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diana.belaia\Desktop\"/>
    </mc:Choice>
  </mc:AlternateContent>
  <bookViews>
    <workbookView xWindow="0" yWindow="0" windowWidth="28800" windowHeight="11340"/>
  </bookViews>
  <sheets>
    <sheet name="F-1" sheetId="1" r:id="rId1"/>
    <sheet name="F-2" sheetId="2" r:id="rId2"/>
    <sheet name="F-3" sheetId="3" r:id="rId3"/>
    <sheet name="F-3.1" sheetId="4" r:id="rId4"/>
    <sheet name="F-3.2" sheetId="5" r:id="rId5"/>
    <sheet name="F-3.3" sheetId="6" r:id="rId6"/>
    <sheet name="F-3.4" sheetId="7" r:id="rId7"/>
    <sheet name="F-4" sheetId="8" r:id="rId8"/>
    <sheet name="F-5" sheetId="9" r:id="rId9"/>
    <sheet name="F-6" sheetId="10" r:id="rId10"/>
    <sheet name="F-6.1" sheetId="11" r:id="rId11"/>
    <sheet name="F-6.2" sheetId="12" r:id="rId12"/>
    <sheet name="F-7" sheetId="13" r:id="rId13"/>
    <sheet name="F-7.1" sheetId="14" r:id="rId14"/>
    <sheet name="F-7.1.1" sheetId="15" r:id="rId15"/>
    <sheet name="F-8" sheetId="16" r:id="rId16"/>
    <sheet name="F-9" sheetId="17" r:id="rId17"/>
    <sheet name="F-10" sheetId="18" r:id="rId18"/>
    <sheet name="F-11" sheetId="19" r:id="rId19"/>
    <sheet name="F-12" sheetId="20" r:id="rId20"/>
    <sheet name="F-13" sheetId="21" r:id="rId21"/>
    <sheet name="F-14" sheetId="22" r:id="rId22"/>
  </sheets>
  <definedNames>
    <definedName name="_xlnm.Print_Titles" localSheetId="0">'F-1'!$4:$7</definedName>
  </definedNames>
  <calcPr calcId="162913"/>
</workbook>
</file>

<file path=xl/calcChain.xml><?xml version="1.0" encoding="utf-8"?>
<calcChain xmlns="http://schemas.openxmlformats.org/spreadsheetml/2006/main">
  <c r="AD147" i="22" l="1"/>
  <c r="AH145" i="22"/>
  <c r="AG145" i="22"/>
  <c r="AF145" i="22"/>
  <c r="AE145" i="22"/>
  <c r="AD145" i="22"/>
  <c r="X145" i="22"/>
  <c r="V145" i="22"/>
  <c r="T145" i="22"/>
  <c r="S145" i="22"/>
  <c r="R145" i="22"/>
  <c r="N145" i="22"/>
  <c r="AA145" i="22" s="1"/>
  <c r="F145" i="22"/>
  <c r="I145" i="22" s="1"/>
  <c r="AH144" i="22"/>
  <c r="AF144" i="22"/>
  <c r="AE144" i="22"/>
  <c r="AD144" i="22"/>
  <c r="AB144" i="22"/>
  <c r="Z144" i="22"/>
  <c r="Y144" i="22"/>
  <c r="X144" i="22"/>
  <c r="V144" i="22"/>
  <c r="T144" i="22"/>
  <c r="S144" i="22"/>
  <c r="R144" i="22"/>
  <c r="N144" i="22"/>
  <c r="F144" i="22"/>
  <c r="I144" i="22" s="1"/>
  <c r="AH143" i="22"/>
  <c r="AF143" i="22"/>
  <c r="AE143" i="22"/>
  <c r="AD143" i="22"/>
  <c r="AB143" i="22"/>
  <c r="X143" i="22"/>
  <c r="V143" i="22"/>
  <c r="T143" i="22"/>
  <c r="S143" i="22"/>
  <c r="R143" i="22"/>
  <c r="N143" i="22"/>
  <c r="M143" i="22"/>
  <c r="F143" i="22"/>
  <c r="I143" i="22" s="1"/>
  <c r="AH141" i="22"/>
  <c r="AF141" i="22"/>
  <c r="AE141" i="22"/>
  <c r="AD141" i="22"/>
  <c r="AB141" i="22"/>
  <c r="X141" i="22"/>
  <c r="V141" i="22"/>
  <c r="T141" i="22"/>
  <c r="S141" i="22"/>
  <c r="R141" i="22"/>
  <c r="N141" i="22"/>
  <c r="F141" i="22"/>
  <c r="I141" i="22" s="1"/>
  <c r="AH140" i="22"/>
  <c r="AF140" i="22"/>
  <c r="AE140" i="22"/>
  <c r="AD140" i="22"/>
  <c r="AB140" i="22"/>
  <c r="X140" i="22"/>
  <c r="V140" i="22"/>
  <c r="T140" i="22"/>
  <c r="S140" i="22"/>
  <c r="R140" i="22"/>
  <c r="N140" i="22"/>
  <c r="AA140" i="22" s="1"/>
  <c r="M140" i="22"/>
  <c r="I140" i="22"/>
  <c r="F140" i="22"/>
  <c r="AH139" i="22"/>
  <c r="AG139" i="22"/>
  <c r="AF139" i="22"/>
  <c r="AE139" i="22"/>
  <c r="AD139" i="22"/>
  <c r="AB139" i="22"/>
  <c r="X139" i="22"/>
  <c r="V139" i="22"/>
  <c r="T139" i="22"/>
  <c r="S139" i="22"/>
  <c r="R139" i="22"/>
  <c r="N139" i="22"/>
  <c r="AA139" i="22" s="1"/>
  <c r="I139" i="22"/>
  <c r="F139" i="22"/>
  <c r="AH138" i="22"/>
  <c r="AG138" i="22"/>
  <c r="AF138" i="22"/>
  <c r="AE138" i="22"/>
  <c r="AD138" i="22"/>
  <c r="AB138" i="22"/>
  <c r="X138" i="22"/>
  <c r="V138" i="22"/>
  <c r="T138" i="22"/>
  <c r="S138" i="22"/>
  <c r="R138" i="22"/>
  <c r="N138" i="22"/>
  <c r="AA138" i="22" s="1"/>
  <c r="I138" i="22"/>
  <c r="F138" i="22"/>
  <c r="AF137" i="22"/>
  <c r="AE137" i="22"/>
  <c r="AD137" i="22"/>
  <c r="X137" i="22"/>
  <c r="T137" i="22"/>
  <c r="S137" i="22"/>
  <c r="O137" i="22"/>
  <c r="N137" i="22"/>
  <c r="M137" i="22"/>
  <c r="J137" i="22"/>
  <c r="R137" i="22" s="1"/>
  <c r="G137" i="22"/>
  <c r="F137" i="22"/>
  <c r="B137" i="22"/>
  <c r="AH136" i="22"/>
  <c r="AG136" i="22"/>
  <c r="AF136" i="22"/>
  <c r="AE136" i="22"/>
  <c r="AD136" i="22"/>
  <c r="AB136" i="22"/>
  <c r="V136" i="22"/>
  <c r="P136" i="22"/>
  <c r="Q136" i="22" s="1"/>
  <c r="AI136" i="22" s="1"/>
  <c r="I136" i="22"/>
  <c r="H136" i="22"/>
  <c r="AH135" i="22"/>
  <c r="AG135" i="22"/>
  <c r="AF135" i="22"/>
  <c r="AE135" i="22"/>
  <c r="AD135" i="22"/>
  <c r="O135" i="22"/>
  <c r="AB135" i="22" s="1"/>
  <c r="J135" i="22"/>
  <c r="H135" i="22"/>
  <c r="G135" i="22"/>
  <c r="AH134" i="22"/>
  <c r="AG134" i="22"/>
  <c r="AF134" i="22"/>
  <c r="AE134" i="22"/>
  <c r="AD134" i="22"/>
  <c r="AB134" i="22"/>
  <c r="V134" i="22"/>
  <c r="Q134" i="22"/>
  <c r="AI134" i="22" s="1"/>
  <c r="I134" i="22"/>
  <c r="AC134" i="22" s="1"/>
  <c r="AH133" i="22"/>
  <c r="AG133" i="22"/>
  <c r="AF133" i="22"/>
  <c r="AE133" i="22"/>
  <c r="AD133" i="22"/>
  <c r="AB133" i="22"/>
  <c r="V133" i="22"/>
  <c r="Q133" i="22"/>
  <c r="AI133" i="22" s="1"/>
  <c r="I133" i="22"/>
  <c r="AH132" i="22"/>
  <c r="AG132" i="22"/>
  <c r="AF132" i="22"/>
  <c r="AE132" i="22"/>
  <c r="AD132" i="22"/>
  <c r="AB132" i="22"/>
  <c r="V132" i="22"/>
  <c r="Q132" i="22"/>
  <c r="AI132" i="22" s="1"/>
  <c r="I132" i="22"/>
  <c r="AF131" i="22"/>
  <c r="AE131" i="22"/>
  <c r="AD131" i="22"/>
  <c r="AB131" i="22"/>
  <c r="X131" i="22"/>
  <c r="V131" i="22"/>
  <c r="T131" i="22"/>
  <c r="S131" i="22"/>
  <c r="R131" i="22"/>
  <c r="O131" i="22"/>
  <c r="AH131" i="22" s="1"/>
  <c r="N131" i="22"/>
  <c r="U131" i="22" s="1"/>
  <c r="I131" i="22"/>
  <c r="F131" i="22"/>
  <c r="AA131" i="22" s="1"/>
  <c r="AH130" i="22"/>
  <c r="AG130" i="22"/>
  <c r="AF130" i="22"/>
  <c r="AE130" i="22"/>
  <c r="AD130" i="22"/>
  <c r="AC130" i="22"/>
  <c r="AA130" i="22"/>
  <c r="X130" i="22"/>
  <c r="U130" i="22"/>
  <c r="R130" i="22"/>
  <c r="Q130" i="22"/>
  <c r="AI130" i="22" s="1"/>
  <c r="N130" i="22"/>
  <c r="AI129" i="22"/>
  <c r="AH129" i="22"/>
  <c r="AG129" i="22"/>
  <c r="AF129" i="22"/>
  <c r="AE129" i="22"/>
  <c r="AD129" i="22"/>
  <c r="AC129" i="22"/>
  <c r="AA129" i="22"/>
  <c r="X129" i="22"/>
  <c r="U129" i="22"/>
  <c r="R129" i="22"/>
  <c r="Q129" i="22"/>
  <c r="W129" i="22" s="1"/>
  <c r="N129" i="22"/>
  <c r="AH128" i="22"/>
  <c r="AG128" i="22"/>
  <c r="AF128" i="22"/>
  <c r="AE128" i="22"/>
  <c r="AD128" i="22"/>
  <c r="X128" i="22"/>
  <c r="V128" i="22"/>
  <c r="T128" i="22"/>
  <c r="S128" i="22"/>
  <c r="R128" i="22"/>
  <c r="N128" i="22"/>
  <c r="F128" i="22"/>
  <c r="AF127" i="22"/>
  <c r="AE127" i="22"/>
  <c r="AB127" i="22"/>
  <c r="V127" i="22"/>
  <c r="T127" i="22"/>
  <c r="S127" i="22"/>
  <c r="R127" i="22"/>
  <c r="O127" i="22"/>
  <c r="AH127" i="22" s="1"/>
  <c r="M127" i="22"/>
  <c r="J127" i="22"/>
  <c r="AD127" i="22" s="1"/>
  <c r="G127" i="22"/>
  <c r="F127" i="22"/>
  <c r="B127" i="22"/>
  <c r="X127" i="22" s="1"/>
  <c r="AI126" i="22"/>
  <c r="AH126" i="22"/>
  <c r="AG126" i="22"/>
  <c r="AF126" i="22"/>
  <c r="AE126" i="22"/>
  <c r="AD126" i="22"/>
  <c r="U126" i="22"/>
  <c r="S126" i="22"/>
  <c r="R126" i="22"/>
  <c r="N126" i="22"/>
  <c r="AI125" i="22"/>
  <c r="AH125" i="22"/>
  <c r="AF125" i="22"/>
  <c r="AE125" i="22"/>
  <c r="AD125" i="22"/>
  <c r="S125" i="22"/>
  <c r="R125" i="22"/>
  <c r="N125" i="22"/>
  <c r="AG125" i="22" s="1"/>
  <c r="AH124" i="22"/>
  <c r="AG124" i="22"/>
  <c r="AF124" i="22"/>
  <c r="AE124" i="22"/>
  <c r="AD124" i="22"/>
  <c r="X124" i="22"/>
  <c r="V124" i="22"/>
  <c r="T124" i="22"/>
  <c r="S124" i="22"/>
  <c r="R124" i="22"/>
  <c r="Q124" i="22"/>
  <c r="AI124" i="22" s="1"/>
  <c r="N124" i="22"/>
  <c r="F124" i="22"/>
  <c r="AH123" i="22"/>
  <c r="AG123" i="22"/>
  <c r="AF123" i="22"/>
  <c r="AE123" i="22"/>
  <c r="AD123" i="22"/>
  <c r="V123" i="22"/>
  <c r="Q123" i="22"/>
  <c r="AI123" i="22" s="1"/>
  <c r="AH122" i="22"/>
  <c r="AG122" i="22"/>
  <c r="AF122" i="22"/>
  <c r="AE122" i="22"/>
  <c r="AD122" i="22"/>
  <c r="V122" i="22"/>
  <c r="Q122" i="22"/>
  <c r="AI122" i="22" s="1"/>
  <c r="AI121" i="22"/>
  <c r="AH121" i="22"/>
  <c r="AG121" i="22"/>
  <c r="AF121" i="22"/>
  <c r="AE121" i="22"/>
  <c r="AD121" i="22"/>
  <c r="V121" i="22"/>
  <c r="AH120" i="22"/>
  <c r="AF120" i="22"/>
  <c r="AE120" i="22"/>
  <c r="X120" i="22"/>
  <c r="T120" i="22"/>
  <c r="S120" i="22"/>
  <c r="N120" i="22"/>
  <c r="J120" i="22"/>
  <c r="AD120" i="22" s="1"/>
  <c r="G120" i="22"/>
  <c r="V120" i="22" s="1"/>
  <c r="F120" i="22"/>
  <c r="AA120" i="22" s="1"/>
  <c r="B120" i="22"/>
  <c r="AH119" i="22"/>
  <c r="AG119" i="22"/>
  <c r="AF119" i="22"/>
  <c r="AE119" i="22"/>
  <c r="AD119" i="22"/>
  <c r="V119" i="22"/>
  <c r="T119" i="22"/>
  <c r="S119" i="22"/>
  <c r="R119" i="22"/>
  <c r="N119" i="22"/>
  <c r="U119" i="22" s="1"/>
  <c r="I119" i="22"/>
  <c r="F119" i="22"/>
  <c r="AH118" i="22"/>
  <c r="AG118" i="22"/>
  <c r="AF118" i="22"/>
  <c r="AE118" i="22"/>
  <c r="AD118" i="22"/>
  <c r="V118" i="22"/>
  <c r="R118" i="22"/>
  <c r="Q118" i="22"/>
  <c r="W118" i="22" s="1"/>
  <c r="F118" i="22"/>
  <c r="I118" i="22" s="1"/>
  <c r="AC118" i="22" s="1"/>
  <c r="AH117" i="22"/>
  <c r="AF117" i="22"/>
  <c r="AE117" i="22"/>
  <c r="AD117" i="22"/>
  <c r="X117" i="22"/>
  <c r="V117" i="22"/>
  <c r="T117" i="22"/>
  <c r="S117" i="22"/>
  <c r="R117" i="22"/>
  <c r="N117" i="22"/>
  <c r="F117" i="22"/>
  <c r="I117" i="22" s="1"/>
  <c r="AH116" i="22"/>
  <c r="AF116" i="22"/>
  <c r="AE116" i="22"/>
  <c r="AD116" i="22"/>
  <c r="T116" i="22"/>
  <c r="S116" i="22"/>
  <c r="O116" i="22"/>
  <c r="V116" i="22" s="1"/>
  <c r="N116" i="22"/>
  <c r="J116" i="22"/>
  <c r="R116" i="22" s="1"/>
  <c r="B116" i="22"/>
  <c r="AF115" i="22"/>
  <c r="O115" i="22"/>
  <c r="AH115" i="22" s="1"/>
  <c r="N115" i="22"/>
  <c r="L115" i="22"/>
  <c r="T115" i="22" s="1"/>
  <c r="K115" i="22"/>
  <c r="AE115" i="22" s="1"/>
  <c r="J115" i="22"/>
  <c r="AD115" i="22" s="1"/>
  <c r="D115" i="22"/>
  <c r="C115" i="22"/>
  <c r="AH114" i="22"/>
  <c r="AF114" i="22"/>
  <c r="AE114" i="22"/>
  <c r="AD114" i="22"/>
  <c r="X114" i="22"/>
  <c r="V114" i="22"/>
  <c r="T114" i="22"/>
  <c r="S114" i="22"/>
  <c r="R114" i="22"/>
  <c r="N114" i="22"/>
  <c r="AG114" i="22" s="1"/>
  <c r="I114" i="22"/>
  <c r="F114" i="22"/>
  <c r="AH113" i="22"/>
  <c r="AD113" i="22"/>
  <c r="O113" i="22"/>
  <c r="L113" i="22"/>
  <c r="K113" i="22"/>
  <c r="AE113" i="22" s="1"/>
  <c r="J113" i="22"/>
  <c r="G113" i="22"/>
  <c r="D113" i="22"/>
  <c r="C113" i="22"/>
  <c r="S113" i="22" s="1"/>
  <c r="B113" i="22"/>
  <c r="F113" i="22" s="1"/>
  <c r="AH112" i="22"/>
  <c r="AF112" i="22"/>
  <c r="AE112" i="22"/>
  <c r="AD112" i="22"/>
  <c r="AA112" i="22"/>
  <c r="X112" i="22"/>
  <c r="V112" i="22"/>
  <c r="U112" i="22"/>
  <c r="T112" i="22"/>
  <c r="S112" i="22"/>
  <c r="R112" i="22"/>
  <c r="Q112" i="22"/>
  <c r="N112" i="22"/>
  <c r="AG112" i="22" s="1"/>
  <c r="F112" i="22"/>
  <c r="I112" i="22" s="1"/>
  <c r="AH111" i="22"/>
  <c r="AF111" i="22"/>
  <c r="AE111" i="22"/>
  <c r="AD111" i="22"/>
  <c r="AB111" i="22"/>
  <c r="AA111" i="22"/>
  <c r="X111" i="22"/>
  <c r="V111" i="22"/>
  <c r="U111" i="22"/>
  <c r="T111" i="22"/>
  <c r="S111" i="22"/>
  <c r="R111" i="22"/>
  <c r="Q111" i="22"/>
  <c r="N111" i="22"/>
  <c r="AG111" i="22" s="1"/>
  <c r="F111" i="22"/>
  <c r="I111" i="22" s="1"/>
  <c r="AE110" i="22"/>
  <c r="AD110" i="22"/>
  <c r="O110" i="22"/>
  <c r="AH110" i="22" s="1"/>
  <c r="M110" i="22"/>
  <c r="L110" i="22"/>
  <c r="K110" i="22"/>
  <c r="S110" i="22" s="1"/>
  <c r="J110" i="22"/>
  <c r="N110" i="22" s="1"/>
  <c r="G110" i="22"/>
  <c r="D110" i="22"/>
  <c r="C110" i="22"/>
  <c r="B110" i="22"/>
  <c r="AH109" i="22"/>
  <c r="AF109" i="22"/>
  <c r="AE109" i="22"/>
  <c r="AD109" i="22"/>
  <c r="X109" i="22"/>
  <c r="R109" i="22"/>
  <c r="N109" i="22"/>
  <c r="F109" i="22"/>
  <c r="AH108" i="22"/>
  <c r="AF108" i="22"/>
  <c r="AE108" i="22"/>
  <c r="P108" i="22"/>
  <c r="J108" i="22"/>
  <c r="AD108" i="22" s="1"/>
  <c r="B108" i="22"/>
  <c r="R108" i="22" s="1"/>
  <c r="AH107" i="22"/>
  <c r="AF107" i="22"/>
  <c r="AE107" i="22"/>
  <c r="AD107" i="22"/>
  <c r="X107" i="22"/>
  <c r="V107" i="22"/>
  <c r="T107" i="22"/>
  <c r="S107" i="22"/>
  <c r="R107" i="22"/>
  <c r="N107" i="22"/>
  <c r="F107" i="22"/>
  <c r="I107" i="22" s="1"/>
  <c r="AH106" i="22"/>
  <c r="AF106" i="22"/>
  <c r="AE106" i="22"/>
  <c r="AD106" i="22"/>
  <c r="X106" i="22"/>
  <c r="V106" i="22"/>
  <c r="U106" i="22"/>
  <c r="T106" i="22"/>
  <c r="S106" i="22"/>
  <c r="R106" i="22"/>
  <c r="Q106" i="22"/>
  <c r="N106" i="22"/>
  <c r="AG106" i="22" s="1"/>
  <c r="I106" i="22"/>
  <c r="F106" i="22"/>
  <c r="AH105" i="22"/>
  <c r="AE105" i="22"/>
  <c r="AD105" i="22"/>
  <c r="X105" i="22"/>
  <c r="O105" i="22"/>
  <c r="V105" i="22" s="1"/>
  <c r="M105" i="22"/>
  <c r="L105" i="22"/>
  <c r="AF105" i="22" s="1"/>
  <c r="K105" i="22"/>
  <c r="J105" i="22"/>
  <c r="G105" i="22"/>
  <c r="D105" i="22"/>
  <c r="C105" i="22"/>
  <c r="B105" i="22"/>
  <c r="AH104" i="22"/>
  <c r="AG104" i="22"/>
  <c r="AF104" i="22"/>
  <c r="AE104" i="22"/>
  <c r="AD104" i="22"/>
  <c r="V104" i="22"/>
  <c r="U104" i="22"/>
  <c r="R104" i="22"/>
  <c r="N104" i="22"/>
  <c r="Q104" i="22" s="1"/>
  <c r="AI104" i="22" s="1"/>
  <c r="AH103" i="22"/>
  <c r="AF103" i="22"/>
  <c r="AE103" i="22"/>
  <c r="AD103" i="22"/>
  <c r="V103" i="22"/>
  <c r="U103" i="22"/>
  <c r="R103" i="22"/>
  <c r="Q103" i="22"/>
  <c r="AI103" i="22" s="1"/>
  <c r="N103" i="22"/>
  <c r="AG103" i="22" s="1"/>
  <c r="AH102" i="22"/>
  <c r="AF102" i="22"/>
  <c r="AE102" i="22"/>
  <c r="AC102" i="22"/>
  <c r="X102" i="22"/>
  <c r="V102" i="22"/>
  <c r="T102" i="22"/>
  <c r="S102" i="22"/>
  <c r="J102" i="22"/>
  <c r="I102" i="22"/>
  <c r="F102" i="22"/>
  <c r="AA102" i="22" s="1"/>
  <c r="AH101" i="22"/>
  <c r="AF101" i="22"/>
  <c r="AE101" i="22"/>
  <c r="AD101" i="22"/>
  <c r="R101" i="22"/>
  <c r="P101" i="22"/>
  <c r="N101" i="22"/>
  <c r="AH100" i="22"/>
  <c r="AG100" i="22"/>
  <c r="AF100" i="22"/>
  <c r="AE100" i="22"/>
  <c r="AD100" i="22"/>
  <c r="U100" i="22"/>
  <c r="R100" i="22"/>
  <c r="P100" i="22"/>
  <c r="N100" i="22"/>
  <c r="AH99" i="22"/>
  <c r="AF99" i="22"/>
  <c r="AE99" i="22"/>
  <c r="R99" i="22"/>
  <c r="J99" i="22"/>
  <c r="AF98" i="22"/>
  <c r="AD98" i="22"/>
  <c r="X98" i="22"/>
  <c r="O98" i="22"/>
  <c r="V98" i="22" s="1"/>
  <c r="L98" i="22"/>
  <c r="K98" i="22"/>
  <c r="S98" i="22" s="1"/>
  <c r="J98" i="22"/>
  <c r="R98" i="22" s="1"/>
  <c r="G98" i="22"/>
  <c r="D98" i="22"/>
  <c r="T98" i="22" s="1"/>
  <c r="C98" i="22"/>
  <c r="B98" i="22"/>
  <c r="AH97" i="22"/>
  <c r="AG97" i="22"/>
  <c r="AF97" i="22"/>
  <c r="AE97" i="22"/>
  <c r="AD97" i="22"/>
  <c r="V97" i="22"/>
  <c r="T97" i="22"/>
  <c r="S97" i="22"/>
  <c r="R97" i="22"/>
  <c r="N97" i="22"/>
  <c r="I97" i="22"/>
  <c r="F97" i="22"/>
  <c r="AH96" i="22"/>
  <c r="AG96" i="22"/>
  <c r="AF96" i="22"/>
  <c r="AE96" i="22"/>
  <c r="AD96" i="22"/>
  <c r="V96" i="22"/>
  <c r="T96" i="22"/>
  <c r="S96" i="22"/>
  <c r="R96" i="22"/>
  <c r="N96" i="22"/>
  <c r="I96" i="22"/>
  <c r="F96" i="22"/>
  <c r="AD95" i="22"/>
  <c r="O95" i="22"/>
  <c r="M95" i="22"/>
  <c r="L95" i="22"/>
  <c r="K95" i="22"/>
  <c r="J95" i="22"/>
  <c r="G95" i="22"/>
  <c r="F95" i="22"/>
  <c r="D95" i="22"/>
  <c r="C95" i="22"/>
  <c r="B95" i="22"/>
  <c r="AH94" i="22"/>
  <c r="AF94" i="22"/>
  <c r="AE94" i="22"/>
  <c r="AD94" i="22"/>
  <c r="AB94" i="22"/>
  <c r="X94" i="22"/>
  <c r="V94" i="22"/>
  <c r="U94" i="22"/>
  <c r="T94" i="22"/>
  <c r="S94" i="22"/>
  <c r="R94" i="22"/>
  <c r="Q94" i="22"/>
  <c r="N94" i="22"/>
  <c r="AG94" i="22" s="1"/>
  <c r="F94" i="22"/>
  <c r="I94" i="22" s="1"/>
  <c r="AH93" i="22"/>
  <c r="AF93" i="22"/>
  <c r="AE93" i="22"/>
  <c r="AD93" i="22"/>
  <c r="AB93" i="22"/>
  <c r="X93" i="22"/>
  <c r="V93" i="22"/>
  <c r="T93" i="22"/>
  <c r="S93" i="22"/>
  <c r="R93" i="22"/>
  <c r="N93" i="22"/>
  <c r="AG93" i="22" s="1"/>
  <c r="I93" i="22"/>
  <c r="F93" i="22"/>
  <c r="AG92" i="22"/>
  <c r="AE92" i="22"/>
  <c r="X92" i="22"/>
  <c r="T92" i="22"/>
  <c r="S92" i="22"/>
  <c r="O92" i="22"/>
  <c r="N92" i="22"/>
  <c r="L92" i="22"/>
  <c r="AF92" i="22" s="1"/>
  <c r="K92" i="22"/>
  <c r="J92" i="22"/>
  <c r="R92" i="22" s="1"/>
  <c r="G92" i="22"/>
  <c r="D92" i="22"/>
  <c r="D91" i="22" s="1"/>
  <c r="C92" i="22"/>
  <c r="B92" i="22"/>
  <c r="P91" i="22"/>
  <c r="K91" i="22"/>
  <c r="G91" i="22"/>
  <c r="AH88" i="22"/>
  <c r="AF88" i="22"/>
  <c r="AE88" i="22"/>
  <c r="AD88" i="22"/>
  <c r="X88" i="22"/>
  <c r="V88" i="22"/>
  <c r="T88" i="22"/>
  <c r="S88" i="22"/>
  <c r="R88" i="22"/>
  <c r="Q88" i="22"/>
  <c r="N88" i="22"/>
  <c r="AG88" i="22" s="1"/>
  <c r="M88" i="22"/>
  <c r="E88" i="22"/>
  <c r="AH87" i="22"/>
  <c r="AG87" i="22"/>
  <c r="AF87" i="22"/>
  <c r="AE87" i="22"/>
  <c r="AD87" i="22"/>
  <c r="X87" i="22"/>
  <c r="V87" i="22"/>
  <c r="T87" i="22"/>
  <c r="S87" i="22"/>
  <c r="R87" i="22"/>
  <c r="P87" i="22"/>
  <c r="Q87" i="22" s="1"/>
  <c r="N87" i="22"/>
  <c r="F87" i="22"/>
  <c r="U87" i="22" s="1"/>
  <c r="AH86" i="22"/>
  <c r="AG86" i="22"/>
  <c r="AF86" i="22"/>
  <c r="AE86" i="22"/>
  <c r="AD86" i="22"/>
  <c r="AB86" i="22"/>
  <c r="Y86" i="22"/>
  <c r="X86" i="22"/>
  <c r="V86" i="22"/>
  <c r="T86" i="22"/>
  <c r="S86" i="22"/>
  <c r="R86" i="22"/>
  <c r="P86" i="22"/>
  <c r="N86" i="22"/>
  <c r="M86" i="22"/>
  <c r="AH85" i="22"/>
  <c r="AF85" i="22"/>
  <c r="AE85" i="22"/>
  <c r="AD85" i="22"/>
  <c r="AB85" i="22"/>
  <c r="X85" i="22"/>
  <c r="V85" i="22"/>
  <c r="T85" i="22"/>
  <c r="S85" i="22"/>
  <c r="R85" i="22"/>
  <c r="P85" i="22"/>
  <c r="P84" i="22" s="1"/>
  <c r="N85" i="22"/>
  <c r="AG85" i="22" s="1"/>
  <c r="F85" i="22"/>
  <c r="AH84" i="22"/>
  <c r="AF84" i="22"/>
  <c r="AE84" i="22"/>
  <c r="AD84" i="22"/>
  <c r="AB84" i="22"/>
  <c r="AA84" i="22"/>
  <c r="X84" i="22"/>
  <c r="V84" i="22"/>
  <c r="U84" i="22"/>
  <c r="T84" i="22"/>
  <c r="S84" i="22"/>
  <c r="R84" i="22"/>
  <c r="Q84" i="22"/>
  <c r="N84" i="22"/>
  <c r="AG84" i="22" s="1"/>
  <c r="F84" i="22"/>
  <c r="AH83" i="22"/>
  <c r="AF83" i="22"/>
  <c r="AE83" i="22"/>
  <c r="AD83" i="22"/>
  <c r="AB83" i="22"/>
  <c r="X83" i="22"/>
  <c r="V83" i="22"/>
  <c r="T83" i="22"/>
  <c r="S83" i="22"/>
  <c r="R83" i="22"/>
  <c r="N83" i="22"/>
  <c r="AG83" i="22" s="1"/>
  <c r="F83" i="22"/>
  <c r="H83" i="22" s="1"/>
  <c r="I83" i="22" s="1"/>
  <c r="AH82" i="22"/>
  <c r="AF82" i="22"/>
  <c r="AE82" i="22"/>
  <c r="AD82" i="22"/>
  <c r="AB82" i="22"/>
  <c r="X82" i="22"/>
  <c r="V82" i="22"/>
  <c r="T82" i="22"/>
  <c r="S82" i="22"/>
  <c r="R82" i="22"/>
  <c r="N82" i="22"/>
  <c r="AG82" i="22" s="1"/>
  <c r="H82" i="22"/>
  <c r="F82" i="22"/>
  <c r="AA82" i="22" s="1"/>
  <c r="AH81" i="22"/>
  <c r="AG81" i="22"/>
  <c r="AF81" i="22"/>
  <c r="AE81" i="22"/>
  <c r="AD81" i="22"/>
  <c r="X81" i="22"/>
  <c r="V81" i="22"/>
  <c r="T81" i="22"/>
  <c r="S81" i="22"/>
  <c r="R81" i="22"/>
  <c r="N81" i="22"/>
  <c r="M81" i="22"/>
  <c r="E81" i="22"/>
  <c r="AH80" i="22"/>
  <c r="AF80" i="22"/>
  <c r="AE80" i="22"/>
  <c r="AD80" i="22"/>
  <c r="AB80" i="22"/>
  <c r="Z80" i="22"/>
  <c r="X80" i="22"/>
  <c r="V80" i="22"/>
  <c r="T80" i="22"/>
  <c r="S80" i="22"/>
  <c r="R80" i="22"/>
  <c r="M80" i="22"/>
  <c r="N80" i="22" s="1"/>
  <c r="AH79" i="22"/>
  <c r="AF79" i="22"/>
  <c r="AE79" i="22"/>
  <c r="AD79" i="22"/>
  <c r="AB79" i="22"/>
  <c r="X79" i="22"/>
  <c r="V79" i="22"/>
  <c r="T79" i="22"/>
  <c r="S79" i="22"/>
  <c r="R79" i="22"/>
  <c r="P79" i="22"/>
  <c r="P78" i="22" s="1"/>
  <c r="N79" i="22"/>
  <c r="F79" i="22"/>
  <c r="AH78" i="22"/>
  <c r="AF78" i="22"/>
  <c r="AE78" i="22"/>
  <c r="AD78" i="22"/>
  <c r="AB78" i="22"/>
  <c r="AA78" i="22"/>
  <c r="X78" i="22"/>
  <c r="V78" i="22"/>
  <c r="U78" i="22"/>
  <c r="T78" i="22"/>
  <c r="S78" i="22"/>
  <c r="R78" i="22"/>
  <c r="Q78" i="22"/>
  <c r="N78" i="22"/>
  <c r="AG78" i="22" s="1"/>
  <c r="F78" i="22"/>
  <c r="AH77" i="22"/>
  <c r="AG77" i="22"/>
  <c r="AF77" i="22"/>
  <c r="AE77" i="22"/>
  <c r="AD77" i="22"/>
  <c r="AA77" i="22"/>
  <c r="X77" i="22"/>
  <c r="V77" i="22"/>
  <c r="U77" i="22"/>
  <c r="T77" i="22"/>
  <c r="S77" i="22"/>
  <c r="R77" i="22"/>
  <c r="Q77" i="22"/>
  <c r="N77" i="22"/>
  <c r="P77" i="22" s="1"/>
  <c r="I77" i="22"/>
  <c r="H77" i="22"/>
  <c r="H76" i="22" s="1"/>
  <c r="F77" i="22"/>
  <c r="AH76" i="22"/>
  <c r="AG76" i="22"/>
  <c r="AF76" i="22"/>
  <c r="AE76" i="22"/>
  <c r="AD76" i="22"/>
  <c r="AB76" i="22"/>
  <c r="X76" i="22"/>
  <c r="V76" i="22"/>
  <c r="T76" i="22"/>
  <c r="S76" i="22"/>
  <c r="R76" i="22"/>
  <c r="P76" i="22"/>
  <c r="Q76" i="22" s="1"/>
  <c r="N76" i="22"/>
  <c r="F76" i="22"/>
  <c r="I76" i="22" s="1"/>
  <c r="AH75" i="22"/>
  <c r="AG75" i="22"/>
  <c r="AF75" i="22"/>
  <c r="AE75" i="22"/>
  <c r="AD75" i="22"/>
  <c r="AB75" i="22"/>
  <c r="X75" i="22"/>
  <c r="V75" i="22"/>
  <c r="T75" i="22"/>
  <c r="S75" i="22"/>
  <c r="R75" i="22"/>
  <c r="P75" i="22"/>
  <c r="N75" i="22"/>
  <c r="F75" i="22"/>
  <c r="AH74" i="22"/>
  <c r="AG74" i="22"/>
  <c r="AF74" i="22"/>
  <c r="AE74" i="22"/>
  <c r="AD74" i="22"/>
  <c r="AB74" i="22"/>
  <c r="X74" i="22"/>
  <c r="V74" i="22"/>
  <c r="T74" i="22"/>
  <c r="S74" i="22"/>
  <c r="R74" i="22"/>
  <c r="N74" i="22"/>
  <c r="F74" i="22"/>
  <c r="AH73" i="22"/>
  <c r="AF73" i="22"/>
  <c r="AE73" i="22"/>
  <c r="AD73" i="22"/>
  <c r="AB73" i="22"/>
  <c r="AA73" i="22"/>
  <c r="X73" i="22"/>
  <c r="V73" i="22"/>
  <c r="T73" i="22"/>
  <c r="S73" i="22"/>
  <c r="R73" i="22"/>
  <c r="N73" i="22"/>
  <c r="F73" i="22"/>
  <c r="I73" i="22" s="1"/>
  <c r="AH72" i="22"/>
  <c r="AF72" i="22"/>
  <c r="AE72" i="22"/>
  <c r="AD72" i="22"/>
  <c r="AB72" i="22"/>
  <c r="AA72" i="22"/>
  <c r="X72" i="22"/>
  <c r="V72" i="22"/>
  <c r="T72" i="22"/>
  <c r="S72" i="22"/>
  <c r="R72" i="22"/>
  <c r="N72" i="22"/>
  <c r="F72" i="22"/>
  <c r="I72" i="22" s="1"/>
  <c r="AI71" i="22"/>
  <c r="AH71" i="22"/>
  <c r="AG71" i="22"/>
  <c r="AF71" i="22"/>
  <c r="AE71" i="22"/>
  <c r="AD71" i="22"/>
  <c r="AB71" i="22"/>
  <c r="AA71" i="22"/>
  <c r="X71" i="22"/>
  <c r="V71" i="22"/>
  <c r="U71" i="22"/>
  <c r="T71" i="22"/>
  <c r="S71" i="22"/>
  <c r="R71" i="22"/>
  <c r="P71" i="22"/>
  <c r="I71" i="22"/>
  <c r="H71" i="22"/>
  <c r="AH70" i="22"/>
  <c r="AF70" i="22"/>
  <c r="AE70" i="22"/>
  <c r="AD70" i="22"/>
  <c r="AB70" i="22"/>
  <c r="X70" i="22"/>
  <c r="V70" i="22"/>
  <c r="T70" i="22"/>
  <c r="S70" i="22"/>
  <c r="R70" i="22"/>
  <c r="N70" i="22"/>
  <c r="F70" i="22"/>
  <c r="AH69" i="22"/>
  <c r="AF69" i="22"/>
  <c r="AE69" i="22"/>
  <c r="AD69" i="22"/>
  <c r="AB69" i="22"/>
  <c r="X69" i="22"/>
  <c r="V69" i="22"/>
  <c r="T69" i="22"/>
  <c r="S69" i="22"/>
  <c r="R69" i="22"/>
  <c r="N69" i="22"/>
  <c r="AG69" i="22" s="1"/>
  <c r="F69" i="22"/>
  <c r="AE68" i="22"/>
  <c r="Z68" i="22"/>
  <c r="Y68" i="22"/>
  <c r="V68" i="22"/>
  <c r="R68" i="22"/>
  <c r="O68" i="22"/>
  <c r="M68" i="22"/>
  <c r="L68" i="22"/>
  <c r="AF68" i="22" s="1"/>
  <c r="K68" i="22"/>
  <c r="S68" i="22" s="1"/>
  <c r="J68" i="22"/>
  <c r="X68" i="22" s="1"/>
  <c r="G68" i="22"/>
  <c r="D68" i="22"/>
  <c r="C68" i="22"/>
  <c r="B68" i="22"/>
  <c r="AH67" i="22"/>
  <c r="AF67" i="22"/>
  <c r="AE67" i="22"/>
  <c r="AD67" i="22"/>
  <c r="Z67" i="22"/>
  <c r="V67" i="22"/>
  <c r="T67" i="22"/>
  <c r="S67" i="22"/>
  <c r="R67" i="22"/>
  <c r="M67" i="22"/>
  <c r="E67" i="22"/>
  <c r="F67" i="22" s="1"/>
  <c r="I67" i="22" s="1"/>
  <c r="AH66" i="22"/>
  <c r="AF66" i="22"/>
  <c r="AE66" i="22"/>
  <c r="AD66" i="22"/>
  <c r="Y66" i="22"/>
  <c r="V66" i="22"/>
  <c r="U66" i="22"/>
  <c r="T66" i="22"/>
  <c r="S66" i="22"/>
  <c r="R66" i="22"/>
  <c r="Q66" i="22"/>
  <c r="M66" i="22"/>
  <c r="N66" i="22" s="1"/>
  <c r="AG66" i="22" s="1"/>
  <c r="F66" i="22"/>
  <c r="I66" i="22" s="1"/>
  <c r="E66" i="22"/>
  <c r="AH65" i="22"/>
  <c r="AF65" i="22"/>
  <c r="AE65" i="22"/>
  <c r="AD65" i="22"/>
  <c r="AB65" i="22"/>
  <c r="Y65" i="22"/>
  <c r="X65" i="22"/>
  <c r="V65" i="22"/>
  <c r="T65" i="22"/>
  <c r="S65" i="22"/>
  <c r="R65" i="22"/>
  <c r="P65" i="22"/>
  <c r="N65" i="22"/>
  <c r="F65" i="22"/>
  <c r="I65" i="22" s="1"/>
  <c r="AH64" i="22"/>
  <c r="AF64" i="22"/>
  <c r="AE64" i="22"/>
  <c r="AD64" i="22"/>
  <c r="AB64" i="22"/>
  <c r="Y64" i="22"/>
  <c r="X64" i="22"/>
  <c r="V64" i="22"/>
  <c r="T64" i="22"/>
  <c r="S64" i="22"/>
  <c r="R64" i="22"/>
  <c r="Q64" i="22"/>
  <c r="P64" i="22"/>
  <c r="N64" i="22"/>
  <c r="AG64" i="22" s="1"/>
  <c r="F64" i="22"/>
  <c r="I64" i="22" s="1"/>
  <c r="AH63" i="22"/>
  <c r="AF63" i="22"/>
  <c r="AE63" i="22"/>
  <c r="AD63" i="22"/>
  <c r="AB63" i="22"/>
  <c r="AA63" i="22"/>
  <c r="X63" i="22"/>
  <c r="V63" i="22"/>
  <c r="T63" i="22"/>
  <c r="S63" i="22"/>
  <c r="R63" i="22"/>
  <c r="P63" i="22"/>
  <c r="Q63" i="22" s="1"/>
  <c r="N63" i="22"/>
  <c r="AG63" i="22" s="1"/>
  <c r="F63" i="22"/>
  <c r="AF62" i="22"/>
  <c r="X62" i="22"/>
  <c r="P62" i="22"/>
  <c r="O62" i="22"/>
  <c r="AB62" i="22" s="1"/>
  <c r="L62" i="22"/>
  <c r="K62" i="22"/>
  <c r="J62" i="22"/>
  <c r="R62" i="22" s="1"/>
  <c r="G62" i="22"/>
  <c r="E62" i="22"/>
  <c r="D62" i="22"/>
  <c r="C62" i="22"/>
  <c r="B62" i="22"/>
  <c r="AH61" i="22"/>
  <c r="AG61" i="22"/>
  <c r="AF61" i="22"/>
  <c r="AE61" i="22"/>
  <c r="AD61" i="22"/>
  <c r="AB61" i="22"/>
  <c r="Z61" i="22"/>
  <c r="Y61" i="22"/>
  <c r="X61" i="22"/>
  <c r="V61" i="22"/>
  <c r="T61" i="22"/>
  <c r="S61" i="22"/>
  <c r="R61" i="22"/>
  <c r="Q61" i="22"/>
  <c r="N61" i="22"/>
  <c r="F61" i="22"/>
  <c r="I61" i="22" s="1"/>
  <c r="AC61" i="22" s="1"/>
  <c r="AH60" i="22"/>
  <c r="AF60" i="22"/>
  <c r="AE60" i="22"/>
  <c r="AD60" i="22"/>
  <c r="AB60" i="22"/>
  <c r="X60" i="22"/>
  <c r="V60" i="22"/>
  <c r="T60" i="22"/>
  <c r="S60" i="22"/>
  <c r="R60" i="22"/>
  <c r="Q60" i="22"/>
  <c r="N60" i="22"/>
  <c r="AG60" i="22" s="1"/>
  <c r="F60" i="22"/>
  <c r="I60" i="22" s="1"/>
  <c r="AH59" i="22"/>
  <c r="AF59" i="22"/>
  <c r="AE59" i="22"/>
  <c r="AD59" i="22"/>
  <c r="AB59" i="22"/>
  <c r="Z59" i="22"/>
  <c r="Y59" i="22"/>
  <c r="X59" i="22"/>
  <c r="V59" i="22"/>
  <c r="T59" i="22"/>
  <c r="S59" i="22"/>
  <c r="R59" i="22"/>
  <c r="N59" i="22"/>
  <c r="AA59" i="22" s="1"/>
  <c r="I59" i="22"/>
  <c r="F59" i="22"/>
  <c r="AH58" i="22"/>
  <c r="AF58" i="22"/>
  <c r="AE58" i="22"/>
  <c r="AD58" i="22"/>
  <c r="AB58" i="22"/>
  <c r="X58" i="22"/>
  <c r="V58" i="22"/>
  <c r="T58" i="22"/>
  <c r="S58" i="22"/>
  <c r="R58" i="22"/>
  <c r="N58" i="22"/>
  <c r="I58" i="22"/>
  <c r="F58" i="22"/>
  <c r="AH57" i="22"/>
  <c r="AF57" i="22"/>
  <c r="AE57" i="22"/>
  <c r="AD57" i="22"/>
  <c r="AB57" i="22"/>
  <c r="X57" i="22"/>
  <c r="V57" i="22"/>
  <c r="T57" i="22"/>
  <c r="S57" i="22"/>
  <c r="R57" i="22"/>
  <c r="N57" i="22"/>
  <c r="I57" i="22"/>
  <c r="F57" i="22"/>
  <c r="O56" i="22"/>
  <c r="N56" i="22"/>
  <c r="L56" i="22"/>
  <c r="AF56" i="22" s="1"/>
  <c r="K56" i="22"/>
  <c r="AE56" i="22" s="1"/>
  <c r="J56" i="22"/>
  <c r="R56" i="22" s="1"/>
  <c r="G56" i="22"/>
  <c r="D56" i="22"/>
  <c r="T56" i="22" s="1"/>
  <c r="C56" i="22"/>
  <c r="C49" i="22" s="1"/>
  <c r="B56" i="22"/>
  <c r="F56" i="22" s="1"/>
  <c r="I56" i="22" s="1"/>
  <c r="AH55" i="22"/>
  <c r="AF55" i="22"/>
  <c r="AE55" i="22"/>
  <c r="AD55" i="22"/>
  <c r="AB55" i="22"/>
  <c r="X55" i="22"/>
  <c r="V55" i="22"/>
  <c r="T55" i="22"/>
  <c r="S55" i="22"/>
  <c r="R55" i="22"/>
  <c r="N55" i="22"/>
  <c r="I55" i="22"/>
  <c r="F55" i="22"/>
  <c r="AA55" i="22" s="1"/>
  <c r="AH54" i="22"/>
  <c r="AF54" i="22"/>
  <c r="AE54" i="22"/>
  <c r="AD54" i="22"/>
  <c r="AB54" i="22"/>
  <c r="X54" i="22"/>
  <c r="V54" i="22"/>
  <c r="T54" i="22"/>
  <c r="S54" i="22"/>
  <c r="R54" i="22"/>
  <c r="N54" i="22"/>
  <c r="I54" i="22"/>
  <c r="F54" i="22"/>
  <c r="AH53" i="22"/>
  <c r="AG53" i="22"/>
  <c r="AF53" i="22"/>
  <c r="AE53" i="22"/>
  <c r="AD53" i="22"/>
  <c r="AA53" i="22"/>
  <c r="X53" i="22"/>
  <c r="V53" i="22"/>
  <c r="U53" i="22"/>
  <c r="T53" i="22"/>
  <c r="S53" i="22"/>
  <c r="R53" i="22"/>
  <c r="Q53" i="22"/>
  <c r="N53" i="22"/>
  <c r="P53" i="22" s="1"/>
  <c r="P51" i="22" s="1"/>
  <c r="H53" i="22"/>
  <c r="H51" i="22" s="1"/>
  <c r="F53" i="22"/>
  <c r="AH52" i="22"/>
  <c r="AF52" i="22"/>
  <c r="AE52" i="22"/>
  <c r="V52" i="22"/>
  <c r="T52" i="22"/>
  <c r="S52" i="22"/>
  <c r="R52" i="22"/>
  <c r="P52" i="22"/>
  <c r="N52" i="22"/>
  <c r="I52" i="22"/>
  <c r="F52" i="22"/>
  <c r="AH51" i="22"/>
  <c r="AG51" i="22"/>
  <c r="AF51" i="22"/>
  <c r="AE51" i="22"/>
  <c r="AD51" i="22"/>
  <c r="AB51" i="22"/>
  <c r="Z51" i="22"/>
  <c r="Y51" i="22"/>
  <c r="X51" i="22"/>
  <c r="V51" i="22"/>
  <c r="U51" i="22"/>
  <c r="T51" i="22"/>
  <c r="S51" i="22"/>
  <c r="R51" i="22"/>
  <c r="Q51" i="22"/>
  <c r="N51" i="22"/>
  <c r="AA51" i="22" s="1"/>
  <c r="M51" i="22"/>
  <c r="F51" i="22"/>
  <c r="AH50" i="22"/>
  <c r="AE50" i="22"/>
  <c r="Z50" i="22"/>
  <c r="S50" i="22"/>
  <c r="R50" i="22"/>
  <c r="O50" i="22"/>
  <c r="AB50" i="22" s="1"/>
  <c r="L50" i="22"/>
  <c r="AF50" i="22" s="1"/>
  <c r="K50" i="22"/>
  <c r="Y50" i="22" s="1"/>
  <c r="J50" i="22"/>
  <c r="X50" i="22" s="1"/>
  <c r="G50" i="22"/>
  <c r="F50" i="22"/>
  <c r="D50" i="22"/>
  <c r="D49" i="22" s="1"/>
  <c r="Z49" i="22" s="1"/>
  <c r="C50" i="22"/>
  <c r="B50" i="22"/>
  <c r="AE49" i="22"/>
  <c r="S49" i="22"/>
  <c r="L49" i="22"/>
  <c r="AF49" i="22" s="1"/>
  <c r="K49" i="22"/>
  <c r="G49" i="22"/>
  <c r="B49" i="22"/>
  <c r="AI48" i="22"/>
  <c r="AH48" i="22"/>
  <c r="AF48" i="22"/>
  <c r="AE48" i="22"/>
  <c r="AD48" i="22"/>
  <c r="AB48" i="22"/>
  <c r="X48" i="22"/>
  <c r="V48" i="22"/>
  <c r="U48" i="22"/>
  <c r="T48" i="22"/>
  <c r="S48" i="22"/>
  <c r="R48" i="22"/>
  <c r="Q48" i="22"/>
  <c r="N48" i="22"/>
  <c r="AG48" i="22" s="1"/>
  <c r="F48" i="22"/>
  <c r="I48" i="22" s="1"/>
  <c r="AI47" i="22"/>
  <c r="AH47" i="22"/>
  <c r="AF47" i="22"/>
  <c r="AE47" i="22"/>
  <c r="AD47" i="22"/>
  <c r="AB47" i="22"/>
  <c r="X47" i="22"/>
  <c r="V47" i="22"/>
  <c r="U47" i="22"/>
  <c r="T47" i="22"/>
  <c r="S47" i="22"/>
  <c r="R47" i="22"/>
  <c r="Q47" i="22"/>
  <c r="N47" i="22"/>
  <c r="AG47" i="22" s="1"/>
  <c r="F47" i="22"/>
  <c r="I47" i="22" s="1"/>
  <c r="O46" i="22"/>
  <c r="L46" i="22"/>
  <c r="AF46" i="22" s="1"/>
  <c r="K46" i="22"/>
  <c r="S46" i="22" s="1"/>
  <c r="J46" i="22"/>
  <c r="AD46" i="22" s="1"/>
  <c r="G46" i="22"/>
  <c r="D46" i="22"/>
  <c r="F46" i="22" s="1"/>
  <c r="C46" i="22"/>
  <c r="B46" i="22"/>
  <c r="AH45" i="22"/>
  <c r="AF45" i="22"/>
  <c r="AE45" i="22"/>
  <c r="AD45" i="22"/>
  <c r="Z45" i="22"/>
  <c r="V45" i="22"/>
  <c r="T45" i="22"/>
  <c r="S45" i="22"/>
  <c r="R45" i="22"/>
  <c r="N45" i="22"/>
  <c r="I45" i="22"/>
  <c r="F45" i="22"/>
  <c r="AH44" i="22"/>
  <c r="AG44" i="22"/>
  <c r="AF44" i="22"/>
  <c r="AE44" i="22"/>
  <c r="AD44" i="22"/>
  <c r="Y44" i="22"/>
  <c r="V44" i="22"/>
  <c r="T44" i="22"/>
  <c r="S44" i="22"/>
  <c r="R44" i="22"/>
  <c r="N44" i="22"/>
  <c r="AA44" i="22" s="1"/>
  <c r="F44" i="22"/>
  <c r="I44" i="22" s="1"/>
  <c r="AF43" i="22"/>
  <c r="V43" i="22"/>
  <c r="O43" i="22"/>
  <c r="AH43" i="22" s="1"/>
  <c r="N43" i="22"/>
  <c r="L43" i="22"/>
  <c r="K43" i="22"/>
  <c r="AE43" i="22" s="1"/>
  <c r="J43" i="22"/>
  <c r="AD43" i="22" s="1"/>
  <c r="G43" i="22"/>
  <c r="D43" i="22"/>
  <c r="C43" i="22"/>
  <c r="S43" i="22" s="1"/>
  <c r="B43" i="22"/>
  <c r="F43" i="22" s="1"/>
  <c r="I43" i="22" s="1"/>
  <c r="AH42" i="22"/>
  <c r="AG42" i="22"/>
  <c r="AF42" i="22"/>
  <c r="AE42" i="22"/>
  <c r="AD42" i="22"/>
  <c r="X42" i="22"/>
  <c r="V42" i="22"/>
  <c r="T42" i="22"/>
  <c r="S42" i="22"/>
  <c r="R42" i="22"/>
  <c r="Q42" i="22"/>
  <c r="N42" i="22"/>
  <c r="F42" i="22"/>
  <c r="I42" i="22" s="1"/>
  <c r="AH41" i="22"/>
  <c r="AF41" i="22"/>
  <c r="AE41" i="22"/>
  <c r="AD41" i="22"/>
  <c r="X41" i="22"/>
  <c r="V41" i="22"/>
  <c r="T41" i="22"/>
  <c r="S41" i="22"/>
  <c r="R41" i="22"/>
  <c r="N41" i="22"/>
  <c r="AG41" i="22" s="1"/>
  <c r="F41" i="22"/>
  <c r="I41" i="22" s="1"/>
  <c r="AE40" i="22"/>
  <c r="O40" i="22"/>
  <c r="V40" i="22" s="1"/>
  <c r="L40" i="22"/>
  <c r="AF40" i="22" s="1"/>
  <c r="K40" i="22"/>
  <c r="J40" i="22"/>
  <c r="R40" i="22" s="1"/>
  <c r="G40" i="22"/>
  <c r="D40" i="22"/>
  <c r="T40" i="22" s="1"/>
  <c r="C40" i="22"/>
  <c r="S40" i="22" s="1"/>
  <c r="B40" i="22"/>
  <c r="AH39" i="22"/>
  <c r="AF39" i="22"/>
  <c r="AE39" i="22"/>
  <c r="AD39" i="22"/>
  <c r="AB39" i="22"/>
  <c r="X39" i="22"/>
  <c r="V39" i="22"/>
  <c r="T39" i="22"/>
  <c r="S39" i="22"/>
  <c r="R39" i="22"/>
  <c r="N39" i="22"/>
  <c r="I39" i="22"/>
  <c r="F39" i="22"/>
  <c r="AH38" i="22"/>
  <c r="AF38" i="22"/>
  <c r="AE38" i="22"/>
  <c r="AD38" i="22"/>
  <c r="AB38" i="22"/>
  <c r="X38" i="22"/>
  <c r="V38" i="22"/>
  <c r="T38" i="22"/>
  <c r="S38" i="22"/>
  <c r="R38" i="22"/>
  <c r="N38" i="22"/>
  <c r="I38" i="22"/>
  <c r="F38" i="22"/>
  <c r="AH37" i="22"/>
  <c r="AF37" i="22"/>
  <c r="AE37" i="22"/>
  <c r="AD37" i="22"/>
  <c r="AB37" i="22"/>
  <c r="X37" i="22"/>
  <c r="V37" i="22"/>
  <c r="T37" i="22"/>
  <c r="S37" i="22"/>
  <c r="R37" i="22"/>
  <c r="N37" i="22"/>
  <c r="I37" i="22"/>
  <c r="F37" i="22"/>
  <c r="AH36" i="22"/>
  <c r="AG36" i="22"/>
  <c r="AF36" i="22"/>
  <c r="AE36" i="22"/>
  <c r="AD36" i="22"/>
  <c r="X36" i="22"/>
  <c r="V36" i="22"/>
  <c r="T36" i="22"/>
  <c r="S36" i="22"/>
  <c r="R36" i="22"/>
  <c r="N36" i="22"/>
  <c r="F36" i="22"/>
  <c r="I36" i="22" s="1"/>
  <c r="AH35" i="22"/>
  <c r="AG35" i="22"/>
  <c r="AF35" i="22"/>
  <c r="AE35" i="22"/>
  <c r="AD35" i="22"/>
  <c r="X35" i="22"/>
  <c r="V35" i="22"/>
  <c r="T35" i="22"/>
  <c r="S35" i="22"/>
  <c r="R35" i="22"/>
  <c r="Q35" i="22"/>
  <c r="N35" i="22"/>
  <c r="F35" i="22"/>
  <c r="I35" i="22" s="1"/>
  <c r="AH34" i="22"/>
  <c r="AF34" i="22"/>
  <c r="AE34" i="22"/>
  <c r="AD34" i="22"/>
  <c r="AB34" i="22"/>
  <c r="X34" i="22"/>
  <c r="V34" i="22"/>
  <c r="T34" i="22"/>
  <c r="S34" i="22"/>
  <c r="R34" i="22"/>
  <c r="Q34" i="22"/>
  <c r="N34" i="22"/>
  <c r="AG34" i="22" s="1"/>
  <c r="F34" i="22"/>
  <c r="I34" i="22" s="1"/>
  <c r="AH33" i="22"/>
  <c r="V33" i="22"/>
  <c r="T33" i="22"/>
  <c r="S33" i="22"/>
  <c r="R33" i="22"/>
  <c r="N33" i="22"/>
  <c r="U33" i="22" s="1"/>
  <c r="F33" i="22"/>
  <c r="I33" i="22" s="1"/>
  <c r="AE32" i="22"/>
  <c r="O32" i="22"/>
  <c r="L32" i="22"/>
  <c r="AF32" i="22" s="1"/>
  <c r="K32" i="22"/>
  <c r="S32" i="22" s="1"/>
  <c r="J32" i="22"/>
  <c r="AD32" i="22" s="1"/>
  <c r="G32" i="22"/>
  <c r="D32" i="22"/>
  <c r="F32" i="22" s="1"/>
  <c r="C32" i="22"/>
  <c r="B32" i="22"/>
  <c r="AH31" i="22"/>
  <c r="AF31" i="22"/>
  <c r="AE31" i="22"/>
  <c r="AD31" i="22"/>
  <c r="X31" i="22"/>
  <c r="V31" i="22"/>
  <c r="T31" i="22"/>
  <c r="S31" i="22"/>
  <c r="R31" i="22"/>
  <c r="N31" i="22"/>
  <c r="AG31" i="22" s="1"/>
  <c r="I31" i="22"/>
  <c r="F31" i="22"/>
  <c r="AH30" i="22"/>
  <c r="AG30" i="22"/>
  <c r="AF30" i="22"/>
  <c r="AE30" i="22"/>
  <c r="AD30" i="22"/>
  <c r="X30" i="22"/>
  <c r="V30" i="22"/>
  <c r="T30" i="22"/>
  <c r="S30" i="22"/>
  <c r="R30" i="22"/>
  <c r="N30" i="22"/>
  <c r="AA30" i="22" s="1"/>
  <c r="F30" i="22"/>
  <c r="I30" i="22" s="1"/>
  <c r="AH29" i="22"/>
  <c r="AG29" i="22"/>
  <c r="AF29" i="22"/>
  <c r="AE29" i="22"/>
  <c r="AD29" i="22"/>
  <c r="AB29" i="22"/>
  <c r="X29" i="22"/>
  <c r="V29" i="22"/>
  <c r="T29" i="22"/>
  <c r="S29" i="22"/>
  <c r="R29" i="22"/>
  <c r="N29" i="22"/>
  <c r="AA29" i="22" s="1"/>
  <c r="F29" i="22"/>
  <c r="I29" i="22" s="1"/>
  <c r="V28" i="22"/>
  <c r="T28" i="22"/>
  <c r="S28" i="22"/>
  <c r="R28" i="22"/>
  <c r="N28" i="22"/>
  <c r="U28" i="22" s="1"/>
  <c r="F28" i="22"/>
  <c r="I28" i="22" s="1"/>
  <c r="O27" i="22"/>
  <c r="AB27" i="22" s="1"/>
  <c r="L27" i="22"/>
  <c r="AF27" i="22" s="1"/>
  <c r="K27" i="22"/>
  <c r="S27" i="22" s="1"/>
  <c r="J27" i="22"/>
  <c r="N27" i="22" s="1"/>
  <c r="G27" i="22"/>
  <c r="D27" i="22"/>
  <c r="F27" i="22" s="1"/>
  <c r="C27" i="22"/>
  <c r="B27" i="22"/>
  <c r="O26" i="22"/>
  <c r="AB26" i="22" s="1"/>
  <c r="L26" i="22"/>
  <c r="AF26" i="22" s="1"/>
  <c r="K26" i="22"/>
  <c r="S26" i="22" s="1"/>
  <c r="J26" i="22"/>
  <c r="N26" i="22" s="1"/>
  <c r="G26" i="22"/>
  <c r="D26" i="22"/>
  <c r="F26" i="22" s="1"/>
  <c r="C26" i="22"/>
  <c r="B26" i="22"/>
  <c r="AH25" i="22"/>
  <c r="AF25" i="22"/>
  <c r="AE25" i="22"/>
  <c r="AD25" i="22"/>
  <c r="X25" i="22"/>
  <c r="V25" i="22"/>
  <c r="T25" i="22"/>
  <c r="S25" i="22"/>
  <c r="R25" i="22"/>
  <c r="N25" i="22"/>
  <c r="AG25" i="22" s="1"/>
  <c r="I25" i="22"/>
  <c r="F25" i="22"/>
  <c r="AH24" i="22"/>
  <c r="AG24" i="22"/>
  <c r="AF24" i="22"/>
  <c r="AE24" i="22"/>
  <c r="AD24" i="22"/>
  <c r="AB24" i="22"/>
  <c r="X24" i="22"/>
  <c r="V24" i="22"/>
  <c r="T24" i="22"/>
  <c r="S24" i="22"/>
  <c r="R24" i="22"/>
  <c r="N24" i="22"/>
  <c r="AA24" i="22" s="1"/>
  <c r="I24" i="22"/>
  <c r="F24" i="22"/>
  <c r="AH23" i="22"/>
  <c r="AG23" i="22"/>
  <c r="AF23" i="22"/>
  <c r="AE23" i="22"/>
  <c r="AD23" i="22"/>
  <c r="AB23" i="22"/>
  <c r="V23" i="22"/>
  <c r="U23" i="22"/>
  <c r="T23" i="22"/>
  <c r="S23" i="22"/>
  <c r="R23" i="22"/>
  <c r="Q23" i="22"/>
  <c r="AI23" i="22" s="1"/>
  <c r="N23" i="22"/>
  <c r="F23" i="22"/>
  <c r="I23" i="22" s="1"/>
  <c r="AH22" i="22"/>
  <c r="AF22" i="22"/>
  <c r="AE22" i="22"/>
  <c r="AD22" i="22"/>
  <c r="AB22" i="22"/>
  <c r="V22" i="22"/>
  <c r="T22" i="22"/>
  <c r="S22" i="22"/>
  <c r="R22" i="22"/>
  <c r="N22" i="22"/>
  <c r="AG22" i="22" s="1"/>
  <c r="I22" i="22"/>
  <c r="F22" i="22"/>
  <c r="O21" i="22"/>
  <c r="AB21" i="22" s="1"/>
  <c r="N21" i="22"/>
  <c r="AA21" i="22" s="1"/>
  <c r="L21" i="22"/>
  <c r="AF21" i="22" s="1"/>
  <c r="K21" i="22"/>
  <c r="AE21" i="22" s="1"/>
  <c r="J21" i="22"/>
  <c r="R21" i="22" s="1"/>
  <c r="G21" i="22"/>
  <c r="D21" i="22"/>
  <c r="D16" i="22" s="1"/>
  <c r="D15" i="22" s="1"/>
  <c r="D89" i="22" s="1"/>
  <c r="D90" i="22" s="1"/>
  <c r="D142" i="22" s="1"/>
  <c r="D146" i="22" s="1"/>
  <c r="C21" i="22"/>
  <c r="S21" i="22" s="1"/>
  <c r="B21" i="22"/>
  <c r="F21" i="22" s="1"/>
  <c r="I21" i="22" s="1"/>
  <c r="AH20" i="22"/>
  <c r="AG20" i="22"/>
  <c r="AF20" i="22"/>
  <c r="AE20" i="22"/>
  <c r="AD20" i="22"/>
  <c r="AB20" i="22"/>
  <c r="X20" i="22"/>
  <c r="V20" i="22"/>
  <c r="T20" i="22"/>
  <c r="S20" i="22"/>
  <c r="R20" i="22"/>
  <c r="N20" i="22"/>
  <c r="AA20" i="22" s="1"/>
  <c r="I20" i="22"/>
  <c r="F20" i="22"/>
  <c r="AH19" i="22"/>
  <c r="AG19" i="22"/>
  <c r="AF19" i="22"/>
  <c r="AE19" i="22"/>
  <c r="AD19" i="22"/>
  <c r="AB19" i="22"/>
  <c r="X19" i="22"/>
  <c r="V19" i="22"/>
  <c r="T19" i="22"/>
  <c r="S19" i="22"/>
  <c r="R19" i="22"/>
  <c r="N19" i="22"/>
  <c r="AA19" i="22" s="1"/>
  <c r="I19" i="22"/>
  <c r="F19" i="22"/>
  <c r="AD18" i="22"/>
  <c r="V18" i="22"/>
  <c r="T18" i="22"/>
  <c r="S18" i="22"/>
  <c r="R18" i="22"/>
  <c r="N18" i="22"/>
  <c r="U18" i="22" s="1"/>
  <c r="F18" i="22"/>
  <c r="I18" i="22" s="1"/>
  <c r="O17" i="22"/>
  <c r="AH17" i="22" s="1"/>
  <c r="L17" i="22"/>
  <c r="T17" i="22" s="1"/>
  <c r="K17" i="22"/>
  <c r="AE17" i="22" s="1"/>
  <c r="J17" i="22"/>
  <c r="AD17" i="22" s="1"/>
  <c r="G17" i="22"/>
  <c r="V17" i="22" s="1"/>
  <c r="D17" i="22"/>
  <c r="C17" i="22"/>
  <c r="S17" i="22" s="1"/>
  <c r="B17" i="22"/>
  <c r="F17" i="22" s="1"/>
  <c r="L16" i="22"/>
  <c r="G16" i="22"/>
  <c r="G15" i="22" s="1"/>
  <c r="B16" i="22"/>
  <c r="L15" i="22"/>
  <c r="L89" i="22" s="1"/>
  <c r="E15" i="22"/>
  <c r="I333" i="21"/>
  <c r="H333" i="21"/>
  <c r="G333" i="21"/>
  <c r="C333" i="21"/>
  <c r="F333" i="21" s="1"/>
  <c r="F314" i="21"/>
  <c r="I313" i="21"/>
  <c r="H313" i="21"/>
  <c r="G313" i="21"/>
  <c r="F313" i="21"/>
  <c r="E313" i="21"/>
  <c r="D313" i="21"/>
  <c r="C313" i="21"/>
  <c r="F312" i="21"/>
  <c r="F288" i="21"/>
  <c r="I287" i="21"/>
  <c r="H287" i="21"/>
  <c r="G287" i="21"/>
  <c r="F287" i="21"/>
  <c r="C287" i="21"/>
  <c r="F272" i="21"/>
  <c r="F270" i="21"/>
  <c r="F249" i="21"/>
  <c r="I196" i="21"/>
  <c r="G196" i="21"/>
  <c r="F196" i="21"/>
  <c r="C196" i="21"/>
  <c r="F195" i="21"/>
  <c r="F194" i="21"/>
  <c r="F193" i="21"/>
  <c r="F192" i="21"/>
  <c r="F191" i="21"/>
  <c r="F190" i="21"/>
  <c r="F189" i="21"/>
  <c r="F188" i="21"/>
  <c r="F187" i="21"/>
  <c r="F186" i="21"/>
  <c r="F185" i="21"/>
  <c r="F182" i="21"/>
  <c r="I181" i="21"/>
  <c r="G181" i="21"/>
  <c r="F181" i="21"/>
  <c r="C181" i="21"/>
  <c r="F180" i="21"/>
  <c r="I179" i="21"/>
  <c r="G179" i="21"/>
  <c r="G172" i="21" s="1"/>
  <c r="G171" i="21" s="1"/>
  <c r="G337" i="21" s="1"/>
  <c r="F179" i="21"/>
  <c r="C179" i="21"/>
  <c r="F176" i="21"/>
  <c r="F173" i="21"/>
  <c r="I172" i="21"/>
  <c r="I171" i="21" s="1"/>
  <c r="I337" i="21" s="1"/>
  <c r="H172" i="21"/>
  <c r="H171" i="21" s="1"/>
  <c r="H337" i="21" s="1"/>
  <c r="F172" i="21"/>
  <c r="C172" i="21"/>
  <c r="E171" i="21"/>
  <c r="D171" i="21"/>
  <c r="C171" i="21"/>
  <c r="F171" i="21" s="1"/>
  <c r="F170" i="21"/>
  <c r="F168" i="21"/>
  <c r="I127" i="21"/>
  <c r="H127" i="21"/>
  <c r="G127" i="21"/>
  <c r="C127" i="21"/>
  <c r="F127" i="21" s="1"/>
  <c r="F126" i="21"/>
  <c r="F38" i="21"/>
  <c r="F37" i="21"/>
  <c r="F36" i="21"/>
  <c r="F35" i="21"/>
  <c r="F34" i="21"/>
  <c r="F27" i="21"/>
  <c r="F26" i="21"/>
  <c r="F25" i="21"/>
  <c r="F24" i="21"/>
  <c r="I23" i="21"/>
  <c r="H23" i="21"/>
  <c r="H22" i="21" s="1"/>
  <c r="G23" i="21"/>
  <c r="G22" i="21" s="1"/>
  <c r="F23" i="21"/>
  <c r="C23" i="21"/>
  <c r="I22" i="21"/>
  <c r="C22" i="21"/>
  <c r="F22" i="21" s="1"/>
  <c r="I16" i="21"/>
  <c r="I15" i="21" s="1"/>
  <c r="I169" i="21" s="1"/>
  <c r="H16" i="21"/>
  <c r="F16" i="21"/>
  <c r="D16" i="21"/>
  <c r="D15" i="21" s="1"/>
  <c r="C16" i="21"/>
  <c r="G16" i="21" s="1"/>
  <c r="G15" i="21" s="1"/>
  <c r="G169" i="21" s="1"/>
  <c r="H15" i="21"/>
  <c r="C15" i="21"/>
  <c r="C169" i="21" s="1"/>
  <c r="F169" i="21" s="1"/>
  <c r="AL1053" i="15"/>
  <c r="AK1053" i="15"/>
  <c r="AJ1053" i="15"/>
  <c r="AI1053" i="15"/>
  <c r="AH1053" i="15"/>
  <c r="AG1053" i="15"/>
  <c r="AF1053" i="15"/>
  <c r="AE1053" i="15"/>
  <c r="AD1053" i="15"/>
  <c r="AC1053" i="15"/>
  <c r="AB1053" i="15"/>
  <c r="AA1053" i="15"/>
  <c r="Z1053" i="15"/>
  <c r="Y1053" i="15"/>
  <c r="AK1052" i="15"/>
  <c r="AD1052" i="15"/>
  <c r="Y1052" i="15"/>
  <c r="AL1051" i="15"/>
  <c r="AK1051" i="15"/>
  <c r="AJ1051" i="15"/>
  <c r="AI1051" i="15"/>
  <c r="AH1051" i="15"/>
  <c r="AG1051" i="15"/>
  <c r="AF1051" i="15"/>
  <c r="AE1051" i="15"/>
  <c r="AD1051" i="15"/>
  <c r="AC1051" i="15"/>
  <c r="AB1051" i="15"/>
  <c r="AA1051" i="15"/>
  <c r="Z1051" i="15"/>
  <c r="Y1051" i="15"/>
  <c r="AL1050" i="15"/>
  <c r="AK1050" i="15"/>
  <c r="AJ1050" i="15"/>
  <c r="AI1050" i="15"/>
  <c r="AH1050" i="15"/>
  <c r="AG1050" i="15"/>
  <c r="AF1050" i="15"/>
  <c r="AE1050" i="15"/>
  <c r="AD1050" i="15"/>
  <c r="AC1050" i="15"/>
  <c r="AB1050" i="15"/>
  <c r="AA1050" i="15"/>
  <c r="Z1050" i="15"/>
  <c r="Y1050" i="15"/>
  <c r="AL1049" i="15"/>
  <c r="AK1049" i="15"/>
  <c r="AJ1049" i="15"/>
  <c r="AI1049" i="15"/>
  <c r="AH1049" i="15"/>
  <c r="AG1049" i="15"/>
  <c r="AF1049" i="15"/>
  <c r="AE1049" i="15"/>
  <c r="AD1049" i="15"/>
  <c r="AC1049" i="15"/>
  <c r="AB1049" i="15"/>
  <c r="AA1049" i="15"/>
  <c r="Z1049" i="15"/>
  <c r="Y1049" i="15"/>
  <c r="AL1048" i="15"/>
  <c r="AK1048" i="15"/>
  <c r="AJ1048" i="15"/>
  <c r="AI1048" i="15"/>
  <c r="AH1048" i="15"/>
  <c r="AG1048" i="15"/>
  <c r="AF1048" i="15"/>
  <c r="AE1048" i="15"/>
  <c r="AD1048" i="15"/>
  <c r="AC1048" i="15"/>
  <c r="AB1048" i="15"/>
  <c r="AA1048" i="15"/>
  <c r="Z1048" i="15"/>
  <c r="Y1048" i="15"/>
  <c r="AL1047" i="15"/>
  <c r="AK1047" i="15"/>
  <c r="AJ1047" i="15"/>
  <c r="AI1047" i="15"/>
  <c r="AH1047" i="15"/>
  <c r="AG1047" i="15"/>
  <c r="AF1047" i="15"/>
  <c r="AE1047" i="15"/>
  <c r="AD1047" i="15"/>
  <c r="AC1047" i="15"/>
  <c r="AB1047" i="15"/>
  <c r="AA1047" i="15"/>
  <c r="Z1047" i="15"/>
  <c r="Y1047" i="15"/>
  <c r="AL1046" i="15"/>
  <c r="AK1046" i="15"/>
  <c r="AJ1046" i="15"/>
  <c r="AI1046" i="15"/>
  <c r="AH1046" i="15"/>
  <c r="AG1046" i="15"/>
  <c r="AF1046" i="15"/>
  <c r="AE1046" i="15"/>
  <c r="AD1046" i="15"/>
  <c r="AC1046" i="15"/>
  <c r="AB1046" i="15"/>
  <c r="AA1046" i="15"/>
  <c r="Z1046" i="15"/>
  <c r="Y1046" i="15"/>
  <c r="AL1045" i="15"/>
  <c r="AK1045" i="15"/>
  <c r="AJ1045" i="15"/>
  <c r="AI1045" i="15"/>
  <c r="AH1045" i="15"/>
  <c r="AG1045" i="15"/>
  <c r="AF1045" i="15"/>
  <c r="AE1045" i="15"/>
  <c r="AD1045" i="15"/>
  <c r="AC1045" i="15"/>
  <c r="AB1045" i="15"/>
  <c r="AA1045" i="15"/>
  <c r="Z1045" i="15"/>
  <c r="Y1045" i="15"/>
  <c r="AL1044" i="15"/>
  <c r="AK1044" i="15"/>
  <c r="AJ1044" i="15"/>
  <c r="AI1044" i="15"/>
  <c r="AH1044" i="15"/>
  <c r="AG1044" i="15"/>
  <c r="AF1044" i="15"/>
  <c r="AE1044" i="15"/>
  <c r="AD1044" i="15"/>
  <c r="AC1044" i="15"/>
  <c r="AB1044" i="15"/>
  <c r="AA1044" i="15"/>
  <c r="Z1044" i="15"/>
  <c r="Y1044" i="15"/>
  <c r="AL1043" i="15"/>
  <c r="AK1043" i="15"/>
  <c r="AJ1043" i="15"/>
  <c r="AI1043" i="15"/>
  <c r="AH1043" i="15"/>
  <c r="AG1043" i="15"/>
  <c r="AF1043" i="15"/>
  <c r="AE1043" i="15"/>
  <c r="AD1043" i="15"/>
  <c r="AC1043" i="15"/>
  <c r="AB1043" i="15"/>
  <c r="AA1043" i="15"/>
  <c r="Z1043" i="15"/>
  <c r="Y1043" i="15"/>
  <c r="AL1042" i="15"/>
  <c r="AK1042" i="15"/>
  <c r="AJ1042" i="15"/>
  <c r="AI1042" i="15"/>
  <c r="AH1042" i="15"/>
  <c r="AG1042" i="15"/>
  <c r="AF1042" i="15"/>
  <c r="AE1042" i="15"/>
  <c r="AD1042" i="15"/>
  <c r="AC1042" i="15"/>
  <c r="AB1042" i="15"/>
  <c r="AA1042" i="15"/>
  <c r="Z1042" i="15"/>
  <c r="Y1042" i="15"/>
  <c r="AL1041" i="15"/>
  <c r="AK1041" i="15"/>
  <c r="AJ1041" i="15"/>
  <c r="AI1041" i="15"/>
  <c r="AH1041" i="15"/>
  <c r="AG1041" i="15"/>
  <c r="AF1041" i="15"/>
  <c r="AE1041" i="15"/>
  <c r="AD1041" i="15"/>
  <c r="AC1041" i="15"/>
  <c r="AB1041" i="15"/>
  <c r="AA1041" i="15"/>
  <c r="Z1041" i="15"/>
  <c r="Y1041" i="15"/>
  <c r="AL1040" i="15"/>
  <c r="AK1040" i="15"/>
  <c r="AJ1040" i="15"/>
  <c r="AI1040" i="15"/>
  <c r="AH1040" i="15"/>
  <c r="AG1040" i="15"/>
  <c r="AF1040" i="15"/>
  <c r="AE1040" i="15"/>
  <c r="AD1040" i="15"/>
  <c r="AC1040" i="15"/>
  <c r="AB1040" i="15"/>
  <c r="AA1040" i="15"/>
  <c r="Z1040" i="15"/>
  <c r="Y1040" i="15"/>
  <c r="AL1039" i="15"/>
  <c r="AK1039" i="15"/>
  <c r="AJ1039" i="15"/>
  <c r="AI1039" i="15"/>
  <c r="AH1039" i="15"/>
  <c r="AG1039" i="15"/>
  <c r="AF1039" i="15"/>
  <c r="AE1039" i="15"/>
  <c r="AD1039" i="15"/>
  <c r="AC1039" i="15"/>
  <c r="AB1039" i="15"/>
  <c r="AA1039" i="15"/>
  <c r="Z1039" i="15"/>
  <c r="Y1039" i="15"/>
  <c r="AL1038" i="15"/>
  <c r="AK1038" i="15"/>
  <c r="AJ1038" i="15"/>
  <c r="AI1038" i="15"/>
  <c r="AH1038" i="15"/>
  <c r="AG1038" i="15"/>
  <c r="AF1038" i="15"/>
  <c r="AE1038" i="15"/>
  <c r="AD1038" i="15"/>
  <c r="AC1038" i="15"/>
  <c r="AB1038" i="15"/>
  <c r="AA1038" i="15"/>
  <c r="Z1038" i="15"/>
  <c r="Y1038" i="15"/>
  <c r="AL1037" i="15"/>
  <c r="AK1037" i="15"/>
  <c r="AJ1037" i="15"/>
  <c r="AI1037" i="15"/>
  <c r="AH1037" i="15"/>
  <c r="AG1037" i="15"/>
  <c r="AF1037" i="15"/>
  <c r="AE1037" i="15"/>
  <c r="AD1037" i="15"/>
  <c r="AC1037" i="15"/>
  <c r="AB1037" i="15"/>
  <c r="AA1037" i="15"/>
  <c r="Z1037" i="15"/>
  <c r="Y1037" i="15"/>
  <c r="AL1036" i="15"/>
  <c r="AK1036" i="15"/>
  <c r="AJ1036" i="15"/>
  <c r="AI1036" i="15"/>
  <c r="AH1036" i="15"/>
  <c r="AG1036" i="15"/>
  <c r="AF1036" i="15"/>
  <c r="AE1036" i="15"/>
  <c r="AD1036" i="15"/>
  <c r="AC1036" i="15"/>
  <c r="AB1036" i="15"/>
  <c r="AA1036" i="15"/>
  <c r="Z1036" i="15"/>
  <c r="Y1036" i="15"/>
  <c r="AL1035" i="15"/>
  <c r="AK1035" i="15"/>
  <c r="AJ1035" i="15"/>
  <c r="AI1035" i="15"/>
  <c r="AH1035" i="15"/>
  <c r="AG1035" i="15"/>
  <c r="AF1035" i="15"/>
  <c r="AE1035" i="15"/>
  <c r="AD1035" i="15"/>
  <c r="AC1035" i="15"/>
  <c r="AB1035" i="15"/>
  <c r="AA1035" i="15"/>
  <c r="Z1035" i="15"/>
  <c r="Y1035" i="15"/>
  <c r="AL1034" i="15"/>
  <c r="AK1034" i="15"/>
  <c r="AJ1034" i="15"/>
  <c r="AI1034" i="15"/>
  <c r="AH1034" i="15"/>
  <c r="AG1034" i="15"/>
  <c r="AF1034" i="15"/>
  <c r="AE1034" i="15"/>
  <c r="AD1034" i="15"/>
  <c r="AC1034" i="15"/>
  <c r="AB1034" i="15"/>
  <c r="AA1034" i="15"/>
  <c r="Z1034" i="15"/>
  <c r="Y1034" i="15"/>
  <c r="AL1033" i="15"/>
  <c r="AK1033" i="15"/>
  <c r="AJ1033" i="15"/>
  <c r="AI1033" i="15"/>
  <c r="AH1033" i="15"/>
  <c r="AG1033" i="15"/>
  <c r="AF1033" i="15"/>
  <c r="AE1033" i="15"/>
  <c r="AD1033" i="15"/>
  <c r="AC1033" i="15"/>
  <c r="AB1033" i="15"/>
  <c r="AA1033" i="15"/>
  <c r="Z1033" i="15"/>
  <c r="Y1033" i="15"/>
  <c r="AL1032" i="15"/>
  <c r="AK1032" i="15"/>
  <c r="AJ1032" i="15"/>
  <c r="AI1032" i="15"/>
  <c r="AH1032" i="15"/>
  <c r="AG1032" i="15"/>
  <c r="AF1032" i="15"/>
  <c r="AE1032" i="15"/>
  <c r="AD1032" i="15"/>
  <c r="AC1032" i="15"/>
  <c r="AB1032" i="15"/>
  <c r="AA1032" i="15"/>
  <c r="Z1032" i="15"/>
  <c r="Y1032" i="15"/>
  <c r="AL1031" i="15"/>
  <c r="AK1031" i="15"/>
  <c r="AJ1031" i="15"/>
  <c r="AI1031" i="15"/>
  <c r="AH1031" i="15"/>
  <c r="AG1031" i="15"/>
  <c r="AF1031" i="15"/>
  <c r="AE1031" i="15"/>
  <c r="AD1031" i="15"/>
  <c r="AC1031" i="15"/>
  <c r="AB1031" i="15"/>
  <c r="AA1031" i="15"/>
  <c r="Z1031" i="15"/>
  <c r="Y1031" i="15"/>
  <c r="AL1030" i="15"/>
  <c r="AK1030" i="15"/>
  <c r="AJ1030" i="15"/>
  <c r="AI1030" i="15"/>
  <c r="AH1030" i="15"/>
  <c r="AG1030" i="15"/>
  <c r="AF1030" i="15"/>
  <c r="AE1030" i="15"/>
  <c r="AD1030" i="15"/>
  <c r="AC1030" i="15"/>
  <c r="AB1030" i="15"/>
  <c r="AA1030" i="15"/>
  <c r="Z1030" i="15"/>
  <c r="Y1030" i="15"/>
  <c r="AL1029" i="15"/>
  <c r="AK1029" i="15"/>
  <c r="AJ1029" i="15"/>
  <c r="AI1029" i="15"/>
  <c r="AH1029" i="15"/>
  <c r="AG1029" i="15"/>
  <c r="AF1029" i="15"/>
  <c r="AE1029" i="15"/>
  <c r="AD1029" i="15"/>
  <c r="AC1029" i="15"/>
  <c r="AB1029" i="15"/>
  <c r="AA1029" i="15"/>
  <c r="Z1029" i="15"/>
  <c r="Y1029" i="15"/>
  <c r="AL1028" i="15"/>
  <c r="AK1028" i="15"/>
  <c r="AJ1028" i="15"/>
  <c r="AI1028" i="15"/>
  <c r="AH1028" i="15"/>
  <c r="AG1028" i="15"/>
  <c r="AF1028" i="15"/>
  <c r="AE1028" i="15"/>
  <c r="AD1028" i="15"/>
  <c r="AC1028" i="15"/>
  <c r="AB1028" i="15"/>
  <c r="AA1028" i="15"/>
  <c r="Z1028" i="15"/>
  <c r="Y1028" i="15"/>
  <c r="AL1027" i="15"/>
  <c r="AK1027" i="15"/>
  <c r="AJ1027" i="15"/>
  <c r="AI1027" i="15"/>
  <c r="AH1027" i="15"/>
  <c r="AG1027" i="15"/>
  <c r="AF1027" i="15"/>
  <c r="AE1027" i="15"/>
  <c r="AD1027" i="15"/>
  <c r="AC1027" i="15"/>
  <c r="AB1027" i="15"/>
  <c r="AA1027" i="15"/>
  <c r="Z1027" i="15"/>
  <c r="Y1027" i="15"/>
  <c r="AL1026" i="15"/>
  <c r="AK1026" i="15"/>
  <c r="AJ1026" i="15"/>
  <c r="AI1026" i="15"/>
  <c r="AH1026" i="15"/>
  <c r="AG1026" i="15"/>
  <c r="AF1026" i="15"/>
  <c r="AE1026" i="15"/>
  <c r="AD1026" i="15"/>
  <c r="AC1026" i="15"/>
  <c r="AB1026" i="15"/>
  <c r="AA1026" i="15"/>
  <c r="Z1026" i="15"/>
  <c r="Y1026" i="15"/>
  <c r="AL1025" i="15"/>
  <c r="AK1025" i="15"/>
  <c r="AJ1025" i="15"/>
  <c r="AI1025" i="15"/>
  <c r="AH1025" i="15"/>
  <c r="AG1025" i="15"/>
  <c r="AF1025" i="15"/>
  <c r="AE1025" i="15"/>
  <c r="AD1025" i="15"/>
  <c r="AC1025" i="15"/>
  <c r="AB1025" i="15"/>
  <c r="AA1025" i="15"/>
  <c r="Z1025" i="15"/>
  <c r="Y1025" i="15"/>
  <c r="AL1024" i="15"/>
  <c r="AK1024" i="15"/>
  <c r="AJ1024" i="15"/>
  <c r="AI1024" i="15"/>
  <c r="AH1024" i="15"/>
  <c r="AG1024" i="15"/>
  <c r="AF1024" i="15"/>
  <c r="AE1024" i="15"/>
  <c r="AD1024" i="15"/>
  <c r="AC1024" i="15"/>
  <c r="AB1024" i="15"/>
  <c r="AA1024" i="15"/>
  <c r="Z1024" i="15"/>
  <c r="Y1024" i="15"/>
  <c r="AL1023" i="15"/>
  <c r="AK1023" i="15"/>
  <c r="AJ1023" i="15"/>
  <c r="AI1023" i="15"/>
  <c r="AH1023" i="15"/>
  <c r="AG1023" i="15"/>
  <c r="AF1023" i="15"/>
  <c r="AE1023" i="15"/>
  <c r="AD1023" i="15"/>
  <c r="AC1023" i="15"/>
  <c r="AB1023" i="15"/>
  <c r="AA1023" i="15"/>
  <c r="Z1023" i="15"/>
  <c r="Y1023" i="15"/>
  <c r="AL1022" i="15"/>
  <c r="AK1022" i="15"/>
  <c r="AJ1022" i="15"/>
  <c r="AI1022" i="15"/>
  <c r="AH1022" i="15"/>
  <c r="AG1022" i="15"/>
  <c r="AF1022" i="15"/>
  <c r="AE1022" i="15"/>
  <c r="AD1022" i="15"/>
  <c r="AC1022" i="15"/>
  <c r="AB1022" i="15"/>
  <c r="AA1022" i="15"/>
  <c r="Z1022" i="15"/>
  <c r="Y1022" i="15"/>
  <c r="AL1021" i="15"/>
  <c r="AK1021" i="15"/>
  <c r="AJ1021" i="15"/>
  <c r="AI1021" i="15"/>
  <c r="AH1021" i="15"/>
  <c r="AG1021" i="15"/>
  <c r="AF1021" i="15"/>
  <c r="AE1021" i="15"/>
  <c r="AD1021" i="15"/>
  <c r="AC1021" i="15"/>
  <c r="AB1021" i="15"/>
  <c r="AA1021" i="15"/>
  <c r="Z1021" i="15"/>
  <c r="Y1021" i="15"/>
  <c r="AL1020" i="15"/>
  <c r="AK1020" i="15"/>
  <c r="AJ1020" i="15"/>
  <c r="AI1020" i="15"/>
  <c r="AH1020" i="15"/>
  <c r="AG1020" i="15"/>
  <c r="AF1020" i="15"/>
  <c r="AE1020" i="15"/>
  <c r="AD1020" i="15"/>
  <c r="AC1020" i="15"/>
  <c r="AB1020" i="15"/>
  <c r="AA1020" i="15"/>
  <c r="Z1020" i="15"/>
  <c r="Y1020" i="15"/>
  <c r="AL1019" i="15"/>
  <c r="AK1019" i="15"/>
  <c r="AJ1019" i="15"/>
  <c r="AI1019" i="15"/>
  <c r="AH1019" i="15"/>
  <c r="AG1019" i="15"/>
  <c r="AF1019" i="15"/>
  <c r="AE1019" i="15"/>
  <c r="AD1019" i="15"/>
  <c r="AC1019" i="15"/>
  <c r="AB1019" i="15"/>
  <c r="AA1019" i="15"/>
  <c r="Z1019" i="15"/>
  <c r="Y1019" i="15"/>
  <c r="AL1018" i="15"/>
  <c r="AK1018" i="15"/>
  <c r="AJ1018" i="15"/>
  <c r="AI1018" i="15"/>
  <c r="AH1018" i="15"/>
  <c r="AG1018" i="15"/>
  <c r="AF1018" i="15"/>
  <c r="AE1018" i="15"/>
  <c r="AD1018" i="15"/>
  <c r="AC1018" i="15"/>
  <c r="AB1018" i="15"/>
  <c r="AA1018" i="15"/>
  <c r="Z1018" i="15"/>
  <c r="Y1018" i="15"/>
  <c r="AL1017" i="15"/>
  <c r="AK1017" i="15"/>
  <c r="AJ1017" i="15"/>
  <c r="AI1017" i="15"/>
  <c r="AH1017" i="15"/>
  <c r="AG1017" i="15"/>
  <c r="AF1017" i="15"/>
  <c r="AE1017" i="15"/>
  <c r="AD1017" i="15"/>
  <c r="AC1017" i="15"/>
  <c r="AB1017" i="15"/>
  <c r="AA1017" i="15"/>
  <c r="Z1017" i="15"/>
  <c r="Y1017" i="15"/>
  <c r="AL1016" i="15"/>
  <c r="AK1016" i="15"/>
  <c r="AJ1016" i="15"/>
  <c r="AI1016" i="15"/>
  <c r="AH1016" i="15"/>
  <c r="AG1016" i="15"/>
  <c r="AF1016" i="15"/>
  <c r="AE1016" i="15"/>
  <c r="AD1016" i="15"/>
  <c r="AC1016" i="15"/>
  <c r="AB1016" i="15"/>
  <c r="AA1016" i="15"/>
  <c r="Z1016" i="15"/>
  <c r="Y1016" i="15"/>
  <c r="AL1015" i="15"/>
  <c r="AK1015" i="15"/>
  <c r="AJ1015" i="15"/>
  <c r="AI1015" i="15"/>
  <c r="AH1015" i="15"/>
  <c r="AG1015" i="15"/>
  <c r="AF1015" i="15"/>
  <c r="AE1015" i="15"/>
  <c r="AD1015" i="15"/>
  <c r="AC1015" i="15"/>
  <c r="AB1015" i="15"/>
  <c r="AA1015" i="15"/>
  <c r="Z1015" i="15"/>
  <c r="Y1015" i="15"/>
  <c r="AK1014" i="15"/>
  <c r="AD1014" i="15"/>
  <c r="Y1014" i="15"/>
  <c r="AL1013" i="15"/>
  <c r="AK1013" i="15"/>
  <c r="AJ1013" i="15"/>
  <c r="AI1013" i="15"/>
  <c r="AH1013" i="15"/>
  <c r="AG1013" i="15"/>
  <c r="AF1013" i="15"/>
  <c r="AE1013" i="15"/>
  <c r="AD1013" i="15"/>
  <c r="AC1013" i="15"/>
  <c r="AB1013" i="15"/>
  <c r="AA1013" i="15"/>
  <c r="Z1013" i="15"/>
  <c r="Y1013" i="15"/>
  <c r="AL1012" i="15"/>
  <c r="AK1012" i="15"/>
  <c r="AJ1012" i="15"/>
  <c r="AI1012" i="15"/>
  <c r="AH1012" i="15"/>
  <c r="AG1012" i="15"/>
  <c r="AF1012" i="15"/>
  <c r="AE1012" i="15"/>
  <c r="AD1012" i="15"/>
  <c r="AC1012" i="15"/>
  <c r="AB1012" i="15"/>
  <c r="AA1012" i="15"/>
  <c r="Z1012" i="15"/>
  <c r="Y1012" i="15"/>
  <c r="AL1011" i="15"/>
  <c r="AK1011" i="15"/>
  <c r="AJ1011" i="15"/>
  <c r="AI1011" i="15"/>
  <c r="AH1011" i="15"/>
  <c r="AG1011" i="15"/>
  <c r="AF1011" i="15"/>
  <c r="AE1011" i="15"/>
  <c r="AD1011" i="15"/>
  <c r="AC1011" i="15"/>
  <c r="AB1011" i="15"/>
  <c r="AA1011" i="15"/>
  <c r="Z1011" i="15"/>
  <c r="Y1011" i="15"/>
  <c r="AL1010" i="15"/>
  <c r="AK1010" i="15"/>
  <c r="AJ1010" i="15"/>
  <c r="AI1010" i="15"/>
  <c r="AH1010" i="15"/>
  <c r="AG1010" i="15"/>
  <c r="AF1010" i="15"/>
  <c r="AE1010" i="15"/>
  <c r="AD1010" i="15"/>
  <c r="AC1010" i="15"/>
  <c r="AB1010" i="15"/>
  <c r="AA1010" i="15"/>
  <c r="Z1010" i="15"/>
  <c r="Y1010" i="15"/>
  <c r="AL1009" i="15"/>
  <c r="AK1009" i="15"/>
  <c r="AJ1009" i="15"/>
  <c r="AI1009" i="15"/>
  <c r="AH1009" i="15"/>
  <c r="AG1009" i="15"/>
  <c r="AF1009" i="15"/>
  <c r="AE1009" i="15"/>
  <c r="AD1009" i="15"/>
  <c r="AC1009" i="15"/>
  <c r="AB1009" i="15"/>
  <c r="AA1009" i="15"/>
  <c r="Z1009" i="15"/>
  <c r="Y1009" i="15"/>
  <c r="AL1008" i="15"/>
  <c r="AK1008" i="15"/>
  <c r="AJ1008" i="15"/>
  <c r="AI1008" i="15"/>
  <c r="AH1008" i="15"/>
  <c r="AG1008" i="15"/>
  <c r="AF1008" i="15"/>
  <c r="AE1008" i="15"/>
  <c r="AD1008" i="15"/>
  <c r="AC1008" i="15"/>
  <c r="AB1008" i="15"/>
  <c r="AA1008" i="15"/>
  <c r="Z1008" i="15"/>
  <c r="Y1008" i="15"/>
  <c r="AL1007" i="15"/>
  <c r="AK1007" i="15"/>
  <c r="AJ1007" i="15"/>
  <c r="AI1007" i="15"/>
  <c r="AH1007" i="15"/>
  <c r="AG1007" i="15"/>
  <c r="AF1007" i="15"/>
  <c r="AE1007" i="15"/>
  <c r="AD1007" i="15"/>
  <c r="AC1007" i="15"/>
  <c r="AB1007" i="15"/>
  <c r="AA1007" i="15"/>
  <c r="Z1007" i="15"/>
  <c r="Y1007" i="15"/>
  <c r="AL1006" i="15"/>
  <c r="AK1006" i="15"/>
  <c r="AJ1006" i="15"/>
  <c r="AI1006" i="15"/>
  <c r="AH1006" i="15"/>
  <c r="AG1006" i="15"/>
  <c r="AF1006" i="15"/>
  <c r="AE1006" i="15"/>
  <c r="AD1006" i="15"/>
  <c r="AC1006" i="15"/>
  <c r="AB1006" i="15"/>
  <c r="AA1006" i="15"/>
  <c r="Z1006" i="15"/>
  <c r="Y1006" i="15"/>
  <c r="AL1005" i="15"/>
  <c r="AK1005" i="15"/>
  <c r="AJ1005" i="15"/>
  <c r="AI1005" i="15"/>
  <c r="AH1005" i="15"/>
  <c r="AG1005" i="15"/>
  <c r="AF1005" i="15"/>
  <c r="AE1005" i="15"/>
  <c r="AD1005" i="15"/>
  <c r="AC1005" i="15"/>
  <c r="AB1005" i="15"/>
  <c r="AA1005" i="15"/>
  <c r="Z1005" i="15"/>
  <c r="Y1005" i="15"/>
  <c r="AL1004" i="15"/>
  <c r="AK1004" i="15"/>
  <c r="AJ1004" i="15"/>
  <c r="AI1004" i="15"/>
  <c r="AH1004" i="15"/>
  <c r="AG1004" i="15"/>
  <c r="AF1004" i="15"/>
  <c r="AE1004" i="15"/>
  <c r="AD1004" i="15"/>
  <c r="AC1004" i="15"/>
  <c r="AB1004" i="15"/>
  <c r="AA1004" i="15"/>
  <c r="Z1004" i="15"/>
  <c r="Y1004" i="15"/>
  <c r="AL1003" i="15"/>
  <c r="AK1003" i="15"/>
  <c r="AJ1003" i="15"/>
  <c r="AI1003" i="15"/>
  <c r="AH1003" i="15"/>
  <c r="AG1003" i="15"/>
  <c r="AF1003" i="15"/>
  <c r="AE1003" i="15"/>
  <c r="AD1003" i="15"/>
  <c r="AC1003" i="15"/>
  <c r="AB1003" i="15"/>
  <c r="AA1003" i="15"/>
  <c r="Z1003" i="15"/>
  <c r="Y1003" i="15"/>
  <c r="AL1002" i="15"/>
  <c r="AK1002" i="15"/>
  <c r="AJ1002" i="15"/>
  <c r="AI1002" i="15"/>
  <c r="AH1002" i="15"/>
  <c r="AG1002" i="15"/>
  <c r="AF1002" i="15"/>
  <c r="AE1002" i="15"/>
  <c r="AD1002" i="15"/>
  <c r="AC1002" i="15"/>
  <c r="AB1002" i="15"/>
  <c r="AA1002" i="15"/>
  <c r="Z1002" i="15"/>
  <c r="Y1002" i="15"/>
  <c r="AL1001" i="15"/>
  <c r="AK1001" i="15"/>
  <c r="AJ1001" i="15"/>
  <c r="AI1001" i="15"/>
  <c r="AH1001" i="15"/>
  <c r="AG1001" i="15"/>
  <c r="AF1001" i="15"/>
  <c r="AE1001" i="15"/>
  <c r="AD1001" i="15"/>
  <c r="AC1001" i="15"/>
  <c r="AB1001" i="15"/>
  <c r="AA1001" i="15"/>
  <c r="Z1001" i="15"/>
  <c r="Y1001" i="15"/>
  <c r="AL1000" i="15"/>
  <c r="AK1000" i="15"/>
  <c r="AJ1000" i="15"/>
  <c r="AI1000" i="15"/>
  <c r="AH1000" i="15"/>
  <c r="AG1000" i="15"/>
  <c r="AF1000" i="15"/>
  <c r="AE1000" i="15"/>
  <c r="AD1000" i="15"/>
  <c r="AC1000" i="15"/>
  <c r="AB1000" i="15"/>
  <c r="AA1000" i="15"/>
  <c r="Z1000" i="15"/>
  <c r="Y1000" i="15"/>
  <c r="AL999" i="15"/>
  <c r="AK999" i="15"/>
  <c r="AJ999" i="15"/>
  <c r="AI999" i="15"/>
  <c r="AH999" i="15"/>
  <c r="AG999" i="15"/>
  <c r="AF999" i="15"/>
  <c r="AE999" i="15"/>
  <c r="AD999" i="15"/>
  <c r="AC999" i="15"/>
  <c r="AB999" i="15"/>
  <c r="AA999" i="15"/>
  <c r="Z999" i="15"/>
  <c r="Y999" i="15"/>
  <c r="AL998" i="15"/>
  <c r="AK998" i="15"/>
  <c r="AJ998" i="15"/>
  <c r="AI998" i="15"/>
  <c r="AH998" i="15"/>
  <c r="AG998" i="15"/>
  <c r="AF998" i="15"/>
  <c r="AE998" i="15"/>
  <c r="AD998" i="15"/>
  <c r="AC998" i="15"/>
  <c r="AB998" i="15"/>
  <c r="AA998" i="15"/>
  <c r="Z998" i="15"/>
  <c r="Y998" i="15"/>
  <c r="AL997" i="15"/>
  <c r="AK997" i="15"/>
  <c r="AJ997" i="15"/>
  <c r="AI997" i="15"/>
  <c r="AH997" i="15"/>
  <c r="AG997" i="15"/>
  <c r="AF997" i="15"/>
  <c r="AE997" i="15"/>
  <c r="AD997" i="15"/>
  <c r="AC997" i="15"/>
  <c r="AB997" i="15"/>
  <c r="AA997" i="15"/>
  <c r="Z997" i="15"/>
  <c r="Y997" i="15"/>
  <c r="AL996" i="15"/>
  <c r="AK996" i="15"/>
  <c r="AJ996" i="15"/>
  <c r="AI996" i="15"/>
  <c r="AH996" i="15"/>
  <c r="AG996" i="15"/>
  <c r="AF996" i="15"/>
  <c r="AE996" i="15"/>
  <c r="AD996" i="15"/>
  <c r="AC996" i="15"/>
  <c r="AB996" i="15"/>
  <c r="AA996" i="15"/>
  <c r="Z996" i="15"/>
  <c r="Y996" i="15"/>
  <c r="AL995" i="15"/>
  <c r="AK995" i="15"/>
  <c r="AJ995" i="15"/>
  <c r="AI995" i="15"/>
  <c r="AH995" i="15"/>
  <c r="AG995" i="15"/>
  <c r="AF995" i="15"/>
  <c r="AE995" i="15"/>
  <c r="AD995" i="15"/>
  <c r="AC995" i="15"/>
  <c r="AB995" i="15"/>
  <c r="AA995" i="15"/>
  <c r="Z995" i="15"/>
  <c r="Y995" i="15"/>
  <c r="AL994" i="15"/>
  <c r="AK994" i="15"/>
  <c r="AJ994" i="15"/>
  <c r="AI994" i="15"/>
  <c r="AH994" i="15"/>
  <c r="AG994" i="15"/>
  <c r="AF994" i="15"/>
  <c r="AE994" i="15"/>
  <c r="AD994" i="15"/>
  <c r="AC994" i="15"/>
  <c r="AB994" i="15"/>
  <c r="AA994" i="15"/>
  <c r="Z994" i="15"/>
  <c r="Y994" i="15"/>
  <c r="AL993" i="15"/>
  <c r="AK993" i="15"/>
  <c r="AJ993" i="15"/>
  <c r="AI993" i="15"/>
  <c r="AH993" i="15"/>
  <c r="AG993" i="15"/>
  <c r="AF993" i="15"/>
  <c r="AE993" i="15"/>
  <c r="AD993" i="15"/>
  <c r="AC993" i="15"/>
  <c r="AB993" i="15"/>
  <c r="AA993" i="15"/>
  <c r="Z993" i="15"/>
  <c r="Y993" i="15"/>
  <c r="AL992" i="15"/>
  <c r="AK992" i="15"/>
  <c r="AJ992" i="15"/>
  <c r="AI992" i="15"/>
  <c r="AH992" i="15"/>
  <c r="AG992" i="15"/>
  <c r="AF992" i="15"/>
  <c r="AE992" i="15"/>
  <c r="AD992" i="15"/>
  <c r="AC992" i="15"/>
  <c r="AB992" i="15"/>
  <c r="AA992" i="15"/>
  <c r="Z992" i="15"/>
  <c r="Y992" i="15"/>
  <c r="AL991" i="15"/>
  <c r="AK991" i="15"/>
  <c r="AJ991" i="15"/>
  <c r="AI991" i="15"/>
  <c r="AH991" i="15"/>
  <c r="AG991" i="15"/>
  <c r="AF991" i="15"/>
  <c r="AE991" i="15"/>
  <c r="AD991" i="15"/>
  <c r="AC991" i="15"/>
  <c r="AB991" i="15"/>
  <c r="AA991" i="15"/>
  <c r="Z991" i="15"/>
  <c r="Y991" i="15"/>
  <c r="AL990" i="15"/>
  <c r="AK990" i="15"/>
  <c r="AJ990" i="15"/>
  <c r="AI990" i="15"/>
  <c r="AH990" i="15"/>
  <c r="AG990" i="15"/>
  <c r="AF990" i="15"/>
  <c r="AE990" i="15"/>
  <c r="AD990" i="15"/>
  <c r="AC990" i="15"/>
  <c r="AB990" i="15"/>
  <c r="AA990" i="15"/>
  <c r="Z990" i="15"/>
  <c r="Y990" i="15"/>
  <c r="AL989" i="15"/>
  <c r="AK989" i="15"/>
  <c r="AJ989" i="15"/>
  <c r="AI989" i="15"/>
  <c r="AH989" i="15"/>
  <c r="AG989" i="15"/>
  <c r="AF989" i="15"/>
  <c r="AE989" i="15"/>
  <c r="AD989" i="15"/>
  <c r="AC989" i="15"/>
  <c r="AB989" i="15"/>
  <c r="AA989" i="15"/>
  <c r="Z989" i="15"/>
  <c r="Y989" i="15"/>
  <c r="AL988" i="15"/>
  <c r="AK988" i="15"/>
  <c r="AJ988" i="15"/>
  <c r="AI988" i="15"/>
  <c r="AH988" i="15"/>
  <c r="AG988" i="15"/>
  <c r="AF988" i="15"/>
  <c r="AE988" i="15"/>
  <c r="AD988" i="15"/>
  <c r="AC988" i="15"/>
  <c r="AB988" i="15"/>
  <c r="AA988" i="15"/>
  <c r="Z988" i="15"/>
  <c r="Y988" i="15"/>
  <c r="AL987" i="15"/>
  <c r="AK987" i="15"/>
  <c r="AJ987" i="15"/>
  <c r="AI987" i="15"/>
  <c r="AH987" i="15"/>
  <c r="AG987" i="15"/>
  <c r="AF987" i="15"/>
  <c r="AE987" i="15"/>
  <c r="AD987" i="15"/>
  <c r="AC987" i="15"/>
  <c r="AB987" i="15"/>
  <c r="AA987" i="15"/>
  <c r="Z987" i="15"/>
  <c r="Y987" i="15"/>
  <c r="AL986" i="15"/>
  <c r="AK986" i="15"/>
  <c r="AJ986" i="15"/>
  <c r="AI986" i="15"/>
  <c r="AH986" i="15"/>
  <c r="AG986" i="15"/>
  <c r="AF986" i="15"/>
  <c r="AE986" i="15"/>
  <c r="AD986" i="15"/>
  <c r="AC986" i="15"/>
  <c r="AB986" i="15"/>
  <c r="AA986" i="15"/>
  <c r="Z986" i="15"/>
  <c r="Y986" i="15"/>
  <c r="AL985" i="15"/>
  <c r="AK985" i="15"/>
  <c r="AJ985" i="15"/>
  <c r="AI985" i="15"/>
  <c r="AH985" i="15"/>
  <c r="AG985" i="15"/>
  <c r="AF985" i="15"/>
  <c r="AE985" i="15"/>
  <c r="AD985" i="15"/>
  <c r="AC985" i="15"/>
  <c r="AB985" i="15"/>
  <c r="AA985" i="15"/>
  <c r="Z985" i="15"/>
  <c r="Y985" i="15"/>
  <c r="AL984" i="15"/>
  <c r="AK984" i="15"/>
  <c r="AJ984" i="15"/>
  <c r="AI984" i="15"/>
  <c r="AH984" i="15"/>
  <c r="AG984" i="15"/>
  <c r="AF984" i="15"/>
  <c r="AE984" i="15"/>
  <c r="AD984" i="15"/>
  <c r="AC984" i="15"/>
  <c r="AB984" i="15"/>
  <c r="AA984" i="15"/>
  <c r="Z984" i="15"/>
  <c r="Y984" i="15"/>
  <c r="AL983" i="15"/>
  <c r="AK983" i="15"/>
  <c r="AJ983" i="15"/>
  <c r="AI983" i="15"/>
  <c r="AH983" i="15"/>
  <c r="AG983" i="15"/>
  <c r="AF983" i="15"/>
  <c r="AE983" i="15"/>
  <c r="AD983" i="15"/>
  <c r="AC983" i="15"/>
  <c r="AB983" i="15"/>
  <c r="AA983" i="15"/>
  <c r="Z983" i="15"/>
  <c r="Y983" i="15"/>
  <c r="AL982" i="15"/>
  <c r="AK982" i="15"/>
  <c r="AJ982" i="15"/>
  <c r="AI982" i="15"/>
  <c r="AH982" i="15"/>
  <c r="AG982" i="15"/>
  <c r="AF982" i="15"/>
  <c r="AE982" i="15"/>
  <c r="AD982" i="15"/>
  <c r="AC982" i="15"/>
  <c r="AB982" i="15"/>
  <c r="AA982" i="15"/>
  <c r="Z982" i="15"/>
  <c r="Y982" i="15"/>
  <c r="AL981" i="15"/>
  <c r="AK981" i="15"/>
  <c r="AJ981" i="15"/>
  <c r="AI981" i="15"/>
  <c r="AH981" i="15"/>
  <c r="AG981" i="15"/>
  <c r="AF981" i="15"/>
  <c r="AE981" i="15"/>
  <c r="AD981" i="15"/>
  <c r="AC981" i="15"/>
  <c r="AB981" i="15"/>
  <c r="AA981" i="15"/>
  <c r="Z981" i="15"/>
  <c r="Y981" i="15"/>
  <c r="AL980" i="15"/>
  <c r="AK980" i="15"/>
  <c r="AJ980" i="15"/>
  <c r="AI980" i="15"/>
  <c r="AH980" i="15"/>
  <c r="AG980" i="15"/>
  <c r="AF980" i="15"/>
  <c r="AE980" i="15"/>
  <c r="AD980" i="15"/>
  <c r="AC980" i="15"/>
  <c r="AB980" i="15"/>
  <c r="AA980" i="15"/>
  <c r="Z980" i="15"/>
  <c r="Y980" i="15"/>
  <c r="AL979" i="15"/>
  <c r="AK979" i="15"/>
  <c r="AJ979" i="15"/>
  <c r="AI979" i="15"/>
  <c r="AH979" i="15"/>
  <c r="AG979" i="15"/>
  <c r="AF979" i="15"/>
  <c r="AE979" i="15"/>
  <c r="AD979" i="15"/>
  <c r="AC979" i="15"/>
  <c r="AB979" i="15"/>
  <c r="AA979" i="15"/>
  <c r="Z979" i="15"/>
  <c r="Y979" i="15"/>
  <c r="AK978" i="15"/>
  <c r="AD978" i="15"/>
  <c r="Y978" i="15"/>
  <c r="AL977" i="15"/>
  <c r="AK977" i="15"/>
  <c r="AJ977" i="15"/>
  <c r="AI977" i="15"/>
  <c r="AH977" i="15"/>
  <c r="AG977" i="15"/>
  <c r="AF977" i="15"/>
  <c r="AE977" i="15"/>
  <c r="AD977" i="15"/>
  <c r="AC977" i="15"/>
  <c r="AB977" i="15"/>
  <c r="AA977" i="15"/>
  <c r="Z977" i="15"/>
  <c r="Y977" i="15"/>
  <c r="AL976" i="15"/>
  <c r="AK976" i="15"/>
  <c r="AJ976" i="15"/>
  <c r="AI976" i="15"/>
  <c r="AH976" i="15"/>
  <c r="AG976" i="15"/>
  <c r="AF976" i="15"/>
  <c r="AE976" i="15"/>
  <c r="AD976" i="15"/>
  <c r="AC976" i="15"/>
  <c r="AB976" i="15"/>
  <c r="AA976" i="15"/>
  <c r="Z976" i="15"/>
  <c r="Y976" i="15"/>
  <c r="AL975" i="15"/>
  <c r="AK975" i="15"/>
  <c r="AJ975" i="15"/>
  <c r="AI975" i="15"/>
  <c r="AH975" i="15"/>
  <c r="AG975" i="15"/>
  <c r="AF975" i="15"/>
  <c r="AE975" i="15"/>
  <c r="AD975" i="15"/>
  <c r="AC975" i="15"/>
  <c r="AB975" i="15"/>
  <c r="AA975" i="15"/>
  <c r="Z975" i="15"/>
  <c r="Y975" i="15"/>
  <c r="AL974" i="15"/>
  <c r="AK974" i="15"/>
  <c r="AJ974" i="15"/>
  <c r="AI974" i="15"/>
  <c r="AH974" i="15"/>
  <c r="AG974" i="15"/>
  <c r="AF974" i="15"/>
  <c r="AE974" i="15"/>
  <c r="AD974" i="15"/>
  <c r="AC974" i="15"/>
  <c r="AB974" i="15"/>
  <c r="AA974" i="15"/>
  <c r="Z974" i="15"/>
  <c r="Y974" i="15"/>
  <c r="AL973" i="15"/>
  <c r="AK973" i="15"/>
  <c r="AJ973" i="15"/>
  <c r="AI973" i="15"/>
  <c r="AH973" i="15"/>
  <c r="AG973" i="15"/>
  <c r="AF973" i="15"/>
  <c r="AE973" i="15"/>
  <c r="AD973" i="15"/>
  <c r="AC973" i="15"/>
  <c r="AB973" i="15"/>
  <c r="AA973" i="15"/>
  <c r="Z973" i="15"/>
  <c r="Y973" i="15"/>
  <c r="AL972" i="15"/>
  <c r="AK972" i="15"/>
  <c r="AJ972" i="15"/>
  <c r="AI972" i="15"/>
  <c r="AH972" i="15"/>
  <c r="AG972" i="15"/>
  <c r="AF972" i="15"/>
  <c r="AE972" i="15"/>
  <c r="AD972" i="15"/>
  <c r="AC972" i="15"/>
  <c r="AB972" i="15"/>
  <c r="AA972" i="15"/>
  <c r="Z972" i="15"/>
  <c r="Y972" i="15"/>
  <c r="AL971" i="15"/>
  <c r="AK971" i="15"/>
  <c r="AJ971" i="15"/>
  <c r="AI971" i="15"/>
  <c r="AH971" i="15"/>
  <c r="AG971" i="15"/>
  <c r="AF971" i="15"/>
  <c r="AE971" i="15"/>
  <c r="AD971" i="15"/>
  <c r="AC971" i="15"/>
  <c r="AB971" i="15"/>
  <c r="AA971" i="15"/>
  <c r="Z971" i="15"/>
  <c r="Y971" i="15"/>
  <c r="AL970" i="15"/>
  <c r="AK970" i="15"/>
  <c r="AJ970" i="15"/>
  <c r="AI970" i="15"/>
  <c r="AH970" i="15"/>
  <c r="AG970" i="15"/>
  <c r="AF970" i="15"/>
  <c r="AE970" i="15"/>
  <c r="AD970" i="15"/>
  <c r="AC970" i="15"/>
  <c r="AB970" i="15"/>
  <c r="AA970" i="15"/>
  <c r="Z970" i="15"/>
  <c r="Y970" i="15"/>
  <c r="AL969" i="15"/>
  <c r="AK969" i="15"/>
  <c r="AJ969" i="15"/>
  <c r="AI969" i="15"/>
  <c r="AH969" i="15"/>
  <c r="AG969" i="15"/>
  <c r="AF969" i="15"/>
  <c r="AE969" i="15"/>
  <c r="AD969" i="15"/>
  <c r="AC969" i="15"/>
  <c r="AB969" i="15"/>
  <c r="AA969" i="15"/>
  <c r="Z969" i="15"/>
  <c r="Y969" i="15"/>
  <c r="AL968" i="15"/>
  <c r="AK968" i="15"/>
  <c r="AJ968" i="15"/>
  <c r="AI968" i="15"/>
  <c r="AH968" i="15"/>
  <c r="AG968" i="15"/>
  <c r="AF968" i="15"/>
  <c r="AE968" i="15"/>
  <c r="AD968" i="15"/>
  <c r="AC968" i="15"/>
  <c r="AB968" i="15"/>
  <c r="AA968" i="15"/>
  <c r="Z968" i="15"/>
  <c r="Y968" i="15"/>
  <c r="AL967" i="15"/>
  <c r="AK967" i="15"/>
  <c r="AJ967" i="15"/>
  <c r="AI967" i="15"/>
  <c r="AH967" i="15"/>
  <c r="AG967" i="15"/>
  <c r="AF967" i="15"/>
  <c r="AE967" i="15"/>
  <c r="AD967" i="15"/>
  <c r="AC967" i="15"/>
  <c r="AB967" i="15"/>
  <c r="AA967" i="15"/>
  <c r="Z967" i="15"/>
  <c r="Y967" i="15"/>
  <c r="AL966" i="15"/>
  <c r="AK966" i="15"/>
  <c r="AJ966" i="15"/>
  <c r="AI966" i="15"/>
  <c r="AH966" i="15"/>
  <c r="AG966" i="15"/>
  <c r="AF966" i="15"/>
  <c r="AE966" i="15"/>
  <c r="AD966" i="15"/>
  <c r="AC966" i="15"/>
  <c r="AB966" i="15"/>
  <c r="AA966" i="15"/>
  <c r="Z966" i="15"/>
  <c r="Y966" i="15"/>
  <c r="AL965" i="15"/>
  <c r="AK965" i="15"/>
  <c r="AJ965" i="15"/>
  <c r="AI965" i="15"/>
  <c r="AH965" i="15"/>
  <c r="AG965" i="15"/>
  <c r="AF965" i="15"/>
  <c r="AE965" i="15"/>
  <c r="AD965" i="15"/>
  <c r="AC965" i="15"/>
  <c r="AB965" i="15"/>
  <c r="AA965" i="15"/>
  <c r="Z965" i="15"/>
  <c r="Y965" i="15"/>
  <c r="AL964" i="15"/>
  <c r="AK964" i="15"/>
  <c r="AJ964" i="15"/>
  <c r="AI964" i="15"/>
  <c r="AH964" i="15"/>
  <c r="AG964" i="15"/>
  <c r="AF964" i="15"/>
  <c r="AE964" i="15"/>
  <c r="AD964" i="15"/>
  <c r="AC964" i="15"/>
  <c r="AB964" i="15"/>
  <c r="AA964" i="15"/>
  <c r="Z964" i="15"/>
  <c r="Y964" i="15"/>
  <c r="AL963" i="15"/>
  <c r="AK963" i="15"/>
  <c r="AJ963" i="15"/>
  <c r="AI963" i="15"/>
  <c r="AH963" i="15"/>
  <c r="AG963" i="15"/>
  <c r="AF963" i="15"/>
  <c r="AE963" i="15"/>
  <c r="AD963" i="15"/>
  <c r="AC963" i="15"/>
  <c r="AB963" i="15"/>
  <c r="AA963" i="15"/>
  <c r="Z963" i="15"/>
  <c r="Y963" i="15"/>
  <c r="AL962" i="15"/>
  <c r="AK962" i="15"/>
  <c r="AJ962" i="15"/>
  <c r="AI962" i="15"/>
  <c r="AH962" i="15"/>
  <c r="AG962" i="15"/>
  <c r="AF962" i="15"/>
  <c r="AE962" i="15"/>
  <c r="AD962" i="15"/>
  <c r="AC962" i="15"/>
  <c r="AB962" i="15"/>
  <c r="AA962" i="15"/>
  <c r="Z962" i="15"/>
  <c r="Y962" i="15"/>
  <c r="AL961" i="15"/>
  <c r="AK961" i="15"/>
  <c r="AJ961" i="15"/>
  <c r="AI961" i="15"/>
  <c r="AH961" i="15"/>
  <c r="AG961" i="15"/>
  <c r="AF961" i="15"/>
  <c r="AE961" i="15"/>
  <c r="AD961" i="15"/>
  <c r="AC961" i="15"/>
  <c r="AB961" i="15"/>
  <c r="AA961" i="15"/>
  <c r="Z961" i="15"/>
  <c r="Y961" i="15"/>
  <c r="AL960" i="15"/>
  <c r="AK960" i="15"/>
  <c r="AJ960" i="15"/>
  <c r="AI960" i="15"/>
  <c r="AH960" i="15"/>
  <c r="AG960" i="15"/>
  <c r="AF960" i="15"/>
  <c r="AE960" i="15"/>
  <c r="AD960" i="15"/>
  <c r="AC960" i="15"/>
  <c r="AB960" i="15"/>
  <c r="AA960" i="15"/>
  <c r="Z960" i="15"/>
  <c r="Y960" i="15"/>
  <c r="AL959" i="15"/>
  <c r="AK959" i="15"/>
  <c r="AJ959" i="15"/>
  <c r="AI959" i="15"/>
  <c r="AH959" i="15"/>
  <c r="AG959" i="15"/>
  <c r="AF959" i="15"/>
  <c r="AE959" i="15"/>
  <c r="AD959" i="15"/>
  <c r="AC959" i="15"/>
  <c r="AB959" i="15"/>
  <c r="AA959" i="15"/>
  <c r="Z959" i="15"/>
  <c r="Y959" i="15"/>
  <c r="AK958" i="15"/>
  <c r="AD958" i="15"/>
  <c r="Y958" i="15"/>
  <c r="AL957" i="15"/>
  <c r="AK957" i="15"/>
  <c r="AJ957" i="15"/>
  <c r="AI957" i="15"/>
  <c r="AH957" i="15"/>
  <c r="AG957" i="15"/>
  <c r="AF957" i="15"/>
  <c r="AE957" i="15"/>
  <c r="AD957" i="15"/>
  <c r="AC957" i="15"/>
  <c r="AB957" i="15"/>
  <c r="AA957" i="15"/>
  <c r="Z957" i="15"/>
  <c r="Y957" i="15"/>
  <c r="AL956" i="15"/>
  <c r="AK956" i="15"/>
  <c r="AJ956" i="15"/>
  <c r="AI956" i="15"/>
  <c r="AH956" i="15"/>
  <c r="AG956" i="15"/>
  <c r="AF956" i="15"/>
  <c r="AE956" i="15"/>
  <c r="AD956" i="15"/>
  <c r="AC956" i="15"/>
  <c r="AB956" i="15"/>
  <c r="AA956" i="15"/>
  <c r="Z956" i="15"/>
  <c r="Y956" i="15"/>
  <c r="AL955" i="15"/>
  <c r="AK955" i="15"/>
  <c r="AJ955" i="15"/>
  <c r="AI955" i="15"/>
  <c r="AH955" i="15"/>
  <c r="AG955" i="15"/>
  <c r="AF955" i="15"/>
  <c r="AE955" i="15"/>
  <c r="AD955" i="15"/>
  <c r="AC955" i="15"/>
  <c r="AB955" i="15"/>
  <c r="AA955" i="15"/>
  <c r="Z955" i="15"/>
  <c r="Y955" i="15"/>
  <c r="AL954" i="15"/>
  <c r="AK954" i="15"/>
  <c r="AJ954" i="15"/>
  <c r="AI954" i="15"/>
  <c r="AH954" i="15"/>
  <c r="AG954" i="15"/>
  <c r="AF954" i="15"/>
  <c r="AE954" i="15"/>
  <c r="AD954" i="15"/>
  <c r="AC954" i="15"/>
  <c r="AB954" i="15"/>
  <c r="AA954" i="15"/>
  <c r="Z954" i="15"/>
  <c r="Y954" i="15"/>
  <c r="AL953" i="15"/>
  <c r="AK953" i="15"/>
  <c r="AJ953" i="15"/>
  <c r="AI953" i="15"/>
  <c r="AH953" i="15"/>
  <c r="AG953" i="15"/>
  <c r="AF953" i="15"/>
  <c r="AE953" i="15"/>
  <c r="AD953" i="15"/>
  <c r="AC953" i="15"/>
  <c r="AB953" i="15"/>
  <c r="AA953" i="15"/>
  <c r="Z953" i="15"/>
  <c r="Y953" i="15"/>
  <c r="AL952" i="15"/>
  <c r="AK952" i="15"/>
  <c r="AJ952" i="15"/>
  <c r="AI952" i="15"/>
  <c r="AH952" i="15"/>
  <c r="AG952" i="15"/>
  <c r="AF952" i="15"/>
  <c r="AE952" i="15"/>
  <c r="AD952" i="15"/>
  <c r="AC952" i="15"/>
  <c r="AB952" i="15"/>
  <c r="AA952" i="15"/>
  <c r="Z952" i="15"/>
  <c r="Y952" i="15"/>
  <c r="AL951" i="15"/>
  <c r="AK951" i="15"/>
  <c r="AJ951" i="15"/>
  <c r="AI951" i="15"/>
  <c r="AH951" i="15"/>
  <c r="AG951" i="15"/>
  <c r="AF951" i="15"/>
  <c r="AE951" i="15"/>
  <c r="AD951" i="15"/>
  <c r="AC951" i="15"/>
  <c r="AB951" i="15"/>
  <c r="AA951" i="15"/>
  <c r="Z951" i="15"/>
  <c r="Y951" i="15"/>
  <c r="AL950" i="15"/>
  <c r="AK950" i="15"/>
  <c r="AJ950" i="15"/>
  <c r="AI950" i="15"/>
  <c r="AH950" i="15"/>
  <c r="AG950" i="15"/>
  <c r="AF950" i="15"/>
  <c r="AE950" i="15"/>
  <c r="AD950" i="15"/>
  <c r="AC950" i="15"/>
  <c r="AB950" i="15"/>
  <c r="AA950" i="15"/>
  <c r="Z950" i="15"/>
  <c r="Y950" i="15"/>
  <c r="AL949" i="15"/>
  <c r="AK949" i="15"/>
  <c r="AJ949" i="15"/>
  <c r="AI949" i="15"/>
  <c r="AH949" i="15"/>
  <c r="AG949" i="15"/>
  <c r="AF949" i="15"/>
  <c r="AE949" i="15"/>
  <c r="AD949" i="15"/>
  <c r="AC949" i="15"/>
  <c r="AB949" i="15"/>
  <c r="AA949" i="15"/>
  <c r="Z949" i="15"/>
  <c r="Y949" i="15"/>
  <c r="AL948" i="15"/>
  <c r="AK948" i="15"/>
  <c r="AJ948" i="15"/>
  <c r="AI948" i="15"/>
  <c r="AH948" i="15"/>
  <c r="AG948" i="15"/>
  <c r="AF948" i="15"/>
  <c r="AE948" i="15"/>
  <c r="AD948" i="15"/>
  <c r="AC948" i="15"/>
  <c r="AB948" i="15"/>
  <c r="AA948" i="15"/>
  <c r="Z948" i="15"/>
  <c r="Y948" i="15"/>
  <c r="AL947" i="15"/>
  <c r="AK947" i="15"/>
  <c r="AJ947" i="15"/>
  <c r="AI947" i="15"/>
  <c r="AH947" i="15"/>
  <c r="AG947" i="15"/>
  <c r="AF947" i="15"/>
  <c r="AE947" i="15"/>
  <c r="AD947" i="15"/>
  <c r="AC947" i="15"/>
  <c r="AB947" i="15"/>
  <c r="AA947" i="15"/>
  <c r="Z947" i="15"/>
  <c r="Y947" i="15"/>
  <c r="AL946" i="15"/>
  <c r="AK946" i="15"/>
  <c r="AJ946" i="15"/>
  <c r="AI946" i="15"/>
  <c r="AH946" i="15"/>
  <c r="AG946" i="15"/>
  <c r="AF946" i="15"/>
  <c r="AE946" i="15"/>
  <c r="AD946" i="15"/>
  <c r="AC946" i="15"/>
  <c r="AB946" i="15"/>
  <c r="AA946" i="15"/>
  <c r="Z946" i="15"/>
  <c r="Y946" i="15"/>
  <c r="AL945" i="15"/>
  <c r="AK945" i="15"/>
  <c r="AJ945" i="15"/>
  <c r="AI945" i="15"/>
  <c r="AH945" i="15"/>
  <c r="AG945" i="15"/>
  <c r="AF945" i="15"/>
  <c r="AE945" i="15"/>
  <c r="AD945" i="15"/>
  <c r="AC945" i="15"/>
  <c r="AB945" i="15"/>
  <c r="AA945" i="15"/>
  <c r="Z945" i="15"/>
  <c r="Y945" i="15"/>
  <c r="AL944" i="15"/>
  <c r="AK944" i="15"/>
  <c r="AJ944" i="15"/>
  <c r="AI944" i="15"/>
  <c r="AH944" i="15"/>
  <c r="AG944" i="15"/>
  <c r="AF944" i="15"/>
  <c r="AE944" i="15"/>
  <c r="AD944" i="15"/>
  <c r="AC944" i="15"/>
  <c r="AB944" i="15"/>
  <c r="AA944" i="15"/>
  <c r="Z944" i="15"/>
  <c r="Y944" i="15"/>
  <c r="AL943" i="15"/>
  <c r="AK943" i="15"/>
  <c r="AJ943" i="15"/>
  <c r="AI943" i="15"/>
  <c r="AH943" i="15"/>
  <c r="AG943" i="15"/>
  <c r="AF943" i="15"/>
  <c r="AE943" i="15"/>
  <c r="AD943" i="15"/>
  <c r="AC943" i="15"/>
  <c r="AB943" i="15"/>
  <c r="AA943" i="15"/>
  <c r="Z943" i="15"/>
  <c r="Y943" i="15"/>
  <c r="AL942" i="15"/>
  <c r="AK942" i="15"/>
  <c r="AJ942" i="15"/>
  <c r="AI942" i="15"/>
  <c r="AH942" i="15"/>
  <c r="AG942" i="15"/>
  <c r="AF942" i="15"/>
  <c r="AE942" i="15"/>
  <c r="AD942" i="15"/>
  <c r="AC942" i="15"/>
  <c r="AB942" i="15"/>
  <c r="AA942" i="15"/>
  <c r="Z942" i="15"/>
  <c r="Y942" i="15"/>
  <c r="AL941" i="15"/>
  <c r="AK941" i="15"/>
  <c r="AJ941" i="15"/>
  <c r="AI941" i="15"/>
  <c r="AH941" i="15"/>
  <c r="AG941" i="15"/>
  <c r="AF941" i="15"/>
  <c r="AE941" i="15"/>
  <c r="AD941" i="15"/>
  <c r="AC941" i="15"/>
  <c r="AB941" i="15"/>
  <c r="AA941" i="15"/>
  <c r="Z941" i="15"/>
  <c r="Y941" i="15"/>
  <c r="AL940" i="15"/>
  <c r="AK940" i="15"/>
  <c r="AJ940" i="15"/>
  <c r="AI940" i="15"/>
  <c r="AH940" i="15"/>
  <c r="AG940" i="15"/>
  <c r="AF940" i="15"/>
  <c r="AE940" i="15"/>
  <c r="AD940" i="15"/>
  <c r="AC940" i="15"/>
  <c r="AB940" i="15"/>
  <c r="AA940" i="15"/>
  <c r="Z940" i="15"/>
  <c r="Y940" i="15"/>
  <c r="AL939" i="15"/>
  <c r="AK939" i="15"/>
  <c r="AJ939" i="15"/>
  <c r="AI939" i="15"/>
  <c r="AH939" i="15"/>
  <c r="AG939" i="15"/>
  <c r="AF939" i="15"/>
  <c r="AE939" i="15"/>
  <c r="AD939" i="15"/>
  <c r="AC939" i="15"/>
  <c r="AB939" i="15"/>
  <c r="AA939" i="15"/>
  <c r="Z939" i="15"/>
  <c r="Y939" i="15"/>
  <c r="AL938" i="15"/>
  <c r="AK938" i="15"/>
  <c r="AJ938" i="15"/>
  <c r="AI938" i="15"/>
  <c r="AH938" i="15"/>
  <c r="AG938" i="15"/>
  <c r="AF938" i="15"/>
  <c r="AE938" i="15"/>
  <c r="AD938" i="15"/>
  <c r="AC938" i="15"/>
  <c r="AB938" i="15"/>
  <c r="AA938" i="15"/>
  <c r="Z938" i="15"/>
  <c r="Y938" i="15"/>
  <c r="AL937" i="15"/>
  <c r="AK937" i="15"/>
  <c r="AJ937" i="15"/>
  <c r="AI937" i="15"/>
  <c r="AH937" i="15"/>
  <c r="AG937" i="15"/>
  <c r="AF937" i="15"/>
  <c r="AE937" i="15"/>
  <c r="AD937" i="15"/>
  <c r="AC937" i="15"/>
  <c r="AB937" i="15"/>
  <c r="AA937" i="15"/>
  <c r="Z937" i="15"/>
  <c r="Y937" i="15"/>
  <c r="AL936" i="15"/>
  <c r="AK936" i="15"/>
  <c r="AJ936" i="15"/>
  <c r="AI936" i="15"/>
  <c r="AH936" i="15"/>
  <c r="AG936" i="15"/>
  <c r="AF936" i="15"/>
  <c r="AE936" i="15"/>
  <c r="AD936" i="15"/>
  <c r="AC936" i="15"/>
  <c r="AB936" i="15"/>
  <c r="AA936" i="15"/>
  <c r="Z936" i="15"/>
  <c r="Y936" i="15"/>
  <c r="AL935" i="15"/>
  <c r="AK935" i="15"/>
  <c r="AJ935" i="15"/>
  <c r="AI935" i="15"/>
  <c r="AH935" i="15"/>
  <c r="AG935" i="15"/>
  <c r="AF935" i="15"/>
  <c r="AE935" i="15"/>
  <c r="AD935" i="15"/>
  <c r="AC935" i="15"/>
  <c r="AB935" i="15"/>
  <c r="AA935" i="15"/>
  <c r="Z935" i="15"/>
  <c r="Y935" i="15"/>
  <c r="AL934" i="15"/>
  <c r="AK934" i="15"/>
  <c r="AJ934" i="15"/>
  <c r="AI934" i="15"/>
  <c r="AH934" i="15"/>
  <c r="AG934" i="15"/>
  <c r="AF934" i="15"/>
  <c r="AE934" i="15"/>
  <c r="AD934" i="15"/>
  <c r="AC934" i="15"/>
  <c r="AB934" i="15"/>
  <c r="AA934" i="15"/>
  <c r="Z934" i="15"/>
  <c r="Y934" i="15"/>
  <c r="AL933" i="15"/>
  <c r="AK933" i="15"/>
  <c r="AJ933" i="15"/>
  <c r="AI933" i="15"/>
  <c r="AH933" i="15"/>
  <c r="AG933" i="15"/>
  <c r="AF933" i="15"/>
  <c r="AE933" i="15"/>
  <c r="AD933" i="15"/>
  <c r="AC933" i="15"/>
  <c r="AB933" i="15"/>
  <c r="AA933" i="15"/>
  <c r="Z933" i="15"/>
  <c r="Y933" i="15"/>
  <c r="AL932" i="15"/>
  <c r="AK932" i="15"/>
  <c r="AJ932" i="15"/>
  <c r="AI932" i="15"/>
  <c r="AH932" i="15"/>
  <c r="AG932" i="15"/>
  <c r="AF932" i="15"/>
  <c r="AE932" i="15"/>
  <c r="AD932" i="15"/>
  <c r="AC932" i="15"/>
  <c r="AB932" i="15"/>
  <c r="AA932" i="15"/>
  <c r="Z932" i="15"/>
  <c r="Y932" i="15"/>
  <c r="AL931" i="15"/>
  <c r="AK931" i="15"/>
  <c r="AJ931" i="15"/>
  <c r="AI931" i="15"/>
  <c r="AH931" i="15"/>
  <c r="AG931" i="15"/>
  <c r="AF931" i="15"/>
  <c r="AE931" i="15"/>
  <c r="AD931" i="15"/>
  <c r="AC931" i="15"/>
  <c r="AB931" i="15"/>
  <c r="AA931" i="15"/>
  <c r="Z931" i="15"/>
  <c r="Y931" i="15"/>
  <c r="AK930" i="15"/>
  <c r="AD930" i="15"/>
  <c r="Y930" i="15"/>
  <c r="AL929" i="15"/>
  <c r="AK929" i="15"/>
  <c r="AJ929" i="15"/>
  <c r="AI929" i="15"/>
  <c r="AH929" i="15"/>
  <c r="AG929" i="15"/>
  <c r="AF929" i="15"/>
  <c r="AE929" i="15"/>
  <c r="AD929" i="15"/>
  <c r="AC929" i="15"/>
  <c r="AB929" i="15"/>
  <c r="AA929" i="15"/>
  <c r="Z929" i="15"/>
  <c r="Y929" i="15"/>
  <c r="AL928" i="15"/>
  <c r="AK928" i="15"/>
  <c r="AJ928" i="15"/>
  <c r="AI928" i="15"/>
  <c r="AH928" i="15"/>
  <c r="AG928" i="15"/>
  <c r="AF928" i="15"/>
  <c r="AE928" i="15"/>
  <c r="AD928" i="15"/>
  <c r="AC928" i="15"/>
  <c r="AB928" i="15"/>
  <c r="AA928" i="15"/>
  <c r="Z928" i="15"/>
  <c r="Y928" i="15"/>
  <c r="AL927" i="15"/>
  <c r="AK927" i="15"/>
  <c r="AJ927" i="15"/>
  <c r="AI927" i="15"/>
  <c r="AH927" i="15"/>
  <c r="AG927" i="15"/>
  <c r="AF927" i="15"/>
  <c r="AE927" i="15"/>
  <c r="AD927" i="15"/>
  <c r="AC927" i="15"/>
  <c r="AB927" i="15"/>
  <c r="AA927" i="15"/>
  <c r="Z927" i="15"/>
  <c r="Y927" i="15"/>
  <c r="AL926" i="15"/>
  <c r="AK926" i="15"/>
  <c r="AJ926" i="15"/>
  <c r="AI926" i="15"/>
  <c r="AH926" i="15"/>
  <c r="AG926" i="15"/>
  <c r="AF926" i="15"/>
  <c r="AE926" i="15"/>
  <c r="AD926" i="15"/>
  <c r="AC926" i="15"/>
  <c r="AB926" i="15"/>
  <c r="AA926" i="15"/>
  <c r="Z926" i="15"/>
  <c r="Y926" i="15"/>
  <c r="AL925" i="15"/>
  <c r="AK925" i="15"/>
  <c r="AJ925" i="15"/>
  <c r="AI925" i="15"/>
  <c r="AH925" i="15"/>
  <c r="AG925" i="15"/>
  <c r="AF925" i="15"/>
  <c r="AE925" i="15"/>
  <c r="AD925" i="15"/>
  <c r="AC925" i="15"/>
  <c r="AB925" i="15"/>
  <c r="AA925" i="15"/>
  <c r="Z925" i="15"/>
  <c r="Y925" i="15"/>
  <c r="AL924" i="15"/>
  <c r="AK924" i="15"/>
  <c r="AJ924" i="15"/>
  <c r="AI924" i="15"/>
  <c r="AH924" i="15"/>
  <c r="AG924" i="15"/>
  <c r="AF924" i="15"/>
  <c r="AE924" i="15"/>
  <c r="AD924" i="15"/>
  <c r="AC924" i="15"/>
  <c r="AB924" i="15"/>
  <c r="AA924" i="15"/>
  <c r="Z924" i="15"/>
  <c r="Y924" i="15"/>
  <c r="AL923" i="15"/>
  <c r="AK923" i="15"/>
  <c r="AJ923" i="15"/>
  <c r="AI923" i="15"/>
  <c r="AH923" i="15"/>
  <c r="AG923" i="15"/>
  <c r="AF923" i="15"/>
  <c r="AE923" i="15"/>
  <c r="AD923" i="15"/>
  <c r="AC923" i="15"/>
  <c r="AB923" i="15"/>
  <c r="AA923" i="15"/>
  <c r="Z923" i="15"/>
  <c r="Y923" i="15"/>
  <c r="AL922" i="15"/>
  <c r="AK922" i="15"/>
  <c r="AJ922" i="15"/>
  <c r="AI922" i="15"/>
  <c r="AH922" i="15"/>
  <c r="AG922" i="15"/>
  <c r="AF922" i="15"/>
  <c r="AE922" i="15"/>
  <c r="AD922" i="15"/>
  <c r="AC922" i="15"/>
  <c r="AB922" i="15"/>
  <c r="AA922" i="15"/>
  <c r="Z922" i="15"/>
  <c r="Y922" i="15"/>
  <c r="AL921" i="15"/>
  <c r="AK921" i="15"/>
  <c r="AJ921" i="15"/>
  <c r="AI921" i="15"/>
  <c r="AH921" i="15"/>
  <c r="AG921" i="15"/>
  <c r="AF921" i="15"/>
  <c r="AE921" i="15"/>
  <c r="AD921" i="15"/>
  <c r="AC921" i="15"/>
  <c r="AB921" i="15"/>
  <c r="AA921" i="15"/>
  <c r="Z921" i="15"/>
  <c r="Y921" i="15"/>
  <c r="AL920" i="15"/>
  <c r="AK920" i="15"/>
  <c r="AJ920" i="15"/>
  <c r="AI920" i="15"/>
  <c r="AH920" i="15"/>
  <c r="AG920" i="15"/>
  <c r="AF920" i="15"/>
  <c r="AE920" i="15"/>
  <c r="AD920" i="15"/>
  <c r="AC920" i="15"/>
  <c r="AB920" i="15"/>
  <c r="AA920" i="15"/>
  <c r="Z920" i="15"/>
  <c r="Y920" i="15"/>
  <c r="AL919" i="15"/>
  <c r="AK919" i="15"/>
  <c r="AJ919" i="15"/>
  <c r="AI919" i="15"/>
  <c r="AH919" i="15"/>
  <c r="AG919" i="15"/>
  <c r="AF919" i="15"/>
  <c r="AE919" i="15"/>
  <c r="AD919" i="15"/>
  <c r="AC919" i="15"/>
  <c r="AB919" i="15"/>
  <c r="AA919" i="15"/>
  <c r="Z919" i="15"/>
  <c r="Y919" i="15"/>
  <c r="AL918" i="15"/>
  <c r="AK918" i="15"/>
  <c r="AJ918" i="15"/>
  <c r="AI918" i="15"/>
  <c r="AH918" i="15"/>
  <c r="AG918" i="15"/>
  <c r="AF918" i="15"/>
  <c r="AE918" i="15"/>
  <c r="AD918" i="15"/>
  <c r="AC918" i="15"/>
  <c r="AB918" i="15"/>
  <c r="AA918" i="15"/>
  <c r="Z918" i="15"/>
  <c r="Y918" i="15"/>
  <c r="AL917" i="15"/>
  <c r="AK917" i="15"/>
  <c r="AJ917" i="15"/>
  <c r="AI917" i="15"/>
  <c r="AH917" i="15"/>
  <c r="AG917" i="15"/>
  <c r="AF917" i="15"/>
  <c r="AE917" i="15"/>
  <c r="AD917" i="15"/>
  <c r="AC917" i="15"/>
  <c r="AB917" i="15"/>
  <c r="AA917" i="15"/>
  <c r="Z917" i="15"/>
  <c r="Y917" i="15"/>
  <c r="AL916" i="15"/>
  <c r="AK916" i="15"/>
  <c r="AJ916" i="15"/>
  <c r="AI916" i="15"/>
  <c r="AH916" i="15"/>
  <c r="AG916" i="15"/>
  <c r="AF916" i="15"/>
  <c r="AE916" i="15"/>
  <c r="AD916" i="15"/>
  <c r="AC916" i="15"/>
  <c r="AB916" i="15"/>
  <c r="AA916" i="15"/>
  <c r="Z916" i="15"/>
  <c r="Y916" i="15"/>
  <c r="AL915" i="15"/>
  <c r="AK915" i="15"/>
  <c r="AJ915" i="15"/>
  <c r="AI915" i="15"/>
  <c r="AH915" i="15"/>
  <c r="AG915" i="15"/>
  <c r="AF915" i="15"/>
  <c r="AE915" i="15"/>
  <c r="AD915" i="15"/>
  <c r="AC915" i="15"/>
  <c r="AB915" i="15"/>
  <c r="AA915" i="15"/>
  <c r="Z915" i="15"/>
  <c r="Y915" i="15"/>
  <c r="AL914" i="15"/>
  <c r="AK914" i="15"/>
  <c r="AJ914" i="15"/>
  <c r="AI914" i="15"/>
  <c r="AH914" i="15"/>
  <c r="AG914" i="15"/>
  <c r="AF914" i="15"/>
  <c r="AE914" i="15"/>
  <c r="AD914" i="15"/>
  <c r="AC914" i="15"/>
  <c r="AB914" i="15"/>
  <c r="AA914" i="15"/>
  <c r="Z914" i="15"/>
  <c r="Y914" i="15"/>
  <c r="AL913" i="15"/>
  <c r="AK913" i="15"/>
  <c r="AJ913" i="15"/>
  <c r="AI913" i="15"/>
  <c r="AH913" i="15"/>
  <c r="AG913" i="15"/>
  <c r="AF913" i="15"/>
  <c r="AE913" i="15"/>
  <c r="AD913" i="15"/>
  <c r="AC913" i="15"/>
  <c r="AB913" i="15"/>
  <c r="AA913" i="15"/>
  <c r="Z913" i="15"/>
  <c r="Y913" i="15"/>
  <c r="AL912" i="15"/>
  <c r="AK912" i="15"/>
  <c r="AJ912" i="15"/>
  <c r="AI912" i="15"/>
  <c r="AH912" i="15"/>
  <c r="AG912" i="15"/>
  <c r="AF912" i="15"/>
  <c r="AE912" i="15"/>
  <c r="AD912" i="15"/>
  <c r="AC912" i="15"/>
  <c r="AB912" i="15"/>
  <c r="AA912" i="15"/>
  <c r="Z912" i="15"/>
  <c r="Y912" i="15"/>
  <c r="AL911" i="15"/>
  <c r="AK911" i="15"/>
  <c r="AJ911" i="15"/>
  <c r="AI911" i="15"/>
  <c r="AH911" i="15"/>
  <c r="AG911" i="15"/>
  <c r="AF911" i="15"/>
  <c r="AE911" i="15"/>
  <c r="AD911" i="15"/>
  <c r="AC911" i="15"/>
  <c r="AB911" i="15"/>
  <c r="AA911" i="15"/>
  <c r="Z911" i="15"/>
  <c r="Y911" i="15"/>
  <c r="AL910" i="15"/>
  <c r="AK910" i="15"/>
  <c r="AJ910" i="15"/>
  <c r="AI910" i="15"/>
  <c r="AH910" i="15"/>
  <c r="AG910" i="15"/>
  <c r="AF910" i="15"/>
  <c r="AE910" i="15"/>
  <c r="AD910" i="15"/>
  <c r="AC910" i="15"/>
  <c r="AB910" i="15"/>
  <c r="AA910" i="15"/>
  <c r="Z910" i="15"/>
  <c r="Y910" i="15"/>
  <c r="AL909" i="15"/>
  <c r="AK909" i="15"/>
  <c r="AJ909" i="15"/>
  <c r="AI909" i="15"/>
  <c r="AH909" i="15"/>
  <c r="AG909" i="15"/>
  <c r="AF909" i="15"/>
  <c r="AE909" i="15"/>
  <c r="AD909" i="15"/>
  <c r="AC909" i="15"/>
  <c r="AB909" i="15"/>
  <c r="AA909" i="15"/>
  <c r="Z909" i="15"/>
  <c r="Y909" i="15"/>
  <c r="AL908" i="15"/>
  <c r="AK908" i="15"/>
  <c r="AJ908" i="15"/>
  <c r="AI908" i="15"/>
  <c r="AH908" i="15"/>
  <c r="AG908" i="15"/>
  <c r="AF908" i="15"/>
  <c r="AE908" i="15"/>
  <c r="AD908" i="15"/>
  <c r="AC908" i="15"/>
  <c r="AB908" i="15"/>
  <c r="AA908" i="15"/>
  <c r="Z908" i="15"/>
  <c r="Y908" i="15"/>
  <c r="AL907" i="15"/>
  <c r="AK907" i="15"/>
  <c r="AJ907" i="15"/>
  <c r="AI907" i="15"/>
  <c r="AH907" i="15"/>
  <c r="AG907" i="15"/>
  <c r="AF907" i="15"/>
  <c r="AE907" i="15"/>
  <c r="AD907" i="15"/>
  <c r="AC907" i="15"/>
  <c r="AB907" i="15"/>
  <c r="AA907" i="15"/>
  <c r="Z907" i="15"/>
  <c r="Y907" i="15"/>
  <c r="AL906" i="15"/>
  <c r="AK906" i="15"/>
  <c r="AJ906" i="15"/>
  <c r="AI906" i="15"/>
  <c r="AH906" i="15"/>
  <c r="AG906" i="15"/>
  <c r="AF906" i="15"/>
  <c r="AE906" i="15"/>
  <c r="AD906" i="15"/>
  <c r="AC906" i="15"/>
  <c r="AB906" i="15"/>
  <c r="AA906" i="15"/>
  <c r="Z906" i="15"/>
  <c r="Y906" i="15"/>
  <c r="AL905" i="15"/>
  <c r="AK905" i="15"/>
  <c r="AJ905" i="15"/>
  <c r="AI905" i="15"/>
  <c r="AH905" i="15"/>
  <c r="AG905" i="15"/>
  <c r="AF905" i="15"/>
  <c r="AE905" i="15"/>
  <c r="AD905" i="15"/>
  <c r="AC905" i="15"/>
  <c r="AB905" i="15"/>
  <c r="AA905" i="15"/>
  <c r="Z905" i="15"/>
  <c r="Y905" i="15"/>
  <c r="AL904" i="15"/>
  <c r="AK904" i="15"/>
  <c r="AJ904" i="15"/>
  <c r="AI904" i="15"/>
  <c r="AH904" i="15"/>
  <c r="AG904" i="15"/>
  <c r="AF904" i="15"/>
  <c r="AE904" i="15"/>
  <c r="AD904" i="15"/>
  <c r="AC904" i="15"/>
  <c r="AB904" i="15"/>
  <c r="AA904" i="15"/>
  <c r="Z904" i="15"/>
  <c r="Y904" i="15"/>
  <c r="AL903" i="15"/>
  <c r="AK903" i="15"/>
  <c r="AJ903" i="15"/>
  <c r="AI903" i="15"/>
  <c r="AH903" i="15"/>
  <c r="AG903" i="15"/>
  <c r="AF903" i="15"/>
  <c r="AE903" i="15"/>
  <c r="AD903" i="15"/>
  <c r="AC903" i="15"/>
  <c r="AB903" i="15"/>
  <c r="AA903" i="15"/>
  <c r="Z903" i="15"/>
  <c r="Y903" i="15"/>
  <c r="AK902" i="15"/>
  <c r="AD902" i="15"/>
  <c r="Y902" i="15"/>
  <c r="AL901" i="15"/>
  <c r="AK901" i="15"/>
  <c r="AJ901" i="15"/>
  <c r="AI901" i="15"/>
  <c r="AH901" i="15"/>
  <c r="AG901" i="15"/>
  <c r="AF901" i="15"/>
  <c r="AE901" i="15"/>
  <c r="AD901" i="15"/>
  <c r="AC901" i="15"/>
  <c r="AB901" i="15"/>
  <c r="AA901" i="15"/>
  <c r="Z901" i="15"/>
  <c r="Y901" i="15"/>
  <c r="AL900" i="15"/>
  <c r="AK900" i="15"/>
  <c r="AJ900" i="15"/>
  <c r="AI900" i="15"/>
  <c r="AH900" i="15"/>
  <c r="AG900" i="15"/>
  <c r="AF900" i="15"/>
  <c r="AE900" i="15"/>
  <c r="AD900" i="15"/>
  <c r="AC900" i="15"/>
  <c r="AB900" i="15"/>
  <c r="AA900" i="15"/>
  <c r="Z900" i="15"/>
  <c r="Y900" i="15"/>
  <c r="AL899" i="15"/>
  <c r="AK899" i="15"/>
  <c r="AJ899" i="15"/>
  <c r="AI899" i="15"/>
  <c r="AH899" i="15"/>
  <c r="AG899" i="15"/>
  <c r="AF899" i="15"/>
  <c r="AE899" i="15"/>
  <c r="AD899" i="15"/>
  <c r="AC899" i="15"/>
  <c r="AB899" i="15"/>
  <c r="AA899" i="15"/>
  <c r="Z899" i="15"/>
  <c r="Y899" i="15"/>
  <c r="AL898" i="15"/>
  <c r="AK898" i="15"/>
  <c r="AJ898" i="15"/>
  <c r="AI898" i="15"/>
  <c r="AH898" i="15"/>
  <c r="AG898" i="15"/>
  <c r="AF898" i="15"/>
  <c r="AE898" i="15"/>
  <c r="AD898" i="15"/>
  <c r="AC898" i="15"/>
  <c r="AB898" i="15"/>
  <c r="AA898" i="15"/>
  <c r="Z898" i="15"/>
  <c r="Y898" i="15"/>
  <c r="AL897" i="15"/>
  <c r="AK897" i="15"/>
  <c r="AJ897" i="15"/>
  <c r="AI897" i="15"/>
  <c r="AH897" i="15"/>
  <c r="AG897" i="15"/>
  <c r="AF897" i="15"/>
  <c r="AE897" i="15"/>
  <c r="AD897" i="15"/>
  <c r="AC897" i="15"/>
  <c r="AB897" i="15"/>
  <c r="AA897" i="15"/>
  <c r="Z897" i="15"/>
  <c r="Y897" i="15"/>
  <c r="AL896" i="15"/>
  <c r="AK896" i="15"/>
  <c r="AJ896" i="15"/>
  <c r="AI896" i="15"/>
  <c r="AH896" i="15"/>
  <c r="AG896" i="15"/>
  <c r="AF896" i="15"/>
  <c r="AE896" i="15"/>
  <c r="AD896" i="15"/>
  <c r="AC896" i="15"/>
  <c r="AB896" i="15"/>
  <c r="AA896" i="15"/>
  <c r="Z896" i="15"/>
  <c r="Y896" i="15"/>
  <c r="AL895" i="15"/>
  <c r="AK895" i="15"/>
  <c r="AJ895" i="15"/>
  <c r="AI895" i="15"/>
  <c r="AH895" i="15"/>
  <c r="AG895" i="15"/>
  <c r="AF895" i="15"/>
  <c r="AE895" i="15"/>
  <c r="AD895" i="15"/>
  <c r="AC895" i="15"/>
  <c r="AB895" i="15"/>
  <c r="AA895" i="15"/>
  <c r="Z895" i="15"/>
  <c r="Y895" i="15"/>
  <c r="AL894" i="15"/>
  <c r="AK894" i="15"/>
  <c r="AJ894" i="15"/>
  <c r="AI894" i="15"/>
  <c r="AH894" i="15"/>
  <c r="AG894" i="15"/>
  <c r="AF894" i="15"/>
  <c r="AE894" i="15"/>
  <c r="AD894" i="15"/>
  <c r="AC894" i="15"/>
  <c r="AB894" i="15"/>
  <c r="AA894" i="15"/>
  <c r="Z894" i="15"/>
  <c r="Y894" i="15"/>
  <c r="AL893" i="15"/>
  <c r="AK893" i="15"/>
  <c r="AJ893" i="15"/>
  <c r="AI893" i="15"/>
  <c r="AH893" i="15"/>
  <c r="AG893" i="15"/>
  <c r="AF893" i="15"/>
  <c r="AE893" i="15"/>
  <c r="AD893" i="15"/>
  <c r="AC893" i="15"/>
  <c r="AB893" i="15"/>
  <c r="AA893" i="15"/>
  <c r="Z893" i="15"/>
  <c r="Y893" i="15"/>
  <c r="AL892" i="15"/>
  <c r="AK892" i="15"/>
  <c r="AJ892" i="15"/>
  <c r="AI892" i="15"/>
  <c r="AH892" i="15"/>
  <c r="AG892" i="15"/>
  <c r="AF892" i="15"/>
  <c r="AE892" i="15"/>
  <c r="AD892" i="15"/>
  <c r="AC892" i="15"/>
  <c r="AB892" i="15"/>
  <c r="AA892" i="15"/>
  <c r="Z892" i="15"/>
  <c r="Y892" i="15"/>
  <c r="AL891" i="15"/>
  <c r="AK891" i="15"/>
  <c r="AJ891" i="15"/>
  <c r="AI891" i="15"/>
  <c r="AH891" i="15"/>
  <c r="AG891" i="15"/>
  <c r="AF891" i="15"/>
  <c r="AE891" i="15"/>
  <c r="AD891" i="15"/>
  <c r="AC891" i="15"/>
  <c r="AB891" i="15"/>
  <c r="AA891" i="15"/>
  <c r="Z891" i="15"/>
  <c r="Y891" i="15"/>
  <c r="AL890" i="15"/>
  <c r="AK890" i="15"/>
  <c r="AJ890" i="15"/>
  <c r="AI890" i="15"/>
  <c r="AH890" i="15"/>
  <c r="AG890" i="15"/>
  <c r="AF890" i="15"/>
  <c r="AE890" i="15"/>
  <c r="AD890" i="15"/>
  <c r="AC890" i="15"/>
  <c r="AB890" i="15"/>
  <c r="AA890" i="15"/>
  <c r="Z890" i="15"/>
  <c r="Y890" i="15"/>
  <c r="AL889" i="15"/>
  <c r="AK889" i="15"/>
  <c r="AJ889" i="15"/>
  <c r="AI889" i="15"/>
  <c r="AH889" i="15"/>
  <c r="AG889" i="15"/>
  <c r="AF889" i="15"/>
  <c r="AE889" i="15"/>
  <c r="AD889" i="15"/>
  <c r="AC889" i="15"/>
  <c r="AB889" i="15"/>
  <c r="AA889" i="15"/>
  <c r="Z889" i="15"/>
  <c r="Y889" i="15"/>
  <c r="AL888" i="15"/>
  <c r="AK888" i="15"/>
  <c r="AJ888" i="15"/>
  <c r="AI888" i="15"/>
  <c r="AH888" i="15"/>
  <c r="AG888" i="15"/>
  <c r="AF888" i="15"/>
  <c r="AE888" i="15"/>
  <c r="AD888" i="15"/>
  <c r="AC888" i="15"/>
  <c r="AB888" i="15"/>
  <c r="AA888" i="15"/>
  <c r="Z888" i="15"/>
  <c r="Y888" i="15"/>
  <c r="AL887" i="15"/>
  <c r="AK887" i="15"/>
  <c r="AJ887" i="15"/>
  <c r="AI887" i="15"/>
  <c r="AH887" i="15"/>
  <c r="AG887" i="15"/>
  <c r="AF887" i="15"/>
  <c r="AE887" i="15"/>
  <c r="AD887" i="15"/>
  <c r="AC887" i="15"/>
  <c r="AB887" i="15"/>
  <c r="AA887" i="15"/>
  <c r="Z887" i="15"/>
  <c r="Y887" i="15"/>
  <c r="AL886" i="15"/>
  <c r="AK886" i="15"/>
  <c r="AJ886" i="15"/>
  <c r="AI886" i="15"/>
  <c r="AH886" i="15"/>
  <c r="AG886" i="15"/>
  <c r="AF886" i="15"/>
  <c r="AE886" i="15"/>
  <c r="AD886" i="15"/>
  <c r="AC886" i="15"/>
  <c r="AB886" i="15"/>
  <c r="AA886" i="15"/>
  <c r="Z886" i="15"/>
  <c r="Y886" i="15"/>
  <c r="AL885" i="15"/>
  <c r="AK885" i="15"/>
  <c r="AJ885" i="15"/>
  <c r="AI885" i="15"/>
  <c r="AH885" i="15"/>
  <c r="AG885" i="15"/>
  <c r="AF885" i="15"/>
  <c r="AE885" i="15"/>
  <c r="AD885" i="15"/>
  <c r="AC885" i="15"/>
  <c r="AB885" i="15"/>
  <c r="AA885" i="15"/>
  <c r="Z885" i="15"/>
  <c r="Y885" i="15"/>
  <c r="AL884" i="15"/>
  <c r="AK884" i="15"/>
  <c r="AJ884" i="15"/>
  <c r="AI884" i="15"/>
  <c r="AH884" i="15"/>
  <c r="AG884" i="15"/>
  <c r="AF884" i="15"/>
  <c r="AE884" i="15"/>
  <c r="AD884" i="15"/>
  <c r="AC884" i="15"/>
  <c r="AB884" i="15"/>
  <c r="AA884" i="15"/>
  <c r="Z884" i="15"/>
  <c r="Y884" i="15"/>
  <c r="AL883" i="15"/>
  <c r="AK883" i="15"/>
  <c r="AJ883" i="15"/>
  <c r="AI883" i="15"/>
  <c r="AH883" i="15"/>
  <c r="AG883" i="15"/>
  <c r="AF883" i="15"/>
  <c r="AE883" i="15"/>
  <c r="AD883" i="15"/>
  <c r="AC883" i="15"/>
  <c r="AB883" i="15"/>
  <c r="AA883" i="15"/>
  <c r="Z883" i="15"/>
  <c r="Y883" i="15"/>
  <c r="AL882" i="15"/>
  <c r="AK882" i="15"/>
  <c r="AJ882" i="15"/>
  <c r="AI882" i="15"/>
  <c r="AH882" i="15"/>
  <c r="AG882" i="15"/>
  <c r="AF882" i="15"/>
  <c r="AE882" i="15"/>
  <c r="AD882" i="15"/>
  <c r="AC882" i="15"/>
  <c r="AB882" i="15"/>
  <c r="AA882" i="15"/>
  <c r="Z882" i="15"/>
  <c r="Y882" i="15"/>
  <c r="AL881" i="15"/>
  <c r="AK881" i="15"/>
  <c r="AJ881" i="15"/>
  <c r="AI881" i="15"/>
  <c r="AH881" i="15"/>
  <c r="AG881" i="15"/>
  <c r="AF881" i="15"/>
  <c r="AE881" i="15"/>
  <c r="AD881" i="15"/>
  <c r="AC881" i="15"/>
  <c r="AB881" i="15"/>
  <c r="AA881" i="15"/>
  <c r="Z881" i="15"/>
  <c r="Y881" i="15"/>
  <c r="AL880" i="15"/>
  <c r="AK880" i="15"/>
  <c r="AJ880" i="15"/>
  <c r="AI880" i="15"/>
  <c r="AH880" i="15"/>
  <c r="AG880" i="15"/>
  <c r="AF880" i="15"/>
  <c r="AE880" i="15"/>
  <c r="AD880" i="15"/>
  <c r="AC880" i="15"/>
  <c r="AB880" i="15"/>
  <c r="AA880" i="15"/>
  <c r="Z880" i="15"/>
  <c r="Y880" i="15"/>
  <c r="AL879" i="15"/>
  <c r="AK879" i="15"/>
  <c r="AJ879" i="15"/>
  <c r="AI879" i="15"/>
  <c r="AH879" i="15"/>
  <c r="AG879" i="15"/>
  <c r="AF879" i="15"/>
  <c r="AE879" i="15"/>
  <c r="AD879" i="15"/>
  <c r="AC879" i="15"/>
  <c r="AB879" i="15"/>
  <c r="AA879" i="15"/>
  <c r="Z879" i="15"/>
  <c r="Y879" i="15"/>
  <c r="AL878" i="15"/>
  <c r="AK878" i="15"/>
  <c r="AJ878" i="15"/>
  <c r="AI878" i="15"/>
  <c r="AH878" i="15"/>
  <c r="AG878" i="15"/>
  <c r="AF878" i="15"/>
  <c r="AE878" i="15"/>
  <c r="AD878" i="15"/>
  <c r="AC878" i="15"/>
  <c r="AB878" i="15"/>
  <c r="AA878" i="15"/>
  <c r="Z878" i="15"/>
  <c r="Y878" i="15"/>
  <c r="AL877" i="15"/>
  <c r="AK877" i="15"/>
  <c r="AJ877" i="15"/>
  <c r="AI877" i="15"/>
  <c r="AH877" i="15"/>
  <c r="AG877" i="15"/>
  <c r="AF877" i="15"/>
  <c r="AE877" i="15"/>
  <c r="AD877" i="15"/>
  <c r="AC877" i="15"/>
  <c r="AB877" i="15"/>
  <c r="AA877" i="15"/>
  <c r="Z877" i="15"/>
  <c r="Y877" i="15"/>
  <c r="AL876" i="15"/>
  <c r="AK876" i="15"/>
  <c r="AJ876" i="15"/>
  <c r="AI876" i="15"/>
  <c r="AH876" i="15"/>
  <c r="AG876" i="15"/>
  <c r="AF876" i="15"/>
  <c r="AE876" i="15"/>
  <c r="AD876" i="15"/>
  <c r="AC876" i="15"/>
  <c r="AB876" i="15"/>
  <c r="AA876" i="15"/>
  <c r="Z876" i="15"/>
  <c r="Y876" i="15"/>
  <c r="AL875" i="15"/>
  <c r="AK875" i="15"/>
  <c r="AJ875" i="15"/>
  <c r="AI875" i="15"/>
  <c r="AH875" i="15"/>
  <c r="AG875" i="15"/>
  <c r="AF875" i="15"/>
  <c r="AE875" i="15"/>
  <c r="AD875" i="15"/>
  <c r="AC875" i="15"/>
  <c r="AB875" i="15"/>
  <c r="AA875" i="15"/>
  <c r="Z875" i="15"/>
  <c r="Y875" i="15"/>
  <c r="AL874" i="15"/>
  <c r="AK874" i="15"/>
  <c r="AJ874" i="15"/>
  <c r="AI874" i="15"/>
  <c r="AH874" i="15"/>
  <c r="AG874" i="15"/>
  <c r="AF874" i="15"/>
  <c r="AE874" i="15"/>
  <c r="AD874" i="15"/>
  <c r="AC874" i="15"/>
  <c r="AB874" i="15"/>
  <c r="AA874" i="15"/>
  <c r="Z874" i="15"/>
  <c r="Y874" i="15"/>
  <c r="AL873" i="15"/>
  <c r="AK873" i="15"/>
  <c r="AJ873" i="15"/>
  <c r="AI873" i="15"/>
  <c r="AH873" i="15"/>
  <c r="AG873" i="15"/>
  <c r="AF873" i="15"/>
  <c r="AE873" i="15"/>
  <c r="AD873" i="15"/>
  <c r="AC873" i="15"/>
  <c r="AB873" i="15"/>
  <c r="AA873" i="15"/>
  <c r="Z873" i="15"/>
  <c r="Y873" i="15"/>
  <c r="AL872" i="15"/>
  <c r="AK872" i="15"/>
  <c r="AJ872" i="15"/>
  <c r="AI872" i="15"/>
  <c r="AH872" i="15"/>
  <c r="AG872" i="15"/>
  <c r="AF872" i="15"/>
  <c r="AE872" i="15"/>
  <c r="AD872" i="15"/>
  <c r="AC872" i="15"/>
  <c r="AB872" i="15"/>
  <c r="AA872" i="15"/>
  <c r="Z872" i="15"/>
  <c r="Y872" i="15"/>
  <c r="AL871" i="15"/>
  <c r="AK871" i="15"/>
  <c r="AJ871" i="15"/>
  <c r="AI871" i="15"/>
  <c r="AH871" i="15"/>
  <c r="AG871" i="15"/>
  <c r="AF871" i="15"/>
  <c r="AE871" i="15"/>
  <c r="AD871" i="15"/>
  <c r="AC871" i="15"/>
  <c r="AB871" i="15"/>
  <c r="AA871" i="15"/>
  <c r="Z871" i="15"/>
  <c r="Y871" i="15"/>
  <c r="AK870" i="15"/>
  <c r="AD870" i="15"/>
  <c r="Y870" i="15"/>
  <c r="AL869" i="15"/>
  <c r="AK869" i="15"/>
  <c r="AJ869" i="15"/>
  <c r="AI869" i="15"/>
  <c r="AH869" i="15"/>
  <c r="AG869" i="15"/>
  <c r="AF869" i="15"/>
  <c r="AE869" i="15"/>
  <c r="AD869" i="15"/>
  <c r="AC869" i="15"/>
  <c r="AB869" i="15"/>
  <c r="AA869" i="15"/>
  <c r="Z869" i="15"/>
  <c r="Y869" i="15"/>
  <c r="AL868" i="15"/>
  <c r="AK868" i="15"/>
  <c r="AJ868" i="15"/>
  <c r="AI868" i="15"/>
  <c r="AH868" i="15"/>
  <c r="AG868" i="15"/>
  <c r="AF868" i="15"/>
  <c r="AE868" i="15"/>
  <c r="AD868" i="15"/>
  <c r="AC868" i="15"/>
  <c r="AB868" i="15"/>
  <c r="AA868" i="15"/>
  <c r="Z868" i="15"/>
  <c r="Y868" i="15"/>
  <c r="AL867" i="15"/>
  <c r="AK867" i="15"/>
  <c r="AJ867" i="15"/>
  <c r="AI867" i="15"/>
  <c r="AH867" i="15"/>
  <c r="AG867" i="15"/>
  <c r="AF867" i="15"/>
  <c r="AE867" i="15"/>
  <c r="AD867" i="15"/>
  <c r="AC867" i="15"/>
  <c r="AB867" i="15"/>
  <c r="AA867" i="15"/>
  <c r="Z867" i="15"/>
  <c r="Y867" i="15"/>
  <c r="AL866" i="15"/>
  <c r="AK866" i="15"/>
  <c r="AJ866" i="15"/>
  <c r="AI866" i="15"/>
  <c r="AH866" i="15"/>
  <c r="AG866" i="15"/>
  <c r="AF866" i="15"/>
  <c r="AE866" i="15"/>
  <c r="AD866" i="15"/>
  <c r="AC866" i="15"/>
  <c r="AB866" i="15"/>
  <c r="AA866" i="15"/>
  <c r="Z866" i="15"/>
  <c r="Y866" i="15"/>
  <c r="AL865" i="15"/>
  <c r="AK865" i="15"/>
  <c r="AJ865" i="15"/>
  <c r="AI865" i="15"/>
  <c r="AH865" i="15"/>
  <c r="AG865" i="15"/>
  <c r="AF865" i="15"/>
  <c r="AE865" i="15"/>
  <c r="AD865" i="15"/>
  <c r="AC865" i="15"/>
  <c r="AB865" i="15"/>
  <c r="AA865" i="15"/>
  <c r="Z865" i="15"/>
  <c r="Y865" i="15"/>
  <c r="AL864" i="15"/>
  <c r="AK864" i="15"/>
  <c r="AJ864" i="15"/>
  <c r="AI864" i="15"/>
  <c r="AH864" i="15"/>
  <c r="AG864" i="15"/>
  <c r="AF864" i="15"/>
  <c r="AE864" i="15"/>
  <c r="AD864" i="15"/>
  <c r="AC864" i="15"/>
  <c r="AB864" i="15"/>
  <c r="AA864" i="15"/>
  <c r="Z864" i="15"/>
  <c r="Y864" i="15"/>
  <c r="AL863" i="15"/>
  <c r="AK863" i="15"/>
  <c r="AJ863" i="15"/>
  <c r="AI863" i="15"/>
  <c r="AH863" i="15"/>
  <c r="AG863" i="15"/>
  <c r="AF863" i="15"/>
  <c r="AE863" i="15"/>
  <c r="AD863" i="15"/>
  <c r="AC863" i="15"/>
  <c r="AB863" i="15"/>
  <c r="AA863" i="15"/>
  <c r="Z863" i="15"/>
  <c r="Y863" i="15"/>
  <c r="AL862" i="15"/>
  <c r="AK862" i="15"/>
  <c r="AJ862" i="15"/>
  <c r="AI862" i="15"/>
  <c r="AH862" i="15"/>
  <c r="AG862" i="15"/>
  <c r="AF862" i="15"/>
  <c r="AE862" i="15"/>
  <c r="AD862" i="15"/>
  <c r="AC862" i="15"/>
  <c r="AB862" i="15"/>
  <c r="AA862" i="15"/>
  <c r="Z862" i="15"/>
  <c r="Y862" i="15"/>
  <c r="AL861" i="15"/>
  <c r="AK861" i="15"/>
  <c r="AJ861" i="15"/>
  <c r="AI861" i="15"/>
  <c r="AH861" i="15"/>
  <c r="AG861" i="15"/>
  <c r="AF861" i="15"/>
  <c r="AE861" i="15"/>
  <c r="AD861" i="15"/>
  <c r="AC861" i="15"/>
  <c r="AB861" i="15"/>
  <c r="AA861" i="15"/>
  <c r="Z861" i="15"/>
  <c r="Y861" i="15"/>
  <c r="AL860" i="15"/>
  <c r="AK860" i="15"/>
  <c r="AJ860" i="15"/>
  <c r="AI860" i="15"/>
  <c r="AH860" i="15"/>
  <c r="AG860" i="15"/>
  <c r="AF860" i="15"/>
  <c r="AE860" i="15"/>
  <c r="AD860" i="15"/>
  <c r="AC860" i="15"/>
  <c r="AB860" i="15"/>
  <c r="AA860" i="15"/>
  <c r="Z860" i="15"/>
  <c r="Y860" i="15"/>
  <c r="AL859" i="15"/>
  <c r="AK859" i="15"/>
  <c r="AJ859" i="15"/>
  <c r="AI859" i="15"/>
  <c r="AH859" i="15"/>
  <c r="AG859" i="15"/>
  <c r="AF859" i="15"/>
  <c r="AE859" i="15"/>
  <c r="AD859" i="15"/>
  <c r="AC859" i="15"/>
  <c r="AB859" i="15"/>
  <c r="AA859" i="15"/>
  <c r="Z859" i="15"/>
  <c r="Y859" i="15"/>
  <c r="AL858" i="15"/>
  <c r="AK858" i="15"/>
  <c r="AJ858" i="15"/>
  <c r="AI858" i="15"/>
  <c r="AH858" i="15"/>
  <c r="AG858" i="15"/>
  <c r="AF858" i="15"/>
  <c r="AE858" i="15"/>
  <c r="AD858" i="15"/>
  <c r="AC858" i="15"/>
  <c r="AB858" i="15"/>
  <c r="AA858" i="15"/>
  <c r="Z858" i="15"/>
  <c r="Y858" i="15"/>
  <c r="AL857" i="15"/>
  <c r="AK857" i="15"/>
  <c r="AJ857" i="15"/>
  <c r="AI857" i="15"/>
  <c r="AH857" i="15"/>
  <c r="AG857" i="15"/>
  <c r="AF857" i="15"/>
  <c r="AE857" i="15"/>
  <c r="AD857" i="15"/>
  <c r="AC857" i="15"/>
  <c r="AB857" i="15"/>
  <c r="AA857" i="15"/>
  <c r="Z857" i="15"/>
  <c r="Y857" i="15"/>
  <c r="AL856" i="15"/>
  <c r="AK856" i="15"/>
  <c r="AJ856" i="15"/>
  <c r="AI856" i="15"/>
  <c r="AH856" i="15"/>
  <c r="AG856" i="15"/>
  <c r="AF856" i="15"/>
  <c r="AE856" i="15"/>
  <c r="AD856" i="15"/>
  <c r="AC856" i="15"/>
  <c r="AB856" i="15"/>
  <c r="AA856" i="15"/>
  <c r="Z856" i="15"/>
  <c r="Y856" i="15"/>
  <c r="AL855" i="15"/>
  <c r="AK855" i="15"/>
  <c r="AJ855" i="15"/>
  <c r="AI855" i="15"/>
  <c r="AH855" i="15"/>
  <c r="AG855" i="15"/>
  <c r="AF855" i="15"/>
  <c r="AE855" i="15"/>
  <c r="AD855" i="15"/>
  <c r="AC855" i="15"/>
  <c r="AB855" i="15"/>
  <c r="AA855" i="15"/>
  <c r="Z855" i="15"/>
  <c r="Y855" i="15"/>
  <c r="AL854" i="15"/>
  <c r="AK854" i="15"/>
  <c r="AJ854" i="15"/>
  <c r="AI854" i="15"/>
  <c r="AH854" i="15"/>
  <c r="AG854" i="15"/>
  <c r="AF854" i="15"/>
  <c r="AE854" i="15"/>
  <c r="AD854" i="15"/>
  <c r="AC854" i="15"/>
  <c r="AB854" i="15"/>
  <c r="AA854" i="15"/>
  <c r="Z854" i="15"/>
  <c r="Y854" i="15"/>
  <c r="AL853" i="15"/>
  <c r="AK853" i="15"/>
  <c r="AJ853" i="15"/>
  <c r="AI853" i="15"/>
  <c r="AH853" i="15"/>
  <c r="AG853" i="15"/>
  <c r="AF853" i="15"/>
  <c r="AE853" i="15"/>
  <c r="AD853" i="15"/>
  <c r="AC853" i="15"/>
  <c r="AB853" i="15"/>
  <c r="AA853" i="15"/>
  <c r="Z853" i="15"/>
  <c r="Y853" i="15"/>
  <c r="AL852" i="15"/>
  <c r="AK852" i="15"/>
  <c r="AJ852" i="15"/>
  <c r="AI852" i="15"/>
  <c r="AH852" i="15"/>
  <c r="AG852" i="15"/>
  <c r="AF852" i="15"/>
  <c r="AE852" i="15"/>
  <c r="AD852" i="15"/>
  <c r="AC852" i="15"/>
  <c r="AB852" i="15"/>
  <c r="AA852" i="15"/>
  <c r="Z852" i="15"/>
  <c r="Y852" i="15"/>
  <c r="AL851" i="15"/>
  <c r="AK851" i="15"/>
  <c r="AJ851" i="15"/>
  <c r="AI851" i="15"/>
  <c r="AH851" i="15"/>
  <c r="AG851" i="15"/>
  <c r="AF851" i="15"/>
  <c r="AE851" i="15"/>
  <c r="AD851" i="15"/>
  <c r="AC851" i="15"/>
  <c r="AB851" i="15"/>
  <c r="AA851" i="15"/>
  <c r="Z851" i="15"/>
  <c r="Y851" i="15"/>
  <c r="AL850" i="15"/>
  <c r="AK850" i="15"/>
  <c r="AJ850" i="15"/>
  <c r="AI850" i="15"/>
  <c r="AH850" i="15"/>
  <c r="AG850" i="15"/>
  <c r="AF850" i="15"/>
  <c r="AE850" i="15"/>
  <c r="AD850" i="15"/>
  <c r="AC850" i="15"/>
  <c r="AB850" i="15"/>
  <c r="AA850" i="15"/>
  <c r="Z850" i="15"/>
  <c r="Y850" i="15"/>
  <c r="AL849" i="15"/>
  <c r="AK849" i="15"/>
  <c r="AJ849" i="15"/>
  <c r="AI849" i="15"/>
  <c r="AH849" i="15"/>
  <c r="AG849" i="15"/>
  <c r="AF849" i="15"/>
  <c r="AE849" i="15"/>
  <c r="AD849" i="15"/>
  <c r="AC849" i="15"/>
  <c r="AB849" i="15"/>
  <c r="AA849" i="15"/>
  <c r="Z849" i="15"/>
  <c r="Y849" i="15"/>
  <c r="AL848" i="15"/>
  <c r="AK848" i="15"/>
  <c r="AJ848" i="15"/>
  <c r="AI848" i="15"/>
  <c r="AH848" i="15"/>
  <c r="AG848" i="15"/>
  <c r="AF848" i="15"/>
  <c r="AE848" i="15"/>
  <c r="AD848" i="15"/>
  <c r="AC848" i="15"/>
  <c r="AB848" i="15"/>
  <c r="AA848" i="15"/>
  <c r="Z848" i="15"/>
  <c r="Y848" i="15"/>
  <c r="AL847" i="15"/>
  <c r="AK847" i="15"/>
  <c r="AJ847" i="15"/>
  <c r="AI847" i="15"/>
  <c r="AH847" i="15"/>
  <c r="AG847" i="15"/>
  <c r="AF847" i="15"/>
  <c r="AE847" i="15"/>
  <c r="AD847" i="15"/>
  <c r="AC847" i="15"/>
  <c r="AB847" i="15"/>
  <c r="AA847" i="15"/>
  <c r="Z847" i="15"/>
  <c r="Y847" i="15"/>
  <c r="AL846" i="15"/>
  <c r="AK846" i="15"/>
  <c r="AJ846" i="15"/>
  <c r="AI846" i="15"/>
  <c r="AH846" i="15"/>
  <c r="AG846" i="15"/>
  <c r="AF846" i="15"/>
  <c r="AE846" i="15"/>
  <c r="AD846" i="15"/>
  <c r="AC846" i="15"/>
  <c r="AB846" i="15"/>
  <c r="AA846" i="15"/>
  <c r="Z846" i="15"/>
  <c r="Y846" i="15"/>
  <c r="AL845" i="15"/>
  <c r="AK845" i="15"/>
  <c r="AJ845" i="15"/>
  <c r="AI845" i="15"/>
  <c r="AH845" i="15"/>
  <c r="AG845" i="15"/>
  <c r="AF845" i="15"/>
  <c r="AE845" i="15"/>
  <c r="AD845" i="15"/>
  <c r="AC845" i="15"/>
  <c r="AB845" i="15"/>
  <c r="AA845" i="15"/>
  <c r="Z845" i="15"/>
  <c r="Y845" i="15"/>
  <c r="AL844" i="15"/>
  <c r="AK844" i="15"/>
  <c r="AJ844" i="15"/>
  <c r="AI844" i="15"/>
  <c r="AH844" i="15"/>
  <c r="AG844" i="15"/>
  <c r="AF844" i="15"/>
  <c r="AE844" i="15"/>
  <c r="AD844" i="15"/>
  <c r="AC844" i="15"/>
  <c r="AB844" i="15"/>
  <c r="AA844" i="15"/>
  <c r="Z844" i="15"/>
  <c r="Y844" i="15"/>
  <c r="AL843" i="15"/>
  <c r="AK843" i="15"/>
  <c r="AJ843" i="15"/>
  <c r="AI843" i="15"/>
  <c r="AH843" i="15"/>
  <c r="AG843" i="15"/>
  <c r="AF843" i="15"/>
  <c r="AE843" i="15"/>
  <c r="AD843" i="15"/>
  <c r="AC843" i="15"/>
  <c r="AB843" i="15"/>
  <c r="AA843" i="15"/>
  <c r="Z843" i="15"/>
  <c r="Y843" i="15"/>
  <c r="AL842" i="15"/>
  <c r="AK842" i="15"/>
  <c r="AJ842" i="15"/>
  <c r="AI842" i="15"/>
  <c r="AH842" i="15"/>
  <c r="AG842" i="15"/>
  <c r="AF842" i="15"/>
  <c r="AE842" i="15"/>
  <c r="AD842" i="15"/>
  <c r="AC842" i="15"/>
  <c r="AB842" i="15"/>
  <c r="AA842" i="15"/>
  <c r="Z842" i="15"/>
  <c r="Y842" i="15"/>
  <c r="AL841" i="15"/>
  <c r="AK841" i="15"/>
  <c r="AJ841" i="15"/>
  <c r="AI841" i="15"/>
  <c r="AH841" i="15"/>
  <c r="AG841" i="15"/>
  <c r="AF841" i="15"/>
  <c r="AE841" i="15"/>
  <c r="AD841" i="15"/>
  <c r="AC841" i="15"/>
  <c r="AB841" i="15"/>
  <c r="AA841" i="15"/>
  <c r="Z841" i="15"/>
  <c r="Y841" i="15"/>
  <c r="AL840" i="15"/>
  <c r="AK840" i="15"/>
  <c r="AJ840" i="15"/>
  <c r="AI840" i="15"/>
  <c r="AH840" i="15"/>
  <c r="AG840" i="15"/>
  <c r="AF840" i="15"/>
  <c r="AE840" i="15"/>
  <c r="AD840" i="15"/>
  <c r="AC840" i="15"/>
  <c r="AB840" i="15"/>
  <c r="AA840" i="15"/>
  <c r="Z840" i="15"/>
  <c r="Y840" i="15"/>
  <c r="AL839" i="15"/>
  <c r="AK839" i="15"/>
  <c r="AJ839" i="15"/>
  <c r="AI839" i="15"/>
  <c r="AH839" i="15"/>
  <c r="AG839" i="15"/>
  <c r="AF839" i="15"/>
  <c r="AE839" i="15"/>
  <c r="AD839" i="15"/>
  <c r="AC839" i="15"/>
  <c r="AB839" i="15"/>
  <c r="AA839" i="15"/>
  <c r="Z839" i="15"/>
  <c r="Y839" i="15"/>
  <c r="AL838" i="15"/>
  <c r="AK838" i="15"/>
  <c r="AJ838" i="15"/>
  <c r="AI838" i="15"/>
  <c r="AH838" i="15"/>
  <c r="AG838" i="15"/>
  <c r="AF838" i="15"/>
  <c r="AE838" i="15"/>
  <c r="AD838" i="15"/>
  <c r="AC838" i="15"/>
  <c r="AB838" i="15"/>
  <c r="AA838" i="15"/>
  <c r="Z838" i="15"/>
  <c r="Y838" i="15"/>
  <c r="AL837" i="15"/>
  <c r="AK837" i="15"/>
  <c r="AJ837" i="15"/>
  <c r="AI837" i="15"/>
  <c r="AH837" i="15"/>
  <c r="AG837" i="15"/>
  <c r="AF837" i="15"/>
  <c r="AE837" i="15"/>
  <c r="AD837" i="15"/>
  <c r="AC837" i="15"/>
  <c r="AB837" i="15"/>
  <c r="AA837" i="15"/>
  <c r="Z837" i="15"/>
  <c r="Y837" i="15"/>
  <c r="AL836" i="15"/>
  <c r="AK836" i="15"/>
  <c r="AJ836" i="15"/>
  <c r="AI836" i="15"/>
  <c r="AH836" i="15"/>
  <c r="AG836" i="15"/>
  <c r="AF836" i="15"/>
  <c r="AE836" i="15"/>
  <c r="AD836" i="15"/>
  <c r="AC836" i="15"/>
  <c r="AB836" i="15"/>
  <c r="AA836" i="15"/>
  <c r="Z836" i="15"/>
  <c r="Y836" i="15"/>
  <c r="AL835" i="15"/>
  <c r="AK835" i="15"/>
  <c r="AJ835" i="15"/>
  <c r="AI835" i="15"/>
  <c r="AH835" i="15"/>
  <c r="AG835" i="15"/>
  <c r="AF835" i="15"/>
  <c r="AE835" i="15"/>
  <c r="AD835" i="15"/>
  <c r="AC835" i="15"/>
  <c r="AB835" i="15"/>
  <c r="AA835" i="15"/>
  <c r="Z835" i="15"/>
  <c r="Y835" i="15"/>
  <c r="AL834" i="15"/>
  <c r="AK834" i="15"/>
  <c r="AJ834" i="15"/>
  <c r="AI834" i="15"/>
  <c r="AH834" i="15"/>
  <c r="AG834" i="15"/>
  <c r="AF834" i="15"/>
  <c r="AE834" i="15"/>
  <c r="AD834" i="15"/>
  <c r="AC834" i="15"/>
  <c r="AB834" i="15"/>
  <c r="AA834" i="15"/>
  <c r="Z834" i="15"/>
  <c r="Y834" i="15"/>
  <c r="AL833" i="15"/>
  <c r="AK833" i="15"/>
  <c r="AJ833" i="15"/>
  <c r="AI833" i="15"/>
  <c r="AH833" i="15"/>
  <c r="AG833" i="15"/>
  <c r="AF833" i="15"/>
  <c r="AE833" i="15"/>
  <c r="AD833" i="15"/>
  <c r="AC833" i="15"/>
  <c r="AB833" i="15"/>
  <c r="AA833" i="15"/>
  <c r="Z833" i="15"/>
  <c r="Y833" i="15"/>
  <c r="AL832" i="15"/>
  <c r="AK832" i="15"/>
  <c r="AJ832" i="15"/>
  <c r="AI832" i="15"/>
  <c r="AH832" i="15"/>
  <c r="AG832" i="15"/>
  <c r="AF832" i="15"/>
  <c r="AE832" i="15"/>
  <c r="AD832" i="15"/>
  <c r="AC832" i="15"/>
  <c r="AB832" i="15"/>
  <c r="AA832" i="15"/>
  <c r="Z832" i="15"/>
  <c r="Y832" i="15"/>
  <c r="AL831" i="15"/>
  <c r="AK831" i="15"/>
  <c r="AJ831" i="15"/>
  <c r="AI831" i="15"/>
  <c r="AH831" i="15"/>
  <c r="AG831" i="15"/>
  <c r="AF831" i="15"/>
  <c r="AE831" i="15"/>
  <c r="AD831" i="15"/>
  <c r="AC831" i="15"/>
  <c r="AB831" i="15"/>
  <c r="AA831" i="15"/>
  <c r="Z831" i="15"/>
  <c r="Y831" i="15"/>
  <c r="AK830" i="15"/>
  <c r="AD830" i="15"/>
  <c r="Y830" i="15"/>
  <c r="AL829" i="15"/>
  <c r="AK829" i="15"/>
  <c r="AJ829" i="15"/>
  <c r="AI829" i="15"/>
  <c r="AH829" i="15"/>
  <c r="AG829" i="15"/>
  <c r="AF829" i="15"/>
  <c r="AE829" i="15"/>
  <c r="AD829" i="15"/>
  <c r="AC829" i="15"/>
  <c r="AB829" i="15"/>
  <c r="AA829" i="15"/>
  <c r="Z829" i="15"/>
  <c r="Y829" i="15"/>
  <c r="AL828" i="15"/>
  <c r="AK828" i="15"/>
  <c r="AJ828" i="15"/>
  <c r="AI828" i="15"/>
  <c r="AH828" i="15"/>
  <c r="AG828" i="15"/>
  <c r="AF828" i="15"/>
  <c r="AE828" i="15"/>
  <c r="AD828" i="15"/>
  <c r="AC828" i="15"/>
  <c r="AB828" i="15"/>
  <c r="AA828" i="15"/>
  <c r="Z828" i="15"/>
  <c r="Y828" i="15"/>
  <c r="AL827" i="15"/>
  <c r="AK827" i="15"/>
  <c r="AJ827" i="15"/>
  <c r="AI827" i="15"/>
  <c r="AH827" i="15"/>
  <c r="AG827" i="15"/>
  <c r="AF827" i="15"/>
  <c r="AE827" i="15"/>
  <c r="AD827" i="15"/>
  <c r="AC827" i="15"/>
  <c r="AB827" i="15"/>
  <c r="AA827" i="15"/>
  <c r="Z827" i="15"/>
  <c r="Y827" i="15"/>
  <c r="AL826" i="15"/>
  <c r="AK826" i="15"/>
  <c r="AJ826" i="15"/>
  <c r="AI826" i="15"/>
  <c r="AH826" i="15"/>
  <c r="AG826" i="15"/>
  <c r="AF826" i="15"/>
  <c r="AE826" i="15"/>
  <c r="AD826" i="15"/>
  <c r="AC826" i="15"/>
  <c r="AB826" i="15"/>
  <c r="AA826" i="15"/>
  <c r="Z826" i="15"/>
  <c r="Y826" i="15"/>
  <c r="AL825" i="15"/>
  <c r="AK825" i="15"/>
  <c r="AJ825" i="15"/>
  <c r="AI825" i="15"/>
  <c r="AH825" i="15"/>
  <c r="AG825" i="15"/>
  <c r="AF825" i="15"/>
  <c r="AE825" i="15"/>
  <c r="AD825" i="15"/>
  <c r="AC825" i="15"/>
  <c r="AB825" i="15"/>
  <c r="AA825" i="15"/>
  <c r="Z825" i="15"/>
  <c r="Y825" i="15"/>
  <c r="AL824" i="15"/>
  <c r="AK824" i="15"/>
  <c r="AJ824" i="15"/>
  <c r="AI824" i="15"/>
  <c r="AH824" i="15"/>
  <c r="AG824" i="15"/>
  <c r="AF824" i="15"/>
  <c r="AE824" i="15"/>
  <c r="AD824" i="15"/>
  <c r="AC824" i="15"/>
  <c r="AB824" i="15"/>
  <c r="AA824" i="15"/>
  <c r="Z824" i="15"/>
  <c r="Y824" i="15"/>
  <c r="AL823" i="15"/>
  <c r="AK823" i="15"/>
  <c r="AJ823" i="15"/>
  <c r="AI823" i="15"/>
  <c r="AH823" i="15"/>
  <c r="AG823" i="15"/>
  <c r="AF823" i="15"/>
  <c r="AE823" i="15"/>
  <c r="AD823" i="15"/>
  <c r="AC823" i="15"/>
  <c r="AB823" i="15"/>
  <c r="AA823" i="15"/>
  <c r="Z823" i="15"/>
  <c r="Y823" i="15"/>
  <c r="AL822" i="15"/>
  <c r="AK822" i="15"/>
  <c r="AJ822" i="15"/>
  <c r="AI822" i="15"/>
  <c r="AH822" i="15"/>
  <c r="AG822" i="15"/>
  <c r="AF822" i="15"/>
  <c r="AE822" i="15"/>
  <c r="AD822" i="15"/>
  <c r="AC822" i="15"/>
  <c r="AB822" i="15"/>
  <c r="AA822" i="15"/>
  <c r="Z822" i="15"/>
  <c r="Y822" i="15"/>
  <c r="AL821" i="15"/>
  <c r="AK821" i="15"/>
  <c r="AJ821" i="15"/>
  <c r="AI821" i="15"/>
  <c r="AH821" i="15"/>
  <c r="AG821" i="15"/>
  <c r="AF821" i="15"/>
  <c r="AE821" i="15"/>
  <c r="AD821" i="15"/>
  <c r="AC821" i="15"/>
  <c r="AB821" i="15"/>
  <c r="AA821" i="15"/>
  <c r="Z821" i="15"/>
  <c r="Y821" i="15"/>
  <c r="AL820" i="15"/>
  <c r="AK820" i="15"/>
  <c r="AJ820" i="15"/>
  <c r="AI820" i="15"/>
  <c r="AH820" i="15"/>
  <c r="AG820" i="15"/>
  <c r="AF820" i="15"/>
  <c r="AE820" i="15"/>
  <c r="AD820" i="15"/>
  <c r="AC820" i="15"/>
  <c r="AB820" i="15"/>
  <c r="AA820" i="15"/>
  <c r="Z820" i="15"/>
  <c r="Y820" i="15"/>
  <c r="AL819" i="15"/>
  <c r="AK819" i="15"/>
  <c r="AJ819" i="15"/>
  <c r="AI819" i="15"/>
  <c r="AH819" i="15"/>
  <c r="AG819" i="15"/>
  <c r="AF819" i="15"/>
  <c r="AE819" i="15"/>
  <c r="AD819" i="15"/>
  <c r="AC819" i="15"/>
  <c r="AB819" i="15"/>
  <c r="AA819" i="15"/>
  <c r="Z819" i="15"/>
  <c r="Y819" i="15"/>
  <c r="AL818" i="15"/>
  <c r="AK818" i="15"/>
  <c r="AJ818" i="15"/>
  <c r="AI818" i="15"/>
  <c r="AH818" i="15"/>
  <c r="AG818" i="15"/>
  <c r="AF818" i="15"/>
  <c r="AE818" i="15"/>
  <c r="AD818" i="15"/>
  <c r="AC818" i="15"/>
  <c r="AB818" i="15"/>
  <c r="AA818" i="15"/>
  <c r="Z818" i="15"/>
  <c r="Y818" i="15"/>
  <c r="AL817" i="15"/>
  <c r="AK817" i="15"/>
  <c r="AJ817" i="15"/>
  <c r="AI817" i="15"/>
  <c r="AH817" i="15"/>
  <c r="AG817" i="15"/>
  <c r="AF817" i="15"/>
  <c r="AE817" i="15"/>
  <c r="AD817" i="15"/>
  <c r="AC817" i="15"/>
  <c r="AB817" i="15"/>
  <c r="AA817" i="15"/>
  <c r="Z817" i="15"/>
  <c r="Y817" i="15"/>
  <c r="AL816" i="15"/>
  <c r="AK816" i="15"/>
  <c r="AJ816" i="15"/>
  <c r="AI816" i="15"/>
  <c r="AH816" i="15"/>
  <c r="AG816" i="15"/>
  <c r="AF816" i="15"/>
  <c r="AE816" i="15"/>
  <c r="AD816" i="15"/>
  <c r="AC816" i="15"/>
  <c r="AB816" i="15"/>
  <c r="AA816" i="15"/>
  <c r="Z816" i="15"/>
  <c r="Y816" i="15"/>
  <c r="AL815" i="15"/>
  <c r="AK815" i="15"/>
  <c r="AJ815" i="15"/>
  <c r="AI815" i="15"/>
  <c r="AH815" i="15"/>
  <c r="AG815" i="15"/>
  <c r="AF815" i="15"/>
  <c r="AE815" i="15"/>
  <c r="AD815" i="15"/>
  <c r="AC815" i="15"/>
  <c r="AB815" i="15"/>
  <c r="AA815" i="15"/>
  <c r="Z815" i="15"/>
  <c r="Y815" i="15"/>
  <c r="AL814" i="15"/>
  <c r="AK814" i="15"/>
  <c r="AJ814" i="15"/>
  <c r="AI814" i="15"/>
  <c r="AH814" i="15"/>
  <c r="AG814" i="15"/>
  <c r="AF814" i="15"/>
  <c r="AE814" i="15"/>
  <c r="AD814" i="15"/>
  <c r="AC814" i="15"/>
  <c r="AB814" i="15"/>
  <c r="AA814" i="15"/>
  <c r="Z814" i="15"/>
  <c r="Y814" i="15"/>
  <c r="AL813" i="15"/>
  <c r="AK813" i="15"/>
  <c r="AJ813" i="15"/>
  <c r="AI813" i="15"/>
  <c r="AH813" i="15"/>
  <c r="AG813" i="15"/>
  <c r="AF813" i="15"/>
  <c r="AE813" i="15"/>
  <c r="AD813" i="15"/>
  <c r="AC813" i="15"/>
  <c r="AB813" i="15"/>
  <c r="AA813" i="15"/>
  <c r="Z813" i="15"/>
  <c r="Y813" i="15"/>
  <c r="AL812" i="15"/>
  <c r="AK812" i="15"/>
  <c r="AJ812" i="15"/>
  <c r="AI812" i="15"/>
  <c r="AH812" i="15"/>
  <c r="AG812" i="15"/>
  <c r="AF812" i="15"/>
  <c r="AE812" i="15"/>
  <c r="AD812" i="15"/>
  <c r="AC812" i="15"/>
  <c r="AB812" i="15"/>
  <c r="AA812" i="15"/>
  <c r="Z812" i="15"/>
  <c r="Y812" i="15"/>
  <c r="AL811" i="15"/>
  <c r="AK811" i="15"/>
  <c r="AJ811" i="15"/>
  <c r="AI811" i="15"/>
  <c r="AH811" i="15"/>
  <c r="AG811" i="15"/>
  <c r="AF811" i="15"/>
  <c r="AE811" i="15"/>
  <c r="AD811" i="15"/>
  <c r="AC811" i="15"/>
  <c r="AB811" i="15"/>
  <c r="AA811" i="15"/>
  <c r="Z811" i="15"/>
  <c r="Y811" i="15"/>
  <c r="AL810" i="15"/>
  <c r="AK810" i="15"/>
  <c r="AJ810" i="15"/>
  <c r="AI810" i="15"/>
  <c r="AH810" i="15"/>
  <c r="AG810" i="15"/>
  <c r="AF810" i="15"/>
  <c r="AE810" i="15"/>
  <c r="AD810" i="15"/>
  <c r="AC810" i="15"/>
  <c r="AB810" i="15"/>
  <c r="AA810" i="15"/>
  <c r="Z810" i="15"/>
  <c r="Y810" i="15"/>
  <c r="AL809" i="15"/>
  <c r="AK809" i="15"/>
  <c r="AJ809" i="15"/>
  <c r="AI809" i="15"/>
  <c r="AH809" i="15"/>
  <c r="AG809" i="15"/>
  <c r="AF809" i="15"/>
  <c r="AE809" i="15"/>
  <c r="AD809" i="15"/>
  <c r="AC809" i="15"/>
  <c r="AB809" i="15"/>
  <c r="AA809" i="15"/>
  <c r="Z809" i="15"/>
  <c r="Y809" i="15"/>
  <c r="AL808" i="15"/>
  <c r="AK808" i="15"/>
  <c r="AJ808" i="15"/>
  <c r="AI808" i="15"/>
  <c r="AH808" i="15"/>
  <c r="AG808" i="15"/>
  <c r="AF808" i="15"/>
  <c r="AE808" i="15"/>
  <c r="AD808" i="15"/>
  <c r="AC808" i="15"/>
  <c r="AB808" i="15"/>
  <c r="AA808" i="15"/>
  <c r="Z808" i="15"/>
  <c r="Y808" i="15"/>
  <c r="AL807" i="15"/>
  <c r="AK807" i="15"/>
  <c r="AJ807" i="15"/>
  <c r="AI807" i="15"/>
  <c r="AH807" i="15"/>
  <c r="AG807" i="15"/>
  <c r="AF807" i="15"/>
  <c r="AE807" i="15"/>
  <c r="AD807" i="15"/>
  <c r="AC807" i="15"/>
  <c r="AB807" i="15"/>
  <c r="AA807" i="15"/>
  <c r="Z807" i="15"/>
  <c r="Y807" i="15"/>
  <c r="AL806" i="15"/>
  <c r="AK806" i="15"/>
  <c r="AJ806" i="15"/>
  <c r="AI806" i="15"/>
  <c r="AH806" i="15"/>
  <c r="AG806" i="15"/>
  <c r="AF806" i="15"/>
  <c r="AE806" i="15"/>
  <c r="AD806" i="15"/>
  <c r="AC806" i="15"/>
  <c r="AB806" i="15"/>
  <c r="AA806" i="15"/>
  <c r="Z806" i="15"/>
  <c r="Y806" i="15"/>
  <c r="AL805" i="15"/>
  <c r="AK805" i="15"/>
  <c r="AJ805" i="15"/>
  <c r="AI805" i="15"/>
  <c r="AH805" i="15"/>
  <c r="AG805" i="15"/>
  <c r="AF805" i="15"/>
  <c r="AE805" i="15"/>
  <c r="AD805" i="15"/>
  <c r="AC805" i="15"/>
  <c r="AB805" i="15"/>
  <c r="AA805" i="15"/>
  <c r="Z805" i="15"/>
  <c r="Y805" i="15"/>
  <c r="AL804" i="15"/>
  <c r="AK804" i="15"/>
  <c r="AJ804" i="15"/>
  <c r="AI804" i="15"/>
  <c r="AH804" i="15"/>
  <c r="AG804" i="15"/>
  <c r="AF804" i="15"/>
  <c r="AE804" i="15"/>
  <c r="AD804" i="15"/>
  <c r="AC804" i="15"/>
  <c r="AB804" i="15"/>
  <c r="AA804" i="15"/>
  <c r="Z804" i="15"/>
  <c r="Y804" i="15"/>
  <c r="AL803" i="15"/>
  <c r="AK803" i="15"/>
  <c r="AJ803" i="15"/>
  <c r="AI803" i="15"/>
  <c r="AH803" i="15"/>
  <c r="AG803" i="15"/>
  <c r="AF803" i="15"/>
  <c r="AE803" i="15"/>
  <c r="AD803" i="15"/>
  <c r="AC803" i="15"/>
  <c r="AB803" i="15"/>
  <c r="AA803" i="15"/>
  <c r="Z803" i="15"/>
  <c r="Y803" i="15"/>
  <c r="AL802" i="15"/>
  <c r="AK802" i="15"/>
  <c r="AJ802" i="15"/>
  <c r="AI802" i="15"/>
  <c r="AH802" i="15"/>
  <c r="AG802" i="15"/>
  <c r="AF802" i="15"/>
  <c r="AE802" i="15"/>
  <c r="AD802" i="15"/>
  <c r="AC802" i="15"/>
  <c r="AB802" i="15"/>
  <c r="AA802" i="15"/>
  <c r="Z802" i="15"/>
  <c r="Y802" i="15"/>
  <c r="AL801" i="15"/>
  <c r="AK801" i="15"/>
  <c r="AJ801" i="15"/>
  <c r="AI801" i="15"/>
  <c r="AH801" i="15"/>
  <c r="AG801" i="15"/>
  <c r="AF801" i="15"/>
  <c r="AE801" i="15"/>
  <c r="AD801" i="15"/>
  <c r="AC801" i="15"/>
  <c r="AB801" i="15"/>
  <c r="AA801" i="15"/>
  <c r="Z801" i="15"/>
  <c r="Y801" i="15"/>
  <c r="AL800" i="15"/>
  <c r="AK800" i="15"/>
  <c r="AJ800" i="15"/>
  <c r="AI800" i="15"/>
  <c r="AH800" i="15"/>
  <c r="AG800" i="15"/>
  <c r="AF800" i="15"/>
  <c r="AE800" i="15"/>
  <c r="AD800" i="15"/>
  <c r="AC800" i="15"/>
  <c r="AB800" i="15"/>
  <c r="AA800" i="15"/>
  <c r="Z800" i="15"/>
  <c r="Y800" i="15"/>
  <c r="AK799" i="15"/>
  <c r="AD799" i="15"/>
  <c r="Y799" i="15"/>
  <c r="AL798" i="15"/>
  <c r="AK798" i="15"/>
  <c r="AJ798" i="15"/>
  <c r="AI798" i="15"/>
  <c r="AH798" i="15"/>
  <c r="AG798" i="15"/>
  <c r="AF798" i="15"/>
  <c r="AE798" i="15"/>
  <c r="AD798" i="15"/>
  <c r="AC798" i="15"/>
  <c r="AB798" i="15"/>
  <c r="AA798" i="15"/>
  <c r="Z798" i="15"/>
  <c r="Y798" i="15"/>
  <c r="AL797" i="15"/>
  <c r="AK797" i="15"/>
  <c r="AJ797" i="15"/>
  <c r="AI797" i="15"/>
  <c r="AH797" i="15"/>
  <c r="AG797" i="15"/>
  <c r="AF797" i="15"/>
  <c r="AE797" i="15"/>
  <c r="AD797" i="15"/>
  <c r="AC797" i="15"/>
  <c r="AB797" i="15"/>
  <c r="AA797" i="15"/>
  <c r="Z797" i="15"/>
  <c r="Y797" i="15"/>
  <c r="AL796" i="15"/>
  <c r="AK796" i="15"/>
  <c r="AJ796" i="15"/>
  <c r="AI796" i="15"/>
  <c r="AH796" i="15"/>
  <c r="AG796" i="15"/>
  <c r="AF796" i="15"/>
  <c r="AE796" i="15"/>
  <c r="AD796" i="15"/>
  <c r="AC796" i="15"/>
  <c r="AB796" i="15"/>
  <c r="AA796" i="15"/>
  <c r="Z796" i="15"/>
  <c r="Y796" i="15"/>
  <c r="AL795" i="15"/>
  <c r="AK795" i="15"/>
  <c r="AJ795" i="15"/>
  <c r="AI795" i="15"/>
  <c r="AH795" i="15"/>
  <c r="AG795" i="15"/>
  <c r="AF795" i="15"/>
  <c r="AE795" i="15"/>
  <c r="AD795" i="15"/>
  <c r="AC795" i="15"/>
  <c r="AB795" i="15"/>
  <c r="AA795" i="15"/>
  <c r="Z795" i="15"/>
  <c r="Y795" i="15"/>
  <c r="AL794" i="15"/>
  <c r="AK794" i="15"/>
  <c r="AJ794" i="15"/>
  <c r="AI794" i="15"/>
  <c r="AH794" i="15"/>
  <c r="AG794" i="15"/>
  <c r="AF794" i="15"/>
  <c r="AE794" i="15"/>
  <c r="AD794" i="15"/>
  <c r="AC794" i="15"/>
  <c r="AB794" i="15"/>
  <c r="AA794" i="15"/>
  <c r="Z794" i="15"/>
  <c r="Y794" i="15"/>
  <c r="AL793" i="15"/>
  <c r="AK793" i="15"/>
  <c r="AJ793" i="15"/>
  <c r="AI793" i="15"/>
  <c r="AH793" i="15"/>
  <c r="AG793" i="15"/>
  <c r="AF793" i="15"/>
  <c r="AE793" i="15"/>
  <c r="AD793" i="15"/>
  <c r="AC793" i="15"/>
  <c r="AB793" i="15"/>
  <c r="AA793" i="15"/>
  <c r="Z793" i="15"/>
  <c r="Y793" i="15"/>
  <c r="AL792" i="15"/>
  <c r="AK792" i="15"/>
  <c r="AJ792" i="15"/>
  <c r="AI792" i="15"/>
  <c r="AH792" i="15"/>
  <c r="AG792" i="15"/>
  <c r="AF792" i="15"/>
  <c r="AE792" i="15"/>
  <c r="AD792" i="15"/>
  <c r="AC792" i="15"/>
  <c r="AB792" i="15"/>
  <c r="AA792" i="15"/>
  <c r="Z792" i="15"/>
  <c r="Y792" i="15"/>
  <c r="AL791" i="15"/>
  <c r="AK791" i="15"/>
  <c r="AJ791" i="15"/>
  <c r="AI791" i="15"/>
  <c r="AH791" i="15"/>
  <c r="AG791" i="15"/>
  <c r="AF791" i="15"/>
  <c r="AE791" i="15"/>
  <c r="AD791" i="15"/>
  <c r="AC791" i="15"/>
  <c r="AB791" i="15"/>
  <c r="AA791" i="15"/>
  <c r="Z791" i="15"/>
  <c r="Y791" i="15"/>
  <c r="AL790" i="15"/>
  <c r="AK790" i="15"/>
  <c r="AJ790" i="15"/>
  <c r="AI790" i="15"/>
  <c r="AH790" i="15"/>
  <c r="AG790" i="15"/>
  <c r="AF790" i="15"/>
  <c r="AE790" i="15"/>
  <c r="AD790" i="15"/>
  <c r="AC790" i="15"/>
  <c r="AB790" i="15"/>
  <c r="AA790" i="15"/>
  <c r="Z790" i="15"/>
  <c r="Y790" i="15"/>
  <c r="AL789" i="15"/>
  <c r="AK789" i="15"/>
  <c r="AJ789" i="15"/>
  <c r="AI789" i="15"/>
  <c r="AH789" i="15"/>
  <c r="AG789" i="15"/>
  <c r="AF789" i="15"/>
  <c r="AE789" i="15"/>
  <c r="AD789" i="15"/>
  <c r="AC789" i="15"/>
  <c r="AB789" i="15"/>
  <c r="AA789" i="15"/>
  <c r="Z789" i="15"/>
  <c r="Y789" i="15"/>
  <c r="AL788" i="15"/>
  <c r="AK788" i="15"/>
  <c r="AJ788" i="15"/>
  <c r="AI788" i="15"/>
  <c r="AH788" i="15"/>
  <c r="AG788" i="15"/>
  <c r="AF788" i="15"/>
  <c r="AE788" i="15"/>
  <c r="AD788" i="15"/>
  <c r="AC788" i="15"/>
  <c r="AB788" i="15"/>
  <c r="AA788" i="15"/>
  <c r="Z788" i="15"/>
  <c r="Y788" i="15"/>
  <c r="AL787" i="15"/>
  <c r="AK787" i="15"/>
  <c r="AJ787" i="15"/>
  <c r="AI787" i="15"/>
  <c r="AH787" i="15"/>
  <c r="AG787" i="15"/>
  <c r="AF787" i="15"/>
  <c r="AE787" i="15"/>
  <c r="AD787" i="15"/>
  <c r="AC787" i="15"/>
  <c r="AB787" i="15"/>
  <c r="AA787" i="15"/>
  <c r="Z787" i="15"/>
  <c r="Y787" i="15"/>
  <c r="AL786" i="15"/>
  <c r="AK786" i="15"/>
  <c r="AJ786" i="15"/>
  <c r="AI786" i="15"/>
  <c r="AH786" i="15"/>
  <c r="AG786" i="15"/>
  <c r="AF786" i="15"/>
  <c r="AE786" i="15"/>
  <c r="AD786" i="15"/>
  <c r="AC786" i="15"/>
  <c r="AB786" i="15"/>
  <c r="AA786" i="15"/>
  <c r="Z786" i="15"/>
  <c r="Y786" i="15"/>
  <c r="AL785" i="15"/>
  <c r="AK785" i="15"/>
  <c r="AJ785" i="15"/>
  <c r="AI785" i="15"/>
  <c r="AH785" i="15"/>
  <c r="AG785" i="15"/>
  <c r="AF785" i="15"/>
  <c r="AE785" i="15"/>
  <c r="AD785" i="15"/>
  <c r="AC785" i="15"/>
  <c r="AB785" i="15"/>
  <c r="AA785" i="15"/>
  <c r="Z785" i="15"/>
  <c r="Y785" i="15"/>
  <c r="AL784" i="15"/>
  <c r="AK784" i="15"/>
  <c r="AJ784" i="15"/>
  <c r="AI784" i="15"/>
  <c r="AH784" i="15"/>
  <c r="AG784" i="15"/>
  <c r="AF784" i="15"/>
  <c r="AE784" i="15"/>
  <c r="AD784" i="15"/>
  <c r="AC784" i="15"/>
  <c r="AB784" i="15"/>
  <c r="AA784" i="15"/>
  <c r="Z784" i="15"/>
  <c r="Y784" i="15"/>
  <c r="AL783" i="15"/>
  <c r="AK783" i="15"/>
  <c r="AJ783" i="15"/>
  <c r="AI783" i="15"/>
  <c r="AH783" i="15"/>
  <c r="AG783" i="15"/>
  <c r="AF783" i="15"/>
  <c r="AE783" i="15"/>
  <c r="AD783" i="15"/>
  <c r="AC783" i="15"/>
  <c r="AB783" i="15"/>
  <c r="AA783" i="15"/>
  <c r="Z783" i="15"/>
  <c r="Y783" i="15"/>
  <c r="AL782" i="15"/>
  <c r="AK782" i="15"/>
  <c r="AJ782" i="15"/>
  <c r="AI782" i="15"/>
  <c r="AH782" i="15"/>
  <c r="AG782" i="15"/>
  <c r="AF782" i="15"/>
  <c r="AE782" i="15"/>
  <c r="AD782" i="15"/>
  <c r="AC782" i="15"/>
  <c r="AB782" i="15"/>
  <c r="AA782" i="15"/>
  <c r="Z782" i="15"/>
  <c r="Y782" i="15"/>
  <c r="AL781" i="15"/>
  <c r="AK781" i="15"/>
  <c r="AJ781" i="15"/>
  <c r="AI781" i="15"/>
  <c r="AH781" i="15"/>
  <c r="AG781" i="15"/>
  <c r="AF781" i="15"/>
  <c r="AE781" i="15"/>
  <c r="AD781" i="15"/>
  <c r="AC781" i="15"/>
  <c r="AB781" i="15"/>
  <c r="AA781" i="15"/>
  <c r="Z781" i="15"/>
  <c r="Y781" i="15"/>
  <c r="AL780" i="15"/>
  <c r="AK780" i="15"/>
  <c r="AJ780" i="15"/>
  <c r="AI780" i="15"/>
  <c r="AH780" i="15"/>
  <c r="AG780" i="15"/>
  <c r="AF780" i="15"/>
  <c r="AE780" i="15"/>
  <c r="AD780" i="15"/>
  <c r="AC780" i="15"/>
  <c r="AB780" i="15"/>
  <c r="AA780" i="15"/>
  <c r="Z780" i="15"/>
  <c r="Y780" i="15"/>
  <c r="AL779" i="15"/>
  <c r="AK779" i="15"/>
  <c r="AJ779" i="15"/>
  <c r="AI779" i="15"/>
  <c r="AH779" i="15"/>
  <c r="AG779" i="15"/>
  <c r="AF779" i="15"/>
  <c r="AE779" i="15"/>
  <c r="AD779" i="15"/>
  <c r="AC779" i="15"/>
  <c r="AB779" i="15"/>
  <c r="AA779" i="15"/>
  <c r="Z779" i="15"/>
  <c r="Y779" i="15"/>
  <c r="AL778" i="15"/>
  <c r="AK778" i="15"/>
  <c r="AJ778" i="15"/>
  <c r="AI778" i="15"/>
  <c r="AH778" i="15"/>
  <c r="AG778" i="15"/>
  <c r="AF778" i="15"/>
  <c r="AE778" i="15"/>
  <c r="AD778" i="15"/>
  <c r="AC778" i="15"/>
  <c r="AB778" i="15"/>
  <c r="AA778" i="15"/>
  <c r="Z778" i="15"/>
  <c r="Y778" i="15"/>
  <c r="AL777" i="15"/>
  <c r="AK777" i="15"/>
  <c r="AJ777" i="15"/>
  <c r="AI777" i="15"/>
  <c r="AH777" i="15"/>
  <c r="AG777" i="15"/>
  <c r="AF777" i="15"/>
  <c r="AE777" i="15"/>
  <c r="AD777" i="15"/>
  <c r="AC777" i="15"/>
  <c r="AB777" i="15"/>
  <c r="AA777" i="15"/>
  <c r="Z777" i="15"/>
  <c r="Y777" i="15"/>
  <c r="AL776" i="15"/>
  <c r="AK776" i="15"/>
  <c r="AJ776" i="15"/>
  <c r="AI776" i="15"/>
  <c r="AH776" i="15"/>
  <c r="AG776" i="15"/>
  <c r="AF776" i="15"/>
  <c r="AE776" i="15"/>
  <c r="AD776" i="15"/>
  <c r="AC776" i="15"/>
  <c r="AB776" i="15"/>
  <c r="AA776" i="15"/>
  <c r="Z776" i="15"/>
  <c r="Y776" i="15"/>
  <c r="AL775" i="15"/>
  <c r="AK775" i="15"/>
  <c r="AJ775" i="15"/>
  <c r="AI775" i="15"/>
  <c r="AH775" i="15"/>
  <c r="AG775" i="15"/>
  <c r="AF775" i="15"/>
  <c r="AE775" i="15"/>
  <c r="AD775" i="15"/>
  <c r="AC775" i="15"/>
  <c r="AB775" i="15"/>
  <c r="AA775" i="15"/>
  <c r="Z775" i="15"/>
  <c r="Y775" i="15"/>
  <c r="AL774" i="15"/>
  <c r="AK774" i="15"/>
  <c r="AJ774" i="15"/>
  <c r="AI774" i="15"/>
  <c r="AH774" i="15"/>
  <c r="AG774" i="15"/>
  <c r="AF774" i="15"/>
  <c r="AE774" i="15"/>
  <c r="AD774" i="15"/>
  <c r="AC774" i="15"/>
  <c r="AB774" i="15"/>
  <c r="AA774" i="15"/>
  <c r="Z774" i="15"/>
  <c r="Y774" i="15"/>
  <c r="AL773" i="15"/>
  <c r="AK773" i="15"/>
  <c r="AJ773" i="15"/>
  <c r="AI773" i="15"/>
  <c r="AH773" i="15"/>
  <c r="AG773" i="15"/>
  <c r="AF773" i="15"/>
  <c r="AE773" i="15"/>
  <c r="AD773" i="15"/>
  <c r="AC773" i="15"/>
  <c r="AB773" i="15"/>
  <c r="AA773" i="15"/>
  <c r="Z773" i="15"/>
  <c r="Y773" i="15"/>
  <c r="AL772" i="15"/>
  <c r="AK772" i="15"/>
  <c r="AJ772" i="15"/>
  <c r="AI772" i="15"/>
  <c r="AH772" i="15"/>
  <c r="AG772" i="15"/>
  <c r="AF772" i="15"/>
  <c r="AE772" i="15"/>
  <c r="AD772" i="15"/>
  <c r="AC772" i="15"/>
  <c r="AB772" i="15"/>
  <c r="AA772" i="15"/>
  <c r="Z772" i="15"/>
  <c r="Y772" i="15"/>
  <c r="AL771" i="15"/>
  <c r="AK771" i="15"/>
  <c r="AJ771" i="15"/>
  <c r="AI771" i="15"/>
  <c r="AH771" i="15"/>
  <c r="AG771" i="15"/>
  <c r="AF771" i="15"/>
  <c r="AE771" i="15"/>
  <c r="AD771" i="15"/>
  <c r="AC771" i="15"/>
  <c r="AB771" i="15"/>
  <c r="AA771" i="15"/>
  <c r="Z771" i="15"/>
  <c r="Y771" i="15"/>
  <c r="AL770" i="15"/>
  <c r="AK770" i="15"/>
  <c r="AJ770" i="15"/>
  <c r="AI770" i="15"/>
  <c r="AH770" i="15"/>
  <c r="AG770" i="15"/>
  <c r="AF770" i="15"/>
  <c r="AE770" i="15"/>
  <c r="AD770" i="15"/>
  <c r="AC770" i="15"/>
  <c r="AB770" i="15"/>
  <c r="AA770" i="15"/>
  <c r="Z770" i="15"/>
  <c r="Y770" i="15"/>
  <c r="AL769" i="15"/>
  <c r="AK769" i="15"/>
  <c r="AJ769" i="15"/>
  <c r="AI769" i="15"/>
  <c r="AH769" i="15"/>
  <c r="AG769" i="15"/>
  <c r="AF769" i="15"/>
  <c r="AE769" i="15"/>
  <c r="AD769" i="15"/>
  <c r="AC769" i="15"/>
  <c r="AB769" i="15"/>
  <c r="AA769" i="15"/>
  <c r="Z769" i="15"/>
  <c r="Y769" i="15"/>
  <c r="AL768" i="15"/>
  <c r="AK768" i="15"/>
  <c r="AJ768" i="15"/>
  <c r="AI768" i="15"/>
  <c r="AH768" i="15"/>
  <c r="AG768" i="15"/>
  <c r="AF768" i="15"/>
  <c r="AE768" i="15"/>
  <c r="AD768" i="15"/>
  <c r="AC768" i="15"/>
  <c r="AB768" i="15"/>
  <c r="AA768" i="15"/>
  <c r="Z768" i="15"/>
  <c r="Y768" i="15"/>
  <c r="AL767" i="15"/>
  <c r="AK767" i="15"/>
  <c r="AJ767" i="15"/>
  <c r="AI767" i="15"/>
  <c r="AH767" i="15"/>
  <c r="AG767" i="15"/>
  <c r="AF767" i="15"/>
  <c r="AE767" i="15"/>
  <c r="AD767" i="15"/>
  <c r="AC767" i="15"/>
  <c r="AB767" i="15"/>
  <c r="AA767" i="15"/>
  <c r="Z767" i="15"/>
  <c r="Y767" i="15"/>
  <c r="AK766" i="15"/>
  <c r="AD766" i="15"/>
  <c r="Y766" i="15"/>
  <c r="AL765" i="15"/>
  <c r="AK765" i="15"/>
  <c r="AJ765" i="15"/>
  <c r="AI765" i="15"/>
  <c r="AH765" i="15"/>
  <c r="AG765" i="15"/>
  <c r="AF765" i="15"/>
  <c r="AE765" i="15"/>
  <c r="AD765" i="15"/>
  <c r="AC765" i="15"/>
  <c r="AB765" i="15"/>
  <c r="AA765" i="15"/>
  <c r="Z765" i="15"/>
  <c r="Y765" i="15"/>
  <c r="AL764" i="15"/>
  <c r="AK764" i="15"/>
  <c r="AJ764" i="15"/>
  <c r="AI764" i="15"/>
  <c r="AH764" i="15"/>
  <c r="AG764" i="15"/>
  <c r="AF764" i="15"/>
  <c r="AE764" i="15"/>
  <c r="AD764" i="15"/>
  <c r="AC764" i="15"/>
  <c r="AB764" i="15"/>
  <c r="AA764" i="15"/>
  <c r="Z764" i="15"/>
  <c r="Y764" i="15"/>
  <c r="AL763" i="15"/>
  <c r="AK763" i="15"/>
  <c r="AJ763" i="15"/>
  <c r="AI763" i="15"/>
  <c r="AH763" i="15"/>
  <c r="AG763" i="15"/>
  <c r="AF763" i="15"/>
  <c r="AE763" i="15"/>
  <c r="AD763" i="15"/>
  <c r="AC763" i="15"/>
  <c r="AB763" i="15"/>
  <c r="AA763" i="15"/>
  <c r="Z763" i="15"/>
  <c r="Y763" i="15"/>
  <c r="AL762" i="15"/>
  <c r="AK762" i="15"/>
  <c r="AJ762" i="15"/>
  <c r="AI762" i="15"/>
  <c r="AH762" i="15"/>
  <c r="AG762" i="15"/>
  <c r="AF762" i="15"/>
  <c r="AE762" i="15"/>
  <c r="AD762" i="15"/>
  <c r="AC762" i="15"/>
  <c r="AB762" i="15"/>
  <c r="AA762" i="15"/>
  <c r="Z762" i="15"/>
  <c r="Y762" i="15"/>
  <c r="AL761" i="15"/>
  <c r="AK761" i="15"/>
  <c r="AJ761" i="15"/>
  <c r="AI761" i="15"/>
  <c r="AH761" i="15"/>
  <c r="AG761" i="15"/>
  <c r="AF761" i="15"/>
  <c r="AE761" i="15"/>
  <c r="AD761" i="15"/>
  <c r="AC761" i="15"/>
  <c r="AB761" i="15"/>
  <c r="AA761" i="15"/>
  <c r="Z761" i="15"/>
  <c r="Y761" i="15"/>
  <c r="AL760" i="15"/>
  <c r="AK760" i="15"/>
  <c r="AJ760" i="15"/>
  <c r="AI760" i="15"/>
  <c r="AH760" i="15"/>
  <c r="AG760" i="15"/>
  <c r="AF760" i="15"/>
  <c r="AE760" i="15"/>
  <c r="AD760" i="15"/>
  <c r="AC760" i="15"/>
  <c r="AB760" i="15"/>
  <c r="AA760" i="15"/>
  <c r="Z760" i="15"/>
  <c r="Y760" i="15"/>
  <c r="AL759" i="15"/>
  <c r="AK759" i="15"/>
  <c r="AJ759" i="15"/>
  <c r="AI759" i="15"/>
  <c r="AH759" i="15"/>
  <c r="AG759" i="15"/>
  <c r="AF759" i="15"/>
  <c r="AE759" i="15"/>
  <c r="AD759" i="15"/>
  <c r="AC759" i="15"/>
  <c r="AB759" i="15"/>
  <c r="AA759" i="15"/>
  <c r="Z759" i="15"/>
  <c r="Y759" i="15"/>
  <c r="AL758" i="15"/>
  <c r="AK758" i="15"/>
  <c r="AJ758" i="15"/>
  <c r="AI758" i="15"/>
  <c r="AH758" i="15"/>
  <c r="AG758" i="15"/>
  <c r="AF758" i="15"/>
  <c r="AE758" i="15"/>
  <c r="AD758" i="15"/>
  <c r="AC758" i="15"/>
  <c r="AB758" i="15"/>
  <c r="AA758" i="15"/>
  <c r="Z758" i="15"/>
  <c r="Y758" i="15"/>
  <c r="AL757" i="15"/>
  <c r="AK757" i="15"/>
  <c r="AJ757" i="15"/>
  <c r="AI757" i="15"/>
  <c r="AH757" i="15"/>
  <c r="AG757" i="15"/>
  <c r="AF757" i="15"/>
  <c r="AE757" i="15"/>
  <c r="AD757" i="15"/>
  <c r="AC757" i="15"/>
  <c r="AB757" i="15"/>
  <c r="AA757" i="15"/>
  <c r="Z757" i="15"/>
  <c r="Y757" i="15"/>
  <c r="AL756" i="15"/>
  <c r="AK756" i="15"/>
  <c r="AJ756" i="15"/>
  <c r="AI756" i="15"/>
  <c r="AH756" i="15"/>
  <c r="AG756" i="15"/>
  <c r="AF756" i="15"/>
  <c r="AE756" i="15"/>
  <c r="AD756" i="15"/>
  <c r="AC756" i="15"/>
  <c r="AB756" i="15"/>
  <c r="AA756" i="15"/>
  <c r="Z756" i="15"/>
  <c r="Y756" i="15"/>
  <c r="AL755" i="15"/>
  <c r="AK755" i="15"/>
  <c r="AJ755" i="15"/>
  <c r="AI755" i="15"/>
  <c r="AH755" i="15"/>
  <c r="AG755" i="15"/>
  <c r="AF755" i="15"/>
  <c r="AE755" i="15"/>
  <c r="AD755" i="15"/>
  <c r="AC755" i="15"/>
  <c r="AB755" i="15"/>
  <c r="AA755" i="15"/>
  <c r="Z755" i="15"/>
  <c r="Y755" i="15"/>
  <c r="AL754" i="15"/>
  <c r="AK754" i="15"/>
  <c r="AJ754" i="15"/>
  <c r="AI754" i="15"/>
  <c r="AH754" i="15"/>
  <c r="AG754" i="15"/>
  <c r="AF754" i="15"/>
  <c r="AE754" i="15"/>
  <c r="AD754" i="15"/>
  <c r="AC754" i="15"/>
  <c r="AB754" i="15"/>
  <c r="AA754" i="15"/>
  <c r="Z754" i="15"/>
  <c r="Y754" i="15"/>
  <c r="AL753" i="15"/>
  <c r="AK753" i="15"/>
  <c r="AJ753" i="15"/>
  <c r="AI753" i="15"/>
  <c r="AH753" i="15"/>
  <c r="AG753" i="15"/>
  <c r="AF753" i="15"/>
  <c r="AE753" i="15"/>
  <c r="AD753" i="15"/>
  <c r="AC753" i="15"/>
  <c r="AB753" i="15"/>
  <c r="AA753" i="15"/>
  <c r="Z753" i="15"/>
  <c r="Y753" i="15"/>
  <c r="AL752" i="15"/>
  <c r="AK752" i="15"/>
  <c r="AJ752" i="15"/>
  <c r="AI752" i="15"/>
  <c r="AH752" i="15"/>
  <c r="AG752" i="15"/>
  <c r="AF752" i="15"/>
  <c r="AE752" i="15"/>
  <c r="AD752" i="15"/>
  <c r="AC752" i="15"/>
  <c r="AB752" i="15"/>
  <c r="AA752" i="15"/>
  <c r="Z752" i="15"/>
  <c r="Y752" i="15"/>
  <c r="AL751" i="15"/>
  <c r="AK751" i="15"/>
  <c r="AJ751" i="15"/>
  <c r="AI751" i="15"/>
  <c r="AH751" i="15"/>
  <c r="AG751" i="15"/>
  <c r="AF751" i="15"/>
  <c r="AE751" i="15"/>
  <c r="AD751" i="15"/>
  <c r="AC751" i="15"/>
  <c r="AB751" i="15"/>
  <c r="AA751" i="15"/>
  <c r="Z751" i="15"/>
  <c r="Y751" i="15"/>
  <c r="AL750" i="15"/>
  <c r="AK750" i="15"/>
  <c r="AJ750" i="15"/>
  <c r="AI750" i="15"/>
  <c r="AH750" i="15"/>
  <c r="AG750" i="15"/>
  <c r="AF750" i="15"/>
  <c r="AE750" i="15"/>
  <c r="AD750" i="15"/>
  <c r="AC750" i="15"/>
  <c r="AB750" i="15"/>
  <c r="AA750" i="15"/>
  <c r="Z750" i="15"/>
  <c r="Y750" i="15"/>
  <c r="AL749" i="15"/>
  <c r="AK749" i="15"/>
  <c r="AJ749" i="15"/>
  <c r="AI749" i="15"/>
  <c r="AH749" i="15"/>
  <c r="AG749" i="15"/>
  <c r="AF749" i="15"/>
  <c r="AE749" i="15"/>
  <c r="AD749" i="15"/>
  <c r="AC749" i="15"/>
  <c r="AB749" i="15"/>
  <c r="AA749" i="15"/>
  <c r="Z749" i="15"/>
  <c r="Y749" i="15"/>
  <c r="AL748" i="15"/>
  <c r="AK748" i="15"/>
  <c r="AJ748" i="15"/>
  <c r="AI748" i="15"/>
  <c r="AH748" i="15"/>
  <c r="AG748" i="15"/>
  <c r="AF748" i="15"/>
  <c r="AE748" i="15"/>
  <c r="AD748" i="15"/>
  <c r="AC748" i="15"/>
  <c r="AB748" i="15"/>
  <c r="AA748" i="15"/>
  <c r="Z748" i="15"/>
  <c r="Y748" i="15"/>
  <c r="AL747" i="15"/>
  <c r="AK747" i="15"/>
  <c r="AJ747" i="15"/>
  <c r="AI747" i="15"/>
  <c r="AH747" i="15"/>
  <c r="AG747" i="15"/>
  <c r="AF747" i="15"/>
  <c r="AE747" i="15"/>
  <c r="AD747" i="15"/>
  <c r="AC747" i="15"/>
  <c r="AB747" i="15"/>
  <c r="AA747" i="15"/>
  <c r="Z747" i="15"/>
  <c r="Y747" i="15"/>
  <c r="AL746" i="15"/>
  <c r="AK746" i="15"/>
  <c r="AJ746" i="15"/>
  <c r="AI746" i="15"/>
  <c r="AH746" i="15"/>
  <c r="AG746" i="15"/>
  <c r="AF746" i="15"/>
  <c r="AE746" i="15"/>
  <c r="AD746" i="15"/>
  <c r="AC746" i="15"/>
  <c r="AB746" i="15"/>
  <c r="AA746" i="15"/>
  <c r="Z746" i="15"/>
  <c r="Y746" i="15"/>
  <c r="AL745" i="15"/>
  <c r="AK745" i="15"/>
  <c r="AJ745" i="15"/>
  <c r="AI745" i="15"/>
  <c r="AH745" i="15"/>
  <c r="AG745" i="15"/>
  <c r="AF745" i="15"/>
  <c r="AE745" i="15"/>
  <c r="AD745" i="15"/>
  <c r="AC745" i="15"/>
  <c r="AB745" i="15"/>
  <c r="AA745" i="15"/>
  <c r="Z745" i="15"/>
  <c r="Y745" i="15"/>
  <c r="AL744" i="15"/>
  <c r="AK744" i="15"/>
  <c r="AJ744" i="15"/>
  <c r="AI744" i="15"/>
  <c r="AH744" i="15"/>
  <c r="AG744" i="15"/>
  <c r="AF744" i="15"/>
  <c r="AE744" i="15"/>
  <c r="AD744" i="15"/>
  <c r="AC744" i="15"/>
  <c r="AB744" i="15"/>
  <c r="AA744" i="15"/>
  <c r="Z744" i="15"/>
  <c r="Y744" i="15"/>
  <c r="AL743" i="15"/>
  <c r="AK743" i="15"/>
  <c r="AJ743" i="15"/>
  <c r="AI743" i="15"/>
  <c r="AH743" i="15"/>
  <c r="AG743" i="15"/>
  <c r="AF743" i="15"/>
  <c r="AE743" i="15"/>
  <c r="AD743" i="15"/>
  <c r="AC743" i="15"/>
  <c r="AB743" i="15"/>
  <c r="AA743" i="15"/>
  <c r="Z743" i="15"/>
  <c r="Y743" i="15"/>
  <c r="AL742" i="15"/>
  <c r="AK742" i="15"/>
  <c r="AJ742" i="15"/>
  <c r="AI742" i="15"/>
  <c r="AH742" i="15"/>
  <c r="AG742" i="15"/>
  <c r="AF742" i="15"/>
  <c r="AE742" i="15"/>
  <c r="AD742" i="15"/>
  <c r="AC742" i="15"/>
  <c r="AB742" i="15"/>
  <c r="AA742" i="15"/>
  <c r="Z742" i="15"/>
  <c r="Y742" i="15"/>
  <c r="AL741" i="15"/>
  <c r="AK741" i="15"/>
  <c r="AJ741" i="15"/>
  <c r="AI741" i="15"/>
  <c r="AH741" i="15"/>
  <c r="AG741" i="15"/>
  <c r="AF741" i="15"/>
  <c r="AE741" i="15"/>
  <c r="AD741" i="15"/>
  <c r="AC741" i="15"/>
  <c r="AB741" i="15"/>
  <c r="AA741" i="15"/>
  <c r="Z741" i="15"/>
  <c r="Y741" i="15"/>
  <c r="AL740" i="15"/>
  <c r="AK740" i="15"/>
  <c r="AJ740" i="15"/>
  <c r="AI740" i="15"/>
  <c r="AH740" i="15"/>
  <c r="AG740" i="15"/>
  <c r="AF740" i="15"/>
  <c r="AE740" i="15"/>
  <c r="AD740" i="15"/>
  <c r="AC740" i="15"/>
  <c r="AB740" i="15"/>
  <c r="AA740" i="15"/>
  <c r="Z740" i="15"/>
  <c r="Y740" i="15"/>
  <c r="AL739" i="15"/>
  <c r="AK739" i="15"/>
  <c r="AJ739" i="15"/>
  <c r="AI739" i="15"/>
  <c r="AH739" i="15"/>
  <c r="AG739" i="15"/>
  <c r="AF739" i="15"/>
  <c r="AE739" i="15"/>
  <c r="AD739" i="15"/>
  <c r="AC739" i="15"/>
  <c r="AB739" i="15"/>
  <c r="AA739" i="15"/>
  <c r="Z739" i="15"/>
  <c r="Y739" i="15"/>
  <c r="AL738" i="15"/>
  <c r="AK738" i="15"/>
  <c r="AJ738" i="15"/>
  <c r="AI738" i="15"/>
  <c r="AH738" i="15"/>
  <c r="AG738" i="15"/>
  <c r="AF738" i="15"/>
  <c r="AE738" i="15"/>
  <c r="AD738" i="15"/>
  <c r="AC738" i="15"/>
  <c r="AB738" i="15"/>
  <c r="AA738" i="15"/>
  <c r="Z738" i="15"/>
  <c r="Y738" i="15"/>
  <c r="AL737" i="15"/>
  <c r="AK737" i="15"/>
  <c r="AJ737" i="15"/>
  <c r="AI737" i="15"/>
  <c r="AH737" i="15"/>
  <c r="AG737" i="15"/>
  <c r="AF737" i="15"/>
  <c r="AE737" i="15"/>
  <c r="AD737" i="15"/>
  <c r="AC737" i="15"/>
  <c r="AB737" i="15"/>
  <c r="AA737" i="15"/>
  <c r="Z737" i="15"/>
  <c r="Y737" i="15"/>
  <c r="AK736" i="15"/>
  <c r="AD736" i="15"/>
  <c r="Y736" i="15"/>
  <c r="AL735" i="15"/>
  <c r="AK735" i="15"/>
  <c r="AJ735" i="15"/>
  <c r="AI735" i="15"/>
  <c r="AH735" i="15"/>
  <c r="AG735" i="15"/>
  <c r="AF735" i="15"/>
  <c r="AE735" i="15"/>
  <c r="AD735" i="15"/>
  <c r="AC735" i="15"/>
  <c r="AB735" i="15"/>
  <c r="AA735" i="15"/>
  <c r="Z735" i="15"/>
  <c r="Y735" i="15"/>
  <c r="AL734" i="15"/>
  <c r="AK734" i="15"/>
  <c r="AJ734" i="15"/>
  <c r="AI734" i="15"/>
  <c r="AH734" i="15"/>
  <c r="AG734" i="15"/>
  <c r="AF734" i="15"/>
  <c r="AE734" i="15"/>
  <c r="AD734" i="15"/>
  <c r="AC734" i="15"/>
  <c r="AB734" i="15"/>
  <c r="AA734" i="15"/>
  <c r="Z734" i="15"/>
  <c r="Y734" i="15"/>
  <c r="AL733" i="15"/>
  <c r="AK733" i="15"/>
  <c r="AJ733" i="15"/>
  <c r="AI733" i="15"/>
  <c r="AH733" i="15"/>
  <c r="AG733" i="15"/>
  <c r="AF733" i="15"/>
  <c r="AE733" i="15"/>
  <c r="AD733" i="15"/>
  <c r="AC733" i="15"/>
  <c r="AB733" i="15"/>
  <c r="AA733" i="15"/>
  <c r="Z733" i="15"/>
  <c r="Y733" i="15"/>
  <c r="AL732" i="15"/>
  <c r="AK732" i="15"/>
  <c r="AJ732" i="15"/>
  <c r="AI732" i="15"/>
  <c r="AH732" i="15"/>
  <c r="AG732" i="15"/>
  <c r="AF732" i="15"/>
  <c r="AE732" i="15"/>
  <c r="AD732" i="15"/>
  <c r="AC732" i="15"/>
  <c r="AB732" i="15"/>
  <c r="AA732" i="15"/>
  <c r="Z732" i="15"/>
  <c r="Y732" i="15"/>
  <c r="AL731" i="15"/>
  <c r="AK731" i="15"/>
  <c r="AJ731" i="15"/>
  <c r="AI731" i="15"/>
  <c r="AH731" i="15"/>
  <c r="AG731" i="15"/>
  <c r="AF731" i="15"/>
  <c r="AE731" i="15"/>
  <c r="AD731" i="15"/>
  <c r="AC731" i="15"/>
  <c r="AB731" i="15"/>
  <c r="AA731" i="15"/>
  <c r="Z731" i="15"/>
  <c r="Y731" i="15"/>
  <c r="AL730" i="15"/>
  <c r="AK730" i="15"/>
  <c r="AJ730" i="15"/>
  <c r="AI730" i="15"/>
  <c r="AH730" i="15"/>
  <c r="AG730" i="15"/>
  <c r="AF730" i="15"/>
  <c r="AE730" i="15"/>
  <c r="AD730" i="15"/>
  <c r="AC730" i="15"/>
  <c r="AB730" i="15"/>
  <c r="AA730" i="15"/>
  <c r="Z730" i="15"/>
  <c r="Y730" i="15"/>
  <c r="AL729" i="15"/>
  <c r="AK729" i="15"/>
  <c r="AJ729" i="15"/>
  <c r="AI729" i="15"/>
  <c r="AH729" i="15"/>
  <c r="AG729" i="15"/>
  <c r="AF729" i="15"/>
  <c r="AE729" i="15"/>
  <c r="AD729" i="15"/>
  <c r="AC729" i="15"/>
  <c r="AB729" i="15"/>
  <c r="AA729" i="15"/>
  <c r="Z729" i="15"/>
  <c r="Y729" i="15"/>
  <c r="AL728" i="15"/>
  <c r="AK728" i="15"/>
  <c r="AJ728" i="15"/>
  <c r="AI728" i="15"/>
  <c r="AH728" i="15"/>
  <c r="AG728" i="15"/>
  <c r="AF728" i="15"/>
  <c r="AE728" i="15"/>
  <c r="AD728" i="15"/>
  <c r="AC728" i="15"/>
  <c r="AB728" i="15"/>
  <c r="AA728" i="15"/>
  <c r="Z728" i="15"/>
  <c r="Y728" i="15"/>
  <c r="AL727" i="15"/>
  <c r="AK727" i="15"/>
  <c r="AJ727" i="15"/>
  <c r="AI727" i="15"/>
  <c r="AH727" i="15"/>
  <c r="AG727" i="15"/>
  <c r="AF727" i="15"/>
  <c r="AE727" i="15"/>
  <c r="AD727" i="15"/>
  <c r="AC727" i="15"/>
  <c r="AB727" i="15"/>
  <c r="AA727" i="15"/>
  <c r="Z727" i="15"/>
  <c r="Y727" i="15"/>
  <c r="AL726" i="15"/>
  <c r="AK726" i="15"/>
  <c r="AJ726" i="15"/>
  <c r="AI726" i="15"/>
  <c r="AH726" i="15"/>
  <c r="AG726" i="15"/>
  <c r="AF726" i="15"/>
  <c r="AE726" i="15"/>
  <c r="AD726" i="15"/>
  <c r="AC726" i="15"/>
  <c r="AB726" i="15"/>
  <c r="AA726" i="15"/>
  <c r="Z726" i="15"/>
  <c r="Y726" i="15"/>
  <c r="AL725" i="15"/>
  <c r="AK725" i="15"/>
  <c r="AJ725" i="15"/>
  <c r="AI725" i="15"/>
  <c r="AH725" i="15"/>
  <c r="AG725" i="15"/>
  <c r="AF725" i="15"/>
  <c r="AE725" i="15"/>
  <c r="AD725" i="15"/>
  <c r="AC725" i="15"/>
  <c r="AB725" i="15"/>
  <c r="AA725" i="15"/>
  <c r="Z725" i="15"/>
  <c r="Y725" i="15"/>
  <c r="AL724" i="15"/>
  <c r="AK724" i="15"/>
  <c r="AJ724" i="15"/>
  <c r="AI724" i="15"/>
  <c r="AH724" i="15"/>
  <c r="AG724" i="15"/>
  <c r="AF724" i="15"/>
  <c r="AE724" i="15"/>
  <c r="AD724" i="15"/>
  <c r="AC724" i="15"/>
  <c r="AB724" i="15"/>
  <c r="AA724" i="15"/>
  <c r="Z724" i="15"/>
  <c r="Y724" i="15"/>
  <c r="AL723" i="15"/>
  <c r="AK723" i="15"/>
  <c r="AJ723" i="15"/>
  <c r="AI723" i="15"/>
  <c r="AH723" i="15"/>
  <c r="AG723" i="15"/>
  <c r="AF723" i="15"/>
  <c r="AE723" i="15"/>
  <c r="AD723" i="15"/>
  <c r="AC723" i="15"/>
  <c r="AB723" i="15"/>
  <c r="AA723" i="15"/>
  <c r="Z723" i="15"/>
  <c r="Y723" i="15"/>
  <c r="AL722" i="15"/>
  <c r="AK722" i="15"/>
  <c r="AJ722" i="15"/>
  <c r="AI722" i="15"/>
  <c r="AH722" i="15"/>
  <c r="AG722" i="15"/>
  <c r="AF722" i="15"/>
  <c r="AE722" i="15"/>
  <c r="AD722" i="15"/>
  <c r="AC722" i="15"/>
  <c r="AB722" i="15"/>
  <c r="AA722" i="15"/>
  <c r="Z722" i="15"/>
  <c r="Y722" i="15"/>
  <c r="AL721" i="15"/>
  <c r="AK721" i="15"/>
  <c r="AJ721" i="15"/>
  <c r="AI721" i="15"/>
  <c r="AH721" i="15"/>
  <c r="AG721" i="15"/>
  <c r="AF721" i="15"/>
  <c r="AE721" i="15"/>
  <c r="AD721" i="15"/>
  <c r="AC721" i="15"/>
  <c r="AB721" i="15"/>
  <c r="AA721" i="15"/>
  <c r="Z721" i="15"/>
  <c r="Y721" i="15"/>
  <c r="AL720" i="15"/>
  <c r="AK720" i="15"/>
  <c r="AJ720" i="15"/>
  <c r="AI720" i="15"/>
  <c r="AH720" i="15"/>
  <c r="AG720" i="15"/>
  <c r="AF720" i="15"/>
  <c r="AE720" i="15"/>
  <c r="AD720" i="15"/>
  <c r="AC720" i="15"/>
  <c r="AB720" i="15"/>
  <c r="AA720" i="15"/>
  <c r="Z720" i="15"/>
  <c r="Y720" i="15"/>
  <c r="AL719" i="15"/>
  <c r="AK719" i="15"/>
  <c r="AJ719" i="15"/>
  <c r="AI719" i="15"/>
  <c r="AH719" i="15"/>
  <c r="AG719" i="15"/>
  <c r="AF719" i="15"/>
  <c r="AE719" i="15"/>
  <c r="AD719" i="15"/>
  <c r="AC719" i="15"/>
  <c r="AB719" i="15"/>
  <c r="AA719" i="15"/>
  <c r="Z719" i="15"/>
  <c r="Y719" i="15"/>
  <c r="AL718" i="15"/>
  <c r="AK718" i="15"/>
  <c r="AJ718" i="15"/>
  <c r="AI718" i="15"/>
  <c r="AH718" i="15"/>
  <c r="AG718" i="15"/>
  <c r="AF718" i="15"/>
  <c r="AE718" i="15"/>
  <c r="AD718" i="15"/>
  <c r="AC718" i="15"/>
  <c r="AB718" i="15"/>
  <c r="AA718" i="15"/>
  <c r="Z718" i="15"/>
  <c r="Y718" i="15"/>
  <c r="AL717" i="15"/>
  <c r="AK717" i="15"/>
  <c r="AJ717" i="15"/>
  <c r="AI717" i="15"/>
  <c r="AH717" i="15"/>
  <c r="AG717" i="15"/>
  <c r="AF717" i="15"/>
  <c r="AE717" i="15"/>
  <c r="AD717" i="15"/>
  <c r="AC717" i="15"/>
  <c r="AB717" i="15"/>
  <c r="AA717" i="15"/>
  <c r="Z717" i="15"/>
  <c r="Y717" i="15"/>
  <c r="AL716" i="15"/>
  <c r="AK716" i="15"/>
  <c r="AJ716" i="15"/>
  <c r="AI716" i="15"/>
  <c r="AH716" i="15"/>
  <c r="AG716" i="15"/>
  <c r="AF716" i="15"/>
  <c r="AE716" i="15"/>
  <c r="AD716" i="15"/>
  <c r="AC716" i="15"/>
  <c r="AB716" i="15"/>
  <c r="AA716" i="15"/>
  <c r="Z716" i="15"/>
  <c r="Y716" i="15"/>
  <c r="AL715" i="15"/>
  <c r="AK715" i="15"/>
  <c r="AJ715" i="15"/>
  <c r="AI715" i="15"/>
  <c r="AH715" i="15"/>
  <c r="AG715" i="15"/>
  <c r="AF715" i="15"/>
  <c r="AE715" i="15"/>
  <c r="AD715" i="15"/>
  <c r="AC715" i="15"/>
  <c r="AB715" i="15"/>
  <c r="AA715" i="15"/>
  <c r="Z715" i="15"/>
  <c r="Y715" i="15"/>
  <c r="AL714" i="15"/>
  <c r="AK714" i="15"/>
  <c r="AJ714" i="15"/>
  <c r="AI714" i="15"/>
  <c r="AH714" i="15"/>
  <c r="AG714" i="15"/>
  <c r="AF714" i="15"/>
  <c r="AE714" i="15"/>
  <c r="AD714" i="15"/>
  <c r="AC714" i="15"/>
  <c r="AB714" i="15"/>
  <c r="AA714" i="15"/>
  <c r="Z714" i="15"/>
  <c r="Y714" i="15"/>
  <c r="AL713" i="15"/>
  <c r="AK713" i="15"/>
  <c r="AJ713" i="15"/>
  <c r="AI713" i="15"/>
  <c r="AH713" i="15"/>
  <c r="AG713" i="15"/>
  <c r="AF713" i="15"/>
  <c r="AE713" i="15"/>
  <c r="AD713" i="15"/>
  <c r="AC713" i="15"/>
  <c r="AB713" i="15"/>
  <c r="AA713" i="15"/>
  <c r="Z713" i="15"/>
  <c r="Y713" i="15"/>
  <c r="AL712" i="15"/>
  <c r="AK712" i="15"/>
  <c r="AJ712" i="15"/>
  <c r="AI712" i="15"/>
  <c r="AH712" i="15"/>
  <c r="AG712" i="15"/>
  <c r="AF712" i="15"/>
  <c r="AE712" i="15"/>
  <c r="AD712" i="15"/>
  <c r="AC712" i="15"/>
  <c r="AB712" i="15"/>
  <c r="AA712" i="15"/>
  <c r="Z712" i="15"/>
  <c r="Y712" i="15"/>
  <c r="AL711" i="15"/>
  <c r="AK711" i="15"/>
  <c r="AJ711" i="15"/>
  <c r="AI711" i="15"/>
  <c r="AH711" i="15"/>
  <c r="AG711" i="15"/>
  <c r="AF711" i="15"/>
  <c r="AE711" i="15"/>
  <c r="AD711" i="15"/>
  <c r="AC711" i="15"/>
  <c r="AB711" i="15"/>
  <c r="AA711" i="15"/>
  <c r="Z711" i="15"/>
  <c r="Y711" i="15"/>
  <c r="AL710" i="15"/>
  <c r="AK710" i="15"/>
  <c r="AJ710" i="15"/>
  <c r="AI710" i="15"/>
  <c r="AH710" i="15"/>
  <c r="AG710" i="15"/>
  <c r="AF710" i="15"/>
  <c r="AE710" i="15"/>
  <c r="AD710" i="15"/>
  <c r="AC710" i="15"/>
  <c r="AB710" i="15"/>
  <c r="AA710" i="15"/>
  <c r="Z710" i="15"/>
  <c r="Y710" i="15"/>
  <c r="AL709" i="15"/>
  <c r="AK709" i="15"/>
  <c r="AJ709" i="15"/>
  <c r="AI709" i="15"/>
  <c r="AH709" i="15"/>
  <c r="AG709" i="15"/>
  <c r="AF709" i="15"/>
  <c r="AE709" i="15"/>
  <c r="AD709" i="15"/>
  <c r="AC709" i="15"/>
  <c r="AB709" i="15"/>
  <c r="AA709" i="15"/>
  <c r="Z709" i="15"/>
  <c r="Y709" i="15"/>
  <c r="AL708" i="15"/>
  <c r="AK708" i="15"/>
  <c r="AJ708" i="15"/>
  <c r="AI708" i="15"/>
  <c r="AH708" i="15"/>
  <c r="AG708" i="15"/>
  <c r="AF708" i="15"/>
  <c r="AE708" i="15"/>
  <c r="AD708" i="15"/>
  <c r="AC708" i="15"/>
  <c r="AB708" i="15"/>
  <c r="AA708" i="15"/>
  <c r="Z708" i="15"/>
  <c r="Y708" i="15"/>
  <c r="AL707" i="15"/>
  <c r="AK707" i="15"/>
  <c r="AJ707" i="15"/>
  <c r="AI707" i="15"/>
  <c r="AH707" i="15"/>
  <c r="AG707" i="15"/>
  <c r="AF707" i="15"/>
  <c r="AE707" i="15"/>
  <c r="AD707" i="15"/>
  <c r="AC707" i="15"/>
  <c r="AB707" i="15"/>
  <c r="AA707" i="15"/>
  <c r="Z707" i="15"/>
  <c r="Y707" i="15"/>
  <c r="AL706" i="15"/>
  <c r="AK706" i="15"/>
  <c r="AJ706" i="15"/>
  <c r="AI706" i="15"/>
  <c r="AH706" i="15"/>
  <c r="AG706" i="15"/>
  <c r="AF706" i="15"/>
  <c r="AE706" i="15"/>
  <c r="AD706" i="15"/>
  <c r="AC706" i="15"/>
  <c r="AB706" i="15"/>
  <c r="AA706" i="15"/>
  <c r="Z706" i="15"/>
  <c r="Y706" i="15"/>
  <c r="AL705" i="15"/>
  <c r="AK705" i="15"/>
  <c r="AJ705" i="15"/>
  <c r="AI705" i="15"/>
  <c r="AH705" i="15"/>
  <c r="AG705" i="15"/>
  <c r="AF705" i="15"/>
  <c r="AE705" i="15"/>
  <c r="AD705" i="15"/>
  <c r="AC705" i="15"/>
  <c r="AB705" i="15"/>
  <c r="AA705" i="15"/>
  <c r="Z705" i="15"/>
  <c r="Y705" i="15"/>
  <c r="AL704" i="15"/>
  <c r="AK704" i="15"/>
  <c r="AJ704" i="15"/>
  <c r="AI704" i="15"/>
  <c r="AH704" i="15"/>
  <c r="AG704" i="15"/>
  <c r="AF704" i="15"/>
  <c r="AE704" i="15"/>
  <c r="AD704" i="15"/>
  <c r="AC704" i="15"/>
  <c r="AB704" i="15"/>
  <c r="AA704" i="15"/>
  <c r="Z704" i="15"/>
  <c r="Y704" i="15"/>
  <c r="AL703" i="15"/>
  <c r="AK703" i="15"/>
  <c r="AJ703" i="15"/>
  <c r="AI703" i="15"/>
  <c r="AH703" i="15"/>
  <c r="AG703" i="15"/>
  <c r="AF703" i="15"/>
  <c r="AE703" i="15"/>
  <c r="AD703" i="15"/>
  <c r="AC703" i="15"/>
  <c r="AB703" i="15"/>
  <c r="AA703" i="15"/>
  <c r="Z703" i="15"/>
  <c r="Y703" i="15"/>
  <c r="AL702" i="15"/>
  <c r="AK702" i="15"/>
  <c r="AJ702" i="15"/>
  <c r="AI702" i="15"/>
  <c r="AH702" i="15"/>
  <c r="AG702" i="15"/>
  <c r="AF702" i="15"/>
  <c r="AE702" i="15"/>
  <c r="AD702" i="15"/>
  <c r="AC702" i="15"/>
  <c r="AB702" i="15"/>
  <c r="AA702" i="15"/>
  <c r="Z702" i="15"/>
  <c r="Y702" i="15"/>
  <c r="AL701" i="15"/>
  <c r="AK701" i="15"/>
  <c r="AJ701" i="15"/>
  <c r="AI701" i="15"/>
  <c r="AH701" i="15"/>
  <c r="AG701" i="15"/>
  <c r="AF701" i="15"/>
  <c r="AE701" i="15"/>
  <c r="AD701" i="15"/>
  <c r="AC701" i="15"/>
  <c r="AB701" i="15"/>
  <c r="AA701" i="15"/>
  <c r="Z701" i="15"/>
  <c r="Y701" i="15"/>
  <c r="AL700" i="15"/>
  <c r="AK700" i="15"/>
  <c r="AJ700" i="15"/>
  <c r="AI700" i="15"/>
  <c r="AH700" i="15"/>
  <c r="AG700" i="15"/>
  <c r="AF700" i="15"/>
  <c r="AE700" i="15"/>
  <c r="AD700" i="15"/>
  <c r="AC700" i="15"/>
  <c r="AB700" i="15"/>
  <c r="AA700" i="15"/>
  <c r="Z700" i="15"/>
  <c r="Y700" i="15"/>
  <c r="AL699" i="15"/>
  <c r="AK699" i="15"/>
  <c r="AJ699" i="15"/>
  <c r="AI699" i="15"/>
  <c r="AH699" i="15"/>
  <c r="AG699" i="15"/>
  <c r="AF699" i="15"/>
  <c r="AE699" i="15"/>
  <c r="AD699" i="15"/>
  <c r="AC699" i="15"/>
  <c r="AB699" i="15"/>
  <c r="AA699" i="15"/>
  <c r="Z699" i="15"/>
  <c r="Y699" i="15"/>
  <c r="AL698" i="15"/>
  <c r="AK698" i="15"/>
  <c r="AJ698" i="15"/>
  <c r="AI698" i="15"/>
  <c r="AH698" i="15"/>
  <c r="AG698" i="15"/>
  <c r="AF698" i="15"/>
  <c r="AE698" i="15"/>
  <c r="AD698" i="15"/>
  <c r="AC698" i="15"/>
  <c r="AB698" i="15"/>
  <c r="AA698" i="15"/>
  <c r="Z698" i="15"/>
  <c r="Y698" i="15"/>
  <c r="AL697" i="15"/>
  <c r="AK697" i="15"/>
  <c r="AJ697" i="15"/>
  <c r="AI697" i="15"/>
  <c r="AH697" i="15"/>
  <c r="AG697" i="15"/>
  <c r="AF697" i="15"/>
  <c r="AE697" i="15"/>
  <c r="AD697" i="15"/>
  <c r="AC697" i="15"/>
  <c r="AB697" i="15"/>
  <c r="AA697" i="15"/>
  <c r="Z697" i="15"/>
  <c r="Y697" i="15"/>
  <c r="AL696" i="15"/>
  <c r="AK696" i="15"/>
  <c r="AJ696" i="15"/>
  <c r="AI696" i="15"/>
  <c r="AH696" i="15"/>
  <c r="AG696" i="15"/>
  <c r="AF696" i="15"/>
  <c r="AE696" i="15"/>
  <c r="AD696" i="15"/>
  <c r="AC696" i="15"/>
  <c r="AB696" i="15"/>
  <c r="AA696" i="15"/>
  <c r="Z696" i="15"/>
  <c r="Y696" i="15"/>
  <c r="AL695" i="15"/>
  <c r="AK695" i="15"/>
  <c r="AJ695" i="15"/>
  <c r="AI695" i="15"/>
  <c r="AH695" i="15"/>
  <c r="AG695" i="15"/>
  <c r="AF695" i="15"/>
  <c r="AE695" i="15"/>
  <c r="AD695" i="15"/>
  <c r="AC695" i="15"/>
  <c r="AB695" i="15"/>
  <c r="AA695" i="15"/>
  <c r="Z695" i="15"/>
  <c r="Y695" i="15"/>
  <c r="AL694" i="15"/>
  <c r="AK694" i="15"/>
  <c r="AJ694" i="15"/>
  <c r="AI694" i="15"/>
  <c r="AH694" i="15"/>
  <c r="AG694" i="15"/>
  <c r="AF694" i="15"/>
  <c r="AE694" i="15"/>
  <c r="AD694" i="15"/>
  <c r="AC694" i="15"/>
  <c r="AB694" i="15"/>
  <c r="AA694" i="15"/>
  <c r="Z694" i="15"/>
  <c r="Y694" i="15"/>
  <c r="AK693" i="15"/>
  <c r="AD693" i="15"/>
  <c r="Y693" i="15"/>
  <c r="AL692" i="15"/>
  <c r="AK692" i="15"/>
  <c r="AJ692" i="15"/>
  <c r="AI692" i="15"/>
  <c r="AH692" i="15"/>
  <c r="AG692" i="15"/>
  <c r="AF692" i="15"/>
  <c r="AE692" i="15"/>
  <c r="AD692" i="15"/>
  <c r="AC692" i="15"/>
  <c r="AB692" i="15"/>
  <c r="AA692" i="15"/>
  <c r="Z692" i="15"/>
  <c r="Y692" i="15"/>
  <c r="AL691" i="15"/>
  <c r="AK691" i="15"/>
  <c r="AJ691" i="15"/>
  <c r="AI691" i="15"/>
  <c r="AH691" i="15"/>
  <c r="AG691" i="15"/>
  <c r="AF691" i="15"/>
  <c r="AE691" i="15"/>
  <c r="AD691" i="15"/>
  <c r="AC691" i="15"/>
  <c r="AB691" i="15"/>
  <c r="AA691" i="15"/>
  <c r="Z691" i="15"/>
  <c r="Y691" i="15"/>
  <c r="AL690" i="15"/>
  <c r="AK690" i="15"/>
  <c r="AJ690" i="15"/>
  <c r="AI690" i="15"/>
  <c r="AH690" i="15"/>
  <c r="AG690" i="15"/>
  <c r="AF690" i="15"/>
  <c r="AE690" i="15"/>
  <c r="AD690" i="15"/>
  <c r="AC690" i="15"/>
  <c r="AB690" i="15"/>
  <c r="AA690" i="15"/>
  <c r="Z690" i="15"/>
  <c r="Y690" i="15"/>
  <c r="AL689" i="15"/>
  <c r="AK689" i="15"/>
  <c r="AJ689" i="15"/>
  <c r="AI689" i="15"/>
  <c r="AH689" i="15"/>
  <c r="AG689" i="15"/>
  <c r="AF689" i="15"/>
  <c r="AE689" i="15"/>
  <c r="AD689" i="15"/>
  <c r="AC689" i="15"/>
  <c r="AB689" i="15"/>
  <c r="AA689" i="15"/>
  <c r="Z689" i="15"/>
  <c r="Y689" i="15"/>
  <c r="AL688" i="15"/>
  <c r="AK688" i="15"/>
  <c r="AJ688" i="15"/>
  <c r="AI688" i="15"/>
  <c r="AH688" i="15"/>
  <c r="AG688" i="15"/>
  <c r="AF688" i="15"/>
  <c r="AE688" i="15"/>
  <c r="AD688" i="15"/>
  <c r="AC688" i="15"/>
  <c r="AB688" i="15"/>
  <c r="AA688" i="15"/>
  <c r="Z688" i="15"/>
  <c r="Y688" i="15"/>
  <c r="AL687" i="15"/>
  <c r="AK687" i="15"/>
  <c r="AJ687" i="15"/>
  <c r="AI687" i="15"/>
  <c r="AH687" i="15"/>
  <c r="AG687" i="15"/>
  <c r="AF687" i="15"/>
  <c r="AE687" i="15"/>
  <c r="AD687" i="15"/>
  <c r="AC687" i="15"/>
  <c r="AB687" i="15"/>
  <c r="AA687" i="15"/>
  <c r="Z687" i="15"/>
  <c r="Y687" i="15"/>
  <c r="AL686" i="15"/>
  <c r="AK686" i="15"/>
  <c r="AJ686" i="15"/>
  <c r="AI686" i="15"/>
  <c r="AH686" i="15"/>
  <c r="AG686" i="15"/>
  <c r="AF686" i="15"/>
  <c r="AE686" i="15"/>
  <c r="AD686" i="15"/>
  <c r="AC686" i="15"/>
  <c r="AB686" i="15"/>
  <c r="AA686" i="15"/>
  <c r="Z686" i="15"/>
  <c r="Y686" i="15"/>
  <c r="AL685" i="15"/>
  <c r="AK685" i="15"/>
  <c r="AJ685" i="15"/>
  <c r="AI685" i="15"/>
  <c r="AH685" i="15"/>
  <c r="AG685" i="15"/>
  <c r="AF685" i="15"/>
  <c r="AE685" i="15"/>
  <c r="AD685" i="15"/>
  <c r="AC685" i="15"/>
  <c r="AB685" i="15"/>
  <c r="AA685" i="15"/>
  <c r="Z685" i="15"/>
  <c r="Y685" i="15"/>
  <c r="AL684" i="15"/>
  <c r="AK684" i="15"/>
  <c r="AJ684" i="15"/>
  <c r="AI684" i="15"/>
  <c r="AH684" i="15"/>
  <c r="AG684" i="15"/>
  <c r="AF684" i="15"/>
  <c r="AE684" i="15"/>
  <c r="AD684" i="15"/>
  <c r="AC684" i="15"/>
  <c r="AB684" i="15"/>
  <c r="AA684" i="15"/>
  <c r="Z684" i="15"/>
  <c r="Y684" i="15"/>
  <c r="AL683" i="15"/>
  <c r="AK683" i="15"/>
  <c r="AJ683" i="15"/>
  <c r="AI683" i="15"/>
  <c r="AH683" i="15"/>
  <c r="AG683" i="15"/>
  <c r="AF683" i="15"/>
  <c r="AE683" i="15"/>
  <c r="AD683" i="15"/>
  <c r="AC683" i="15"/>
  <c r="AB683" i="15"/>
  <c r="AA683" i="15"/>
  <c r="Z683" i="15"/>
  <c r="Y683" i="15"/>
  <c r="AL682" i="15"/>
  <c r="AK682" i="15"/>
  <c r="AJ682" i="15"/>
  <c r="AI682" i="15"/>
  <c r="AH682" i="15"/>
  <c r="AG682" i="15"/>
  <c r="AF682" i="15"/>
  <c r="AE682" i="15"/>
  <c r="AD682" i="15"/>
  <c r="AC682" i="15"/>
  <c r="AB682" i="15"/>
  <c r="AA682" i="15"/>
  <c r="Z682" i="15"/>
  <c r="Y682" i="15"/>
  <c r="AL681" i="15"/>
  <c r="AK681" i="15"/>
  <c r="AJ681" i="15"/>
  <c r="AI681" i="15"/>
  <c r="AH681" i="15"/>
  <c r="AG681" i="15"/>
  <c r="AF681" i="15"/>
  <c r="AE681" i="15"/>
  <c r="AD681" i="15"/>
  <c r="AC681" i="15"/>
  <c r="AB681" i="15"/>
  <c r="AA681" i="15"/>
  <c r="Z681" i="15"/>
  <c r="Y681" i="15"/>
  <c r="AL680" i="15"/>
  <c r="AK680" i="15"/>
  <c r="AJ680" i="15"/>
  <c r="AI680" i="15"/>
  <c r="AH680" i="15"/>
  <c r="AG680" i="15"/>
  <c r="AF680" i="15"/>
  <c r="AE680" i="15"/>
  <c r="AD680" i="15"/>
  <c r="AC680" i="15"/>
  <c r="AB680" i="15"/>
  <c r="AA680" i="15"/>
  <c r="Z680" i="15"/>
  <c r="Y680" i="15"/>
  <c r="AL679" i="15"/>
  <c r="AK679" i="15"/>
  <c r="AJ679" i="15"/>
  <c r="AI679" i="15"/>
  <c r="AH679" i="15"/>
  <c r="AG679" i="15"/>
  <c r="AF679" i="15"/>
  <c r="AE679" i="15"/>
  <c r="AD679" i="15"/>
  <c r="AC679" i="15"/>
  <c r="AB679" i="15"/>
  <c r="AA679" i="15"/>
  <c r="Z679" i="15"/>
  <c r="Y679" i="15"/>
  <c r="AL678" i="15"/>
  <c r="AK678" i="15"/>
  <c r="AJ678" i="15"/>
  <c r="AI678" i="15"/>
  <c r="AH678" i="15"/>
  <c r="AG678" i="15"/>
  <c r="AF678" i="15"/>
  <c r="AE678" i="15"/>
  <c r="AD678" i="15"/>
  <c r="AC678" i="15"/>
  <c r="AB678" i="15"/>
  <c r="AA678" i="15"/>
  <c r="Z678" i="15"/>
  <c r="Y678" i="15"/>
  <c r="AL677" i="15"/>
  <c r="AK677" i="15"/>
  <c r="AJ677" i="15"/>
  <c r="AI677" i="15"/>
  <c r="AH677" i="15"/>
  <c r="AG677" i="15"/>
  <c r="AF677" i="15"/>
  <c r="AE677" i="15"/>
  <c r="AD677" i="15"/>
  <c r="AC677" i="15"/>
  <c r="AB677" i="15"/>
  <c r="AA677" i="15"/>
  <c r="Z677" i="15"/>
  <c r="Y677" i="15"/>
  <c r="AL676" i="15"/>
  <c r="AK676" i="15"/>
  <c r="AJ676" i="15"/>
  <c r="AI676" i="15"/>
  <c r="AH676" i="15"/>
  <c r="AG676" i="15"/>
  <c r="AF676" i="15"/>
  <c r="AE676" i="15"/>
  <c r="AD676" i="15"/>
  <c r="AC676" i="15"/>
  <c r="AB676" i="15"/>
  <c r="AA676" i="15"/>
  <c r="Z676" i="15"/>
  <c r="Y676" i="15"/>
  <c r="AL675" i="15"/>
  <c r="AK675" i="15"/>
  <c r="AJ675" i="15"/>
  <c r="AI675" i="15"/>
  <c r="AH675" i="15"/>
  <c r="AG675" i="15"/>
  <c r="AF675" i="15"/>
  <c r="AE675" i="15"/>
  <c r="AD675" i="15"/>
  <c r="AC675" i="15"/>
  <c r="AB675" i="15"/>
  <c r="AA675" i="15"/>
  <c r="Z675" i="15"/>
  <c r="Y675" i="15"/>
  <c r="AL674" i="15"/>
  <c r="AK674" i="15"/>
  <c r="AJ674" i="15"/>
  <c r="AI674" i="15"/>
  <c r="AH674" i="15"/>
  <c r="AG674" i="15"/>
  <c r="AF674" i="15"/>
  <c r="AE674" i="15"/>
  <c r="AD674" i="15"/>
  <c r="AC674" i="15"/>
  <c r="AB674" i="15"/>
  <c r="AA674" i="15"/>
  <c r="Z674" i="15"/>
  <c r="Y674" i="15"/>
  <c r="AL673" i="15"/>
  <c r="AK673" i="15"/>
  <c r="AJ673" i="15"/>
  <c r="AI673" i="15"/>
  <c r="AH673" i="15"/>
  <c r="AG673" i="15"/>
  <c r="AF673" i="15"/>
  <c r="AE673" i="15"/>
  <c r="AD673" i="15"/>
  <c r="AC673" i="15"/>
  <c r="AB673" i="15"/>
  <c r="AA673" i="15"/>
  <c r="Z673" i="15"/>
  <c r="Y673" i="15"/>
  <c r="AL672" i="15"/>
  <c r="AK672" i="15"/>
  <c r="AJ672" i="15"/>
  <c r="AI672" i="15"/>
  <c r="AH672" i="15"/>
  <c r="AG672" i="15"/>
  <c r="AF672" i="15"/>
  <c r="AE672" i="15"/>
  <c r="AD672" i="15"/>
  <c r="AC672" i="15"/>
  <c r="AB672" i="15"/>
  <c r="AA672" i="15"/>
  <c r="Z672" i="15"/>
  <c r="Y672" i="15"/>
  <c r="AL671" i="15"/>
  <c r="AK671" i="15"/>
  <c r="AJ671" i="15"/>
  <c r="AI671" i="15"/>
  <c r="AH671" i="15"/>
  <c r="AG671" i="15"/>
  <c r="AF671" i="15"/>
  <c r="AE671" i="15"/>
  <c r="AD671" i="15"/>
  <c r="AC671" i="15"/>
  <c r="AB671" i="15"/>
  <c r="AA671" i="15"/>
  <c r="Z671" i="15"/>
  <c r="Y671" i="15"/>
  <c r="AL670" i="15"/>
  <c r="AK670" i="15"/>
  <c r="AJ670" i="15"/>
  <c r="AI670" i="15"/>
  <c r="AH670" i="15"/>
  <c r="AG670" i="15"/>
  <c r="AF670" i="15"/>
  <c r="AE670" i="15"/>
  <c r="AD670" i="15"/>
  <c r="AC670" i="15"/>
  <c r="AB670" i="15"/>
  <c r="AA670" i="15"/>
  <c r="Z670" i="15"/>
  <c r="Y670" i="15"/>
  <c r="AL669" i="15"/>
  <c r="AK669" i="15"/>
  <c r="AJ669" i="15"/>
  <c r="AI669" i="15"/>
  <c r="AH669" i="15"/>
  <c r="AG669" i="15"/>
  <c r="AF669" i="15"/>
  <c r="AE669" i="15"/>
  <c r="AD669" i="15"/>
  <c r="AC669" i="15"/>
  <c r="AB669" i="15"/>
  <c r="AA669" i="15"/>
  <c r="Z669" i="15"/>
  <c r="Y669" i="15"/>
  <c r="AL668" i="15"/>
  <c r="AK668" i="15"/>
  <c r="AJ668" i="15"/>
  <c r="AI668" i="15"/>
  <c r="AH668" i="15"/>
  <c r="AG668" i="15"/>
  <c r="AF668" i="15"/>
  <c r="AE668" i="15"/>
  <c r="AD668" i="15"/>
  <c r="AC668" i="15"/>
  <c r="AB668" i="15"/>
  <c r="AA668" i="15"/>
  <c r="Z668" i="15"/>
  <c r="Y668" i="15"/>
  <c r="AK667" i="15"/>
  <c r="AD667" i="15"/>
  <c r="Y667" i="15"/>
  <c r="AL666" i="15"/>
  <c r="AK666" i="15"/>
  <c r="AJ666" i="15"/>
  <c r="AI666" i="15"/>
  <c r="AH666" i="15"/>
  <c r="AG666" i="15"/>
  <c r="AF666" i="15"/>
  <c r="AE666" i="15"/>
  <c r="AD666" i="15"/>
  <c r="AC666" i="15"/>
  <c r="AB666" i="15"/>
  <c r="AA666" i="15"/>
  <c r="Z666" i="15"/>
  <c r="Y666" i="15"/>
  <c r="AL665" i="15"/>
  <c r="AK665" i="15"/>
  <c r="AJ665" i="15"/>
  <c r="AI665" i="15"/>
  <c r="AH665" i="15"/>
  <c r="AG665" i="15"/>
  <c r="AF665" i="15"/>
  <c r="AE665" i="15"/>
  <c r="AD665" i="15"/>
  <c r="AC665" i="15"/>
  <c r="AB665" i="15"/>
  <c r="AA665" i="15"/>
  <c r="Z665" i="15"/>
  <c r="Y665" i="15"/>
  <c r="AL664" i="15"/>
  <c r="AK664" i="15"/>
  <c r="AJ664" i="15"/>
  <c r="AI664" i="15"/>
  <c r="AH664" i="15"/>
  <c r="AG664" i="15"/>
  <c r="AF664" i="15"/>
  <c r="AE664" i="15"/>
  <c r="AD664" i="15"/>
  <c r="AC664" i="15"/>
  <c r="AB664" i="15"/>
  <c r="AA664" i="15"/>
  <c r="Z664" i="15"/>
  <c r="Y664" i="15"/>
  <c r="AL663" i="15"/>
  <c r="AK663" i="15"/>
  <c r="AJ663" i="15"/>
  <c r="AI663" i="15"/>
  <c r="AH663" i="15"/>
  <c r="AG663" i="15"/>
  <c r="AF663" i="15"/>
  <c r="AE663" i="15"/>
  <c r="AD663" i="15"/>
  <c r="AC663" i="15"/>
  <c r="AB663" i="15"/>
  <c r="AA663" i="15"/>
  <c r="Z663" i="15"/>
  <c r="Y663" i="15"/>
  <c r="AL662" i="15"/>
  <c r="AK662" i="15"/>
  <c r="AJ662" i="15"/>
  <c r="AI662" i="15"/>
  <c r="AH662" i="15"/>
  <c r="AG662" i="15"/>
  <c r="AF662" i="15"/>
  <c r="AE662" i="15"/>
  <c r="AD662" i="15"/>
  <c r="AC662" i="15"/>
  <c r="AB662" i="15"/>
  <c r="AA662" i="15"/>
  <c r="Z662" i="15"/>
  <c r="Y662" i="15"/>
  <c r="AL661" i="15"/>
  <c r="AK661" i="15"/>
  <c r="AJ661" i="15"/>
  <c r="AI661" i="15"/>
  <c r="AH661" i="15"/>
  <c r="AG661" i="15"/>
  <c r="AF661" i="15"/>
  <c r="AE661" i="15"/>
  <c r="AD661" i="15"/>
  <c r="AC661" i="15"/>
  <c r="AB661" i="15"/>
  <c r="AA661" i="15"/>
  <c r="Z661" i="15"/>
  <c r="Y661" i="15"/>
  <c r="AL660" i="15"/>
  <c r="AK660" i="15"/>
  <c r="AJ660" i="15"/>
  <c r="AI660" i="15"/>
  <c r="AH660" i="15"/>
  <c r="AG660" i="15"/>
  <c r="AF660" i="15"/>
  <c r="AE660" i="15"/>
  <c r="AD660" i="15"/>
  <c r="AC660" i="15"/>
  <c r="AB660" i="15"/>
  <c r="AA660" i="15"/>
  <c r="Z660" i="15"/>
  <c r="Y660" i="15"/>
  <c r="AL659" i="15"/>
  <c r="AK659" i="15"/>
  <c r="AJ659" i="15"/>
  <c r="AI659" i="15"/>
  <c r="AH659" i="15"/>
  <c r="AG659" i="15"/>
  <c r="AF659" i="15"/>
  <c r="AE659" i="15"/>
  <c r="AD659" i="15"/>
  <c r="AC659" i="15"/>
  <c r="AB659" i="15"/>
  <c r="AA659" i="15"/>
  <c r="Z659" i="15"/>
  <c r="Y659" i="15"/>
  <c r="AL658" i="15"/>
  <c r="AK658" i="15"/>
  <c r="AJ658" i="15"/>
  <c r="AI658" i="15"/>
  <c r="AH658" i="15"/>
  <c r="AG658" i="15"/>
  <c r="AF658" i="15"/>
  <c r="AE658" i="15"/>
  <c r="AD658" i="15"/>
  <c r="AC658" i="15"/>
  <c r="AB658" i="15"/>
  <c r="AA658" i="15"/>
  <c r="Z658" i="15"/>
  <c r="Y658" i="15"/>
  <c r="AL657" i="15"/>
  <c r="AK657" i="15"/>
  <c r="AJ657" i="15"/>
  <c r="AI657" i="15"/>
  <c r="AH657" i="15"/>
  <c r="AG657" i="15"/>
  <c r="AF657" i="15"/>
  <c r="AE657" i="15"/>
  <c r="AD657" i="15"/>
  <c r="AC657" i="15"/>
  <c r="AB657" i="15"/>
  <c r="AA657" i="15"/>
  <c r="Z657" i="15"/>
  <c r="Y657" i="15"/>
  <c r="AL656" i="15"/>
  <c r="AK656" i="15"/>
  <c r="AJ656" i="15"/>
  <c r="AI656" i="15"/>
  <c r="AH656" i="15"/>
  <c r="AG656" i="15"/>
  <c r="AF656" i="15"/>
  <c r="AE656" i="15"/>
  <c r="AD656" i="15"/>
  <c r="AC656" i="15"/>
  <c r="AB656" i="15"/>
  <c r="AA656" i="15"/>
  <c r="Z656" i="15"/>
  <c r="Y656" i="15"/>
  <c r="AL655" i="15"/>
  <c r="AK655" i="15"/>
  <c r="AJ655" i="15"/>
  <c r="AI655" i="15"/>
  <c r="AH655" i="15"/>
  <c r="AG655" i="15"/>
  <c r="AF655" i="15"/>
  <c r="AE655" i="15"/>
  <c r="AD655" i="15"/>
  <c r="AC655" i="15"/>
  <c r="AB655" i="15"/>
  <c r="AA655" i="15"/>
  <c r="Z655" i="15"/>
  <c r="Y655" i="15"/>
  <c r="AL654" i="15"/>
  <c r="AK654" i="15"/>
  <c r="AJ654" i="15"/>
  <c r="AI654" i="15"/>
  <c r="AH654" i="15"/>
  <c r="AG654" i="15"/>
  <c r="AF654" i="15"/>
  <c r="AE654" i="15"/>
  <c r="AD654" i="15"/>
  <c r="AC654" i="15"/>
  <c r="AB654" i="15"/>
  <c r="AA654" i="15"/>
  <c r="Z654" i="15"/>
  <c r="Y654" i="15"/>
  <c r="AL653" i="15"/>
  <c r="AK653" i="15"/>
  <c r="AJ653" i="15"/>
  <c r="AI653" i="15"/>
  <c r="AH653" i="15"/>
  <c r="AG653" i="15"/>
  <c r="AF653" i="15"/>
  <c r="AE653" i="15"/>
  <c r="AD653" i="15"/>
  <c r="AC653" i="15"/>
  <c r="AB653" i="15"/>
  <c r="AA653" i="15"/>
  <c r="Z653" i="15"/>
  <c r="Y653" i="15"/>
  <c r="AL652" i="15"/>
  <c r="AK652" i="15"/>
  <c r="AJ652" i="15"/>
  <c r="AI652" i="15"/>
  <c r="AH652" i="15"/>
  <c r="AG652" i="15"/>
  <c r="AF652" i="15"/>
  <c r="AE652" i="15"/>
  <c r="AD652" i="15"/>
  <c r="AC652" i="15"/>
  <c r="AB652" i="15"/>
  <c r="AA652" i="15"/>
  <c r="Z652" i="15"/>
  <c r="Y652" i="15"/>
  <c r="AL651" i="15"/>
  <c r="AK651" i="15"/>
  <c r="AJ651" i="15"/>
  <c r="AI651" i="15"/>
  <c r="AH651" i="15"/>
  <c r="AG651" i="15"/>
  <c r="AF651" i="15"/>
  <c r="AE651" i="15"/>
  <c r="AD651" i="15"/>
  <c r="AC651" i="15"/>
  <c r="AB651" i="15"/>
  <c r="AA651" i="15"/>
  <c r="Z651" i="15"/>
  <c r="Y651" i="15"/>
  <c r="AL650" i="15"/>
  <c r="AK650" i="15"/>
  <c r="AJ650" i="15"/>
  <c r="AI650" i="15"/>
  <c r="AH650" i="15"/>
  <c r="AG650" i="15"/>
  <c r="AF650" i="15"/>
  <c r="AE650" i="15"/>
  <c r="AD650" i="15"/>
  <c r="AC650" i="15"/>
  <c r="AB650" i="15"/>
  <c r="AA650" i="15"/>
  <c r="Z650" i="15"/>
  <c r="Y650" i="15"/>
  <c r="AL649" i="15"/>
  <c r="AK649" i="15"/>
  <c r="AJ649" i="15"/>
  <c r="AI649" i="15"/>
  <c r="AH649" i="15"/>
  <c r="AG649" i="15"/>
  <c r="AF649" i="15"/>
  <c r="AE649" i="15"/>
  <c r="AD649" i="15"/>
  <c r="AC649" i="15"/>
  <c r="AB649" i="15"/>
  <c r="AA649" i="15"/>
  <c r="Z649" i="15"/>
  <c r="Y649" i="15"/>
  <c r="AL648" i="15"/>
  <c r="AK648" i="15"/>
  <c r="AJ648" i="15"/>
  <c r="AI648" i="15"/>
  <c r="AH648" i="15"/>
  <c r="AG648" i="15"/>
  <c r="AF648" i="15"/>
  <c r="AE648" i="15"/>
  <c r="AD648" i="15"/>
  <c r="AC648" i="15"/>
  <c r="AB648" i="15"/>
  <c r="AA648" i="15"/>
  <c r="Z648" i="15"/>
  <c r="Y648" i="15"/>
  <c r="AL647" i="15"/>
  <c r="AK647" i="15"/>
  <c r="AJ647" i="15"/>
  <c r="AI647" i="15"/>
  <c r="AH647" i="15"/>
  <c r="AG647" i="15"/>
  <c r="AF647" i="15"/>
  <c r="AE647" i="15"/>
  <c r="AD647" i="15"/>
  <c r="AC647" i="15"/>
  <c r="AB647" i="15"/>
  <c r="AA647" i="15"/>
  <c r="Z647" i="15"/>
  <c r="Y647" i="15"/>
  <c r="AL646" i="15"/>
  <c r="AK646" i="15"/>
  <c r="AJ646" i="15"/>
  <c r="AI646" i="15"/>
  <c r="AH646" i="15"/>
  <c r="AG646" i="15"/>
  <c r="AF646" i="15"/>
  <c r="AE646" i="15"/>
  <c r="AD646" i="15"/>
  <c r="AC646" i="15"/>
  <c r="AB646" i="15"/>
  <c r="AA646" i="15"/>
  <c r="Z646" i="15"/>
  <c r="Y646" i="15"/>
  <c r="AL645" i="15"/>
  <c r="AK645" i="15"/>
  <c r="AJ645" i="15"/>
  <c r="AI645" i="15"/>
  <c r="AH645" i="15"/>
  <c r="AG645" i="15"/>
  <c r="AF645" i="15"/>
  <c r="AE645" i="15"/>
  <c r="AD645" i="15"/>
  <c r="AC645" i="15"/>
  <c r="AB645" i="15"/>
  <c r="AA645" i="15"/>
  <c r="Z645" i="15"/>
  <c r="Y645" i="15"/>
  <c r="AL644" i="15"/>
  <c r="AK644" i="15"/>
  <c r="AJ644" i="15"/>
  <c r="AI644" i="15"/>
  <c r="AH644" i="15"/>
  <c r="AG644" i="15"/>
  <c r="AF644" i="15"/>
  <c r="AE644" i="15"/>
  <c r="AD644" i="15"/>
  <c r="AC644" i="15"/>
  <c r="AB644" i="15"/>
  <c r="AA644" i="15"/>
  <c r="Z644" i="15"/>
  <c r="Y644" i="15"/>
  <c r="AL643" i="15"/>
  <c r="AK643" i="15"/>
  <c r="AJ643" i="15"/>
  <c r="AI643" i="15"/>
  <c r="AH643" i="15"/>
  <c r="AG643" i="15"/>
  <c r="AF643" i="15"/>
  <c r="AE643" i="15"/>
  <c r="AD643" i="15"/>
  <c r="AC643" i="15"/>
  <c r="AB643" i="15"/>
  <c r="AA643" i="15"/>
  <c r="Z643" i="15"/>
  <c r="Y643" i="15"/>
  <c r="AL642" i="15"/>
  <c r="AK642" i="15"/>
  <c r="AJ642" i="15"/>
  <c r="AI642" i="15"/>
  <c r="AH642" i="15"/>
  <c r="AG642" i="15"/>
  <c r="AF642" i="15"/>
  <c r="AE642" i="15"/>
  <c r="AD642" i="15"/>
  <c r="AC642" i="15"/>
  <c r="AB642" i="15"/>
  <c r="AA642" i="15"/>
  <c r="Z642" i="15"/>
  <c r="Y642" i="15"/>
  <c r="AL641" i="15"/>
  <c r="AK641" i="15"/>
  <c r="AJ641" i="15"/>
  <c r="AI641" i="15"/>
  <c r="AH641" i="15"/>
  <c r="AG641" i="15"/>
  <c r="AF641" i="15"/>
  <c r="AE641" i="15"/>
  <c r="AD641" i="15"/>
  <c r="AC641" i="15"/>
  <c r="AB641" i="15"/>
  <c r="AA641" i="15"/>
  <c r="Z641" i="15"/>
  <c r="Y641" i="15"/>
  <c r="AL640" i="15"/>
  <c r="AK640" i="15"/>
  <c r="AJ640" i="15"/>
  <c r="AI640" i="15"/>
  <c r="AH640" i="15"/>
  <c r="AG640" i="15"/>
  <c r="AF640" i="15"/>
  <c r="AE640" i="15"/>
  <c r="AD640" i="15"/>
  <c r="AC640" i="15"/>
  <c r="AB640" i="15"/>
  <c r="AA640" i="15"/>
  <c r="Z640" i="15"/>
  <c r="Y640" i="15"/>
  <c r="AK639" i="15"/>
  <c r="AD639" i="15"/>
  <c r="Y639" i="15"/>
  <c r="AL638" i="15"/>
  <c r="AK638" i="15"/>
  <c r="AJ638" i="15"/>
  <c r="AI638" i="15"/>
  <c r="AH638" i="15"/>
  <c r="AG638" i="15"/>
  <c r="AF638" i="15"/>
  <c r="AE638" i="15"/>
  <c r="AD638" i="15"/>
  <c r="AC638" i="15"/>
  <c r="AB638" i="15"/>
  <c r="AA638" i="15"/>
  <c r="Z638" i="15"/>
  <c r="Y638" i="15"/>
  <c r="AL637" i="15"/>
  <c r="AK637" i="15"/>
  <c r="AJ637" i="15"/>
  <c r="AI637" i="15"/>
  <c r="AH637" i="15"/>
  <c r="AG637" i="15"/>
  <c r="AF637" i="15"/>
  <c r="AE637" i="15"/>
  <c r="AD637" i="15"/>
  <c r="AC637" i="15"/>
  <c r="AB637" i="15"/>
  <c r="AA637" i="15"/>
  <c r="Z637" i="15"/>
  <c r="Y637" i="15"/>
  <c r="AL636" i="15"/>
  <c r="AK636" i="15"/>
  <c r="AJ636" i="15"/>
  <c r="AI636" i="15"/>
  <c r="AH636" i="15"/>
  <c r="AG636" i="15"/>
  <c r="AF636" i="15"/>
  <c r="AE636" i="15"/>
  <c r="AD636" i="15"/>
  <c r="AC636" i="15"/>
  <c r="AB636" i="15"/>
  <c r="AA636" i="15"/>
  <c r="Z636" i="15"/>
  <c r="Y636" i="15"/>
  <c r="AL635" i="15"/>
  <c r="AK635" i="15"/>
  <c r="AJ635" i="15"/>
  <c r="AI635" i="15"/>
  <c r="AH635" i="15"/>
  <c r="AG635" i="15"/>
  <c r="AF635" i="15"/>
  <c r="AE635" i="15"/>
  <c r="AD635" i="15"/>
  <c r="AC635" i="15"/>
  <c r="AB635" i="15"/>
  <c r="AA635" i="15"/>
  <c r="Z635" i="15"/>
  <c r="Y635" i="15"/>
  <c r="AL634" i="15"/>
  <c r="AK634" i="15"/>
  <c r="AJ634" i="15"/>
  <c r="AI634" i="15"/>
  <c r="AH634" i="15"/>
  <c r="AG634" i="15"/>
  <c r="AF634" i="15"/>
  <c r="AE634" i="15"/>
  <c r="AD634" i="15"/>
  <c r="AC634" i="15"/>
  <c r="AB634" i="15"/>
  <c r="AA634" i="15"/>
  <c r="Z634" i="15"/>
  <c r="Y634" i="15"/>
  <c r="AL633" i="15"/>
  <c r="AK633" i="15"/>
  <c r="AJ633" i="15"/>
  <c r="AI633" i="15"/>
  <c r="AH633" i="15"/>
  <c r="AG633" i="15"/>
  <c r="AF633" i="15"/>
  <c r="AE633" i="15"/>
  <c r="AD633" i="15"/>
  <c r="AC633" i="15"/>
  <c r="AB633" i="15"/>
  <c r="AA633" i="15"/>
  <c r="Z633" i="15"/>
  <c r="Y633" i="15"/>
  <c r="AL632" i="15"/>
  <c r="AK632" i="15"/>
  <c r="AJ632" i="15"/>
  <c r="AI632" i="15"/>
  <c r="AH632" i="15"/>
  <c r="AG632" i="15"/>
  <c r="AF632" i="15"/>
  <c r="AE632" i="15"/>
  <c r="AD632" i="15"/>
  <c r="AC632" i="15"/>
  <c r="AB632" i="15"/>
  <c r="AA632" i="15"/>
  <c r="Z632" i="15"/>
  <c r="Y632" i="15"/>
  <c r="AL631" i="15"/>
  <c r="AK631" i="15"/>
  <c r="AJ631" i="15"/>
  <c r="AI631" i="15"/>
  <c r="AH631" i="15"/>
  <c r="AG631" i="15"/>
  <c r="AF631" i="15"/>
  <c r="AE631" i="15"/>
  <c r="AD631" i="15"/>
  <c r="AC631" i="15"/>
  <c r="AB631" i="15"/>
  <c r="AA631" i="15"/>
  <c r="Z631" i="15"/>
  <c r="Y631" i="15"/>
  <c r="AL630" i="15"/>
  <c r="AK630" i="15"/>
  <c r="AJ630" i="15"/>
  <c r="AI630" i="15"/>
  <c r="AH630" i="15"/>
  <c r="AG630" i="15"/>
  <c r="AF630" i="15"/>
  <c r="AE630" i="15"/>
  <c r="AD630" i="15"/>
  <c r="AC630" i="15"/>
  <c r="AB630" i="15"/>
  <c r="AA630" i="15"/>
  <c r="Z630" i="15"/>
  <c r="Y630" i="15"/>
  <c r="AL629" i="15"/>
  <c r="AK629" i="15"/>
  <c r="AJ629" i="15"/>
  <c r="AI629" i="15"/>
  <c r="AH629" i="15"/>
  <c r="AG629" i="15"/>
  <c r="AF629" i="15"/>
  <c r="AE629" i="15"/>
  <c r="AD629" i="15"/>
  <c r="AC629" i="15"/>
  <c r="AB629" i="15"/>
  <c r="AA629" i="15"/>
  <c r="Z629" i="15"/>
  <c r="Y629" i="15"/>
  <c r="AL628" i="15"/>
  <c r="AK628" i="15"/>
  <c r="AJ628" i="15"/>
  <c r="AI628" i="15"/>
  <c r="AH628" i="15"/>
  <c r="AG628" i="15"/>
  <c r="AF628" i="15"/>
  <c r="AE628" i="15"/>
  <c r="AD628" i="15"/>
  <c r="AC628" i="15"/>
  <c r="AB628" i="15"/>
  <c r="AA628" i="15"/>
  <c r="Z628" i="15"/>
  <c r="Y628" i="15"/>
  <c r="AL627" i="15"/>
  <c r="AK627" i="15"/>
  <c r="AJ627" i="15"/>
  <c r="AI627" i="15"/>
  <c r="AH627" i="15"/>
  <c r="AG627" i="15"/>
  <c r="AF627" i="15"/>
  <c r="AE627" i="15"/>
  <c r="AD627" i="15"/>
  <c r="AC627" i="15"/>
  <c r="AB627" i="15"/>
  <c r="AA627" i="15"/>
  <c r="Z627" i="15"/>
  <c r="Y627" i="15"/>
  <c r="AL626" i="15"/>
  <c r="AK626" i="15"/>
  <c r="AJ626" i="15"/>
  <c r="AI626" i="15"/>
  <c r="AH626" i="15"/>
  <c r="AG626" i="15"/>
  <c r="AF626" i="15"/>
  <c r="AE626" i="15"/>
  <c r="AD626" i="15"/>
  <c r="AC626" i="15"/>
  <c r="AB626" i="15"/>
  <c r="AA626" i="15"/>
  <c r="Z626" i="15"/>
  <c r="Y626" i="15"/>
  <c r="AL625" i="15"/>
  <c r="AK625" i="15"/>
  <c r="AJ625" i="15"/>
  <c r="AI625" i="15"/>
  <c r="AH625" i="15"/>
  <c r="AG625" i="15"/>
  <c r="AF625" i="15"/>
  <c r="AE625" i="15"/>
  <c r="AD625" i="15"/>
  <c r="AC625" i="15"/>
  <c r="AB625" i="15"/>
  <c r="AA625" i="15"/>
  <c r="Z625" i="15"/>
  <c r="Y625" i="15"/>
  <c r="AL624" i="15"/>
  <c r="AK624" i="15"/>
  <c r="AJ624" i="15"/>
  <c r="AI624" i="15"/>
  <c r="AH624" i="15"/>
  <c r="AG624" i="15"/>
  <c r="AF624" i="15"/>
  <c r="AE624" i="15"/>
  <c r="AD624" i="15"/>
  <c r="AC624" i="15"/>
  <c r="AB624" i="15"/>
  <c r="AA624" i="15"/>
  <c r="Z624" i="15"/>
  <c r="Y624" i="15"/>
  <c r="AL623" i="15"/>
  <c r="AK623" i="15"/>
  <c r="AJ623" i="15"/>
  <c r="AI623" i="15"/>
  <c r="AH623" i="15"/>
  <c r="AG623" i="15"/>
  <c r="AF623" i="15"/>
  <c r="AE623" i="15"/>
  <c r="AD623" i="15"/>
  <c r="AC623" i="15"/>
  <c r="AB623" i="15"/>
  <c r="AA623" i="15"/>
  <c r="Z623" i="15"/>
  <c r="Y623" i="15"/>
  <c r="AL622" i="15"/>
  <c r="AK622" i="15"/>
  <c r="AJ622" i="15"/>
  <c r="AI622" i="15"/>
  <c r="AH622" i="15"/>
  <c r="AG622" i="15"/>
  <c r="AF622" i="15"/>
  <c r="AE622" i="15"/>
  <c r="AD622" i="15"/>
  <c r="AC622" i="15"/>
  <c r="AB622" i="15"/>
  <c r="AA622" i="15"/>
  <c r="Z622" i="15"/>
  <c r="Y622" i="15"/>
  <c r="AL621" i="15"/>
  <c r="AK621" i="15"/>
  <c r="AJ621" i="15"/>
  <c r="AI621" i="15"/>
  <c r="AH621" i="15"/>
  <c r="AG621" i="15"/>
  <c r="AF621" i="15"/>
  <c r="AE621" i="15"/>
  <c r="AD621" i="15"/>
  <c r="AC621" i="15"/>
  <c r="AB621" i="15"/>
  <c r="AA621" i="15"/>
  <c r="Z621" i="15"/>
  <c r="Y621" i="15"/>
  <c r="AL620" i="15"/>
  <c r="AK620" i="15"/>
  <c r="AJ620" i="15"/>
  <c r="AI620" i="15"/>
  <c r="AH620" i="15"/>
  <c r="AG620" i="15"/>
  <c r="AF620" i="15"/>
  <c r="AE620" i="15"/>
  <c r="AD620" i="15"/>
  <c r="AC620" i="15"/>
  <c r="AB620" i="15"/>
  <c r="AA620" i="15"/>
  <c r="Z620" i="15"/>
  <c r="Y620" i="15"/>
  <c r="AL619" i="15"/>
  <c r="AK619" i="15"/>
  <c r="AJ619" i="15"/>
  <c r="AI619" i="15"/>
  <c r="AH619" i="15"/>
  <c r="AG619" i="15"/>
  <c r="AF619" i="15"/>
  <c r="AE619" i="15"/>
  <c r="AD619" i="15"/>
  <c r="AC619" i="15"/>
  <c r="AB619" i="15"/>
  <c r="AA619" i="15"/>
  <c r="Z619" i="15"/>
  <c r="Y619" i="15"/>
  <c r="AL618" i="15"/>
  <c r="AK618" i="15"/>
  <c r="AJ618" i="15"/>
  <c r="AI618" i="15"/>
  <c r="AH618" i="15"/>
  <c r="AG618" i="15"/>
  <c r="AF618" i="15"/>
  <c r="AE618" i="15"/>
  <c r="AD618" i="15"/>
  <c r="AC618" i="15"/>
  <c r="AB618" i="15"/>
  <c r="AA618" i="15"/>
  <c r="Z618" i="15"/>
  <c r="Y618" i="15"/>
  <c r="AL617" i="15"/>
  <c r="AK617" i="15"/>
  <c r="AJ617" i="15"/>
  <c r="AI617" i="15"/>
  <c r="AH617" i="15"/>
  <c r="AG617" i="15"/>
  <c r="AF617" i="15"/>
  <c r="AE617" i="15"/>
  <c r="AD617" i="15"/>
  <c r="AC617" i="15"/>
  <c r="AB617" i="15"/>
  <c r="AA617" i="15"/>
  <c r="Z617" i="15"/>
  <c r="Y617" i="15"/>
  <c r="AL616" i="15"/>
  <c r="AK616" i="15"/>
  <c r="AJ616" i="15"/>
  <c r="AI616" i="15"/>
  <c r="AH616" i="15"/>
  <c r="AG616" i="15"/>
  <c r="AF616" i="15"/>
  <c r="AE616" i="15"/>
  <c r="AD616" i="15"/>
  <c r="AC616" i="15"/>
  <c r="AB616" i="15"/>
  <c r="AA616" i="15"/>
  <c r="Z616" i="15"/>
  <c r="Y616" i="15"/>
  <c r="AL615" i="15"/>
  <c r="AK615" i="15"/>
  <c r="AJ615" i="15"/>
  <c r="AI615" i="15"/>
  <c r="AH615" i="15"/>
  <c r="AG615" i="15"/>
  <c r="AF615" i="15"/>
  <c r="AE615" i="15"/>
  <c r="AD615" i="15"/>
  <c r="AC615" i="15"/>
  <c r="AB615" i="15"/>
  <c r="AA615" i="15"/>
  <c r="Z615" i="15"/>
  <c r="Y615" i="15"/>
  <c r="AL614" i="15"/>
  <c r="AK614" i="15"/>
  <c r="AJ614" i="15"/>
  <c r="AI614" i="15"/>
  <c r="AH614" i="15"/>
  <c r="AG614" i="15"/>
  <c r="AF614" i="15"/>
  <c r="AE614" i="15"/>
  <c r="AD614" i="15"/>
  <c r="AC614" i="15"/>
  <c r="AB614" i="15"/>
  <c r="AA614" i="15"/>
  <c r="Z614" i="15"/>
  <c r="Y614" i="15"/>
  <c r="AL613" i="15"/>
  <c r="AK613" i="15"/>
  <c r="AJ613" i="15"/>
  <c r="AI613" i="15"/>
  <c r="AH613" i="15"/>
  <c r="AG613" i="15"/>
  <c r="AF613" i="15"/>
  <c r="AE613" i="15"/>
  <c r="AD613" i="15"/>
  <c r="AC613" i="15"/>
  <c r="AB613" i="15"/>
  <c r="AA613" i="15"/>
  <c r="Z613" i="15"/>
  <c r="Y613" i="15"/>
  <c r="AL612" i="15"/>
  <c r="AK612" i="15"/>
  <c r="AJ612" i="15"/>
  <c r="AI612" i="15"/>
  <c r="AH612" i="15"/>
  <c r="AG612" i="15"/>
  <c r="AF612" i="15"/>
  <c r="AE612" i="15"/>
  <c r="AD612" i="15"/>
  <c r="AC612" i="15"/>
  <c r="AB612" i="15"/>
  <c r="AA612" i="15"/>
  <c r="Z612" i="15"/>
  <c r="Y612" i="15"/>
  <c r="AL611" i="15"/>
  <c r="AK611" i="15"/>
  <c r="AJ611" i="15"/>
  <c r="AI611" i="15"/>
  <c r="AH611" i="15"/>
  <c r="AG611" i="15"/>
  <c r="AF611" i="15"/>
  <c r="AE611" i="15"/>
  <c r="AD611" i="15"/>
  <c r="AC611" i="15"/>
  <c r="AB611" i="15"/>
  <c r="AA611" i="15"/>
  <c r="Z611" i="15"/>
  <c r="Y611" i="15"/>
  <c r="AL610" i="15"/>
  <c r="AK610" i="15"/>
  <c r="AJ610" i="15"/>
  <c r="AI610" i="15"/>
  <c r="AH610" i="15"/>
  <c r="AG610" i="15"/>
  <c r="AF610" i="15"/>
  <c r="AE610" i="15"/>
  <c r="AD610" i="15"/>
  <c r="AC610" i="15"/>
  <c r="AB610" i="15"/>
  <c r="AA610" i="15"/>
  <c r="Z610" i="15"/>
  <c r="Y610" i="15"/>
  <c r="AK609" i="15"/>
  <c r="AD609" i="15"/>
  <c r="Y609" i="15"/>
  <c r="AL608" i="15"/>
  <c r="AK608" i="15"/>
  <c r="AJ608" i="15"/>
  <c r="AI608" i="15"/>
  <c r="AH608" i="15"/>
  <c r="AG608" i="15"/>
  <c r="AF608" i="15"/>
  <c r="AE608" i="15"/>
  <c r="AD608" i="15"/>
  <c r="AC608" i="15"/>
  <c r="AB608" i="15"/>
  <c r="AA608" i="15"/>
  <c r="Z608" i="15"/>
  <c r="Y608" i="15"/>
  <c r="AL607" i="15"/>
  <c r="AK607" i="15"/>
  <c r="AJ607" i="15"/>
  <c r="AI607" i="15"/>
  <c r="AH607" i="15"/>
  <c r="AG607" i="15"/>
  <c r="AF607" i="15"/>
  <c r="AE607" i="15"/>
  <c r="AD607" i="15"/>
  <c r="AC607" i="15"/>
  <c r="AB607" i="15"/>
  <c r="AA607" i="15"/>
  <c r="Z607" i="15"/>
  <c r="Y607" i="15"/>
  <c r="AL606" i="15"/>
  <c r="AK606" i="15"/>
  <c r="AJ606" i="15"/>
  <c r="AI606" i="15"/>
  <c r="AH606" i="15"/>
  <c r="AG606" i="15"/>
  <c r="AF606" i="15"/>
  <c r="AE606" i="15"/>
  <c r="AD606" i="15"/>
  <c r="AC606" i="15"/>
  <c r="AB606" i="15"/>
  <c r="AA606" i="15"/>
  <c r="Z606" i="15"/>
  <c r="Y606" i="15"/>
  <c r="AL605" i="15"/>
  <c r="AK605" i="15"/>
  <c r="AJ605" i="15"/>
  <c r="AI605" i="15"/>
  <c r="AH605" i="15"/>
  <c r="AG605" i="15"/>
  <c r="AF605" i="15"/>
  <c r="AE605" i="15"/>
  <c r="AD605" i="15"/>
  <c r="AC605" i="15"/>
  <c r="AB605" i="15"/>
  <c r="AA605" i="15"/>
  <c r="Z605" i="15"/>
  <c r="Y605" i="15"/>
  <c r="AL604" i="15"/>
  <c r="AK604" i="15"/>
  <c r="AJ604" i="15"/>
  <c r="AI604" i="15"/>
  <c r="AH604" i="15"/>
  <c r="AG604" i="15"/>
  <c r="AF604" i="15"/>
  <c r="AE604" i="15"/>
  <c r="AD604" i="15"/>
  <c r="AC604" i="15"/>
  <c r="AB604" i="15"/>
  <c r="AA604" i="15"/>
  <c r="Z604" i="15"/>
  <c r="Y604" i="15"/>
  <c r="AL603" i="15"/>
  <c r="AK603" i="15"/>
  <c r="AJ603" i="15"/>
  <c r="AI603" i="15"/>
  <c r="AH603" i="15"/>
  <c r="AG603" i="15"/>
  <c r="AF603" i="15"/>
  <c r="AE603" i="15"/>
  <c r="AD603" i="15"/>
  <c r="AC603" i="15"/>
  <c r="AB603" i="15"/>
  <c r="AA603" i="15"/>
  <c r="Z603" i="15"/>
  <c r="Y603" i="15"/>
  <c r="AL602" i="15"/>
  <c r="AK602" i="15"/>
  <c r="AJ602" i="15"/>
  <c r="AI602" i="15"/>
  <c r="AH602" i="15"/>
  <c r="AG602" i="15"/>
  <c r="AF602" i="15"/>
  <c r="AE602" i="15"/>
  <c r="AD602" i="15"/>
  <c r="AC602" i="15"/>
  <c r="AB602" i="15"/>
  <c r="AA602" i="15"/>
  <c r="Z602" i="15"/>
  <c r="Y602" i="15"/>
  <c r="AL601" i="15"/>
  <c r="AK601" i="15"/>
  <c r="AJ601" i="15"/>
  <c r="AI601" i="15"/>
  <c r="AH601" i="15"/>
  <c r="AG601" i="15"/>
  <c r="AF601" i="15"/>
  <c r="AE601" i="15"/>
  <c r="AD601" i="15"/>
  <c r="AC601" i="15"/>
  <c r="AB601" i="15"/>
  <c r="AA601" i="15"/>
  <c r="Z601" i="15"/>
  <c r="Y601" i="15"/>
  <c r="AL600" i="15"/>
  <c r="AK600" i="15"/>
  <c r="AJ600" i="15"/>
  <c r="AI600" i="15"/>
  <c r="AH600" i="15"/>
  <c r="AG600" i="15"/>
  <c r="AF600" i="15"/>
  <c r="AE600" i="15"/>
  <c r="AD600" i="15"/>
  <c r="AC600" i="15"/>
  <c r="AB600" i="15"/>
  <c r="AA600" i="15"/>
  <c r="Z600" i="15"/>
  <c r="Y600" i="15"/>
  <c r="AL599" i="15"/>
  <c r="AK599" i="15"/>
  <c r="AJ599" i="15"/>
  <c r="AI599" i="15"/>
  <c r="AH599" i="15"/>
  <c r="AG599" i="15"/>
  <c r="AF599" i="15"/>
  <c r="AE599" i="15"/>
  <c r="AD599" i="15"/>
  <c r="AC599" i="15"/>
  <c r="AB599" i="15"/>
  <c r="AA599" i="15"/>
  <c r="Z599" i="15"/>
  <c r="Y599" i="15"/>
  <c r="AL598" i="15"/>
  <c r="AK598" i="15"/>
  <c r="AJ598" i="15"/>
  <c r="AI598" i="15"/>
  <c r="AH598" i="15"/>
  <c r="AG598" i="15"/>
  <c r="AF598" i="15"/>
  <c r="AE598" i="15"/>
  <c r="AD598" i="15"/>
  <c r="AC598" i="15"/>
  <c r="AB598" i="15"/>
  <c r="AA598" i="15"/>
  <c r="Z598" i="15"/>
  <c r="Y598" i="15"/>
  <c r="AL597" i="15"/>
  <c r="AK597" i="15"/>
  <c r="AJ597" i="15"/>
  <c r="AI597" i="15"/>
  <c r="AH597" i="15"/>
  <c r="AG597" i="15"/>
  <c r="AF597" i="15"/>
  <c r="AE597" i="15"/>
  <c r="AD597" i="15"/>
  <c r="AC597" i="15"/>
  <c r="AB597" i="15"/>
  <c r="AA597" i="15"/>
  <c r="Z597" i="15"/>
  <c r="Y597" i="15"/>
  <c r="AL596" i="15"/>
  <c r="AK596" i="15"/>
  <c r="AJ596" i="15"/>
  <c r="AI596" i="15"/>
  <c r="AH596" i="15"/>
  <c r="AG596" i="15"/>
  <c r="AF596" i="15"/>
  <c r="AE596" i="15"/>
  <c r="AD596" i="15"/>
  <c r="AC596" i="15"/>
  <c r="AB596" i="15"/>
  <c r="AA596" i="15"/>
  <c r="Z596" i="15"/>
  <c r="Y596" i="15"/>
  <c r="AL595" i="15"/>
  <c r="AK595" i="15"/>
  <c r="AJ595" i="15"/>
  <c r="AI595" i="15"/>
  <c r="AH595" i="15"/>
  <c r="AG595" i="15"/>
  <c r="AF595" i="15"/>
  <c r="AE595" i="15"/>
  <c r="AD595" i="15"/>
  <c r="AC595" i="15"/>
  <c r="AB595" i="15"/>
  <c r="AA595" i="15"/>
  <c r="Z595" i="15"/>
  <c r="Y595" i="15"/>
  <c r="AL594" i="15"/>
  <c r="AK594" i="15"/>
  <c r="AJ594" i="15"/>
  <c r="AI594" i="15"/>
  <c r="AH594" i="15"/>
  <c r="AG594" i="15"/>
  <c r="AF594" i="15"/>
  <c r="AE594" i="15"/>
  <c r="AD594" i="15"/>
  <c r="AC594" i="15"/>
  <c r="AB594" i="15"/>
  <c r="AA594" i="15"/>
  <c r="Z594" i="15"/>
  <c r="Y594" i="15"/>
  <c r="AL593" i="15"/>
  <c r="AK593" i="15"/>
  <c r="AJ593" i="15"/>
  <c r="AI593" i="15"/>
  <c r="AH593" i="15"/>
  <c r="AG593" i="15"/>
  <c r="AF593" i="15"/>
  <c r="AE593" i="15"/>
  <c r="AD593" i="15"/>
  <c r="AC593" i="15"/>
  <c r="AB593" i="15"/>
  <c r="AA593" i="15"/>
  <c r="Z593" i="15"/>
  <c r="Y593" i="15"/>
  <c r="AL592" i="15"/>
  <c r="AK592" i="15"/>
  <c r="AJ592" i="15"/>
  <c r="AI592" i="15"/>
  <c r="AH592" i="15"/>
  <c r="AG592" i="15"/>
  <c r="AF592" i="15"/>
  <c r="AE592" i="15"/>
  <c r="AD592" i="15"/>
  <c r="AC592" i="15"/>
  <c r="AB592" i="15"/>
  <c r="AA592" i="15"/>
  <c r="Z592" i="15"/>
  <c r="Y592" i="15"/>
  <c r="AL591" i="15"/>
  <c r="AK591" i="15"/>
  <c r="AJ591" i="15"/>
  <c r="AI591" i="15"/>
  <c r="AH591" i="15"/>
  <c r="AG591" i="15"/>
  <c r="AF591" i="15"/>
  <c r="AE591" i="15"/>
  <c r="AD591" i="15"/>
  <c r="AC591" i="15"/>
  <c r="AB591" i="15"/>
  <c r="AA591" i="15"/>
  <c r="Z591" i="15"/>
  <c r="Y591" i="15"/>
  <c r="AL590" i="15"/>
  <c r="AK590" i="15"/>
  <c r="AJ590" i="15"/>
  <c r="AI590" i="15"/>
  <c r="AH590" i="15"/>
  <c r="AG590" i="15"/>
  <c r="AF590" i="15"/>
  <c r="AE590" i="15"/>
  <c r="AD590" i="15"/>
  <c r="AC590" i="15"/>
  <c r="AB590" i="15"/>
  <c r="AA590" i="15"/>
  <c r="Z590" i="15"/>
  <c r="Y590" i="15"/>
  <c r="AL589" i="15"/>
  <c r="AK589" i="15"/>
  <c r="AJ589" i="15"/>
  <c r="AI589" i="15"/>
  <c r="AH589" i="15"/>
  <c r="AG589" i="15"/>
  <c r="AF589" i="15"/>
  <c r="AE589" i="15"/>
  <c r="AD589" i="15"/>
  <c r="AC589" i="15"/>
  <c r="AB589" i="15"/>
  <c r="AA589" i="15"/>
  <c r="Z589" i="15"/>
  <c r="Y589" i="15"/>
  <c r="AL588" i="15"/>
  <c r="AK588" i="15"/>
  <c r="AJ588" i="15"/>
  <c r="AI588" i="15"/>
  <c r="AH588" i="15"/>
  <c r="AG588" i="15"/>
  <c r="AF588" i="15"/>
  <c r="AE588" i="15"/>
  <c r="AD588" i="15"/>
  <c r="AC588" i="15"/>
  <c r="AB588" i="15"/>
  <c r="AA588" i="15"/>
  <c r="Z588" i="15"/>
  <c r="Y588" i="15"/>
  <c r="AL587" i="15"/>
  <c r="AK587" i="15"/>
  <c r="AJ587" i="15"/>
  <c r="AI587" i="15"/>
  <c r="AH587" i="15"/>
  <c r="AG587" i="15"/>
  <c r="AF587" i="15"/>
  <c r="AE587" i="15"/>
  <c r="AD587" i="15"/>
  <c r="AC587" i="15"/>
  <c r="AB587" i="15"/>
  <c r="AA587" i="15"/>
  <c r="Z587" i="15"/>
  <c r="Y587" i="15"/>
  <c r="AL586" i="15"/>
  <c r="AK586" i="15"/>
  <c r="AJ586" i="15"/>
  <c r="AI586" i="15"/>
  <c r="AH586" i="15"/>
  <c r="AG586" i="15"/>
  <c r="AF586" i="15"/>
  <c r="AE586" i="15"/>
  <c r="AD586" i="15"/>
  <c r="AC586" i="15"/>
  <c r="AB586" i="15"/>
  <c r="AA586" i="15"/>
  <c r="Z586" i="15"/>
  <c r="Y586" i="15"/>
  <c r="AL585" i="15"/>
  <c r="AK585" i="15"/>
  <c r="AJ585" i="15"/>
  <c r="AI585" i="15"/>
  <c r="AH585" i="15"/>
  <c r="AG585" i="15"/>
  <c r="AF585" i="15"/>
  <c r="AE585" i="15"/>
  <c r="AD585" i="15"/>
  <c r="AC585" i="15"/>
  <c r="AB585" i="15"/>
  <c r="AA585" i="15"/>
  <c r="Z585" i="15"/>
  <c r="Y585" i="15"/>
  <c r="AL584" i="15"/>
  <c r="AK584" i="15"/>
  <c r="AJ584" i="15"/>
  <c r="AI584" i="15"/>
  <c r="AH584" i="15"/>
  <c r="AG584" i="15"/>
  <c r="AF584" i="15"/>
  <c r="AE584" i="15"/>
  <c r="AD584" i="15"/>
  <c r="AC584" i="15"/>
  <c r="AB584" i="15"/>
  <c r="AA584" i="15"/>
  <c r="Z584" i="15"/>
  <c r="Y584" i="15"/>
  <c r="AL583" i="15"/>
  <c r="AK583" i="15"/>
  <c r="AJ583" i="15"/>
  <c r="AI583" i="15"/>
  <c r="AH583" i="15"/>
  <c r="AG583" i="15"/>
  <c r="AF583" i="15"/>
  <c r="AE583" i="15"/>
  <c r="AD583" i="15"/>
  <c r="AC583" i="15"/>
  <c r="AB583" i="15"/>
  <c r="AA583" i="15"/>
  <c r="Z583" i="15"/>
  <c r="Y583" i="15"/>
  <c r="AL582" i="15"/>
  <c r="AK582" i="15"/>
  <c r="AJ582" i="15"/>
  <c r="AI582" i="15"/>
  <c r="AH582" i="15"/>
  <c r="AG582" i="15"/>
  <c r="AF582" i="15"/>
  <c r="AE582" i="15"/>
  <c r="AD582" i="15"/>
  <c r="AC582" i="15"/>
  <c r="AB582" i="15"/>
  <c r="AA582" i="15"/>
  <c r="Z582" i="15"/>
  <c r="Y582" i="15"/>
  <c r="AL581" i="15"/>
  <c r="AK581" i="15"/>
  <c r="AJ581" i="15"/>
  <c r="AI581" i="15"/>
  <c r="AH581" i="15"/>
  <c r="AG581" i="15"/>
  <c r="AF581" i="15"/>
  <c r="AE581" i="15"/>
  <c r="AD581" i="15"/>
  <c r="AC581" i="15"/>
  <c r="AB581" i="15"/>
  <c r="AA581" i="15"/>
  <c r="Z581" i="15"/>
  <c r="Y581" i="15"/>
  <c r="AL580" i="15"/>
  <c r="AK580" i="15"/>
  <c r="AJ580" i="15"/>
  <c r="AI580" i="15"/>
  <c r="AH580" i="15"/>
  <c r="AG580" i="15"/>
  <c r="AF580" i="15"/>
  <c r="AE580" i="15"/>
  <c r="AD580" i="15"/>
  <c r="AC580" i="15"/>
  <c r="AB580" i="15"/>
  <c r="AA580" i="15"/>
  <c r="Z580" i="15"/>
  <c r="Y580" i="15"/>
  <c r="AK579" i="15"/>
  <c r="AD579" i="15"/>
  <c r="Y579" i="15"/>
  <c r="AL578" i="15"/>
  <c r="AK578" i="15"/>
  <c r="AJ578" i="15"/>
  <c r="AI578" i="15"/>
  <c r="AH578" i="15"/>
  <c r="AG578" i="15"/>
  <c r="AF578" i="15"/>
  <c r="AE578" i="15"/>
  <c r="AD578" i="15"/>
  <c r="AC578" i="15"/>
  <c r="AB578" i="15"/>
  <c r="AA578" i="15"/>
  <c r="Z578" i="15"/>
  <c r="Y578" i="15"/>
  <c r="AL577" i="15"/>
  <c r="AK577" i="15"/>
  <c r="AJ577" i="15"/>
  <c r="AI577" i="15"/>
  <c r="AH577" i="15"/>
  <c r="AG577" i="15"/>
  <c r="AF577" i="15"/>
  <c r="AE577" i="15"/>
  <c r="AD577" i="15"/>
  <c r="AC577" i="15"/>
  <c r="AB577" i="15"/>
  <c r="AA577" i="15"/>
  <c r="Z577" i="15"/>
  <c r="Y577" i="15"/>
  <c r="AL576" i="15"/>
  <c r="AK576" i="15"/>
  <c r="AJ576" i="15"/>
  <c r="AI576" i="15"/>
  <c r="AH576" i="15"/>
  <c r="AG576" i="15"/>
  <c r="AF576" i="15"/>
  <c r="AE576" i="15"/>
  <c r="AD576" i="15"/>
  <c r="AC576" i="15"/>
  <c r="AB576" i="15"/>
  <c r="AA576" i="15"/>
  <c r="Z576" i="15"/>
  <c r="Y576" i="15"/>
  <c r="AL575" i="15"/>
  <c r="AK575" i="15"/>
  <c r="AJ575" i="15"/>
  <c r="AI575" i="15"/>
  <c r="AH575" i="15"/>
  <c r="AG575" i="15"/>
  <c r="AF575" i="15"/>
  <c r="AE575" i="15"/>
  <c r="AD575" i="15"/>
  <c r="AC575" i="15"/>
  <c r="AB575" i="15"/>
  <c r="AA575" i="15"/>
  <c r="Z575" i="15"/>
  <c r="Y575" i="15"/>
  <c r="AL574" i="15"/>
  <c r="AK574" i="15"/>
  <c r="AJ574" i="15"/>
  <c r="AI574" i="15"/>
  <c r="AH574" i="15"/>
  <c r="AG574" i="15"/>
  <c r="AF574" i="15"/>
  <c r="AE574" i="15"/>
  <c r="AD574" i="15"/>
  <c r="AC574" i="15"/>
  <c r="AB574" i="15"/>
  <c r="AA574" i="15"/>
  <c r="Z574" i="15"/>
  <c r="Y574" i="15"/>
  <c r="AL573" i="15"/>
  <c r="AK573" i="15"/>
  <c r="AJ573" i="15"/>
  <c r="AI573" i="15"/>
  <c r="AH573" i="15"/>
  <c r="AG573" i="15"/>
  <c r="AF573" i="15"/>
  <c r="AE573" i="15"/>
  <c r="AD573" i="15"/>
  <c r="AC573" i="15"/>
  <c r="AB573" i="15"/>
  <c r="AA573" i="15"/>
  <c r="Z573" i="15"/>
  <c r="Y573" i="15"/>
  <c r="AL572" i="15"/>
  <c r="AK572" i="15"/>
  <c r="AJ572" i="15"/>
  <c r="AI572" i="15"/>
  <c r="AH572" i="15"/>
  <c r="AG572" i="15"/>
  <c r="AF572" i="15"/>
  <c r="AE572" i="15"/>
  <c r="AD572" i="15"/>
  <c r="AC572" i="15"/>
  <c r="AB572" i="15"/>
  <c r="AA572" i="15"/>
  <c r="Z572" i="15"/>
  <c r="Y572" i="15"/>
  <c r="AL571" i="15"/>
  <c r="AK571" i="15"/>
  <c r="AJ571" i="15"/>
  <c r="AI571" i="15"/>
  <c r="AH571" i="15"/>
  <c r="AG571" i="15"/>
  <c r="AF571" i="15"/>
  <c r="AE571" i="15"/>
  <c r="AD571" i="15"/>
  <c r="AC571" i="15"/>
  <c r="AB571" i="15"/>
  <c r="AA571" i="15"/>
  <c r="Z571" i="15"/>
  <c r="Y571" i="15"/>
  <c r="AL570" i="15"/>
  <c r="AK570" i="15"/>
  <c r="AJ570" i="15"/>
  <c r="AI570" i="15"/>
  <c r="AH570" i="15"/>
  <c r="AG570" i="15"/>
  <c r="AF570" i="15"/>
  <c r="AE570" i="15"/>
  <c r="AD570" i="15"/>
  <c r="AC570" i="15"/>
  <c r="AB570" i="15"/>
  <c r="AA570" i="15"/>
  <c r="Z570" i="15"/>
  <c r="Y570" i="15"/>
  <c r="AL569" i="15"/>
  <c r="AK569" i="15"/>
  <c r="AJ569" i="15"/>
  <c r="AI569" i="15"/>
  <c r="AH569" i="15"/>
  <c r="AG569" i="15"/>
  <c r="AF569" i="15"/>
  <c r="AE569" i="15"/>
  <c r="AD569" i="15"/>
  <c r="AC569" i="15"/>
  <c r="AB569" i="15"/>
  <c r="AA569" i="15"/>
  <c r="Z569" i="15"/>
  <c r="Y569" i="15"/>
  <c r="AL568" i="15"/>
  <c r="AK568" i="15"/>
  <c r="AJ568" i="15"/>
  <c r="AI568" i="15"/>
  <c r="AH568" i="15"/>
  <c r="AG568" i="15"/>
  <c r="AF568" i="15"/>
  <c r="AE568" i="15"/>
  <c r="AD568" i="15"/>
  <c r="AC568" i="15"/>
  <c r="AB568" i="15"/>
  <c r="AA568" i="15"/>
  <c r="Z568" i="15"/>
  <c r="Y568" i="15"/>
  <c r="AL567" i="15"/>
  <c r="AK567" i="15"/>
  <c r="AJ567" i="15"/>
  <c r="AI567" i="15"/>
  <c r="AH567" i="15"/>
  <c r="AG567" i="15"/>
  <c r="AF567" i="15"/>
  <c r="AE567" i="15"/>
  <c r="AD567" i="15"/>
  <c r="AC567" i="15"/>
  <c r="AB567" i="15"/>
  <c r="AA567" i="15"/>
  <c r="Z567" i="15"/>
  <c r="Y567" i="15"/>
  <c r="AL566" i="15"/>
  <c r="AK566" i="15"/>
  <c r="AJ566" i="15"/>
  <c r="AI566" i="15"/>
  <c r="AH566" i="15"/>
  <c r="AG566" i="15"/>
  <c r="AF566" i="15"/>
  <c r="AE566" i="15"/>
  <c r="AD566" i="15"/>
  <c r="AC566" i="15"/>
  <c r="AB566" i="15"/>
  <c r="AA566" i="15"/>
  <c r="Z566" i="15"/>
  <c r="Y566" i="15"/>
  <c r="AL565" i="15"/>
  <c r="AK565" i="15"/>
  <c r="AJ565" i="15"/>
  <c r="AI565" i="15"/>
  <c r="AH565" i="15"/>
  <c r="AG565" i="15"/>
  <c r="AF565" i="15"/>
  <c r="AE565" i="15"/>
  <c r="AD565" i="15"/>
  <c r="AC565" i="15"/>
  <c r="AB565" i="15"/>
  <c r="AA565" i="15"/>
  <c r="Z565" i="15"/>
  <c r="Y565" i="15"/>
  <c r="AL564" i="15"/>
  <c r="AK564" i="15"/>
  <c r="AJ564" i="15"/>
  <c r="AI564" i="15"/>
  <c r="AH564" i="15"/>
  <c r="AG564" i="15"/>
  <c r="AF564" i="15"/>
  <c r="AE564" i="15"/>
  <c r="AD564" i="15"/>
  <c r="AC564" i="15"/>
  <c r="AB564" i="15"/>
  <c r="AA564" i="15"/>
  <c r="Z564" i="15"/>
  <c r="Y564" i="15"/>
  <c r="AL563" i="15"/>
  <c r="AK563" i="15"/>
  <c r="AJ563" i="15"/>
  <c r="AI563" i="15"/>
  <c r="AH563" i="15"/>
  <c r="AG563" i="15"/>
  <c r="AF563" i="15"/>
  <c r="AE563" i="15"/>
  <c r="AD563" i="15"/>
  <c r="AC563" i="15"/>
  <c r="AB563" i="15"/>
  <c r="AA563" i="15"/>
  <c r="Z563" i="15"/>
  <c r="Y563" i="15"/>
  <c r="AL562" i="15"/>
  <c r="AK562" i="15"/>
  <c r="AJ562" i="15"/>
  <c r="AI562" i="15"/>
  <c r="AH562" i="15"/>
  <c r="AG562" i="15"/>
  <c r="AF562" i="15"/>
  <c r="AE562" i="15"/>
  <c r="AD562" i="15"/>
  <c r="AC562" i="15"/>
  <c r="AB562" i="15"/>
  <c r="AA562" i="15"/>
  <c r="Z562" i="15"/>
  <c r="Y562" i="15"/>
  <c r="AL561" i="15"/>
  <c r="AK561" i="15"/>
  <c r="AJ561" i="15"/>
  <c r="AI561" i="15"/>
  <c r="AH561" i="15"/>
  <c r="AG561" i="15"/>
  <c r="AF561" i="15"/>
  <c r="AE561" i="15"/>
  <c r="AD561" i="15"/>
  <c r="AC561" i="15"/>
  <c r="AB561" i="15"/>
  <c r="AA561" i="15"/>
  <c r="Z561" i="15"/>
  <c r="Y561" i="15"/>
  <c r="AL560" i="15"/>
  <c r="AK560" i="15"/>
  <c r="AJ560" i="15"/>
  <c r="AI560" i="15"/>
  <c r="AH560" i="15"/>
  <c r="AG560" i="15"/>
  <c r="AF560" i="15"/>
  <c r="AE560" i="15"/>
  <c r="AD560" i="15"/>
  <c r="AC560" i="15"/>
  <c r="AB560" i="15"/>
  <c r="AA560" i="15"/>
  <c r="Z560" i="15"/>
  <c r="Y560" i="15"/>
  <c r="AL559" i="15"/>
  <c r="AK559" i="15"/>
  <c r="AJ559" i="15"/>
  <c r="AI559" i="15"/>
  <c r="AH559" i="15"/>
  <c r="AG559" i="15"/>
  <c r="AF559" i="15"/>
  <c r="AE559" i="15"/>
  <c r="AD559" i="15"/>
  <c r="AC559" i="15"/>
  <c r="AB559" i="15"/>
  <c r="AA559" i="15"/>
  <c r="Z559" i="15"/>
  <c r="Y559" i="15"/>
  <c r="AL558" i="15"/>
  <c r="AK558" i="15"/>
  <c r="AJ558" i="15"/>
  <c r="AI558" i="15"/>
  <c r="AH558" i="15"/>
  <c r="AG558" i="15"/>
  <c r="AF558" i="15"/>
  <c r="AE558" i="15"/>
  <c r="AD558" i="15"/>
  <c r="AC558" i="15"/>
  <c r="AB558" i="15"/>
  <c r="AA558" i="15"/>
  <c r="Z558" i="15"/>
  <c r="Y558" i="15"/>
  <c r="AL557" i="15"/>
  <c r="AK557" i="15"/>
  <c r="AJ557" i="15"/>
  <c r="AI557" i="15"/>
  <c r="AH557" i="15"/>
  <c r="AG557" i="15"/>
  <c r="AF557" i="15"/>
  <c r="AE557" i="15"/>
  <c r="AD557" i="15"/>
  <c r="AC557" i="15"/>
  <c r="AB557" i="15"/>
  <c r="AA557" i="15"/>
  <c r="Z557" i="15"/>
  <c r="Y557" i="15"/>
  <c r="AL556" i="15"/>
  <c r="AK556" i="15"/>
  <c r="AJ556" i="15"/>
  <c r="AI556" i="15"/>
  <c r="AH556" i="15"/>
  <c r="AG556" i="15"/>
  <c r="AF556" i="15"/>
  <c r="AE556" i="15"/>
  <c r="AD556" i="15"/>
  <c r="AC556" i="15"/>
  <c r="AB556" i="15"/>
  <c r="AA556" i="15"/>
  <c r="Z556" i="15"/>
  <c r="Y556" i="15"/>
  <c r="AL555" i="15"/>
  <c r="AK555" i="15"/>
  <c r="AJ555" i="15"/>
  <c r="AI555" i="15"/>
  <c r="AH555" i="15"/>
  <c r="AG555" i="15"/>
  <c r="AF555" i="15"/>
  <c r="AE555" i="15"/>
  <c r="AD555" i="15"/>
  <c r="AC555" i="15"/>
  <c r="AB555" i="15"/>
  <c r="AA555" i="15"/>
  <c r="Z555" i="15"/>
  <c r="Y555" i="15"/>
  <c r="AL554" i="15"/>
  <c r="AK554" i="15"/>
  <c r="AJ554" i="15"/>
  <c r="AI554" i="15"/>
  <c r="AH554" i="15"/>
  <c r="AG554" i="15"/>
  <c r="AF554" i="15"/>
  <c r="AE554" i="15"/>
  <c r="AD554" i="15"/>
  <c r="AC554" i="15"/>
  <c r="AB554" i="15"/>
  <c r="AA554" i="15"/>
  <c r="Z554" i="15"/>
  <c r="Y554" i="15"/>
  <c r="AL553" i="15"/>
  <c r="AK553" i="15"/>
  <c r="AJ553" i="15"/>
  <c r="AI553" i="15"/>
  <c r="AH553" i="15"/>
  <c r="AG553" i="15"/>
  <c r="AF553" i="15"/>
  <c r="AE553" i="15"/>
  <c r="AD553" i="15"/>
  <c r="AC553" i="15"/>
  <c r="AB553" i="15"/>
  <c r="AA553" i="15"/>
  <c r="Z553" i="15"/>
  <c r="Y553" i="15"/>
  <c r="AL552" i="15"/>
  <c r="AK552" i="15"/>
  <c r="AJ552" i="15"/>
  <c r="AI552" i="15"/>
  <c r="AH552" i="15"/>
  <c r="AG552" i="15"/>
  <c r="AF552" i="15"/>
  <c r="AE552" i="15"/>
  <c r="AD552" i="15"/>
  <c r="AC552" i="15"/>
  <c r="AB552" i="15"/>
  <c r="AA552" i="15"/>
  <c r="Z552" i="15"/>
  <c r="Y552" i="15"/>
  <c r="AL551" i="15"/>
  <c r="AK551" i="15"/>
  <c r="AJ551" i="15"/>
  <c r="AI551" i="15"/>
  <c r="AH551" i="15"/>
  <c r="AG551" i="15"/>
  <c r="AF551" i="15"/>
  <c r="AE551" i="15"/>
  <c r="AD551" i="15"/>
  <c r="AC551" i="15"/>
  <c r="AB551" i="15"/>
  <c r="AA551" i="15"/>
  <c r="Z551" i="15"/>
  <c r="Y551" i="15"/>
  <c r="AL550" i="15"/>
  <c r="AK550" i="15"/>
  <c r="AJ550" i="15"/>
  <c r="AI550" i="15"/>
  <c r="AH550" i="15"/>
  <c r="AG550" i="15"/>
  <c r="AF550" i="15"/>
  <c r="AE550" i="15"/>
  <c r="AD550" i="15"/>
  <c r="AC550" i="15"/>
  <c r="AB550" i="15"/>
  <c r="AA550" i="15"/>
  <c r="Z550" i="15"/>
  <c r="Y550" i="15"/>
  <c r="AL549" i="15"/>
  <c r="AK549" i="15"/>
  <c r="AJ549" i="15"/>
  <c r="AI549" i="15"/>
  <c r="AH549" i="15"/>
  <c r="AG549" i="15"/>
  <c r="AF549" i="15"/>
  <c r="AE549" i="15"/>
  <c r="AD549" i="15"/>
  <c r="AC549" i="15"/>
  <c r="AB549" i="15"/>
  <c r="AA549" i="15"/>
  <c r="Z549" i="15"/>
  <c r="Y549" i="15"/>
  <c r="AL548" i="15"/>
  <c r="AK548" i="15"/>
  <c r="AJ548" i="15"/>
  <c r="AI548" i="15"/>
  <c r="AH548" i="15"/>
  <c r="AG548" i="15"/>
  <c r="AF548" i="15"/>
  <c r="AE548" i="15"/>
  <c r="AD548" i="15"/>
  <c r="AC548" i="15"/>
  <c r="AB548" i="15"/>
  <c r="AA548" i="15"/>
  <c r="Z548" i="15"/>
  <c r="Y548" i="15"/>
  <c r="AL547" i="15"/>
  <c r="AK547" i="15"/>
  <c r="AJ547" i="15"/>
  <c r="AI547" i="15"/>
  <c r="AH547" i="15"/>
  <c r="AG547" i="15"/>
  <c r="AF547" i="15"/>
  <c r="AE547" i="15"/>
  <c r="AD547" i="15"/>
  <c r="AC547" i="15"/>
  <c r="AB547" i="15"/>
  <c r="AA547" i="15"/>
  <c r="Z547" i="15"/>
  <c r="Y547" i="15"/>
  <c r="AL546" i="15"/>
  <c r="AK546" i="15"/>
  <c r="AJ546" i="15"/>
  <c r="AI546" i="15"/>
  <c r="AH546" i="15"/>
  <c r="AG546" i="15"/>
  <c r="AF546" i="15"/>
  <c r="AE546" i="15"/>
  <c r="AD546" i="15"/>
  <c r="AC546" i="15"/>
  <c r="AB546" i="15"/>
  <c r="AA546" i="15"/>
  <c r="Z546" i="15"/>
  <c r="Y546" i="15"/>
  <c r="AL545" i="15"/>
  <c r="AK545" i="15"/>
  <c r="AJ545" i="15"/>
  <c r="AI545" i="15"/>
  <c r="AH545" i="15"/>
  <c r="AG545" i="15"/>
  <c r="AF545" i="15"/>
  <c r="AE545" i="15"/>
  <c r="AD545" i="15"/>
  <c r="AC545" i="15"/>
  <c r="AB545" i="15"/>
  <c r="AA545" i="15"/>
  <c r="Z545" i="15"/>
  <c r="Y545" i="15"/>
  <c r="AL544" i="15"/>
  <c r="AK544" i="15"/>
  <c r="AJ544" i="15"/>
  <c r="AI544" i="15"/>
  <c r="AH544" i="15"/>
  <c r="AG544" i="15"/>
  <c r="AF544" i="15"/>
  <c r="AE544" i="15"/>
  <c r="AD544" i="15"/>
  <c r="AC544" i="15"/>
  <c r="AB544" i="15"/>
  <c r="AA544" i="15"/>
  <c r="Z544" i="15"/>
  <c r="Y544" i="15"/>
  <c r="AL543" i="15"/>
  <c r="AK543" i="15"/>
  <c r="AJ543" i="15"/>
  <c r="AI543" i="15"/>
  <c r="AH543" i="15"/>
  <c r="AG543" i="15"/>
  <c r="AF543" i="15"/>
  <c r="AE543" i="15"/>
  <c r="AD543" i="15"/>
  <c r="AC543" i="15"/>
  <c r="AB543" i="15"/>
  <c r="AA543" i="15"/>
  <c r="Z543" i="15"/>
  <c r="Y543" i="15"/>
  <c r="AL542" i="15"/>
  <c r="AK542" i="15"/>
  <c r="AJ542" i="15"/>
  <c r="AI542" i="15"/>
  <c r="AH542" i="15"/>
  <c r="AG542" i="15"/>
  <c r="AF542" i="15"/>
  <c r="AE542" i="15"/>
  <c r="AD542" i="15"/>
  <c r="AC542" i="15"/>
  <c r="AB542" i="15"/>
  <c r="AA542" i="15"/>
  <c r="Z542" i="15"/>
  <c r="Y542" i="15"/>
  <c r="AL541" i="15"/>
  <c r="AK541" i="15"/>
  <c r="AJ541" i="15"/>
  <c r="AI541" i="15"/>
  <c r="AH541" i="15"/>
  <c r="AG541" i="15"/>
  <c r="AF541" i="15"/>
  <c r="AE541" i="15"/>
  <c r="AD541" i="15"/>
  <c r="AC541" i="15"/>
  <c r="AB541" i="15"/>
  <c r="AA541" i="15"/>
  <c r="Z541" i="15"/>
  <c r="Y541" i="15"/>
  <c r="AL540" i="15"/>
  <c r="AK540" i="15"/>
  <c r="AJ540" i="15"/>
  <c r="AI540" i="15"/>
  <c r="AH540" i="15"/>
  <c r="AG540" i="15"/>
  <c r="AF540" i="15"/>
  <c r="AE540" i="15"/>
  <c r="AD540" i="15"/>
  <c r="AC540" i="15"/>
  <c r="AB540" i="15"/>
  <c r="AA540" i="15"/>
  <c r="Z540" i="15"/>
  <c r="Y540" i="15"/>
  <c r="AL539" i="15"/>
  <c r="AK539" i="15"/>
  <c r="AJ539" i="15"/>
  <c r="AI539" i="15"/>
  <c r="AH539" i="15"/>
  <c r="AG539" i="15"/>
  <c r="AF539" i="15"/>
  <c r="AE539" i="15"/>
  <c r="AD539" i="15"/>
  <c r="AC539" i="15"/>
  <c r="AB539" i="15"/>
  <c r="AA539" i="15"/>
  <c r="Z539" i="15"/>
  <c r="Y539" i="15"/>
  <c r="AL538" i="15"/>
  <c r="AK538" i="15"/>
  <c r="AJ538" i="15"/>
  <c r="AI538" i="15"/>
  <c r="AH538" i="15"/>
  <c r="AG538" i="15"/>
  <c r="AF538" i="15"/>
  <c r="AE538" i="15"/>
  <c r="AD538" i="15"/>
  <c r="AC538" i="15"/>
  <c r="AB538" i="15"/>
  <c r="AA538" i="15"/>
  <c r="Z538" i="15"/>
  <c r="Y538" i="15"/>
  <c r="AL537" i="15"/>
  <c r="AK537" i="15"/>
  <c r="AJ537" i="15"/>
  <c r="AI537" i="15"/>
  <c r="AH537" i="15"/>
  <c r="AG537" i="15"/>
  <c r="AF537" i="15"/>
  <c r="AE537" i="15"/>
  <c r="AD537" i="15"/>
  <c r="AC537" i="15"/>
  <c r="AB537" i="15"/>
  <c r="AA537" i="15"/>
  <c r="Z537" i="15"/>
  <c r="Y537" i="15"/>
  <c r="AL536" i="15"/>
  <c r="AK536" i="15"/>
  <c r="AJ536" i="15"/>
  <c r="AI536" i="15"/>
  <c r="AH536" i="15"/>
  <c r="AG536" i="15"/>
  <c r="AF536" i="15"/>
  <c r="AE536" i="15"/>
  <c r="AD536" i="15"/>
  <c r="AC536" i="15"/>
  <c r="AB536" i="15"/>
  <c r="AA536" i="15"/>
  <c r="Z536" i="15"/>
  <c r="Y536" i="15"/>
  <c r="AK535" i="15"/>
  <c r="AD535" i="15"/>
  <c r="Y535" i="15"/>
  <c r="AL534" i="15"/>
  <c r="AK534" i="15"/>
  <c r="AJ534" i="15"/>
  <c r="AI534" i="15"/>
  <c r="AH534" i="15"/>
  <c r="AG534" i="15"/>
  <c r="AF534" i="15"/>
  <c r="AE534" i="15"/>
  <c r="AD534" i="15"/>
  <c r="AC534" i="15"/>
  <c r="AB534" i="15"/>
  <c r="AA534" i="15"/>
  <c r="Z534" i="15"/>
  <c r="Y534" i="15"/>
  <c r="AL533" i="15"/>
  <c r="AK533" i="15"/>
  <c r="AJ533" i="15"/>
  <c r="AI533" i="15"/>
  <c r="AH533" i="15"/>
  <c r="AG533" i="15"/>
  <c r="AF533" i="15"/>
  <c r="AE533" i="15"/>
  <c r="AD533" i="15"/>
  <c r="AC533" i="15"/>
  <c r="AB533" i="15"/>
  <c r="AA533" i="15"/>
  <c r="Z533" i="15"/>
  <c r="Y533" i="15"/>
  <c r="AL532" i="15"/>
  <c r="AK532" i="15"/>
  <c r="AJ532" i="15"/>
  <c r="AI532" i="15"/>
  <c r="AH532" i="15"/>
  <c r="AG532" i="15"/>
  <c r="AF532" i="15"/>
  <c r="AE532" i="15"/>
  <c r="AD532" i="15"/>
  <c r="AC532" i="15"/>
  <c r="AB532" i="15"/>
  <c r="AA532" i="15"/>
  <c r="Z532" i="15"/>
  <c r="Y532" i="15"/>
  <c r="AL531" i="15"/>
  <c r="AK531" i="15"/>
  <c r="AJ531" i="15"/>
  <c r="AI531" i="15"/>
  <c r="AH531" i="15"/>
  <c r="AG531" i="15"/>
  <c r="AF531" i="15"/>
  <c r="AE531" i="15"/>
  <c r="AD531" i="15"/>
  <c r="AC531" i="15"/>
  <c r="AB531" i="15"/>
  <c r="AA531" i="15"/>
  <c r="Z531" i="15"/>
  <c r="Y531" i="15"/>
  <c r="AL530" i="15"/>
  <c r="AK530" i="15"/>
  <c r="AJ530" i="15"/>
  <c r="AI530" i="15"/>
  <c r="AH530" i="15"/>
  <c r="AG530" i="15"/>
  <c r="AF530" i="15"/>
  <c r="AE530" i="15"/>
  <c r="AD530" i="15"/>
  <c r="AC530" i="15"/>
  <c r="AB530" i="15"/>
  <c r="AA530" i="15"/>
  <c r="Z530" i="15"/>
  <c r="Y530" i="15"/>
  <c r="AL529" i="15"/>
  <c r="AK529" i="15"/>
  <c r="AJ529" i="15"/>
  <c r="AI529" i="15"/>
  <c r="AH529" i="15"/>
  <c r="AG529" i="15"/>
  <c r="AF529" i="15"/>
  <c r="AE529" i="15"/>
  <c r="AD529" i="15"/>
  <c r="AC529" i="15"/>
  <c r="AB529" i="15"/>
  <c r="AA529" i="15"/>
  <c r="Z529" i="15"/>
  <c r="Y529" i="15"/>
  <c r="AL528" i="15"/>
  <c r="AK528" i="15"/>
  <c r="AJ528" i="15"/>
  <c r="AI528" i="15"/>
  <c r="AH528" i="15"/>
  <c r="AG528" i="15"/>
  <c r="AF528" i="15"/>
  <c r="AE528" i="15"/>
  <c r="AD528" i="15"/>
  <c r="AC528" i="15"/>
  <c r="AB528" i="15"/>
  <c r="AA528" i="15"/>
  <c r="Z528" i="15"/>
  <c r="Y528" i="15"/>
  <c r="AL527" i="15"/>
  <c r="AK527" i="15"/>
  <c r="AJ527" i="15"/>
  <c r="AI527" i="15"/>
  <c r="AH527" i="15"/>
  <c r="AG527" i="15"/>
  <c r="AF527" i="15"/>
  <c r="AE527" i="15"/>
  <c r="AD527" i="15"/>
  <c r="AC527" i="15"/>
  <c r="AB527" i="15"/>
  <c r="AA527" i="15"/>
  <c r="Z527" i="15"/>
  <c r="Y527" i="15"/>
  <c r="AL526" i="15"/>
  <c r="AK526" i="15"/>
  <c r="AJ526" i="15"/>
  <c r="AI526" i="15"/>
  <c r="AH526" i="15"/>
  <c r="AG526" i="15"/>
  <c r="AF526" i="15"/>
  <c r="AE526" i="15"/>
  <c r="AD526" i="15"/>
  <c r="AC526" i="15"/>
  <c r="AB526" i="15"/>
  <c r="AA526" i="15"/>
  <c r="Z526" i="15"/>
  <c r="Y526" i="15"/>
  <c r="AL525" i="15"/>
  <c r="AK525" i="15"/>
  <c r="AJ525" i="15"/>
  <c r="AI525" i="15"/>
  <c r="AH525" i="15"/>
  <c r="AG525" i="15"/>
  <c r="AF525" i="15"/>
  <c r="AE525" i="15"/>
  <c r="AD525" i="15"/>
  <c r="AC525" i="15"/>
  <c r="AB525" i="15"/>
  <c r="AA525" i="15"/>
  <c r="Z525" i="15"/>
  <c r="Y525" i="15"/>
  <c r="AL524" i="15"/>
  <c r="AK524" i="15"/>
  <c r="AJ524" i="15"/>
  <c r="AI524" i="15"/>
  <c r="AH524" i="15"/>
  <c r="AG524" i="15"/>
  <c r="AF524" i="15"/>
  <c r="AE524" i="15"/>
  <c r="AD524" i="15"/>
  <c r="AC524" i="15"/>
  <c r="AB524" i="15"/>
  <c r="AA524" i="15"/>
  <c r="Z524" i="15"/>
  <c r="Y524" i="15"/>
  <c r="AL523" i="15"/>
  <c r="AK523" i="15"/>
  <c r="AJ523" i="15"/>
  <c r="AI523" i="15"/>
  <c r="AH523" i="15"/>
  <c r="AG523" i="15"/>
  <c r="AF523" i="15"/>
  <c r="AE523" i="15"/>
  <c r="AD523" i="15"/>
  <c r="AC523" i="15"/>
  <c r="AB523" i="15"/>
  <c r="AA523" i="15"/>
  <c r="Z523" i="15"/>
  <c r="Y523" i="15"/>
  <c r="AL522" i="15"/>
  <c r="AK522" i="15"/>
  <c r="AJ522" i="15"/>
  <c r="AI522" i="15"/>
  <c r="AH522" i="15"/>
  <c r="AG522" i="15"/>
  <c r="AF522" i="15"/>
  <c r="AE522" i="15"/>
  <c r="AD522" i="15"/>
  <c r="AC522" i="15"/>
  <c r="AB522" i="15"/>
  <c r="AA522" i="15"/>
  <c r="Z522" i="15"/>
  <c r="Y522" i="15"/>
  <c r="AL521" i="15"/>
  <c r="AK521" i="15"/>
  <c r="AJ521" i="15"/>
  <c r="AI521" i="15"/>
  <c r="AH521" i="15"/>
  <c r="AG521" i="15"/>
  <c r="AF521" i="15"/>
  <c r="AE521" i="15"/>
  <c r="AD521" i="15"/>
  <c r="AC521" i="15"/>
  <c r="AB521" i="15"/>
  <c r="AA521" i="15"/>
  <c r="Z521" i="15"/>
  <c r="Y521" i="15"/>
  <c r="AL520" i="15"/>
  <c r="AK520" i="15"/>
  <c r="AJ520" i="15"/>
  <c r="AI520" i="15"/>
  <c r="AH520" i="15"/>
  <c r="AG520" i="15"/>
  <c r="AF520" i="15"/>
  <c r="AE520" i="15"/>
  <c r="AD520" i="15"/>
  <c r="AC520" i="15"/>
  <c r="AB520" i="15"/>
  <c r="AA520" i="15"/>
  <c r="Z520" i="15"/>
  <c r="Y520" i="15"/>
  <c r="AL519" i="15"/>
  <c r="AK519" i="15"/>
  <c r="AJ519" i="15"/>
  <c r="AI519" i="15"/>
  <c r="AH519" i="15"/>
  <c r="AG519" i="15"/>
  <c r="AF519" i="15"/>
  <c r="AE519" i="15"/>
  <c r="AD519" i="15"/>
  <c r="AC519" i="15"/>
  <c r="AB519" i="15"/>
  <c r="AA519" i="15"/>
  <c r="Z519" i="15"/>
  <c r="Y519" i="15"/>
  <c r="AL518" i="15"/>
  <c r="AK518" i="15"/>
  <c r="AJ518" i="15"/>
  <c r="AI518" i="15"/>
  <c r="AH518" i="15"/>
  <c r="AG518" i="15"/>
  <c r="AF518" i="15"/>
  <c r="AE518" i="15"/>
  <c r="AD518" i="15"/>
  <c r="AC518" i="15"/>
  <c r="AB518" i="15"/>
  <c r="AA518" i="15"/>
  <c r="Z518" i="15"/>
  <c r="Y518" i="15"/>
  <c r="AL517" i="15"/>
  <c r="AK517" i="15"/>
  <c r="AJ517" i="15"/>
  <c r="AI517" i="15"/>
  <c r="AH517" i="15"/>
  <c r="AG517" i="15"/>
  <c r="AF517" i="15"/>
  <c r="AE517" i="15"/>
  <c r="AD517" i="15"/>
  <c r="AC517" i="15"/>
  <c r="AB517" i="15"/>
  <c r="AA517" i="15"/>
  <c r="Z517" i="15"/>
  <c r="Y517" i="15"/>
  <c r="AL516" i="15"/>
  <c r="AK516" i="15"/>
  <c r="AJ516" i="15"/>
  <c r="AI516" i="15"/>
  <c r="AH516" i="15"/>
  <c r="AG516" i="15"/>
  <c r="AF516" i="15"/>
  <c r="AE516" i="15"/>
  <c r="AD516" i="15"/>
  <c r="AC516" i="15"/>
  <c r="AB516" i="15"/>
  <c r="AA516" i="15"/>
  <c r="Z516" i="15"/>
  <c r="Y516" i="15"/>
  <c r="AL515" i="15"/>
  <c r="AK515" i="15"/>
  <c r="AJ515" i="15"/>
  <c r="AI515" i="15"/>
  <c r="AH515" i="15"/>
  <c r="AG515" i="15"/>
  <c r="AF515" i="15"/>
  <c r="AE515" i="15"/>
  <c r="AD515" i="15"/>
  <c r="AC515" i="15"/>
  <c r="AB515" i="15"/>
  <c r="AA515" i="15"/>
  <c r="Z515" i="15"/>
  <c r="Y515" i="15"/>
  <c r="AL514" i="15"/>
  <c r="AK514" i="15"/>
  <c r="AJ514" i="15"/>
  <c r="AI514" i="15"/>
  <c r="AH514" i="15"/>
  <c r="AG514" i="15"/>
  <c r="AF514" i="15"/>
  <c r="AE514" i="15"/>
  <c r="AD514" i="15"/>
  <c r="AC514" i="15"/>
  <c r="AB514" i="15"/>
  <c r="AA514" i="15"/>
  <c r="Z514" i="15"/>
  <c r="Y514" i="15"/>
  <c r="AL513" i="15"/>
  <c r="AK513" i="15"/>
  <c r="AJ513" i="15"/>
  <c r="AI513" i="15"/>
  <c r="AH513" i="15"/>
  <c r="AG513" i="15"/>
  <c r="AF513" i="15"/>
  <c r="AE513" i="15"/>
  <c r="AD513" i="15"/>
  <c r="AC513" i="15"/>
  <c r="AB513" i="15"/>
  <c r="AA513" i="15"/>
  <c r="Z513" i="15"/>
  <c r="Y513" i="15"/>
  <c r="AL512" i="15"/>
  <c r="AK512" i="15"/>
  <c r="AJ512" i="15"/>
  <c r="AI512" i="15"/>
  <c r="AH512" i="15"/>
  <c r="AG512" i="15"/>
  <c r="AF512" i="15"/>
  <c r="AE512" i="15"/>
  <c r="AD512" i="15"/>
  <c r="AC512" i="15"/>
  <c r="AB512" i="15"/>
  <c r="AA512" i="15"/>
  <c r="Z512" i="15"/>
  <c r="Y512" i="15"/>
  <c r="AK511" i="15"/>
  <c r="AD511" i="15"/>
  <c r="Y511" i="15"/>
  <c r="AL510" i="15"/>
  <c r="AK510" i="15"/>
  <c r="AJ510" i="15"/>
  <c r="AI510" i="15"/>
  <c r="AH510" i="15"/>
  <c r="AG510" i="15"/>
  <c r="AF510" i="15"/>
  <c r="AE510" i="15"/>
  <c r="AD510" i="15"/>
  <c r="AC510" i="15"/>
  <c r="AB510" i="15"/>
  <c r="AA510" i="15"/>
  <c r="Z510" i="15"/>
  <c r="Y510" i="15"/>
  <c r="AL509" i="15"/>
  <c r="AK509" i="15"/>
  <c r="AJ509" i="15"/>
  <c r="AI509" i="15"/>
  <c r="AH509" i="15"/>
  <c r="AG509" i="15"/>
  <c r="AF509" i="15"/>
  <c r="AE509" i="15"/>
  <c r="AD509" i="15"/>
  <c r="AC509" i="15"/>
  <c r="AB509" i="15"/>
  <c r="AA509" i="15"/>
  <c r="Z509" i="15"/>
  <c r="Y509" i="15"/>
  <c r="AL508" i="15"/>
  <c r="AK508" i="15"/>
  <c r="AJ508" i="15"/>
  <c r="AI508" i="15"/>
  <c r="AH508" i="15"/>
  <c r="AG508" i="15"/>
  <c r="AF508" i="15"/>
  <c r="AE508" i="15"/>
  <c r="AD508" i="15"/>
  <c r="AC508" i="15"/>
  <c r="AB508" i="15"/>
  <c r="AA508" i="15"/>
  <c r="Z508" i="15"/>
  <c r="Y508" i="15"/>
  <c r="AL507" i="15"/>
  <c r="AK507" i="15"/>
  <c r="AJ507" i="15"/>
  <c r="AI507" i="15"/>
  <c r="AH507" i="15"/>
  <c r="AG507" i="15"/>
  <c r="AF507" i="15"/>
  <c r="AE507" i="15"/>
  <c r="AD507" i="15"/>
  <c r="AC507" i="15"/>
  <c r="AB507" i="15"/>
  <c r="AA507" i="15"/>
  <c r="Z507" i="15"/>
  <c r="Y507" i="15"/>
  <c r="AL506" i="15"/>
  <c r="AK506" i="15"/>
  <c r="AJ506" i="15"/>
  <c r="AI506" i="15"/>
  <c r="AH506" i="15"/>
  <c r="AG506" i="15"/>
  <c r="AF506" i="15"/>
  <c r="AE506" i="15"/>
  <c r="AD506" i="15"/>
  <c r="AC506" i="15"/>
  <c r="AB506" i="15"/>
  <c r="AA506" i="15"/>
  <c r="Z506" i="15"/>
  <c r="Y506" i="15"/>
  <c r="AL505" i="15"/>
  <c r="AK505" i="15"/>
  <c r="AJ505" i="15"/>
  <c r="AI505" i="15"/>
  <c r="AH505" i="15"/>
  <c r="AG505" i="15"/>
  <c r="AF505" i="15"/>
  <c r="AE505" i="15"/>
  <c r="AD505" i="15"/>
  <c r="AC505" i="15"/>
  <c r="AB505" i="15"/>
  <c r="AA505" i="15"/>
  <c r="Z505" i="15"/>
  <c r="Y505" i="15"/>
  <c r="AL504" i="15"/>
  <c r="AK504" i="15"/>
  <c r="AJ504" i="15"/>
  <c r="AI504" i="15"/>
  <c r="AH504" i="15"/>
  <c r="AG504" i="15"/>
  <c r="AF504" i="15"/>
  <c r="AE504" i="15"/>
  <c r="AD504" i="15"/>
  <c r="AC504" i="15"/>
  <c r="AB504" i="15"/>
  <c r="AA504" i="15"/>
  <c r="Z504" i="15"/>
  <c r="Y504" i="15"/>
  <c r="AL503" i="15"/>
  <c r="AK503" i="15"/>
  <c r="AJ503" i="15"/>
  <c r="AI503" i="15"/>
  <c r="AH503" i="15"/>
  <c r="AG503" i="15"/>
  <c r="AF503" i="15"/>
  <c r="AE503" i="15"/>
  <c r="AD503" i="15"/>
  <c r="AC503" i="15"/>
  <c r="AB503" i="15"/>
  <c r="AA503" i="15"/>
  <c r="Z503" i="15"/>
  <c r="Y503" i="15"/>
  <c r="AL502" i="15"/>
  <c r="AK502" i="15"/>
  <c r="AJ502" i="15"/>
  <c r="AI502" i="15"/>
  <c r="AH502" i="15"/>
  <c r="AG502" i="15"/>
  <c r="AF502" i="15"/>
  <c r="AE502" i="15"/>
  <c r="AD502" i="15"/>
  <c r="AC502" i="15"/>
  <c r="AB502" i="15"/>
  <c r="AA502" i="15"/>
  <c r="Z502" i="15"/>
  <c r="Y502" i="15"/>
  <c r="AL501" i="15"/>
  <c r="AK501" i="15"/>
  <c r="AJ501" i="15"/>
  <c r="AI501" i="15"/>
  <c r="AH501" i="15"/>
  <c r="AG501" i="15"/>
  <c r="AF501" i="15"/>
  <c r="AE501" i="15"/>
  <c r="AD501" i="15"/>
  <c r="AC501" i="15"/>
  <c r="AB501" i="15"/>
  <c r="AA501" i="15"/>
  <c r="Z501" i="15"/>
  <c r="Y501" i="15"/>
  <c r="AL500" i="15"/>
  <c r="AK500" i="15"/>
  <c r="AJ500" i="15"/>
  <c r="AI500" i="15"/>
  <c r="AH500" i="15"/>
  <c r="AG500" i="15"/>
  <c r="AF500" i="15"/>
  <c r="AE500" i="15"/>
  <c r="AD500" i="15"/>
  <c r="AC500" i="15"/>
  <c r="AB500" i="15"/>
  <c r="AA500" i="15"/>
  <c r="Z500" i="15"/>
  <c r="Y500" i="15"/>
  <c r="AL499" i="15"/>
  <c r="AK499" i="15"/>
  <c r="AJ499" i="15"/>
  <c r="AI499" i="15"/>
  <c r="AH499" i="15"/>
  <c r="AG499" i="15"/>
  <c r="AF499" i="15"/>
  <c r="AE499" i="15"/>
  <c r="AD499" i="15"/>
  <c r="AC499" i="15"/>
  <c r="AB499" i="15"/>
  <c r="AA499" i="15"/>
  <c r="Z499" i="15"/>
  <c r="Y499" i="15"/>
  <c r="AL498" i="15"/>
  <c r="AK498" i="15"/>
  <c r="AJ498" i="15"/>
  <c r="AI498" i="15"/>
  <c r="AH498" i="15"/>
  <c r="AG498" i="15"/>
  <c r="AF498" i="15"/>
  <c r="AE498" i="15"/>
  <c r="AD498" i="15"/>
  <c r="AC498" i="15"/>
  <c r="AB498" i="15"/>
  <c r="AA498" i="15"/>
  <c r="Z498" i="15"/>
  <c r="Y498" i="15"/>
  <c r="AL497" i="15"/>
  <c r="AK497" i="15"/>
  <c r="AJ497" i="15"/>
  <c r="AI497" i="15"/>
  <c r="AH497" i="15"/>
  <c r="AG497" i="15"/>
  <c r="AF497" i="15"/>
  <c r="AE497" i="15"/>
  <c r="AD497" i="15"/>
  <c r="AC497" i="15"/>
  <c r="AB497" i="15"/>
  <c r="AA497" i="15"/>
  <c r="Z497" i="15"/>
  <c r="Y497" i="15"/>
  <c r="AL496" i="15"/>
  <c r="AK496" i="15"/>
  <c r="AJ496" i="15"/>
  <c r="AI496" i="15"/>
  <c r="AH496" i="15"/>
  <c r="AG496" i="15"/>
  <c r="AF496" i="15"/>
  <c r="AE496" i="15"/>
  <c r="AD496" i="15"/>
  <c r="AC496" i="15"/>
  <c r="AB496" i="15"/>
  <c r="AA496" i="15"/>
  <c r="Z496" i="15"/>
  <c r="Y496" i="15"/>
  <c r="AL495" i="15"/>
  <c r="AK495" i="15"/>
  <c r="AJ495" i="15"/>
  <c r="AI495" i="15"/>
  <c r="AH495" i="15"/>
  <c r="AG495" i="15"/>
  <c r="AF495" i="15"/>
  <c r="AE495" i="15"/>
  <c r="AD495" i="15"/>
  <c r="AC495" i="15"/>
  <c r="AB495" i="15"/>
  <c r="AA495" i="15"/>
  <c r="Z495" i="15"/>
  <c r="Y495" i="15"/>
  <c r="AL494" i="15"/>
  <c r="AK494" i="15"/>
  <c r="AJ494" i="15"/>
  <c r="AI494" i="15"/>
  <c r="AH494" i="15"/>
  <c r="AG494" i="15"/>
  <c r="AF494" i="15"/>
  <c r="AE494" i="15"/>
  <c r="AD494" i="15"/>
  <c r="AC494" i="15"/>
  <c r="AB494" i="15"/>
  <c r="AA494" i="15"/>
  <c r="Z494" i="15"/>
  <c r="Y494" i="15"/>
  <c r="AL493" i="15"/>
  <c r="AK493" i="15"/>
  <c r="AJ493" i="15"/>
  <c r="AI493" i="15"/>
  <c r="AH493" i="15"/>
  <c r="AG493" i="15"/>
  <c r="AF493" i="15"/>
  <c r="AE493" i="15"/>
  <c r="AD493" i="15"/>
  <c r="AC493" i="15"/>
  <c r="AB493" i="15"/>
  <c r="AA493" i="15"/>
  <c r="Z493" i="15"/>
  <c r="Y493" i="15"/>
  <c r="AL492" i="15"/>
  <c r="AK492" i="15"/>
  <c r="AJ492" i="15"/>
  <c r="AI492" i="15"/>
  <c r="AH492" i="15"/>
  <c r="AG492" i="15"/>
  <c r="AF492" i="15"/>
  <c r="AE492" i="15"/>
  <c r="AD492" i="15"/>
  <c r="AC492" i="15"/>
  <c r="AB492" i="15"/>
  <c r="AA492" i="15"/>
  <c r="Z492" i="15"/>
  <c r="Y492" i="15"/>
  <c r="AL491" i="15"/>
  <c r="AK491" i="15"/>
  <c r="AJ491" i="15"/>
  <c r="AI491" i="15"/>
  <c r="AH491" i="15"/>
  <c r="AG491" i="15"/>
  <c r="AF491" i="15"/>
  <c r="AE491" i="15"/>
  <c r="AD491" i="15"/>
  <c r="AC491" i="15"/>
  <c r="AB491" i="15"/>
  <c r="AA491" i="15"/>
  <c r="Z491" i="15"/>
  <c r="Y491" i="15"/>
  <c r="AL490" i="15"/>
  <c r="AK490" i="15"/>
  <c r="AJ490" i="15"/>
  <c r="AI490" i="15"/>
  <c r="AH490" i="15"/>
  <c r="AG490" i="15"/>
  <c r="AF490" i="15"/>
  <c r="AE490" i="15"/>
  <c r="AD490" i="15"/>
  <c r="AC490" i="15"/>
  <c r="AB490" i="15"/>
  <c r="AA490" i="15"/>
  <c r="Z490" i="15"/>
  <c r="Y490" i="15"/>
  <c r="AL489" i="15"/>
  <c r="AK489" i="15"/>
  <c r="AJ489" i="15"/>
  <c r="AI489" i="15"/>
  <c r="AH489" i="15"/>
  <c r="AG489" i="15"/>
  <c r="AF489" i="15"/>
  <c r="AE489" i="15"/>
  <c r="AD489" i="15"/>
  <c r="AC489" i="15"/>
  <c r="AB489" i="15"/>
  <c r="AA489" i="15"/>
  <c r="Z489" i="15"/>
  <c r="Y489" i="15"/>
  <c r="AL488" i="15"/>
  <c r="AK488" i="15"/>
  <c r="AJ488" i="15"/>
  <c r="AI488" i="15"/>
  <c r="AH488" i="15"/>
  <c r="AG488" i="15"/>
  <c r="AF488" i="15"/>
  <c r="AE488" i="15"/>
  <c r="AD488" i="15"/>
  <c r="AC488" i="15"/>
  <c r="AB488" i="15"/>
  <c r="AA488" i="15"/>
  <c r="Z488" i="15"/>
  <c r="Y488" i="15"/>
  <c r="AL487" i="15"/>
  <c r="AK487" i="15"/>
  <c r="AJ487" i="15"/>
  <c r="AI487" i="15"/>
  <c r="AH487" i="15"/>
  <c r="AG487" i="15"/>
  <c r="AF487" i="15"/>
  <c r="AE487" i="15"/>
  <c r="AD487" i="15"/>
  <c r="AC487" i="15"/>
  <c r="AB487" i="15"/>
  <c r="AA487" i="15"/>
  <c r="Z487" i="15"/>
  <c r="Y487" i="15"/>
  <c r="AL486" i="15"/>
  <c r="AK486" i="15"/>
  <c r="AJ486" i="15"/>
  <c r="AI486" i="15"/>
  <c r="AH486" i="15"/>
  <c r="AG486" i="15"/>
  <c r="AF486" i="15"/>
  <c r="AE486" i="15"/>
  <c r="AD486" i="15"/>
  <c r="AC486" i="15"/>
  <c r="AB486" i="15"/>
  <c r="AA486" i="15"/>
  <c r="Z486" i="15"/>
  <c r="Y486" i="15"/>
  <c r="AL485" i="15"/>
  <c r="AK485" i="15"/>
  <c r="AJ485" i="15"/>
  <c r="AI485" i="15"/>
  <c r="AH485" i="15"/>
  <c r="AG485" i="15"/>
  <c r="AF485" i="15"/>
  <c r="AE485" i="15"/>
  <c r="AD485" i="15"/>
  <c r="AC485" i="15"/>
  <c r="AB485" i="15"/>
  <c r="AA485" i="15"/>
  <c r="Z485" i="15"/>
  <c r="Y485" i="15"/>
  <c r="AL484" i="15"/>
  <c r="AK484" i="15"/>
  <c r="AJ484" i="15"/>
  <c r="AI484" i="15"/>
  <c r="AH484" i="15"/>
  <c r="AG484" i="15"/>
  <c r="AF484" i="15"/>
  <c r="AE484" i="15"/>
  <c r="AD484" i="15"/>
  <c r="AC484" i="15"/>
  <c r="AB484" i="15"/>
  <c r="AA484" i="15"/>
  <c r="Z484" i="15"/>
  <c r="Y484" i="15"/>
  <c r="AL483" i="15"/>
  <c r="AK483" i="15"/>
  <c r="AJ483" i="15"/>
  <c r="AI483" i="15"/>
  <c r="AH483" i="15"/>
  <c r="AG483" i="15"/>
  <c r="AF483" i="15"/>
  <c r="AE483" i="15"/>
  <c r="AD483" i="15"/>
  <c r="AC483" i="15"/>
  <c r="AB483" i="15"/>
  <c r="AA483" i="15"/>
  <c r="Z483" i="15"/>
  <c r="Y483" i="15"/>
  <c r="AL482" i="15"/>
  <c r="AK482" i="15"/>
  <c r="AJ482" i="15"/>
  <c r="AI482" i="15"/>
  <c r="AH482" i="15"/>
  <c r="AG482" i="15"/>
  <c r="AF482" i="15"/>
  <c r="AE482" i="15"/>
  <c r="AD482" i="15"/>
  <c r="AC482" i="15"/>
  <c r="AB482" i="15"/>
  <c r="AA482" i="15"/>
  <c r="Z482" i="15"/>
  <c r="Y482" i="15"/>
  <c r="AL481" i="15"/>
  <c r="AK481" i="15"/>
  <c r="AJ481" i="15"/>
  <c r="AI481" i="15"/>
  <c r="AH481" i="15"/>
  <c r="AG481" i="15"/>
  <c r="AF481" i="15"/>
  <c r="AE481" i="15"/>
  <c r="AD481" i="15"/>
  <c r="AC481" i="15"/>
  <c r="AB481" i="15"/>
  <c r="AA481" i="15"/>
  <c r="Z481" i="15"/>
  <c r="Y481" i="15"/>
  <c r="AL480" i="15"/>
  <c r="AK480" i="15"/>
  <c r="AJ480" i="15"/>
  <c r="AI480" i="15"/>
  <c r="AH480" i="15"/>
  <c r="AG480" i="15"/>
  <c r="AF480" i="15"/>
  <c r="AE480" i="15"/>
  <c r="AD480" i="15"/>
  <c r="AC480" i="15"/>
  <c r="AB480" i="15"/>
  <c r="AA480" i="15"/>
  <c r="Z480" i="15"/>
  <c r="Y480" i="15"/>
  <c r="AL479" i="15"/>
  <c r="AK479" i="15"/>
  <c r="AJ479" i="15"/>
  <c r="AI479" i="15"/>
  <c r="AH479" i="15"/>
  <c r="AG479" i="15"/>
  <c r="AF479" i="15"/>
  <c r="AE479" i="15"/>
  <c r="AD479" i="15"/>
  <c r="AC479" i="15"/>
  <c r="AB479" i="15"/>
  <c r="AA479" i="15"/>
  <c r="Z479" i="15"/>
  <c r="Y479" i="15"/>
  <c r="AL478" i="15"/>
  <c r="AK478" i="15"/>
  <c r="AJ478" i="15"/>
  <c r="AI478" i="15"/>
  <c r="AH478" i="15"/>
  <c r="AG478" i="15"/>
  <c r="AF478" i="15"/>
  <c r="AE478" i="15"/>
  <c r="AD478" i="15"/>
  <c r="AC478" i="15"/>
  <c r="AB478" i="15"/>
  <c r="AA478" i="15"/>
  <c r="Z478" i="15"/>
  <c r="Y478" i="15"/>
  <c r="AL477" i="15"/>
  <c r="AK477" i="15"/>
  <c r="AJ477" i="15"/>
  <c r="AI477" i="15"/>
  <c r="AH477" i="15"/>
  <c r="AG477" i="15"/>
  <c r="AF477" i="15"/>
  <c r="AE477" i="15"/>
  <c r="AD477" i="15"/>
  <c r="AC477" i="15"/>
  <c r="AB477" i="15"/>
  <c r="AA477" i="15"/>
  <c r="Z477" i="15"/>
  <c r="Y477" i="15"/>
  <c r="AL476" i="15"/>
  <c r="AK476" i="15"/>
  <c r="AJ476" i="15"/>
  <c r="AI476" i="15"/>
  <c r="AH476" i="15"/>
  <c r="AG476" i="15"/>
  <c r="AF476" i="15"/>
  <c r="AE476" i="15"/>
  <c r="AD476" i="15"/>
  <c r="AC476" i="15"/>
  <c r="AB476" i="15"/>
  <c r="AA476" i="15"/>
  <c r="Z476" i="15"/>
  <c r="Y476" i="15"/>
  <c r="AL475" i="15"/>
  <c r="AK475" i="15"/>
  <c r="AJ475" i="15"/>
  <c r="AI475" i="15"/>
  <c r="AH475" i="15"/>
  <c r="AG475" i="15"/>
  <c r="AF475" i="15"/>
  <c r="AE475" i="15"/>
  <c r="AD475" i="15"/>
  <c r="AC475" i="15"/>
  <c r="AB475" i="15"/>
  <c r="AA475" i="15"/>
  <c r="Z475" i="15"/>
  <c r="Y475" i="15"/>
  <c r="AL474" i="15"/>
  <c r="AK474" i="15"/>
  <c r="AJ474" i="15"/>
  <c r="AI474" i="15"/>
  <c r="AH474" i="15"/>
  <c r="AG474" i="15"/>
  <c r="AF474" i="15"/>
  <c r="AE474" i="15"/>
  <c r="AD474" i="15"/>
  <c r="AC474" i="15"/>
  <c r="AB474" i="15"/>
  <c r="AA474" i="15"/>
  <c r="Z474" i="15"/>
  <c r="Y474" i="15"/>
  <c r="AL473" i="15"/>
  <c r="AK473" i="15"/>
  <c r="AJ473" i="15"/>
  <c r="AI473" i="15"/>
  <c r="AH473" i="15"/>
  <c r="AG473" i="15"/>
  <c r="AF473" i="15"/>
  <c r="AE473" i="15"/>
  <c r="AD473" i="15"/>
  <c r="AC473" i="15"/>
  <c r="AB473" i="15"/>
  <c r="AA473" i="15"/>
  <c r="Z473" i="15"/>
  <c r="Y473" i="15"/>
  <c r="AL472" i="15"/>
  <c r="AK472" i="15"/>
  <c r="AJ472" i="15"/>
  <c r="AI472" i="15"/>
  <c r="AH472" i="15"/>
  <c r="AG472" i="15"/>
  <c r="AF472" i="15"/>
  <c r="AE472" i="15"/>
  <c r="AD472" i="15"/>
  <c r="AC472" i="15"/>
  <c r="AB472" i="15"/>
  <c r="AA472" i="15"/>
  <c r="Z472" i="15"/>
  <c r="Y472" i="15"/>
  <c r="AL471" i="15"/>
  <c r="AK471" i="15"/>
  <c r="AJ471" i="15"/>
  <c r="AI471" i="15"/>
  <c r="AH471" i="15"/>
  <c r="AG471" i="15"/>
  <c r="AF471" i="15"/>
  <c r="AE471" i="15"/>
  <c r="AD471" i="15"/>
  <c r="AC471" i="15"/>
  <c r="AB471" i="15"/>
  <c r="AA471" i="15"/>
  <c r="Z471" i="15"/>
  <c r="Y471" i="15"/>
  <c r="AL470" i="15"/>
  <c r="AK470" i="15"/>
  <c r="AJ470" i="15"/>
  <c r="AI470" i="15"/>
  <c r="AH470" i="15"/>
  <c r="AG470" i="15"/>
  <c r="AF470" i="15"/>
  <c r="AE470" i="15"/>
  <c r="AD470" i="15"/>
  <c r="AC470" i="15"/>
  <c r="AB470" i="15"/>
  <c r="AA470" i="15"/>
  <c r="Z470" i="15"/>
  <c r="Y470" i="15"/>
  <c r="AL469" i="15"/>
  <c r="AK469" i="15"/>
  <c r="AJ469" i="15"/>
  <c r="AI469" i="15"/>
  <c r="AH469" i="15"/>
  <c r="AG469" i="15"/>
  <c r="AF469" i="15"/>
  <c r="AE469" i="15"/>
  <c r="AD469" i="15"/>
  <c r="AC469" i="15"/>
  <c r="AB469" i="15"/>
  <c r="AA469" i="15"/>
  <c r="Z469" i="15"/>
  <c r="Y469" i="15"/>
  <c r="AL468" i="15"/>
  <c r="AK468" i="15"/>
  <c r="AJ468" i="15"/>
  <c r="AI468" i="15"/>
  <c r="AH468" i="15"/>
  <c r="AG468" i="15"/>
  <c r="AF468" i="15"/>
  <c r="AE468" i="15"/>
  <c r="AD468" i="15"/>
  <c r="AC468" i="15"/>
  <c r="AB468" i="15"/>
  <c r="AA468" i="15"/>
  <c r="Z468" i="15"/>
  <c r="Y468" i="15"/>
  <c r="AL467" i="15"/>
  <c r="AK467" i="15"/>
  <c r="AJ467" i="15"/>
  <c r="AI467" i="15"/>
  <c r="AH467" i="15"/>
  <c r="AG467" i="15"/>
  <c r="AF467" i="15"/>
  <c r="AE467" i="15"/>
  <c r="AD467" i="15"/>
  <c r="AC467" i="15"/>
  <c r="AB467" i="15"/>
  <c r="AA467" i="15"/>
  <c r="Z467" i="15"/>
  <c r="Y467" i="15"/>
  <c r="AK466" i="15"/>
  <c r="AD466" i="15"/>
  <c r="Y466" i="15"/>
  <c r="AL465" i="15"/>
  <c r="AK465" i="15"/>
  <c r="AJ465" i="15"/>
  <c r="AI465" i="15"/>
  <c r="AH465" i="15"/>
  <c r="AG465" i="15"/>
  <c r="AF465" i="15"/>
  <c r="AE465" i="15"/>
  <c r="AD465" i="15"/>
  <c r="AC465" i="15"/>
  <c r="AB465" i="15"/>
  <c r="AA465" i="15"/>
  <c r="Z465" i="15"/>
  <c r="Y465" i="15"/>
  <c r="AL464" i="15"/>
  <c r="AK464" i="15"/>
  <c r="AJ464" i="15"/>
  <c r="AI464" i="15"/>
  <c r="AH464" i="15"/>
  <c r="AG464" i="15"/>
  <c r="AF464" i="15"/>
  <c r="AE464" i="15"/>
  <c r="AD464" i="15"/>
  <c r="AC464" i="15"/>
  <c r="AB464" i="15"/>
  <c r="AA464" i="15"/>
  <c r="Z464" i="15"/>
  <c r="Y464" i="15"/>
  <c r="AL463" i="15"/>
  <c r="AK463" i="15"/>
  <c r="AJ463" i="15"/>
  <c r="AI463" i="15"/>
  <c r="AH463" i="15"/>
  <c r="AG463" i="15"/>
  <c r="AF463" i="15"/>
  <c r="AE463" i="15"/>
  <c r="AD463" i="15"/>
  <c r="AC463" i="15"/>
  <c r="AB463" i="15"/>
  <c r="AA463" i="15"/>
  <c r="Z463" i="15"/>
  <c r="Y463" i="15"/>
  <c r="AL462" i="15"/>
  <c r="AK462" i="15"/>
  <c r="AJ462" i="15"/>
  <c r="AI462" i="15"/>
  <c r="AH462" i="15"/>
  <c r="AG462" i="15"/>
  <c r="AF462" i="15"/>
  <c r="AE462" i="15"/>
  <c r="AD462" i="15"/>
  <c r="AC462" i="15"/>
  <c r="AB462" i="15"/>
  <c r="AA462" i="15"/>
  <c r="Z462" i="15"/>
  <c r="Y462" i="15"/>
  <c r="AL461" i="15"/>
  <c r="AK461" i="15"/>
  <c r="AJ461" i="15"/>
  <c r="AI461" i="15"/>
  <c r="AH461" i="15"/>
  <c r="AG461" i="15"/>
  <c r="AF461" i="15"/>
  <c r="AE461" i="15"/>
  <c r="AD461" i="15"/>
  <c r="AC461" i="15"/>
  <c r="AB461" i="15"/>
  <c r="AA461" i="15"/>
  <c r="Z461" i="15"/>
  <c r="Y461" i="15"/>
  <c r="AL460" i="15"/>
  <c r="AK460" i="15"/>
  <c r="AJ460" i="15"/>
  <c r="AI460" i="15"/>
  <c r="AH460" i="15"/>
  <c r="AG460" i="15"/>
  <c r="AF460" i="15"/>
  <c r="AE460" i="15"/>
  <c r="AD460" i="15"/>
  <c r="AC460" i="15"/>
  <c r="AB460" i="15"/>
  <c r="AA460" i="15"/>
  <c r="Z460" i="15"/>
  <c r="Y460" i="15"/>
  <c r="AL459" i="15"/>
  <c r="AK459" i="15"/>
  <c r="AJ459" i="15"/>
  <c r="AI459" i="15"/>
  <c r="AH459" i="15"/>
  <c r="AG459" i="15"/>
  <c r="AF459" i="15"/>
  <c r="AE459" i="15"/>
  <c r="AD459" i="15"/>
  <c r="AC459" i="15"/>
  <c r="AB459" i="15"/>
  <c r="AA459" i="15"/>
  <c r="Z459" i="15"/>
  <c r="Y459" i="15"/>
  <c r="AL458" i="15"/>
  <c r="AK458" i="15"/>
  <c r="AJ458" i="15"/>
  <c r="AI458" i="15"/>
  <c r="AH458" i="15"/>
  <c r="AG458" i="15"/>
  <c r="AF458" i="15"/>
  <c r="AE458" i="15"/>
  <c r="AD458" i="15"/>
  <c r="AC458" i="15"/>
  <c r="AB458" i="15"/>
  <c r="AA458" i="15"/>
  <c r="Z458" i="15"/>
  <c r="Y458" i="15"/>
  <c r="AL457" i="15"/>
  <c r="AK457" i="15"/>
  <c r="AJ457" i="15"/>
  <c r="AI457" i="15"/>
  <c r="AH457" i="15"/>
  <c r="AG457" i="15"/>
  <c r="AF457" i="15"/>
  <c r="AE457" i="15"/>
  <c r="AD457" i="15"/>
  <c r="AC457" i="15"/>
  <c r="AB457" i="15"/>
  <c r="AA457" i="15"/>
  <c r="Z457" i="15"/>
  <c r="Y457" i="15"/>
  <c r="AL456" i="15"/>
  <c r="AK456" i="15"/>
  <c r="AJ456" i="15"/>
  <c r="AI456" i="15"/>
  <c r="AH456" i="15"/>
  <c r="AG456" i="15"/>
  <c r="AF456" i="15"/>
  <c r="AE456" i="15"/>
  <c r="AD456" i="15"/>
  <c r="AC456" i="15"/>
  <c r="AB456" i="15"/>
  <c r="AA456" i="15"/>
  <c r="Z456" i="15"/>
  <c r="Y456" i="15"/>
  <c r="AL455" i="15"/>
  <c r="AK455" i="15"/>
  <c r="AJ455" i="15"/>
  <c r="AI455" i="15"/>
  <c r="AH455" i="15"/>
  <c r="AG455" i="15"/>
  <c r="AF455" i="15"/>
  <c r="AE455" i="15"/>
  <c r="AD455" i="15"/>
  <c r="AC455" i="15"/>
  <c r="AB455" i="15"/>
  <c r="AA455" i="15"/>
  <c r="Z455" i="15"/>
  <c r="Y455" i="15"/>
  <c r="AL454" i="15"/>
  <c r="AK454" i="15"/>
  <c r="AJ454" i="15"/>
  <c r="AI454" i="15"/>
  <c r="AH454" i="15"/>
  <c r="AG454" i="15"/>
  <c r="AF454" i="15"/>
  <c r="AE454" i="15"/>
  <c r="AD454" i="15"/>
  <c r="AC454" i="15"/>
  <c r="AB454" i="15"/>
  <c r="AA454" i="15"/>
  <c r="Z454" i="15"/>
  <c r="Y454" i="15"/>
  <c r="AL453" i="15"/>
  <c r="AK453" i="15"/>
  <c r="AJ453" i="15"/>
  <c r="AI453" i="15"/>
  <c r="AH453" i="15"/>
  <c r="AG453" i="15"/>
  <c r="AF453" i="15"/>
  <c r="AE453" i="15"/>
  <c r="AD453" i="15"/>
  <c r="AC453" i="15"/>
  <c r="AB453" i="15"/>
  <c r="AA453" i="15"/>
  <c r="Z453" i="15"/>
  <c r="Y453" i="15"/>
  <c r="AL452" i="15"/>
  <c r="AK452" i="15"/>
  <c r="AJ452" i="15"/>
  <c r="AI452" i="15"/>
  <c r="AH452" i="15"/>
  <c r="AG452" i="15"/>
  <c r="AF452" i="15"/>
  <c r="AE452" i="15"/>
  <c r="AD452" i="15"/>
  <c r="AC452" i="15"/>
  <c r="AB452" i="15"/>
  <c r="AA452" i="15"/>
  <c r="Z452" i="15"/>
  <c r="Y452" i="15"/>
  <c r="AL451" i="15"/>
  <c r="AK451" i="15"/>
  <c r="AJ451" i="15"/>
  <c r="AI451" i="15"/>
  <c r="AH451" i="15"/>
  <c r="AG451" i="15"/>
  <c r="AF451" i="15"/>
  <c r="AE451" i="15"/>
  <c r="AD451" i="15"/>
  <c r="AC451" i="15"/>
  <c r="AB451" i="15"/>
  <c r="AA451" i="15"/>
  <c r="Z451" i="15"/>
  <c r="Y451" i="15"/>
  <c r="AL450" i="15"/>
  <c r="AK450" i="15"/>
  <c r="AJ450" i="15"/>
  <c r="AI450" i="15"/>
  <c r="AH450" i="15"/>
  <c r="AG450" i="15"/>
  <c r="AF450" i="15"/>
  <c r="AE450" i="15"/>
  <c r="AD450" i="15"/>
  <c r="AC450" i="15"/>
  <c r="AB450" i="15"/>
  <c r="AA450" i="15"/>
  <c r="Z450" i="15"/>
  <c r="Y450" i="15"/>
  <c r="AL449" i="15"/>
  <c r="AK449" i="15"/>
  <c r="AJ449" i="15"/>
  <c r="AI449" i="15"/>
  <c r="AH449" i="15"/>
  <c r="AG449" i="15"/>
  <c r="AF449" i="15"/>
  <c r="AE449" i="15"/>
  <c r="AD449" i="15"/>
  <c r="AC449" i="15"/>
  <c r="AB449" i="15"/>
  <c r="AA449" i="15"/>
  <c r="Z449" i="15"/>
  <c r="Y449" i="15"/>
  <c r="AL448" i="15"/>
  <c r="AK448" i="15"/>
  <c r="AJ448" i="15"/>
  <c r="AI448" i="15"/>
  <c r="AH448" i="15"/>
  <c r="AG448" i="15"/>
  <c r="AF448" i="15"/>
  <c r="AE448" i="15"/>
  <c r="AD448" i="15"/>
  <c r="AC448" i="15"/>
  <c r="AB448" i="15"/>
  <c r="AA448" i="15"/>
  <c r="Z448" i="15"/>
  <c r="Y448" i="15"/>
  <c r="AL447" i="15"/>
  <c r="AK447" i="15"/>
  <c r="AJ447" i="15"/>
  <c r="AI447" i="15"/>
  <c r="AH447" i="15"/>
  <c r="AG447" i="15"/>
  <c r="AF447" i="15"/>
  <c r="AE447" i="15"/>
  <c r="AD447" i="15"/>
  <c r="AC447" i="15"/>
  <c r="AB447" i="15"/>
  <c r="AA447" i="15"/>
  <c r="Z447" i="15"/>
  <c r="Y447" i="15"/>
  <c r="AL446" i="15"/>
  <c r="AK446" i="15"/>
  <c r="AJ446" i="15"/>
  <c r="AI446" i="15"/>
  <c r="AH446" i="15"/>
  <c r="AG446" i="15"/>
  <c r="AF446" i="15"/>
  <c r="AE446" i="15"/>
  <c r="AD446" i="15"/>
  <c r="AC446" i="15"/>
  <c r="AB446" i="15"/>
  <c r="AA446" i="15"/>
  <c r="Z446" i="15"/>
  <c r="Y446" i="15"/>
  <c r="AL445" i="15"/>
  <c r="AK445" i="15"/>
  <c r="AJ445" i="15"/>
  <c r="AI445" i="15"/>
  <c r="AH445" i="15"/>
  <c r="AG445" i="15"/>
  <c r="AF445" i="15"/>
  <c r="AE445" i="15"/>
  <c r="AD445" i="15"/>
  <c r="AC445" i="15"/>
  <c r="AB445" i="15"/>
  <c r="AA445" i="15"/>
  <c r="Z445" i="15"/>
  <c r="Y445" i="15"/>
  <c r="AL444" i="15"/>
  <c r="AK444" i="15"/>
  <c r="AJ444" i="15"/>
  <c r="AI444" i="15"/>
  <c r="AH444" i="15"/>
  <c r="AG444" i="15"/>
  <c r="AF444" i="15"/>
  <c r="AE444" i="15"/>
  <c r="AD444" i="15"/>
  <c r="AC444" i="15"/>
  <c r="AB444" i="15"/>
  <c r="AA444" i="15"/>
  <c r="Z444" i="15"/>
  <c r="Y444" i="15"/>
  <c r="AL443" i="15"/>
  <c r="AK443" i="15"/>
  <c r="AJ443" i="15"/>
  <c r="AI443" i="15"/>
  <c r="AH443" i="15"/>
  <c r="AG443" i="15"/>
  <c r="AF443" i="15"/>
  <c r="AE443" i="15"/>
  <c r="AD443" i="15"/>
  <c r="AC443" i="15"/>
  <c r="AB443" i="15"/>
  <c r="AA443" i="15"/>
  <c r="Z443" i="15"/>
  <c r="Y443" i="15"/>
  <c r="AL442" i="15"/>
  <c r="AK442" i="15"/>
  <c r="AJ442" i="15"/>
  <c r="AI442" i="15"/>
  <c r="AH442" i="15"/>
  <c r="AG442" i="15"/>
  <c r="AF442" i="15"/>
  <c r="AE442" i="15"/>
  <c r="AD442" i="15"/>
  <c r="AC442" i="15"/>
  <c r="AB442" i="15"/>
  <c r="AA442" i="15"/>
  <c r="Z442" i="15"/>
  <c r="Y442" i="15"/>
  <c r="AL441" i="15"/>
  <c r="AK441" i="15"/>
  <c r="AJ441" i="15"/>
  <c r="AI441" i="15"/>
  <c r="AH441" i="15"/>
  <c r="AG441" i="15"/>
  <c r="AF441" i="15"/>
  <c r="AE441" i="15"/>
  <c r="AD441" i="15"/>
  <c r="AC441" i="15"/>
  <c r="AB441" i="15"/>
  <c r="AA441" i="15"/>
  <c r="Z441" i="15"/>
  <c r="Y441" i="15"/>
  <c r="AL440" i="15"/>
  <c r="AK440" i="15"/>
  <c r="AJ440" i="15"/>
  <c r="AI440" i="15"/>
  <c r="AH440" i="15"/>
  <c r="AG440" i="15"/>
  <c r="AF440" i="15"/>
  <c r="AE440" i="15"/>
  <c r="AD440" i="15"/>
  <c r="AC440" i="15"/>
  <c r="AB440" i="15"/>
  <c r="AA440" i="15"/>
  <c r="Z440" i="15"/>
  <c r="Y440" i="15"/>
  <c r="AL439" i="15"/>
  <c r="AK439" i="15"/>
  <c r="AJ439" i="15"/>
  <c r="AI439" i="15"/>
  <c r="AH439" i="15"/>
  <c r="AG439" i="15"/>
  <c r="AF439" i="15"/>
  <c r="AE439" i="15"/>
  <c r="AD439" i="15"/>
  <c r="AC439" i="15"/>
  <c r="AB439" i="15"/>
  <c r="AA439" i="15"/>
  <c r="Z439" i="15"/>
  <c r="Y439" i="15"/>
  <c r="AL438" i="15"/>
  <c r="AK438" i="15"/>
  <c r="AJ438" i="15"/>
  <c r="AI438" i="15"/>
  <c r="AH438" i="15"/>
  <c r="AG438" i="15"/>
  <c r="AF438" i="15"/>
  <c r="AE438" i="15"/>
  <c r="AD438" i="15"/>
  <c r="AC438" i="15"/>
  <c r="AB438" i="15"/>
  <c r="AA438" i="15"/>
  <c r="Z438" i="15"/>
  <c r="Y438" i="15"/>
  <c r="AL437" i="15"/>
  <c r="AK437" i="15"/>
  <c r="AJ437" i="15"/>
  <c r="AI437" i="15"/>
  <c r="AH437" i="15"/>
  <c r="AG437" i="15"/>
  <c r="AF437" i="15"/>
  <c r="AE437" i="15"/>
  <c r="AD437" i="15"/>
  <c r="AC437" i="15"/>
  <c r="AB437" i="15"/>
  <c r="AA437" i="15"/>
  <c r="Z437" i="15"/>
  <c r="Y437" i="15"/>
  <c r="AL436" i="15"/>
  <c r="AK436" i="15"/>
  <c r="AJ436" i="15"/>
  <c r="AI436" i="15"/>
  <c r="AH436" i="15"/>
  <c r="AG436" i="15"/>
  <c r="AF436" i="15"/>
  <c r="AE436" i="15"/>
  <c r="AD436" i="15"/>
  <c r="AC436" i="15"/>
  <c r="AB436" i="15"/>
  <c r="AA436" i="15"/>
  <c r="Z436" i="15"/>
  <c r="Y436" i="15"/>
  <c r="AL435" i="15"/>
  <c r="AK435" i="15"/>
  <c r="AJ435" i="15"/>
  <c r="AI435" i="15"/>
  <c r="AH435" i="15"/>
  <c r="AG435" i="15"/>
  <c r="AF435" i="15"/>
  <c r="AE435" i="15"/>
  <c r="AD435" i="15"/>
  <c r="AC435" i="15"/>
  <c r="AB435" i="15"/>
  <c r="AA435" i="15"/>
  <c r="Z435" i="15"/>
  <c r="Y435" i="15"/>
  <c r="AL434" i="15"/>
  <c r="AK434" i="15"/>
  <c r="AJ434" i="15"/>
  <c r="AI434" i="15"/>
  <c r="AH434" i="15"/>
  <c r="AG434" i="15"/>
  <c r="AF434" i="15"/>
  <c r="AE434" i="15"/>
  <c r="AD434" i="15"/>
  <c r="AC434" i="15"/>
  <c r="AB434" i="15"/>
  <c r="AA434" i="15"/>
  <c r="Z434" i="15"/>
  <c r="Y434" i="15"/>
  <c r="AL433" i="15"/>
  <c r="AK433" i="15"/>
  <c r="AJ433" i="15"/>
  <c r="AI433" i="15"/>
  <c r="AH433" i="15"/>
  <c r="AG433" i="15"/>
  <c r="AF433" i="15"/>
  <c r="AE433" i="15"/>
  <c r="AD433" i="15"/>
  <c r="AC433" i="15"/>
  <c r="AB433" i="15"/>
  <c r="AA433" i="15"/>
  <c r="Z433" i="15"/>
  <c r="Y433" i="15"/>
  <c r="AL432" i="15"/>
  <c r="AK432" i="15"/>
  <c r="AJ432" i="15"/>
  <c r="AI432" i="15"/>
  <c r="AH432" i="15"/>
  <c r="AG432" i="15"/>
  <c r="AF432" i="15"/>
  <c r="AE432" i="15"/>
  <c r="AD432" i="15"/>
  <c r="AC432" i="15"/>
  <c r="AB432" i="15"/>
  <c r="AA432" i="15"/>
  <c r="Z432" i="15"/>
  <c r="Y432" i="15"/>
  <c r="AL431" i="15"/>
  <c r="AK431" i="15"/>
  <c r="AJ431" i="15"/>
  <c r="AI431" i="15"/>
  <c r="AH431" i="15"/>
  <c r="AG431" i="15"/>
  <c r="AF431" i="15"/>
  <c r="AE431" i="15"/>
  <c r="AD431" i="15"/>
  <c r="AC431" i="15"/>
  <c r="AB431" i="15"/>
  <c r="AA431" i="15"/>
  <c r="Z431" i="15"/>
  <c r="Y431" i="15"/>
  <c r="AL430" i="15"/>
  <c r="AK430" i="15"/>
  <c r="AJ430" i="15"/>
  <c r="AI430" i="15"/>
  <c r="AH430" i="15"/>
  <c r="AG430" i="15"/>
  <c r="AF430" i="15"/>
  <c r="AE430" i="15"/>
  <c r="AD430" i="15"/>
  <c r="AC430" i="15"/>
  <c r="AB430" i="15"/>
  <c r="AA430" i="15"/>
  <c r="Z430" i="15"/>
  <c r="Y430" i="15"/>
  <c r="AL429" i="15"/>
  <c r="AK429" i="15"/>
  <c r="AJ429" i="15"/>
  <c r="AI429" i="15"/>
  <c r="AH429" i="15"/>
  <c r="AG429" i="15"/>
  <c r="AF429" i="15"/>
  <c r="AE429" i="15"/>
  <c r="AD429" i="15"/>
  <c r="AC429" i="15"/>
  <c r="AB429" i="15"/>
  <c r="AA429" i="15"/>
  <c r="Z429" i="15"/>
  <c r="Y429" i="15"/>
  <c r="AK428" i="15"/>
  <c r="AD428" i="15"/>
  <c r="Y428" i="15"/>
  <c r="AL427" i="15"/>
  <c r="AK427" i="15"/>
  <c r="AJ427" i="15"/>
  <c r="AI427" i="15"/>
  <c r="AH427" i="15"/>
  <c r="AG427" i="15"/>
  <c r="AF427" i="15"/>
  <c r="AE427" i="15"/>
  <c r="AD427" i="15"/>
  <c r="AC427" i="15"/>
  <c r="AB427" i="15"/>
  <c r="AA427" i="15"/>
  <c r="Z427" i="15"/>
  <c r="Y427" i="15"/>
  <c r="AL426" i="15"/>
  <c r="AK426" i="15"/>
  <c r="AJ426" i="15"/>
  <c r="AI426" i="15"/>
  <c r="AH426" i="15"/>
  <c r="AG426" i="15"/>
  <c r="AF426" i="15"/>
  <c r="AE426" i="15"/>
  <c r="AD426" i="15"/>
  <c r="AC426" i="15"/>
  <c r="AB426" i="15"/>
  <c r="AA426" i="15"/>
  <c r="Z426" i="15"/>
  <c r="Y426" i="15"/>
  <c r="AL425" i="15"/>
  <c r="AK425" i="15"/>
  <c r="AJ425" i="15"/>
  <c r="AI425" i="15"/>
  <c r="AH425" i="15"/>
  <c r="AG425" i="15"/>
  <c r="AF425" i="15"/>
  <c r="AE425" i="15"/>
  <c r="AD425" i="15"/>
  <c r="AC425" i="15"/>
  <c r="AB425" i="15"/>
  <c r="AA425" i="15"/>
  <c r="Z425" i="15"/>
  <c r="Y425" i="15"/>
  <c r="AL424" i="15"/>
  <c r="AK424" i="15"/>
  <c r="AJ424" i="15"/>
  <c r="AI424" i="15"/>
  <c r="AH424" i="15"/>
  <c r="AG424" i="15"/>
  <c r="AF424" i="15"/>
  <c r="AE424" i="15"/>
  <c r="AD424" i="15"/>
  <c r="AC424" i="15"/>
  <c r="AB424" i="15"/>
  <c r="AA424" i="15"/>
  <c r="Z424" i="15"/>
  <c r="Y424" i="15"/>
  <c r="AL423" i="15"/>
  <c r="AK423" i="15"/>
  <c r="AJ423" i="15"/>
  <c r="AI423" i="15"/>
  <c r="AH423" i="15"/>
  <c r="AG423" i="15"/>
  <c r="AF423" i="15"/>
  <c r="AE423" i="15"/>
  <c r="AD423" i="15"/>
  <c r="AC423" i="15"/>
  <c r="AB423" i="15"/>
  <c r="AA423" i="15"/>
  <c r="Z423" i="15"/>
  <c r="Y423" i="15"/>
  <c r="AL422" i="15"/>
  <c r="AK422" i="15"/>
  <c r="AJ422" i="15"/>
  <c r="AI422" i="15"/>
  <c r="AH422" i="15"/>
  <c r="AG422" i="15"/>
  <c r="AF422" i="15"/>
  <c r="AE422" i="15"/>
  <c r="AD422" i="15"/>
  <c r="AC422" i="15"/>
  <c r="AB422" i="15"/>
  <c r="AA422" i="15"/>
  <c r="Z422" i="15"/>
  <c r="Y422" i="15"/>
  <c r="AL421" i="15"/>
  <c r="AK421" i="15"/>
  <c r="AJ421" i="15"/>
  <c r="AI421" i="15"/>
  <c r="AH421" i="15"/>
  <c r="AG421" i="15"/>
  <c r="AF421" i="15"/>
  <c r="AE421" i="15"/>
  <c r="AD421" i="15"/>
  <c r="AC421" i="15"/>
  <c r="AB421" i="15"/>
  <c r="AA421" i="15"/>
  <c r="Z421" i="15"/>
  <c r="Y421" i="15"/>
  <c r="AL420" i="15"/>
  <c r="AK420" i="15"/>
  <c r="AJ420" i="15"/>
  <c r="AI420" i="15"/>
  <c r="AH420" i="15"/>
  <c r="AG420" i="15"/>
  <c r="AF420" i="15"/>
  <c r="AE420" i="15"/>
  <c r="AD420" i="15"/>
  <c r="AC420" i="15"/>
  <c r="AB420" i="15"/>
  <c r="AA420" i="15"/>
  <c r="Z420" i="15"/>
  <c r="Y420" i="15"/>
  <c r="AL419" i="15"/>
  <c r="AK419" i="15"/>
  <c r="AJ419" i="15"/>
  <c r="AI419" i="15"/>
  <c r="AH419" i="15"/>
  <c r="AG419" i="15"/>
  <c r="AF419" i="15"/>
  <c r="AE419" i="15"/>
  <c r="AD419" i="15"/>
  <c r="AC419" i="15"/>
  <c r="AB419" i="15"/>
  <c r="AA419" i="15"/>
  <c r="Z419" i="15"/>
  <c r="Y419" i="15"/>
  <c r="AL418" i="15"/>
  <c r="AK418" i="15"/>
  <c r="AJ418" i="15"/>
  <c r="AI418" i="15"/>
  <c r="AH418" i="15"/>
  <c r="AG418" i="15"/>
  <c r="AF418" i="15"/>
  <c r="AE418" i="15"/>
  <c r="AD418" i="15"/>
  <c r="AC418" i="15"/>
  <c r="AB418" i="15"/>
  <c r="AA418" i="15"/>
  <c r="Z418" i="15"/>
  <c r="Y418" i="15"/>
  <c r="AL417" i="15"/>
  <c r="AK417" i="15"/>
  <c r="AJ417" i="15"/>
  <c r="AI417" i="15"/>
  <c r="AH417" i="15"/>
  <c r="AG417" i="15"/>
  <c r="AF417" i="15"/>
  <c r="AE417" i="15"/>
  <c r="AD417" i="15"/>
  <c r="AC417" i="15"/>
  <c r="AB417" i="15"/>
  <c r="AA417" i="15"/>
  <c r="Z417" i="15"/>
  <c r="Y417" i="15"/>
  <c r="AL416" i="15"/>
  <c r="AK416" i="15"/>
  <c r="AJ416" i="15"/>
  <c r="AI416" i="15"/>
  <c r="AH416" i="15"/>
  <c r="AG416" i="15"/>
  <c r="AF416" i="15"/>
  <c r="AE416" i="15"/>
  <c r="AD416" i="15"/>
  <c r="AC416" i="15"/>
  <c r="AB416" i="15"/>
  <c r="AA416" i="15"/>
  <c r="Z416" i="15"/>
  <c r="Y416" i="15"/>
  <c r="AL415" i="15"/>
  <c r="AK415" i="15"/>
  <c r="AJ415" i="15"/>
  <c r="AI415" i="15"/>
  <c r="AH415" i="15"/>
  <c r="AG415" i="15"/>
  <c r="AF415" i="15"/>
  <c r="AE415" i="15"/>
  <c r="AD415" i="15"/>
  <c r="AC415" i="15"/>
  <c r="AB415" i="15"/>
  <c r="AA415" i="15"/>
  <c r="Z415" i="15"/>
  <c r="Y415" i="15"/>
  <c r="AL414" i="15"/>
  <c r="AK414" i="15"/>
  <c r="AJ414" i="15"/>
  <c r="AI414" i="15"/>
  <c r="AH414" i="15"/>
  <c r="AG414" i="15"/>
  <c r="AF414" i="15"/>
  <c r="AE414" i="15"/>
  <c r="AD414" i="15"/>
  <c r="AC414" i="15"/>
  <c r="AB414" i="15"/>
  <c r="AA414" i="15"/>
  <c r="Z414" i="15"/>
  <c r="Y414" i="15"/>
  <c r="AL413" i="15"/>
  <c r="AK413" i="15"/>
  <c r="AJ413" i="15"/>
  <c r="AI413" i="15"/>
  <c r="AH413" i="15"/>
  <c r="AG413" i="15"/>
  <c r="AF413" i="15"/>
  <c r="AE413" i="15"/>
  <c r="AD413" i="15"/>
  <c r="AC413" i="15"/>
  <c r="AB413" i="15"/>
  <c r="AA413" i="15"/>
  <c r="Z413" i="15"/>
  <c r="Y413" i="15"/>
  <c r="AL412" i="15"/>
  <c r="AK412" i="15"/>
  <c r="AJ412" i="15"/>
  <c r="AI412" i="15"/>
  <c r="AH412" i="15"/>
  <c r="AG412" i="15"/>
  <c r="AF412" i="15"/>
  <c r="AE412" i="15"/>
  <c r="AD412" i="15"/>
  <c r="AC412" i="15"/>
  <c r="AB412" i="15"/>
  <c r="AA412" i="15"/>
  <c r="Z412" i="15"/>
  <c r="Y412" i="15"/>
  <c r="AL411" i="15"/>
  <c r="AK411" i="15"/>
  <c r="AJ411" i="15"/>
  <c r="AI411" i="15"/>
  <c r="AH411" i="15"/>
  <c r="AG411" i="15"/>
  <c r="AF411" i="15"/>
  <c r="AE411" i="15"/>
  <c r="AD411" i="15"/>
  <c r="AC411" i="15"/>
  <c r="AB411" i="15"/>
  <c r="AA411" i="15"/>
  <c r="Z411" i="15"/>
  <c r="Y411" i="15"/>
  <c r="AL410" i="15"/>
  <c r="AK410" i="15"/>
  <c r="AJ410" i="15"/>
  <c r="AI410" i="15"/>
  <c r="AH410" i="15"/>
  <c r="AG410" i="15"/>
  <c r="AF410" i="15"/>
  <c r="AE410" i="15"/>
  <c r="AD410" i="15"/>
  <c r="AC410" i="15"/>
  <c r="AB410" i="15"/>
  <c r="AA410" i="15"/>
  <c r="Z410" i="15"/>
  <c r="Y410" i="15"/>
  <c r="AL409" i="15"/>
  <c r="AK409" i="15"/>
  <c r="AJ409" i="15"/>
  <c r="AI409" i="15"/>
  <c r="AH409" i="15"/>
  <c r="AG409" i="15"/>
  <c r="AF409" i="15"/>
  <c r="AE409" i="15"/>
  <c r="AD409" i="15"/>
  <c r="AC409" i="15"/>
  <c r="AB409" i="15"/>
  <c r="AA409" i="15"/>
  <c r="Z409" i="15"/>
  <c r="Y409" i="15"/>
  <c r="AL408" i="15"/>
  <c r="AK408" i="15"/>
  <c r="AJ408" i="15"/>
  <c r="AI408" i="15"/>
  <c r="AH408" i="15"/>
  <c r="AG408" i="15"/>
  <c r="AF408" i="15"/>
  <c r="AE408" i="15"/>
  <c r="AD408" i="15"/>
  <c r="AC408" i="15"/>
  <c r="AB408" i="15"/>
  <c r="AA408" i="15"/>
  <c r="Z408" i="15"/>
  <c r="Y408" i="15"/>
  <c r="AL407" i="15"/>
  <c r="AK407" i="15"/>
  <c r="AJ407" i="15"/>
  <c r="AI407" i="15"/>
  <c r="AH407" i="15"/>
  <c r="AG407" i="15"/>
  <c r="AF407" i="15"/>
  <c r="AE407" i="15"/>
  <c r="AD407" i="15"/>
  <c r="AC407" i="15"/>
  <c r="AB407" i="15"/>
  <c r="AA407" i="15"/>
  <c r="Z407" i="15"/>
  <c r="Y407" i="15"/>
  <c r="AL406" i="15"/>
  <c r="AK406" i="15"/>
  <c r="AJ406" i="15"/>
  <c r="AI406" i="15"/>
  <c r="AH406" i="15"/>
  <c r="AG406" i="15"/>
  <c r="AF406" i="15"/>
  <c r="AE406" i="15"/>
  <c r="AD406" i="15"/>
  <c r="AC406" i="15"/>
  <c r="AB406" i="15"/>
  <c r="AA406" i="15"/>
  <c r="Z406" i="15"/>
  <c r="Y406" i="15"/>
  <c r="AL405" i="15"/>
  <c r="AK405" i="15"/>
  <c r="AJ405" i="15"/>
  <c r="AI405" i="15"/>
  <c r="AH405" i="15"/>
  <c r="AG405" i="15"/>
  <c r="AF405" i="15"/>
  <c r="AE405" i="15"/>
  <c r="AD405" i="15"/>
  <c r="AC405" i="15"/>
  <c r="AB405" i="15"/>
  <c r="AA405" i="15"/>
  <c r="Z405" i="15"/>
  <c r="Y405" i="15"/>
  <c r="AL404" i="15"/>
  <c r="AK404" i="15"/>
  <c r="AJ404" i="15"/>
  <c r="AI404" i="15"/>
  <c r="AH404" i="15"/>
  <c r="AG404" i="15"/>
  <c r="AF404" i="15"/>
  <c r="AE404" i="15"/>
  <c r="AD404" i="15"/>
  <c r="AC404" i="15"/>
  <c r="AB404" i="15"/>
  <c r="AA404" i="15"/>
  <c r="Z404" i="15"/>
  <c r="Y404" i="15"/>
  <c r="AL403" i="15"/>
  <c r="AK403" i="15"/>
  <c r="AJ403" i="15"/>
  <c r="AI403" i="15"/>
  <c r="AH403" i="15"/>
  <c r="AG403" i="15"/>
  <c r="AF403" i="15"/>
  <c r="AE403" i="15"/>
  <c r="AD403" i="15"/>
  <c r="AC403" i="15"/>
  <c r="AB403" i="15"/>
  <c r="AA403" i="15"/>
  <c r="Z403" i="15"/>
  <c r="Y403" i="15"/>
  <c r="AL402" i="15"/>
  <c r="AK402" i="15"/>
  <c r="AJ402" i="15"/>
  <c r="AI402" i="15"/>
  <c r="AH402" i="15"/>
  <c r="AG402" i="15"/>
  <c r="AF402" i="15"/>
  <c r="AE402" i="15"/>
  <c r="AD402" i="15"/>
  <c r="AC402" i="15"/>
  <c r="AB402" i="15"/>
  <c r="AA402" i="15"/>
  <c r="Z402" i="15"/>
  <c r="Y402" i="15"/>
  <c r="AL401" i="15"/>
  <c r="AK401" i="15"/>
  <c r="AJ401" i="15"/>
  <c r="AI401" i="15"/>
  <c r="AH401" i="15"/>
  <c r="AG401" i="15"/>
  <c r="AF401" i="15"/>
  <c r="AE401" i="15"/>
  <c r="AD401" i="15"/>
  <c r="AC401" i="15"/>
  <c r="AB401" i="15"/>
  <c r="AA401" i="15"/>
  <c r="Z401" i="15"/>
  <c r="Y401" i="15"/>
  <c r="AL400" i="15"/>
  <c r="AK400" i="15"/>
  <c r="AJ400" i="15"/>
  <c r="AI400" i="15"/>
  <c r="AH400" i="15"/>
  <c r="AG400" i="15"/>
  <c r="AF400" i="15"/>
  <c r="AE400" i="15"/>
  <c r="AD400" i="15"/>
  <c r="AC400" i="15"/>
  <c r="AB400" i="15"/>
  <c r="AA400" i="15"/>
  <c r="Z400" i="15"/>
  <c r="Y400" i="15"/>
  <c r="AL399" i="15"/>
  <c r="AK399" i="15"/>
  <c r="AJ399" i="15"/>
  <c r="AI399" i="15"/>
  <c r="AH399" i="15"/>
  <c r="AG399" i="15"/>
  <c r="AF399" i="15"/>
  <c r="AE399" i="15"/>
  <c r="AD399" i="15"/>
  <c r="AC399" i="15"/>
  <c r="AB399" i="15"/>
  <c r="AA399" i="15"/>
  <c r="Z399" i="15"/>
  <c r="Y399" i="15"/>
  <c r="AL398" i="15"/>
  <c r="AK398" i="15"/>
  <c r="AJ398" i="15"/>
  <c r="AI398" i="15"/>
  <c r="AH398" i="15"/>
  <c r="AG398" i="15"/>
  <c r="AF398" i="15"/>
  <c r="AE398" i="15"/>
  <c r="AD398" i="15"/>
  <c r="AC398" i="15"/>
  <c r="AB398" i="15"/>
  <c r="AA398" i="15"/>
  <c r="Z398" i="15"/>
  <c r="Y398" i="15"/>
  <c r="AL397" i="15"/>
  <c r="AK397" i="15"/>
  <c r="AJ397" i="15"/>
  <c r="AI397" i="15"/>
  <c r="AH397" i="15"/>
  <c r="AG397" i="15"/>
  <c r="AF397" i="15"/>
  <c r="AE397" i="15"/>
  <c r="AD397" i="15"/>
  <c r="AC397" i="15"/>
  <c r="AB397" i="15"/>
  <c r="AA397" i="15"/>
  <c r="Z397" i="15"/>
  <c r="Y397" i="15"/>
  <c r="AL396" i="15"/>
  <c r="AK396" i="15"/>
  <c r="AJ396" i="15"/>
  <c r="AI396" i="15"/>
  <c r="AH396" i="15"/>
  <c r="AG396" i="15"/>
  <c r="AF396" i="15"/>
  <c r="AE396" i="15"/>
  <c r="AD396" i="15"/>
  <c r="AC396" i="15"/>
  <c r="AB396" i="15"/>
  <c r="AA396" i="15"/>
  <c r="Z396" i="15"/>
  <c r="Y396" i="15"/>
  <c r="AL395" i="15"/>
  <c r="AK395" i="15"/>
  <c r="AJ395" i="15"/>
  <c r="AI395" i="15"/>
  <c r="AH395" i="15"/>
  <c r="AG395" i="15"/>
  <c r="AF395" i="15"/>
  <c r="AE395" i="15"/>
  <c r="AD395" i="15"/>
  <c r="AC395" i="15"/>
  <c r="AB395" i="15"/>
  <c r="AA395" i="15"/>
  <c r="Z395" i="15"/>
  <c r="Y395" i="15"/>
  <c r="AL394" i="15"/>
  <c r="AK394" i="15"/>
  <c r="AJ394" i="15"/>
  <c r="AI394" i="15"/>
  <c r="AH394" i="15"/>
  <c r="AG394" i="15"/>
  <c r="AF394" i="15"/>
  <c r="AE394" i="15"/>
  <c r="AD394" i="15"/>
  <c r="AC394" i="15"/>
  <c r="AB394" i="15"/>
  <c r="AA394" i="15"/>
  <c r="Z394" i="15"/>
  <c r="Y394" i="15"/>
  <c r="AL393" i="15"/>
  <c r="AK393" i="15"/>
  <c r="AJ393" i="15"/>
  <c r="AI393" i="15"/>
  <c r="AH393" i="15"/>
  <c r="AG393" i="15"/>
  <c r="AF393" i="15"/>
  <c r="AE393" i="15"/>
  <c r="AD393" i="15"/>
  <c r="AC393" i="15"/>
  <c r="AB393" i="15"/>
  <c r="AA393" i="15"/>
  <c r="Z393" i="15"/>
  <c r="Y393" i="15"/>
  <c r="AL392" i="15"/>
  <c r="AK392" i="15"/>
  <c r="AJ392" i="15"/>
  <c r="AI392" i="15"/>
  <c r="AH392" i="15"/>
  <c r="AG392" i="15"/>
  <c r="AF392" i="15"/>
  <c r="AE392" i="15"/>
  <c r="AD392" i="15"/>
  <c r="AC392" i="15"/>
  <c r="AB392" i="15"/>
  <c r="AA392" i="15"/>
  <c r="Z392" i="15"/>
  <c r="Y392" i="15"/>
  <c r="AK391" i="15"/>
  <c r="AD391" i="15"/>
  <c r="Y391" i="15"/>
  <c r="AL390" i="15"/>
  <c r="AK390" i="15"/>
  <c r="AJ390" i="15"/>
  <c r="AI390" i="15"/>
  <c r="AH390" i="15"/>
  <c r="AG390" i="15"/>
  <c r="AF390" i="15"/>
  <c r="AE390" i="15"/>
  <c r="AD390" i="15"/>
  <c r="AC390" i="15"/>
  <c r="AB390" i="15"/>
  <c r="AA390" i="15"/>
  <c r="Z390" i="15"/>
  <c r="Y390" i="15"/>
  <c r="AL389" i="15"/>
  <c r="AK389" i="15"/>
  <c r="AJ389" i="15"/>
  <c r="AI389" i="15"/>
  <c r="AH389" i="15"/>
  <c r="AG389" i="15"/>
  <c r="AF389" i="15"/>
  <c r="AE389" i="15"/>
  <c r="AD389" i="15"/>
  <c r="AC389" i="15"/>
  <c r="AB389" i="15"/>
  <c r="AA389" i="15"/>
  <c r="Z389" i="15"/>
  <c r="Y389" i="15"/>
  <c r="AL388" i="15"/>
  <c r="AK388" i="15"/>
  <c r="AJ388" i="15"/>
  <c r="AI388" i="15"/>
  <c r="AH388" i="15"/>
  <c r="AG388" i="15"/>
  <c r="AF388" i="15"/>
  <c r="AE388" i="15"/>
  <c r="AD388" i="15"/>
  <c r="AC388" i="15"/>
  <c r="AB388" i="15"/>
  <c r="AA388" i="15"/>
  <c r="Z388" i="15"/>
  <c r="Y388" i="15"/>
  <c r="AL387" i="15"/>
  <c r="AK387" i="15"/>
  <c r="AJ387" i="15"/>
  <c r="AI387" i="15"/>
  <c r="AH387" i="15"/>
  <c r="AG387" i="15"/>
  <c r="AF387" i="15"/>
  <c r="AE387" i="15"/>
  <c r="AD387" i="15"/>
  <c r="AC387" i="15"/>
  <c r="AB387" i="15"/>
  <c r="AA387" i="15"/>
  <c r="Z387" i="15"/>
  <c r="Y387" i="15"/>
  <c r="AL386" i="15"/>
  <c r="AK386" i="15"/>
  <c r="AJ386" i="15"/>
  <c r="AI386" i="15"/>
  <c r="AH386" i="15"/>
  <c r="AG386" i="15"/>
  <c r="AF386" i="15"/>
  <c r="AE386" i="15"/>
  <c r="AD386" i="15"/>
  <c r="AC386" i="15"/>
  <c r="AB386" i="15"/>
  <c r="AA386" i="15"/>
  <c r="Z386" i="15"/>
  <c r="Y386" i="15"/>
  <c r="AL385" i="15"/>
  <c r="AK385" i="15"/>
  <c r="AJ385" i="15"/>
  <c r="AI385" i="15"/>
  <c r="AH385" i="15"/>
  <c r="AG385" i="15"/>
  <c r="AF385" i="15"/>
  <c r="AE385" i="15"/>
  <c r="AD385" i="15"/>
  <c r="AC385" i="15"/>
  <c r="AB385" i="15"/>
  <c r="AA385" i="15"/>
  <c r="Z385" i="15"/>
  <c r="Y385" i="15"/>
  <c r="AL384" i="15"/>
  <c r="AK384" i="15"/>
  <c r="AJ384" i="15"/>
  <c r="AI384" i="15"/>
  <c r="AH384" i="15"/>
  <c r="AG384" i="15"/>
  <c r="AF384" i="15"/>
  <c r="AE384" i="15"/>
  <c r="AD384" i="15"/>
  <c r="AC384" i="15"/>
  <c r="AB384" i="15"/>
  <c r="AA384" i="15"/>
  <c r="Z384" i="15"/>
  <c r="Y384" i="15"/>
  <c r="AL383" i="15"/>
  <c r="AK383" i="15"/>
  <c r="AJ383" i="15"/>
  <c r="AI383" i="15"/>
  <c r="AH383" i="15"/>
  <c r="AG383" i="15"/>
  <c r="AF383" i="15"/>
  <c r="AE383" i="15"/>
  <c r="AD383" i="15"/>
  <c r="AC383" i="15"/>
  <c r="AB383" i="15"/>
  <c r="AA383" i="15"/>
  <c r="Z383" i="15"/>
  <c r="Y383" i="15"/>
  <c r="AL382" i="15"/>
  <c r="AK382" i="15"/>
  <c r="AJ382" i="15"/>
  <c r="AI382" i="15"/>
  <c r="AH382" i="15"/>
  <c r="AG382" i="15"/>
  <c r="AF382" i="15"/>
  <c r="AE382" i="15"/>
  <c r="AD382" i="15"/>
  <c r="AC382" i="15"/>
  <c r="AB382" i="15"/>
  <c r="AA382" i="15"/>
  <c r="Z382" i="15"/>
  <c r="Y382" i="15"/>
  <c r="AL381" i="15"/>
  <c r="AK381" i="15"/>
  <c r="AJ381" i="15"/>
  <c r="AI381" i="15"/>
  <c r="AH381" i="15"/>
  <c r="AG381" i="15"/>
  <c r="AF381" i="15"/>
  <c r="AE381" i="15"/>
  <c r="AD381" i="15"/>
  <c r="AC381" i="15"/>
  <c r="AB381" i="15"/>
  <c r="AA381" i="15"/>
  <c r="Z381" i="15"/>
  <c r="Y381" i="15"/>
  <c r="AL380" i="15"/>
  <c r="AK380" i="15"/>
  <c r="AJ380" i="15"/>
  <c r="AI380" i="15"/>
  <c r="AH380" i="15"/>
  <c r="AG380" i="15"/>
  <c r="AF380" i="15"/>
  <c r="AE380" i="15"/>
  <c r="AD380" i="15"/>
  <c r="AC380" i="15"/>
  <c r="AB380" i="15"/>
  <c r="AA380" i="15"/>
  <c r="Z380" i="15"/>
  <c r="Y380" i="15"/>
  <c r="AL379" i="15"/>
  <c r="AK379" i="15"/>
  <c r="AJ379" i="15"/>
  <c r="AI379" i="15"/>
  <c r="AH379" i="15"/>
  <c r="AG379" i="15"/>
  <c r="AF379" i="15"/>
  <c r="AE379" i="15"/>
  <c r="AD379" i="15"/>
  <c r="AC379" i="15"/>
  <c r="AB379" i="15"/>
  <c r="AA379" i="15"/>
  <c r="Z379" i="15"/>
  <c r="Y379" i="15"/>
  <c r="AL378" i="15"/>
  <c r="AK378" i="15"/>
  <c r="AJ378" i="15"/>
  <c r="AI378" i="15"/>
  <c r="AH378" i="15"/>
  <c r="AG378" i="15"/>
  <c r="AF378" i="15"/>
  <c r="AE378" i="15"/>
  <c r="AD378" i="15"/>
  <c r="AC378" i="15"/>
  <c r="AB378" i="15"/>
  <c r="AA378" i="15"/>
  <c r="Z378" i="15"/>
  <c r="Y378" i="15"/>
  <c r="AL377" i="15"/>
  <c r="AK377" i="15"/>
  <c r="AJ377" i="15"/>
  <c r="AI377" i="15"/>
  <c r="AH377" i="15"/>
  <c r="AG377" i="15"/>
  <c r="AF377" i="15"/>
  <c r="AE377" i="15"/>
  <c r="AD377" i="15"/>
  <c r="AC377" i="15"/>
  <c r="AB377" i="15"/>
  <c r="AA377" i="15"/>
  <c r="Z377" i="15"/>
  <c r="Y377" i="15"/>
  <c r="AL376" i="15"/>
  <c r="AK376" i="15"/>
  <c r="AJ376" i="15"/>
  <c r="AI376" i="15"/>
  <c r="AH376" i="15"/>
  <c r="AG376" i="15"/>
  <c r="AF376" i="15"/>
  <c r="AE376" i="15"/>
  <c r="AD376" i="15"/>
  <c r="AC376" i="15"/>
  <c r="AB376" i="15"/>
  <c r="AA376" i="15"/>
  <c r="Z376" i="15"/>
  <c r="Y376" i="15"/>
  <c r="AK375" i="15"/>
  <c r="AD375" i="15"/>
  <c r="Y375" i="15"/>
  <c r="AL374" i="15"/>
  <c r="AK374" i="15"/>
  <c r="AJ374" i="15"/>
  <c r="AI374" i="15"/>
  <c r="AH374" i="15"/>
  <c r="AG374" i="15"/>
  <c r="AF374" i="15"/>
  <c r="AE374" i="15"/>
  <c r="AD374" i="15"/>
  <c r="AC374" i="15"/>
  <c r="AB374" i="15"/>
  <c r="AA374" i="15"/>
  <c r="Z374" i="15"/>
  <c r="Y374" i="15"/>
  <c r="AL373" i="15"/>
  <c r="AK373" i="15"/>
  <c r="AJ373" i="15"/>
  <c r="AI373" i="15"/>
  <c r="AH373" i="15"/>
  <c r="AG373" i="15"/>
  <c r="AF373" i="15"/>
  <c r="AE373" i="15"/>
  <c r="AD373" i="15"/>
  <c r="AC373" i="15"/>
  <c r="AB373" i="15"/>
  <c r="AA373" i="15"/>
  <c r="Z373" i="15"/>
  <c r="Y373" i="15"/>
  <c r="AL372" i="15"/>
  <c r="AK372" i="15"/>
  <c r="AJ372" i="15"/>
  <c r="AI372" i="15"/>
  <c r="AH372" i="15"/>
  <c r="AG372" i="15"/>
  <c r="AF372" i="15"/>
  <c r="AE372" i="15"/>
  <c r="AD372" i="15"/>
  <c r="AC372" i="15"/>
  <c r="AB372" i="15"/>
  <c r="AA372" i="15"/>
  <c r="Z372" i="15"/>
  <c r="Y372" i="15"/>
  <c r="AL371" i="15"/>
  <c r="AK371" i="15"/>
  <c r="AJ371" i="15"/>
  <c r="AI371" i="15"/>
  <c r="AH371" i="15"/>
  <c r="AG371" i="15"/>
  <c r="AF371" i="15"/>
  <c r="AE371" i="15"/>
  <c r="AD371" i="15"/>
  <c r="AC371" i="15"/>
  <c r="AB371" i="15"/>
  <c r="AA371" i="15"/>
  <c r="Z371" i="15"/>
  <c r="Y371" i="15"/>
  <c r="AL370" i="15"/>
  <c r="AK370" i="15"/>
  <c r="AJ370" i="15"/>
  <c r="AI370" i="15"/>
  <c r="AH370" i="15"/>
  <c r="AG370" i="15"/>
  <c r="AF370" i="15"/>
  <c r="AE370" i="15"/>
  <c r="AD370" i="15"/>
  <c r="AC370" i="15"/>
  <c r="AB370" i="15"/>
  <c r="AA370" i="15"/>
  <c r="Z370" i="15"/>
  <c r="Y370" i="15"/>
  <c r="AL369" i="15"/>
  <c r="AK369" i="15"/>
  <c r="AJ369" i="15"/>
  <c r="AI369" i="15"/>
  <c r="AH369" i="15"/>
  <c r="AG369" i="15"/>
  <c r="AF369" i="15"/>
  <c r="AE369" i="15"/>
  <c r="AD369" i="15"/>
  <c r="AC369" i="15"/>
  <c r="AB369" i="15"/>
  <c r="AA369" i="15"/>
  <c r="Z369" i="15"/>
  <c r="Y369" i="15"/>
  <c r="AL368" i="15"/>
  <c r="AK368" i="15"/>
  <c r="AJ368" i="15"/>
  <c r="AI368" i="15"/>
  <c r="AH368" i="15"/>
  <c r="AG368" i="15"/>
  <c r="AF368" i="15"/>
  <c r="AE368" i="15"/>
  <c r="AD368" i="15"/>
  <c r="AC368" i="15"/>
  <c r="AB368" i="15"/>
  <c r="AA368" i="15"/>
  <c r="Z368" i="15"/>
  <c r="Y368" i="15"/>
  <c r="AL367" i="15"/>
  <c r="AK367" i="15"/>
  <c r="AJ367" i="15"/>
  <c r="AI367" i="15"/>
  <c r="AH367" i="15"/>
  <c r="AG367" i="15"/>
  <c r="AF367" i="15"/>
  <c r="AE367" i="15"/>
  <c r="AD367" i="15"/>
  <c r="AC367" i="15"/>
  <c r="AB367" i="15"/>
  <c r="AA367" i="15"/>
  <c r="Z367" i="15"/>
  <c r="Y367" i="15"/>
  <c r="AL366" i="15"/>
  <c r="AK366" i="15"/>
  <c r="AJ366" i="15"/>
  <c r="AI366" i="15"/>
  <c r="AH366" i="15"/>
  <c r="AG366" i="15"/>
  <c r="AF366" i="15"/>
  <c r="AE366" i="15"/>
  <c r="AD366" i="15"/>
  <c r="AC366" i="15"/>
  <c r="AB366" i="15"/>
  <c r="AA366" i="15"/>
  <c r="Z366" i="15"/>
  <c r="Y366" i="15"/>
  <c r="AL365" i="15"/>
  <c r="AK365" i="15"/>
  <c r="AJ365" i="15"/>
  <c r="AI365" i="15"/>
  <c r="AH365" i="15"/>
  <c r="AG365" i="15"/>
  <c r="AF365" i="15"/>
  <c r="AE365" i="15"/>
  <c r="AD365" i="15"/>
  <c r="AC365" i="15"/>
  <c r="AB365" i="15"/>
  <c r="AA365" i="15"/>
  <c r="Z365" i="15"/>
  <c r="Y365" i="15"/>
  <c r="AL364" i="15"/>
  <c r="AK364" i="15"/>
  <c r="AJ364" i="15"/>
  <c r="AI364" i="15"/>
  <c r="AH364" i="15"/>
  <c r="AG364" i="15"/>
  <c r="AF364" i="15"/>
  <c r="AE364" i="15"/>
  <c r="AD364" i="15"/>
  <c r="AC364" i="15"/>
  <c r="AB364" i="15"/>
  <c r="AA364" i="15"/>
  <c r="Z364" i="15"/>
  <c r="Y364" i="15"/>
  <c r="AL363" i="15"/>
  <c r="AK363" i="15"/>
  <c r="AJ363" i="15"/>
  <c r="AI363" i="15"/>
  <c r="AH363" i="15"/>
  <c r="AG363" i="15"/>
  <c r="AF363" i="15"/>
  <c r="AE363" i="15"/>
  <c r="AD363" i="15"/>
  <c r="AC363" i="15"/>
  <c r="AB363" i="15"/>
  <c r="AA363" i="15"/>
  <c r="Z363" i="15"/>
  <c r="Y363" i="15"/>
  <c r="AL362" i="15"/>
  <c r="AK362" i="15"/>
  <c r="AJ362" i="15"/>
  <c r="AI362" i="15"/>
  <c r="AH362" i="15"/>
  <c r="AG362" i="15"/>
  <c r="AF362" i="15"/>
  <c r="AE362" i="15"/>
  <c r="AD362" i="15"/>
  <c r="AC362" i="15"/>
  <c r="AB362" i="15"/>
  <c r="AA362" i="15"/>
  <c r="Z362" i="15"/>
  <c r="Y362" i="15"/>
  <c r="AL361" i="15"/>
  <c r="AK361" i="15"/>
  <c r="AJ361" i="15"/>
  <c r="AI361" i="15"/>
  <c r="AH361" i="15"/>
  <c r="AG361" i="15"/>
  <c r="AF361" i="15"/>
  <c r="AE361" i="15"/>
  <c r="AD361" i="15"/>
  <c r="AC361" i="15"/>
  <c r="AB361" i="15"/>
  <c r="AA361" i="15"/>
  <c r="Z361" i="15"/>
  <c r="Y361" i="15"/>
  <c r="AL360" i="15"/>
  <c r="AK360" i="15"/>
  <c r="AJ360" i="15"/>
  <c r="AI360" i="15"/>
  <c r="AH360" i="15"/>
  <c r="AG360" i="15"/>
  <c r="AF360" i="15"/>
  <c r="AE360" i="15"/>
  <c r="AD360" i="15"/>
  <c r="AC360" i="15"/>
  <c r="AB360" i="15"/>
  <c r="AA360" i="15"/>
  <c r="Z360" i="15"/>
  <c r="Y360" i="15"/>
  <c r="AL359" i="15"/>
  <c r="AK359" i="15"/>
  <c r="AJ359" i="15"/>
  <c r="AI359" i="15"/>
  <c r="AH359" i="15"/>
  <c r="AG359" i="15"/>
  <c r="AF359" i="15"/>
  <c r="AE359" i="15"/>
  <c r="AD359" i="15"/>
  <c r="AC359" i="15"/>
  <c r="AB359" i="15"/>
  <c r="AA359" i="15"/>
  <c r="Z359" i="15"/>
  <c r="Y359" i="15"/>
  <c r="AL358" i="15"/>
  <c r="AK358" i="15"/>
  <c r="AJ358" i="15"/>
  <c r="AI358" i="15"/>
  <c r="AH358" i="15"/>
  <c r="AG358" i="15"/>
  <c r="AF358" i="15"/>
  <c r="AE358" i="15"/>
  <c r="AD358" i="15"/>
  <c r="AC358" i="15"/>
  <c r="AB358" i="15"/>
  <c r="AA358" i="15"/>
  <c r="Z358" i="15"/>
  <c r="Y358" i="15"/>
  <c r="AL357" i="15"/>
  <c r="AK357" i="15"/>
  <c r="AJ357" i="15"/>
  <c r="AI357" i="15"/>
  <c r="AH357" i="15"/>
  <c r="AG357" i="15"/>
  <c r="AF357" i="15"/>
  <c r="AE357" i="15"/>
  <c r="AD357" i="15"/>
  <c r="AC357" i="15"/>
  <c r="AB357" i="15"/>
  <c r="AA357" i="15"/>
  <c r="Z357" i="15"/>
  <c r="Y357" i="15"/>
  <c r="AL356" i="15"/>
  <c r="AK356" i="15"/>
  <c r="AJ356" i="15"/>
  <c r="AI356" i="15"/>
  <c r="AH356" i="15"/>
  <c r="AG356" i="15"/>
  <c r="AF356" i="15"/>
  <c r="AE356" i="15"/>
  <c r="AD356" i="15"/>
  <c r="AC356" i="15"/>
  <c r="AB356" i="15"/>
  <c r="AA356" i="15"/>
  <c r="Z356" i="15"/>
  <c r="Y356" i="15"/>
  <c r="AL355" i="15"/>
  <c r="AK355" i="15"/>
  <c r="AJ355" i="15"/>
  <c r="AI355" i="15"/>
  <c r="AH355" i="15"/>
  <c r="AG355" i="15"/>
  <c r="AF355" i="15"/>
  <c r="AE355" i="15"/>
  <c r="AD355" i="15"/>
  <c r="AC355" i="15"/>
  <c r="AB355" i="15"/>
  <c r="AA355" i="15"/>
  <c r="Z355" i="15"/>
  <c r="Y355" i="15"/>
  <c r="AL354" i="15"/>
  <c r="AK354" i="15"/>
  <c r="AJ354" i="15"/>
  <c r="AI354" i="15"/>
  <c r="AH354" i="15"/>
  <c r="AG354" i="15"/>
  <c r="AF354" i="15"/>
  <c r="AE354" i="15"/>
  <c r="AD354" i="15"/>
  <c r="AC354" i="15"/>
  <c r="AB354" i="15"/>
  <c r="AA354" i="15"/>
  <c r="Z354" i="15"/>
  <c r="Y354" i="15"/>
  <c r="AL353" i="15"/>
  <c r="AK353" i="15"/>
  <c r="AJ353" i="15"/>
  <c r="AI353" i="15"/>
  <c r="AH353" i="15"/>
  <c r="AG353" i="15"/>
  <c r="AF353" i="15"/>
  <c r="AE353" i="15"/>
  <c r="AD353" i="15"/>
  <c r="AC353" i="15"/>
  <c r="AB353" i="15"/>
  <c r="AA353" i="15"/>
  <c r="Z353" i="15"/>
  <c r="Y353" i="15"/>
  <c r="AL352" i="15"/>
  <c r="AK352" i="15"/>
  <c r="AJ352" i="15"/>
  <c r="AI352" i="15"/>
  <c r="AH352" i="15"/>
  <c r="AG352" i="15"/>
  <c r="AF352" i="15"/>
  <c r="AE352" i="15"/>
  <c r="AD352" i="15"/>
  <c r="AC352" i="15"/>
  <c r="AB352" i="15"/>
  <c r="AA352" i="15"/>
  <c r="Z352" i="15"/>
  <c r="Y352" i="15"/>
  <c r="AL351" i="15"/>
  <c r="AK351" i="15"/>
  <c r="AJ351" i="15"/>
  <c r="AI351" i="15"/>
  <c r="AH351" i="15"/>
  <c r="AG351" i="15"/>
  <c r="AF351" i="15"/>
  <c r="AE351" i="15"/>
  <c r="AD351" i="15"/>
  <c r="AC351" i="15"/>
  <c r="AB351" i="15"/>
  <c r="AA351" i="15"/>
  <c r="Z351" i="15"/>
  <c r="Y351" i="15"/>
  <c r="AL350" i="15"/>
  <c r="AK350" i="15"/>
  <c r="AJ350" i="15"/>
  <c r="AI350" i="15"/>
  <c r="AH350" i="15"/>
  <c r="AG350" i="15"/>
  <c r="AF350" i="15"/>
  <c r="AE350" i="15"/>
  <c r="AD350" i="15"/>
  <c r="AC350" i="15"/>
  <c r="AB350" i="15"/>
  <c r="AA350" i="15"/>
  <c r="Z350" i="15"/>
  <c r="Y350" i="15"/>
  <c r="AL349" i="15"/>
  <c r="AK349" i="15"/>
  <c r="AJ349" i="15"/>
  <c r="AI349" i="15"/>
  <c r="AH349" i="15"/>
  <c r="AG349" i="15"/>
  <c r="AF349" i="15"/>
  <c r="AE349" i="15"/>
  <c r="AD349" i="15"/>
  <c r="AC349" i="15"/>
  <c r="AB349" i="15"/>
  <c r="AA349" i="15"/>
  <c r="Z349" i="15"/>
  <c r="Y349" i="15"/>
  <c r="AL348" i="15"/>
  <c r="AK348" i="15"/>
  <c r="AJ348" i="15"/>
  <c r="AI348" i="15"/>
  <c r="AH348" i="15"/>
  <c r="AG348" i="15"/>
  <c r="AF348" i="15"/>
  <c r="AE348" i="15"/>
  <c r="AD348" i="15"/>
  <c r="AC348" i="15"/>
  <c r="AB348" i="15"/>
  <c r="AA348" i="15"/>
  <c r="Z348" i="15"/>
  <c r="Y348" i="15"/>
  <c r="AL347" i="15"/>
  <c r="AK347" i="15"/>
  <c r="AJ347" i="15"/>
  <c r="AI347" i="15"/>
  <c r="AH347" i="15"/>
  <c r="AG347" i="15"/>
  <c r="AF347" i="15"/>
  <c r="AE347" i="15"/>
  <c r="AD347" i="15"/>
  <c r="AC347" i="15"/>
  <c r="AB347" i="15"/>
  <c r="AA347" i="15"/>
  <c r="Z347" i="15"/>
  <c r="Y347" i="15"/>
  <c r="AL346" i="15"/>
  <c r="AK346" i="15"/>
  <c r="AJ346" i="15"/>
  <c r="AI346" i="15"/>
  <c r="AH346" i="15"/>
  <c r="AG346" i="15"/>
  <c r="AF346" i="15"/>
  <c r="AE346" i="15"/>
  <c r="AD346" i="15"/>
  <c r="AC346" i="15"/>
  <c r="AB346" i="15"/>
  <c r="AA346" i="15"/>
  <c r="Z346" i="15"/>
  <c r="Y346" i="15"/>
  <c r="AL345" i="15"/>
  <c r="AK345" i="15"/>
  <c r="AJ345" i="15"/>
  <c r="AI345" i="15"/>
  <c r="AH345" i="15"/>
  <c r="AG345" i="15"/>
  <c r="AF345" i="15"/>
  <c r="AE345" i="15"/>
  <c r="AD345" i="15"/>
  <c r="AC345" i="15"/>
  <c r="AB345" i="15"/>
  <c r="AA345" i="15"/>
  <c r="Z345" i="15"/>
  <c r="Y345" i="15"/>
  <c r="AL344" i="15"/>
  <c r="AK344" i="15"/>
  <c r="AJ344" i="15"/>
  <c r="AI344" i="15"/>
  <c r="AH344" i="15"/>
  <c r="AG344" i="15"/>
  <c r="AF344" i="15"/>
  <c r="AE344" i="15"/>
  <c r="AD344" i="15"/>
  <c r="AC344" i="15"/>
  <c r="AB344" i="15"/>
  <c r="AA344" i="15"/>
  <c r="Z344" i="15"/>
  <c r="Y344" i="15"/>
  <c r="AL343" i="15"/>
  <c r="AK343" i="15"/>
  <c r="AJ343" i="15"/>
  <c r="AI343" i="15"/>
  <c r="AH343" i="15"/>
  <c r="AG343" i="15"/>
  <c r="AF343" i="15"/>
  <c r="AE343" i="15"/>
  <c r="AD343" i="15"/>
  <c r="AC343" i="15"/>
  <c r="AB343" i="15"/>
  <c r="AA343" i="15"/>
  <c r="Z343" i="15"/>
  <c r="Y343" i="15"/>
  <c r="AK342" i="15"/>
  <c r="AD342" i="15"/>
  <c r="Y342" i="15"/>
  <c r="AL341" i="15"/>
  <c r="AK341" i="15"/>
  <c r="AJ341" i="15"/>
  <c r="AI341" i="15"/>
  <c r="AH341" i="15"/>
  <c r="AG341" i="15"/>
  <c r="AF341" i="15"/>
  <c r="AE341" i="15"/>
  <c r="AD341" i="15"/>
  <c r="AC341" i="15"/>
  <c r="AB341" i="15"/>
  <c r="AA341" i="15"/>
  <c r="Z341" i="15"/>
  <c r="Y341" i="15"/>
  <c r="AL340" i="15"/>
  <c r="AK340" i="15"/>
  <c r="AJ340" i="15"/>
  <c r="AI340" i="15"/>
  <c r="AH340" i="15"/>
  <c r="AG340" i="15"/>
  <c r="AF340" i="15"/>
  <c r="AE340" i="15"/>
  <c r="AD340" i="15"/>
  <c r="AC340" i="15"/>
  <c r="AB340" i="15"/>
  <c r="AA340" i="15"/>
  <c r="Z340" i="15"/>
  <c r="Y340" i="15"/>
  <c r="AL339" i="15"/>
  <c r="AK339" i="15"/>
  <c r="AJ339" i="15"/>
  <c r="AI339" i="15"/>
  <c r="AH339" i="15"/>
  <c r="AG339" i="15"/>
  <c r="AF339" i="15"/>
  <c r="AE339" i="15"/>
  <c r="AD339" i="15"/>
  <c r="AC339" i="15"/>
  <c r="AB339" i="15"/>
  <c r="AA339" i="15"/>
  <c r="Z339" i="15"/>
  <c r="Y339" i="15"/>
  <c r="AL338" i="15"/>
  <c r="AK338" i="15"/>
  <c r="AJ338" i="15"/>
  <c r="AI338" i="15"/>
  <c r="AH338" i="15"/>
  <c r="AG338" i="15"/>
  <c r="AF338" i="15"/>
  <c r="AE338" i="15"/>
  <c r="AD338" i="15"/>
  <c r="AC338" i="15"/>
  <c r="AB338" i="15"/>
  <c r="AA338" i="15"/>
  <c r="Z338" i="15"/>
  <c r="Y338" i="15"/>
  <c r="AL337" i="15"/>
  <c r="AK337" i="15"/>
  <c r="AJ337" i="15"/>
  <c r="AI337" i="15"/>
  <c r="AH337" i="15"/>
  <c r="AG337" i="15"/>
  <c r="AF337" i="15"/>
  <c r="AE337" i="15"/>
  <c r="AD337" i="15"/>
  <c r="AC337" i="15"/>
  <c r="AB337" i="15"/>
  <c r="AA337" i="15"/>
  <c r="Z337" i="15"/>
  <c r="Y337" i="15"/>
  <c r="AL336" i="15"/>
  <c r="AK336" i="15"/>
  <c r="AJ336" i="15"/>
  <c r="AI336" i="15"/>
  <c r="AH336" i="15"/>
  <c r="AG336" i="15"/>
  <c r="AF336" i="15"/>
  <c r="AE336" i="15"/>
  <c r="AD336" i="15"/>
  <c r="AC336" i="15"/>
  <c r="AB336" i="15"/>
  <c r="AA336" i="15"/>
  <c r="Z336" i="15"/>
  <c r="Y336" i="15"/>
  <c r="AL335" i="15"/>
  <c r="AK335" i="15"/>
  <c r="AJ335" i="15"/>
  <c r="AI335" i="15"/>
  <c r="AH335" i="15"/>
  <c r="AG335" i="15"/>
  <c r="AF335" i="15"/>
  <c r="AE335" i="15"/>
  <c r="AD335" i="15"/>
  <c r="AC335" i="15"/>
  <c r="AB335" i="15"/>
  <c r="AA335" i="15"/>
  <c r="Z335" i="15"/>
  <c r="Y335" i="15"/>
  <c r="AL334" i="15"/>
  <c r="AK334" i="15"/>
  <c r="AJ334" i="15"/>
  <c r="AI334" i="15"/>
  <c r="AH334" i="15"/>
  <c r="AG334" i="15"/>
  <c r="AF334" i="15"/>
  <c r="AE334" i="15"/>
  <c r="AD334" i="15"/>
  <c r="AC334" i="15"/>
  <c r="AB334" i="15"/>
  <c r="AA334" i="15"/>
  <c r="Z334" i="15"/>
  <c r="Y334" i="15"/>
  <c r="AL333" i="15"/>
  <c r="AK333" i="15"/>
  <c r="AJ333" i="15"/>
  <c r="AI333" i="15"/>
  <c r="AH333" i="15"/>
  <c r="AG333" i="15"/>
  <c r="AF333" i="15"/>
  <c r="AE333" i="15"/>
  <c r="AD333" i="15"/>
  <c r="AC333" i="15"/>
  <c r="AB333" i="15"/>
  <c r="AA333" i="15"/>
  <c r="Z333" i="15"/>
  <c r="Y333" i="15"/>
  <c r="AL332" i="15"/>
  <c r="AK332" i="15"/>
  <c r="AJ332" i="15"/>
  <c r="AI332" i="15"/>
  <c r="AH332" i="15"/>
  <c r="AG332" i="15"/>
  <c r="AF332" i="15"/>
  <c r="AE332" i="15"/>
  <c r="AD332" i="15"/>
  <c r="AC332" i="15"/>
  <c r="AB332" i="15"/>
  <c r="AA332" i="15"/>
  <c r="Z332" i="15"/>
  <c r="Y332" i="15"/>
  <c r="AL331" i="15"/>
  <c r="AK331" i="15"/>
  <c r="AJ331" i="15"/>
  <c r="AI331" i="15"/>
  <c r="AH331" i="15"/>
  <c r="AG331" i="15"/>
  <c r="AF331" i="15"/>
  <c r="AE331" i="15"/>
  <c r="AD331" i="15"/>
  <c r="AC331" i="15"/>
  <c r="AB331" i="15"/>
  <c r="AA331" i="15"/>
  <c r="Z331" i="15"/>
  <c r="Y331" i="15"/>
  <c r="AL330" i="15"/>
  <c r="AK330" i="15"/>
  <c r="AJ330" i="15"/>
  <c r="AI330" i="15"/>
  <c r="AH330" i="15"/>
  <c r="AG330" i="15"/>
  <c r="AF330" i="15"/>
  <c r="AE330" i="15"/>
  <c r="AD330" i="15"/>
  <c r="AC330" i="15"/>
  <c r="AB330" i="15"/>
  <c r="AA330" i="15"/>
  <c r="Z330" i="15"/>
  <c r="Y330" i="15"/>
  <c r="AL329" i="15"/>
  <c r="AK329" i="15"/>
  <c r="AJ329" i="15"/>
  <c r="AI329" i="15"/>
  <c r="AH329" i="15"/>
  <c r="AG329" i="15"/>
  <c r="AF329" i="15"/>
  <c r="AE329" i="15"/>
  <c r="AD329" i="15"/>
  <c r="AC329" i="15"/>
  <c r="AB329" i="15"/>
  <c r="AA329" i="15"/>
  <c r="Z329" i="15"/>
  <c r="Y329" i="15"/>
  <c r="AL328" i="15"/>
  <c r="AK328" i="15"/>
  <c r="AJ328" i="15"/>
  <c r="AI328" i="15"/>
  <c r="AH328" i="15"/>
  <c r="AG328" i="15"/>
  <c r="AF328" i="15"/>
  <c r="AE328" i="15"/>
  <c r="AD328" i="15"/>
  <c r="AC328" i="15"/>
  <c r="AB328" i="15"/>
  <c r="AA328" i="15"/>
  <c r="Z328" i="15"/>
  <c r="Y328" i="15"/>
  <c r="AL327" i="15"/>
  <c r="AK327" i="15"/>
  <c r="AJ327" i="15"/>
  <c r="AI327" i="15"/>
  <c r="AH327" i="15"/>
  <c r="AG327" i="15"/>
  <c r="AF327" i="15"/>
  <c r="AE327" i="15"/>
  <c r="AD327" i="15"/>
  <c r="AC327" i="15"/>
  <c r="AB327" i="15"/>
  <c r="AA327" i="15"/>
  <c r="Z327" i="15"/>
  <c r="Y327" i="15"/>
  <c r="AL326" i="15"/>
  <c r="AK326" i="15"/>
  <c r="AJ326" i="15"/>
  <c r="AI326" i="15"/>
  <c r="AH326" i="15"/>
  <c r="AG326" i="15"/>
  <c r="AF326" i="15"/>
  <c r="AE326" i="15"/>
  <c r="AD326" i="15"/>
  <c r="AC326" i="15"/>
  <c r="AB326" i="15"/>
  <c r="AA326" i="15"/>
  <c r="Z326" i="15"/>
  <c r="Y326" i="15"/>
  <c r="AL325" i="15"/>
  <c r="AK325" i="15"/>
  <c r="AJ325" i="15"/>
  <c r="AI325" i="15"/>
  <c r="AH325" i="15"/>
  <c r="AG325" i="15"/>
  <c r="AF325" i="15"/>
  <c r="AE325" i="15"/>
  <c r="AD325" i="15"/>
  <c r="AC325" i="15"/>
  <c r="AB325" i="15"/>
  <c r="AA325" i="15"/>
  <c r="Z325" i="15"/>
  <c r="Y325" i="15"/>
  <c r="AL324" i="15"/>
  <c r="AK324" i="15"/>
  <c r="AJ324" i="15"/>
  <c r="AI324" i="15"/>
  <c r="AH324" i="15"/>
  <c r="AG324" i="15"/>
  <c r="AF324" i="15"/>
  <c r="AE324" i="15"/>
  <c r="AD324" i="15"/>
  <c r="AC324" i="15"/>
  <c r="AB324" i="15"/>
  <c r="AA324" i="15"/>
  <c r="Z324" i="15"/>
  <c r="Y324" i="15"/>
  <c r="AL323" i="15"/>
  <c r="AK323" i="15"/>
  <c r="AJ323" i="15"/>
  <c r="AI323" i="15"/>
  <c r="AH323" i="15"/>
  <c r="AG323" i="15"/>
  <c r="AF323" i="15"/>
  <c r="AE323" i="15"/>
  <c r="AD323" i="15"/>
  <c r="AC323" i="15"/>
  <c r="AB323" i="15"/>
  <c r="AA323" i="15"/>
  <c r="Z323" i="15"/>
  <c r="Y323" i="15"/>
  <c r="AL322" i="15"/>
  <c r="AK322" i="15"/>
  <c r="AJ322" i="15"/>
  <c r="AI322" i="15"/>
  <c r="AH322" i="15"/>
  <c r="AG322" i="15"/>
  <c r="AF322" i="15"/>
  <c r="AE322" i="15"/>
  <c r="AD322" i="15"/>
  <c r="AC322" i="15"/>
  <c r="AB322" i="15"/>
  <c r="AA322" i="15"/>
  <c r="Z322" i="15"/>
  <c r="Y322" i="15"/>
  <c r="AL321" i="15"/>
  <c r="AK321" i="15"/>
  <c r="AJ321" i="15"/>
  <c r="AI321" i="15"/>
  <c r="AH321" i="15"/>
  <c r="AG321" i="15"/>
  <c r="AF321" i="15"/>
  <c r="AE321" i="15"/>
  <c r="AD321" i="15"/>
  <c r="AC321" i="15"/>
  <c r="AB321" i="15"/>
  <c r="AA321" i="15"/>
  <c r="Z321" i="15"/>
  <c r="Y321" i="15"/>
  <c r="AL320" i="15"/>
  <c r="AK320" i="15"/>
  <c r="AJ320" i="15"/>
  <c r="AI320" i="15"/>
  <c r="AH320" i="15"/>
  <c r="AG320" i="15"/>
  <c r="AF320" i="15"/>
  <c r="AE320" i="15"/>
  <c r="AD320" i="15"/>
  <c r="AC320" i="15"/>
  <c r="AB320" i="15"/>
  <c r="AA320" i="15"/>
  <c r="Z320" i="15"/>
  <c r="Y320" i="15"/>
  <c r="AL319" i="15"/>
  <c r="AK319" i="15"/>
  <c r="AJ319" i="15"/>
  <c r="AI319" i="15"/>
  <c r="AH319" i="15"/>
  <c r="AG319" i="15"/>
  <c r="AF319" i="15"/>
  <c r="AE319" i="15"/>
  <c r="AD319" i="15"/>
  <c r="AC319" i="15"/>
  <c r="AB319" i="15"/>
  <c r="AA319" i="15"/>
  <c r="Z319" i="15"/>
  <c r="Y319" i="15"/>
  <c r="AL318" i="15"/>
  <c r="AK318" i="15"/>
  <c r="AJ318" i="15"/>
  <c r="AI318" i="15"/>
  <c r="AH318" i="15"/>
  <c r="AG318" i="15"/>
  <c r="AF318" i="15"/>
  <c r="AE318" i="15"/>
  <c r="AD318" i="15"/>
  <c r="AC318" i="15"/>
  <c r="AB318" i="15"/>
  <c r="AA318" i="15"/>
  <c r="Z318" i="15"/>
  <c r="Y318" i="15"/>
  <c r="AL317" i="15"/>
  <c r="AK317" i="15"/>
  <c r="AJ317" i="15"/>
  <c r="AI317" i="15"/>
  <c r="AH317" i="15"/>
  <c r="AG317" i="15"/>
  <c r="AF317" i="15"/>
  <c r="AE317" i="15"/>
  <c r="AD317" i="15"/>
  <c r="AC317" i="15"/>
  <c r="AB317" i="15"/>
  <c r="AA317" i="15"/>
  <c r="Z317" i="15"/>
  <c r="Y317" i="15"/>
  <c r="AL316" i="15"/>
  <c r="AK316" i="15"/>
  <c r="AJ316" i="15"/>
  <c r="AI316" i="15"/>
  <c r="AH316" i="15"/>
  <c r="AG316" i="15"/>
  <c r="AF316" i="15"/>
  <c r="AE316" i="15"/>
  <c r="AD316" i="15"/>
  <c r="AC316" i="15"/>
  <c r="AB316" i="15"/>
  <c r="AA316" i="15"/>
  <c r="Z316" i="15"/>
  <c r="Y316" i="15"/>
  <c r="AK315" i="15"/>
  <c r="AD315" i="15"/>
  <c r="Y315" i="15"/>
  <c r="AL314" i="15"/>
  <c r="AK314" i="15"/>
  <c r="AJ314" i="15"/>
  <c r="AI314" i="15"/>
  <c r="AH314" i="15"/>
  <c r="AG314" i="15"/>
  <c r="AF314" i="15"/>
  <c r="AE314" i="15"/>
  <c r="AD314" i="15"/>
  <c r="AC314" i="15"/>
  <c r="AB314" i="15"/>
  <c r="AA314" i="15"/>
  <c r="Z314" i="15"/>
  <c r="Y314" i="15"/>
  <c r="AL313" i="15"/>
  <c r="AK313" i="15"/>
  <c r="AJ313" i="15"/>
  <c r="AI313" i="15"/>
  <c r="AH313" i="15"/>
  <c r="AG313" i="15"/>
  <c r="AF313" i="15"/>
  <c r="AE313" i="15"/>
  <c r="AD313" i="15"/>
  <c r="AC313" i="15"/>
  <c r="AB313" i="15"/>
  <c r="AA313" i="15"/>
  <c r="Z313" i="15"/>
  <c r="Y313" i="15"/>
  <c r="AL312" i="15"/>
  <c r="AK312" i="15"/>
  <c r="AJ312" i="15"/>
  <c r="AI312" i="15"/>
  <c r="AH312" i="15"/>
  <c r="AG312" i="15"/>
  <c r="AF312" i="15"/>
  <c r="AE312" i="15"/>
  <c r="AD312" i="15"/>
  <c r="AC312" i="15"/>
  <c r="AB312" i="15"/>
  <c r="AA312" i="15"/>
  <c r="Z312" i="15"/>
  <c r="Y312" i="15"/>
  <c r="AL311" i="15"/>
  <c r="AK311" i="15"/>
  <c r="AJ311" i="15"/>
  <c r="AI311" i="15"/>
  <c r="AH311" i="15"/>
  <c r="AG311" i="15"/>
  <c r="AF311" i="15"/>
  <c r="AE311" i="15"/>
  <c r="AD311" i="15"/>
  <c r="AC311" i="15"/>
  <c r="AB311" i="15"/>
  <c r="AA311" i="15"/>
  <c r="Z311" i="15"/>
  <c r="Y311" i="15"/>
  <c r="AL310" i="15"/>
  <c r="AK310" i="15"/>
  <c r="AJ310" i="15"/>
  <c r="AI310" i="15"/>
  <c r="AH310" i="15"/>
  <c r="AG310" i="15"/>
  <c r="AF310" i="15"/>
  <c r="AE310" i="15"/>
  <c r="AD310" i="15"/>
  <c r="AC310" i="15"/>
  <c r="AB310" i="15"/>
  <c r="AA310" i="15"/>
  <c r="Z310" i="15"/>
  <c r="Y310" i="15"/>
  <c r="AL309" i="15"/>
  <c r="AK309" i="15"/>
  <c r="AJ309" i="15"/>
  <c r="AI309" i="15"/>
  <c r="AH309" i="15"/>
  <c r="AG309" i="15"/>
  <c r="AF309" i="15"/>
  <c r="AE309" i="15"/>
  <c r="AD309" i="15"/>
  <c r="AC309" i="15"/>
  <c r="AB309" i="15"/>
  <c r="AA309" i="15"/>
  <c r="Z309" i="15"/>
  <c r="Y309" i="15"/>
  <c r="AL308" i="15"/>
  <c r="AK308" i="15"/>
  <c r="AJ308" i="15"/>
  <c r="AI308" i="15"/>
  <c r="AH308" i="15"/>
  <c r="AG308" i="15"/>
  <c r="AF308" i="15"/>
  <c r="AE308" i="15"/>
  <c r="AD308" i="15"/>
  <c r="AC308" i="15"/>
  <c r="AB308" i="15"/>
  <c r="AA308" i="15"/>
  <c r="Z308" i="15"/>
  <c r="Y308" i="15"/>
  <c r="AL307" i="15"/>
  <c r="AK307" i="15"/>
  <c r="AJ307" i="15"/>
  <c r="AI307" i="15"/>
  <c r="AH307" i="15"/>
  <c r="AG307" i="15"/>
  <c r="AF307" i="15"/>
  <c r="AE307" i="15"/>
  <c r="AD307" i="15"/>
  <c r="AC307" i="15"/>
  <c r="AB307" i="15"/>
  <c r="AA307" i="15"/>
  <c r="Z307" i="15"/>
  <c r="Y307" i="15"/>
  <c r="AL306" i="15"/>
  <c r="AK306" i="15"/>
  <c r="AJ306" i="15"/>
  <c r="AI306" i="15"/>
  <c r="AH306" i="15"/>
  <c r="AG306" i="15"/>
  <c r="AF306" i="15"/>
  <c r="AE306" i="15"/>
  <c r="AD306" i="15"/>
  <c r="AC306" i="15"/>
  <c r="AB306" i="15"/>
  <c r="AA306" i="15"/>
  <c r="Z306" i="15"/>
  <c r="Y306" i="15"/>
  <c r="AL305" i="15"/>
  <c r="AK305" i="15"/>
  <c r="AJ305" i="15"/>
  <c r="AI305" i="15"/>
  <c r="AH305" i="15"/>
  <c r="AG305" i="15"/>
  <c r="AF305" i="15"/>
  <c r="AE305" i="15"/>
  <c r="AD305" i="15"/>
  <c r="AC305" i="15"/>
  <c r="AB305" i="15"/>
  <c r="AA305" i="15"/>
  <c r="Z305" i="15"/>
  <c r="Y305" i="15"/>
  <c r="AL304" i="15"/>
  <c r="AK304" i="15"/>
  <c r="AJ304" i="15"/>
  <c r="AI304" i="15"/>
  <c r="AH304" i="15"/>
  <c r="AG304" i="15"/>
  <c r="AF304" i="15"/>
  <c r="AE304" i="15"/>
  <c r="AD304" i="15"/>
  <c r="AC304" i="15"/>
  <c r="AB304" i="15"/>
  <c r="AA304" i="15"/>
  <c r="Z304" i="15"/>
  <c r="Y304" i="15"/>
  <c r="AL303" i="15"/>
  <c r="AK303" i="15"/>
  <c r="AJ303" i="15"/>
  <c r="AI303" i="15"/>
  <c r="AH303" i="15"/>
  <c r="AG303" i="15"/>
  <c r="AF303" i="15"/>
  <c r="AE303" i="15"/>
  <c r="AD303" i="15"/>
  <c r="AC303" i="15"/>
  <c r="AB303" i="15"/>
  <c r="AA303" i="15"/>
  <c r="Z303" i="15"/>
  <c r="Y303" i="15"/>
  <c r="AL302" i="15"/>
  <c r="AK302" i="15"/>
  <c r="AJ302" i="15"/>
  <c r="AI302" i="15"/>
  <c r="AH302" i="15"/>
  <c r="AG302" i="15"/>
  <c r="AF302" i="15"/>
  <c r="AE302" i="15"/>
  <c r="AD302" i="15"/>
  <c r="AC302" i="15"/>
  <c r="AB302" i="15"/>
  <c r="AA302" i="15"/>
  <c r="Z302" i="15"/>
  <c r="Y302" i="15"/>
  <c r="AL301" i="15"/>
  <c r="AK301" i="15"/>
  <c r="AJ301" i="15"/>
  <c r="AI301" i="15"/>
  <c r="AH301" i="15"/>
  <c r="AG301" i="15"/>
  <c r="AF301" i="15"/>
  <c r="AE301" i="15"/>
  <c r="AD301" i="15"/>
  <c r="AC301" i="15"/>
  <c r="AB301" i="15"/>
  <c r="AA301" i="15"/>
  <c r="Z301" i="15"/>
  <c r="Y301" i="15"/>
  <c r="AL300" i="15"/>
  <c r="AK300" i="15"/>
  <c r="AJ300" i="15"/>
  <c r="AI300" i="15"/>
  <c r="AH300" i="15"/>
  <c r="AG300" i="15"/>
  <c r="AF300" i="15"/>
  <c r="AE300" i="15"/>
  <c r="AD300" i="15"/>
  <c r="AC300" i="15"/>
  <c r="AB300" i="15"/>
  <c r="AA300" i="15"/>
  <c r="Z300" i="15"/>
  <c r="Y300" i="15"/>
  <c r="AL299" i="15"/>
  <c r="AK299" i="15"/>
  <c r="AJ299" i="15"/>
  <c r="AI299" i="15"/>
  <c r="AH299" i="15"/>
  <c r="AG299" i="15"/>
  <c r="AF299" i="15"/>
  <c r="AE299" i="15"/>
  <c r="AD299" i="15"/>
  <c r="AC299" i="15"/>
  <c r="AB299" i="15"/>
  <c r="AA299" i="15"/>
  <c r="Z299" i="15"/>
  <c r="Y299" i="15"/>
  <c r="AL298" i="15"/>
  <c r="AK298" i="15"/>
  <c r="AJ298" i="15"/>
  <c r="AI298" i="15"/>
  <c r="AH298" i="15"/>
  <c r="AG298" i="15"/>
  <c r="AF298" i="15"/>
  <c r="AE298" i="15"/>
  <c r="AD298" i="15"/>
  <c r="AC298" i="15"/>
  <c r="AB298" i="15"/>
  <c r="AA298" i="15"/>
  <c r="Z298" i="15"/>
  <c r="Y298" i="15"/>
  <c r="AL297" i="15"/>
  <c r="AK297" i="15"/>
  <c r="AJ297" i="15"/>
  <c r="AI297" i="15"/>
  <c r="AH297" i="15"/>
  <c r="AG297" i="15"/>
  <c r="AF297" i="15"/>
  <c r="AE297" i="15"/>
  <c r="AD297" i="15"/>
  <c r="AC297" i="15"/>
  <c r="AB297" i="15"/>
  <c r="AA297" i="15"/>
  <c r="Z297" i="15"/>
  <c r="Y297" i="15"/>
  <c r="AL296" i="15"/>
  <c r="AK296" i="15"/>
  <c r="AJ296" i="15"/>
  <c r="AI296" i="15"/>
  <c r="AH296" i="15"/>
  <c r="AG296" i="15"/>
  <c r="AF296" i="15"/>
  <c r="AE296" i="15"/>
  <c r="AD296" i="15"/>
  <c r="AC296" i="15"/>
  <c r="AB296" i="15"/>
  <c r="AA296" i="15"/>
  <c r="Z296" i="15"/>
  <c r="Y296" i="15"/>
  <c r="AL295" i="15"/>
  <c r="AK295" i="15"/>
  <c r="AJ295" i="15"/>
  <c r="AI295" i="15"/>
  <c r="AH295" i="15"/>
  <c r="AG295" i="15"/>
  <c r="AF295" i="15"/>
  <c r="AE295" i="15"/>
  <c r="AD295" i="15"/>
  <c r="AC295" i="15"/>
  <c r="AB295" i="15"/>
  <c r="AA295" i="15"/>
  <c r="Z295" i="15"/>
  <c r="Y295" i="15"/>
  <c r="AL294" i="15"/>
  <c r="AK294" i="15"/>
  <c r="AJ294" i="15"/>
  <c r="AI294" i="15"/>
  <c r="AH294" i="15"/>
  <c r="AG294" i="15"/>
  <c r="AF294" i="15"/>
  <c r="AE294" i="15"/>
  <c r="AD294" i="15"/>
  <c r="AC294" i="15"/>
  <c r="AB294" i="15"/>
  <c r="AA294" i="15"/>
  <c r="Z294" i="15"/>
  <c r="Y294" i="15"/>
  <c r="AL293" i="15"/>
  <c r="AK293" i="15"/>
  <c r="AJ293" i="15"/>
  <c r="AI293" i="15"/>
  <c r="AH293" i="15"/>
  <c r="AG293" i="15"/>
  <c r="AF293" i="15"/>
  <c r="AE293" i="15"/>
  <c r="AD293" i="15"/>
  <c r="AC293" i="15"/>
  <c r="AB293" i="15"/>
  <c r="AA293" i="15"/>
  <c r="Z293" i="15"/>
  <c r="Y293" i="15"/>
  <c r="AL292" i="15"/>
  <c r="AK292" i="15"/>
  <c r="AJ292" i="15"/>
  <c r="AI292" i="15"/>
  <c r="AH292" i="15"/>
  <c r="AG292" i="15"/>
  <c r="AF292" i="15"/>
  <c r="AE292" i="15"/>
  <c r="AD292" i="15"/>
  <c r="AC292" i="15"/>
  <c r="AB292" i="15"/>
  <c r="AA292" i="15"/>
  <c r="Z292" i="15"/>
  <c r="Y292" i="15"/>
  <c r="AL291" i="15"/>
  <c r="AK291" i="15"/>
  <c r="AJ291" i="15"/>
  <c r="AI291" i="15"/>
  <c r="AH291" i="15"/>
  <c r="AG291" i="15"/>
  <c r="AF291" i="15"/>
  <c r="AE291" i="15"/>
  <c r="AD291" i="15"/>
  <c r="AC291" i="15"/>
  <c r="AB291" i="15"/>
  <c r="AA291" i="15"/>
  <c r="Z291" i="15"/>
  <c r="Y291" i="15"/>
  <c r="AL290" i="15"/>
  <c r="AK290" i="15"/>
  <c r="AJ290" i="15"/>
  <c r="AI290" i="15"/>
  <c r="AH290" i="15"/>
  <c r="AG290" i="15"/>
  <c r="AF290" i="15"/>
  <c r="AE290" i="15"/>
  <c r="AD290" i="15"/>
  <c r="AC290" i="15"/>
  <c r="AB290" i="15"/>
  <c r="AA290" i="15"/>
  <c r="Z290" i="15"/>
  <c r="Y290" i="15"/>
  <c r="AL289" i="15"/>
  <c r="AK289" i="15"/>
  <c r="AJ289" i="15"/>
  <c r="AI289" i="15"/>
  <c r="AH289" i="15"/>
  <c r="AG289" i="15"/>
  <c r="AF289" i="15"/>
  <c r="AE289" i="15"/>
  <c r="AD289" i="15"/>
  <c r="AC289" i="15"/>
  <c r="AB289" i="15"/>
  <c r="AA289" i="15"/>
  <c r="Z289" i="15"/>
  <c r="Y289" i="15"/>
  <c r="AL288" i="15"/>
  <c r="AK288" i="15"/>
  <c r="AJ288" i="15"/>
  <c r="AI288" i="15"/>
  <c r="AH288" i="15"/>
  <c r="AG288" i="15"/>
  <c r="AF288" i="15"/>
  <c r="AE288" i="15"/>
  <c r="AD288" i="15"/>
  <c r="AC288" i="15"/>
  <c r="AB288" i="15"/>
  <c r="AA288" i="15"/>
  <c r="Z288" i="15"/>
  <c r="Y288" i="15"/>
  <c r="AL287" i="15"/>
  <c r="AK287" i="15"/>
  <c r="AJ287" i="15"/>
  <c r="AI287" i="15"/>
  <c r="AH287" i="15"/>
  <c r="AG287" i="15"/>
  <c r="AF287" i="15"/>
  <c r="AE287" i="15"/>
  <c r="AD287" i="15"/>
  <c r="AC287" i="15"/>
  <c r="AB287" i="15"/>
  <c r="AA287" i="15"/>
  <c r="Z287" i="15"/>
  <c r="Y287" i="15"/>
  <c r="AL286" i="15"/>
  <c r="AK286" i="15"/>
  <c r="AJ286" i="15"/>
  <c r="AI286" i="15"/>
  <c r="AH286" i="15"/>
  <c r="AG286" i="15"/>
  <c r="AF286" i="15"/>
  <c r="AE286" i="15"/>
  <c r="AD286" i="15"/>
  <c r="AC286" i="15"/>
  <c r="AB286" i="15"/>
  <c r="AA286" i="15"/>
  <c r="Z286" i="15"/>
  <c r="Y286" i="15"/>
  <c r="AK285" i="15"/>
  <c r="AD285" i="15"/>
  <c r="Y285" i="15"/>
  <c r="AL284" i="15"/>
  <c r="AK284" i="15"/>
  <c r="AJ284" i="15"/>
  <c r="AI284" i="15"/>
  <c r="AH284" i="15"/>
  <c r="AG284" i="15"/>
  <c r="AF284" i="15"/>
  <c r="AE284" i="15"/>
  <c r="AD284" i="15"/>
  <c r="AC284" i="15"/>
  <c r="AB284" i="15"/>
  <c r="AA284" i="15"/>
  <c r="Z284" i="15"/>
  <c r="Y284" i="15"/>
  <c r="AL283" i="15"/>
  <c r="AK283" i="15"/>
  <c r="AJ283" i="15"/>
  <c r="AI283" i="15"/>
  <c r="AH283" i="15"/>
  <c r="AG283" i="15"/>
  <c r="AF283" i="15"/>
  <c r="AE283" i="15"/>
  <c r="AD283" i="15"/>
  <c r="AC283" i="15"/>
  <c r="AB283" i="15"/>
  <c r="AA283" i="15"/>
  <c r="Z283" i="15"/>
  <c r="Y283" i="15"/>
  <c r="AL282" i="15"/>
  <c r="AK282" i="15"/>
  <c r="AJ282" i="15"/>
  <c r="AI282" i="15"/>
  <c r="AH282" i="15"/>
  <c r="AG282" i="15"/>
  <c r="AF282" i="15"/>
  <c r="AE282" i="15"/>
  <c r="AD282" i="15"/>
  <c r="AC282" i="15"/>
  <c r="AB282" i="15"/>
  <c r="AA282" i="15"/>
  <c r="Z282" i="15"/>
  <c r="Y282" i="15"/>
  <c r="AL281" i="15"/>
  <c r="AK281" i="15"/>
  <c r="AJ281" i="15"/>
  <c r="AI281" i="15"/>
  <c r="AH281" i="15"/>
  <c r="AG281" i="15"/>
  <c r="AF281" i="15"/>
  <c r="AE281" i="15"/>
  <c r="AD281" i="15"/>
  <c r="AC281" i="15"/>
  <c r="AB281" i="15"/>
  <c r="AA281" i="15"/>
  <c r="Z281" i="15"/>
  <c r="Y281" i="15"/>
  <c r="AL280" i="15"/>
  <c r="AK280" i="15"/>
  <c r="AJ280" i="15"/>
  <c r="AI280" i="15"/>
  <c r="AH280" i="15"/>
  <c r="AG280" i="15"/>
  <c r="AF280" i="15"/>
  <c r="AE280" i="15"/>
  <c r="AD280" i="15"/>
  <c r="AC280" i="15"/>
  <c r="AB280" i="15"/>
  <c r="AA280" i="15"/>
  <c r="Z280" i="15"/>
  <c r="Y280" i="15"/>
  <c r="AL279" i="15"/>
  <c r="AK279" i="15"/>
  <c r="AJ279" i="15"/>
  <c r="AI279" i="15"/>
  <c r="AH279" i="15"/>
  <c r="AG279" i="15"/>
  <c r="AF279" i="15"/>
  <c r="AE279" i="15"/>
  <c r="AD279" i="15"/>
  <c r="AC279" i="15"/>
  <c r="AB279" i="15"/>
  <c r="AA279" i="15"/>
  <c r="Z279" i="15"/>
  <c r="Y279" i="15"/>
  <c r="AL278" i="15"/>
  <c r="AK278" i="15"/>
  <c r="AJ278" i="15"/>
  <c r="AI278" i="15"/>
  <c r="AH278" i="15"/>
  <c r="AG278" i="15"/>
  <c r="AF278" i="15"/>
  <c r="AE278" i="15"/>
  <c r="AD278" i="15"/>
  <c r="AC278" i="15"/>
  <c r="AB278" i="15"/>
  <c r="AA278" i="15"/>
  <c r="Z278" i="15"/>
  <c r="Y278" i="15"/>
  <c r="AL277" i="15"/>
  <c r="AK277" i="15"/>
  <c r="AJ277" i="15"/>
  <c r="AI277" i="15"/>
  <c r="AH277" i="15"/>
  <c r="AG277" i="15"/>
  <c r="AF277" i="15"/>
  <c r="AE277" i="15"/>
  <c r="AD277" i="15"/>
  <c r="AC277" i="15"/>
  <c r="AB277" i="15"/>
  <c r="AA277" i="15"/>
  <c r="Z277" i="15"/>
  <c r="Y277" i="15"/>
  <c r="AL276" i="15"/>
  <c r="AK276" i="15"/>
  <c r="AJ276" i="15"/>
  <c r="AI276" i="15"/>
  <c r="AH276" i="15"/>
  <c r="AG276" i="15"/>
  <c r="AF276" i="15"/>
  <c r="AE276" i="15"/>
  <c r="AD276" i="15"/>
  <c r="AC276" i="15"/>
  <c r="AB276" i="15"/>
  <c r="AA276" i="15"/>
  <c r="Z276" i="15"/>
  <c r="Y276" i="15"/>
  <c r="AL275" i="15"/>
  <c r="AK275" i="15"/>
  <c r="AJ275" i="15"/>
  <c r="AI275" i="15"/>
  <c r="AH275" i="15"/>
  <c r="AG275" i="15"/>
  <c r="AF275" i="15"/>
  <c r="AE275" i="15"/>
  <c r="AD275" i="15"/>
  <c r="AC275" i="15"/>
  <c r="AB275" i="15"/>
  <c r="AA275" i="15"/>
  <c r="Z275" i="15"/>
  <c r="Y275" i="15"/>
  <c r="AL274" i="15"/>
  <c r="AK274" i="15"/>
  <c r="AJ274" i="15"/>
  <c r="AI274" i="15"/>
  <c r="AH274" i="15"/>
  <c r="AG274" i="15"/>
  <c r="AF274" i="15"/>
  <c r="AE274" i="15"/>
  <c r="AD274" i="15"/>
  <c r="AC274" i="15"/>
  <c r="AB274" i="15"/>
  <c r="AA274" i="15"/>
  <c r="Z274" i="15"/>
  <c r="Y274" i="15"/>
  <c r="AL273" i="15"/>
  <c r="AK273" i="15"/>
  <c r="AJ273" i="15"/>
  <c r="AI273" i="15"/>
  <c r="AH273" i="15"/>
  <c r="AG273" i="15"/>
  <c r="AF273" i="15"/>
  <c r="AE273" i="15"/>
  <c r="AD273" i="15"/>
  <c r="AC273" i="15"/>
  <c r="AB273" i="15"/>
  <c r="AA273" i="15"/>
  <c r="Z273" i="15"/>
  <c r="Y273" i="15"/>
  <c r="AL272" i="15"/>
  <c r="AK272" i="15"/>
  <c r="AJ272" i="15"/>
  <c r="AI272" i="15"/>
  <c r="AH272" i="15"/>
  <c r="AG272" i="15"/>
  <c r="AF272" i="15"/>
  <c r="AE272" i="15"/>
  <c r="AD272" i="15"/>
  <c r="AC272" i="15"/>
  <c r="AB272" i="15"/>
  <c r="AA272" i="15"/>
  <c r="Z272" i="15"/>
  <c r="Y272" i="15"/>
  <c r="AL271" i="15"/>
  <c r="AK271" i="15"/>
  <c r="AJ271" i="15"/>
  <c r="AI271" i="15"/>
  <c r="AH271" i="15"/>
  <c r="AG271" i="15"/>
  <c r="AF271" i="15"/>
  <c r="AE271" i="15"/>
  <c r="AD271" i="15"/>
  <c r="AC271" i="15"/>
  <c r="AB271" i="15"/>
  <c r="AA271" i="15"/>
  <c r="Z271" i="15"/>
  <c r="Y271" i="15"/>
  <c r="AL270" i="15"/>
  <c r="AK270" i="15"/>
  <c r="AJ270" i="15"/>
  <c r="AI270" i="15"/>
  <c r="AH270" i="15"/>
  <c r="AG270" i="15"/>
  <c r="AF270" i="15"/>
  <c r="AE270" i="15"/>
  <c r="AD270" i="15"/>
  <c r="AC270" i="15"/>
  <c r="AB270" i="15"/>
  <c r="AA270" i="15"/>
  <c r="Z270" i="15"/>
  <c r="Y270" i="15"/>
  <c r="AL269" i="15"/>
  <c r="AK269" i="15"/>
  <c r="AJ269" i="15"/>
  <c r="AI269" i="15"/>
  <c r="AH269" i="15"/>
  <c r="AG269" i="15"/>
  <c r="AF269" i="15"/>
  <c r="AE269" i="15"/>
  <c r="AD269" i="15"/>
  <c r="AC269" i="15"/>
  <c r="AB269" i="15"/>
  <c r="AA269" i="15"/>
  <c r="Z269" i="15"/>
  <c r="Y269" i="15"/>
  <c r="AL268" i="15"/>
  <c r="AK268" i="15"/>
  <c r="AJ268" i="15"/>
  <c r="AI268" i="15"/>
  <c r="AH268" i="15"/>
  <c r="AG268" i="15"/>
  <c r="AF268" i="15"/>
  <c r="AE268" i="15"/>
  <c r="AD268" i="15"/>
  <c r="AC268" i="15"/>
  <c r="AB268" i="15"/>
  <c r="AA268" i="15"/>
  <c r="Z268" i="15"/>
  <c r="Y268" i="15"/>
  <c r="AL267" i="15"/>
  <c r="AK267" i="15"/>
  <c r="AJ267" i="15"/>
  <c r="AI267" i="15"/>
  <c r="AH267" i="15"/>
  <c r="AG267" i="15"/>
  <c r="AF267" i="15"/>
  <c r="AE267" i="15"/>
  <c r="AD267" i="15"/>
  <c r="AC267" i="15"/>
  <c r="AB267" i="15"/>
  <c r="AA267" i="15"/>
  <c r="Z267" i="15"/>
  <c r="Y267" i="15"/>
  <c r="AL266" i="15"/>
  <c r="AK266" i="15"/>
  <c r="AJ266" i="15"/>
  <c r="AI266" i="15"/>
  <c r="AH266" i="15"/>
  <c r="AG266" i="15"/>
  <c r="AF266" i="15"/>
  <c r="AE266" i="15"/>
  <c r="AD266" i="15"/>
  <c r="AC266" i="15"/>
  <c r="AB266" i="15"/>
  <c r="AA266" i="15"/>
  <c r="Z266" i="15"/>
  <c r="Y266" i="15"/>
  <c r="AL265" i="15"/>
  <c r="AK265" i="15"/>
  <c r="AJ265" i="15"/>
  <c r="AI265" i="15"/>
  <c r="AH265" i="15"/>
  <c r="AG265" i="15"/>
  <c r="AF265" i="15"/>
  <c r="AE265" i="15"/>
  <c r="AD265" i="15"/>
  <c r="AC265" i="15"/>
  <c r="AB265" i="15"/>
  <c r="AA265" i="15"/>
  <c r="Z265" i="15"/>
  <c r="Y265" i="15"/>
  <c r="AL264" i="15"/>
  <c r="AK264" i="15"/>
  <c r="AJ264" i="15"/>
  <c r="AI264" i="15"/>
  <c r="AH264" i="15"/>
  <c r="AG264" i="15"/>
  <c r="AF264" i="15"/>
  <c r="AE264" i="15"/>
  <c r="AD264" i="15"/>
  <c r="AC264" i="15"/>
  <c r="AB264" i="15"/>
  <c r="AA264" i="15"/>
  <c r="Z264" i="15"/>
  <c r="Y264" i="15"/>
  <c r="AL263" i="15"/>
  <c r="AK263" i="15"/>
  <c r="AJ263" i="15"/>
  <c r="AI263" i="15"/>
  <c r="AH263" i="15"/>
  <c r="AG263" i="15"/>
  <c r="AF263" i="15"/>
  <c r="AE263" i="15"/>
  <c r="AD263" i="15"/>
  <c r="AC263" i="15"/>
  <c r="AB263" i="15"/>
  <c r="AA263" i="15"/>
  <c r="Z263" i="15"/>
  <c r="Y263" i="15"/>
  <c r="AL262" i="15"/>
  <c r="AK262" i="15"/>
  <c r="AJ262" i="15"/>
  <c r="AI262" i="15"/>
  <c r="AH262" i="15"/>
  <c r="AG262" i="15"/>
  <c r="AF262" i="15"/>
  <c r="AE262" i="15"/>
  <c r="AD262" i="15"/>
  <c r="AC262" i="15"/>
  <c r="AB262" i="15"/>
  <c r="AA262" i="15"/>
  <c r="Z262" i="15"/>
  <c r="Y262" i="15"/>
  <c r="AL261" i="15"/>
  <c r="AK261" i="15"/>
  <c r="AJ261" i="15"/>
  <c r="AI261" i="15"/>
  <c r="AH261" i="15"/>
  <c r="AG261" i="15"/>
  <c r="AF261" i="15"/>
  <c r="AE261" i="15"/>
  <c r="AD261" i="15"/>
  <c r="AC261" i="15"/>
  <c r="AB261" i="15"/>
  <c r="AA261" i="15"/>
  <c r="Z261" i="15"/>
  <c r="Y261" i="15"/>
  <c r="AL260" i="15"/>
  <c r="AK260" i="15"/>
  <c r="AJ260" i="15"/>
  <c r="AI260" i="15"/>
  <c r="AH260" i="15"/>
  <c r="AG260" i="15"/>
  <c r="AF260" i="15"/>
  <c r="AE260" i="15"/>
  <c r="AD260" i="15"/>
  <c r="AC260" i="15"/>
  <c r="AB260" i="15"/>
  <c r="AA260" i="15"/>
  <c r="Z260" i="15"/>
  <c r="Y260" i="15"/>
  <c r="AL259" i="15"/>
  <c r="AK259" i="15"/>
  <c r="AJ259" i="15"/>
  <c r="AI259" i="15"/>
  <c r="AH259" i="15"/>
  <c r="AG259" i="15"/>
  <c r="AF259" i="15"/>
  <c r="AE259" i="15"/>
  <c r="AD259" i="15"/>
  <c r="AC259" i="15"/>
  <c r="AB259" i="15"/>
  <c r="AA259" i="15"/>
  <c r="Z259" i="15"/>
  <c r="Y259" i="15"/>
  <c r="AL258" i="15"/>
  <c r="AK258" i="15"/>
  <c r="AJ258" i="15"/>
  <c r="AI258" i="15"/>
  <c r="AH258" i="15"/>
  <c r="AG258" i="15"/>
  <c r="AF258" i="15"/>
  <c r="AE258" i="15"/>
  <c r="AD258" i="15"/>
  <c r="AC258" i="15"/>
  <c r="AB258" i="15"/>
  <c r="AA258" i="15"/>
  <c r="Z258" i="15"/>
  <c r="Y258" i="15"/>
  <c r="AK257" i="15"/>
  <c r="AD257" i="15"/>
  <c r="Y257" i="15"/>
  <c r="AL256" i="15"/>
  <c r="AK256" i="15"/>
  <c r="AJ256" i="15"/>
  <c r="AI256" i="15"/>
  <c r="AH256" i="15"/>
  <c r="AG256" i="15"/>
  <c r="AF256" i="15"/>
  <c r="AE256" i="15"/>
  <c r="AD256" i="15"/>
  <c r="AC256" i="15"/>
  <c r="AB256" i="15"/>
  <c r="AA256" i="15"/>
  <c r="Z256" i="15"/>
  <c r="Y256" i="15"/>
  <c r="AL255" i="15"/>
  <c r="AK255" i="15"/>
  <c r="AJ255" i="15"/>
  <c r="AI255" i="15"/>
  <c r="AH255" i="15"/>
  <c r="AG255" i="15"/>
  <c r="AF255" i="15"/>
  <c r="AE255" i="15"/>
  <c r="AD255" i="15"/>
  <c r="AC255" i="15"/>
  <c r="AB255" i="15"/>
  <c r="AA255" i="15"/>
  <c r="Z255" i="15"/>
  <c r="Y255" i="15"/>
  <c r="AL254" i="15"/>
  <c r="AK254" i="15"/>
  <c r="AJ254" i="15"/>
  <c r="AI254" i="15"/>
  <c r="AH254" i="15"/>
  <c r="AG254" i="15"/>
  <c r="AF254" i="15"/>
  <c r="AE254" i="15"/>
  <c r="AD254" i="15"/>
  <c r="AC254" i="15"/>
  <c r="AB254" i="15"/>
  <c r="AA254" i="15"/>
  <c r="Z254" i="15"/>
  <c r="Y254" i="15"/>
  <c r="AL253" i="15"/>
  <c r="AK253" i="15"/>
  <c r="AJ253" i="15"/>
  <c r="AI253" i="15"/>
  <c r="AH253" i="15"/>
  <c r="AG253" i="15"/>
  <c r="AF253" i="15"/>
  <c r="AE253" i="15"/>
  <c r="AD253" i="15"/>
  <c r="AC253" i="15"/>
  <c r="AB253" i="15"/>
  <c r="AA253" i="15"/>
  <c r="Z253" i="15"/>
  <c r="Y253" i="15"/>
  <c r="AL252" i="15"/>
  <c r="AK252" i="15"/>
  <c r="AJ252" i="15"/>
  <c r="AI252" i="15"/>
  <c r="AH252" i="15"/>
  <c r="AG252" i="15"/>
  <c r="AF252" i="15"/>
  <c r="AE252" i="15"/>
  <c r="AD252" i="15"/>
  <c r="AC252" i="15"/>
  <c r="AB252" i="15"/>
  <c r="AA252" i="15"/>
  <c r="Z252" i="15"/>
  <c r="Y252" i="15"/>
  <c r="AL251" i="15"/>
  <c r="AK251" i="15"/>
  <c r="AJ251" i="15"/>
  <c r="AI251" i="15"/>
  <c r="AH251" i="15"/>
  <c r="AG251" i="15"/>
  <c r="AF251" i="15"/>
  <c r="AE251" i="15"/>
  <c r="AD251" i="15"/>
  <c r="AC251" i="15"/>
  <c r="AB251" i="15"/>
  <c r="AA251" i="15"/>
  <c r="Z251" i="15"/>
  <c r="Y251" i="15"/>
  <c r="AL250" i="15"/>
  <c r="AK250" i="15"/>
  <c r="AJ250" i="15"/>
  <c r="AI250" i="15"/>
  <c r="AH250" i="15"/>
  <c r="AG250" i="15"/>
  <c r="AF250" i="15"/>
  <c r="AE250" i="15"/>
  <c r="AD250" i="15"/>
  <c r="AC250" i="15"/>
  <c r="AB250" i="15"/>
  <c r="AA250" i="15"/>
  <c r="Z250" i="15"/>
  <c r="Y250" i="15"/>
  <c r="AL249" i="15"/>
  <c r="AK249" i="15"/>
  <c r="AJ249" i="15"/>
  <c r="AI249" i="15"/>
  <c r="AH249" i="15"/>
  <c r="AG249" i="15"/>
  <c r="AF249" i="15"/>
  <c r="AE249" i="15"/>
  <c r="AD249" i="15"/>
  <c r="AC249" i="15"/>
  <c r="AB249" i="15"/>
  <c r="AA249" i="15"/>
  <c r="Z249" i="15"/>
  <c r="Y249" i="15"/>
  <c r="AL248" i="15"/>
  <c r="AK248" i="15"/>
  <c r="AJ248" i="15"/>
  <c r="AI248" i="15"/>
  <c r="AH248" i="15"/>
  <c r="AG248" i="15"/>
  <c r="AF248" i="15"/>
  <c r="AE248" i="15"/>
  <c r="AD248" i="15"/>
  <c r="AC248" i="15"/>
  <c r="AB248" i="15"/>
  <c r="AA248" i="15"/>
  <c r="Z248" i="15"/>
  <c r="Y248" i="15"/>
  <c r="AL247" i="15"/>
  <c r="AK247" i="15"/>
  <c r="AJ247" i="15"/>
  <c r="AI247" i="15"/>
  <c r="AH247" i="15"/>
  <c r="AG247" i="15"/>
  <c r="AF247" i="15"/>
  <c r="AE247" i="15"/>
  <c r="AD247" i="15"/>
  <c r="AC247" i="15"/>
  <c r="AB247" i="15"/>
  <c r="AA247" i="15"/>
  <c r="Z247" i="15"/>
  <c r="Y247" i="15"/>
  <c r="AL246" i="15"/>
  <c r="AK246" i="15"/>
  <c r="AJ246" i="15"/>
  <c r="AI246" i="15"/>
  <c r="AH246" i="15"/>
  <c r="AG246" i="15"/>
  <c r="AF246" i="15"/>
  <c r="AE246" i="15"/>
  <c r="AD246" i="15"/>
  <c r="AC246" i="15"/>
  <c r="AB246" i="15"/>
  <c r="AA246" i="15"/>
  <c r="Z246" i="15"/>
  <c r="Y246" i="15"/>
  <c r="AL245" i="15"/>
  <c r="AK245" i="15"/>
  <c r="AJ245" i="15"/>
  <c r="AI245" i="15"/>
  <c r="AH245" i="15"/>
  <c r="AG245" i="15"/>
  <c r="AF245" i="15"/>
  <c r="AE245" i="15"/>
  <c r="AD245" i="15"/>
  <c r="AC245" i="15"/>
  <c r="AB245" i="15"/>
  <c r="AA245" i="15"/>
  <c r="Z245" i="15"/>
  <c r="Y245" i="15"/>
  <c r="AL244" i="15"/>
  <c r="AK244" i="15"/>
  <c r="AJ244" i="15"/>
  <c r="AI244" i="15"/>
  <c r="AH244" i="15"/>
  <c r="AG244" i="15"/>
  <c r="AF244" i="15"/>
  <c r="AE244" i="15"/>
  <c r="AD244" i="15"/>
  <c r="AC244" i="15"/>
  <c r="AB244" i="15"/>
  <c r="AA244" i="15"/>
  <c r="Z244" i="15"/>
  <c r="Y244" i="15"/>
  <c r="AL243" i="15"/>
  <c r="AK243" i="15"/>
  <c r="AJ243" i="15"/>
  <c r="AI243" i="15"/>
  <c r="AH243" i="15"/>
  <c r="AG243" i="15"/>
  <c r="AF243" i="15"/>
  <c r="AE243" i="15"/>
  <c r="AD243" i="15"/>
  <c r="AC243" i="15"/>
  <c r="AB243" i="15"/>
  <c r="AA243" i="15"/>
  <c r="Z243" i="15"/>
  <c r="Y243" i="15"/>
  <c r="AL242" i="15"/>
  <c r="AK242" i="15"/>
  <c r="AJ242" i="15"/>
  <c r="AI242" i="15"/>
  <c r="AH242" i="15"/>
  <c r="AG242" i="15"/>
  <c r="AF242" i="15"/>
  <c r="AE242" i="15"/>
  <c r="AD242" i="15"/>
  <c r="AC242" i="15"/>
  <c r="AB242" i="15"/>
  <c r="AA242" i="15"/>
  <c r="Z242" i="15"/>
  <c r="Y242" i="15"/>
  <c r="AL241" i="15"/>
  <c r="AK241" i="15"/>
  <c r="AJ241" i="15"/>
  <c r="AI241" i="15"/>
  <c r="AH241" i="15"/>
  <c r="AG241" i="15"/>
  <c r="AF241" i="15"/>
  <c r="AE241" i="15"/>
  <c r="AD241" i="15"/>
  <c r="AC241" i="15"/>
  <c r="AB241" i="15"/>
  <c r="AA241" i="15"/>
  <c r="Z241" i="15"/>
  <c r="Y241" i="15"/>
  <c r="AL240" i="15"/>
  <c r="AK240" i="15"/>
  <c r="AJ240" i="15"/>
  <c r="AI240" i="15"/>
  <c r="AH240" i="15"/>
  <c r="AG240" i="15"/>
  <c r="AF240" i="15"/>
  <c r="AE240" i="15"/>
  <c r="AD240" i="15"/>
  <c r="AC240" i="15"/>
  <c r="AB240" i="15"/>
  <c r="AA240" i="15"/>
  <c r="Z240" i="15"/>
  <c r="Y240" i="15"/>
  <c r="AL239" i="15"/>
  <c r="AK239" i="15"/>
  <c r="AJ239" i="15"/>
  <c r="AI239" i="15"/>
  <c r="AH239" i="15"/>
  <c r="AG239" i="15"/>
  <c r="AF239" i="15"/>
  <c r="AE239" i="15"/>
  <c r="AD239" i="15"/>
  <c r="AC239" i="15"/>
  <c r="AB239" i="15"/>
  <c r="AA239" i="15"/>
  <c r="Z239" i="15"/>
  <c r="Y239" i="15"/>
  <c r="AL238" i="15"/>
  <c r="AK238" i="15"/>
  <c r="AJ238" i="15"/>
  <c r="AI238" i="15"/>
  <c r="AH238" i="15"/>
  <c r="AG238" i="15"/>
  <c r="AF238" i="15"/>
  <c r="AE238" i="15"/>
  <c r="AD238" i="15"/>
  <c r="AC238" i="15"/>
  <c r="AB238" i="15"/>
  <c r="AA238" i="15"/>
  <c r="Z238" i="15"/>
  <c r="Y238" i="15"/>
  <c r="AL237" i="15"/>
  <c r="AK237" i="15"/>
  <c r="AJ237" i="15"/>
  <c r="AI237" i="15"/>
  <c r="AH237" i="15"/>
  <c r="AG237" i="15"/>
  <c r="AF237" i="15"/>
  <c r="AE237" i="15"/>
  <c r="AD237" i="15"/>
  <c r="AC237" i="15"/>
  <c r="AB237" i="15"/>
  <c r="AA237" i="15"/>
  <c r="Z237" i="15"/>
  <c r="Y237" i="15"/>
  <c r="AL236" i="15"/>
  <c r="AK236" i="15"/>
  <c r="AJ236" i="15"/>
  <c r="AI236" i="15"/>
  <c r="AH236" i="15"/>
  <c r="AG236" i="15"/>
  <c r="AF236" i="15"/>
  <c r="AE236" i="15"/>
  <c r="AD236" i="15"/>
  <c r="AC236" i="15"/>
  <c r="AB236" i="15"/>
  <c r="AA236" i="15"/>
  <c r="Z236" i="15"/>
  <c r="Y236" i="15"/>
  <c r="AL235" i="15"/>
  <c r="AK235" i="15"/>
  <c r="AJ235" i="15"/>
  <c r="AI235" i="15"/>
  <c r="AH235" i="15"/>
  <c r="AG235" i="15"/>
  <c r="AF235" i="15"/>
  <c r="AE235" i="15"/>
  <c r="AD235" i="15"/>
  <c r="AC235" i="15"/>
  <c r="AB235" i="15"/>
  <c r="AA235" i="15"/>
  <c r="Z235" i="15"/>
  <c r="Y235" i="15"/>
  <c r="AL234" i="15"/>
  <c r="AK234" i="15"/>
  <c r="AJ234" i="15"/>
  <c r="AI234" i="15"/>
  <c r="AH234" i="15"/>
  <c r="AG234" i="15"/>
  <c r="AF234" i="15"/>
  <c r="AE234" i="15"/>
  <c r="AD234" i="15"/>
  <c r="AC234" i="15"/>
  <c r="AB234" i="15"/>
  <c r="AA234" i="15"/>
  <c r="Z234" i="15"/>
  <c r="Y234" i="15"/>
  <c r="AL233" i="15"/>
  <c r="AK233" i="15"/>
  <c r="AJ233" i="15"/>
  <c r="AI233" i="15"/>
  <c r="AH233" i="15"/>
  <c r="AG233" i="15"/>
  <c r="AF233" i="15"/>
  <c r="AE233" i="15"/>
  <c r="AD233" i="15"/>
  <c r="AC233" i="15"/>
  <c r="AB233" i="15"/>
  <c r="AA233" i="15"/>
  <c r="Z233" i="15"/>
  <c r="Y233" i="15"/>
  <c r="AL232" i="15"/>
  <c r="AK232" i="15"/>
  <c r="AJ232" i="15"/>
  <c r="AI232" i="15"/>
  <c r="AH232" i="15"/>
  <c r="AG232" i="15"/>
  <c r="AF232" i="15"/>
  <c r="AE232" i="15"/>
  <c r="AD232" i="15"/>
  <c r="AC232" i="15"/>
  <c r="AB232" i="15"/>
  <c r="AA232" i="15"/>
  <c r="Z232" i="15"/>
  <c r="Y232" i="15"/>
  <c r="AL231" i="15"/>
  <c r="AK231" i="15"/>
  <c r="AJ231" i="15"/>
  <c r="AI231" i="15"/>
  <c r="AH231" i="15"/>
  <c r="AG231" i="15"/>
  <c r="AF231" i="15"/>
  <c r="AE231" i="15"/>
  <c r="AD231" i="15"/>
  <c r="AC231" i="15"/>
  <c r="AB231" i="15"/>
  <c r="AA231" i="15"/>
  <c r="Z231" i="15"/>
  <c r="Y231" i="15"/>
  <c r="AL230" i="15"/>
  <c r="AK230" i="15"/>
  <c r="AJ230" i="15"/>
  <c r="AI230" i="15"/>
  <c r="AH230" i="15"/>
  <c r="AG230" i="15"/>
  <c r="AF230" i="15"/>
  <c r="AE230" i="15"/>
  <c r="AD230" i="15"/>
  <c r="AC230" i="15"/>
  <c r="AB230" i="15"/>
  <c r="AA230" i="15"/>
  <c r="Z230" i="15"/>
  <c r="Y230" i="15"/>
  <c r="AL229" i="15"/>
  <c r="AK229" i="15"/>
  <c r="AJ229" i="15"/>
  <c r="AI229" i="15"/>
  <c r="AH229" i="15"/>
  <c r="AG229" i="15"/>
  <c r="AF229" i="15"/>
  <c r="AE229" i="15"/>
  <c r="AD229" i="15"/>
  <c r="AC229" i="15"/>
  <c r="AB229" i="15"/>
  <c r="AA229" i="15"/>
  <c r="Z229" i="15"/>
  <c r="Y229" i="15"/>
  <c r="AL228" i="15"/>
  <c r="AK228" i="15"/>
  <c r="AJ228" i="15"/>
  <c r="AI228" i="15"/>
  <c r="AH228" i="15"/>
  <c r="AG228" i="15"/>
  <c r="AF228" i="15"/>
  <c r="AE228" i="15"/>
  <c r="AD228" i="15"/>
  <c r="AC228" i="15"/>
  <c r="AB228" i="15"/>
  <c r="AA228" i="15"/>
  <c r="Z228" i="15"/>
  <c r="Y228" i="15"/>
  <c r="AL227" i="15"/>
  <c r="AK227" i="15"/>
  <c r="AJ227" i="15"/>
  <c r="AI227" i="15"/>
  <c r="AH227" i="15"/>
  <c r="AG227" i="15"/>
  <c r="AF227" i="15"/>
  <c r="AE227" i="15"/>
  <c r="AD227" i="15"/>
  <c r="AC227" i="15"/>
  <c r="AB227" i="15"/>
  <c r="AA227" i="15"/>
  <c r="Z227" i="15"/>
  <c r="Y227" i="15"/>
  <c r="AL226" i="15"/>
  <c r="AK226" i="15"/>
  <c r="AJ226" i="15"/>
  <c r="AI226" i="15"/>
  <c r="AH226" i="15"/>
  <c r="AG226" i="15"/>
  <c r="AF226" i="15"/>
  <c r="AE226" i="15"/>
  <c r="AD226" i="15"/>
  <c r="AC226" i="15"/>
  <c r="AB226" i="15"/>
  <c r="AA226" i="15"/>
  <c r="Z226" i="15"/>
  <c r="Y226" i="15"/>
  <c r="AK225" i="15"/>
  <c r="AD225" i="15"/>
  <c r="Y225" i="15"/>
  <c r="AL224" i="15"/>
  <c r="AK224" i="15"/>
  <c r="AJ224" i="15"/>
  <c r="AI224" i="15"/>
  <c r="AH224" i="15"/>
  <c r="AG224" i="15"/>
  <c r="AF224" i="15"/>
  <c r="AE224" i="15"/>
  <c r="AD224" i="15"/>
  <c r="AC224" i="15"/>
  <c r="AB224" i="15"/>
  <c r="AA224" i="15"/>
  <c r="Z224" i="15"/>
  <c r="Y224" i="15"/>
  <c r="AL223" i="15"/>
  <c r="AK223" i="15"/>
  <c r="AJ223" i="15"/>
  <c r="AI223" i="15"/>
  <c r="AH223" i="15"/>
  <c r="AG223" i="15"/>
  <c r="AF223" i="15"/>
  <c r="AE223" i="15"/>
  <c r="AD223" i="15"/>
  <c r="AC223" i="15"/>
  <c r="AB223" i="15"/>
  <c r="AA223" i="15"/>
  <c r="Z223" i="15"/>
  <c r="Y223" i="15"/>
  <c r="AL222" i="15"/>
  <c r="AK222" i="15"/>
  <c r="AJ222" i="15"/>
  <c r="AI222" i="15"/>
  <c r="AH222" i="15"/>
  <c r="AG222" i="15"/>
  <c r="AF222" i="15"/>
  <c r="AE222" i="15"/>
  <c r="AD222" i="15"/>
  <c r="AC222" i="15"/>
  <c r="AB222" i="15"/>
  <c r="AA222" i="15"/>
  <c r="Z222" i="15"/>
  <c r="Y222" i="15"/>
  <c r="AL221" i="15"/>
  <c r="AK221" i="15"/>
  <c r="AJ221" i="15"/>
  <c r="AI221" i="15"/>
  <c r="AH221" i="15"/>
  <c r="AG221" i="15"/>
  <c r="AF221" i="15"/>
  <c r="AE221" i="15"/>
  <c r="AD221" i="15"/>
  <c r="AC221" i="15"/>
  <c r="AB221" i="15"/>
  <c r="AA221" i="15"/>
  <c r="Z221" i="15"/>
  <c r="Y221" i="15"/>
  <c r="AL220" i="15"/>
  <c r="AK220" i="15"/>
  <c r="AJ220" i="15"/>
  <c r="AI220" i="15"/>
  <c r="AH220" i="15"/>
  <c r="AG220" i="15"/>
  <c r="AF220" i="15"/>
  <c r="AE220" i="15"/>
  <c r="AD220" i="15"/>
  <c r="AC220" i="15"/>
  <c r="AB220" i="15"/>
  <c r="AA220" i="15"/>
  <c r="Z220" i="15"/>
  <c r="Y220" i="15"/>
  <c r="AL219" i="15"/>
  <c r="AK219" i="15"/>
  <c r="AJ219" i="15"/>
  <c r="AI219" i="15"/>
  <c r="AH219" i="15"/>
  <c r="AG219" i="15"/>
  <c r="AF219" i="15"/>
  <c r="AE219" i="15"/>
  <c r="AD219" i="15"/>
  <c r="AC219" i="15"/>
  <c r="AB219" i="15"/>
  <c r="AA219" i="15"/>
  <c r="Z219" i="15"/>
  <c r="Y219" i="15"/>
  <c r="AL218" i="15"/>
  <c r="AK218" i="15"/>
  <c r="AJ218" i="15"/>
  <c r="AI218" i="15"/>
  <c r="AH218" i="15"/>
  <c r="AG218" i="15"/>
  <c r="AF218" i="15"/>
  <c r="AE218" i="15"/>
  <c r="AD218" i="15"/>
  <c r="AC218" i="15"/>
  <c r="AB218" i="15"/>
  <c r="AA218" i="15"/>
  <c r="Z218" i="15"/>
  <c r="Y218" i="15"/>
  <c r="AL217" i="15"/>
  <c r="AK217" i="15"/>
  <c r="AJ217" i="15"/>
  <c r="AI217" i="15"/>
  <c r="AH217" i="15"/>
  <c r="AG217" i="15"/>
  <c r="AF217" i="15"/>
  <c r="AE217" i="15"/>
  <c r="AD217" i="15"/>
  <c r="AC217" i="15"/>
  <c r="AB217" i="15"/>
  <c r="AA217" i="15"/>
  <c r="Z217" i="15"/>
  <c r="Y217" i="15"/>
  <c r="AL216" i="15"/>
  <c r="AK216" i="15"/>
  <c r="AJ216" i="15"/>
  <c r="AI216" i="15"/>
  <c r="AH216" i="15"/>
  <c r="AG216" i="15"/>
  <c r="AF216" i="15"/>
  <c r="AE216" i="15"/>
  <c r="AD216" i="15"/>
  <c r="AC216" i="15"/>
  <c r="AB216" i="15"/>
  <c r="AA216" i="15"/>
  <c r="Z216" i="15"/>
  <c r="Y216" i="15"/>
  <c r="AL215" i="15"/>
  <c r="AK215" i="15"/>
  <c r="AJ215" i="15"/>
  <c r="AI215" i="15"/>
  <c r="AH215" i="15"/>
  <c r="AG215" i="15"/>
  <c r="AF215" i="15"/>
  <c r="AE215" i="15"/>
  <c r="AD215" i="15"/>
  <c r="AC215" i="15"/>
  <c r="AB215" i="15"/>
  <c r="AA215" i="15"/>
  <c r="Z215" i="15"/>
  <c r="Y215" i="15"/>
  <c r="AL214" i="15"/>
  <c r="AK214" i="15"/>
  <c r="AJ214" i="15"/>
  <c r="AI214" i="15"/>
  <c r="AH214" i="15"/>
  <c r="AG214" i="15"/>
  <c r="AF214" i="15"/>
  <c r="AE214" i="15"/>
  <c r="AD214" i="15"/>
  <c r="AC214" i="15"/>
  <c r="AB214" i="15"/>
  <c r="AA214" i="15"/>
  <c r="Z214" i="15"/>
  <c r="Y214" i="15"/>
  <c r="AL213" i="15"/>
  <c r="AK213" i="15"/>
  <c r="AJ213" i="15"/>
  <c r="AI213" i="15"/>
  <c r="AH213" i="15"/>
  <c r="AG213" i="15"/>
  <c r="AF213" i="15"/>
  <c r="AE213" i="15"/>
  <c r="AD213" i="15"/>
  <c r="AC213" i="15"/>
  <c r="AB213" i="15"/>
  <c r="AA213" i="15"/>
  <c r="Z213" i="15"/>
  <c r="Y213" i="15"/>
  <c r="AL212" i="15"/>
  <c r="AK212" i="15"/>
  <c r="AJ212" i="15"/>
  <c r="AI212" i="15"/>
  <c r="AH212" i="15"/>
  <c r="AG212" i="15"/>
  <c r="AF212" i="15"/>
  <c r="AE212" i="15"/>
  <c r="AD212" i="15"/>
  <c r="AC212" i="15"/>
  <c r="AB212" i="15"/>
  <c r="AA212" i="15"/>
  <c r="Z212" i="15"/>
  <c r="Y212" i="15"/>
  <c r="AL211" i="15"/>
  <c r="AK211" i="15"/>
  <c r="AJ211" i="15"/>
  <c r="AI211" i="15"/>
  <c r="AH211" i="15"/>
  <c r="AG211" i="15"/>
  <c r="AF211" i="15"/>
  <c r="AE211" i="15"/>
  <c r="AD211" i="15"/>
  <c r="AC211" i="15"/>
  <c r="AB211" i="15"/>
  <c r="AA211" i="15"/>
  <c r="Z211" i="15"/>
  <c r="Y211" i="15"/>
  <c r="AL210" i="15"/>
  <c r="AK210" i="15"/>
  <c r="AJ210" i="15"/>
  <c r="AI210" i="15"/>
  <c r="AH210" i="15"/>
  <c r="AG210" i="15"/>
  <c r="AF210" i="15"/>
  <c r="AE210" i="15"/>
  <c r="AD210" i="15"/>
  <c r="AC210" i="15"/>
  <c r="AB210" i="15"/>
  <c r="AA210" i="15"/>
  <c r="Z210" i="15"/>
  <c r="Y210" i="15"/>
  <c r="AL209" i="15"/>
  <c r="AK209" i="15"/>
  <c r="AJ209" i="15"/>
  <c r="AI209" i="15"/>
  <c r="AH209" i="15"/>
  <c r="AG209" i="15"/>
  <c r="AF209" i="15"/>
  <c r="AE209" i="15"/>
  <c r="AD209" i="15"/>
  <c r="AC209" i="15"/>
  <c r="AB209" i="15"/>
  <c r="AA209" i="15"/>
  <c r="Z209" i="15"/>
  <c r="Y209" i="15"/>
  <c r="AL208" i="15"/>
  <c r="AK208" i="15"/>
  <c r="AJ208" i="15"/>
  <c r="AI208" i="15"/>
  <c r="AH208" i="15"/>
  <c r="AG208" i="15"/>
  <c r="AF208" i="15"/>
  <c r="AE208" i="15"/>
  <c r="AD208" i="15"/>
  <c r="AC208" i="15"/>
  <c r="AB208" i="15"/>
  <c r="AA208" i="15"/>
  <c r="Z208" i="15"/>
  <c r="Y208" i="15"/>
  <c r="AL207" i="15"/>
  <c r="AK207" i="15"/>
  <c r="AJ207" i="15"/>
  <c r="AI207" i="15"/>
  <c r="AH207" i="15"/>
  <c r="AG207" i="15"/>
  <c r="AF207" i="15"/>
  <c r="AE207" i="15"/>
  <c r="AD207" i="15"/>
  <c r="AC207" i="15"/>
  <c r="AB207" i="15"/>
  <c r="AA207" i="15"/>
  <c r="Z207" i="15"/>
  <c r="Y207" i="15"/>
  <c r="AL206" i="15"/>
  <c r="AK206" i="15"/>
  <c r="AJ206" i="15"/>
  <c r="AI206" i="15"/>
  <c r="AH206" i="15"/>
  <c r="AG206" i="15"/>
  <c r="AF206" i="15"/>
  <c r="AE206" i="15"/>
  <c r="AD206" i="15"/>
  <c r="AC206" i="15"/>
  <c r="AB206" i="15"/>
  <c r="AA206" i="15"/>
  <c r="Z206" i="15"/>
  <c r="Y206" i="15"/>
  <c r="AL205" i="15"/>
  <c r="AK205" i="15"/>
  <c r="AJ205" i="15"/>
  <c r="AI205" i="15"/>
  <c r="AH205" i="15"/>
  <c r="AG205" i="15"/>
  <c r="AF205" i="15"/>
  <c r="AE205" i="15"/>
  <c r="AD205" i="15"/>
  <c r="AC205" i="15"/>
  <c r="AB205" i="15"/>
  <c r="AA205" i="15"/>
  <c r="Z205" i="15"/>
  <c r="Y205" i="15"/>
  <c r="AL204" i="15"/>
  <c r="AK204" i="15"/>
  <c r="AJ204" i="15"/>
  <c r="AI204" i="15"/>
  <c r="AH204" i="15"/>
  <c r="AG204" i="15"/>
  <c r="AF204" i="15"/>
  <c r="AE204" i="15"/>
  <c r="AD204" i="15"/>
  <c r="AC204" i="15"/>
  <c r="AB204" i="15"/>
  <c r="AA204" i="15"/>
  <c r="Z204" i="15"/>
  <c r="Y204" i="15"/>
  <c r="AL203" i="15"/>
  <c r="AK203" i="15"/>
  <c r="AJ203" i="15"/>
  <c r="AI203" i="15"/>
  <c r="AH203" i="15"/>
  <c r="AG203" i="15"/>
  <c r="AF203" i="15"/>
  <c r="AE203" i="15"/>
  <c r="AD203" i="15"/>
  <c r="AC203" i="15"/>
  <c r="AB203" i="15"/>
  <c r="AA203" i="15"/>
  <c r="Z203" i="15"/>
  <c r="Y203" i="15"/>
  <c r="AL202" i="15"/>
  <c r="AK202" i="15"/>
  <c r="AJ202" i="15"/>
  <c r="AI202" i="15"/>
  <c r="AH202" i="15"/>
  <c r="AG202" i="15"/>
  <c r="AF202" i="15"/>
  <c r="AE202" i="15"/>
  <c r="AD202" i="15"/>
  <c r="AC202" i="15"/>
  <c r="AB202" i="15"/>
  <c r="AA202" i="15"/>
  <c r="Z202" i="15"/>
  <c r="Y202" i="15"/>
  <c r="AL201" i="15"/>
  <c r="AK201" i="15"/>
  <c r="AJ201" i="15"/>
  <c r="AI201" i="15"/>
  <c r="AH201" i="15"/>
  <c r="AG201" i="15"/>
  <c r="AF201" i="15"/>
  <c r="AE201" i="15"/>
  <c r="AD201" i="15"/>
  <c r="AC201" i="15"/>
  <c r="AB201" i="15"/>
  <c r="AA201" i="15"/>
  <c r="Z201" i="15"/>
  <c r="Y201" i="15"/>
  <c r="AL200" i="15"/>
  <c r="AK200" i="15"/>
  <c r="AJ200" i="15"/>
  <c r="AI200" i="15"/>
  <c r="AH200" i="15"/>
  <c r="AG200" i="15"/>
  <c r="AF200" i="15"/>
  <c r="AE200" i="15"/>
  <c r="AD200" i="15"/>
  <c r="AC200" i="15"/>
  <c r="AB200" i="15"/>
  <c r="AA200" i="15"/>
  <c r="Z200" i="15"/>
  <c r="Y200" i="15"/>
  <c r="AL199" i="15"/>
  <c r="AK199" i="15"/>
  <c r="AJ199" i="15"/>
  <c r="AI199" i="15"/>
  <c r="AH199" i="15"/>
  <c r="AG199" i="15"/>
  <c r="AF199" i="15"/>
  <c r="AE199" i="15"/>
  <c r="AD199" i="15"/>
  <c r="AC199" i="15"/>
  <c r="AB199" i="15"/>
  <c r="AA199" i="15"/>
  <c r="Z199" i="15"/>
  <c r="Y199" i="15"/>
  <c r="AL198" i="15"/>
  <c r="AK198" i="15"/>
  <c r="AJ198" i="15"/>
  <c r="AI198" i="15"/>
  <c r="AH198" i="15"/>
  <c r="AG198" i="15"/>
  <c r="AF198" i="15"/>
  <c r="AE198" i="15"/>
  <c r="AD198" i="15"/>
  <c r="AC198" i="15"/>
  <c r="AB198" i="15"/>
  <c r="AA198" i="15"/>
  <c r="Z198" i="15"/>
  <c r="Y198" i="15"/>
  <c r="AL197" i="15"/>
  <c r="AK197" i="15"/>
  <c r="AJ197" i="15"/>
  <c r="AI197" i="15"/>
  <c r="AH197" i="15"/>
  <c r="AG197" i="15"/>
  <c r="AF197" i="15"/>
  <c r="AE197" i="15"/>
  <c r="AD197" i="15"/>
  <c r="AC197" i="15"/>
  <c r="AB197" i="15"/>
  <c r="AA197" i="15"/>
  <c r="Z197" i="15"/>
  <c r="Y197" i="15"/>
  <c r="AL196" i="15"/>
  <c r="AK196" i="15"/>
  <c r="AJ196" i="15"/>
  <c r="AI196" i="15"/>
  <c r="AH196" i="15"/>
  <c r="AG196" i="15"/>
  <c r="AF196" i="15"/>
  <c r="AE196" i="15"/>
  <c r="AD196" i="15"/>
  <c r="AC196" i="15"/>
  <c r="AB196" i="15"/>
  <c r="AA196" i="15"/>
  <c r="Z196" i="15"/>
  <c r="Y196" i="15"/>
  <c r="AL195" i="15"/>
  <c r="AK195" i="15"/>
  <c r="AJ195" i="15"/>
  <c r="AI195" i="15"/>
  <c r="AH195" i="15"/>
  <c r="AG195" i="15"/>
  <c r="AF195" i="15"/>
  <c r="AE195" i="15"/>
  <c r="AD195" i="15"/>
  <c r="AC195" i="15"/>
  <c r="AB195" i="15"/>
  <c r="AA195" i="15"/>
  <c r="Z195" i="15"/>
  <c r="Y195" i="15"/>
  <c r="AL194" i="15"/>
  <c r="AK194" i="15"/>
  <c r="AJ194" i="15"/>
  <c r="AI194" i="15"/>
  <c r="AH194" i="15"/>
  <c r="AG194" i="15"/>
  <c r="AF194" i="15"/>
  <c r="AE194" i="15"/>
  <c r="AD194" i="15"/>
  <c r="AC194" i="15"/>
  <c r="AB194" i="15"/>
  <c r="AA194" i="15"/>
  <c r="Z194" i="15"/>
  <c r="Y194" i="15"/>
  <c r="AL193" i="15"/>
  <c r="AK193" i="15"/>
  <c r="AJ193" i="15"/>
  <c r="AI193" i="15"/>
  <c r="AH193" i="15"/>
  <c r="AG193" i="15"/>
  <c r="AF193" i="15"/>
  <c r="AE193" i="15"/>
  <c r="AD193" i="15"/>
  <c r="AC193" i="15"/>
  <c r="AB193" i="15"/>
  <c r="AA193" i="15"/>
  <c r="Z193" i="15"/>
  <c r="Y193" i="15"/>
  <c r="AK192" i="15"/>
  <c r="AD192" i="15"/>
  <c r="Y192" i="15"/>
  <c r="AL191" i="15"/>
  <c r="AK191" i="15"/>
  <c r="AJ191" i="15"/>
  <c r="AI191" i="15"/>
  <c r="AH191" i="15"/>
  <c r="AG191" i="15"/>
  <c r="AF191" i="15"/>
  <c r="AE191" i="15"/>
  <c r="AD191" i="15"/>
  <c r="AC191" i="15"/>
  <c r="AB191" i="15"/>
  <c r="AA191" i="15"/>
  <c r="Z191" i="15"/>
  <c r="Y191" i="15"/>
  <c r="AL190" i="15"/>
  <c r="AK190" i="15"/>
  <c r="AJ190" i="15"/>
  <c r="AI190" i="15"/>
  <c r="AH190" i="15"/>
  <c r="AG190" i="15"/>
  <c r="AF190" i="15"/>
  <c r="AE190" i="15"/>
  <c r="AD190" i="15"/>
  <c r="AC190" i="15"/>
  <c r="AB190" i="15"/>
  <c r="AA190" i="15"/>
  <c r="Z190" i="15"/>
  <c r="Y190" i="15"/>
  <c r="AL189" i="15"/>
  <c r="AK189" i="15"/>
  <c r="AJ189" i="15"/>
  <c r="AI189" i="15"/>
  <c r="AH189" i="15"/>
  <c r="AG189" i="15"/>
  <c r="AF189" i="15"/>
  <c r="AE189" i="15"/>
  <c r="AD189" i="15"/>
  <c r="AC189" i="15"/>
  <c r="AB189" i="15"/>
  <c r="AA189" i="15"/>
  <c r="Z189" i="15"/>
  <c r="Y189" i="15"/>
  <c r="AL188" i="15"/>
  <c r="AK188" i="15"/>
  <c r="AJ188" i="15"/>
  <c r="AI188" i="15"/>
  <c r="AH188" i="15"/>
  <c r="AG188" i="15"/>
  <c r="AF188" i="15"/>
  <c r="AE188" i="15"/>
  <c r="AD188" i="15"/>
  <c r="AC188" i="15"/>
  <c r="AB188" i="15"/>
  <c r="AA188" i="15"/>
  <c r="Z188" i="15"/>
  <c r="Y188" i="15"/>
  <c r="AL187" i="15"/>
  <c r="AK187" i="15"/>
  <c r="AJ187" i="15"/>
  <c r="AI187" i="15"/>
  <c r="AH187" i="15"/>
  <c r="AG187" i="15"/>
  <c r="AF187" i="15"/>
  <c r="AE187" i="15"/>
  <c r="AD187" i="15"/>
  <c r="AC187" i="15"/>
  <c r="AB187" i="15"/>
  <c r="AA187" i="15"/>
  <c r="Z187" i="15"/>
  <c r="Y187" i="15"/>
  <c r="AL186" i="15"/>
  <c r="AK186" i="15"/>
  <c r="AJ186" i="15"/>
  <c r="AI186" i="15"/>
  <c r="AH186" i="15"/>
  <c r="AG186" i="15"/>
  <c r="AF186" i="15"/>
  <c r="AE186" i="15"/>
  <c r="AD186" i="15"/>
  <c r="AC186" i="15"/>
  <c r="AB186" i="15"/>
  <c r="AA186" i="15"/>
  <c r="Z186" i="15"/>
  <c r="Y186" i="15"/>
  <c r="AL185" i="15"/>
  <c r="AK185" i="15"/>
  <c r="AJ185" i="15"/>
  <c r="AI185" i="15"/>
  <c r="AH185" i="15"/>
  <c r="AG185" i="15"/>
  <c r="AF185" i="15"/>
  <c r="AE185" i="15"/>
  <c r="AD185" i="15"/>
  <c r="AC185" i="15"/>
  <c r="AB185" i="15"/>
  <c r="AA185" i="15"/>
  <c r="Z185" i="15"/>
  <c r="Y185" i="15"/>
  <c r="AL184" i="15"/>
  <c r="AK184" i="15"/>
  <c r="AJ184" i="15"/>
  <c r="AI184" i="15"/>
  <c r="AH184" i="15"/>
  <c r="AG184" i="15"/>
  <c r="AF184" i="15"/>
  <c r="AE184" i="15"/>
  <c r="AD184" i="15"/>
  <c r="AC184" i="15"/>
  <c r="AB184" i="15"/>
  <c r="AA184" i="15"/>
  <c r="Z184" i="15"/>
  <c r="Y184" i="15"/>
  <c r="AL183" i="15"/>
  <c r="AK183" i="15"/>
  <c r="AJ183" i="15"/>
  <c r="AI183" i="15"/>
  <c r="AH183" i="15"/>
  <c r="AG183" i="15"/>
  <c r="AF183" i="15"/>
  <c r="AE183" i="15"/>
  <c r="AD183" i="15"/>
  <c r="AC183" i="15"/>
  <c r="AB183" i="15"/>
  <c r="AA183" i="15"/>
  <c r="Z183" i="15"/>
  <c r="Y183" i="15"/>
  <c r="AL182" i="15"/>
  <c r="AK182" i="15"/>
  <c r="AJ182" i="15"/>
  <c r="AI182" i="15"/>
  <c r="AH182" i="15"/>
  <c r="AG182" i="15"/>
  <c r="AF182" i="15"/>
  <c r="AE182" i="15"/>
  <c r="AD182" i="15"/>
  <c r="AC182" i="15"/>
  <c r="AB182" i="15"/>
  <c r="AA182" i="15"/>
  <c r="Z182" i="15"/>
  <c r="Y182" i="15"/>
  <c r="AL181" i="15"/>
  <c r="AK181" i="15"/>
  <c r="AJ181" i="15"/>
  <c r="AI181" i="15"/>
  <c r="AH181" i="15"/>
  <c r="AG181" i="15"/>
  <c r="AF181" i="15"/>
  <c r="AE181" i="15"/>
  <c r="AD181" i="15"/>
  <c r="AC181" i="15"/>
  <c r="AB181" i="15"/>
  <c r="AA181" i="15"/>
  <c r="Z181" i="15"/>
  <c r="Y181" i="15"/>
  <c r="AL180" i="15"/>
  <c r="AK180" i="15"/>
  <c r="AJ180" i="15"/>
  <c r="AI180" i="15"/>
  <c r="AH180" i="15"/>
  <c r="AG180" i="15"/>
  <c r="AF180" i="15"/>
  <c r="AE180" i="15"/>
  <c r="AD180" i="15"/>
  <c r="AC180" i="15"/>
  <c r="AB180" i="15"/>
  <c r="AA180" i="15"/>
  <c r="Z180" i="15"/>
  <c r="Y180" i="15"/>
  <c r="AL179" i="15"/>
  <c r="AK179" i="15"/>
  <c r="AJ179" i="15"/>
  <c r="AI179" i="15"/>
  <c r="AH179" i="15"/>
  <c r="AG179" i="15"/>
  <c r="AF179" i="15"/>
  <c r="AE179" i="15"/>
  <c r="AD179" i="15"/>
  <c r="AC179" i="15"/>
  <c r="AB179" i="15"/>
  <c r="AA179" i="15"/>
  <c r="Z179" i="15"/>
  <c r="Y179" i="15"/>
  <c r="AL178" i="15"/>
  <c r="AK178" i="15"/>
  <c r="AJ178" i="15"/>
  <c r="AI178" i="15"/>
  <c r="AH178" i="15"/>
  <c r="AG178" i="15"/>
  <c r="AF178" i="15"/>
  <c r="AE178" i="15"/>
  <c r="AD178" i="15"/>
  <c r="AC178" i="15"/>
  <c r="AB178" i="15"/>
  <c r="AA178" i="15"/>
  <c r="Z178" i="15"/>
  <c r="Y178" i="15"/>
  <c r="AL177" i="15"/>
  <c r="AK177" i="15"/>
  <c r="AJ177" i="15"/>
  <c r="AI177" i="15"/>
  <c r="AH177" i="15"/>
  <c r="AG177" i="15"/>
  <c r="AF177" i="15"/>
  <c r="AE177" i="15"/>
  <c r="AD177" i="15"/>
  <c r="AC177" i="15"/>
  <c r="AB177" i="15"/>
  <c r="AA177" i="15"/>
  <c r="Z177" i="15"/>
  <c r="Y177" i="15"/>
  <c r="AL176" i="15"/>
  <c r="AK176" i="15"/>
  <c r="AJ176" i="15"/>
  <c r="AI176" i="15"/>
  <c r="AH176" i="15"/>
  <c r="AG176" i="15"/>
  <c r="AF176" i="15"/>
  <c r="AE176" i="15"/>
  <c r="AD176" i="15"/>
  <c r="AC176" i="15"/>
  <c r="AB176" i="15"/>
  <c r="AA176" i="15"/>
  <c r="Z176" i="15"/>
  <c r="Y176" i="15"/>
  <c r="AL175" i="15"/>
  <c r="AK175" i="15"/>
  <c r="AJ175" i="15"/>
  <c r="AI175" i="15"/>
  <c r="AH175" i="15"/>
  <c r="AG175" i="15"/>
  <c r="AF175" i="15"/>
  <c r="AE175" i="15"/>
  <c r="AD175" i="15"/>
  <c r="AC175" i="15"/>
  <c r="AB175" i="15"/>
  <c r="AA175" i="15"/>
  <c r="Z175" i="15"/>
  <c r="Y175" i="15"/>
  <c r="AL174" i="15"/>
  <c r="AK174" i="15"/>
  <c r="AJ174" i="15"/>
  <c r="AI174" i="15"/>
  <c r="AH174" i="15"/>
  <c r="AG174" i="15"/>
  <c r="AF174" i="15"/>
  <c r="AE174" i="15"/>
  <c r="AD174" i="15"/>
  <c r="AC174" i="15"/>
  <c r="AB174" i="15"/>
  <c r="AA174" i="15"/>
  <c r="Z174" i="15"/>
  <c r="Y174" i="15"/>
  <c r="AL173" i="15"/>
  <c r="AK173" i="15"/>
  <c r="AJ173" i="15"/>
  <c r="AI173" i="15"/>
  <c r="AH173" i="15"/>
  <c r="AG173" i="15"/>
  <c r="AF173" i="15"/>
  <c r="AE173" i="15"/>
  <c r="AD173" i="15"/>
  <c r="AC173" i="15"/>
  <c r="AB173" i="15"/>
  <c r="AA173" i="15"/>
  <c r="Z173" i="15"/>
  <c r="Y173" i="15"/>
  <c r="AL172" i="15"/>
  <c r="AK172" i="15"/>
  <c r="AJ172" i="15"/>
  <c r="AI172" i="15"/>
  <c r="AH172" i="15"/>
  <c r="AG172" i="15"/>
  <c r="AF172" i="15"/>
  <c r="AE172" i="15"/>
  <c r="AD172" i="15"/>
  <c r="AC172" i="15"/>
  <c r="AB172" i="15"/>
  <c r="AA172" i="15"/>
  <c r="Z172" i="15"/>
  <c r="Y172" i="15"/>
  <c r="AL171" i="15"/>
  <c r="AK171" i="15"/>
  <c r="AJ171" i="15"/>
  <c r="AI171" i="15"/>
  <c r="AH171" i="15"/>
  <c r="AG171" i="15"/>
  <c r="AF171" i="15"/>
  <c r="AE171" i="15"/>
  <c r="AD171" i="15"/>
  <c r="AC171" i="15"/>
  <c r="AB171" i="15"/>
  <c r="AA171" i="15"/>
  <c r="Z171" i="15"/>
  <c r="Y171" i="15"/>
  <c r="AL170" i="15"/>
  <c r="AK170" i="15"/>
  <c r="AJ170" i="15"/>
  <c r="AI170" i="15"/>
  <c r="AH170" i="15"/>
  <c r="AG170" i="15"/>
  <c r="AF170" i="15"/>
  <c r="AE170" i="15"/>
  <c r="AD170" i="15"/>
  <c r="AC170" i="15"/>
  <c r="AB170" i="15"/>
  <c r="AA170" i="15"/>
  <c r="Z170" i="15"/>
  <c r="Y170" i="15"/>
  <c r="AL169" i="15"/>
  <c r="AK169" i="15"/>
  <c r="AJ169" i="15"/>
  <c r="AI169" i="15"/>
  <c r="AH169" i="15"/>
  <c r="AG169" i="15"/>
  <c r="AF169" i="15"/>
  <c r="AE169" i="15"/>
  <c r="AD169" i="15"/>
  <c r="AC169" i="15"/>
  <c r="AB169" i="15"/>
  <c r="AA169" i="15"/>
  <c r="Z169" i="15"/>
  <c r="Y169" i="15"/>
  <c r="AL168" i="15"/>
  <c r="AK168" i="15"/>
  <c r="AJ168" i="15"/>
  <c r="AI168" i="15"/>
  <c r="AH168" i="15"/>
  <c r="AG168" i="15"/>
  <c r="AF168" i="15"/>
  <c r="AE168" i="15"/>
  <c r="AD168" i="15"/>
  <c r="AC168" i="15"/>
  <c r="AB168" i="15"/>
  <c r="AA168" i="15"/>
  <c r="Z168" i="15"/>
  <c r="Y168" i="15"/>
  <c r="AL167" i="15"/>
  <c r="AK167" i="15"/>
  <c r="AJ167" i="15"/>
  <c r="AI167" i="15"/>
  <c r="AH167" i="15"/>
  <c r="AG167" i="15"/>
  <c r="AF167" i="15"/>
  <c r="AE167" i="15"/>
  <c r="AD167" i="15"/>
  <c r="AC167" i="15"/>
  <c r="AB167" i="15"/>
  <c r="AA167" i="15"/>
  <c r="Z167" i="15"/>
  <c r="Y167" i="15"/>
  <c r="AL166" i="15"/>
  <c r="AK166" i="15"/>
  <c r="AJ166" i="15"/>
  <c r="AI166" i="15"/>
  <c r="AH166" i="15"/>
  <c r="AG166" i="15"/>
  <c r="AF166" i="15"/>
  <c r="AE166" i="15"/>
  <c r="AD166" i="15"/>
  <c r="AC166" i="15"/>
  <c r="AB166" i="15"/>
  <c r="AA166" i="15"/>
  <c r="Z166" i="15"/>
  <c r="Y166" i="15"/>
  <c r="AL165" i="15"/>
  <c r="AK165" i="15"/>
  <c r="AJ165" i="15"/>
  <c r="AI165" i="15"/>
  <c r="AH165" i="15"/>
  <c r="AG165" i="15"/>
  <c r="AF165" i="15"/>
  <c r="AE165" i="15"/>
  <c r="AD165" i="15"/>
  <c r="AC165" i="15"/>
  <c r="AB165" i="15"/>
  <c r="AA165" i="15"/>
  <c r="Z165" i="15"/>
  <c r="Y165" i="15"/>
  <c r="AL164" i="15"/>
  <c r="AK164" i="15"/>
  <c r="AJ164" i="15"/>
  <c r="AI164" i="15"/>
  <c r="AH164" i="15"/>
  <c r="AG164" i="15"/>
  <c r="AF164" i="15"/>
  <c r="AE164" i="15"/>
  <c r="AD164" i="15"/>
  <c r="AC164" i="15"/>
  <c r="AB164" i="15"/>
  <c r="AA164" i="15"/>
  <c r="Z164" i="15"/>
  <c r="Y164" i="15"/>
  <c r="AL163" i="15"/>
  <c r="AK163" i="15"/>
  <c r="AJ163" i="15"/>
  <c r="AI163" i="15"/>
  <c r="AH163" i="15"/>
  <c r="AG163" i="15"/>
  <c r="AF163" i="15"/>
  <c r="AE163" i="15"/>
  <c r="AD163" i="15"/>
  <c r="AC163" i="15"/>
  <c r="AB163" i="15"/>
  <c r="AA163" i="15"/>
  <c r="Z163" i="15"/>
  <c r="Y163" i="15"/>
  <c r="AL162" i="15"/>
  <c r="AK162" i="15"/>
  <c r="AJ162" i="15"/>
  <c r="AI162" i="15"/>
  <c r="AH162" i="15"/>
  <c r="AG162" i="15"/>
  <c r="AF162" i="15"/>
  <c r="AE162" i="15"/>
  <c r="AD162" i="15"/>
  <c r="AC162" i="15"/>
  <c r="AB162" i="15"/>
  <c r="AA162" i="15"/>
  <c r="Z162" i="15"/>
  <c r="Y162" i="15"/>
  <c r="AL161" i="15"/>
  <c r="AK161" i="15"/>
  <c r="AJ161" i="15"/>
  <c r="AI161" i="15"/>
  <c r="AH161" i="15"/>
  <c r="AG161" i="15"/>
  <c r="AF161" i="15"/>
  <c r="AE161" i="15"/>
  <c r="AD161" i="15"/>
  <c r="AC161" i="15"/>
  <c r="AB161" i="15"/>
  <c r="AA161" i="15"/>
  <c r="Z161" i="15"/>
  <c r="Y161" i="15"/>
  <c r="AK160" i="15"/>
  <c r="AD160" i="15"/>
  <c r="Y160" i="15"/>
  <c r="AL159" i="15"/>
  <c r="AK159" i="15"/>
  <c r="AJ159" i="15"/>
  <c r="AI159" i="15"/>
  <c r="AH159" i="15"/>
  <c r="AG159" i="15"/>
  <c r="AF159" i="15"/>
  <c r="AE159" i="15"/>
  <c r="AD159" i="15"/>
  <c r="AC159" i="15"/>
  <c r="AB159" i="15"/>
  <c r="AA159" i="15"/>
  <c r="Z159" i="15"/>
  <c r="Y159" i="15"/>
  <c r="AL158" i="15"/>
  <c r="AK158" i="15"/>
  <c r="AJ158" i="15"/>
  <c r="AI158" i="15"/>
  <c r="AH158" i="15"/>
  <c r="AG158" i="15"/>
  <c r="AF158" i="15"/>
  <c r="AE158" i="15"/>
  <c r="AD158" i="15"/>
  <c r="AC158" i="15"/>
  <c r="AB158" i="15"/>
  <c r="AA158" i="15"/>
  <c r="Z158" i="15"/>
  <c r="Y158" i="15"/>
  <c r="AL157" i="15"/>
  <c r="AK157" i="15"/>
  <c r="AJ157" i="15"/>
  <c r="AI157" i="15"/>
  <c r="AH157" i="15"/>
  <c r="AG157" i="15"/>
  <c r="AF157" i="15"/>
  <c r="AE157" i="15"/>
  <c r="AD157" i="15"/>
  <c r="AC157" i="15"/>
  <c r="AB157" i="15"/>
  <c r="AA157" i="15"/>
  <c r="Z157" i="15"/>
  <c r="Y157" i="15"/>
  <c r="AL156" i="15"/>
  <c r="AK156" i="15"/>
  <c r="AJ156" i="15"/>
  <c r="AI156" i="15"/>
  <c r="AH156" i="15"/>
  <c r="AG156" i="15"/>
  <c r="AF156" i="15"/>
  <c r="AE156" i="15"/>
  <c r="AD156" i="15"/>
  <c r="AC156" i="15"/>
  <c r="AB156" i="15"/>
  <c r="AA156" i="15"/>
  <c r="Z156" i="15"/>
  <c r="Y156" i="15"/>
  <c r="AL155" i="15"/>
  <c r="AK155" i="15"/>
  <c r="AJ155" i="15"/>
  <c r="AI155" i="15"/>
  <c r="AH155" i="15"/>
  <c r="AG155" i="15"/>
  <c r="AF155" i="15"/>
  <c r="AE155" i="15"/>
  <c r="AD155" i="15"/>
  <c r="AC155" i="15"/>
  <c r="AB155" i="15"/>
  <c r="AA155" i="15"/>
  <c r="Z155" i="15"/>
  <c r="Y155" i="15"/>
  <c r="AL154" i="15"/>
  <c r="AK154" i="15"/>
  <c r="AJ154" i="15"/>
  <c r="AI154" i="15"/>
  <c r="AH154" i="15"/>
  <c r="AG154" i="15"/>
  <c r="AF154" i="15"/>
  <c r="AE154" i="15"/>
  <c r="AD154" i="15"/>
  <c r="AC154" i="15"/>
  <c r="AB154" i="15"/>
  <c r="AA154" i="15"/>
  <c r="Z154" i="15"/>
  <c r="Y154" i="15"/>
  <c r="AL153" i="15"/>
  <c r="AK153" i="15"/>
  <c r="AJ153" i="15"/>
  <c r="AI153" i="15"/>
  <c r="AH153" i="15"/>
  <c r="AG153" i="15"/>
  <c r="AF153" i="15"/>
  <c r="AE153" i="15"/>
  <c r="AD153" i="15"/>
  <c r="AC153" i="15"/>
  <c r="AB153" i="15"/>
  <c r="AA153" i="15"/>
  <c r="Z153" i="15"/>
  <c r="Y153" i="15"/>
  <c r="AL152" i="15"/>
  <c r="AK152" i="15"/>
  <c r="AJ152" i="15"/>
  <c r="AI152" i="15"/>
  <c r="AH152" i="15"/>
  <c r="AG152" i="15"/>
  <c r="AF152" i="15"/>
  <c r="AE152" i="15"/>
  <c r="AD152" i="15"/>
  <c r="AC152" i="15"/>
  <c r="AB152" i="15"/>
  <c r="AA152" i="15"/>
  <c r="Z152" i="15"/>
  <c r="Y152" i="15"/>
  <c r="AL151" i="15"/>
  <c r="AK151" i="15"/>
  <c r="AJ151" i="15"/>
  <c r="AI151" i="15"/>
  <c r="AH151" i="15"/>
  <c r="AG151" i="15"/>
  <c r="AF151" i="15"/>
  <c r="AE151" i="15"/>
  <c r="AD151" i="15"/>
  <c r="AC151" i="15"/>
  <c r="AB151" i="15"/>
  <c r="AA151" i="15"/>
  <c r="Z151" i="15"/>
  <c r="Y151" i="15"/>
  <c r="AL150" i="15"/>
  <c r="AK150" i="15"/>
  <c r="AJ150" i="15"/>
  <c r="AI150" i="15"/>
  <c r="AH150" i="15"/>
  <c r="AG150" i="15"/>
  <c r="AF150" i="15"/>
  <c r="AE150" i="15"/>
  <c r="AD150" i="15"/>
  <c r="AC150" i="15"/>
  <c r="AB150" i="15"/>
  <c r="AA150" i="15"/>
  <c r="Z150" i="15"/>
  <c r="Y150" i="15"/>
  <c r="AL149" i="15"/>
  <c r="AK149" i="15"/>
  <c r="AJ149" i="15"/>
  <c r="AI149" i="15"/>
  <c r="AH149" i="15"/>
  <c r="AG149" i="15"/>
  <c r="AF149" i="15"/>
  <c r="AE149" i="15"/>
  <c r="AD149" i="15"/>
  <c r="AC149" i="15"/>
  <c r="AB149" i="15"/>
  <c r="AA149" i="15"/>
  <c r="Z149" i="15"/>
  <c r="Y149" i="15"/>
  <c r="AL148" i="15"/>
  <c r="AK148" i="15"/>
  <c r="AJ148" i="15"/>
  <c r="AI148" i="15"/>
  <c r="AH148" i="15"/>
  <c r="AG148" i="15"/>
  <c r="AF148" i="15"/>
  <c r="AE148" i="15"/>
  <c r="AD148" i="15"/>
  <c r="AC148" i="15"/>
  <c r="AB148" i="15"/>
  <c r="AA148" i="15"/>
  <c r="Z148" i="15"/>
  <c r="Y148" i="15"/>
  <c r="AL147" i="15"/>
  <c r="AK147" i="15"/>
  <c r="AJ147" i="15"/>
  <c r="AI147" i="15"/>
  <c r="AH147" i="15"/>
  <c r="AG147" i="15"/>
  <c r="AF147" i="15"/>
  <c r="AE147" i="15"/>
  <c r="AD147" i="15"/>
  <c r="AC147" i="15"/>
  <c r="AB147" i="15"/>
  <c r="AA147" i="15"/>
  <c r="Z147" i="15"/>
  <c r="Y147" i="15"/>
  <c r="AL146" i="15"/>
  <c r="AK146" i="15"/>
  <c r="AJ146" i="15"/>
  <c r="AI146" i="15"/>
  <c r="AH146" i="15"/>
  <c r="AG146" i="15"/>
  <c r="AF146" i="15"/>
  <c r="AE146" i="15"/>
  <c r="AD146" i="15"/>
  <c r="AC146" i="15"/>
  <c r="AB146" i="15"/>
  <c r="AA146" i="15"/>
  <c r="Z146" i="15"/>
  <c r="Y146" i="15"/>
  <c r="AL145" i="15"/>
  <c r="AK145" i="15"/>
  <c r="AJ145" i="15"/>
  <c r="AI145" i="15"/>
  <c r="AH145" i="15"/>
  <c r="AG145" i="15"/>
  <c r="AF145" i="15"/>
  <c r="AE145" i="15"/>
  <c r="AD145" i="15"/>
  <c r="AC145" i="15"/>
  <c r="AB145" i="15"/>
  <c r="AA145" i="15"/>
  <c r="Z145" i="15"/>
  <c r="Y145" i="15"/>
  <c r="AL144" i="15"/>
  <c r="AK144" i="15"/>
  <c r="AJ144" i="15"/>
  <c r="AI144" i="15"/>
  <c r="AH144" i="15"/>
  <c r="AG144" i="15"/>
  <c r="AF144" i="15"/>
  <c r="AE144" i="15"/>
  <c r="AD144" i="15"/>
  <c r="AC144" i="15"/>
  <c r="AB144" i="15"/>
  <c r="AA144" i="15"/>
  <c r="Z144" i="15"/>
  <c r="Y144" i="15"/>
  <c r="AL143" i="15"/>
  <c r="AK143" i="15"/>
  <c r="AJ143" i="15"/>
  <c r="AI143" i="15"/>
  <c r="AH143" i="15"/>
  <c r="AG143" i="15"/>
  <c r="AF143" i="15"/>
  <c r="AE143" i="15"/>
  <c r="AD143" i="15"/>
  <c r="AC143" i="15"/>
  <c r="AB143" i="15"/>
  <c r="AA143" i="15"/>
  <c r="Z143" i="15"/>
  <c r="Y143" i="15"/>
  <c r="AL142" i="15"/>
  <c r="AK142" i="15"/>
  <c r="AJ142" i="15"/>
  <c r="AI142" i="15"/>
  <c r="AH142" i="15"/>
  <c r="AG142" i="15"/>
  <c r="AF142" i="15"/>
  <c r="AE142" i="15"/>
  <c r="AD142" i="15"/>
  <c r="AC142" i="15"/>
  <c r="AB142" i="15"/>
  <c r="AA142" i="15"/>
  <c r="Z142" i="15"/>
  <c r="Y142" i="15"/>
  <c r="AL141" i="15"/>
  <c r="AK141" i="15"/>
  <c r="AJ141" i="15"/>
  <c r="AI141" i="15"/>
  <c r="AH141" i="15"/>
  <c r="AG141" i="15"/>
  <c r="AF141" i="15"/>
  <c r="AE141" i="15"/>
  <c r="AD141" i="15"/>
  <c r="AC141" i="15"/>
  <c r="AB141" i="15"/>
  <c r="AA141" i="15"/>
  <c r="Z141" i="15"/>
  <c r="Y141" i="15"/>
  <c r="AL140" i="15"/>
  <c r="AK140" i="15"/>
  <c r="AJ140" i="15"/>
  <c r="AI140" i="15"/>
  <c r="AH140" i="15"/>
  <c r="AG140" i="15"/>
  <c r="AF140" i="15"/>
  <c r="AE140" i="15"/>
  <c r="AD140" i="15"/>
  <c r="AC140" i="15"/>
  <c r="AB140" i="15"/>
  <c r="AA140" i="15"/>
  <c r="Z140" i="15"/>
  <c r="Y140" i="15"/>
  <c r="AL139" i="15"/>
  <c r="AK139" i="15"/>
  <c r="AJ139" i="15"/>
  <c r="AI139" i="15"/>
  <c r="AH139" i="15"/>
  <c r="AG139" i="15"/>
  <c r="AF139" i="15"/>
  <c r="AE139" i="15"/>
  <c r="AD139" i="15"/>
  <c r="AC139" i="15"/>
  <c r="AB139" i="15"/>
  <c r="AA139" i="15"/>
  <c r="Z139" i="15"/>
  <c r="Y139" i="15"/>
  <c r="AL138" i="15"/>
  <c r="AK138" i="15"/>
  <c r="AJ138" i="15"/>
  <c r="AI138" i="15"/>
  <c r="AH138" i="15"/>
  <c r="AG138" i="15"/>
  <c r="AF138" i="15"/>
  <c r="AE138" i="15"/>
  <c r="AD138" i="15"/>
  <c r="AC138" i="15"/>
  <c r="AB138" i="15"/>
  <c r="AA138" i="15"/>
  <c r="Z138" i="15"/>
  <c r="Y138" i="15"/>
  <c r="AL137" i="15"/>
  <c r="AK137" i="15"/>
  <c r="AJ137" i="15"/>
  <c r="AI137" i="15"/>
  <c r="AH137" i="15"/>
  <c r="AG137" i="15"/>
  <c r="AF137" i="15"/>
  <c r="AE137" i="15"/>
  <c r="AD137" i="15"/>
  <c r="AC137" i="15"/>
  <c r="AB137" i="15"/>
  <c r="AA137" i="15"/>
  <c r="Z137" i="15"/>
  <c r="Y137" i="15"/>
  <c r="AL136" i="15"/>
  <c r="AK136" i="15"/>
  <c r="AJ136" i="15"/>
  <c r="AI136" i="15"/>
  <c r="AH136" i="15"/>
  <c r="AG136" i="15"/>
  <c r="AF136" i="15"/>
  <c r="AE136" i="15"/>
  <c r="AD136" i="15"/>
  <c r="AC136" i="15"/>
  <c r="AB136" i="15"/>
  <c r="AA136" i="15"/>
  <c r="Z136" i="15"/>
  <c r="Y136" i="15"/>
  <c r="AL135" i="15"/>
  <c r="AK135" i="15"/>
  <c r="AJ135" i="15"/>
  <c r="AI135" i="15"/>
  <c r="AH135" i="15"/>
  <c r="AG135" i="15"/>
  <c r="AF135" i="15"/>
  <c r="AE135" i="15"/>
  <c r="AD135" i="15"/>
  <c r="AC135" i="15"/>
  <c r="AB135" i="15"/>
  <c r="AA135" i="15"/>
  <c r="Z135" i="15"/>
  <c r="Y135" i="15"/>
  <c r="AL134" i="15"/>
  <c r="AK134" i="15"/>
  <c r="AJ134" i="15"/>
  <c r="AI134" i="15"/>
  <c r="AH134" i="15"/>
  <c r="AG134" i="15"/>
  <c r="AF134" i="15"/>
  <c r="AE134" i="15"/>
  <c r="AD134" i="15"/>
  <c r="AC134" i="15"/>
  <c r="AB134" i="15"/>
  <c r="AA134" i="15"/>
  <c r="Z134" i="15"/>
  <c r="Y134" i="15"/>
  <c r="AL133" i="15"/>
  <c r="AK133" i="15"/>
  <c r="AJ133" i="15"/>
  <c r="AI133" i="15"/>
  <c r="AH133" i="15"/>
  <c r="AG133" i="15"/>
  <c r="AF133" i="15"/>
  <c r="AE133" i="15"/>
  <c r="AD133" i="15"/>
  <c r="AC133" i="15"/>
  <c r="AB133" i="15"/>
  <c r="AA133" i="15"/>
  <c r="Z133" i="15"/>
  <c r="Y133" i="15"/>
  <c r="AL132" i="15"/>
  <c r="AK132" i="15"/>
  <c r="AJ132" i="15"/>
  <c r="AI132" i="15"/>
  <c r="AH132" i="15"/>
  <c r="AG132" i="15"/>
  <c r="AF132" i="15"/>
  <c r="AE132" i="15"/>
  <c r="AD132" i="15"/>
  <c r="AC132" i="15"/>
  <c r="AB132" i="15"/>
  <c r="AA132" i="15"/>
  <c r="Z132" i="15"/>
  <c r="Y132" i="15"/>
  <c r="AL131" i="15"/>
  <c r="AK131" i="15"/>
  <c r="AJ131" i="15"/>
  <c r="AI131" i="15"/>
  <c r="AH131" i="15"/>
  <c r="AG131" i="15"/>
  <c r="AF131" i="15"/>
  <c r="AE131" i="15"/>
  <c r="AD131" i="15"/>
  <c r="AC131" i="15"/>
  <c r="AB131" i="15"/>
  <c r="AA131" i="15"/>
  <c r="Z131" i="15"/>
  <c r="Y131" i="15"/>
  <c r="AL130" i="15"/>
  <c r="AK130" i="15"/>
  <c r="AJ130" i="15"/>
  <c r="AI130" i="15"/>
  <c r="AH130" i="15"/>
  <c r="AG130" i="15"/>
  <c r="AF130" i="15"/>
  <c r="AE130" i="15"/>
  <c r="AD130" i="15"/>
  <c r="AC130" i="15"/>
  <c r="AB130" i="15"/>
  <c r="AA130" i="15"/>
  <c r="Z130" i="15"/>
  <c r="Y130" i="15"/>
  <c r="AL129" i="15"/>
  <c r="AK129" i="15"/>
  <c r="AJ129" i="15"/>
  <c r="AI129" i="15"/>
  <c r="AH129" i="15"/>
  <c r="AG129" i="15"/>
  <c r="AF129" i="15"/>
  <c r="AE129" i="15"/>
  <c r="AD129" i="15"/>
  <c r="AC129" i="15"/>
  <c r="AB129" i="15"/>
  <c r="AA129" i="15"/>
  <c r="Z129" i="15"/>
  <c r="Y129" i="15"/>
  <c r="AL128" i="15"/>
  <c r="AK128" i="15"/>
  <c r="AJ128" i="15"/>
  <c r="AI128" i="15"/>
  <c r="AH128" i="15"/>
  <c r="AG128" i="15"/>
  <c r="AF128" i="15"/>
  <c r="AE128" i="15"/>
  <c r="AD128" i="15"/>
  <c r="AC128" i="15"/>
  <c r="AB128" i="15"/>
  <c r="AA128" i="15"/>
  <c r="Z128" i="15"/>
  <c r="Y128" i="15"/>
  <c r="AL127" i="15"/>
  <c r="AK127" i="15"/>
  <c r="AJ127" i="15"/>
  <c r="AI127" i="15"/>
  <c r="AH127" i="15"/>
  <c r="AG127" i="15"/>
  <c r="AF127" i="15"/>
  <c r="AE127" i="15"/>
  <c r="AD127" i="15"/>
  <c r="AC127" i="15"/>
  <c r="AB127" i="15"/>
  <c r="AA127" i="15"/>
  <c r="Z127" i="15"/>
  <c r="Y127" i="15"/>
  <c r="AL126" i="15"/>
  <c r="AK126" i="15"/>
  <c r="AJ126" i="15"/>
  <c r="AI126" i="15"/>
  <c r="AH126" i="15"/>
  <c r="AG126" i="15"/>
  <c r="AF126" i="15"/>
  <c r="AE126" i="15"/>
  <c r="AD126" i="15"/>
  <c r="AC126" i="15"/>
  <c r="AB126" i="15"/>
  <c r="AA126" i="15"/>
  <c r="Z126" i="15"/>
  <c r="Y126" i="15"/>
  <c r="AL125" i="15"/>
  <c r="AK125" i="15"/>
  <c r="AJ125" i="15"/>
  <c r="AI125" i="15"/>
  <c r="AH125" i="15"/>
  <c r="AG125" i="15"/>
  <c r="AF125" i="15"/>
  <c r="AE125" i="15"/>
  <c r="AD125" i="15"/>
  <c r="AC125" i="15"/>
  <c r="AB125" i="15"/>
  <c r="AA125" i="15"/>
  <c r="Z125" i="15"/>
  <c r="Y125" i="15"/>
  <c r="AL124" i="15"/>
  <c r="AK124" i="15"/>
  <c r="AJ124" i="15"/>
  <c r="AI124" i="15"/>
  <c r="AH124" i="15"/>
  <c r="AG124" i="15"/>
  <c r="AF124" i="15"/>
  <c r="AE124" i="15"/>
  <c r="AD124" i="15"/>
  <c r="AC124" i="15"/>
  <c r="AB124" i="15"/>
  <c r="AA124" i="15"/>
  <c r="Z124" i="15"/>
  <c r="Y124" i="15"/>
  <c r="AL123" i="15"/>
  <c r="AK123" i="15"/>
  <c r="AJ123" i="15"/>
  <c r="AI123" i="15"/>
  <c r="AH123" i="15"/>
  <c r="AG123" i="15"/>
  <c r="AF123" i="15"/>
  <c r="AE123" i="15"/>
  <c r="AD123" i="15"/>
  <c r="AC123" i="15"/>
  <c r="AB123" i="15"/>
  <c r="AA123" i="15"/>
  <c r="Z123" i="15"/>
  <c r="Y123" i="15"/>
  <c r="AL122" i="15"/>
  <c r="AK122" i="15"/>
  <c r="AJ122" i="15"/>
  <c r="AI122" i="15"/>
  <c r="AH122" i="15"/>
  <c r="AG122" i="15"/>
  <c r="AF122" i="15"/>
  <c r="AE122" i="15"/>
  <c r="AD122" i="15"/>
  <c r="AC122" i="15"/>
  <c r="AB122" i="15"/>
  <c r="AA122" i="15"/>
  <c r="Z122" i="15"/>
  <c r="Y122" i="15"/>
  <c r="AL121" i="15"/>
  <c r="AK121" i="15"/>
  <c r="AJ121" i="15"/>
  <c r="AI121" i="15"/>
  <c r="AH121" i="15"/>
  <c r="AG121" i="15"/>
  <c r="AF121" i="15"/>
  <c r="AE121" i="15"/>
  <c r="AD121" i="15"/>
  <c r="AC121" i="15"/>
  <c r="AB121" i="15"/>
  <c r="AA121" i="15"/>
  <c r="Z121" i="15"/>
  <c r="Y121" i="15"/>
  <c r="AL120" i="15"/>
  <c r="AK120" i="15"/>
  <c r="AJ120" i="15"/>
  <c r="AI120" i="15"/>
  <c r="AH120" i="15"/>
  <c r="AG120" i="15"/>
  <c r="AF120" i="15"/>
  <c r="AE120" i="15"/>
  <c r="AD120" i="15"/>
  <c r="AC120" i="15"/>
  <c r="AB120" i="15"/>
  <c r="AA120" i="15"/>
  <c r="Z120" i="15"/>
  <c r="Y120" i="15"/>
  <c r="AL119" i="15"/>
  <c r="AK119" i="15"/>
  <c r="AJ119" i="15"/>
  <c r="AI119" i="15"/>
  <c r="AH119" i="15"/>
  <c r="AG119" i="15"/>
  <c r="AF119" i="15"/>
  <c r="AE119" i="15"/>
  <c r="AD119" i="15"/>
  <c r="AC119" i="15"/>
  <c r="AB119" i="15"/>
  <c r="AA119" i="15"/>
  <c r="Z119" i="15"/>
  <c r="Y119" i="15"/>
  <c r="AK118" i="15"/>
  <c r="AD118" i="15"/>
  <c r="Y118" i="15"/>
  <c r="AL117" i="15"/>
  <c r="AK117" i="15"/>
  <c r="AJ117" i="15"/>
  <c r="AI117" i="15"/>
  <c r="AH117" i="15"/>
  <c r="AG117" i="15"/>
  <c r="AF117" i="15"/>
  <c r="AE117" i="15"/>
  <c r="AD117" i="15"/>
  <c r="AC117" i="15"/>
  <c r="AB117" i="15"/>
  <c r="AA117" i="15"/>
  <c r="Z117" i="15"/>
  <c r="Y117" i="15"/>
  <c r="AL116" i="15"/>
  <c r="AK116" i="15"/>
  <c r="AJ116" i="15"/>
  <c r="AI116" i="15"/>
  <c r="AH116" i="15"/>
  <c r="AG116" i="15"/>
  <c r="AF116" i="15"/>
  <c r="AE116" i="15"/>
  <c r="AD116" i="15"/>
  <c r="AC116" i="15"/>
  <c r="AB116" i="15"/>
  <c r="AA116" i="15"/>
  <c r="Z116" i="15"/>
  <c r="Y116" i="15"/>
  <c r="AL115" i="15"/>
  <c r="AK115" i="15"/>
  <c r="AJ115" i="15"/>
  <c r="AI115" i="15"/>
  <c r="AH115" i="15"/>
  <c r="AG115" i="15"/>
  <c r="AF115" i="15"/>
  <c r="AE115" i="15"/>
  <c r="AD115" i="15"/>
  <c r="AC115" i="15"/>
  <c r="AB115" i="15"/>
  <c r="AA115" i="15"/>
  <c r="Z115" i="15"/>
  <c r="Y115" i="15"/>
  <c r="AL114" i="15"/>
  <c r="AK114" i="15"/>
  <c r="AJ114" i="15"/>
  <c r="AI114" i="15"/>
  <c r="AH114" i="15"/>
  <c r="AG114" i="15"/>
  <c r="AF114" i="15"/>
  <c r="AE114" i="15"/>
  <c r="AD114" i="15"/>
  <c r="AC114" i="15"/>
  <c r="AB114" i="15"/>
  <c r="AA114" i="15"/>
  <c r="Z114" i="15"/>
  <c r="Y114" i="15"/>
  <c r="AL113" i="15"/>
  <c r="AK113" i="15"/>
  <c r="AJ113" i="15"/>
  <c r="AI113" i="15"/>
  <c r="AH113" i="15"/>
  <c r="AG113" i="15"/>
  <c r="AF113" i="15"/>
  <c r="AE113" i="15"/>
  <c r="AD113" i="15"/>
  <c r="AC113" i="15"/>
  <c r="AB113" i="15"/>
  <c r="AA113" i="15"/>
  <c r="Z113" i="15"/>
  <c r="Y113" i="15"/>
  <c r="AL112" i="15"/>
  <c r="AK112" i="15"/>
  <c r="AJ112" i="15"/>
  <c r="AI112" i="15"/>
  <c r="AH112" i="15"/>
  <c r="AG112" i="15"/>
  <c r="AF112" i="15"/>
  <c r="AE112" i="15"/>
  <c r="AD112" i="15"/>
  <c r="AC112" i="15"/>
  <c r="AB112" i="15"/>
  <c r="AA112" i="15"/>
  <c r="Z112" i="15"/>
  <c r="Y112" i="15"/>
  <c r="AL111" i="15"/>
  <c r="AK111" i="15"/>
  <c r="AJ111" i="15"/>
  <c r="AI111" i="15"/>
  <c r="AH111" i="15"/>
  <c r="AG111" i="15"/>
  <c r="AF111" i="15"/>
  <c r="AE111" i="15"/>
  <c r="AD111" i="15"/>
  <c r="AC111" i="15"/>
  <c r="AB111" i="15"/>
  <c r="AA111" i="15"/>
  <c r="Z111" i="15"/>
  <c r="Y111" i="15"/>
  <c r="AL110" i="15"/>
  <c r="AK110" i="15"/>
  <c r="AJ110" i="15"/>
  <c r="AI110" i="15"/>
  <c r="AH110" i="15"/>
  <c r="AG110" i="15"/>
  <c r="AF110" i="15"/>
  <c r="AE110" i="15"/>
  <c r="AD110" i="15"/>
  <c r="AC110" i="15"/>
  <c r="AB110" i="15"/>
  <c r="AA110" i="15"/>
  <c r="Z110" i="15"/>
  <c r="Y110" i="15"/>
  <c r="AL109" i="15"/>
  <c r="AK109" i="15"/>
  <c r="AJ109" i="15"/>
  <c r="AI109" i="15"/>
  <c r="AH109" i="15"/>
  <c r="AG109" i="15"/>
  <c r="AF109" i="15"/>
  <c r="AE109" i="15"/>
  <c r="AD109" i="15"/>
  <c r="AC109" i="15"/>
  <c r="AB109" i="15"/>
  <c r="AA109" i="15"/>
  <c r="Z109" i="15"/>
  <c r="Y109" i="15"/>
  <c r="AL108" i="15"/>
  <c r="AK108" i="15"/>
  <c r="AJ108" i="15"/>
  <c r="AI108" i="15"/>
  <c r="AH108" i="15"/>
  <c r="AG108" i="15"/>
  <c r="AF108" i="15"/>
  <c r="AE108" i="15"/>
  <c r="AD108" i="15"/>
  <c r="AC108" i="15"/>
  <c r="AB108" i="15"/>
  <c r="AA108" i="15"/>
  <c r="Z108" i="15"/>
  <c r="Y108" i="15"/>
  <c r="AL107" i="15"/>
  <c r="AK107" i="15"/>
  <c r="AJ107" i="15"/>
  <c r="AI107" i="15"/>
  <c r="AH107" i="15"/>
  <c r="AG107" i="15"/>
  <c r="AF107" i="15"/>
  <c r="AE107" i="15"/>
  <c r="AD107" i="15"/>
  <c r="AC107" i="15"/>
  <c r="AB107" i="15"/>
  <c r="AA107" i="15"/>
  <c r="Z107" i="15"/>
  <c r="Y107" i="15"/>
  <c r="AL106" i="15"/>
  <c r="AK106" i="15"/>
  <c r="AJ106" i="15"/>
  <c r="AI106" i="15"/>
  <c r="AH106" i="15"/>
  <c r="AG106" i="15"/>
  <c r="AF106" i="15"/>
  <c r="AE106" i="15"/>
  <c r="AD106" i="15"/>
  <c r="AC106" i="15"/>
  <c r="AB106" i="15"/>
  <c r="AA106" i="15"/>
  <c r="Z106" i="15"/>
  <c r="Y106" i="15"/>
  <c r="AL105" i="15"/>
  <c r="AK105" i="15"/>
  <c r="AJ105" i="15"/>
  <c r="AI105" i="15"/>
  <c r="AH105" i="15"/>
  <c r="AG105" i="15"/>
  <c r="AF105" i="15"/>
  <c r="AE105" i="15"/>
  <c r="AD105" i="15"/>
  <c r="AC105" i="15"/>
  <c r="AB105" i="15"/>
  <c r="AA105" i="15"/>
  <c r="Z105" i="15"/>
  <c r="Y105" i="15"/>
  <c r="AL104" i="15"/>
  <c r="AK104" i="15"/>
  <c r="AJ104" i="15"/>
  <c r="AI104" i="15"/>
  <c r="AH104" i="15"/>
  <c r="AG104" i="15"/>
  <c r="AF104" i="15"/>
  <c r="AE104" i="15"/>
  <c r="AD104" i="15"/>
  <c r="AC104" i="15"/>
  <c r="AB104" i="15"/>
  <c r="AA104" i="15"/>
  <c r="Z104" i="15"/>
  <c r="Y104" i="15"/>
  <c r="AL103" i="15"/>
  <c r="AK103" i="15"/>
  <c r="AJ103" i="15"/>
  <c r="AI103" i="15"/>
  <c r="AH103" i="15"/>
  <c r="AG103" i="15"/>
  <c r="AF103" i="15"/>
  <c r="AE103" i="15"/>
  <c r="AD103" i="15"/>
  <c r="AC103" i="15"/>
  <c r="AB103" i="15"/>
  <c r="AA103" i="15"/>
  <c r="Z103" i="15"/>
  <c r="Y103" i="15"/>
  <c r="AL102" i="15"/>
  <c r="AK102" i="15"/>
  <c r="AJ102" i="15"/>
  <c r="AI102" i="15"/>
  <c r="AH102" i="15"/>
  <c r="AG102" i="15"/>
  <c r="AF102" i="15"/>
  <c r="AE102" i="15"/>
  <c r="AD102" i="15"/>
  <c r="AC102" i="15"/>
  <c r="AB102" i="15"/>
  <c r="AA102" i="15"/>
  <c r="Z102" i="15"/>
  <c r="Y102" i="15"/>
  <c r="AL101" i="15"/>
  <c r="AK101" i="15"/>
  <c r="AJ101" i="15"/>
  <c r="AI101" i="15"/>
  <c r="AH101" i="15"/>
  <c r="AG101" i="15"/>
  <c r="AF101" i="15"/>
  <c r="AE101" i="15"/>
  <c r="AD101" i="15"/>
  <c r="AC101" i="15"/>
  <c r="AB101" i="15"/>
  <c r="AA101" i="15"/>
  <c r="Z101" i="15"/>
  <c r="Y101" i="15"/>
  <c r="AL100" i="15"/>
  <c r="AK100" i="15"/>
  <c r="AJ100" i="15"/>
  <c r="AI100" i="15"/>
  <c r="AH100" i="15"/>
  <c r="AG100" i="15"/>
  <c r="AF100" i="15"/>
  <c r="AE100" i="15"/>
  <c r="AD100" i="15"/>
  <c r="AC100" i="15"/>
  <c r="AB100" i="15"/>
  <c r="AA100" i="15"/>
  <c r="Z100" i="15"/>
  <c r="Y100" i="15"/>
  <c r="AL99" i="15"/>
  <c r="AK99" i="15"/>
  <c r="AJ99" i="15"/>
  <c r="AI99" i="15"/>
  <c r="AH99" i="15"/>
  <c r="AG99" i="15"/>
  <c r="AF99" i="15"/>
  <c r="AE99" i="15"/>
  <c r="AD99" i="15"/>
  <c r="AC99" i="15"/>
  <c r="AB99" i="15"/>
  <c r="AA99" i="15"/>
  <c r="Z99" i="15"/>
  <c r="Y99" i="15"/>
  <c r="AL98" i="15"/>
  <c r="AK98" i="15"/>
  <c r="AJ98" i="15"/>
  <c r="AI98" i="15"/>
  <c r="AH98" i="15"/>
  <c r="AG98" i="15"/>
  <c r="AF98" i="15"/>
  <c r="AE98" i="15"/>
  <c r="AD98" i="15"/>
  <c r="AC98" i="15"/>
  <c r="AB98" i="15"/>
  <c r="AA98" i="15"/>
  <c r="Z98" i="15"/>
  <c r="Y98" i="15"/>
  <c r="AL97" i="15"/>
  <c r="AK97" i="15"/>
  <c r="AJ97" i="15"/>
  <c r="AI97" i="15"/>
  <c r="AH97" i="15"/>
  <c r="AG97" i="15"/>
  <c r="AF97" i="15"/>
  <c r="AE97" i="15"/>
  <c r="AD97" i="15"/>
  <c r="AC97" i="15"/>
  <c r="AB97" i="15"/>
  <c r="AA97" i="15"/>
  <c r="Z97" i="15"/>
  <c r="Y97" i="15"/>
  <c r="AL96" i="15"/>
  <c r="AK96" i="15"/>
  <c r="AJ96" i="15"/>
  <c r="AI96" i="15"/>
  <c r="AH96" i="15"/>
  <c r="AG96" i="15"/>
  <c r="AF96" i="15"/>
  <c r="AE96" i="15"/>
  <c r="AD96" i="15"/>
  <c r="AC96" i="15"/>
  <c r="AB96" i="15"/>
  <c r="AA96" i="15"/>
  <c r="Z96" i="15"/>
  <c r="Y96" i="15"/>
  <c r="AL95" i="15"/>
  <c r="AK95" i="15"/>
  <c r="AJ95" i="15"/>
  <c r="AI95" i="15"/>
  <c r="AH95" i="15"/>
  <c r="AG95" i="15"/>
  <c r="AF95" i="15"/>
  <c r="AE95" i="15"/>
  <c r="AD95" i="15"/>
  <c r="AC95" i="15"/>
  <c r="AB95" i="15"/>
  <c r="AA95" i="15"/>
  <c r="Z95" i="15"/>
  <c r="Y95" i="15"/>
  <c r="AL94" i="15"/>
  <c r="AK94" i="15"/>
  <c r="AJ94" i="15"/>
  <c r="AI94" i="15"/>
  <c r="AH94" i="15"/>
  <c r="AG94" i="15"/>
  <c r="AF94" i="15"/>
  <c r="AE94" i="15"/>
  <c r="AD94" i="15"/>
  <c r="AC94" i="15"/>
  <c r="AB94" i="15"/>
  <c r="AA94" i="15"/>
  <c r="Z94" i="15"/>
  <c r="Y94" i="15"/>
  <c r="AL93" i="15"/>
  <c r="AK93" i="15"/>
  <c r="AJ93" i="15"/>
  <c r="AI93" i="15"/>
  <c r="AH93" i="15"/>
  <c r="AG93" i="15"/>
  <c r="AF93" i="15"/>
  <c r="AE93" i="15"/>
  <c r="AD93" i="15"/>
  <c r="AC93" i="15"/>
  <c r="AB93" i="15"/>
  <c r="AA93" i="15"/>
  <c r="Z93" i="15"/>
  <c r="Y93" i="15"/>
  <c r="AL92" i="15"/>
  <c r="AK92" i="15"/>
  <c r="AJ92" i="15"/>
  <c r="AI92" i="15"/>
  <c r="AH92" i="15"/>
  <c r="AG92" i="15"/>
  <c r="AF92" i="15"/>
  <c r="AE92" i="15"/>
  <c r="AD92" i="15"/>
  <c r="AC92" i="15"/>
  <c r="AB92" i="15"/>
  <c r="AA92" i="15"/>
  <c r="Z92" i="15"/>
  <c r="Y92" i="15"/>
  <c r="AL91" i="15"/>
  <c r="AK91" i="15"/>
  <c r="AJ91" i="15"/>
  <c r="AI91" i="15"/>
  <c r="AH91" i="15"/>
  <c r="AG91" i="15"/>
  <c r="AF91" i="15"/>
  <c r="AE91" i="15"/>
  <c r="AD91" i="15"/>
  <c r="AC91" i="15"/>
  <c r="AB91" i="15"/>
  <c r="AA91" i="15"/>
  <c r="Z91" i="15"/>
  <c r="Y91" i="15"/>
  <c r="AL90" i="15"/>
  <c r="AK90" i="15"/>
  <c r="AJ90" i="15"/>
  <c r="AI90" i="15"/>
  <c r="AH90" i="15"/>
  <c r="AG90" i="15"/>
  <c r="AF90" i="15"/>
  <c r="AE90" i="15"/>
  <c r="AD90" i="15"/>
  <c r="AC90" i="15"/>
  <c r="AB90" i="15"/>
  <c r="AA90" i="15"/>
  <c r="Z90" i="15"/>
  <c r="Y90" i="15"/>
  <c r="AL89" i="15"/>
  <c r="AK89" i="15"/>
  <c r="AJ89" i="15"/>
  <c r="AI89" i="15"/>
  <c r="AH89" i="15"/>
  <c r="AG89" i="15"/>
  <c r="AF89" i="15"/>
  <c r="AE89" i="15"/>
  <c r="AD89" i="15"/>
  <c r="AC89" i="15"/>
  <c r="AB89" i="15"/>
  <c r="AA89" i="15"/>
  <c r="Z89" i="15"/>
  <c r="Y89" i="15"/>
  <c r="AL88" i="15"/>
  <c r="AK88" i="15"/>
  <c r="AJ88" i="15"/>
  <c r="AI88" i="15"/>
  <c r="AH88" i="15"/>
  <c r="AG88" i="15"/>
  <c r="AF88" i="15"/>
  <c r="AE88" i="15"/>
  <c r="AD88" i="15"/>
  <c r="AC88" i="15"/>
  <c r="AB88" i="15"/>
  <c r="AA88" i="15"/>
  <c r="Z88" i="15"/>
  <c r="Y88" i="15"/>
  <c r="AL87" i="15"/>
  <c r="AK87" i="15"/>
  <c r="AJ87" i="15"/>
  <c r="AI87" i="15"/>
  <c r="AH87" i="15"/>
  <c r="AG87" i="15"/>
  <c r="AF87" i="15"/>
  <c r="AE87" i="15"/>
  <c r="AD87" i="15"/>
  <c r="AC87" i="15"/>
  <c r="AB87" i="15"/>
  <c r="AA87" i="15"/>
  <c r="Z87" i="15"/>
  <c r="Y87" i="15"/>
  <c r="AL86" i="15"/>
  <c r="AK86" i="15"/>
  <c r="AJ86" i="15"/>
  <c r="AI86" i="15"/>
  <c r="AH86" i="15"/>
  <c r="AG86" i="15"/>
  <c r="AF86" i="15"/>
  <c r="AE86" i="15"/>
  <c r="AD86" i="15"/>
  <c r="AC86" i="15"/>
  <c r="AB86" i="15"/>
  <c r="AA86" i="15"/>
  <c r="Z86" i="15"/>
  <c r="Y86" i="15"/>
  <c r="AK85" i="15"/>
  <c r="AD85" i="15"/>
  <c r="Y85" i="15"/>
  <c r="AL84" i="15"/>
  <c r="AK84" i="15"/>
  <c r="AJ84" i="15"/>
  <c r="AI84" i="15"/>
  <c r="AH84" i="15"/>
  <c r="AG84" i="15"/>
  <c r="AF84" i="15"/>
  <c r="AE84" i="15"/>
  <c r="AD84" i="15"/>
  <c r="AC84" i="15"/>
  <c r="AB84" i="15"/>
  <c r="AA84" i="15"/>
  <c r="Z84" i="15"/>
  <c r="Y84" i="15"/>
  <c r="AL83" i="15"/>
  <c r="AK83" i="15"/>
  <c r="AJ83" i="15"/>
  <c r="AI83" i="15"/>
  <c r="AH83" i="15"/>
  <c r="AG83" i="15"/>
  <c r="AF83" i="15"/>
  <c r="AE83" i="15"/>
  <c r="AD83" i="15"/>
  <c r="AC83" i="15"/>
  <c r="AB83" i="15"/>
  <c r="AA83" i="15"/>
  <c r="Z83" i="15"/>
  <c r="Y83" i="15"/>
  <c r="AL82" i="15"/>
  <c r="AK82" i="15"/>
  <c r="AJ82" i="15"/>
  <c r="AI82" i="15"/>
  <c r="AH82" i="15"/>
  <c r="AG82" i="15"/>
  <c r="AF82" i="15"/>
  <c r="AE82" i="15"/>
  <c r="AD82" i="15"/>
  <c r="AC82" i="15"/>
  <c r="AB82" i="15"/>
  <c r="AA82" i="15"/>
  <c r="Z82" i="15"/>
  <c r="Y82" i="15"/>
  <c r="AL81" i="15"/>
  <c r="AK81" i="15"/>
  <c r="AJ81" i="15"/>
  <c r="AI81" i="15"/>
  <c r="AH81" i="15"/>
  <c r="AG81" i="15"/>
  <c r="AF81" i="15"/>
  <c r="AE81" i="15"/>
  <c r="AD81" i="15"/>
  <c r="AC81" i="15"/>
  <c r="AB81" i="15"/>
  <c r="AA81" i="15"/>
  <c r="Z81" i="15"/>
  <c r="Y81" i="15"/>
  <c r="AL80" i="15"/>
  <c r="AK80" i="15"/>
  <c r="AJ80" i="15"/>
  <c r="AI80" i="15"/>
  <c r="AH80" i="15"/>
  <c r="AG80" i="15"/>
  <c r="AF80" i="15"/>
  <c r="AE80" i="15"/>
  <c r="AD80" i="15"/>
  <c r="AC80" i="15"/>
  <c r="AB80" i="15"/>
  <c r="AA80" i="15"/>
  <c r="Z80" i="15"/>
  <c r="Y80" i="15"/>
  <c r="AL79" i="15"/>
  <c r="AK79" i="15"/>
  <c r="AJ79" i="15"/>
  <c r="AI79" i="15"/>
  <c r="AH79" i="15"/>
  <c r="AG79" i="15"/>
  <c r="AF79" i="15"/>
  <c r="AE79" i="15"/>
  <c r="AD79" i="15"/>
  <c r="AC79" i="15"/>
  <c r="AB79" i="15"/>
  <c r="AA79" i="15"/>
  <c r="Z79" i="15"/>
  <c r="Y79" i="15"/>
  <c r="AL78" i="15"/>
  <c r="AK78" i="15"/>
  <c r="AJ78" i="15"/>
  <c r="AI78" i="15"/>
  <c r="AH78" i="15"/>
  <c r="AG78" i="15"/>
  <c r="AF78" i="15"/>
  <c r="AE78" i="15"/>
  <c r="AD78" i="15"/>
  <c r="AC78" i="15"/>
  <c r="AB78" i="15"/>
  <c r="AA78" i="15"/>
  <c r="Z78" i="15"/>
  <c r="Y78" i="15"/>
  <c r="AL77" i="15"/>
  <c r="AK77" i="15"/>
  <c r="AJ77" i="15"/>
  <c r="AI77" i="15"/>
  <c r="AH77" i="15"/>
  <c r="AG77" i="15"/>
  <c r="AF77" i="15"/>
  <c r="AE77" i="15"/>
  <c r="AD77" i="15"/>
  <c r="AC77" i="15"/>
  <c r="AB77" i="15"/>
  <c r="AA77" i="15"/>
  <c r="Z77" i="15"/>
  <c r="Y77" i="15"/>
  <c r="AL76" i="15"/>
  <c r="AK76" i="15"/>
  <c r="AJ76" i="15"/>
  <c r="AI76" i="15"/>
  <c r="AH76" i="15"/>
  <c r="AG76" i="15"/>
  <c r="AF76" i="15"/>
  <c r="AE76" i="15"/>
  <c r="AD76" i="15"/>
  <c r="AC76" i="15"/>
  <c r="AB76" i="15"/>
  <c r="AA76" i="15"/>
  <c r="Z76" i="15"/>
  <c r="Y76" i="15"/>
  <c r="AL75" i="15"/>
  <c r="AK75" i="15"/>
  <c r="AJ75" i="15"/>
  <c r="AI75" i="15"/>
  <c r="AH75" i="15"/>
  <c r="AG75" i="15"/>
  <c r="AF75" i="15"/>
  <c r="AE75" i="15"/>
  <c r="AD75" i="15"/>
  <c r="AC75" i="15"/>
  <c r="AB75" i="15"/>
  <c r="AA75" i="15"/>
  <c r="Z75" i="15"/>
  <c r="Y75" i="15"/>
  <c r="AL74" i="15"/>
  <c r="AK74" i="15"/>
  <c r="AJ74" i="15"/>
  <c r="AI74" i="15"/>
  <c r="AH74" i="15"/>
  <c r="AG74" i="15"/>
  <c r="AF74" i="15"/>
  <c r="AE74" i="15"/>
  <c r="AD74" i="15"/>
  <c r="AC74" i="15"/>
  <c r="AB74" i="15"/>
  <c r="AA74" i="15"/>
  <c r="Z74" i="15"/>
  <c r="Y74" i="15"/>
  <c r="AK73" i="15"/>
  <c r="AD73" i="15"/>
  <c r="Y73" i="15"/>
  <c r="AL72" i="15"/>
  <c r="AK72" i="15"/>
  <c r="AJ72" i="15"/>
  <c r="AI72" i="15"/>
  <c r="AH72" i="15"/>
  <c r="AG72" i="15"/>
  <c r="AF72" i="15"/>
  <c r="AE72" i="15"/>
  <c r="AD72" i="15"/>
  <c r="AC72" i="15"/>
  <c r="AB72" i="15"/>
  <c r="AA72" i="15"/>
  <c r="Z72" i="15"/>
  <c r="Y72" i="15"/>
  <c r="AL71" i="15"/>
  <c r="AK71" i="15"/>
  <c r="AJ71" i="15"/>
  <c r="AI71" i="15"/>
  <c r="AH71" i="15"/>
  <c r="AG71" i="15"/>
  <c r="AF71" i="15"/>
  <c r="AE71" i="15"/>
  <c r="AD71" i="15"/>
  <c r="AC71" i="15"/>
  <c r="AB71" i="15"/>
  <c r="AA71" i="15"/>
  <c r="Z71" i="15"/>
  <c r="Y71" i="15"/>
  <c r="AL70" i="15"/>
  <c r="AK70" i="15"/>
  <c r="AJ70" i="15"/>
  <c r="AI70" i="15"/>
  <c r="AH70" i="15"/>
  <c r="AG70" i="15"/>
  <c r="AF70" i="15"/>
  <c r="AE70" i="15"/>
  <c r="AD70" i="15"/>
  <c r="AC70" i="15"/>
  <c r="AB70" i="15"/>
  <c r="AA70" i="15"/>
  <c r="Z70" i="15"/>
  <c r="Y70" i="15"/>
  <c r="AL69" i="15"/>
  <c r="AK69" i="15"/>
  <c r="AJ69" i="15"/>
  <c r="AI69" i="15"/>
  <c r="AH69" i="15"/>
  <c r="AG69" i="15"/>
  <c r="AF69" i="15"/>
  <c r="AE69" i="15"/>
  <c r="AD69" i="15"/>
  <c r="AC69" i="15"/>
  <c r="AB69" i="15"/>
  <c r="AA69" i="15"/>
  <c r="Z69" i="15"/>
  <c r="Y69" i="15"/>
  <c r="AL68" i="15"/>
  <c r="AK68" i="15"/>
  <c r="AJ68" i="15"/>
  <c r="AI68" i="15"/>
  <c r="AH68" i="15"/>
  <c r="AG68" i="15"/>
  <c r="AF68" i="15"/>
  <c r="AE68" i="15"/>
  <c r="AD68" i="15"/>
  <c r="AC68" i="15"/>
  <c r="AB68" i="15"/>
  <c r="AA68" i="15"/>
  <c r="Z68" i="15"/>
  <c r="Y68" i="15"/>
  <c r="AL67" i="15"/>
  <c r="AK67" i="15"/>
  <c r="AJ67" i="15"/>
  <c r="AI67" i="15"/>
  <c r="AH67" i="15"/>
  <c r="AG67" i="15"/>
  <c r="AF67" i="15"/>
  <c r="AE67" i="15"/>
  <c r="AD67" i="15"/>
  <c r="AC67" i="15"/>
  <c r="AB67" i="15"/>
  <c r="AA67" i="15"/>
  <c r="Z67" i="15"/>
  <c r="Y67" i="15"/>
  <c r="AL66" i="15"/>
  <c r="AK66" i="15"/>
  <c r="AJ66" i="15"/>
  <c r="AI66" i="15"/>
  <c r="AH66" i="15"/>
  <c r="AG66" i="15"/>
  <c r="AF66" i="15"/>
  <c r="AE66" i="15"/>
  <c r="AD66" i="15"/>
  <c r="AC66" i="15"/>
  <c r="AB66" i="15"/>
  <c r="AA66" i="15"/>
  <c r="Z66" i="15"/>
  <c r="Y66" i="15"/>
  <c r="AL65" i="15"/>
  <c r="AK65" i="15"/>
  <c r="AJ65" i="15"/>
  <c r="AI65" i="15"/>
  <c r="AH65" i="15"/>
  <c r="AG65" i="15"/>
  <c r="AF65" i="15"/>
  <c r="AE65" i="15"/>
  <c r="AD65" i="15"/>
  <c r="AC65" i="15"/>
  <c r="AB65" i="15"/>
  <c r="AA65" i="15"/>
  <c r="Z65" i="15"/>
  <c r="Y65" i="15"/>
  <c r="AL64" i="15"/>
  <c r="AK64" i="15"/>
  <c r="AJ64" i="15"/>
  <c r="AI64" i="15"/>
  <c r="AH64" i="15"/>
  <c r="AG64" i="15"/>
  <c r="AF64" i="15"/>
  <c r="AE64" i="15"/>
  <c r="AD64" i="15"/>
  <c r="AC64" i="15"/>
  <c r="AB64" i="15"/>
  <c r="AA64" i="15"/>
  <c r="Z64" i="15"/>
  <c r="Y64" i="15"/>
  <c r="AL63" i="15"/>
  <c r="AK63" i="15"/>
  <c r="AJ63" i="15"/>
  <c r="AI63" i="15"/>
  <c r="AH63" i="15"/>
  <c r="AG63" i="15"/>
  <c r="AF63" i="15"/>
  <c r="AE63" i="15"/>
  <c r="AD63" i="15"/>
  <c r="AC63" i="15"/>
  <c r="AB63" i="15"/>
  <c r="AA63" i="15"/>
  <c r="Z63" i="15"/>
  <c r="Y63" i="15"/>
  <c r="AL62" i="15"/>
  <c r="AK62" i="15"/>
  <c r="AJ62" i="15"/>
  <c r="AI62" i="15"/>
  <c r="AH62" i="15"/>
  <c r="AG62" i="15"/>
  <c r="AF62" i="15"/>
  <c r="AE62" i="15"/>
  <c r="AD62" i="15"/>
  <c r="AC62" i="15"/>
  <c r="AB62" i="15"/>
  <c r="AA62" i="15"/>
  <c r="Z62" i="15"/>
  <c r="Y62" i="15"/>
  <c r="AL61" i="15"/>
  <c r="AK61" i="15"/>
  <c r="AJ61" i="15"/>
  <c r="AI61" i="15"/>
  <c r="AH61" i="15"/>
  <c r="AG61" i="15"/>
  <c r="AF61" i="15"/>
  <c r="AE61" i="15"/>
  <c r="AD61" i="15"/>
  <c r="AC61" i="15"/>
  <c r="AB61" i="15"/>
  <c r="AA61" i="15"/>
  <c r="Z61" i="15"/>
  <c r="Y61" i="15"/>
  <c r="AL60" i="15"/>
  <c r="AK60" i="15"/>
  <c r="AJ60" i="15"/>
  <c r="AI60" i="15"/>
  <c r="AH60" i="15"/>
  <c r="AG60" i="15"/>
  <c r="AF60" i="15"/>
  <c r="AE60" i="15"/>
  <c r="AD60" i="15"/>
  <c r="AC60" i="15"/>
  <c r="AB60" i="15"/>
  <c r="AA60" i="15"/>
  <c r="Z60" i="15"/>
  <c r="Y60" i="15"/>
  <c r="AL59" i="15"/>
  <c r="AK59" i="15"/>
  <c r="AJ59" i="15"/>
  <c r="AI59" i="15"/>
  <c r="AH59" i="15"/>
  <c r="AG59" i="15"/>
  <c r="AF59" i="15"/>
  <c r="AE59" i="15"/>
  <c r="AD59" i="15"/>
  <c r="AC59" i="15"/>
  <c r="AB59" i="15"/>
  <c r="AA59" i="15"/>
  <c r="Z59" i="15"/>
  <c r="Y59" i="15"/>
  <c r="AL58" i="15"/>
  <c r="AK58" i="15"/>
  <c r="AJ58" i="15"/>
  <c r="AI58" i="15"/>
  <c r="AH58" i="15"/>
  <c r="AG58" i="15"/>
  <c r="AF58" i="15"/>
  <c r="AE58" i="15"/>
  <c r="AD58" i="15"/>
  <c r="AC58" i="15"/>
  <c r="AB58" i="15"/>
  <c r="AA58" i="15"/>
  <c r="Z58" i="15"/>
  <c r="Y58" i="15"/>
  <c r="AL57" i="15"/>
  <c r="AK57" i="15"/>
  <c r="AJ57" i="15"/>
  <c r="AI57" i="15"/>
  <c r="AH57" i="15"/>
  <c r="AG57" i="15"/>
  <c r="AF57" i="15"/>
  <c r="AE57" i="15"/>
  <c r="AD57" i="15"/>
  <c r="AC57" i="15"/>
  <c r="AB57" i="15"/>
  <c r="AA57" i="15"/>
  <c r="Z57" i="15"/>
  <c r="Y57" i="15"/>
  <c r="AL56" i="15"/>
  <c r="AK56" i="15"/>
  <c r="AJ56" i="15"/>
  <c r="AI56" i="15"/>
  <c r="AH56" i="15"/>
  <c r="AG56" i="15"/>
  <c r="AF56" i="15"/>
  <c r="AE56" i="15"/>
  <c r="AD56" i="15"/>
  <c r="AC56" i="15"/>
  <c r="AB56" i="15"/>
  <c r="AA56" i="15"/>
  <c r="Z56" i="15"/>
  <c r="Y56" i="15"/>
  <c r="AL55" i="15"/>
  <c r="AK55" i="15"/>
  <c r="AJ55" i="15"/>
  <c r="AI55" i="15"/>
  <c r="AH55" i="15"/>
  <c r="AG55" i="15"/>
  <c r="AF55" i="15"/>
  <c r="AE55" i="15"/>
  <c r="AD55" i="15"/>
  <c r="AC55" i="15"/>
  <c r="AB55" i="15"/>
  <c r="AA55" i="15"/>
  <c r="Z55" i="15"/>
  <c r="Y55" i="15"/>
  <c r="AL54" i="15"/>
  <c r="AK54" i="15"/>
  <c r="AJ54" i="15"/>
  <c r="AI54" i="15"/>
  <c r="AH54" i="15"/>
  <c r="AG54" i="15"/>
  <c r="AF54" i="15"/>
  <c r="AE54" i="15"/>
  <c r="AD54" i="15"/>
  <c r="AC54" i="15"/>
  <c r="AB54" i="15"/>
  <c r="AA54" i="15"/>
  <c r="Z54" i="15"/>
  <c r="Y54" i="15"/>
  <c r="AL53" i="15"/>
  <c r="AK53" i="15"/>
  <c r="AJ53" i="15"/>
  <c r="AI53" i="15"/>
  <c r="AH53" i="15"/>
  <c r="AG53" i="15"/>
  <c r="AF53" i="15"/>
  <c r="AE53" i="15"/>
  <c r="AD53" i="15"/>
  <c r="AC53" i="15"/>
  <c r="AB53" i="15"/>
  <c r="AA53" i="15"/>
  <c r="Z53" i="15"/>
  <c r="Y53" i="15"/>
  <c r="AL52" i="15"/>
  <c r="AK52" i="15"/>
  <c r="AJ52" i="15"/>
  <c r="AI52" i="15"/>
  <c r="AH52" i="15"/>
  <c r="AG52" i="15"/>
  <c r="AF52" i="15"/>
  <c r="AE52" i="15"/>
  <c r="AD52" i="15"/>
  <c r="AC52" i="15"/>
  <c r="AB52" i="15"/>
  <c r="AA52" i="15"/>
  <c r="Z52" i="15"/>
  <c r="Y52" i="15"/>
  <c r="AL51" i="15"/>
  <c r="AK51" i="15"/>
  <c r="AJ51" i="15"/>
  <c r="AI51" i="15"/>
  <c r="AH51" i="15"/>
  <c r="AG51" i="15"/>
  <c r="AF51" i="15"/>
  <c r="AE51" i="15"/>
  <c r="AD51" i="15"/>
  <c r="AC51" i="15"/>
  <c r="AB51" i="15"/>
  <c r="AA51" i="15"/>
  <c r="Z51" i="15"/>
  <c r="Y51" i="15"/>
  <c r="AL50" i="15"/>
  <c r="AK50" i="15"/>
  <c r="AJ50" i="15"/>
  <c r="AI50" i="15"/>
  <c r="AH50" i="15"/>
  <c r="AG50" i="15"/>
  <c r="AF50" i="15"/>
  <c r="AE50" i="15"/>
  <c r="AD50" i="15"/>
  <c r="AC50" i="15"/>
  <c r="AB50" i="15"/>
  <c r="AA50" i="15"/>
  <c r="Z50" i="15"/>
  <c r="Y50" i="15"/>
  <c r="AL49" i="15"/>
  <c r="AK49" i="15"/>
  <c r="AJ49" i="15"/>
  <c r="AI49" i="15"/>
  <c r="AH49" i="15"/>
  <c r="AG49" i="15"/>
  <c r="AF49" i="15"/>
  <c r="AE49" i="15"/>
  <c r="AD49" i="15"/>
  <c r="AC49" i="15"/>
  <c r="AB49" i="15"/>
  <c r="AA49" i="15"/>
  <c r="Z49" i="15"/>
  <c r="Y49" i="15"/>
  <c r="AL48" i="15"/>
  <c r="AK48" i="15"/>
  <c r="AJ48" i="15"/>
  <c r="AI48" i="15"/>
  <c r="AH48" i="15"/>
  <c r="AG48" i="15"/>
  <c r="AF48" i="15"/>
  <c r="AE48" i="15"/>
  <c r="AD48" i="15"/>
  <c r="AC48" i="15"/>
  <c r="AB48" i="15"/>
  <c r="AA48" i="15"/>
  <c r="Z48" i="15"/>
  <c r="Y48" i="15"/>
  <c r="AL47" i="15"/>
  <c r="AK47" i="15"/>
  <c r="AJ47" i="15"/>
  <c r="AI47" i="15"/>
  <c r="AH47" i="15"/>
  <c r="AG47" i="15"/>
  <c r="AF47" i="15"/>
  <c r="AE47" i="15"/>
  <c r="AD47" i="15"/>
  <c r="AC47" i="15"/>
  <c r="AB47" i="15"/>
  <c r="AA47" i="15"/>
  <c r="Z47" i="15"/>
  <c r="Y47" i="15"/>
  <c r="AL46" i="15"/>
  <c r="AK46" i="15"/>
  <c r="AJ46" i="15"/>
  <c r="AI46" i="15"/>
  <c r="AH46" i="15"/>
  <c r="AG46" i="15"/>
  <c r="AF46" i="15"/>
  <c r="AE46" i="15"/>
  <c r="AD46" i="15"/>
  <c r="AC46" i="15"/>
  <c r="AB46" i="15"/>
  <c r="AA46" i="15"/>
  <c r="Z46" i="15"/>
  <c r="Y46" i="15"/>
  <c r="AL45" i="15"/>
  <c r="AK45" i="15"/>
  <c r="AJ45" i="15"/>
  <c r="AI45" i="15"/>
  <c r="AH45" i="15"/>
  <c r="AG45" i="15"/>
  <c r="AF45" i="15"/>
  <c r="AE45" i="15"/>
  <c r="AD45" i="15"/>
  <c r="AC45" i="15"/>
  <c r="AB45" i="15"/>
  <c r="AA45" i="15"/>
  <c r="Z45" i="15"/>
  <c r="Y45" i="15"/>
  <c r="AL44" i="15"/>
  <c r="AK44" i="15"/>
  <c r="AJ44" i="15"/>
  <c r="AI44" i="15"/>
  <c r="AH44" i="15"/>
  <c r="AG44" i="15"/>
  <c r="AF44" i="15"/>
  <c r="AE44" i="15"/>
  <c r="AD44" i="15"/>
  <c r="AC44" i="15"/>
  <c r="AB44" i="15"/>
  <c r="AA44" i="15"/>
  <c r="Z44" i="15"/>
  <c r="Y44" i="15"/>
  <c r="AL43" i="15"/>
  <c r="AK43" i="15"/>
  <c r="AJ43" i="15"/>
  <c r="AI43" i="15"/>
  <c r="AH43" i="15"/>
  <c r="AG43" i="15"/>
  <c r="AF43" i="15"/>
  <c r="AE43" i="15"/>
  <c r="AD43" i="15"/>
  <c r="AC43" i="15"/>
  <c r="AB43" i="15"/>
  <c r="AA43" i="15"/>
  <c r="Z43" i="15"/>
  <c r="Y43" i="15"/>
  <c r="AK42" i="15"/>
  <c r="AD42" i="15"/>
  <c r="Y42" i="15"/>
  <c r="AL41" i="15"/>
  <c r="AK41" i="15"/>
  <c r="AJ41" i="15"/>
  <c r="AI41" i="15"/>
  <c r="AH41" i="15"/>
  <c r="AG41" i="15"/>
  <c r="AF41" i="15"/>
  <c r="AE41" i="15"/>
  <c r="AD41" i="15"/>
  <c r="AC41" i="15"/>
  <c r="AB41" i="15"/>
  <c r="AA41" i="15"/>
  <c r="Z41" i="15"/>
  <c r="Y41" i="15"/>
  <c r="AL40" i="15"/>
  <c r="AK40" i="15"/>
  <c r="AJ40" i="15"/>
  <c r="AI40" i="15"/>
  <c r="AH40" i="15"/>
  <c r="AG40" i="15"/>
  <c r="AF40" i="15"/>
  <c r="AE40" i="15"/>
  <c r="AD40" i="15"/>
  <c r="AC40" i="15"/>
  <c r="AB40" i="15"/>
  <c r="AA40" i="15"/>
  <c r="Z40" i="15"/>
  <c r="Y40" i="15"/>
  <c r="AL39" i="15"/>
  <c r="AK39" i="15"/>
  <c r="AJ39" i="15"/>
  <c r="AI39" i="15"/>
  <c r="AH39" i="15"/>
  <c r="AG39" i="15"/>
  <c r="AF39" i="15"/>
  <c r="AE39" i="15"/>
  <c r="AD39" i="15"/>
  <c r="AC39" i="15"/>
  <c r="AB39" i="15"/>
  <c r="AA39" i="15"/>
  <c r="Z39" i="15"/>
  <c r="Y39" i="15"/>
  <c r="AL38" i="15"/>
  <c r="AK38" i="15"/>
  <c r="AJ38" i="15"/>
  <c r="AI38" i="15"/>
  <c r="AH38" i="15"/>
  <c r="AG38" i="15"/>
  <c r="AF38" i="15"/>
  <c r="AE38" i="15"/>
  <c r="AD38" i="15"/>
  <c r="AC38" i="15"/>
  <c r="AB38" i="15"/>
  <c r="AA38" i="15"/>
  <c r="Z38" i="15"/>
  <c r="Y38" i="15"/>
  <c r="AL37" i="15"/>
  <c r="AK37" i="15"/>
  <c r="AJ37" i="15"/>
  <c r="AI37" i="15"/>
  <c r="AH37" i="15"/>
  <c r="AG37" i="15"/>
  <c r="AF37" i="15"/>
  <c r="AE37" i="15"/>
  <c r="AD37" i="15"/>
  <c r="AC37" i="15"/>
  <c r="AB37" i="15"/>
  <c r="AA37" i="15"/>
  <c r="Z37" i="15"/>
  <c r="Y37" i="15"/>
  <c r="AL36" i="15"/>
  <c r="AK36" i="15"/>
  <c r="AJ36" i="15"/>
  <c r="AI36" i="15"/>
  <c r="AH36" i="15"/>
  <c r="AG36" i="15"/>
  <c r="AF36" i="15"/>
  <c r="AE36" i="15"/>
  <c r="AD36" i="15"/>
  <c r="AC36" i="15"/>
  <c r="AB36" i="15"/>
  <c r="AA36" i="15"/>
  <c r="Z36" i="15"/>
  <c r="Y36" i="15"/>
  <c r="AL35" i="15"/>
  <c r="AK35" i="15"/>
  <c r="AJ35" i="15"/>
  <c r="AI35" i="15"/>
  <c r="AH35" i="15"/>
  <c r="AG35" i="15"/>
  <c r="AF35" i="15"/>
  <c r="AE35" i="15"/>
  <c r="AD35" i="15"/>
  <c r="AC35" i="15"/>
  <c r="AB35" i="15"/>
  <c r="AA35" i="15"/>
  <c r="Z35" i="15"/>
  <c r="Y35" i="15"/>
  <c r="AL34" i="15"/>
  <c r="AK34" i="15"/>
  <c r="AJ34" i="15"/>
  <c r="AI34" i="15"/>
  <c r="AH34" i="15"/>
  <c r="AG34" i="15"/>
  <c r="AF34" i="15"/>
  <c r="AE34" i="15"/>
  <c r="AD34" i="15"/>
  <c r="AC34" i="15"/>
  <c r="AB34" i="15"/>
  <c r="AA34" i="15"/>
  <c r="Z34" i="15"/>
  <c r="Y34" i="15"/>
  <c r="AL33" i="15"/>
  <c r="AK33" i="15"/>
  <c r="AJ33" i="15"/>
  <c r="AI33" i="15"/>
  <c r="AH33" i="15"/>
  <c r="AG33" i="15"/>
  <c r="AF33" i="15"/>
  <c r="AE33" i="15"/>
  <c r="AD33" i="15"/>
  <c r="AC33" i="15"/>
  <c r="AB33" i="15"/>
  <c r="AA33" i="15"/>
  <c r="Z33" i="15"/>
  <c r="Y33" i="15"/>
  <c r="AL32" i="15"/>
  <c r="AK32" i="15"/>
  <c r="AJ32" i="15"/>
  <c r="AI32" i="15"/>
  <c r="AH32" i="15"/>
  <c r="AG32" i="15"/>
  <c r="AF32" i="15"/>
  <c r="AE32" i="15"/>
  <c r="AD32" i="15"/>
  <c r="AC32" i="15"/>
  <c r="AB32" i="15"/>
  <c r="AA32" i="15"/>
  <c r="Z32" i="15"/>
  <c r="Y32" i="15"/>
  <c r="AL31" i="15"/>
  <c r="AK31" i="15"/>
  <c r="AJ31" i="15"/>
  <c r="AI31" i="15"/>
  <c r="AH31" i="15"/>
  <c r="AG31" i="15"/>
  <c r="AF31" i="15"/>
  <c r="AE31" i="15"/>
  <c r="AD31" i="15"/>
  <c r="AC31" i="15"/>
  <c r="AB31" i="15"/>
  <c r="AA31" i="15"/>
  <c r="Z31" i="15"/>
  <c r="Y31" i="15"/>
  <c r="AL30" i="15"/>
  <c r="AK30" i="15"/>
  <c r="AJ30" i="15"/>
  <c r="AI30" i="15"/>
  <c r="AH30" i="15"/>
  <c r="AG30" i="15"/>
  <c r="AF30" i="15"/>
  <c r="AE30" i="15"/>
  <c r="AD30" i="15"/>
  <c r="AC30" i="15"/>
  <c r="AB30" i="15"/>
  <c r="AA30" i="15"/>
  <c r="Z30" i="15"/>
  <c r="Y30" i="15"/>
  <c r="AL29" i="15"/>
  <c r="AK29" i="15"/>
  <c r="AJ29" i="15"/>
  <c r="AI29" i="15"/>
  <c r="AH29" i="15"/>
  <c r="AG29" i="15"/>
  <c r="AF29" i="15"/>
  <c r="AE29" i="15"/>
  <c r="AD29" i="15"/>
  <c r="AC29" i="15"/>
  <c r="AB29" i="15"/>
  <c r="AA29" i="15"/>
  <c r="Z29" i="15"/>
  <c r="Y29" i="15"/>
  <c r="AL28" i="15"/>
  <c r="AK28" i="15"/>
  <c r="AJ28" i="15"/>
  <c r="AI28" i="15"/>
  <c r="AH28" i="15"/>
  <c r="AG28" i="15"/>
  <c r="AF28" i="15"/>
  <c r="AE28" i="15"/>
  <c r="AD28" i="15"/>
  <c r="AC28" i="15"/>
  <c r="AB28" i="15"/>
  <c r="AA28" i="15"/>
  <c r="Z28" i="15"/>
  <c r="Y28" i="15"/>
  <c r="AL27" i="15"/>
  <c r="AK27" i="15"/>
  <c r="AJ27" i="15"/>
  <c r="AI27" i="15"/>
  <c r="AH27" i="15"/>
  <c r="AG27" i="15"/>
  <c r="AF27" i="15"/>
  <c r="AE27" i="15"/>
  <c r="AD27" i="15"/>
  <c r="AC27" i="15"/>
  <c r="AB27" i="15"/>
  <c r="AA27" i="15"/>
  <c r="Z27" i="15"/>
  <c r="Y27" i="15"/>
  <c r="AL26" i="15"/>
  <c r="AK26" i="15"/>
  <c r="AJ26" i="15"/>
  <c r="AI26" i="15"/>
  <c r="AH26" i="15"/>
  <c r="AG26" i="15"/>
  <c r="AF26" i="15"/>
  <c r="AE26" i="15"/>
  <c r="AD26" i="15"/>
  <c r="AC26" i="15"/>
  <c r="AB26" i="15"/>
  <c r="AA26" i="15"/>
  <c r="Z26" i="15"/>
  <c r="Y26" i="15"/>
  <c r="AL25" i="15"/>
  <c r="AK25" i="15"/>
  <c r="AJ25" i="15"/>
  <c r="AI25" i="15"/>
  <c r="AH25" i="15"/>
  <c r="AG25" i="15"/>
  <c r="AF25" i="15"/>
  <c r="AE25" i="15"/>
  <c r="AD25" i="15"/>
  <c r="AC25" i="15"/>
  <c r="AB25" i="15"/>
  <c r="AA25" i="15"/>
  <c r="Z25" i="15"/>
  <c r="Y25" i="15"/>
  <c r="AL24" i="15"/>
  <c r="AK24" i="15"/>
  <c r="AJ24" i="15"/>
  <c r="AI24" i="15"/>
  <c r="AH24" i="15"/>
  <c r="AG24" i="15"/>
  <c r="AF24" i="15"/>
  <c r="AE24" i="15"/>
  <c r="AD24" i="15"/>
  <c r="AC24" i="15"/>
  <c r="AB24" i="15"/>
  <c r="AA24" i="15"/>
  <c r="Z24" i="15"/>
  <c r="Y24" i="15"/>
  <c r="AL23" i="15"/>
  <c r="AK23" i="15"/>
  <c r="AJ23" i="15"/>
  <c r="AI23" i="15"/>
  <c r="AH23" i="15"/>
  <c r="AG23" i="15"/>
  <c r="AF23" i="15"/>
  <c r="AE23" i="15"/>
  <c r="AD23" i="15"/>
  <c r="AC23" i="15"/>
  <c r="AB23" i="15"/>
  <c r="AA23" i="15"/>
  <c r="Z23" i="15"/>
  <c r="Y23" i="15"/>
  <c r="AL22" i="15"/>
  <c r="AK22" i="15"/>
  <c r="AJ22" i="15"/>
  <c r="AI22" i="15"/>
  <c r="AH22" i="15"/>
  <c r="AG22" i="15"/>
  <c r="AF22" i="15"/>
  <c r="AE22" i="15"/>
  <c r="AD22" i="15"/>
  <c r="AC22" i="15"/>
  <c r="AB22" i="15"/>
  <c r="AA22" i="15"/>
  <c r="Z22" i="15"/>
  <c r="Y22" i="15"/>
  <c r="AL21" i="15"/>
  <c r="AK21" i="15"/>
  <c r="AJ21" i="15"/>
  <c r="AI21" i="15"/>
  <c r="AH21" i="15"/>
  <c r="AG21" i="15"/>
  <c r="AF21" i="15"/>
  <c r="AE21" i="15"/>
  <c r="AD21" i="15"/>
  <c r="AC21" i="15"/>
  <c r="AB21" i="15"/>
  <c r="AA21" i="15"/>
  <c r="Z21" i="15"/>
  <c r="Y21" i="15"/>
  <c r="AL20" i="15"/>
  <c r="AK20" i="15"/>
  <c r="AJ20" i="15"/>
  <c r="AI20" i="15"/>
  <c r="AH20" i="15"/>
  <c r="AG20" i="15"/>
  <c r="AF20" i="15"/>
  <c r="AE20" i="15"/>
  <c r="AD20" i="15"/>
  <c r="AC20" i="15"/>
  <c r="AB20" i="15"/>
  <c r="AA20" i="15"/>
  <c r="Z20" i="15"/>
  <c r="Y20" i="15"/>
  <c r="AK19" i="15"/>
  <c r="AD19" i="15"/>
  <c r="Y19" i="15"/>
  <c r="AL18" i="15"/>
  <c r="AK18" i="15"/>
  <c r="AJ18" i="15"/>
  <c r="AI18" i="15"/>
  <c r="AH18" i="15"/>
  <c r="AG18" i="15"/>
  <c r="AF18" i="15"/>
  <c r="AE18" i="15"/>
  <c r="AD18" i="15"/>
  <c r="AC18" i="15"/>
  <c r="AB18" i="15"/>
  <c r="AA18" i="15"/>
  <c r="Z18" i="15"/>
  <c r="Y18" i="15"/>
  <c r="AL17" i="15"/>
  <c r="AK17" i="15"/>
  <c r="AJ17" i="15"/>
  <c r="AI17" i="15"/>
  <c r="AH17" i="15"/>
  <c r="AG17" i="15"/>
  <c r="AF17" i="15"/>
  <c r="AE17" i="15"/>
  <c r="AD17" i="15"/>
  <c r="AC17" i="15"/>
  <c r="AB17" i="15"/>
  <c r="AA17" i="15"/>
  <c r="Z17" i="15"/>
  <c r="Y17" i="15"/>
  <c r="AL16" i="15"/>
  <c r="AK16" i="15"/>
  <c r="AJ16" i="15"/>
  <c r="AI16" i="15"/>
  <c r="AH16" i="15"/>
  <c r="AG16" i="15"/>
  <c r="AF16" i="15"/>
  <c r="AE16" i="15"/>
  <c r="AD16" i="15"/>
  <c r="AC16" i="15"/>
  <c r="AB16" i="15"/>
  <c r="AA16" i="15"/>
  <c r="Z16" i="15"/>
  <c r="Y16" i="15"/>
  <c r="AL15" i="15"/>
  <c r="AK15" i="15"/>
  <c r="AJ15" i="15"/>
  <c r="AI15" i="15"/>
  <c r="AH15" i="15"/>
  <c r="AG15" i="15"/>
  <c r="AF15" i="15"/>
  <c r="AE15" i="15"/>
  <c r="AD15" i="15"/>
  <c r="AC15" i="15"/>
  <c r="AB15" i="15"/>
  <c r="AA15" i="15"/>
  <c r="Z15" i="15"/>
  <c r="Y15" i="15"/>
  <c r="AL14" i="15"/>
  <c r="AK14" i="15"/>
  <c r="AJ14" i="15"/>
  <c r="AI14" i="15"/>
  <c r="AH14" i="15"/>
  <c r="AG14" i="15"/>
  <c r="AF14" i="15"/>
  <c r="AE14" i="15"/>
  <c r="AD14" i="15"/>
  <c r="AC14" i="15"/>
  <c r="AB14" i="15"/>
  <c r="AA14" i="15"/>
  <c r="Z14" i="15"/>
  <c r="Y14" i="15"/>
  <c r="AL13" i="15"/>
  <c r="AK13" i="15"/>
  <c r="AJ13" i="15"/>
  <c r="AI13" i="15"/>
  <c r="AH13" i="15"/>
  <c r="AG13" i="15"/>
  <c r="AF13" i="15"/>
  <c r="AE13" i="15"/>
  <c r="AD13" i="15"/>
  <c r="AC13" i="15"/>
  <c r="AB13" i="15"/>
  <c r="AA13" i="15"/>
  <c r="Z13" i="15"/>
  <c r="Y13" i="15"/>
  <c r="AK12" i="15"/>
  <c r="AD12" i="15"/>
  <c r="Y12" i="15"/>
  <c r="AL11" i="15"/>
  <c r="AK11" i="15"/>
  <c r="AJ11" i="15"/>
  <c r="AI11" i="15"/>
  <c r="AH11" i="15"/>
  <c r="AG11" i="15"/>
  <c r="AF11" i="15"/>
  <c r="AE11" i="15"/>
  <c r="AD11" i="15"/>
  <c r="AC11" i="15"/>
  <c r="AB11" i="15"/>
  <c r="AA11" i="15"/>
  <c r="Z11" i="15"/>
  <c r="Y11" i="15"/>
  <c r="AL10" i="15"/>
  <c r="AK10" i="15"/>
  <c r="AJ10" i="15"/>
  <c r="AI10" i="15"/>
  <c r="AH10" i="15"/>
  <c r="AG10" i="15"/>
  <c r="AF10" i="15"/>
  <c r="AE10" i="15"/>
  <c r="AD10" i="15"/>
  <c r="AC10" i="15"/>
  <c r="AB10" i="15"/>
  <c r="AA10" i="15"/>
  <c r="Z10" i="15"/>
  <c r="Y10" i="15"/>
  <c r="AL9" i="15"/>
  <c r="AK9" i="15"/>
  <c r="AJ9" i="15"/>
  <c r="AI9" i="15"/>
  <c r="AH9" i="15"/>
  <c r="AG9" i="15"/>
  <c r="AF9" i="15"/>
  <c r="AE9" i="15"/>
  <c r="AD9" i="15"/>
  <c r="AC9" i="15"/>
  <c r="AB9" i="15"/>
  <c r="AA9" i="15"/>
  <c r="Z9" i="15"/>
  <c r="Y9" i="15"/>
  <c r="G89" i="22" l="1"/>
  <c r="I32" i="22"/>
  <c r="F49" i="22"/>
  <c r="I49" i="22" s="1"/>
  <c r="AI63" i="22"/>
  <c r="AI76" i="22"/>
  <c r="W76" i="22"/>
  <c r="AC76" i="22"/>
  <c r="T16" i="22"/>
  <c r="I26" i="22"/>
  <c r="I27" i="22"/>
  <c r="AG26" i="22"/>
  <c r="AA26" i="22"/>
  <c r="U26" i="22"/>
  <c r="Q26" i="22"/>
  <c r="AG27" i="22"/>
  <c r="AA27" i="22"/>
  <c r="U27" i="22"/>
  <c r="Q27" i="22"/>
  <c r="T89" i="22"/>
  <c r="L90" i="22"/>
  <c r="AF89" i="22"/>
  <c r="T15" i="22"/>
  <c r="AB17" i="22"/>
  <c r="AG21" i="22"/>
  <c r="T26" i="22"/>
  <c r="AD26" i="22"/>
  <c r="AH26" i="22"/>
  <c r="T27" i="22"/>
  <c r="AD27" i="22"/>
  <c r="AB32" i="22"/>
  <c r="V32" i="22"/>
  <c r="X40" i="22"/>
  <c r="U43" i="22"/>
  <c r="Q43" i="22"/>
  <c r="U52" i="22"/>
  <c r="Q52" i="22"/>
  <c r="AA56" i="22"/>
  <c r="U56" i="22"/>
  <c r="Q56" i="22"/>
  <c r="AA57" i="22"/>
  <c r="U57" i="22"/>
  <c r="Q57" i="22"/>
  <c r="AA58" i="22"/>
  <c r="U58" i="22"/>
  <c r="Q58" i="22"/>
  <c r="AG58" i="22"/>
  <c r="P74" i="22"/>
  <c r="Q75" i="22"/>
  <c r="AI106" i="22"/>
  <c r="W106" i="22"/>
  <c r="U107" i="22"/>
  <c r="Q107" i="22"/>
  <c r="AG107" i="22"/>
  <c r="P135" i="22"/>
  <c r="C16" i="22"/>
  <c r="C15" i="22" s="1"/>
  <c r="C89" i="22" s="1"/>
  <c r="C90" i="22" s="1"/>
  <c r="I17" i="22"/>
  <c r="N17" i="22"/>
  <c r="T21" i="22"/>
  <c r="X21" i="22"/>
  <c r="AD21" i="22"/>
  <c r="AH21" i="22"/>
  <c r="AE26" i="22"/>
  <c r="AE27" i="22"/>
  <c r="Q28" i="22"/>
  <c r="W28" i="22" s="1"/>
  <c r="X32" i="22"/>
  <c r="AH32" i="22"/>
  <c r="Q33" i="22"/>
  <c r="W33" i="22" s="1"/>
  <c r="AA34" i="22"/>
  <c r="AA35" i="22"/>
  <c r="AA37" i="22"/>
  <c r="U37" i="22"/>
  <c r="Q37" i="22"/>
  <c r="AG37" i="22"/>
  <c r="AA38" i="22"/>
  <c r="U38" i="22"/>
  <c r="Q38" i="22"/>
  <c r="AG38" i="22"/>
  <c r="AA39" i="22"/>
  <c r="U39" i="22"/>
  <c r="Q39" i="22"/>
  <c r="AG39" i="22"/>
  <c r="AD40" i="22"/>
  <c r="AA42" i="22"/>
  <c r="AG43" i="22"/>
  <c r="T46" i="22"/>
  <c r="AG52" i="22"/>
  <c r="I53" i="22"/>
  <c r="AB56" i="22"/>
  <c r="V56" i="22"/>
  <c r="X56" i="22"/>
  <c r="AH56" i="22"/>
  <c r="AA60" i="22"/>
  <c r="AA61" i="22"/>
  <c r="AE62" i="22"/>
  <c r="Y62" i="22"/>
  <c r="S62" i="22"/>
  <c r="U63" i="22"/>
  <c r="AA65" i="22"/>
  <c r="U65" i="22"/>
  <c r="Q65" i="22"/>
  <c r="N68" i="22"/>
  <c r="AD68" i="22"/>
  <c r="AA69" i="22"/>
  <c r="AA70" i="22"/>
  <c r="U70" i="22"/>
  <c r="AC71" i="22"/>
  <c r="W71" i="22"/>
  <c r="F81" i="22"/>
  <c r="I81" i="22" s="1"/>
  <c r="E80" i="22"/>
  <c r="AC84" i="22"/>
  <c r="E86" i="22"/>
  <c r="F86" i="22" s="1"/>
  <c r="F88" i="22"/>
  <c r="AF15" i="22"/>
  <c r="AF16" i="22"/>
  <c r="R17" i="22"/>
  <c r="AF17" i="22"/>
  <c r="AC23" i="22"/>
  <c r="X26" i="22"/>
  <c r="X27" i="22"/>
  <c r="AH27" i="22"/>
  <c r="N46" i="22"/>
  <c r="R46" i="22"/>
  <c r="H50" i="22"/>
  <c r="I50" i="22" s="1"/>
  <c r="H49" i="22"/>
  <c r="AG56" i="22"/>
  <c r="AG57" i="22"/>
  <c r="AG59" i="22"/>
  <c r="U59" i="22"/>
  <c r="Q59" i="22"/>
  <c r="W66" i="22"/>
  <c r="AE91" i="22"/>
  <c r="AC111" i="22"/>
  <c r="W111" i="22"/>
  <c r="AI111" i="22"/>
  <c r="B15" i="22"/>
  <c r="Z15" i="22"/>
  <c r="J16" i="22"/>
  <c r="O16" i="22"/>
  <c r="X17" i="22"/>
  <c r="Q19" i="22"/>
  <c r="U19" i="22"/>
  <c r="Q20" i="22"/>
  <c r="U20" i="22"/>
  <c r="Q21" i="22"/>
  <c r="U21" i="22"/>
  <c r="Q22" i="22"/>
  <c r="U22" i="22"/>
  <c r="W23" i="22"/>
  <c r="Q24" i="22"/>
  <c r="U24" i="22"/>
  <c r="Q25" i="22"/>
  <c r="U25" i="22"/>
  <c r="AA25" i="22"/>
  <c r="R26" i="22"/>
  <c r="V26" i="22"/>
  <c r="R27" i="22"/>
  <c r="V27" i="22"/>
  <c r="Q31" i="22"/>
  <c r="U31" i="22"/>
  <c r="AA31" i="22"/>
  <c r="R32" i="22"/>
  <c r="AC34" i="22"/>
  <c r="W34" i="22"/>
  <c r="U34" i="22"/>
  <c r="AI35" i="22"/>
  <c r="W35" i="22"/>
  <c r="U35" i="22"/>
  <c r="AC35" i="22"/>
  <c r="AA36" i="22"/>
  <c r="AA41" i="22"/>
  <c r="AI42" i="22"/>
  <c r="W42" i="22"/>
  <c r="U42" i="22"/>
  <c r="AC42" i="22"/>
  <c r="R43" i="22"/>
  <c r="AA43" i="22"/>
  <c r="AE46" i="22"/>
  <c r="AA47" i="22"/>
  <c r="AA48" i="22"/>
  <c r="J49" i="22"/>
  <c r="O49" i="22"/>
  <c r="N50" i="22"/>
  <c r="V50" i="22"/>
  <c r="AD50" i="22"/>
  <c r="AI51" i="22"/>
  <c r="P50" i="22"/>
  <c r="P49" i="22"/>
  <c r="P15" i="22" s="1"/>
  <c r="AA54" i="22"/>
  <c r="U54" i="22"/>
  <c r="Q54" i="22"/>
  <c r="AG54" i="22"/>
  <c r="U55" i="22"/>
  <c r="Q55" i="22"/>
  <c r="AG55" i="22"/>
  <c r="S56" i="22"/>
  <c r="AC60" i="22"/>
  <c r="W60" i="22"/>
  <c r="U60" i="22"/>
  <c r="AI61" i="22"/>
  <c r="W61" i="22"/>
  <c r="U61" i="22"/>
  <c r="F62" i="22"/>
  <c r="I62" i="22" s="1"/>
  <c r="Z62" i="22"/>
  <c r="T62" i="22"/>
  <c r="H63" i="22"/>
  <c r="H62" i="22" s="1"/>
  <c r="W64" i="22"/>
  <c r="U64" i="22"/>
  <c r="AG65" i="22"/>
  <c r="N67" i="22"/>
  <c r="M62" i="22"/>
  <c r="M15" i="22" s="1"/>
  <c r="M89" i="22" s="1"/>
  <c r="U69" i="22"/>
  <c r="P70" i="22"/>
  <c r="Q70" i="22" s="1"/>
  <c r="AG70" i="22"/>
  <c r="AG72" i="22"/>
  <c r="U72" i="22"/>
  <c r="Q72" i="22"/>
  <c r="I75" i="22"/>
  <c r="U75" i="22"/>
  <c r="H75" i="22"/>
  <c r="H74" i="22" s="1"/>
  <c r="I74" i="22" s="1"/>
  <c r="AA75" i="22"/>
  <c r="W78" i="22"/>
  <c r="AI84" i="22"/>
  <c r="V95" i="22"/>
  <c r="O91" i="22"/>
  <c r="AH95" i="22"/>
  <c r="Q101" i="22"/>
  <c r="AI101" i="22" s="1"/>
  <c r="AG101" i="22"/>
  <c r="U101" i="22"/>
  <c r="F105" i="22"/>
  <c r="I105" i="22" s="1"/>
  <c r="B91" i="22"/>
  <c r="R105" i="22"/>
  <c r="K16" i="22"/>
  <c r="Q18" i="22"/>
  <c r="W18" i="22" s="1"/>
  <c r="V21" i="22"/>
  <c r="Q29" i="22"/>
  <c r="U29" i="22"/>
  <c r="Q30" i="22"/>
  <c r="U30" i="22"/>
  <c r="N32" i="22"/>
  <c r="T32" i="22"/>
  <c r="AI34" i="22"/>
  <c r="F40" i="22"/>
  <c r="I40" i="22" s="1"/>
  <c r="N40" i="22"/>
  <c r="AH40" i="22"/>
  <c r="Q41" i="22"/>
  <c r="U41" i="22"/>
  <c r="Z43" i="22"/>
  <c r="T43" i="22"/>
  <c r="AG45" i="22"/>
  <c r="AA45" i="22"/>
  <c r="U45" i="22"/>
  <c r="Q45" i="22"/>
  <c r="I46" i="22"/>
  <c r="AB46" i="22"/>
  <c r="V46" i="22"/>
  <c r="X46" i="22"/>
  <c r="AH46" i="22"/>
  <c r="AC47" i="22"/>
  <c r="W47" i="22"/>
  <c r="AC48" i="22"/>
  <c r="W48" i="22"/>
  <c r="Y49" i="22"/>
  <c r="I51" i="22"/>
  <c r="AC51" i="22" s="1"/>
  <c r="AI53" i="22"/>
  <c r="W53" i="22"/>
  <c r="AD56" i="22"/>
  <c r="AI60" i="22"/>
  <c r="V62" i="22"/>
  <c r="AH62" i="22"/>
  <c r="AI64" i="22"/>
  <c r="AI66" i="22"/>
  <c r="AG73" i="22"/>
  <c r="U73" i="22"/>
  <c r="Q73" i="22"/>
  <c r="AI78" i="22"/>
  <c r="AI88" i="22"/>
  <c r="X108" i="22"/>
  <c r="F108" i="22"/>
  <c r="AI112" i="22"/>
  <c r="W112" i="22"/>
  <c r="AC112" i="22"/>
  <c r="X113" i="22"/>
  <c r="R113" i="22"/>
  <c r="Y43" i="22"/>
  <c r="T49" i="22"/>
  <c r="T50" i="22"/>
  <c r="AD62" i="22"/>
  <c r="AA64" i="22"/>
  <c r="AB68" i="22"/>
  <c r="AA74" i="22"/>
  <c r="U74" i="22"/>
  <c r="Q74" i="22"/>
  <c r="I79" i="22"/>
  <c r="H79" i="22"/>
  <c r="H78" i="22" s="1"/>
  <c r="I78" i="22" s="1"/>
  <c r="AC78" i="22" s="1"/>
  <c r="Q80" i="22"/>
  <c r="AG80" i="22"/>
  <c r="I85" i="22"/>
  <c r="H85" i="22"/>
  <c r="H84" i="22" s="1"/>
  <c r="I84" i="22" s="1"/>
  <c r="W84" i="22" s="1"/>
  <c r="AI87" i="22"/>
  <c r="Q92" i="22"/>
  <c r="AE95" i="22"/>
  <c r="S95" i="22"/>
  <c r="U96" i="22"/>
  <c r="Q96" i="22"/>
  <c r="N98" i="22"/>
  <c r="AH98" i="22"/>
  <c r="H109" i="22"/>
  <c r="H108" i="22" s="1"/>
  <c r="H91" i="22" s="1"/>
  <c r="AA109" i="22"/>
  <c r="AA124" i="22"/>
  <c r="U124" i="22"/>
  <c r="I124" i="22"/>
  <c r="H115" i="22"/>
  <c r="I135" i="22"/>
  <c r="AA137" i="22"/>
  <c r="U137" i="22"/>
  <c r="Q137" i="22"/>
  <c r="AG137" i="22"/>
  <c r="Q36" i="22"/>
  <c r="U36" i="22"/>
  <c r="Q44" i="22"/>
  <c r="U44" i="22"/>
  <c r="N62" i="22"/>
  <c r="T68" i="22"/>
  <c r="AH68" i="22"/>
  <c r="H70" i="22"/>
  <c r="AA76" i="22"/>
  <c r="U76" i="22"/>
  <c r="AI77" i="22"/>
  <c r="W77" i="22"/>
  <c r="AG79" i="22"/>
  <c r="AA79" i="22"/>
  <c r="U79" i="22"/>
  <c r="Q79" i="22"/>
  <c r="U81" i="22"/>
  <c r="Q81" i="22"/>
  <c r="I82" i="22"/>
  <c r="U82" i="22"/>
  <c r="AA83" i="22"/>
  <c r="U83" i="22"/>
  <c r="P83" i="22"/>
  <c r="P82" i="22" s="1"/>
  <c r="Q82" i="22" s="1"/>
  <c r="AA85" i="22"/>
  <c r="U85" i="22"/>
  <c r="Q85" i="22"/>
  <c r="AA86" i="22"/>
  <c r="U86" i="22"/>
  <c r="Q86" i="22"/>
  <c r="C91" i="22"/>
  <c r="S91" i="22" s="1"/>
  <c r="F92" i="22"/>
  <c r="AC94" i="22"/>
  <c r="W94" i="22"/>
  <c r="AI94" i="22"/>
  <c r="AF95" i="22"/>
  <c r="L91" i="22"/>
  <c r="T95" i="22"/>
  <c r="U97" i="22"/>
  <c r="Q97" i="22"/>
  <c r="F98" i="22"/>
  <c r="R102" i="22"/>
  <c r="AD102" i="22"/>
  <c r="N102" i="22"/>
  <c r="T105" i="22"/>
  <c r="N108" i="22"/>
  <c r="U109" i="22"/>
  <c r="AG109" i="22"/>
  <c r="Q109" i="22"/>
  <c r="AI109" i="22" s="1"/>
  <c r="AA127" i="22"/>
  <c r="I127" i="22"/>
  <c r="AA128" i="22"/>
  <c r="I128" i="22"/>
  <c r="AC128" i="22" s="1"/>
  <c r="AA87" i="22"/>
  <c r="AB92" i="22"/>
  <c r="V92" i="22"/>
  <c r="AH92" i="22"/>
  <c r="I95" i="22"/>
  <c r="AE98" i="22"/>
  <c r="AD99" i="22"/>
  <c r="N99" i="22"/>
  <c r="N105" i="22"/>
  <c r="X110" i="22"/>
  <c r="F110" i="22"/>
  <c r="AA110" i="22" s="1"/>
  <c r="R110" i="22"/>
  <c r="AG110" i="22"/>
  <c r="AF113" i="22"/>
  <c r="T113" i="22"/>
  <c r="N113" i="22"/>
  <c r="AG117" i="22"/>
  <c r="AA117" i="22"/>
  <c r="U117" i="22"/>
  <c r="Q117" i="22"/>
  <c r="U128" i="22"/>
  <c r="G115" i="22"/>
  <c r="I137" i="22"/>
  <c r="AB137" i="22"/>
  <c r="H87" i="22"/>
  <c r="J91" i="22"/>
  <c r="AD92" i="22"/>
  <c r="Q93" i="22"/>
  <c r="U93" i="22"/>
  <c r="AA93" i="22"/>
  <c r="AA94" i="22"/>
  <c r="R95" i="22"/>
  <c r="N95" i="22"/>
  <c r="Q100" i="22"/>
  <c r="AI100" i="22" s="1"/>
  <c r="S105" i="22"/>
  <c r="Q110" i="22"/>
  <c r="I113" i="22"/>
  <c r="V113" i="22"/>
  <c r="B115" i="22"/>
  <c r="X116" i="22"/>
  <c r="F116" i="22"/>
  <c r="I116" i="22" s="1"/>
  <c r="T110" i="22"/>
  <c r="AF110" i="22"/>
  <c r="AG115" i="22"/>
  <c r="AG116" i="22"/>
  <c r="AA116" i="22"/>
  <c r="U116" i="22"/>
  <c r="Q116" i="22"/>
  <c r="AG120" i="22"/>
  <c r="U120" i="22"/>
  <c r="Q120" i="22"/>
  <c r="AA141" i="22"/>
  <c r="AG143" i="22"/>
  <c r="AA143" i="22"/>
  <c r="U143" i="22"/>
  <c r="Q143" i="22"/>
  <c r="AA144" i="22"/>
  <c r="AG144" i="22"/>
  <c r="U144" i="22"/>
  <c r="Q144" i="22"/>
  <c r="V110" i="22"/>
  <c r="AB110" i="22"/>
  <c r="S115" i="22"/>
  <c r="U118" i="22"/>
  <c r="N127" i="22"/>
  <c r="W130" i="22"/>
  <c r="AG131" i="22"/>
  <c r="AC132" i="22"/>
  <c r="AC133" i="22"/>
  <c r="AH137" i="22"/>
  <c r="AG140" i="22"/>
  <c r="AG141" i="22"/>
  <c r="Q114" i="22"/>
  <c r="U114" i="22"/>
  <c r="AA114" i="22"/>
  <c r="X115" i="22"/>
  <c r="AI118" i="22"/>
  <c r="Q119" i="22"/>
  <c r="I120" i="22"/>
  <c r="AC120" i="22" s="1"/>
  <c r="R120" i="22"/>
  <c r="U125" i="22"/>
  <c r="V135" i="22"/>
  <c r="Q138" i="22"/>
  <c r="U138" i="22"/>
  <c r="Q139" i="22"/>
  <c r="U139" i="22"/>
  <c r="Q128" i="22"/>
  <c r="Q131" i="22"/>
  <c r="W132" i="22"/>
  <c r="W133" i="22"/>
  <c r="V137" i="22"/>
  <c r="Q140" i="22"/>
  <c r="U140" i="22"/>
  <c r="Q141" i="22"/>
  <c r="U141" i="22"/>
  <c r="Q145" i="22"/>
  <c r="U145" i="22"/>
  <c r="I380" i="21"/>
  <c r="H169" i="21"/>
  <c r="G380" i="21"/>
  <c r="F15" i="21"/>
  <c r="C337" i="21"/>
  <c r="AI70" i="22" l="1"/>
  <c r="AI128" i="22"/>
  <c r="W128" i="22"/>
  <c r="AI138" i="22"/>
  <c r="W138" i="22"/>
  <c r="AC138" i="22"/>
  <c r="W120" i="22"/>
  <c r="AI120" i="22"/>
  <c r="AD91" i="22"/>
  <c r="X91" i="22"/>
  <c r="N91" i="22"/>
  <c r="R91" i="22"/>
  <c r="AB115" i="22"/>
  <c r="V115" i="22"/>
  <c r="U102" i="22"/>
  <c r="Q102" i="22"/>
  <c r="AG102" i="22"/>
  <c r="AI97" i="22"/>
  <c r="W97" i="22"/>
  <c r="AA92" i="22"/>
  <c r="I92" i="22"/>
  <c r="AC82" i="22"/>
  <c r="W82" i="22"/>
  <c r="AI82" i="22"/>
  <c r="W79" i="22"/>
  <c r="AI79" i="22"/>
  <c r="H68" i="22"/>
  <c r="H69" i="22"/>
  <c r="I69" i="22" s="1"/>
  <c r="AI92" i="22"/>
  <c r="W92" i="22"/>
  <c r="AC92" i="22"/>
  <c r="W41" i="22"/>
  <c r="AC41" i="22"/>
  <c r="AI41" i="22"/>
  <c r="AI30" i="22"/>
  <c r="AC30" i="22"/>
  <c r="W30" i="22"/>
  <c r="AB49" i="22"/>
  <c r="AH49" i="22"/>
  <c r="V49" i="22"/>
  <c r="AI24" i="22"/>
  <c r="AC24" i="22"/>
  <c r="W24" i="22"/>
  <c r="AD16" i="22"/>
  <c r="X16" i="22"/>
  <c r="J15" i="22"/>
  <c r="R16" i="22"/>
  <c r="N16" i="22"/>
  <c r="AC59" i="22"/>
  <c r="AI59" i="22"/>
  <c r="W59" i="22"/>
  <c r="AG46" i="22"/>
  <c r="U46" i="22"/>
  <c r="AA46" i="22"/>
  <c r="Q46" i="22"/>
  <c r="AI39" i="22"/>
  <c r="W39" i="22"/>
  <c r="AC39" i="22"/>
  <c r="AI38" i="22"/>
  <c r="W38" i="22"/>
  <c r="AC38" i="22"/>
  <c r="AI37" i="22"/>
  <c r="W37" i="22"/>
  <c r="AC37" i="22"/>
  <c r="AI57" i="22"/>
  <c r="AC57" i="22"/>
  <c r="W57" i="22"/>
  <c r="AI43" i="22"/>
  <c r="AC43" i="22"/>
  <c r="W43" i="22"/>
  <c r="AI141" i="22"/>
  <c r="AC141" i="22"/>
  <c r="W141" i="22"/>
  <c r="AI119" i="22"/>
  <c r="W119" i="22"/>
  <c r="U95" i="22"/>
  <c r="AG95" i="22"/>
  <c r="Q95" i="22"/>
  <c r="I87" i="22"/>
  <c r="W87" i="22" s="1"/>
  <c r="H86" i="22"/>
  <c r="U110" i="22"/>
  <c r="AI85" i="22"/>
  <c r="W85" i="22"/>
  <c r="Q83" i="22"/>
  <c r="AI44" i="22"/>
  <c r="AC44" i="22"/>
  <c r="W44" i="22"/>
  <c r="AI137" i="22"/>
  <c r="AC137" i="22"/>
  <c r="W137" i="22"/>
  <c r="I110" i="22"/>
  <c r="AC45" i="22"/>
  <c r="AI45" i="22"/>
  <c r="W45" i="22"/>
  <c r="AE16" i="22"/>
  <c r="K15" i="22"/>
  <c r="S16" i="22"/>
  <c r="V91" i="22"/>
  <c r="AH91" i="22"/>
  <c r="AB91" i="22"/>
  <c r="X49" i="22"/>
  <c r="R49" i="22"/>
  <c r="AD49" i="22"/>
  <c r="N49" i="22"/>
  <c r="AI21" i="22"/>
  <c r="AC21" i="22"/>
  <c r="W21" i="22"/>
  <c r="AI19" i="22"/>
  <c r="AC19" i="22"/>
  <c r="W19" i="22"/>
  <c r="H15" i="22"/>
  <c r="H89" i="22" s="1"/>
  <c r="H90" i="22" s="1"/>
  <c r="I88" i="22"/>
  <c r="W88" i="22" s="1"/>
  <c r="U88" i="22"/>
  <c r="F80" i="22"/>
  <c r="E68" i="22"/>
  <c r="F68" i="22" s="1"/>
  <c r="I68" i="22" s="1"/>
  <c r="W107" i="22"/>
  <c r="AI107" i="22"/>
  <c r="AI58" i="22"/>
  <c r="W58" i="22"/>
  <c r="AC58" i="22"/>
  <c r="AC27" i="22"/>
  <c r="W27" i="22"/>
  <c r="AI27" i="22"/>
  <c r="AC26" i="22"/>
  <c r="W26" i="22"/>
  <c r="AI26" i="22"/>
  <c r="AI139" i="22"/>
  <c r="W139" i="22"/>
  <c r="AC139" i="22"/>
  <c r="AC114" i="22"/>
  <c r="AI114" i="22"/>
  <c r="W114" i="22"/>
  <c r="U127" i="22"/>
  <c r="Q127" i="22"/>
  <c r="AG127" i="22"/>
  <c r="AC110" i="22"/>
  <c r="W110" i="22"/>
  <c r="AI110" i="22"/>
  <c r="W93" i="22"/>
  <c r="AI93" i="22"/>
  <c r="W117" i="22"/>
  <c r="AC117" i="22"/>
  <c r="AI117" i="22"/>
  <c r="AA113" i="22"/>
  <c r="U113" i="22"/>
  <c r="Q113" i="22"/>
  <c r="AG113" i="22"/>
  <c r="AG105" i="22"/>
  <c r="Q105" i="22"/>
  <c r="U105" i="22"/>
  <c r="AG108" i="22"/>
  <c r="Q108" i="22"/>
  <c r="AI108" i="22" s="1"/>
  <c r="U108" i="22"/>
  <c r="AI86" i="22"/>
  <c r="AI81" i="22"/>
  <c r="W81" i="22"/>
  <c r="W124" i="22"/>
  <c r="AC124" i="22"/>
  <c r="AG98" i="22"/>
  <c r="Q98" i="22"/>
  <c r="U98" i="22"/>
  <c r="I70" i="22"/>
  <c r="AC70" i="22" s="1"/>
  <c r="I108" i="22"/>
  <c r="AA108" i="22"/>
  <c r="AG40" i="22"/>
  <c r="AA40" i="22"/>
  <c r="U40" i="22"/>
  <c r="Q40" i="22"/>
  <c r="AG32" i="22"/>
  <c r="AA32" i="22"/>
  <c r="Q32" i="22"/>
  <c r="U32" i="22"/>
  <c r="AI29" i="22"/>
  <c r="AC29" i="22"/>
  <c r="W29" i="22"/>
  <c r="AC72" i="22"/>
  <c r="W72" i="22"/>
  <c r="AI72" i="22"/>
  <c r="P69" i="22"/>
  <c r="Q69" i="22" s="1"/>
  <c r="P68" i="22"/>
  <c r="U67" i="22"/>
  <c r="Q67" i="22"/>
  <c r="AG67" i="22"/>
  <c r="AI54" i="22"/>
  <c r="W54" i="22"/>
  <c r="AC54" i="22"/>
  <c r="AC25" i="22"/>
  <c r="W25" i="22"/>
  <c r="AI25" i="22"/>
  <c r="B89" i="22"/>
  <c r="F15" i="22"/>
  <c r="I15" i="22" s="1"/>
  <c r="I86" i="22"/>
  <c r="AC86" i="22" s="1"/>
  <c r="AG68" i="22"/>
  <c r="AA68" i="22"/>
  <c r="Q68" i="22"/>
  <c r="U68" i="22"/>
  <c r="C142" i="22"/>
  <c r="C146" i="22" s="1"/>
  <c r="W75" i="22"/>
  <c r="AI75" i="22"/>
  <c r="AI52" i="22"/>
  <c r="W52" i="22"/>
  <c r="L142" i="22"/>
  <c r="AF90" i="22"/>
  <c r="T90" i="22"/>
  <c r="F16" i="22"/>
  <c r="I16" i="22" s="1"/>
  <c r="AI145" i="22"/>
  <c r="W145" i="22"/>
  <c r="AC145" i="22"/>
  <c r="AI140" i="22"/>
  <c r="AC140" i="22"/>
  <c r="W140" i="22"/>
  <c r="AI131" i="22"/>
  <c r="AC131" i="22"/>
  <c r="W131" i="22"/>
  <c r="AI144" i="22"/>
  <c r="W144" i="22"/>
  <c r="AC144" i="22"/>
  <c r="AC143" i="22"/>
  <c r="W143" i="22"/>
  <c r="AI143" i="22"/>
  <c r="AC116" i="22"/>
  <c r="AI116" i="22"/>
  <c r="W116" i="22"/>
  <c r="F115" i="22"/>
  <c r="R115" i="22"/>
  <c r="Q99" i="22"/>
  <c r="AI99" i="22" s="1"/>
  <c r="U99" i="22"/>
  <c r="AG99" i="22"/>
  <c r="AA98" i="22"/>
  <c r="I98" i="22"/>
  <c r="AC98" i="22" s="1"/>
  <c r="AF91" i="22"/>
  <c r="T91" i="22"/>
  <c r="U62" i="22"/>
  <c r="Q62" i="22"/>
  <c r="AG62" i="22"/>
  <c r="AA62" i="22"/>
  <c r="AI36" i="22"/>
  <c r="W36" i="22"/>
  <c r="AC36" i="22"/>
  <c r="I109" i="22"/>
  <c r="AI96" i="22"/>
  <c r="W96" i="22"/>
  <c r="U92" i="22"/>
  <c r="AI80" i="22"/>
  <c r="AI74" i="22"/>
  <c r="AC74" i="22"/>
  <c r="W74" i="22"/>
  <c r="AC73" i="22"/>
  <c r="W73" i="22"/>
  <c r="AI73" i="22"/>
  <c r="F91" i="22"/>
  <c r="I91" i="22" s="1"/>
  <c r="AI55" i="22"/>
  <c r="W55" i="22"/>
  <c r="AC55" i="22"/>
  <c r="W51" i="22"/>
  <c r="AG50" i="22"/>
  <c r="U50" i="22"/>
  <c r="Q50" i="22"/>
  <c r="AA50" i="22"/>
  <c r="AC31" i="22"/>
  <c r="W31" i="22"/>
  <c r="AI31" i="22"/>
  <c r="AC22" i="22"/>
  <c r="AI22" i="22"/>
  <c r="W22" i="22"/>
  <c r="AI20" i="22"/>
  <c r="W20" i="22"/>
  <c r="AC20" i="22"/>
  <c r="O15" i="22"/>
  <c r="AH16" i="22"/>
  <c r="V16" i="22"/>
  <c r="AB16" i="22"/>
  <c r="AI65" i="22"/>
  <c r="W65" i="22"/>
  <c r="I63" i="22"/>
  <c r="W63" i="22" s="1"/>
  <c r="AA17" i="22"/>
  <c r="U17" i="22"/>
  <c r="Q17" i="22"/>
  <c r="AG17" i="22"/>
  <c r="P115" i="22"/>
  <c r="Q115" i="22" s="1"/>
  <c r="Q135" i="22"/>
  <c r="AI135" i="22" s="1"/>
  <c r="AI56" i="22"/>
  <c r="AC56" i="22"/>
  <c r="W56" i="22"/>
  <c r="G90" i="22"/>
  <c r="E337" i="21"/>
  <c r="F337" i="21"/>
  <c r="C380" i="21"/>
  <c r="C338" i="21"/>
  <c r="AI17" i="22" l="1"/>
  <c r="AC17" i="22"/>
  <c r="W17" i="22"/>
  <c r="AC50" i="22"/>
  <c r="W50" i="22"/>
  <c r="AI50" i="22"/>
  <c r="AA115" i="22"/>
  <c r="U115" i="22"/>
  <c r="AC40" i="22"/>
  <c r="W40" i="22"/>
  <c r="AI40" i="22"/>
  <c r="W98" i="22"/>
  <c r="AI98" i="22"/>
  <c r="AI113" i="22"/>
  <c r="W113" i="22"/>
  <c r="AC113" i="22"/>
  <c r="AI127" i="22"/>
  <c r="AC127" i="22"/>
  <c r="W127" i="22"/>
  <c r="I80" i="22"/>
  <c r="AA80" i="22"/>
  <c r="U80" i="22"/>
  <c r="AI95" i="22"/>
  <c r="W95" i="22"/>
  <c r="J89" i="22"/>
  <c r="AD15" i="22"/>
  <c r="R15" i="22"/>
  <c r="N15" i="22"/>
  <c r="X15" i="22"/>
  <c r="AA91" i="22"/>
  <c r="U91" i="22"/>
  <c r="Q91" i="22"/>
  <c r="AG91" i="22"/>
  <c r="G142" i="22"/>
  <c r="O89" i="22"/>
  <c r="AH15" i="22"/>
  <c r="V15" i="22"/>
  <c r="AB15" i="22"/>
  <c r="AC68" i="22"/>
  <c r="W68" i="22"/>
  <c r="AI68" i="22"/>
  <c r="AC69" i="22"/>
  <c r="W69" i="22"/>
  <c r="AI69" i="22"/>
  <c r="AC32" i="22"/>
  <c r="W32" i="22"/>
  <c r="AI32" i="22"/>
  <c r="W105" i="22"/>
  <c r="AI105" i="22"/>
  <c r="I115" i="22"/>
  <c r="AC115" i="22" s="1"/>
  <c r="AI115" i="22"/>
  <c r="AI62" i="22"/>
  <c r="W62" i="22"/>
  <c r="L146" i="22"/>
  <c r="T142" i="22"/>
  <c r="AF142" i="22"/>
  <c r="B90" i="22"/>
  <c r="F89" i="22"/>
  <c r="I89" i="22" s="1"/>
  <c r="W67" i="22"/>
  <c r="AI67" i="22"/>
  <c r="W86" i="22"/>
  <c r="AG49" i="22"/>
  <c r="U49" i="22"/>
  <c r="Q49" i="22"/>
  <c r="AA49" i="22"/>
  <c r="K89" i="22"/>
  <c r="AE15" i="22"/>
  <c r="S15" i="22"/>
  <c r="Y15" i="22"/>
  <c r="AI83" i="22"/>
  <c r="W83" i="22"/>
  <c r="AA16" i="22"/>
  <c r="U16" i="22"/>
  <c r="Q16" i="22"/>
  <c r="AG16" i="22"/>
  <c r="AI102" i="22"/>
  <c r="W102" i="22"/>
  <c r="W70" i="22"/>
  <c r="AC46" i="22"/>
  <c r="W46" i="22"/>
  <c r="AI46" i="22"/>
  <c r="H981" i="13"/>
  <c r="H163" i="13"/>
  <c r="H45" i="13"/>
  <c r="B142" i="22" l="1"/>
  <c r="F90" i="22"/>
  <c r="I90" i="22" s="1"/>
  <c r="AH89" i="22"/>
  <c r="V89" i="22"/>
  <c r="AB89" i="22"/>
  <c r="O90" i="22"/>
  <c r="AI91" i="22"/>
  <c r="W91" i="22"/>
  <c r="AA15" i="22"/>
  <c r="AG15" i="22"/>
  <c r="U15" i="22"/>
  <c r="Q15" i="22"/>
  <c r="W80" i="22"/>
  <c r="AC80" i="22"/>
  <c r="AC49" i="22"/>
  <c r="W49" i="22"/>
  <c r="AI49" i="22"/>
  <c r="W115" i="22"/>
  <c r="G146" i="22"/>
  <c r="AI16" i="22"/>
  <c r="AC16" i="22"/>
  <c r="W16" i="22"/>
  <c r="K90" i="22"/>
  <c r="S89" i="22"/>
  <c r="AE89" i="22"/>
  <c r="AF146" i="22"/>
  <c r="Z146" i="22"/>
  <c r="T146" i="22"/>
  <c r="AD89" i="22"/>
  <c r="X89" i="22"/>
  <c r="N89" i="22"/>
  <c r="J90" i="22"/>
  <c r="R89" i="22"/>
  <c r="J10" i="7"/>
  <c r="Q89" i="22" l="1"/>
  <c r="AG89" i="22"/>
  <c r="U89" i="22"/>
  <c r="AA89" i="22"/>
  <c r="K142" i="22"/>
  <c r="S90" i="22"/>
  <c r="AE90" i="22"/>
  <c r="AI15" i="22"/>
  <c r="W15" i="22"/>
  <c r="AC15" i="22"/>
  <c r="O142" i="22"/>
  <c r="AB90" i="22"/>
  <c r="V90" i="22"/>
  <c r="AH90" i="22"/>
  <c r="I146" i="22"/>
  <c r="J142" i="22"/>
  <c r="N90" i="22"/>
  <c r="X90" i="22"/>
  <c r="R90" i="22"/>
  <c r="AD90" i="22"/>
  <c r="B146" i="22"/>
  <c r="F146" i="22" s="1"/>
  <c r="F142" i="22"/>
  <c r="I142" i="22" s="1"/>
  <c r="AD142" i="22" l="1"/>
  <c r="X142" i="22"/>
  <c r="J146" i="22"/>
  <c r="N142" i="22"/>
  <c r="R142" i="22"/>
  <c r="AH142" i="22"/>
  <c r="O146" i="22"/>
  <c r="AB142" i="22"/>
  <c r="V142" i="22"/>
  <c r="AG90" i="22"/>
  <c r="AA90" i="22"/>
  <c r="Q90" i="22"/>
  <c r="U90" i="22"/>
  <c r="Y142" i="22"/>
  <c r="K146" i="22"/>
  <c r="S142" i="22"/>
  <c r="AE142" i="22"/>
  <c r="AI89" i="22"/>
  <c r="AC89" i="22"/>
  <c r="W89" i="22"/>
  <c r="AC90" i="22" l="1"/>
  <c r="W90" i="22"/>
  <c r="AI90" i="22"/>
  <c r="AE146" i="22"/>
  <c r="S146" i="22"/>
  <c r="R146" i="22"/>
  <c r="AD146" i="22"/>
  <c r="X146" i="22"/>
  <c r="N146" i="22"/>
  <c r="U142" i="22"/>
  <c r="Q142" i="22"/>
  <c r="AG142" i="22"/>
  <c r="AA142" i="22"/>
  <c r="V146" i="22"/>
  <c r="AH146" i="22"/>
  <c r="AC142" i="22" l="1"/>
  <c r="W142" i="22"/>
  <c r="AI142" i="22"/>
  <c r="AA146" i="22"/>
  <c r="U146" i="22"/>
  <c r="Q146" i="22"/>
  <c r="AG146" i="22"/>
  <c r="AI146" i="22" l="1"/>
  <c r="AC146" i="22"/>
  <c r="W146" i="22"/>
</calcChain>
</file>

<file path=xl/sharedStrings.xml><?xml version="1.0" encoding="utf-8"?>
<sst xmlns="http://schemas.openxmlformats.org/spreadsheetml/2006/main" count="11201" uniqueCount="3681">
  <si>
    <t xml:space="preserve">Formularul nr.1_x000D_
</t>
  </si>
  <si>
    <t>aprobat prin ordinul ministerului finantelor_x000D_
nr. 18 din 27 ianuarie 2020</t>
  </si>
  <si>
    <t>Raport _x000D_
privind executarea indicatorilor generali si _x000D_
surselor de finantare ale bugetului de stat pe anul 2019_x000D_
(conform anexei nr.1 la Legea bugetului de stat pe anul 2019)</t>
  </si>
  <si>
    <t>(mii lei)</t>
  </si>
  <si>
    <t>Denumirea</t>
  </si>
  <si>
    <t>Cod ECO</t>
  </si>
  <si>
    <t>Aprobat</t>
  </si>
  <si>
    <t>Precizat</t>
  </si>
  <si>
    <t xml:space="preserve">Executat </t>
  </si>
  <si>
    <t>Executat fata de precizat</t>
  </si>
  <si>
    <t>devieri (+/-)</t>
  </si>
  <si>
    <t>in %</t>
  </si>
  <si>
    <t>2</t>
  </si>
  <si>
    <t>VENITURI, total</t>
  </si>
  <si>
    <t>1</t>
  </si>
  <si>
    <t xml:space="preserve">  98.3</t>
  </si>
  <si>
    <t>Impozite si taxe</t>
  </si>
  <si>
    <t>11</t>
  </si>
  <si>
    <t>Granturi primite</t>
  </si>
  <si>
    <t>13</t>
  </si>
  <si>
    <t xml:space="preserve">  85.9</t>
  </si>
  <si>
    <t>Alte venituri</t>
  </si>
  <si>
    <t>14</t>
  </si>
  <si>
    <t xml:space="preserve"> 111.3</t>
  </si>
  <si>
    <t>Transferuri primite in cadrul bugetului public national</t>
  </si>
  <si>
    <t>19</t>
  </si>
  <si>
    <t xml:space="preserve">  67.7</t>
  </si>
  <si>
    <t>CHELTUIELI, total</t>
  </si>
  <si>
    <t>2+3</t>
  </si>
  <si>
    <t xml:space="preserve">  92.9</t>
  </si>
  <si>
    <t xml:space="preserve">  dintre care:</t>
  </si>
  <si>
    <t/>
  </si>
  <si>
    <t>Cheltuieli de personal</t>
  </si>
  <si>
    <t>21</t>
  </si>
  <si>
    <t xml:space="preserve">  95.3</t>
  </si>
  <si>
    <t>Transferuri acordate in cadrul bugetului public national</t>
  </si>
  <si>
    <t>29</t>
  </si>
  <si>
    <t xml:space="preserve">  97.3</t>
  </si>
  <si>
    <t>Investitii capitale in active materiale in curs de execuitie</t>
  </si>
  <si>
    <t>3192</t>
  </si>
  <si>
    <t xml:space="preserve">  76.8</t>
  </si>
  <si>
    <t>SOLD BUGETAR</t>
  </si>
  <si>
    <t>1-(2+3)</t>
  </si>
  <si>
    <t xml:space="preserve">  54.5</t>
  </si>
  <si>
    <t>SURSE DE FINANTARE, total</t>
  </si>
  <si>
    <t>4+5+9</t>
  </si>
  <si>
    <t>ACTIVE FINANCIARE</t>
  </si>
  <si>
    <t>4</t>
  </si>
  <si>
    <t xml:space="preserve">  &gt;200</t>
  </si>
  <si>
    <t>Creante interne</t>
  </si>
  <si>
    <t>41</t>
  </si>
  <si>
    <t xml:space="preserve"> 129.4</t>
  </si>
  <si>
    <t>Diferenta de curs valutar</t>
  </si>
  <si>
    <t>42</t>
  </si>
  <si>
    <t>Credite interne institutiilor nefinanciare si financiare</t>
  </si>
  <si>
    <t>45</t>
  </si>
  <si>
    <t>Imprumuturi recreditate interne intre bugete</t>
  </si>
  <si>
    <t>46</t>
  </si>
  <si>
    <t xml:space="preserve">  90.3</t>
  </si>
  <si>
    <t>Imprumuturi recreditate interne institutiilor nefinanciare si financiare</t>
  </si>
  <si>
    <t>47</t>
  </si>
  <si>
    <t xml:space="preserve">  32.7</t>
  </si>
  <si>
    <t>Creante externe</t>
  </si>
  <si>
    <t>48</t>
  </si>
  <si>
    <t xml:space="preserve">  99.8</t>
  </si>
  <si>
    <t>DATORII</t>
  </si>
  <si>
    <t>5</t>
  </si>
  <si>
    <t xml:space="preserve">  13.9</t>
  </si>
  <si>
    <t>Datorii interne</t>
  </si>
  <si>
    <t>51</t>
  </si>
  <si>
    <t xml:space="preserve">  14.4</t>
  </si>
  <si>
    <t>Imprumuturi externe</t>
  </si>
  <si>
    <t>59</t>
  </si>
  <si>
    <t xml:space="preserve">  13.8</t>
  </si>
  <si>
    <t>MODIFICAREA SOLDULUI DE MIJLOACE BANESTI</t>
  </si>
  <si>
    <t>9</t>
  </si>
  <si>
    <t xml:space="preserve"> 142.1</t>
  </si>
  <si>
    <t>Sold de mijloace banesti la inceputul perioadei</t>
  </si>
  <si>
    <t>91</t>
  </si>
  <si>
    <t xml:space="preserve"> 100.0</t>
  </si>
  <si>
    <t>Corectarea soldului de mijloace banesti</t>
  </si>
  <si>
    <t>92</t>
  </si>
  <si>
    <t xml:space="preserve">  99.7</t>
  </si>
  <si>
    <t>Sold de mijloace banesti la sfirsitul perioadei</t>
  </si>
  <si>
    <t>93</t>
  </si>
  <si>
    <t xml:space="preserve">  86.1</t>
  </si>
  <si>
    <t xml:space="preserve">     Secretar de stat</t>
  </si>
  <si>
    <t>Tatiana Ivanicichina</t>
  </si>
  <si>
    <t>Angela Voronin</t>
  </si>
  <si>
    <t>Natalia Sсlearuc</t>
  </si>
  <si>
    <t>Maxim Ciobanu</t>
  </si>
  <si>
    <t>Nadejda Slova</t>
  </si>
  <si>
    <t>Serghei Pușcuța</t>
  </si>
  <si>
    <t xml:space="preserve">     Șef Direcție politici și sinteză bugetară</t>
  </si>
  <si>
    <t xml:space="preserve">     Șef Direcție Trezoreria de Stat</t>
  </si>
  <si>
    <t xml:space="preserve">     Șef Secție raportare</t>
  </si>
  <si>
    <t xml:space="preserve">     Viceprim-ministru, Ministru al Finanțelor</t>
  </si>
  <si>
    <t xml:space="preserve">Formularul nr.2_x000D_
</t>
  </si>
  <si>
    <t>Raport _x000D_
privind executarea veniturilor bugetului de stat si surselor de finantare _x000D_
a soldului bugetar pe anul 2019_x000D_
(conform anexei nr.2 la Legea bugetului de stat pe anul 2019)</t>
  </si>
  <si>
    <t>VENITURI</t>
  </si>
  <si>
    <t>Impozite pe venit</t>
  </si>
  <si>
    <t>111</t>
  </si>
  <si>
    <t xml:space="preserve">  99.4</t>
  </si>
  <si>
    <t>Impozit pe venitul persoanelor fizice</t>
  </si>
  <si>
    <t>1111</t>
  </si>
  <si>
    <t xml:space="preserve"> 100.4</t>
  </si>
  <si>
    <t>Impozit pe venitul persoanelor juridice</t>
  </si>
  <si>
    <t>1112</t>
  </si>
  <si>
    <t xml:space="preserve">  99.1</t>
  </si>
  <si>
    <t>Impozite pe proprietate</t>
  </si>
  <si>
    <t>113</t>
  </si>
  <si>
    <t xml:space="preserve">  97.7</t>
  </si>
  <si>
    <t>Impozite pe proprietate cu caracter ocazional</t>
  </si>
  <si>
    <t>1133</t>
  </si>
  <si>
    <t>Alte impozite pe proprietate</t>
  </si>
  <si>
    <t>1136</t>
  </si>
  <si>
    <t xml:space="preserve">  97.8</t>
  </si>
  <si>
    <t>Impozite si taxe pe marfuri si servicii</t>
  </si>
  <si>
    <t>114</t>
  </si>
  <si>
    <t xml:space="preserve">  98.2</t>
  </si>
  <si>
    <t>Taxa pe valoarea adaugata</t>
  </si>
  <si>
    <t>1141</t>
  </si>
  <si>
    <t xml:space="preserve">  97.6</t>
  </si>
  <si>
    <t>Accize</t>
  </si>
  <si>
    <t>1142</t>
  </si>
  <si>
    <t xml:space="preserve">  98.8</t>
  </si>
  <si>
    <t>Taxe pentru servicii specifice</t>
  </si>
  <si>
    <t>1144</t>
  </si>
  <si>
    <t xml:space="preserve">  72.8</t>
  </si>
  <si>
    <t>Taxe si plati pentru utilizarea marfurilor si pentru practicarea unor genuri de activitate</t>
  </si>
  <si>
    <t>1145</t>
  </si>
  <si>
    <t xml:space="preserve"> 102.5</t>
  </si>
  <si>
    <t>Alte taxe pentru marfuri si servicii</t>
  </si>
  <si>
    <t>1146</t>
  </si>
  <si>
    <t xml:space="preserve"> 105.3</t>
  </si>
  <si>
    <t>Taxa asupra comertului exterior si operatiunilor externe</t>
  </si>
  <si>
    <t>115</t>
  </si>
  <si>
    <t xml:space="preserve">  96.6</t>
  </si>
  <si>
    <t>Taxe vamale si alte taxe de import</t>
  </si>
  <si>
    <t>1151</t>
  </si>
  <si>
    <t xml:space="preserve">  97.2</t>
  </si>
  <si>
    <t>Alte taxe asupra comertului exterior si operatiunilor externe</t>
  </si>
  <si>
    <t>1156</t>
  </si>
  <si>
    <t xml:space="preserve">  95.5</t>
  </si>
  <si>
    <t>Granturi primite de la guvernele altor state</t>
  </si>
  <si>
    <t>131</t>
  </si>
  <si>
    <t xml:space="preserve">  64.1</t>
  </si>
  <si>
    <t>Granturi curente primite de la guvernele altor state</t>
  </si>
  <si>
    <t>Granturi primite de la organizatiile internationale</t>
  </si>
  <si>
    <t>132</t>
  </si>
  <si>
    <t xml:space="preserve">  86.4</t>
  </si>
  <si>
    <t>Granturi curente primite de la organizatiile internationale</t>
  </si>
  <si>
    <t xml:space="preserve">  89.6</t>
  </si>
  <si>
    <t>Granturi capitale primite de la organizatiile internationale</t>
  </si>
  <si>
    <t xml:space="preserve">  48.4</t>
  </si>
  <si>
    <t>Venituri din proprietate</t>
  </si>
  <si>
    <t>141</t>
  </si>
  <si>
    <t xml:space="preserve"> 109.5</t>
  </si>
  <si>
    <t>Dobinzi incasate</t>
  </si>
  <si>
    <t>1411</t>
  </si>
  <si>
    <t xml:space="preserve"> 114.1</t>
  </si>
  <si>
    <t>Dividende primite</t>
  </si>
  <si>
    <t>1412</t>
  </si>
  <si>
    <t xml:space="preserve"> 104.8</t>
  </si>
  <si>
    <t>Renta</t>
  </si>
  <si>
    <t>1415</t>
  </si>
  <si>
    <t xml:space="preserve">  88.5</t>
  </si>
  <si>
    <t>Venituri din vinzarea marfurilor si serviciilor</t>
  </si>
  <si>
    <t>142</t>
  </si>
  <si>
    <t xml:space="preserve"> 118.4</t>
  </si>
  <si>
    <t>Taxe si plati administrative</t>
  </si>
  <si>
    <t>1422</t>
  </si>
  <si>
    <t xml:space="preserve"> 116.6</t>
  </si>
  <si>
    <t>Comercializarea marfurilor si serviciilor de catre institutiile bugetare</t>
  </si>
  <si>
    <t>1423</t>
  </si>
  <si>
    <t xml:space="preserve"> 119.2</t>
  </si>
  <si>
    <t>Amenzi si sanctiuni</t>
  </si>
  <si>
    <t>143</t>
  </si>
  <si>
    <t xml:space="preserve">  94.5</t>
  </si>
  <si>
    <t>Donatii voluntare</t>
  </si>
  <si>
    <t>144</t>
  </si>
  <si>
    <t xml:space="preserve">  91.9</t>
  </si>
  <si>
    <t>Alte venituri si venituri neidentificate</t>
  </si>
  <si>
    <t>145</t>
  </si>
  <si>
    <t xml:space="preserve"> 116.0</t>
  </si>
  <si>
    <t>Transferuri primite intre bugetul de stat si bugetele locale</t>
  </si>
  <si>
    <t>191</t>
  </si>
  <si>
    <t>Actiuni si alte forme de participare in capital in interiorul tarii</t>
  </si>
  <si>
    <t>415</t>
  </si>
  <si>
    <t xml:space="preserve"> 153.9</t>
  </si>
  <si>
    <t>Alte creante interne ale bugetului</t>
  </si>
  <si>
    <t>418</t>
  </si>
  <si>
    <t xml:space="preserve"> 101.2</t>
  </si>
  <si>
    <t>Imprumuturi recreditate intre bugetul de stat si bugetele locale</t>
  </si>
  <si>
    <t>461</t>
  </si>
  <si>
    <t>Imprumuturi recreditate institutiilor nefinanciare</t>
  </si>
  <si>
    <t>471</t>
  </si>
  <si>
    <t xml:space="preserve">  52.2</t>
  </si>
  <si>
    <t>Imprumuturi recreditate institutiilor financiare</t>
  </si>
  <si>
    <t>472</t>
  </si>
  <si>
    <t xml:space="preserve">  21.9</t>
  </si>
  <si>
    <t>Garantii externe</t>
  </si>
  <si>
    <t>484</t>
  </si>
  <si>
    <t>Garantii externe acordate</t>
  </si>
  <si>
    <t>4848</t>
  </si>
  <si>
    <t>Valori mobiliare de stat cu exceptia actiunilor</t>
  </si>
  <si>
    <t>513</t>
  </si>
  <si>
    <t xml:space="preserve">  11.0</t>
  </si>
  <si>
    <t>Valori mobiliare de stat emise pe piata primara</t>
  </si>
  <si>
    <t>5131</t>
  </si>
  <si>
    <t xml:space="preserve">  43.6</t>
  </si>
  <si>
    <t>Valori mobiliare de stat convertite</t>
  </si>
  <si>
    <t>5132</t>
  </si>
  <si>
    <t>Valori mobiliare de stat emise pentru alte scopuri</t>
  </si>
  <si>
    <t>5134</t>
  </si>
  <si>
    <t>Garantii interne</t>
  </si>
  <si>
    <t>514</t>
  </si>
  <si>
    <t>5141</t>
  </si>
  <si>
    <t>Alte datorii interne ale bugetului</t>
  </si>
  <si>
    <t>518</t>
  </si>
  <si>
    <t>Plata-garantie de la drepturile de export-import</t>
  </si>
  <si>
    <t>5182</t>
  </si>
  <si>
    <t>Drepturile de export-import achitate in avans</t>
  </si>
  <si>
    <t>5183</t>
  </si>
  <si>
    <t>595</t>
  </si>
  <si>
    <t>Primirea imprumuturilor externe</t>
  </si>
  <si>
    <t>5951</t>
  </si>
  <si>
    <t xml:space="preserve">  46.1</t>
  </si>
  <si>
    <t>Rambursarea imprumuturilor externe</t>
  </si>
  <si>
    <t>5952</t>
  </si>
  <si>
    <t xml:space="preserve">  96.8</t>
  </si>
  <si>
    <t>Modificarea soldului de mijloace banesti</t>
  </si>
  <si>
    <t xml:space="preserve">Formularul nr.3_x000D_
</t>
  </si>
  <si>
    <t>Raport _x000D_
privind executarea bugetelor autoritatilor finantate de la bugetul de stat_x000D_
la partea de cheltuieli pe anul 2019_x000D_
(conform anexei nr.3 la Legea bugetului de stat pe anul 2019)</t>
  </si>
  <si>
    <t>Cod</t>
  </si>
  <si>
    <t>SECRETARIATUL PARLAMENTULUI RM</t>
  </si>
  <si>
    <t>0101</t>
  </si>
  <si>
    <t>CHELTUIELI SI ACTIVE NEFINANCIARE, TOTAL</t>
  </si>
  <si>
    <t xml:space="preserve">  86.8</t>
  </si>
  <si>
    <t>Servicii de stat cu destinatie generala</t>
  </si>
  <si>
    <t>01</t>
  </si>
  <si>
    <t>Cheltuieli si active nefinanciare, total</t>
  </si>
  <si>
    <t>Activitatea Parlamentului</t>
  </si>
  <si>
    <t>APARATUL PRESEDINTELUI REPUBLICII MOLDOVA</t>
  </si>
  <si>
    <t>0102</t>
  </si>
  <si>
    <t xml:space="preserve">  77.6</t>
  </si>
  <si>
    <t>Activitatea Presedintelui Republicii Moldova</t>
  </si>
  <si>
    <t>0201</t>
  </si>
  <si>
    <t>CURTEA CONSTITUTIONALA</t>
  </si>
  <si>
    <t>0103</t>
  </si>
  <si>
    <t xml:space="preserve">  94.3</t>
  </si>
  <si>
    <t>Jurisdictie constitiutionala</t>
  </si>
  <si>
    <t>0401</t>
  </si>
  <si>
    <t>CURTEA DE CONTURI</t>
  </si>
  <si>
    <t>0104</t>
  </si>
  <si>
    <t xml:space="preserve">  97.9</t>
  </si>
  <si>
    <t>Auditul extern al finantelor publice</t>
  </si>
  <si>
    <t>0510</t>
  </si>
  <si>
    <t>CANCELARIA DE STAT</t>
  </si>
  <si>
    <t xml:space="preserve">  70.3</t>
  </si>
  <si>
    <t xml:space="preserve">  72.4</t>
  </si>
  <si>
    <t>Exercitarea guvernarii</t>
  </si>
  <si>
    <t>0301</t>
  </si>
  <si>
    <t xml:space="preserve">  81.2</t>
  </si>
  <si>
    <t>Servicii de suport pentru exercitarea guvernarii</t>
  </si>
  <si>
    <t>0302</t>
  </si>
  <si>
    <t xml:space="preserve">  95.9</t>
  </si>
  <si>
    <t>e-Transformare a Guvernarii</t>
  </si>
  <si>
    <t>0303</t>
  </si>
  <si>
    <t xml:space="preserve">  56.8</t>
  </si>
  <si>
    <t>Sustinerea diasporei</t>
  </si>
  <si>
    <t>2403</t>
  </si>
  <si>
    <t xml:space="preserve">  61.1</t>
  </si>
  <si>
    <t>Servicii in domeniul economiei</t>
  </si>
  <si>
    <t>04</t>
  </si>
  <si>
    <t xml:space="preserve">   3.5</t>
  </si>
  <si>
    <t>Sistem de evaluare si reevaluare a bunurilor imobiliare</t>
  </si>
  <si>
    <t>6904</t>
  </si>
  <si>
    <t>Ocrotirea sanatatii</t>
  </si>
  <si>
    <t>07</t>
  </si>
  <si>
    <t>Asistenta medicala  de reabilitare si recuperare</t>
  </si>
  <si>
    <t>8013</t>
  </si>
  <si>
    <t>Invatamint</t>
  </si>
  <si>
    <t>09</t>
  </si>
  <si>
    <t>Invatamint  superior</t>
  </si>
  <si>
    <t>8810</t>
  </si>
  <si>
    <t xml:space="preserve">  97.4</t>
  </si>
  <si>
    <t>Perfectionarea cadrelor</t>
  </si>
  <si>
    <t>8812</t>
  </si>
  <si>
    <t>MINISTERUL FINANTELOR</t>
  </si>
  <si>
    <t>0203</t>
  </si>
  <si>
    <t xml:space="preserve">  95.2</t>
  </si>
  <si>
    <t>Politici si management in domeniul bugetar-fiscal</t>
  </si>
  <si>
    <t>0501</t>
  </si>
  <si>
    <t xml:space="preserve">  90.7</t>
  </si>
  <si>
    <t>Administrarea veniturilor publice</t>
  </si>
  <si>
    <t>0502</t>
  </si>
  <si>
    <t xml:space="preserve">  95.6</t>
  </si>
  <si>
    <t>Inspectia financiara</t>
  </si>
  <si>
    <t>0504</t>
  </si>
  <si>
    <t xml:space="preserve">  94.9</t>
  </si>
  <si>
    <t>Administrarea achizitiilor publice</t>
  </si>
  <si>
    <t>0508</t>
  </si>
  <si>
    <t>MINISTERUL JUSTITIEI</t>
  </si>
  <si>
    <t>0204</t>
  </si>
  <si>
    <t xml:space="preserve">  92.4</t>
  </si>
  <si>
    <t>Servicii de arhiva</t>
  </si>
  <si>
    <t>1203</t>
  </si>
  <si>
    <t>Ordine publica si securitate nationala</t>
  </si>
  <si>
    <t>03</t>
  </si>
  <si>
    <t xml:space="preserve">  92.3</t>
  </si>
  <si>
    <t>Politici si management in domeniul justitiei</t>
  </si>
  <si>
    <t>4001</t>
  </si>
  <si>
    <t xml:space="preserve">  95.1</t>
  </si>
  <si>
    <t>Aparare a drepturilor si intereselor legale ale persoanelor</t>
  </si>
  <si>
    <t>4008</t>
  </si>
  <si>
    <t xml:space="preserve">  89.5</t>
  </si>
  <si>
    <t>Expertiza legala</t>
  </si>
  <si>
    <t>4009</t>
  </si>
  <si>
    <t xml:space="preserve">  85.4</t>
  </si>
  <si>
    <t>Sistem integrat de informare juridica</t>
  </si>
  <si>
    <t>4010</t>
  </si>
  <si>
    <t xml:space="preserve">  55.7</t>
  </si>
  <si>
    <t>Administrare judecatoreasca</t>
  </si>
  <si>
    <t>4015</t>
  </si>
  <si>
    <t xml:space="preserve">  28.1</t>
  </si>
  <si>
    <t>Asigurarea masurilor alternative de detentie</t>
  </si>
  <si>
    <t>4016</t>
  </si>
  <si>
    <t xml:space="preserve">  89.8</t>
  </si>
  <si>
    <t>Sistemul penitenciar</t>
  </si>
  <si>
    <t>4302</t>
  </si>
  <si>
    <t xml:space="preserve">  96.1</t>
  </si>
  <si>
    <t>MINISTERUL AFACERILOR INTERNE</t>
  </si>
  <si>
    <t>0205</t>
  </si>
  <si>
    <t xml:space="preserve">  94.1</t>
  </si>
  <si>
    <t xml:space="preserve">  61.9</t>
  </si>
  <si>
    <t>Politici si managment al rezervelor materiale ale statului</t>
  </si>
  <si>
    <t>2701</t>
  </si>
  <si>
    <t xml:space="preserve">  81.4</t>
  </si>
  <si>
    <t>Rezerve materiale ale statului</t>
  </si>
  <si>
    <t>2702</t>
  </si>
  <si>
    <t xml:space="preserve">  70.1</t>
  </si>
  <si>
    <t>Servicii de suport in domeniul rezervelor materiale ale statului</t>
  </si>
  <si>
    <t>2703</t>
  </si>
  <si>
    <t xml:space="preserve">  33.3</t>
  </si>
  <si>
    <t>Politici si management in domeniul  afacerilor interne</t>
  </si>
  <si>
    <t>3501</t>
  </si>
  <si>
    <t>Ordine si siguranta publica</t>
  </si>
  <si>
    <t>3502</t>
  </si>
  <si>
    <t xml:space="preserve">  97.5</t>
  </si>
  <si>
    <t>Migratie si azil</t>
  </si>
  <si>
    <t>3503</t>
  </si>
  <si>
    <t xml:space="preserve">  99.9</t>
  </si>
  <si>
    <t>Trupe de carabinieri</t>
  </si>
  <si>
    <t>3504</t>
  </si>
  <si>
    <t>Servicii de suport in domeniul afacerilor interne</t>
  </si>
  <si>
    <t>3505</t>
  </si>
  <si>
    <t xml:space="preserve">  66.0</t>
  </si>
  <si>
    <t>Managementul frontierei</t>
  </si>
  <si>
    <t>3506</t>
  </si>
  <si>
    <t>Protectia civila si apararea  impotriva incendiilor</t>
  </si>
  <si>
    <t>3702</t>
  </si>
  <si>
    <t xml:space="preserve">  92.1</t>
  </si>
  <si>
    <t>Protectia mediului</t>
  </si>
  <si>
    <t>05</t>
  </si>
  <si>
    <t xml:space="preserve">  91.7</t>
  </si>
  <si>
    <t>Managementul deseurilor radioactive</t>
  </si>
  <si>
    <t>7006</t>
  </si>
  <si>
    <t xml:space="preserve">  94.8</t>
  </si>
  <si>
    <t>Asistenta medicala primara</t>
  </si>
  <si>
    <t>8005</t>
  </si>
  <si>
    <t>Asistenta medicala spitaliceasca</t>
  </si>
  <si>
    <t>8010</t>
  </si>
  <si>
    <t xml:space="preserve">  92.5</t>
  </si>
  <si>
    <t xml:space="preserve">  99.2</t>
  </si>
  <si>
    <t>Invatamint  profesional-tehnic postsecundar</t>
  </si>
  <si>
    <t>8809</t>
  </si>
  <si>
    <t xml:space="preserve">  99.5</t>
  </si>
  <si>
    <t>Protectie sociala</t>
  </si>
  <si>
    <t>10</t>
  </si>
  <si>
    <t xml:space="preserve">  98.6</t>
  </si>
  <si>
    <t>Protectie a familiei si copilului</t>
  </si>
  <si>
    <t>9006</t>
  </si>
  <si>
    <t>Protectie sociala a unor categorii de cetateni</t>
  </si>
  <si>
    <t>9019</t>
  </si>
  <si>
    <t>MINISTERUL AFACERILOR EXTERNE SI INTEGRARII EUROPENE</t>
  </si>
  <si>
    <t>0206</t>
  </si>
  <si>
    <t>Politici si management in domeniul relatiilor externe</t>
  </si>
  <si>
    <t>0601</t>
  </si>
  <si>
    <t xml:space="preserve">  88.1</t>
  </si>
  <si>
    <t>Promovarea intereselor nationale prin intermediul institutiilor serviciului diplomatic</t>
  </si>
  <si>
    <t>0602</t>
  </si>
  <si>
    <t xml:space="preserve">  88.6</t>
  </si>
  <si>
    <t>MINISTERUL APARARII</t>
  </si>
  <si>
    <t>0207</t>
  </si>
  <si>
    <t xml:space="preserve">  96.4</t>
  </si>
  <si>
    <t>Aparare nationala</t>
  </si>
  <si>
    <t>02</t>
  </si>
  <si>
    <t xml:space="preserve">  97.0</t>
  </si>
  <si>
    <t>Politici si management in domeniul apararii</t>
  </si>
  <si>
    <t>3101</t>
  </si>
  <si>
    <t>Servicii de suport in domeniul apararii  nationale</t>
  </si>
  <si>
    <t>3104</t>
  </si>
  <si>
    <t>Fortele Armatei Nationale</t>
  </si>
  <si>
    <t>3106</t>
  </si>
  <si>
    <t xml:space="preserve">  98.1</t>
  </si>
  <si>
    <t xml:space="preserve">  92.6</t>
  </si>
  <si>
    <t xml:space="preserve">  91.2</t>
  </si>
  <si>
    <t xml:space="preserve">  71.5</t>
  </si>
  <si>
    <t>MINISTERUL ECONOMIEI SI INFRASTRUCTURII</t>
  </si>
  <si>
    <t>0218</t>
  </si>
  <si>
    <t xml:space="preserve">  90.8</t>
  </si>
  <si>
    <t xml:space="preserve">  93.3</t>
  </si>
  <si>
    <t>Serviciile de suport pentru activitatea Parlamentului</t>
  </si>
  <si>
    <t>Tehnoligii informationale</t>
  </si>
  <si>
    <t>1504</t>
  </si>
  <si>
    <t xml:space="preserve">  93.2</t>
  </si>
  <si>
    <t>Politici si management  in domeniul macroeconomic si de dezvoltare a economiei</t>
  </si>
  <si>
    <t>5001</t>
  </si>
  <si>
    <t xml:space="preserve">  86.6</t>
  </si>
  <si>
    <t>Promovarea exporturilor</t>
  </si>
  <si>
    <t>5002</t>
  </si>
  <si>
    <t>Sustinerea intreprinderilor mici si mijlocii</t>
  </si>
  <si>
    <t>5004</t>
  </si>
  <si>
    <t xml:space="preserve">  77.8</t>
  </si>
  <si>
    <t>Protectia drepturilor consumatorilor</t>
  </si>
  <si>
    <t>5008</t>
  </si>
  <si>
    <t xml:space="preserve">  81.1</t>
  </si>
  <si>
    <t>Securitate industriala</t>
  </si>
  <si>
    <t>5011</t>
  </si>
  <si>
    <t xml:space="preserve">  91.1</t>
  </si>
  <si>
    <t>Politici si management in domeniul comertului, alimentatie publica si prestari servicii</t>
  </si>
  <si>
    <t>5014</t>
  </si>
  <si>
    <t>Politici si management in sectorul energetic</t>
  </si>
  <si>
    <t>5801</t>
  </si>
  <si>
    <t xml:space="preserve">  60.4</t>
  </si>
  <si>
    <t>Retele si conducte de gaz</t>
  </si>
  <si>
    <t>5802</t>
  </si>
  <si>
    <t xml:space="preserve">  52.6</t>
  </si>
  <si>
    <t>Retele electrice</t>
  </si>
  <si>
    <t>5803</t>
  </si>
  <si>
    <t xml:space="preserve">  60.2</t>
  </si>
  <si>
    <t>Eficienta energetica si surse regenerabile</t>
  </si>
  <si>
    <t>5804</t>
  </si>
  <si>
    <t xml:space="preserve">  39.8</t>
  </si>
  <si>
    <t>Retele termice</t>
  </si>
  <si>
    <t>5805</t>
  </si>
  <si>
    <t xml:space="preserve">  88.0</t>
  </si>
  <si>
    <t>Dezvoltarea clusteriala a sectorului industrial</t>
  </si>
  <si>
    <t>6002</t>
  </si>
  <si>
    <t>Dezvoltarea bazei normative in constructii</t>
  </si>
  <si>
    <t>6104</t>
  </si>
  <si>
    <t xml:space="preserve">  38.0</t>
  </si>
  <si>
    <t>Dezvoltarea drumurilor</t>
  </si>
  <si>
    <t>6402</t>
  </si>
  <si>
    <t xml:space="preserve">  93.8</t>
  </si>
  <si>
    <t>Dezvoltarea transportului  naval</t>
  </si>
  <si>
    <t>6403</t>
  </si>
  <si>
    <t xml:space="preserve">  69.3</t>
  </si>
  <si>
    <t>Dezvoltarea  transportului feroviar</t>
  </si>
  <si>
    <t>6405</t>
  </si>
  <si>
    <t xml:space="preserve">  94.7</t>
  </si>
  <si>
    <t>Dezvoltarea transportului  aerian</t>
  </si>
  <si>
    <t>6406</t>
  </si>
  <si>
    <t xml:space="preserve">  74.2</t>
  </si>
  <si>
    <t>Dezvoltarea sistemului national de  standardizare</t>
  </si>
  <si>
    <t>6802</t>
  </si>
  <si>
    <t>Dezvoltarea sistemului national de  metrologie</t>
  </si>
  <si>
    <t>6804</t>
  </si>
  <si>
    <t>Dezvoltarea sistemului national de  acreditare</t>
  </si>
  <si>
    <t>6805</t>
  </si>
  <si>
    <t>MINISTERUL AGRICULTURII, DEZVOLTARII REGIONALE SI MEDIULUI</t>
  </si>
  <si>
    <t>0219</t>
  </si>
  <si>
    <t xml:space="preserve">  81.7</t>
  </si>
  <si>
    <t>Cercetari stiintifice aplicate in directia strategica "Patrimoniul national si dezvoltarea societatii"</t>
  </si>
  <si>
    <t>0807</t>
  </si>
  <si>
    <t>Cercetari stiintifice fundamentale in directia strategica "Biotehnologie"</t>
  </si>
  <si>
    <t>1605</t>
  </si>
  <si>
    <t>Pregatirea cadrelor prin postdoctorat</t>
  </si>
  <si>
    <t>1908</t>
  </si>
  <si>
    <t xml:space="preserve">  84.0</t>
  </si>
  <si>
    <t xml:space="preserve">  46.8</t>
  </si>
  <si>
    <t>Cercetari stiintifice aplicate in domeniul politicilor macroeconomice si programelor de dezvoltare economica, in directia strategica "Materiale, tehnologii si produse inovative ".</t>
  </si>
  <si>
    <t>5007</t>
  </si>
  <si>
    <t>Politici si management in domeniul agriculturii,dezvoltarii regionale si mediului</t>
  </si>
  <si>
    <t>5101</t>
  </si>
  <si>
    <t xml:space="preserve">  66.6</t>
  </si>
  <si>
    <t>Dezvoltarea durabila a sectoarelor fitotehnie si horticultura</t>
  </si>
  <si>
    <t>5102</t>
  </si>
  <si>
    <t xml:space="preserve">  57.2</t>
  </si>
  <si>
    <t>Cresterea si sanatatea animalelor</t>
  </si>
  <si>
    <t>5103</t>
  </si>
  <si>
    <t xml:space="preserve">  91.8</t>
  </si>
  <si>
    <t>Dezvoltarea viticulturii si vinificatiei</t>
  </si>
  <si>
    <t>5104</t>
  </si>
  <si>
    <t xml:space="preserve">  51.4</t>
  </si>
  <si>
    <t>Subventionarea producatorilor agricoli</t>
  </si>
  <si>
    <t>5105</t>
  </si>
  <si>
    <t>Securitate alimentara</t>
  </si>
  <si>
    <t>5106</t>
  </si>
  <si>
    <t>Cercetari stiintifice aplicate in domeniul agriculturii, in directia strategica "Biotehnologie"</t>
  </si>
  <si>
    <t>5107</t>
  </si>
  <si>
    <t>Sisteme de irigare si desecare</t>
  </si>
  <si>
    <t>5108</t>
  </si>
  <si>
    <t xml:space="preserve">  79.2</t>
  </si>
  <si>
    <t>Reglementare si control al extractiei  resurselor  minerale utilile</t>
  </si>
  <si>
    <t>5902</t>
  </si>
  <si>
    <t>Explorarea subsolului</t>
  </si>
  <si>
    <t>5903</t>
  </si>
  <si>
    <t>Implementarea proiectelor de dezvoltare regionala</t>
  </si>
  <si>
    <t>6105</t>
  </si>
  <si>
    <t xml:space="preserve">  77.9</t>
  </si>
  <si>
    <t>Dezvoltarea turismului</t>
  </si>
  <si>
    <t>6602</t>
  </si>
  <si>
    <t xml:space="preserve">  94.4</t>
  </si>
  <si>
    <t xml:space="preserve">  62.4</t>
  </si>
  <si>
    <t>Prognozarea meteo</t>
  </si>
  <si>
    <t>5010</t>
  </si>
  <si>
    <t xml:space="preserve">  87.2</t>
  </si>
  <si>
    <t>Politici si management in domeniul protectiei mediului</t>
  </si>
  <si>
    <t>7001</t>
  </si>
  <si>
    <t xml:space="preserve">  40.0</t>
  </si>
  <si>
    <t>Managementul integrat al deseurilor si a substantelor chimice</t>
  </si>
  <si>
    <t>7002</t>
  </si>
  <si>
    <t xml:space="preserve">  24.7</t>
  </si>
  <si>
    <t>Securitate ecologica a mediului</t>
  </si>
  <si>
    <t>7003</t>
  </si>
  <si>
    <t>Monitoringul calitatii mediului</t>
  </si>
  <si>
    <t>7004</t>
  </si>
  <si>
    <t xml:space="preserve">  89.0</t>
  </si>
  <si>
    <t>Protectia si conservarea biodiversitatii</t>
  </si>
  <si>
    <t>7005</t>
  </si>
  <si>
    <t>Radioprotectie si securitate nucleara</t>
  </si>
  <si>
    <t>7008</t>
  </si>
  <si>
    <t>Gospodaria de locuinte si gospodaria serviciilor comunale</t>
  </si>
  <si>
    <t>06</t>
  </si>
  <si>
    <t xml:space="preserve">  77.4</t>
  </si>
  <si>
    <t>Aprovizionarea cu apa si canalizare</t>
  </si>
  <si>
    <t>7503</t>
  </si>
  <si>
    <t xml:space="preserve">  79.4</t>
  </si>
  <si>
    <t>Constructia locuintelor</t>
  </si>
  <si>
    <t>7504</t>
  </si>
  <si>
    <t xml:space="preserve">  66.1</t>
  </si>
  <si>
    <t xml:space="preserve">  90.4</t>
  </si>
  <si>
    <t>Servicii generale in educatie</t>
  </si>
  <si>
    <t>8813</t>
  </si>
  <si>
    <t xml:space="preserve">  99.0</t>
  </si>
  <si>
    <t xml:space="preserve">  58.8</t>
  </si>
  <si>
    <t>MINISTERUL EDUCATIEI, CULTURII SI CERCETARII</t>
  </si>
  <si>
    <t>0220</t>
  </si>
  <si>
    <t xml:space="preserve">  96.5</t>
  </si>
  <si>
    <t>Cercetari stiintifice fundamentale in directia strategica "Materiale, tehnologii si produse inovative"</t>
  </si>
  <si>
    <t>1602</t>
  </si>
  <si>
    <t xml:space="preserve">  92.8</t>
  </si>
  <si>
    <t>Cercetari stiintifice fundamentale in directia strategica "Eficienta energetica si valorificarea surselor regenerabile de energie"</t>
  </si>
  <si>
    <t>1603</t>
  </si>
  <si>
    <t>Cercetari stiintifice fundamentale in directia strategica "Sanatate si biomedicina"</t>
  </si>
  <si>
    <t>1604</t>
  </si>
  <si>
    <t xml:space="preserve">  99.3</t>
  </si>
  <si>
    <t xml:space="preserve">  98.7</t>
  </si>
  <si>
    <t>Cercetari stiintifice fundamentale in directia strategica "Patrimoniul national si dezvoltarea societatii"</t>
  </si>
  <si>
    <t>1606</t>
  </si>
  <si>
    <t xml:space="preserve">  98.9</t>
  </si>
  <si>
    <t>Politici si management in domeniul cercetarilor stiintifice</t>
  </si>
  <si>
    <t>1901</t>
  </si>
  <si>
    <t xml:space="preserve">   4.4</t>
  </si>
  <si>
    <t>Servicii de suport pentru sfera stiintei si inovarii</t>
  </si>
  <si>
    <t>1907</t>
  </si>
  <si>
    <t xml:space="preserve">  98.4</t>
  </si>
  <si>
    <t xml:space="preserve">  82.0</t>
  </si>
  <si>
    <t xml:space="preserve">  79.3</t>
  </si>
  <si>
    <t xml:space="preserve">  94.2</t>
  </si>
  <si>
    <t>Cercetari stiintifice aplicate in sectorul energetic in directia strategica "Eficienta, energetica si valorificarea surselor regenerabile de energie"</t>
  </si>
  <si>
    <t>5807</t>
  </si>
  <si>
    <t xml:space="preserve">  81.6</t>
  </si>
  <si>
    <t>Cercetari stiintifice aplicate in domeniul sanatatii publice si serviciilor medicale, in directia strategica "Sanatate si biomedicina"</t>
  </si>
  <si>
    <t>8007</t>
  </si>
  <si>
    <t>Cultura,  sport,  tineret, culte si  odihna</t>
  </si>
  <si>
    <t>08</t>
  </si>
  <si>
    <t xml:space="preserve">  92.7</t>
  </si>
  <si>
    <t>Dezvoltarea culturii</t>
  </si>
  <si>
    <t>8502</t>
  </si>
  <si>
    <t>Potejarea si punerea in valoare a patrimoniului cultural national</t>
  </si>
  <si>
    <t>8503</t>
  </si>
  <si>
    <t xml:space="preserve">  86.2</t>
  </si>
  <si>
    <t>Sustinerea culturii scrise</t>
  </si>
  <si>
    <t>8504</t>
  </si>
  <si>
    <t>Sustinerea cinematografiei</t>
  </si>
  <si>
    <t>8510</t>
  </si>
  <si>
    <t>Sport</t>
  </si>
  <si>
    <t>8602</t>
  </si>
  <si>
    <t>Tineret</t>
  </si>
  <si>
    <t>8603</t>
  </si>
  <si>
    <t xml:space="preserve">  63.0</t>
  </si>
  <si>
    <t xml:space="preserve">  93.4</t>
  </si>
  <si>
    <t>Politicii si management in domeniul  educatiei,culturii si cercetarii</t>
  </si>
  <si>
    <t>8801</t>
  </si>
  <si>
    <t xml:space="preserve">  78.0</t>
  </si>
  <si>
    <t>Invatamint  gimnazial</t>
  </si>
  <si>
    <t>8804</t>
  </si>
  <si>
    <t xml:space="preserve">  91.4</t>
  </si>
  <si>
    <t>Invatamint  special</t>
  </si>
  <si>
    <t>8805</t>
  </si>
  <si>
    <t xml:space="preserve">  83.0</t>
  </si>
  <si>
    <t>Invatamint  liceal</t>
  </si>
  <si>
    <t>8806</t>
  </si>
  <si>
    <t xml:space="preserve">  95.7</t>
  </si>
  <si>
    <t>Invatamint  profesional-tehnic secundar</t>
  </si>
  <si>
    <t>8808</t>
  </si>
  <si>
    <t xml:space="preserve">  76.7</t>
  </si>
  <si>
    <t>Educatie extrascolara si sustinerea elevilor dotati</t>
  </si>
  <si>
    <t>8814</t>
  </si>
  <si>
    <t xml:space="preserve">  95.0</t>
  </si>
  <si>
    <t>Curriculum</t>
  </si>
  <si>
    <t>8815</t>
  </si>
  <si>
    <t xml:space="preserve">  66.5</t>
  </si>
  <si>
    <t>Asigurarea calitatii in invatamint</t>
  </si>
  <si>
    <t>8816</t>
  </si>
  <si>
    <t xml:space="preserve">  74.7</t>
  </si>
  <si>
    <t>MINISTERUL SANATATII, MUNCII SI PROTECTIEI SOCIALE</t>
  </si>
  <si>
    <t>0221</t>
  </si>
  <si>
    <t xml:space="preserve">  82.3</t>
  </si>
  <si>
    <t xml:space="preserve">  94.6</t>
  </si>
  <si>
    <t xml:space="preserve">  89.3</t>
  </si>
  <si>
    <t xml:space="preserve">  95.8</t>
  </si>
  <si>
    <t>Servicii generale in domeniul fortei de munca</t>
  </si>
  <si>
    <t>5003</t>
  </si>
  <si>
    <t>Sanatate publica</t>
  </si>
  <si>
    <t>8004</t>
  </si>
  <si>
    <t xml:space="preserve">  96.3</t>
  </si>
  <si>
    <t>Asistenta medicala specializata de ambulatoriu</t>
  </si>
  <si>
    <t>8006</t>
  </si>
  <si>
    <t xml:space="preserve">  98.5</t>
  </si>
  <si>
    <t>Medicina legala</t>
  </si>
  <si>
    <t>8014</t>
  </si>
  <si>
    <t>Programe nationale si speciale in domeniul ocrotirii sanatatii</t>
  </si>
  <si>
    <t>8018</t>
  </si>
  <si>
    <t>Dezvoltarea si modernizarea institutiilor in domeniul ocrotirii sanatatii</t>
  </si>
  <si>
    <t>8019</t>
  </si>
  <si>
    <t xml:space="preserve">  20.8</t>
  </si>
  <si>
    <t>Invatamint  superior postuniversitar</t>
  </si>
  <si>
    <t>8811</t>
  </si>
  <si>
    <t xml:space="preserve">  74.9</t>
  </si>
  <si>
    <t>Politici si management in domeniul ocrotirii sanatatii si protectiei sociale</t>
  </si>
  <si>
    <t>9001</t>
  </si>
  <si>
    <t>Protectie a persoanelor in etate</t>
  </si>
  <si>
    <t>9004</t>
  </si>
  <si>
    <t>Protectie a somerilor</t>
  </si>
  <si>
    <t>9008</t>
  </si>
  <si>
    <t xml:space="preserve">  35.5</t>
  </si>
  <si>
    <t>Protectie in domeniul asigurarii cu locuinte</t>
  </si>
  <si>
    <t>9009</t>
  </si>
  <si>
    <t xml:space="preserve">  55.8</t>
  </si>
  <si>
    <t>Protectia sociala a persoanelor cu dizabilitati</t>
  </si>
  <si>
    <t>9010</t>
  </si>
  <si>
    <t>Protectie sociala in cazuri exceptionale</t>
  </si>
  <si>
    <t>9012</t>
  </si>
  <si>
    <t xml:space="preserve">  90.9</t>
  </si>
  <si>
    <t>Serviciul public in domeniul protectiei sociale</t>
  </si>
  <si>
    <t>9017</t>
  </si>
  <si>
    <t xml:space="preserve">  83.6</t>
  </si>
  <si>
    <t xml:space="preserve">  75.6</t>
  </si>
  <si>
    <t>Sustinerea activitatilor sistemului de protectie sociala</t>
  </si>
  <si>
    <t>9020</t>
  </si>
  <si>
    <t xml:space="preserve">  54.8</t>
  </si>
  <si>
    <t>BIROUL NATIONAL DE STATISTICA AL REPUBLICII MOLDOVA</t>
  </si>
  <si>
    <t>0241</t>
  </si>
  <si>
    <t>Politici si management in domeniul statisticii</t>
  </si>
  <si>
    <t>1201</t>
  </si>
  <si>
    <t>Lucrari statistice</t>
  </si>
  <si>
    <t>1202</t>
  </si>
  <si>
    <t>Desfasurarea recensamintelor</t>
  </si>
  <si>
    <t>1204</t>
  </si>
  <si>
    <t>AGENTIA RELATII FUNCIARE SI CADASTRU</t>
  </si>
  <si>
    <t>0242</t>
  </si>
  <si>
    <t xml:space="preserve">  64.3</t>
  </si>
  <si>
    <t>Politici si management in domeniul geodeziei, cartografiei si cadastrului</t>
  </si>
  <si>
    <t>6901</t>
  </si>
  <si>
    <t>Dezvoltarea relatiilor funciare si a cadastrului</t>
  </si>
  <si>
    <t>6902</t>
  </si>
  <si>
    <t xml:space="preserve">  50.6</t>
  </si>
  <si>
    <t>Conservarea si sporirea fertilitatii solului</t>
  </si>
  <si>
    <t>6903</t>
  </si>
  <si>
    <t>Geodezie, cartografie si geoinformatica</t>
  </si>
  <si>
    <t>6905</t>
  </si>
  <si>
    <t>AGENTIA RELATII INTERETNICE</t>
  </si>
  <si>
    <t>0243</t>
  </si>
  <si>
    <t>Politici si management in domeniul minoritatilor nationale</t>
  </si>
  <si>
    <t>2401</t>
  </si>
  <si>
    <t xml:space="preserve">  93.5</t>
  </si>
  <si>
    <t>Relatii interetnice</t>
  </si>
  <si>
    <t>2402</t>
  </si>
  <si>
    <t>AGENTIA "MOLDSILVA"</t>
  </si>
  <si>
    <t>0244</t>
  </si>
  <si>
    <t>Politici si management in domeniul  sectorului forestier</t>
  </si>
  <si>
    <t>5401</t>
  </si>
  <si>
    <t>Dezvoltarea silviculturii</t>
  </si>
  <si>
    <t>5402</t>
  </si>
  <si>
    <t>CENTRUL NATIONAL ANTICORUPTIE</t>
  </si>
  <si>
    <t>0247</t>
  </si>
  <si>
    <t>Prevenire, cercetare  si combaterea  contraventiilor coruptionale</t>
  </si>
  <si>
    <t>4802</t>
  </si>
  <si>
    <t>AGENTIA MEDICAMENTULUI SI DISPOZITIVELOR MEDICALE</t>
  </si>
  <si>
    <t>0248</t>
  </si>
  <si>
    <t xml:space="preserve">  73.4</t>
  </si>
  <si>
    <t>Management  al medicamentelor si dispozitivelor medicale</t>
  </si>
  <si>
    <t>8016</t>
  </si>
  <si>
    <t>AGENTIA PROPRIETATII PUBLICE</t>
  </si>
  <si>
    <t>0249</t>
  </si>
  <si>
    <t xml:space="preserve">  48.0</t>
  </si>
  <si>
    <t>Administrarea proprietatii publice</t>
  </si>
  <si>
    <t>0304</t>
  </si>
  <si>
    <t>AGENTIA NATIONALA PENTRU CERCETARE SI DEZVOLTARE</t>
  </si>
  <si>
    <t>0250</t>
  </si>
  <si>
    <t xml:space="preserve">  73.2</t>
  </si>
  <si>
    <t xml:space="preserve">  75.3</t>
  </si>
  <si>
    <t xml:space="preserve">  49.3</t>
  </si>
  <si>
    <t xml:space="preserve">  63.7</t>
  </si>
  <si>
    <t xml:space="preserve">  90.0</t>
  </si>
  <si>
    <t xml:space="preserve">  51.9</t>
  </si>
  <si>
    <t xml:space="preserve">  73.1</t>
  </si>
  <si>
    <t xml:space="preserve">  98.0</t>
  </si>
  <si>
    <t xml:space="preserve">  87.8</t>
  </si>
  <si>
    <t xml:space="preserve">  72.1</t>
  </si>
  <si>
    <t xml:space="preserve">  31.4</t>
  </si>
  <si>
    <t xml:space="preserve">  57.4</t>
  </si>
  <si>
    <t>AGENTIA DE INVESTITII</t>
  </si>
  <si>
    <t>0251</t>
  </si>
  <si>
    <t xml:space="preserve">  74.3</t>
  </si>
  <si>
    <t>Promovarea investitiilor</t>
  </si>
  <si>
    <t>5016</t>
  </si>
  <si>
    <t>AGENTIA DE STAT PENTRU PROPRIETATEA INTELECTUALA</t>
  </si>
  <si>
    <t>0252</t>
  </si>
  <si>
    <t xml:space="preserve">  56.2</t>
  </si>
  <si>
    <t>Proprietate intelectuala</t>
  </si>
  <si>
    <t>5017</t>
  </si>
  <si>
    <t>AGENTIA NATIONALA PENTRU SIGURANTA ALIMENTELOR</t>
  </si>
  <si>
    <t>0275</t>
  </si>
  <si>
    <t xml:space="preserve">  80.1</t>
  </si>
  <si>
    <t xml:space="preserve">  22.8</t>
  </si>
  <si>
    <t xml:space="preserve">  90.5</t>
  </si>
  <si>
    <t>AGENTIA NATIONALA ANTIDOPING</t>
  </si>
  <si>
    <t>0277</t>
  </si>
  <si>
    <t>Politici si management in domeniul tineretului si sportului</t>
  </si>
  <si>
    <t>8601</t>
  </si>
  <si>
    <t>CENTRUL SERVICIULUI CIVIL</t>
  </si>
  <si>
    <t>0279</t>
  </si>
  <si>
    <t>Serviciul civil de alternativa</t>
  </si>
  <si>
    <t>3105</t>
  </si>
  <si>
    <t>CONSILIUL SUPERIOR AL MAGISTRATURII</t>
  </si>
  <si>
    <t>Organizare a sistemului judecatoresc</t>
  </si>
  <si>
    <t>4002</t>
  </si>
  <si>
    <t>Infaptuirea justitiei</t>
  </si>
  <si>
    <t>4018</t>
  </si>
  <si>
    <t>CONSILIUL SUPERIOR AL PROCURORILOR</t>
  </si>
  <si>
    <t xml:space="preserve">  74.6</t>
  </si>
  <si>
    <t>Organizarea activitatii sistemului Procuraturii</t>
  </si>
  <si>
    <t>4019</t>
  </si>
  <si>
    <t>PROCURATURA GENERALA</t>
  </si>
  <si>
    <t>Implementare a politicii penale a statului</t>
  </si>
  <si>
    <t>4006</t>
  </si>
  <si>
    <t>OFICIUL AVOCATULUI POPORULUI</t>
  </si>
  <si>
    <t xml:space="preserve">  80.2</t>
  </si>
  <si>
    <t>Respectarea drepturilor si libertatilor omului</t>
  </si>
  <si>
    <t>0402</t>
  </si>
  <si>
    <t>COMISIA ELECTORALA CENTRALA</t>
  </si>
  <si>
    <t xml:space="preserve">  83.7</t>
  </si>
  <si>
    <t>Sistemul electoral</t>
  </si>
  <si>
    <t>2202</t>
  </si>
  <si>
    <t>CENTRUL NATIONAL PENTRU PROTECTIA DATELOR CU CARACTER PERSONAL</t>
  </si>
  <si>
    <t>0403</t>
  </si>
  <si>
    <t xml:space="preserve">  87.0</t>
  </si>
  <si>
    <t>Protectia datelor personale</t>
  </si>
  <si>
    <t>1503</t>
  </si>
  <si>
    <t>CONSILIUL AUDIOVIZUALULUI</t>
  </si>
  <si>
    <t>0404</t>
  </si>
  <si>
    <t xml:space="preserve">  91.3</t>
  </si>
  <si>
    <t>Asigurarea controlului asupra institutiilor in domeniul audiovizualului</t>
  </si>
  <si>
    <t>8509</t>
  </si>
  <si>
    <t>CONSILIUL CONCURENTEI</t>
  </si>
  <si>
    <t>0405</t>
  </si>
  <si>
    <t>Protectia concurentei</t>
  </si>
  <si>
    <t>5005</t>
  </si>
  <si>
    <t>SERVICIUL DE INFORMATII SI SECURITATE</t>
  </si>
  <si>
    <t>0406</t>
  </si>
  <si>
    <t>Politici si management in domeniul securitatii nationale</t>
  </si>
  <si>
    <t>3601</t>
  </si>
  <si>
    <t xml:space="preserve">  89.9</t>
  </si>
  <si>
    <t>Asigurarea securitatii de stat</t>
  </si>
  <si>
    <t>3602</t>
  </si>
  <si>
    <t xml:space="preserve">  94.0</t>
  </si>
  <si>
    <t>Sistemul  de curierat</t>
  </si>
  <si>
    <t>6502</t>
  </si>
  <si>
    <t>AUTORITATEA NATIONALA DE INTEGRITATE</t>
  </si>
  <si>
    <t>0407</t>
  </si>
  <si>
    <t xml:space="preserve">  69.0</t>
  </si>
  <si>
    <t>Controlul si solutionarea conflictelor de interese</t>
  </si>
  <si>
    <t>0702</t>
  </si>
  <si>
    <t>SERVICIUL DE PROTECTIE SI PAZA DE STAT</t>
  </si>
  <si>
    <t>0408</t>
  </si>
  <si>
    <t>Cercetari stiintifice aplicate in domeniul afacerilor interne</t>
  </si>
  <si>
    <t>3507</t>
  </si>
  <si>
    <t xml:space="preserve">  29.2</t>
  </si>
  <si>
    <t>CONSILIUL PENTRU PREVENIREA SI ELIMINAREA DISCRIMINARII SI ASIGURARII EGALITATII</t>
  </si>
  <si>
    <t>0409</t>
  </si>
  <si>
    <t>Protectia impotriva discriminarii</t>
  </si>
  <si>
    <t>AGENTIA NATIONALA PENTRU SOLUTIONAREA CONTESTATIILOR</t>
  </si>
  <si>
    <t>0410</t>
  </si>
  <si>
    <t>SERVICIUL PREVENIREA SI COMBATEREA SPALARII BANILOR</t>
  </si>
  <si>
    <t>0411</t>
  </si>
  <si>
    <t>Prevenirea si combaterea spalarii banilor si finantarii terorismului</t>
  </si>
  <si>
    <t>4803</t>
  </si>
  <si>
    <t>ACADEMIA DE STIINTE A MOLDOVEI</t>
  </si>
  <si>
    <t xml:space="preserve">  73.3</t>
  </si>
  <si>
    <t xml:space="preserve">  65.5</t>
  </si>
  <si>
    <t xml:space="preserve">  79.6</t>
  </si>
  <si>
    <t>INSTITUTUL NATIONAL AL JUSTITIEI</t>
  </si>
  <si>
    <t>Instruire initiala si continua in domeniul justitiei</t>
  </si>
  <si>
    <t>4012</t>
  </si>
  <si>
    <t>INSTITUTIA PUBLICA NATIONALA A AUDIOVIZUALULUI COMPANIA "TELERADIO-MOLDOVA"</t>
  </si>
  <si>
    <t>0503</t>
  </si>
  <si>
    <t>Sustinerea  televiziunii si radoidifuziunii publice</t>
  </si>
  <si>
    <t>8505</t>
  </si>
  <si>
    <t>FONDUL DE INVESTITII SOCIALE</t>
  </si>
  <si>
    <t xml:space="preserve">  64.9</t>
  </si>
  <si>
    <t>Educatie timpurie</t>
  </si>
  <si>
    <t>8802</t>
  </si>
  <si>
    <t xml:space="preserve">  25.5</t>
  </si>
  <si>
    <t>Invatamint primar</t>
  </si>
  <si>
    <t>8803</t>
  </si>
  <si>
    <t xml:space="preserve">  66.7</t>
  </si>
  <si>
    <t xml:space="preserve">  74.5</t>
  </si>
  <si>
    <t>FONDUL DE DEZVOLTARE DURABILA MOLDOVA</t>
  </si>
  <si>
    <t>0505</t>
  </si>
  <si>
    <t xml:space="preserve">  76.4</t>
  </si>
  <si>
    <t>ACTIUNI GENERALE</t>
  </si>
  <si>
    <t>0799</t>
  </si>
  <si>
    <t xml:space="preserve">  91.5</t>
  </si>
  <si>
    <t>Cooperare extermna</t>
  </si>
  <si>
    <t>0604</t>
  </si>
  <si>
    <t xml:space="preserve">  90.6</t>
  </si>
  <si>
    <t>Gestionarea fondurilor de rezerva si  de interventie</t>
  </si>
  <si>
    <t>0802</t>
  </si>
  <si>
    <t xml:space="preserve">  34.7</t>
  </si>
  <si>
    <t>Reintegrarea tarii</t>
  </si>
  <si>
    <t>0803</t>
  </si>
  <si>
    <t xml:space="preserve">  95.4</t>
  </si>
  <si>
    <t>Reforma administratiei publice</t>
  </si>
  <si>
    <t>0804</t>
  </si>
  <si>
    <t>Actiuni cu caracter general</t>
  </si>
  <si>
    <t>0808</t>
  </si>
  <si>
    <t xml:space="preserve">   6.3</t>
  </si>
  <si>
    <t>Raporturi interbugetare pentru nivelarea posibilitatilor financiare</t>
  </si>
  <si>
    <t>1101</t>
  </si>
  <si>
    <t>Raporturi interbugetare cu destinatie speciala</t>
  </si>
  <si>
    <t>1102</t>
  </si>
  <si>
    <t>Raporturi interbugetare de compensare</t>
  </si>
  <si>
    <t>1103</t>
  </si>
  <si>
    <t>Datoria de stat interna</t>
  </si>
  <si>
    <t>1701</t>
  </si>
  <si>
    <t>Datoria de stat externa</t>
  </si>
  <si>
    <t>1702</t>
  </si>
  <si>
    <t xml:space="preserve">  51.3</t>
  </si>
  <si>
    <t>Asigurarea obligatorie de asistenta medicala din partea statului</t>
  </si>
  <si>
    <t>8020</t>
  </si>
  <si>
    <t xml:space="preserve">   5.7</t>
  </si>
  <si>
    <t>Asigurarea de catre stat a solilor sportive la nivel local</t>
  </si>
  <si>
    <t>8604</t>
  </si>
  <si>
    <t xml:space="preserve">  77.1</t>
  </si>
  <si>
    <t xml:space="preserve">  68.8</t>
  </si>
  <si>
    <t xml:space="preserve">  75.4</t>
  </si>
  <si>
    <t>Asigurarea de catre stat a invatamintului la nivel local</t>
  </si>
  <si>
    <t>8817</t>
  </si>
  <si>
    <t xml:space="preserve">  96.9</t>
  </si>
  <si>
    <t xml:space="preserve">  67.6</t>
  </si>
  <si>
    <t>Sustinerea suplimentara a unor categorii de populatie</t>
  </si>
  <si>
    <t>9011</t>
  </si>
  <si>
    <t>Compensarea pierderilor pentru depunerile banesti ale cetatenilor in Banca de Economii</t>
  </si>
  <si>
    <t>9014</t>
  </si>
  <si>
    <t xml:space="preserve">  89.7</t>
  </si>
  <si>
    <t>Protectia sociala a persoanelor   in situatii de risc</t>
  </si>
  <si>
    <t>9015</t>
  </si>
  <si>
    <t>Sustinerea sistemului public de  asigurari sociale</t>
  </si>
  <si>
    <t>9016</t>
  </si>
  <si>
    <t xml:space="preserve">  93.0</t>
  </si>
  <si>
    <t xml:space="preserve">  80.4</t>
  </si>
  <si>
    <t>Subventionarea dobinzilor la creditele bancare preferentiale acordate cooperativelor de constructii</t>
  </si>
  <si>
    <t>9023</t>
  </si>
  <si>
    <t xml:space="preserve">   2.0</t>
  </si>
  <si>
    <t>Compensarea diferentei de tarife la energia electrica si gazele naturale  pentru populatia din unele localitati din raioanele Dubasari si Causeni si din satul Varnita din raionul Anenii Noi</t>
  </si>
  <si>
    <t>9030</t>
  </si>
  <si>
    <t>Asistenta sociala de catre stat a unor categorii de cetateni la nivel local</t>
  </si>
  <si>
    <t>9032</t>
  </si>
  <si>
    <t>TOTAL</t>
  </si>
  <si>
    <t xml:space="preserve">     Șef Direcție politici bugetare sectoriale</t>
  </si>
  <si>
    <t>Vasile Botica</t>
  </si>
  <si>
    <t xml:space="preserve">     Șef Direcție investiții publice</t>
  </si>
  <si>
    <t>Viorel Pană</t>
  </si>
  <si>
    <t xml:space="preserve">Formularul nr.3.1_x000D_
</t>
  </si>
  <si>
    <t>Raport _x000D_
privind executarea bugetelor autoritatilor finantate de la bugetul de stat_x000D_
la partea de resurse totale pe anul 2019_x000D_
(conform anexei nr.3 la Legea bugetului de stat pe anul 2019)</t>
  </si>
  <si>
    <t xml:space="preserve">Formularul nr.3.2_x000D_
</t>
  </si>
  <si>
    <t>Raport _x000D_
privind executarea bugetelor autoritatilor finantate de la bugetul de stat_x000D_
la partea de resurse generale pe anul 2019_x000D_
(conform anexei nr.3 la Legea bugetului de stat pe anul 2019)</t>
  </si>
  <si>
    <t xml:space="preserve">  77.3</t>
  </si>
  <si>
    <t xml:space="preserve">  91.6</t>
  </si>
  <si>
    <t xml:space="preserve">  88.8</t>
  </si>
  <si>
    <t xml:space="preserve">  88.9</t>
  </si>
  <si>
    <t xml:space="preserve">  48.2</t>
  </si>
  <si>
    <t xml:space="preserve">  78.5</t>
  </si>
  <si>
    <t xml:space="preserve">  80.0</t>
  </si>
  <si>
    <t xml:space="preserve">  72.9</t>
  </si>
  <si>
    <t xml:space="preserve">  79.8</t>
  </si>
  <si>
    <t xml:space="preserve">  67.2</t>
  </si>
  <si>
    <t xml:space="preserve">     Șef Direcție politici si sinteză bugetară</t>
  </si>
  <si>
    <t xml:space="preserve">Formularul nr.3.3_x000D_
</t>
  </si>
  <si>
    <t>Raport _x000D_
privind executarea bugetelor autoritatilor finantate de la bugetul de stat_x000D_
la partea de venituri colectate pe anul 2019_x000D_
(conform anexei nr.3 la Legea bugetului de stat pe anul 2019)</t>
  </si>
  <si>
    <t xml:space="preserve">  70.9</t>
  </si>
  <si>
    <t xml:space="preserve"> 105.6</t>
  </si>
  <si>
    <t xml:space="preserve">  85.1</t>
  </si>
  <si>
    <t xml:space="preserve">  96.0</t>
  </si>
  <si>
    <t xml:space="preserve">  84.6</t>
  </si>
  <si>
    <t xml:space="preserve">  71.9</t>
  </si>
  <si>
    <t xml:space="preserve">  83.2</t>
  </si>
  <si>
    <t xml:space="preserve">  70.8</t>
  </si>
  <si>
    <t xml:space="preserve"> 127.9</t>
  </si>
  <si>
    <t xml:space="preserve"> 119.5</t>
  </si>
  <si>
    <t xml:space="preserve">  53.7</t>
  </si>
  <si>
    <t xml:space="preserve">  73.7</t>
  </si>
  <si>
    <t xml:space="preserve">  33.9</t>
  </si>
  <si>
    <t xml:space="preserve">  47.7</t>
  </si>
  <si>
    <t xml:space="preserve"> 109.8</t>
  </si>
  <si>
    <t xml:space="preserve"> 135.2</t>
  </si>
  <si>
    <t xml:space="preserve"> 103.5</t>
  </si>
  <si>
    <t xml:space="preserve">  33.5</t>
  </si>
  <si>
    <t xml:space="preserve"> 104.5</t>
  </si>
  <si>
    <t xml:space="preserve"> 100.9</t>
  </si>
  <si>
    <t xml:space="preserve">  83.1</t>
  </si>
  <si>
    <t xml:space="preserve">Formularul nr.3.4_x000D_
</t>
  </si>
  <si>
    <t>Raport _x000D_
privind executarea bugetelor autoritatilor finantate de la bugetul de stat_x000D_
la partea de resurse ale proiecelor finantate din surse externe pe anul 2019_x000D_
(conform anexei nr.3 la Legea bugetului de stat pe anul 2019)</t>
  </si>
  <si>
    <t xml:space="preserve">  40.6</t>
  </si>
  <si>
    <t xml:space="preserve">  13.1</t>
  </si>
  <si>
    <t xml:space="preserve">  24.1</t>
  </si>
  <si>
    <t xml:space="preserve">   3.7</t>
  </si>
  <si>
    <t xml:space="preserve">   2.2</t>
  </si>
  <si>
    <t xml:space="preserve">  84.1</t>
  </si>
  <si>
    <t xml:space="preserve">  44.0</t>
  </si>
  <si>
    <t xml:space="preserve">  34.4</t>
  </si>
  <si>
    <t xml:space="preserve">  27.7</t>
  </si>
  <si>
    <t xml:space="preserve">  45.6</t>
  </si>
  <si>
    <t xml:space="preserve">  53.0</t>
  </si>
  <si>
    <t xml:space="preserve">   5.0</t>
  </si>
  <si>
    <t xml:space="preserve">  35.0</t>
  </si>
  <si>
    <t xml:space="preserve">  64.0</t>
  </si>
  <si>
    <t xml:space="preserve">  61.0</t>
  </si>
  <si>
    <t xml:space="preserve">Formularul nr.4_x000D_
</t>
  </si>
  <si>
    <t>Raport _x000D_
privind executarea cheltuielilor bugetului de stat conform clasificatiei functionale pe anul 2019_x000D_
(conform anexei nr.4 la Legea bugetului de stat pe anul 2019)</t>
  </si>
  <si>
    <t>SERVICII DE STAT CU DESTINATIE GENERALA</t>
  </si>
  <si>
    <t>Autoritati  legislative si executive, servicii bugetar-fiscale, afaceri externe</t>
  </si>
  <si>
    <t>011</t>
  </si>
  <si>
    <t>Servicii generale</t>
  </si>
  <si>
    <t>013</t>
  </si>
  <si>
    <t>Cercetari stiintifice fundamentale</t>
  </si>
  <si>
    <t>014</t>
  </si>
  <si>
    <t>Cercetari stiintifice aplicate legate de servicii de stat cu destinatie generala</t>
  </si>
  <si>
    <t>015</t>
  </si>
  <si>
    <t>Servicii de stat cu destinatie generala neatribuite la alte grupe</t>
  </si>
  <si>
    <t>016</t>
  </si>
  <si>
    <t xml:space="preserve">  47.8</t>
  </si>
  <si>
    <t>Serviciul datoriei</t>
  </si>
  <si>
    <t>017</t>
  </si>
  <si>
    <t>Raporturi intre nivelele administratiei publice</t>
  </si>
  <si>
    <t>018</t>
  </si>
  <si>
    <t xml:space="preserve">  99.6</t>
  </si>
  <si>
    <t>APARARE NATIONALA</t>
  </si>
  <si>
    <t>Forte de aparare nationala</t>
  </si>
  <si>
    <t>021</t>
  </si>
  <si>
    <t>Alte servicii in domeniul apararii neatribuite la alte grupe</t>
  </si>
  <si>
    <t>025</t>
  </si>
  <si>
    <t>ORDINE PUBLICA SI SECURITATE NATIONALA</t>
  </si>
  <si>
    <t>Afaceri interne</t>
  </si>
  <si>
    <t>031</t>
  </si>
  <si>
    <t>Servicii de protectie civila si  situatii exceptionale</t>
  </si>
  <si>
    <t>032</t>
  </si>
  <si>
    <t>Justitie</t>
  </si>
  <si>
    <t>033</t>
  </si>
  <si>
    <t>034</t>
  </si>
  <si>
    <t>Cercetari stiintifice aplicate in domeniul ordinii publice si securitatii nationale</t>
  </si>
  <si>
    <t>035</t>
  </si>
  <si>
    <t>Alte servicii in domeniul  ordinii publice si securitatii nationale neatribuite la alte grupe</t>
  </si>
  <si>
    <t>036</t>
  </si>
  <si>
    <t>SERVICII IN DOMENIUL ECONOMIEI</t>
  </si>
  <si>
    <t xml:space="preserve">  88.2</t>
  </si>
  <si>
    <t>Servicii  economice generale, comerciale si in domeniul fortei de munca</t>
  </si>
  <si>
    <t>041</t>
  </si>
  <si>
    <t xml:space="preserve">  72.6</t>
  </si>
  <si>
    <t>Agricultura, gospodarie silvica, gospodarie piscicola si gospodarie de vinatoare</t>
  </si>
  <si>
    <t>042</t>
  </si>
  <si>
    <t>Combustibil si energie</t>
  </si>
  <si>
    <t>043</t>
  </si>
  <si>
    <t xml:space="preserve">  63.9</t>
  </si>
  <si>
    <t>Minerit, industrie si constructii</t>
  </si>
  <si>
    <t>044</t>
  </si>
  <si>
    <t>Transport</t>
  </si>
  <si>
    <t>045</t>
  </si>
  <si>
    <t>Comunicatii</t>
  </si>
  <si>
    <t>046</t>
  </si>
  <si>
    <t>Alte activitati economice</t>
  </si>
  <si>
    <t>047</t>
  </si>
  <si>
    <t>Cercetari stiintifice aplicate in domeniul  economiei</t>
  </si>
  <si>
    <t>048</t>
  </si>
  <si>
    <t xml:space="preserve">  85.3</t>
  </si>
  <si>
    <t>Alte activitati economice neatribuite la alte grupe</t>
  </si>
  <si>
    <t>049</t>
  </si>
  <si>
    <t>PROTECTIA MEDIULUI</t>
  </si>
  <si>
    <t>Colectarea si distrugerea deseurilor</t>
  </si>
  <si>
    <t>051</t>
  </si>
  <si>
    <t xml:space="preserve">  33.0</t>
  </si>
  <si>
    <t>Protectie impotriva poluarii mediului</t>
  </si>
  <si>
    <t>053</t>
  </si>
  <si>
    <t xml:space="preserve">  81.3</t>
  </si>
  <si>
    <t>Protectie a biodiversitatii</t>
  </si>
  <si>
    <t>054</t>
  </si>
  <si>
    <t>Alte servicii in domeniul protectiei mediului neatribuite la alte grupe</t>
  </si>
  <si>
    <t>056</t>
  </si>
  <si>
    <t xml:space="preserve">  59.4</t>
  </si>
  <si>
    <t>GOSPODARIA DE LOCUINTE SI GOSPODARIA SERVICIILOR COMUNALE</t>
  </si>
  <si>
    <t>Gospodaria  de locuinte</t>
  </si>
  <si>
    <t>061</t>
  </si>
  <si>
    <t>Aprovizionarea cu apa</t>
  </si>
  <si>
    <t>063</t>
  </si>
  <si>
    <t>OCROTIREA SANATATII</t>
  </si>
  <si>
    <t>Produse, utilaje si echipament medical</t>
  </si>
  <si>
    <t>071</t>
  </si>
  <si>
    <t>Servicii de ambulator</t>
  </si>
  <si>
    <t>072</t>
  </si>
  <si>
    <t>Servicii spitalicesti</t>
  </si>
  <si>
    <t>073</t>
  </si>
  <si>
    <t>Servicii de sanatate publica</t>
  </si>
  <si>
    <t>074</t>
  </si>
  <si>
    <t>Cercetari stiintifice aplicate in domeniul ocrotirii sanatatii</t>
  </si>
  <si>
    <t>075</t>
  </si>
  <si>
    <t>Alte servicii in domeniul sanatatii neatribuite la alte grupe</t>
  </si>
  <si>
    <t>076</t>
  </si>
  <si>
    <t>CULTURA,  SPORT,  TINERET, CULTE SI  ODIHNA</t>
  </si>
  <si>
    <t>Servicii de sport, tineret si  odihna</t>
  </si>
  <si>
    <t>081</t>
  </si>
  <si>
    <t>Servicii in domeniul culturii</t>
  </si>
  <si>
    <t>082</t>
  </si>
  <si>
    <t>Servicii tele-radio si de presa</t>
  </si>
  <si>
    <t>083</t>
  </si>
  <si>
    <t>Alte servicii in domeniul culturii, tineretului, sportului, odihnei si cultelor neatribuite la alte grupe</t>
  </si>
  <si>
    <t>086</t>
  </si>
  <si>
    <t>INVATAMINT</t>
  </si>
  <si>
    <t>Educatie timpurie  si invatamint  primar</t>
  </si>
  <si>
    <t>091</t>
  </si>
  <si>
    <t xml:space="preserve">  25.6</t>
  </si>
  <si>
    <t>Invatamint secundar</t>
  </si>
  <si>
    <t>092</t>
  </si>
  <si>
    <t>Invatamint  profesional tehnic</t>
  </si>
  <si>
    <t>093</t>
  </si>
  <si>
    <t>Invatamint superior profesional</t>
  </si>
  <si>
    <t>094</t>
  </si>
  <si>
    <t>Invatamint nedefinit dupa nivel</t>
  </si>
  <si>
    <t>095</t>
  </si>
  <si>
    <t xml:space="preserve">  96.2</t>
  </si>
  <si>
    <t>Servicii afiliate invatamintului</t>
  </si>
  <si>
    <t>096</t>
  </si>
  <si>
    <t xml:space="preserve">  65.3</t>
  </si>
  <si>
    <t>Alte servicii din domeniul invatamintului neatribuite la alte grupe</t>
  </si>
  <si>
    <t>098</t>
  </si>
  <si>
    <t xml:space="preserve">  76.5</t>
  </si>
  <si>
    <t>PROTECTIE SOCIALA</t>
  </si>
  <si>
    <t>Protectie in caz de boala sau incapacitate de munca</t>
  </si>
  <si>
    <t>101</t>
  </si>
  <si>
    <t>Protectie persoanelor in etate</t>
  </si>
  <si>
    <t>102</t>
  </si>
  <si>
    <t>Protectie a familiei si a copiilor</t>
  </si>
  <si>
    <t>104</t>
  </si>
  <si>
    <t xml:space="preserve">  90.2</t>
  </si>
  <si>
    <t>Protectie in caz de somaj</t>
  </si>
  <si>
    <t>105</t>
  </si>
  <si>
    <t>Protectie in domeniul asigurarii cu  locuinte</t>
  </si>
  <si>
    <t>106</t>
  </si>
  <si>
    <t xml:space="preserve">  66.9</t>
  </si>
  <si>
    <t>Protectie  impotriva excluziunii sociale</t>
  </si>
  <si>
    <t>107</t>
  </si>
  <si>
    <t>Alte servicii in domeniul proteciei sociale neatribuite la alte grupe</t>
  </si>
  <si>
    <t>109</t>
  </si>
  <si>
    <t xml:space="preserve">Formularul nr.5_x000D_
</t>
  </si>
  <si>
    <t>Raport _x000D_
privind executarea cheltuielilor de personal pe autoritatii publice centrale pe anul 2019_x000D_
(conform anexei nr.5 la Legea bugetului de stat pe anul 2019)</t>
  </si>
  <si>
    <t xml:space="preserve">  81.5</t>
  </si>
  <si>
    <t xml:space="preserve">  92.2</t>
  </si>
  <si>
    <t xml:space="preserve">  96.7</t>
  </si>
  <si>
    <t xml:space="preserve">  59.8</t>
  </si>
  <si>
    <t xml:space="preserve">     Șef Direcție politici salariale</t>
  </si>
  <si>
    <t>Raisa Ghilan</t>
  </si>
  <si>
    <t>Formularul nr.6</t>
  </si>
  <si>
    <t>aprobat prin ordinul ministrului finantelor_x000D_
nr. 18 din 27 ianuarie 2020</t>
  </si>
  <si>
    <t>Raport_x000D_
privind executarea investitiilor capitale pe autoritatile publice centrale la total pe anul 2019_x000D_
(conform anexei nr.6 la Legea bugetului de stat pe anul 2019)</t>
  </si>
  <si>
    <t>Codul</t>
  </si>
  <si>
    <t>Autoritatea publica centrala / Program / Proiect</t>
  </si>
  <si>
    <t>Executat</t>
  </si>
  <si>
    <t>TOTAL GENERAL</t>
  </si>
  <si>
    <t xml:space="preserve">  66.8</t>
  </si>
  <si>
    <t>Reconstructia cladirii Secretariatului Parlamentului, str. Sfatul Tarii, nr. 37, municipiul Chisinau</t>
  </si>
  <si>
    <t>Amenajarea unei gradini publice pe terenul aferent cladirii administrative din Piata Marii Adunari Nationale, nr. 1, municipiul Chisinau</t>
  </si>
  <si>
    <t>Renovarea cladirii si a teritoriului adiacent ale Spitalului Cancelariei de Stat, str. Drumul Viilor nr. 34, municipiul Chisinau</t>
  </si>
  <si>
    <t xml:space="preserve">  79.9</t>
  </si>
  <si>
    <t>Modernizarea infrastructurii Biroului vamal Leuseni</t>
  </si>
  <si>
    <t>Modernizarea infrastructurii Postului vamal Sculeni</t>
  </si>
  <si>
    <t>Constructia zonei de control la Postul vamal Costesti</t>
  </si>
  <si>
    <t xml:space="preserve">  67.4</t>
  </si>
  <si>
    <t>Constructia blocurilor sanitare la 23 posturi vamale</t>
  </si>
  <si>
    <t>Modernizarea infrastructurii Postului vamal Giurgiulesti</t>
  </si>
  <si>
    <t>Constructia zonei de control la Postul vamal Giurgiulesti</t>
  </si>
  <si>
    <t>Constructia zonei de control la Postul vamal Sculeni</t>
  </si>
  <si>
    <t xml:space="preserve">   0.3</t>
  </si>
  <si>
    <t>Constructia sediului Judecatoriei Hincesti</t>
  </si>
  <si>
    <t>Constructia sediului Judecatoriei Edinet</t>
  </si>
  <si>
    <t xml:space="preserve">   1.6</t>
  </si>
  <si>
    <t>Constructia sediului Judecatoriei Causeni</t>
  </si>
  <si>
    <t>Constructia sediului Judecatoriei Orhei</t>
  </si>
  <si>
    <t>Constructia sediului Judecatoriei Cahul</t>
  </si>
  <si>
    <t>Proiectul „Constructia penitenciarului din municipiul Chisinau”</t>
  </si>
  <si>
    <t>Reconstructia Penitenciarului nr. 3, orasul Leova</t>
  </si>
  <si>
    <t>Constructia casei de arest din municipiul Balti</t>
  </si>
  <si>
    <t>Reconstructia Penitenciarului nr. 10, satul Goian, municipiul Chisinau</t>
  </si>
  <si>
    <t>Reconstructia perimetrului de paza al Penitenciarului nr. 7, satul Rusca, raionul Hincesti</t>
  </si>
  <si>
    <t xml:space="preserve">  30.3</t>
  </si>
  <si>
    <t>Constructia sediului pentru 3 subdiviziuni operative ale Inspectoratului National de Investigatii, str. Bucuriei, nr. 14, municipiul Chisinau</t>
  </si>
  <si>
    <t>Constructia izolatorului de detentie provizorie al Inspectoratului de Politie Balti</t>
  </si>
  <si>
    <t xml:space="preserve">  44.8</t>
  </si>
  <si>
    <t>Constructia anexei la cladirea laboratorului de expertiza genetico-judiciara (ADN), str. Putna, nr. 10, municipiul Chisinau</t>
  </si>
  <si>
    <t xml:space="preserve">  61.7</t>
  </si>
  <si>
    <t>Constructia magistralei de comunicatii si operationalizarea Centrului de Cooperare Transfrontaliera Lipcani, raionul Briceni</t>
  </si>
  <si>
    <t xml:space="preserve">  48.7</t>
  </si>
  <si>
    <t>Reconstructia si extinderea sediului Sectorului Politiei de Frontiera Stoianovca, raionul Cantemir</t>
  </si>
  <si>
    <t>Reconstructia si extinderea sediului Sectorului Politiei de Frontiera Brinza, raionul Cahul</t>
  </si>
  <si>
    <t>Reconstructia si extinderea sediului Sectorului Politiei de Frontiera Toceni, raionul Cantemir</t>
  </si>
  <si>
    <t>Reconstructia si extinderea sediului Sectorului Politiei de Frontiera Valea Mare, raionul Ungheni</t>
  </si>
  <si>
    <t>Reconstructia sediului Sectorului Politiei de Frontiera Briceni</t>
  </si>
  <si>
    <t>Constructia sediului Sectorului Politiei de Frontiera Soroca</t>
  </si>
  <si>
    <t>Constructia remizei de salvatori si pompieri a Portului International Liber „Giurgiulesti", raionul Cahul</t>
  </si>
  <si>
    <t xml:space="preserve">  92.0</t>
  </si>
  <si>
    <t>Reconstructia sediului Punctului de operare terestra SMURD Cantemir</t>
  </si>
  <si>
    <t>Reconstructia sediului Punctului de operare terestra SMURD Ungheni</t>
  </si>
  <si>
    <t>Constructia heliportului pentru elicoptere medicale, municipiul Cahul</t>
  </si>
  <si>
    <t>Constructia heliportului pentru elicoptere medicale, municipiul Balti</t>
  </si>
  <si>
    <t>Reconstructia sediului Unitatii de salvatori si pompieri Cahul</t>
  </si>
  <si>
    <t>Constructia sediului Postului de salvatori si pompieri, satul Sanatauca, raionul Floresti</t>
  </si>
  <si>
    <t>Constructia heliportului pentru elicoptere medicale, str. Poamei, nr. 21, municipiul Chisinau</t>
  </si>
  <si>
    <t>Reconstructia sediului Unitatii de salvatori si pompieri Cantemir</t>
  </si>
  <si>
    <t>Constructia sediului Unitatii salvatori si pompieri Hincesti</t>
  </si>
  <si>
    <t>Constructia heliportului pentru elicoptere medicale, str. Nicolae Testemitanu, nr. 29, municipiul Chisinau</t>
  </si>
  <si>
    <t xml:space="preserve">  76.6</t>
  </si>
  <si>
    <t>Constructia Centrului multifunctional de instruire pentru personalul autoritatilor de aplicare a legii, str. Nicolai Dimo nr. 30, municipiul Chisinau</t>
  </si>
  <si>
    <t>Constructia complexului Ambasadei Republicii Moldova in Republica Belarus, orasul Minsk</t>
  </si>
  <si>
    <t xml:space="preserve">  84.9</t>
  </si>
  <si>
    <t>Proiectul „Studiul de fezabilitate Interconectarea asincrona MD-RO”</t>
  </si>
  <si>
    <t>Proiectul „Reabilitarea drumurilor locale”</t>
  </si>
  <si>
    <t>Proiectul „Sustinerea Programului in sectorul drumurilor”</t>
  </si>
  <si>
    <t>Proiectul „Reabilitarea drumurilor cu suportul Republicii Belarus”</t>
  </si>
  <si>
    <t>Proiectul „Reabilitarea drumurilor cu suportul Republicii Populare Chineze”</t>
  </si>
  <si>
    <t xml:space="preserve">  56.7</t>
  </si>
  <si>
    <t xml:space="preserve">  47.5</t>
  </si>
  <si>
    <t>Proiectul „Agricultura competitiva"</t>
  </si>
  <si>
    <t xml:space="preserve">  89.4</t>
  </si>
  <si>
    <t>Proiectul „Programul rural de rezistenta economico-climatica incluziva" IFAD VI</t>
  </si>
  <si>
    <t xml:space="preserve">  63.5</t>
  </si>
  <si>
    <t>Proiectul „Programul de rezilienta rurala” IFAD VII</t>
  </si>
  <si>
    <t>Constructia depozitului cu atmosfera controlata al Comisiei de Stat pentru Testarea Soiurilor de Plante, satul Bacioi, municipiul Chisinau</t>
  </si>
  <si>
    <t xml:space="preserve">  65.2</t>
  </si>
  <si>
    <t>Proiectul „Constructia locuintelor sociale II"</t>
  </si>
  <si>
    <t>Reconstructia si modernizarea cladirilor Centrului de Excelenta in Horticultura si Tehnologii Agricole, satul Taul, raionul Donduseni</t>
  </si>
  <si>
    <t>Reconstructia blocului de studii al Colegiului Agroindustrial „Gheorghe Raducan”, satul Grinauti, raionul Ocnita</t>
  </si>
  <si>
    <t>Constructia cladirilor Clinicii veterinare a Universitatii Agrare de Stat din Moldova, str. Mircesti, nr.42,  municipiul Chisinau</t>
  </si>
  <si>
    <t xml:space="preserve">  63.6</t>
  </si>
  <si>
    <t>Reconstructia serelor Gradinii Botanice Nationale (Institut) „Alexandru Ciubotaru”, str. Padurii, nr. 18, municipiul Chisinau</t>
  </si>
  <si>
    <t xml:space="preserve">  69.1</t>
  </si>
  <si>
    <t>Constructia edificiului Teatrului Republican Muzical-Dramatic „B. P. Hasdeu”, str. Bogdan Petriceicu Hasdeu, nr. 6, municipiul Cahul</t>
  </si>
  <si>
    <t>Restaurarea edificiului Salii cu Orga, bd. Stefan cel Mare si Sfint nr. 81, municipiul Chisinau</t>
  </si>
  <si>
    <t>Restaurarea edificiului Muzeului National de Arte, str. 31 August 1989, nr. 115. municipiul Chisinau</t>
  </si>
  <si>
    <t>Restaurarea Conacului familiei Lazo din satul Piatra, raionul Orhei</t>
  </si>
  <si>
    <t>Reconstructia sediului Muzeului de Istorie a Evreilor din Republica Moldova, municipiul Chisinau</t>
  </si>
  <si>
    <t xml:space="preserve">   6.0</t>
  </si>
  <si>
    <t xml:space="preserve">  45.3</t>
  </si>
  <si>
    <t>Reconstructia salii sportive de haltere a Centrului sportiv de pregatire a loturilor nationale, str. Alexandru Lapusneanu, nr. 2, municipiul Chisinau</t>
  </si>
  <si>
    <t>Constructia terenului de fotbal al Scolii sportive specializate de fotbal nr. 2, comuna Stauceni, municipiul Chisinau</t>
  </si>
  <si>
    <t>Reconstructia bazei sportive de canotaj a Centrului sportiv de pregatire a loturilor nationale, orasul Vatra, municipiul Chisinau</t>
  </si>
  <si>
    <t>Reconstructia cladirii cu anexarea salii polivalente a Scolii sportive specializate de box din satul Grimancauti, raionul Briceni</t>
  </si>
  <si>
    <t xml:space="preserve">   9.8</t>
  </si>
  <si>
    <t>Reconstructia si modernizarea cladirilor Centrului de Excelenta in Industria Usoara, str. Nicolae Costin nr. 55, municipiul Chisinau</t>
  </si>
  <si>
    <t>Constructia centralei termice pe gaze naturale a Scolii Profesionale nr. 2 din municipiul Cahul</t>
  </si>
  <si>
    <t xml:space="preserve">  75.8</t>
  </si>
  <si>
    <t>Reconstructia si modernizarea cladirilor Centrului de Excelenta in Informatica si Tehnologii Informationale, str. Sarmizegetusa nr. 48, municipiul Chisinau</t>
  </si>
  <si>
    <t>Reconstructia si modernizarea cladirilor Centrului de Excelenta in Energetica si Electronica, str. Melestiu nr. 12, municipiul Chisinau</t>
  </si>
  <si>
    <t xml:space="preserve">  35.8</t>
  </si>
  <si>
    <t>Reconstructia si modernizarea cladirilor Centrului de Excelenta in Constructii, str. Gheorghe Asachi nr. 71, municipiul Chisinau</t>
  </si>
  <si>
    <t xml:space="preserve">  14.3</t>
  </si>
  <si>
    <t>Reconstructia si modernizarea cladirilor Centrului de Excelenta Financiar-Economic, str. Miron Costin nr. 26/2, municipiul Chisinau</t>
  </si>
  <si>
    <t>Reconstructia si modernizarea cladirilor Centrului de Excelenta in Energetica si Electronica, str. Mihail Sadoveanu nr. 40/2, municipiul Chisinau</t>
  </si>
  <si>
    <t xml:space="preserve">  90.1</t>
  </si>
  <si>
    <t>Reconstructia si modernizarea cladirilor Centrului de Excelenta in Educatie Artistica „Stefan Neaga”, str. Hristo Botev, nr. 4, municipiul Chisinau</t>
  </si>
  <si>
    <t xml:space="preserve">  36.8</t>
  </si>
  <si>
    <t>Constructia complexului sportiv al Universitatii Pedagogice de Stat „Ion Creanga”, str. Ion Creanga nr. 1, municipiul Chisinau</t>
  </si>
  <si>
    <t>Reconstructia Centrului Republican pentru Copii si Tineret, bd. Stefan cel Mare si Sfint, nr. 169, municipiul Chisinau</t>
  </si>
  <si>
    <t xml:space="preserve">  52.3</t>
  </si>
  <si>
    <t>Renovarea cladirii si a teritoriului adiacent ale Spitalului de Stat, str. Drumul Viilor nr. 34, municipiul Chisinau</t>
  </si>
  <si>
    <t>Reconstructia Sectiei de producere a preparatelor sanguine a Centrului National de Transfuzie a Singelui, str. Gheorghe Asachi, nr. 65, municipiul Chisinau</t>
  </si>
  <si>
    <t xml:space="preserve">   7.3</t>
  </si>
  <si>
    <t xml:space="preserve">Constructia Unitatii de primiri urgente a Institutului de Medicina Urgenta, str. Toma Ciorba, nr. 1, municipiul Chisinau			</t>
  </si>
  <si>
    <t>Reconstructia blocului operator al Institutului de Medicina Urgenta, str. Toma Ciorba, nr.1, municipiul Chisinau</t>
  </si>
  <si>
    <t xml:space="preserve">   8.5</t>
  </si>
  <si>
    <t>Constructia Unitatii de primiri urgente a Institutului de Medicina Urgenta, str. Toma Ciorba, nr. 1, municipiul Chisinau</t>
  </si>
  <si>
    <t>Constructia blocului locativ pentru participantii la lichidarea consecintelor avariei de la C.A.E. Cernobil, str. Alba Iulia, nr. 97, municipiul Chisinau</t>
  </si>
  <si>
    <t>Constructia sediului Centrului National pentru Determinarea Dizabilitatii si Capacitatii de Munca, str. Alexandru Hijdeu nr. 49, municipiul Chisinau</t>
  </si>
  <si>
    <t>Reconstructia cladirii Judecatoriei Chisinau, sediul Buiucani, bd. Stefan cel Mare si Sfint, nr. 200, municipiul Chisinau</t>
  </si>
  <si>
    <t xml:space="preserve">  56.3</t>
  </si>
  <si>
    <t>Reconstructia blocului alimentar al Directiei medicale a Serviciului de Informatii si Securitate, municipiul Chisinau</t>
  </si>
  <si>
    <t>Reconstructia sediului Serviciului de Informatii si Securitate, municipiul Balti</t>
  </si>
  <si>
    <t>Constructia blocului de studii al Liceului Teoretic „Mihai Eminescu” din municipiul Comrat</t>
  </si>
  <si>
    <t>Natalia Sclearuc</t>
  </si>
  <si>
    <t>Formularul nr.6.1</t>
  </si>
  <si>
    <t>Raport_x000D_
privind executarea investitiilor capitale pe autoritatile publice centrale din contul resurselor generale si veniturile colectate pe anul 2019_x000D_
(conform anexei nr.6 la Legea bugetului de stat pe anul 2019)</t>
  </si>
  <si>
    <t xml:space="preserve">  64.8</t>
  </si>
  <si>
    <t xml:space="preserve">  86.9</t>
  </si>
  <si>
    <t xml:space="preserve">  57.9</t>
  </si>
  <si>
    <t xml:space="preserve">  41.0</t>
  </si>
  <si>
    <t xml:space="preserve">  70.4</t>
  </si>
  <si>
    <t xml:space="preserve">  68.0</t>
  </si>
  <si>
    <t xml:space="preserve">   1.3</t>
  </si>
  <si>
    <t xml:space="preserve">   8.0</t>
  </si>
  <si>
    <t>Formularul nr.6.2</t>
  </si>
  <si>
    <t>Raport_x000D_
privind executarea investitiilor capitale pe autoritatile publice centrale din contul proiectelor finantate din surse externe pe anul 2019_x000D_
(conform anexei nr.6 la Legea bugetului de stat pe anul 2019)</t>
  </si>
  <si>
    <t xml:space="preserve">  52.8</t>
  </si>
  <si>
    <t xml:space="preserve">  53.8</t>
  </si>
  <si>
    <t>Formularul nr.7
aprobat prin Ordinul ministrului finantelor_x000D_
nr. 18  din  27 ianuarie  2020</t>
  </si>
  <si>
    <t>Raport
 privind transferurile de la bugetul de stat catre bugetele locale pe anul 2019 
(conform anexei nr.7 la Legea bugetului de stat pe anul 2019)</t>
  </si>
  <si>
    <t xml:space="preserve">nr. rind </t>
  </si>
  <si>
    <t xml:space="preserve">Unitatea administrativ-teritorială </t>
  </si>
  <si>
    <t>Aprobat pe an</t>
  </si>
  <si>
    <t>Precizat pe an</t>
  </si>
  <si>
    <t>Executat pe an</t>
  </si>
  <si>
    <t>Executat față de precizat pe an</t>
  </si>
  <si>
    <t>devieri (+,-)</t>
  </si>
  <si>
    <t>în %</t>
  </si>
  <si>
    <t>Total general</t>
  </si>
  <si>
    <t>inclusiv</t>
  </si>
  <si>
    <t>cu destinație generală</t>
  </si>
  <si>
    <t xml:space="preserve"> cu destinație specială</t>
  </si>
  <si>
    <t xml:space="preserve"> din fondul de compensare</t>
  </si>
  <si>
    <t>alte transferuri curente cu destinație generală</t>
  </si>
  <si>
    <t>2=3+4+5+6</t>
  </si>
  <si>
    <t>7=8+9+10+11</t>
  </si>
  <si>
    <t>12=13+14+15+16</t>
  </si>
  <si>
    <t>16</t>
  </si>
  <si>
    <t>17=12-7</t>
  </si>
  <si>
    <t>18=13-8</t>
  </si>
  <si>
    <t>19=14-9</t>
  </si>
  <si>
    <t>20=15-10</t>
  </si>
  <si>
    <t>21=16-11</t>
  </si>
  <si>
    <t>22=12/7*100</t>
  </si>
  <si>
    <t>23=13/8*100</t>
  </si>
  <si>
    <t>24=14/9*100</t>
  </si>
  <si>
    <t>25=15/10*100</t>
  </si>
  <si>
    <t>26=16/11*100</t>
  </si>
  <si>
    <t>Total nivelul II</t>
  </si>
  <si>
    <t>Total nivelul I</t>
  </si>
  <si>
    <t>mun. Bălți</t>
  </si>
  <si>
    <t>Consiliul Municipal</t>
  </si>
  <si>
    <t>Elizaveta</t>
  </si>
  <si>
    <t>Sadovoe</t>
  </si>
  <si>
    <t>mun. Chișinău</t>
  </si>
  <si>
    <t>Băcioi</t>
  </si>
  <si>
    <t>Bubuieci</t>
  </si>
  <si>
    <t>Budești</t>
  </si>
  <si>
    <t>Ciorescu</t>
  </si>
  <si>
    <t>Codru</t>
  </si>
  <si>
    <t>Colonița</t>
  </si>
  <si>
    <t>Condrița</t>
  </si>
  <si>
    <t>Cricova</t>
  </si>
  <si>
    <t>Cruzești</t>
  </si>
  <si>
    <t>Durlești</t>
  </si>
  <si>
    <t>Ghidighici</t>
  </si>
  <si>
    <t>Grătiești</t>
  </si>
  <si>
    <t>Sîngera</t>
  </si>
  <si>
    <t>Stăuceni</t>
  </si>
  <si>
    <t>Tohatin</t>
  </si>
  <si>
    <t>Trușeni</t>
  </si>
  <si>
    <t>Vadul lui Vodă</t>
  </si>
  <si>
    <t>Vatra</t>
  </si>
  <si>
    <t>Anenii Noi</t>
  </si>
  <si>
    <t>Consiliul Raional</t>
  </si>
  <si>
    <t>Botnărești</t>
  </si>
  <si>
    <t>Bulboaca</t>
  </si>
  <si>
    <t>Calfa</t>
  </si>
  <si>
    <t>Chetrosu</t>
  </si>
  <si>
    <t>Chirca</t>
  </si>
  <si>
    <t>Ciobanovca</t>
  </si>
  <si>
    <t>Cobusca Nouă</t>
  </si>
  <si>
    <t>Cobusca Veche</t>
  </si>
  <si>
    <t>Delacău</t>
  </si>
  <si>
    <t>Floreni</t>
  </si>
  <si>
    <t>Geamăna</t>
  </si>
  <si>
    <t>Gura Bîcului</t>
  </si>
  <si>
    <t>Hîrbovăț</t>
  </si>
  <si>
    <t>Maximovca</t>
  </si>
  <si>
    <t>Mereni</t>
  </si>
  <si>
    <t>Merenii Noi</t>
  </si>
  <si>
    <t>Ochiul Roș</t>
  </si>
  <si>
    <t>Puhăceni</t>
  </si>
  <si>
    <t>Roșcani</t>
  </si>
  <si>
    <t>Speia</t>
  </si>
  <si>
    <t>Șerpeni</t>
  </si>
  <si>
    <t>Telița</t>
  </si>
  <si>
    <t>Ţînţăreni</t>
  </si>
  <si>
    <t>Zolotievca</t>
  </si>
  <si>
    <t>Varnița</t>
  </si>
  <si>
    <t>Basarabeasca</t>
  </si>
  <si>
    <t>Abaclia</t>
  </si>
  <si>
    <t>Başcalia</t>
  </si>
  <si>
    <t>Carabetovca</t>
  </si>
  <si>
    <t>Iordanovca</t>
  </si>
  <si>
    <t>Iserlia</t>
  </si>
  <si>
    <t>Sadaclia</t>
  </si>
  <si>
    <t>Briceni</t>
  </si>
  <si>
    <t>Balasineşti</t>
  </si>
  <si>
    <t>Bălcăuți</t>
  </si>
  <si>
    <t>Beleavinţi</t>
  </si>
  <si>
    <t>Berliniţi</t>
  </si>
  <si>
    <t>Bogdănești</t>
  </si>
  <si>
    <t>Caracuşenii Vechi</t>
  </si>
  <si>
    <t>Coteala</t>
  </si>
  <si>
    <t>Cotiujeni</t>
  </si>
  <si>
    <t>Colicăuți</t>
  </si>
  <si>
    <t>Corjeuți</t>
  </si>
  <si>
    <t>Criva</t>
  </si>
  <si>
    <t>Drepcăuți</t>
  </si>
  <si>
    <t>Grimăncăuți</t>
  </si>
  <si>
    <t>Halahora de Sus</t>
  </si>
  <si>
    <t>Hlina</t>
  </si>
  <si>
    <t>Larga</t>
  </si>
  <si>
    <t>Lipcani</t>
  </si>
  <si>
    <t>Mărcăuți</t>
  </si>
  <si>
    <t>Medveja</t>
  </si>
  <si>
    <t>Mihăileni</t>
  </si>
  <si>
    <t>Pererita</t>
  </si>
  <si>
    <t>Şirăuţi</t>
  </si>
  <si>
    <t>Slobozia-Şirăuţi</t>
  </si>
  <si>
    <t>Tabani</t>
  </si>
  <si>
    <t>Tețcani</t>
  </si>
  <si>
    <t>Trebisăuți</t>
  </si>
  <si>
    <t>Cahul</t>
  </si>
  <si>
    <t>Alexanderfeld</t>
  </si>
  <si>
    <t>Alexandru Ioan Cuza</t>
  </si>
  <si>
    <t>Andrușul de Jos</t>
  </si>
  <si>
    <t>Andrușul de Sus</t>
  </si>
  <si>
    <t>Badicul Moldovenesc</t>
  </si>
  <si>
    <t>Baurci-Moldoveni</t>
  </si>
  <si>
    <t>Borceag</t>
  </si>
  <si>
    <t>Brînza</t>
  </si>
  <si>
    <t>Bucuria</t>
  </si>
  <si>
    <t>Burlacu</t>
  </si>
  <si>
    <t>Burlăceni</t>
  </si>
  <si>
    <t>Cîşliţa-Prut</t>
  </si>
  <si>
    <t>Colibași</t>
  </si>
  <si>
    <t>Chioselia Mare</t>
  </si>
  <si>
    <t>Crihana Veche</t>
  </si>
  <si>
    <t>Cucoara</t>
  </si>
  <si>
    <t>Doina</t>
  </si>
  <si>
    <t>Găvănoasa</t>
  </si>
  <si>
    <t>Giurgiulești</t>
  </si>
  <si>
    <t>Huluboaia</t>
  </si>
  <si>
    <t>Iujnoe</t>
  </si>
  <si>
    <t>Larga Nouă</t>
  </si>
  <si>
    <t>Lebedenco</t>
  </si>
  <si>
    <t>Lopăţica</t>
  </si>
  <si>
    <t>Lucești</t>
  </si>
  <si>
    <t>Manta</t>
  </si>
  <si>
    <t>Moscovei</t>
  </si>
  <si>
    <t>Pelinei</t>
  </si>
  <si>
    <t>Roșu</t>
  </si>
  <si>
    <t>Slobozia Mare</t>
  </si>
  <si>
    <t>Taraclia de Salcie</t>
  </si>
  <si>
    <t>Tartaul de Salcie</t>
  </si>
  <si>
    <t>Tătărești</t>
  </si>
  <si>
    <t>Vadul lui Isac</t>
  </si>
  <si>
    <t>Văleni</t>
  </si>
  <si>
    <t>Zîrnești</t>
  </si>
  <si>
    <t>Cantemir</t>
  </si>
  <si>
    <t>Antonești</t>
  </si>
  <si>
    <t>Baimaclia</t>
  </si>
  <si>
    <t>Cania</t>
  </si>
  <si>
    <t>Capaclia</t>
  </si>
  <si>
    <t>Cîietu</t>
  </si>
  <si>
    <t>Chioselia</t>
  </si>
  <si>
    <t>Cîşla</t>
  </si>
  <si>
    <t>Ciobalaccia</t>
  </si>
  <si>
    <t>Cîrpești</t>
  </si>
  <si>
    <t>Cociulia</t>
  </si>
  <si>
    <t>Coştangalia</t>
  </si>
  <si>
    <t>Enichioi</t>
  </si>
  <si>
    <t>Gotești</t>
  </si>
  <si>
    <t>Haragîş</t>
  </si>
  <si>
    <t>Lărguța</t>
  </si>
  <si>
    <t>Lingura</t>
  </si>
  <si>
    <t>Pleșeni</t>
  </si>
  <si>
    <t>Plopi</t>
  </si>
  <si>
    <t>Porumbești</t>
  </si>
  <si>
    <t>Sadîc</t>
  </si>
  <si>
    <t>Şamalia</t>
  </si>
  <si>
    <t>Stoianovca</t>
  </si>
  <si>
    <t>Tartaul</t>
  </si>
  <si>
    <t>Țiganca</t>
  </si>
  <si>
    <t>Toceni</t>
  </si>
  <si>
    <t>Vişniovca</t>
  </si>
  <si>
    <t>Călărași</t>
  </si>
  <si>
    <t>Bahmut</t>
  </si>
  <si>
    <t>Bravicea</t>
  </si>
  <si>
    <t>Buda</t>
  </si>
  <si>
    <t>Căbăiești</t>
  </si>
  <si>
    <t>Dereneu</t>
  </si>
  <si>
    <t>Frumoasa</t>
  </si>
  <si>
    <t>Hîrjauca</t>
  </si>
  <si>
    <t>Hirova</t>
  </si>
  <si>
    <t>Hoginești</t>
  </si>
  <si>
    <t>Horodiște</t>
  </si>
  <si>
    <t>Meleșeni</t>
  </si>
  <si>
    <t>Nișcani</t>
  </si>
  <si>
    <t>Onișcani</t>
  </si>
  <si>
    <t>Păulești</t>
  </si>
  <si>
    <t>Peticeni</t>
  </si>
  <si>
    <t>Pitușca</t>
  </si>
  <si>
    <t>Pîrjolteni</t>
  </si>
  <si>
    <t>Răciula</t>
  </si>
  <si>
    <t>Rădeni</t>
  </si>
  <si>
    <t>Sadova</t>
  </si>
  <si>
    <t>Săseni</t>
  </si>
  <si>
    <t>Sipoteni</t>
  </si>
  <si>
    <t>Temeleuți</t>
  </si>
  <si>
    <t>Ţibirica</t>
  </si>
  <si>
    <t>Tuzara</t>
  </si>
  <si>
    <t>Vălcineț</t>
  </si>
  <si>
    <t>Vărzăreștii Noi</t>
  </si>
  <si>
    <t>Căușeni</t>
  </si>
  <si>
    <t>Baccealia</t>
  </si>
  <si>
    <t>Căinari</t>
  </si>
  <si>
    <t>Chircăiești</t>
  </si>
  <si>
    <t>Chircăieștii Noi</t>
  </si>
  <si>
    <t>Ciuflești</t>
  </si>
  <si>
    <t>Cîrnățeni</t>
  </si>
  <si>
    <t>Cîrnățenii Noi</t>
  </si>
  <si>
    <t>Coșcalia</t>
  </si>
  <si>
    <t>Copanca</t>
  </si>
  <si>
    <t>Fîrlădeni</t>
  </si>
  <si>
    <t>Grădinița</t>
  </si>
  <si>
    <t>Grigorievca</t>
  </si>
  <si>
    <t>Hagimus</t>
  </si>
  <si>
    <t>Opaci</t>
  </si>
  <si>
    <t>Pervomaisc</t>
  </si>
  <si>
    <t>Plop-Știubei</t>
  </si>
  <si>
    <t>Săiți</t>
  </si>
  <si>
    <t>Sălcuța</t>
  </si>
  <si>
    <t>Tănătari</t>
  </si>
  <si>
    <t>Tănătarii Noi</t>
  </si>
  <si>
    <t>Taraclia</t>
  </si>
  <si>
    <t>Tocuz</t>
  </si>
  <si>
    <t>Ucrainca</t>
  </si>
  <si>
    <t>Ursoaia</t>
  </si>
  <si>
    <t>Zaim</t>
  </si>
  <si>
    <t>Cimișlia</t>
  </si>
  <si>
    <t>Albina</t>
  </si>
  <si>
    <t>Batîr</t>
  </si>
  <si>
    <t>Cenac</t>
  </si>
  <si>
    <t>Ciucur-Mingir</t>
  </si>
  <si>
    <t>Codreni</t>
  </si>
  <si>
    <t>Ecaterinovca</t>
  </si>
  <si>
    <t>Gradişte</t>
  </si>
  <si>
    <t>Gura Galbenei</t>
  </si>
  <si>
    <t>Hîrtop</t>
  </si>
  <si>
    <t>Ialpujeni</t>
  </si>
  <si>
    <t>Ivanovca Nouă</t>
  </si>
  <si>
    <t>Javgur</t>
  </si>
  <si>
    <t>Lipoveni</t>
  </si>
  <si>
    <t>Mihailovca</t>
  </si>
  <si>
    <t>Porumbrei</t>
  </si>
  <si>
    <t>Sagaidac</t>
  </si>
  <si>
    <t>Satul Nou</t>
  </si>
  <si>
    <t>Selemet</t>
  </si>
  <si>
    <t>Suric</t>
  </si>
  <si>
    <t>Topala</t>
  </si>
  <si>
    <t>Troiţcoe</t>
  </si>
  <si>
    <t>Valea Perjei</t>
  </si>
  <si>
    <t>Criuleni</t>
  </si>
  <si>
    <t>Bălăbănești</t>
  </si>
  <si>
    <t>Bălțata</t>
  </si>
  <si>
    <t>Boşcana</t>
  </si>
  <si>
    <t>Cimișeni</t>
  </si>
  <si>
    <t>Corjova</t>
  </si>
  <si>
    <t>Coșernița</t>
  </si>
  <si>
    <t>Cruglic</t>
  </si>
  <si>
    <t>Dolinnoe</t>
  </si>
  <si>
    <t>Drăsliceni</t>
  </si>
  <si>
    <t>Dubăsarii Vechi</t>
  </si>
  <si>
    <t>Hîrtopul Mare</t>
  </si>
  <si>
    <t>Hrușova</t>
  </si>
  <si>
    <t>Işnovăţ</t>
  </si>
  <si>
    <t>Izbiște</t>
  </si>
  <si>
    <t>Jevreni</t>
  </si>
  <si>
    <t>Maşcăuţi</t>
  </si>
  <si>
    <t>Măgdăcești</t>
  </si>
  <si>
    <t>Miclești</t>
  </si>
  <si>
    <t>Onițcani</t>
  </si>
  <si>
    <t>Pașcani</t>
  </si>
  <si>
    <t>Răculești</t>
  </si>
  <si>
    <t>Rîșcova</t>
  </si>
  <si>
    <t>Slobozia-Dușca</t>
  </si>
  <si>
    <t>Zăicana</t>
  </si>
  <si>
    <t>Dondușeni</t>
  </si>
  <si>
    <t>Arionești</t>
  </si>
  <si>
    <t>Baraboi</t>
  </si>
  <si>
    <t>Cernoleuca</t>
  </si>
  <si>
    <t>Climăuți</t>
  </si>
  <si>
    <t>Corbu</t>
  </si>
  <si>
    <t>Crișcăuți</t>
  </si>
  <si>
    <t>Elizavetovca</t>
  </si>
  <si>
    <t>Frasin</t>
  </si>
  <si>
    <t>Moşana</t>
  </si>
  <si>
    <t>Orașul Dondușeni</t>
  </si>
  <si>
    <t>Pivniceni</t>
  </si>
  <si>
    <t>Plop</t>
  </si>
  <si>
    <t>Pocrovca</t>
  </si>
  <si>
    <t>Rediul Mare</t>
  </si>
  <si>
    <t>Scăieni</t>
  </si>
  <si>
    <t>Sudarca</t>
  </si>
  <si>
    <t>Ţaul</t>
  </si>
  <si>
    <t>Teleșeuca</t>
  </si>
  <si>
    <t>Tîrnova</t>
  </si>
  <si>
    <t>Drochia</t>
  </si>
  <si>
    <t>Antoneuca</t>
  </si>
  <si>
    <t>Baroncea</t>
  </si>
  <si>
    <t>Cotova</t>
  </si>
  <si>
    <t>Dominteni</t>
  </si>
  <si>
    <t>Fîntînița</t>
  </si>
  <si>
    <t>Gribova</t>
  </si>
  <si>
    <t>Hăsnăşenii Mari</t>
  </si>
  <si>
    <t>Hăsnăşenii Noi</t>
  </si>
  <si>
    <t>Maramonovca</t>
  </si>
  <si>
    <t>Miciurin</t>
  </si>
  <si>
    <t>Mîndîc</t>
  </si>
  <si>
    <t>Moara de Piatră</t>
  </si>
  <si>
    <t>Nicoreni</t>
  </si>
  <si>
    <t>Ochiul Alb</t>
  </si>
  <si>
    <t>Orașul Drochia</t>
  </si>
  <si>
    <t>Palanca</t>
  </si>
  <si>
    <t>Pelinia</t>
  </si>
  <si>
    <t>Pervomaiscoe</t>
  </si>
  <si>
    <t>Petreni</t>
  </si>
  <si>
    <t>Popeștii de Jos</t>
  </si>
  <si>
    <t>Popeștii de Sus</t>
  </si>
  <si>
    <t>Şalvirii Vechi</t>
  </si>
  <si>
    <t>Sofia</t>
  </si>
  <si>
    <t>Şuri</t>
  </si>
  <si>
    <t>Țarigrad</t>
  </si>
  <si>
    <t>Zgurița</t>
  </si>
  <si>
    <t>Dubăsari</t>
  </si>
  <si>
    <t>Cocieri</t>
  </si>
  <si>
    <t>Coșnița</t>
  </si>
  <si>
    <t>Doroţcaia</t>
  </si>
  <si>
    <t>Holercani</t>
  </si>
  <si>
    <t>Marcăuţi</t>
  </si>
  <si>
    <t>Molovata</t>
  </si>
  <si>
    <t>Molovata Nouă</t>
  </si>
  <si>
    <t>Oxentea</t>
  </si>
  <si>
    <t>Pîrîta</t>
  </si>
  <si>
    <t>Ustia</t>
  </si>
  <si>
    <t>Edineț</t>
  </si>
  <si>
    <t>Alexeevca</t>
  </si>
  <si>
    <t>Bădragii Noi</t>
  </si>
  <si>
    <t>Bădragii Vechi</t>
  </si>
  <si>
    <t>Bleșteni</t>
  </si>
  <si>
    <t>Brătușeni</t>
  </si>
  <si>
    <t>Brînzeni</t>
  </si>
  <si>
    <t>Burlănești</t>
  </si>
  <si>
    <t>Cepeleuți</t>
  </si>
  <si>
    <t>Chetroșica Nouă</t>
  </si>
  <si>
    <t>Constantinovca</t>
  </si>
  <si>
    <t>Corpaci</t>
  </si>
  <si>
    <t>Cuconeștii Noi</t>
  </si>
  <si>
    <t>Cupcini</t>
  </si>
  <si>
    <t>Fetești</t>
  </si>
  <si>
    <t>Gaşpar</t>
  </si>
  <si>
    <t>Goleni</t>
  </si>
  <si>
    <t>Gordinești</t>
  </si>
  <si>
    <t>Hancăuţi</t>
  </si>
  <si>
    <t>Hincăuţi</t>
  </si>
  <si>
    <t>Hlinaia</t>
  </si>
  <si>
    <t>Lopatnic</t>
  </si>
  <si>
    <t>Parcova</t>
  </si>
  <si>
    <t>Rotunda</t>
  </si>
  <si>
    <t>Ruseni</t>
  </si>
  <si>
    <t>Stolniceni</t>
  </si>
  <si>
    <t>Şofrîncani</t>
  </si>
  <si>
    <t>Terebna</t>
  </si>
  <si>
    <t>Trinca</t>
  </si>
  <si>
    <t>Viișoara</t>
  </si>
  <si>
    <t>Zăbriceni</t>
  </si>
  <si>
    <t>Fălești</t>
  </si>
  <si>
    <t>Albinețul Vechi</t>
  </si>
  <si>
    <t>Bocani</t>
  </si>
  <si>
    <t>Catranîc</t>
  </si>
  <si>
    <t>Călinești</t>
  </si>
  <si>
    <t>Călugăr</t>
  </si>
  <si>
    <t>Chetriș</t>
  </si>
  <si>
    <t>Ciolacu Nou</t>
  </si>
  <si>
    <t>Egorovca</t>
  </si>
  <si>
    <t>Făleștii Noi</t>
  </si>
  <si>
    <t>Glinjeni</t>
  </si>
  <si>
    <t>Hiliuți</t>
  </si>
  <si>
    <t>Hîncești</t>
  </si>
  <si>
    <t>Horești</t>
  </si>
  <si>
    <t>Ilenuța</t>
  </si>
  <si>
    <t>Işcălău</t>
  </si>
  <si>
    <t>Izvoare</t>
  </si>
  <si>
    <t>Logofteni</t>
  </si>
  <si>
    <t>Mărăndeni</t>
  </si>
  <si>
    <t>Musteața</t>
  </si>
  <si>
    <t>Natalievca</t>
  </si>
  <si>
    <t>Năvîrneţ</t>
  </si>
  <si>
    <t>Obreja Veche</t>
  </si>
  <si>
    <t>Pietrosu</t>
  </si>
  <si>
    <t>Pînzăreni</t>
  </si>
  <si>
    <t>Pîrlița</t>
  </si>
  <si>
    <t>Pompa</t>
  </si>
  <si>
    <t>Pruteni</t>
  </si>
  <si>
    <t>Răuțel</t>
  </si>
  <si>
    <t>Risipeni</t>
  </si>
  <si>
    <t>Sărata Veche</t>
  </si>
  <si>
    <t>Scumpia</t>
  </si>
  <si>
    <t>Taxobeni</t>
  </si>
  <si>
    <t>Florești</t>
  </si>
  <si>
    <t>Băhrinești</t>
  </si>
  <si>
    <t>Caşunca</t>
  </si>
  <si>
    <t>Cernița</t>
  </si>
  <si>
    <t>Ciripcău</t>
  </si>
  <si>
    <t>Ciutulești</t>
  </si>
  <si>
    <t>Cuhureștii de Jos</t>
  </si>
  <si>
    <t>Cuhureștii de Sus</t>
  </si>
  <si>
    <t>Cunicea</t>
  </si>
  <si>
    <t>Domulgeni</t>
  </si>
  <si>
    <t>Frumușica</t>
  </si>
  <si>
    <t>Ghindești</t>
  </si>
  <si>
    <t>Gura Camencii</t>
  </si>
  <si>
    <t>Gura Căinarului</t>
  </si>
  <si>
    <t>Iliciovca</t>
  </si>
  <si>
    <t>Japca</t>
  </si>
  <si>
    <t>Lunga</t>
  </si>
  <si>
    <t>Mărculești</t>
  </si>
  <si>
    <t>Orașul Ghindești</t>
  </si>
  <si>
    <t>Orașul Mărculești</t>
  </si>
  <si>
    <t>Napadova</t>
  </si>
  <si>
    <t>Nicolaevca</t>
  </si>
  <si>
    <t>Prajila</t>
  </si>
  <si>
    <t>Prodănești</t>
  </si>
  <si>
    <t>Putinești</t>
  </si>
  <si>
    <t>Rădulenii Vechi</t>
  </si>
  <si>
    <t>Roșietici</t>
  </si>
  <si>
    <t>Sănătăuca</t>
  </si>
  <si>
    <t>Sevirova</t>
  </si>
  <si>
    <t>Ștefănești</t>
  </si>
  <si>
    <t>Tîrgul Vertiujeni</t>
  </si>
  <si>
    <t>Trifănești</t>
  </si>
  <si>
    <t>Vărvăreuca</t>
  </si>
  <si>
    <t>Văscăuţi</t>
  </si>
  <si>
    <t>Vertiujeni</t>
  </si>
  <si>
    <t>Zăluceni</t>
  </si>
  <si>
    <t>Glodeni</t>
  </si>
  <si>
    <t>Balatina</t>
  </si>
  <si>
    <t>Cajba</t>
  </si>
  <si>
    <t>Camenca</t>
  </si>
  <si>
    <t>Ciuciulea</t>
  </si>
  <si>
    <t>Cobani</t>
  </si>
  <si>
    <t>Cuhnești</t>
  </si>
  <si>
    <t>Danu</t>
  </si>
  <si>
    <t>Dușmani</t>
  </si>
  <si>
    <t>Fundurii Noi</t>
  </si>
  <si>
    <t>Fundurii Vechi</t>
  </si>
  <si>
    <t>Hîjdieni</t>
  </si>
  <si>
    <t>Iabloana</t>
  </si>
  <si>
    <t>Limbenii Noi</t>
  </si>
  <si>
    <t>Limbenii Vechi</t>
  </si>
  <si>
    <t>Petrunea</t>
  </si>
  <si>
    <t>Sturzovca</t>
  </si>
  <si>
    <t>Bălceana</t>
  </si>
  <si>
    <t>Bobeica</t>
  </si>
  <si>
    <t>Boghiceni</t>
  </si>
  <si>
    <t>Bozieni</t>
  </si>
  <si>
    <t>Bujor</t>
  </si>
  <si>
    <t>Buţeni</t>
  </si>
  <si>
    <t>Caracui</t>
  </si>
  <si>
    <t>Călmățui</t>
  </si>
  <si>
    <t>Cărpineni</t>
  </si>
  <si>
    <t>Cățeleni</t>
  </si>
  <si>
    <t>Cioara</t>
  </si>
  <si>
    <t>Ciuciuleni</t>
  </si>
  <si>
    <t>Cotul Morii</t>
  </si>
  <si>
    <t>Crasnoarmeiscoe</t>
  </si>
  <si>
    <t>Dancu</t>
  </si>
  <si>
    <t>Drăgușenii Noi</t>
  </si>
  <si>
    <t>Fundul Galbenei</t>
  </si>
  <si>
    <t>Ivanovca</t>
  </si>
  <si>
    <t>Lăpușna</t>
  </si>
  <si>
    <t>Leușeni</t>
  </si>
  <si>
    <t>Logănești</t>
  </si>
  <si>
    <t>Mereșeni</t>
  </si>
  <si>
    <t>Mingir</t>
  </si>
  <si>
    <t>Mirești</t>
  </si>
  <si>
    <t>Negrea</t>
  </si>
  <si>
    <t>Nemțeni</t>
  </si>
  <si>
    <t>Obileni</t>
  </si>
  <si>
    <t>Onești</t>
  </si>
  <si>
    <t>Pogănești</t>
  </si>
  <si>
    <t>Sărata-Galbenă</t>
  </si>
  <si>
    <t>Secăreni</t>
  </si>
  <si>
    <t>Șipoteni</t>
  </si>
  <si>
    <t>Voinescu</t>
  </si>
  <si>
    <t>Ialoveni</t>
  </si>
  <si>
    <t>Bardar</t>
  </si>
  <si>
    <t>Cărbuna</t>
  </si>
  <si>
    <t>Cigîrleni</t>
  </si>
  <si>
    <t>Costești</t>
  </si>
  <si>
    <t>Dănceni</t>
  </si>
  <si>
    <t>Gangura</t>
  </si>
  <si>
    <t>Hansca</t>
  </si>
  <si>
    <t>Horodca</t>
  </si>
  <si>
    <t>Malcoci</t>
  </si>
  <si>
    <t>Mileștii Mici</t>
  </si>
  <si>
    <t>Molești</t>
  </si>
  <si>
    <t>Nimoreni</t>
  </si>
  <si>
    <t>Pojăreni</t>
  </si>
  <si>
    <t>Puhoi</t>
  </si>
  <si>
    <t>Răzeni</t>
  </si>
  <si>
    <t>Ruseștii Noi</t>
  </si>
  <si>
    <t>Sociteni</t>
  </si>
  <si>
    <t>Suruceni</t>
  </si>
  <si>
    <t>Ţipala</t>
  </si>
  <si>
    <t>Ulmu</t>
  </si>
  <si>
    <t>Văsieni</t>
  </si>
  <si>
    <t>Văratic</t>
  </si>
  <si>
    <t>Zîmbreni</t>
  </si>
  <si>
    <t>Leova</t>
  </si>
  <si>
    <t>Băiuș</t>
  </si>
  <si>
    <t>Beştemac</t>
  </si>
  <si>
    <t>Borogani</t>
  </si>
  <si>
    <t>Cazangic</t>
  </si>
  <si>
    <t>Ceadîr</t>
  </si>
  <si>
    <t>Cneazevca</t>
  </si>
  <si>
    <t>Colibabovca</t>
  </si>
  <si>
    <t>Covurlui</t>
  </si>
  <si>
    <t>Cupcui</t>
  </si>
  <si>
    <t>Filipeni</t>
  </si>
  <si>
    <t>Hănăsenii Noi</t>
  </si>
  <si>
    <t>Iargara</t>
  </si>
  <si>
    <t>Orac</t>
  </si>
  <si>
    <t>Romanovca</t>
  </si>
  <si>
    <t>Sărata Nouă</t>
  </si>
  <si>
    <t>Sărata-Răzeși</t>
  </si>
  <si>
    <t>Sărăteni</t>
  </si>
  <si>
    <t>Sărățica Nouă</t>
  </si>
  <si>
    <t>Sîrma</t>
  </si>
  <si>
    <t>Tigheci</t>
  </si>
  <si>
    <t>Tochile-Răducani</t>
  </si>
  <si>
    <t>Tomai</t>
  </si>
  <si>
    <t>Tomaiul Nou</t>
  </si>
  <si>
    <t>Vozneseni</t>
  </si>
  <si>
    <t>Nisporeni</t>
  </si>
  <si>
    <t>Bălăureşti</t>
  </si>
  <si>
    <t>Bălănești</t>
  </si>
  <si>
    <t>Bărboieni</t>
  </si>
  <si>
    <t>Boldurești</t>
  </si>
  <si>
    <t>Bolțun</t>
  </si>
  <si>
    <t>Brătuleni</t>
  </si>
  <si>
    <t>Bursuc</t>
  </si>
  <si>
    <t>Călimănești</t>
  </si>
  <si>
    <t>Ciorești</t>
  </si>
  <si>
    <t>Ciutești</t>
  </si>
  <si>
    <t>Cristești</t>
  </si>
  <si>
    <t>Grozești</t>
  </si>
  <si>
    <t>Iurceni</t>
  </si>
  <si>
    <t>Marinici</t>
  </si>
  <si>
    <t>Milești</t>
  </si>
  <si>
    <t>Seliște</t>
  </si>
  <si>
    <t>Soltănești</t>
  </si>
  <si>
    <t>Șișcani</t>
  </si>
  <si>
    <t>Valea-Trestieni</t>
  </si>
  <si>
    <t>Vărzăreşti</t>
  </si>
  <si>
    <t>Vînători</t>
  </si>
  <si>
    <t>Zberoaia</t>
  </si>
  <si>
    <t>Ocnița</t>
  </si>
  <si>
    <t>Bîrlădeni</t>
  </si>
  <si>
    <t>Bîrnova</t>
  </si>
  <si>
    <t>Calaraşovca</t>
  </si>
  <si>
    <t>Clocușna</t>
  </si>
  <si>
    <t>Corestăuți</t>
  </si>
  <si>
    <t>Dîngeni</t>
  </si>
  <si>
    <t>Frunză</t>
  </si>
  <si>
    <t>Gîrbova</t>
  </si>
  <si>
    <t>Grinăuţi-Moldova</t>
  </si>
  <si>
    <t>Hădărăuți</t>
  </si>
  <si>
    <t>Lencăuți</t>
  </si>
  <si>
    <t>Lipnic</t>
  </si>
  <si>
    <t>Mereșeuca</t>
  </si>
  <si>
    <t>Mihălășeni</t>
  </si>
  <si>
    <t>Naslavcea</t>
  </si>
  <si>
    <t>Orașul Ocnița</t>
  </si>
  <si>
    <t>Otaci</t>
  </si>
  <si>
    <t>Sauca</t>
  </si>
  <si>
    <t>Unguri</t>
  </si>
  <si>
    <t>Orhei</t>
  </si>
  <si>
    <t>Berezlogi</t>
  </si>
  <si>
    <t>Biești</t>
  </si>
  <si>
    <t>Bolohan</t>
  </si>
  <si>
    <t>Brăviceni</t>
  </si>
  <si>
    <t>Bulăiești</t>
  </si>
  <si>
    <t>Chiperceni</t>
  </si>
  <si>
    <t>Ciocîlteni</t>
  </si>
  <si>
    <t>Clişova</t>
  </si>
  <si>
    <t>Crihana</t>
  </si>
  <si>
    <t>Cucuruzeni</t>
  </si>
  <si>
    <t>Donici</t>
  </si>
  <si>
    <t>Ghetlova</t>
  </si>
  <si>
    <t>Isacova</t>
  </si>
  <si>
    <t>Ivancea</t>
  </si>
  <si>
    <t>Jora de Mijloc</t>
  </si>
  <si>
    <t>Mălăiești</t>
  </si>
  <si>
    <t>Mitoc</t>
  </si>
  <si>
    <t>Mîrzești</t>
  </si>
  <si>
    <t>Morozeni</t>
  </si>
  <si>
    <t>Neculăieuca</t>
  </si>
  <si>
    <t>Pelivan</t>
  </si>
  <si>
    <t>Peresecina</t>
  </si>
  <si>
    <t>Piatra</t>
  </si>
  <si>
    <t>Podgoreni</t>
  </si>
  <si>
    <t>Pohorniceni</t>
  </si>
  <si>
    <t>Pohrebeni</t>
  </si>
  <si>
    <t>Puțintei</t>
  </si>
  <si>
    <t>Sămănanca</t>
  </si>
  <si>
    <t>Susleni</t>
  </si>
  <si>
    <t>Step-Soci</t>
  </si>
  <si>
    <t>Teleșeu</t>
  </si>
  <si>
    <t>Trebujeni</t>
  </si>
  <si>
    <t>Vatici</t>
  </si>
  <si>
    <t>Vîşcăuţi</t>
  </si>
  <si>
    <t>Zahoreni</t>
  </si>
  <si>
    <t>Zorile</t>
  </si>
  <si>
    <t>Rezina</t>
  </si>
  <si>
    <t>Buşăuca</t>
  </si>
  <si>
    <t>Cinișeuți</t>
  </si>
  <si>
    <t>Cogîlniceni</t>
  </si>
  <si>
    <t>Cuizăuca</t>
  </si>
  <si>
    <t>Echimăuți</t>
  </si>
  <si>
    <t>Ghiduleni</t>
  </si>
  <si>
    <t>Ignăţei</t>
  </si>
  <si>
    <t>Lalova</t>
  </si>
  <si>
    <t>Lipceni</t>
  </si>
  <si>
    <t>Mateuți</t>
  </si>
  <si>
    <t>Meşeni</t>
  </si>
  <si>
    <t>Mincenii de Jos</t>
  </si>
  <si>
    <t>Otac</t>
  </si>
  <si>
    <t>Păpăuți</t>
  </si>
  <si>
    <t>Peciște</t>
  </si>
  <si>
    <t>Pereni</t>
  </si>
  <si>
    <t>Pripiceni-Răzeși</t>
  </si>
  <si>
    <t>Saharna Nouă</t>
  </si>
  <si>
    <t>Sîrcova</t>
  </si>
  <si>
    <t>Solonceni</t>
  </si>
  <si>
    <t>Ţareuca</t>
  </si>
  <si>
    <t>Trifești</t>
  </si>
  <si>
    <t>Rîșcani</t>
  </si>
  <si>
    <t>Alexăndrești</t>
  </si>
  <si>
    <t>Aluniș</t>
  </si>
  <si>
    <t>Borosenii Noi</t>
  </si>
  <si>
    <t>Braniște</t>
  </si>
  <si>
    <t>Corlăteni</t>
  </si>
  <si>
    <t>Duruitoarea Nouă</t>
  </si>
  <si>
    <t>Gălășeni</t>
  </si>
  <si>
    <t>Grinăuți</t>
  </si>
  <si>
    <t>Malinovscoe</t>
  </si>
  <si>
    <t>Nihoreni</t>
  </si>
  <si>
    <t>Petrușeni</t>
  </si>
  <si>
    <t>Pociumbăuți</t>
  </si>
  <si>
    <t>Pociumbeni</t>
  </si>
  <si>
    <t>Pîrjota</t>
  </si>
  <si>
    <t>Răcăria</t>
  </si>
  <si>
    <t>Recea</t>
  </si>
  <si>
    <t>Rîşcani</t>
  </si>
  <si>
    <t>Singureni</t>
  </si>
  <si>
    <t>Sturzeni</t>
  </si>
  <si>
    <t>Şumna</t>
  </si>
  <si>
    <t>Șaptebani</t>
  </si>
  <si>
    <t>Vasileuți</t>
  </si>
  <si>
    <t>Zăicani</t>
  </si>
  <si>
    <t>Sîngerei</t>
  </si>
  <si>
    <t>Alexăndreni</t>
  </si>
  <si>
    <t>Bălășești</t>
  </si>
  <si>
    <t>Bilicenii Noi</t>
  </si>
  <si>
    <t>Bilicenii Vechi</t>
  </si>
  <si>
    <t>Biruința</t>
  </si>
  <si>
    <t>Bursuceni</t>
  </si>
  <si>
    <t>Chișcăreni</t>
  </si>
  <si>
    <t>Ciuciuieni</t>
  </si>
  <si>
    <t>Copăceni</t>
  </si>
  <si>
    <t>Coșcodeni</t>
  </si>
  <si>
    <t>Cotiujenii Mici</t>
  </si>
  <si>
    <t>Cubolta</t>
  </si>
  <si>
    <t>Dobrogea Veche</t>
  </si>
  <si>
    <t>Drăgănești</t>
  </si>
  <si>
    <t>Dumbrăvița</t>
  </si>
  <si>
    <t>Grigorăuca</t>
  </si>
  <si>
    <t>Heciul Nou</t>
  </si>
  <si>
    <t>Iezărenii Vechi</t>
  </si>
  <si>
    <t>Pepeni</t>
  </si>
  <si>
    <t>Prepelița</t>
  </si>
  <si>
    <t>Rădoaia</t>
  </si>
  <si>
    <t>Sîngereii Noi</t>
  </si>
  <si>
    <t>Ţambula</t>
  </si>
  <si>
    <t>Tăura Veche</t>
  </si>
  <si>
    <t>Soroca</t>
  </si>
  <si>
    <t>Băxani</t>
  </si>
  <si>
    <t>Bădiceni</t>
  </si>
  <si>
    <t>Bulboci</t>
  </si>
  <si>
    <t>Căinarii Vechi</t>
  </si>
  <si>
    <t>Cosăuţi</t>
  </si>
  <si>
    <t>Cremenciug</t>
  </si>
  <si>
    <t>Dărcăuți</t>
  </si>
  <si>
    <t>Dubna</t>
  </si>
  <si>
    <t>Egoreni</t>
  </si>
  <si>
    <t>Holoșnița</t>
  </si>
  <si>
    <t>Hristici</t>
  </si>
  <si>
    <t>Iarova</t>
  </si>
  <si>
    <t>Nimereuca</t>
  </si>
  <si>
    <t>Oclanda</t>
  </si>
  <si>
    <t>Ocolina</t>
  </si>
  <si>
    <t>Parcani</t>
  </si>
  <si>
    <t>Pîrliţa</t>
  </si>
  <si>
    <t>Racovăț</t>
  </si>
  <si>
    <t>Regina Maria</t>
  </si>
  <si>
    <t>Redi-Cereşnovăţ</t>
  </si>
  <si>
    <t>Rublenița</t>
  </si>
  <si>
    <t>Rudi</t>
  </si>
  <si>
    <t>Schineni</t>
  </si>
  <si>
    <t>Stoicani</t>
  </si>
  <si>
    <t>Şolcani</t>
  </si>
  <si>
    <t>Șeptelici</t>
  </si>
  <si>
    <t>Tătărăuca Veche</t>
  </si>
  <si>
    <t>Trifăuți</t>
  </si>
  <si>
    <t>Vasilcău</t>
  </si>
  <si>
    <t>Vădeni</t>
  </si>
  <si>
    <t>Vărăncău</t>
  </si>
  <si>
    <t>Visoca</t>
  </si>
  <si>
    <t>Volovița</t>
  </si>
  <si>
    <t>Zastînca</t>
  </si>
  <si>
    <t>Strășeni</t>
  </si>
  <si>
    <t>Bucovăț</t>
  </si>
  <si>
    <t>Căpriana</t>
  </si>
  <si>
    <t>Chirianca</t>
  </si>
  <si>
    <t>Codreanca</t>
  </si>
  <si>
    <t>Cojuşna</t>
  </si>
  <si>
    <t>Dolna</t>
  </si>
  <si>
    <t>Gălești</t>
  </si>
  <si>
    <t>Ghelăuza</t>
  </si>
  <si>
    <t>Greblești</t>
  </si>
  <si>
    <t>Lozova</t>
  </si>
  <si>
    <t>Micăuți</t>
  </si>
  <si>
    <t>Micleușeni</t>
  </si>
  <si>
    <t>Negrești</t>
  </si>
  <si>
    <t>Pănășești</t>
  </si>
  <si>
    <t>Romăneşti</t>
  </si>
  <si>
    <t>Scoreni</t>
  </si>
  <si>
    <t>Sireţi</t>
  </si>
  <si>
    <t>Țigănești</t>
  </si>
  <si>
    <t>Voinova</t>
  </si>
  <si>
    <t>Vorniceni</t>
  </si>
  <si>
    <t>Zubrești</t>
  </si>
  <si>
    <t>Șoldănești</t>
  </si>
  <si>
    <t>Alcedar</t>
  </si>
  <si>
    <t>Climăuții de Jos</t>
  </si>
  <si>
    <t>Chipeşca</t>
  </si>
  <si>
    <t>Cobîlea</t>
  </si>
  <si>
    <t>Cotiujenii Mari</t>
  </si>
  <si>
    <t>Cușmirca</t>
  </si>
  <si>
    <t>Dobrușa</t>
  </si>
  <si>
    <t>Fuzăuca</t>
  </si>
  <si>
    <t>Găuzeni</t>
  </si>
  <si>
    <t>Mihuleni</t>
  </si>
  <si>
    <t>Olișcani</t>
  </si>
  <si>
    <t>Pohoarna</t>
  </si>
  <si>
    <t>Poiana</t>
  </si>
  <si>
    <t>Răspopeni</t>
  </si>
  <si>
    <t>Rogojeni</t>
  </si>
  <si>
    <t>Salcia</t>
  </si>
  <si>
    <t>Sămășcani</t>
  </si>
  <si>
    <t>Şestaci</t>
  </si>
  <si>
    <t>Șipca</t>
  </si>
  <si>
    <t>Vadul-Raşcov</t>
  </si>
  <si>
    <t>Ștefan Vodă</t>
  </si>
  <si>
    <t>Alava</t>
  </si>
  <si>
    <t>Brezoaia</t>
  </si>
  <si>
    <t>Carahasani</t>
  </si>
  <si>
    <t>Căplani</t>
  </si>
  <si>
    <t>Cioburciu</t>
  </si>
  <si>
    <t>Copceac</t>
  </si>
  <si>
    <t>Crocmaz</t>
  </si>
  <si>
    <t>Ermoclia</t>
  </si>
  <si>
    <t>Feștelița</t>
  </si>
  <si>
    <t>Marianca de Jos</t>
  </si>
  <si>
    <t>Olănești</t>
  </si>
  <si>
    <t>Popeasca</t>
  </si>
  <si>
    <t>Purcari</t>
  </si>
  <si>
    <t>Răscăieţi</t>
  </si>
  <si>
    <t>Semionovca</t>
  </si>
  <si>
    <t>Slobozia</t>
  </si>
  <si>
    <t>Talmaza</t>
  </si>
  <si>
    <t>Tudora</t>
  </si>
  <si>
    <t>Volintiri</t>
  </si>
  <si>
    <t>Albota de Jos</t>
  </si>
  <si>
    <t>Albota de Sus</t>
  </si>
  <si>
    <t>Aluatu</t>
  </si>
  <si>
    <t>Balabanu</t>
  </si>
  <si>
    <t>Budăi</t>
  </si>
  <si>
    <t>Cairaclia</t>
  </si>
  <si>
    <t>Cealîc</t>
  </si>
  <si>
    <t>Corten</t>
  </si>
  <si>
    <t>Musaitu</t>
  </si>
  <si>
    <t>Novosiolovca</t>
  </si>
  <si>
    <t>Tvardița</t>
  </si>
  <si>
    <t>Vinogradovca</t>
  </si>
  <si>
    <t>Telenești</t>
  </si>
  <si>
    <t>Bănești</t>
  </si>
  <si>
    <t>Bogzești</t>
  </si>
  <si>
    <t>Brînzenii Noi</t>
  </si>
  <si>
    <t>Căzănești</t>
  </si>
  <si>
    <t>Chițcanii Vechi</t>
  </si>
  <si>
    <t>Chiștelnița</t>
  </si>
  <si>
    <t>Ciulucani</t>
  </si>
  <si>
    <t>Codrul Nou</t>
  </si>
  <si>
    <t>Coropceni</t>
  </si>
  <si>
    <t>Crăsnășeni</t>
  </si>
  <si>
    <t>Ghiliceni</t>
  </si>
  <si>
    <t>Hirișeni</t>
  </si>
  <si>
    <t>Inești</t>
  </si>
  <si>
    <t>Mîndrești</t>
  </si>
  <si>
    <t>Negureni</t>
  </si>
  <si>
    <t>Nucăreni</t>
  </si>
  <si>
    <t>Ordășei</t>
  </si>
  <si>
    <t>Pistruieni</t>
  </si>
  <si>
    <t>Ratuş</t>
  </si>
  <si>
    <t>Sărătenii Vechi</t>
  </si>
  <si>
    <t>Scorțeni</t>
  </si>
  <si>
    <t>Suhuluceni</t>
  </si>
  <si>
    <t>Tîrșiței</t>
  </si>
  <si>
    <t>Țînțăreni</t>
  </si>
  <si>
    <t>Verejeni</t>
  </si>
  <si>
    <t>Zgărdești</t>
  </si>
  <si>
    <t>Ungheni</t>
  </si>
  <si>
    <t>Agronomovca</t>
  </si>
  <si>
    <t>Boghenii Noi</t>
  </si>
  <si>
    <t>Buciumeni</t>
  </si>
  <si>
    <t>Bumbăta</t>
  </si>
  <si>
    <t>Buşila</t>
  </si>
  <si>
    <t>Cetireni</t>
  </si>
  <si>
    <t>Chirileni</t>
  </si>
  <si>
    <t>Cioropcani</t>
  </si>
  <si>
    <t>Condrăteşti</t>
  </si>
  <si>
    <t>Cornești</t>
  </si>
  <si>
    <t>Cornova</t>
  </si>
  <si>
    <t>Costuleni</t>
  </si>
  <si>
    <t>Florițoaia Veche</t>
  </si>
  <si>
    <t>Hîrcești</t>
  </si>
  <si>
    <t>Mănoilești</t>
  </si>
  <si>
    <t>Măcărești</t>
  </si>
  <si>
    <t>Măgurele</t>
  </si>
  <si>
    <t>Morenii Noi</t>
  </si>
  <si>
    <t>Năpădeni</t>
  </si>
  <si>
    <t>Negurenii Vechi</t>
  </si>
  <si>
    <t>Orașul Cornești</t>
  </si>
  <si>
    <t>Petrești</t>
  </si>
  <si>
    <t>Rădenii Vechi</t>
  </si>
  <si>
    <t>Sculeni</t>
  </si>
  <si>
    <t>Sinești</t>
  </si>
  <si>
    <t>Teșcureni</t>
  </si>
  <si>
    <t>Todirești</t>
  </si>
  <si>
    <t>Unţeşti</t>
  </si>
  <si>
    <t>Valea Mare</t>
  </si>
  <si>
    <t>Zagarancea</t>
  </si>
  <si>
    <t>UTA Găgăuzia</t>
  </si>
  <si>
    <t>Viceprim-ministru, Ministru al  Finanțelor</t>
  </si>
  <si>
    <t>Secretar de stat</t>
  </si>
  <si>
    <t>Șef Direcție politici  si sinteză bugetară</t>
  </si>
  <si>
    <t>Șef Direcție Trezoreria de Stat</t>
  </si>
  <si>
    <t>Șef Secție raportare</t>
  </si>
  <si>
    <t>Raport
privind transferurile cu destinatie speciala de la bugetul de stat catre bugetele locale pe anul 2019
(conform anexei nr.7 la Legea bugetului de stat pe anul 2019)</t>
  </si>
  <si>
    <t>Formularul nr. 7.1 aprobat prin ordinul ministrului finanțelor nr.18 din 21 ianuarie 2020</t>
  </si>
  <si>
    <t>Cod S1S2</t>
  </si>
  <si>
    <t>Cod Regiune</t>
  </si>
  <si>
    <t>Total</t>
  </si>
  <si>
    <t>pentru învățămîntul general</t>
  </si>
  <si>
    <t>pentru procurarea utilajului școlar și mobilierului școlar și dotarea laboratoarelor în cadrul proiectului „Reforma învățămăntului în Moldova”</t>
  </si>
  <si>
    <t>pentru școli sportive</t>
  </si>
  <si>
    <t>pentru asistența socială</t>
  </si>
  <si>
    <t>pentru plata sporului lunar în mărime de 30% din salariul de bază pentru personalul instituțiilor bugetare din partea stîngă a Nistrului (raionul Dubăsari), satul Varnița (raionul Anenii Noi) și satele Hagimus și Copanca (raionul Căușeni)*</t>
  </si>
  <si>
    <t>pentru compensarea scutirilor de la plata impozitului funciar (venituri ratate) al deținăto-rilor de terenuri agricole situate după traseul Rîbnița-Tiraspol</t>
  </si>
  <si>
    <t>pentru cheltuieli capitale</t>
  </si>
  <si>
    <t>pentru infrastructura drumurilor publice locale</t>
  </si>
  <si>
    <t>din Fondul de sustinere a populatiei pentru pachetul minim de servicii</t>
  </si>
  <si>
    <t>pentru formarea profesională a cadrelor didactice și de conducere în scopul implimentării documentelor de politici curriculare din contul ptoiectului „Reforma Învățămîntului în Moldova”</t>
  </si>
  <si>
    <t>pentru compen-sarea scutirilor de la plata impozi-tului funciar (venituri ratate) al deținăto-rilor de terenuri agricole situate după traseul Rîbnița-Tiraspol</t>
  </si>
  <si>
    <t>2 = 3+4+5+6+7 +8+9+10+11</t>
  </si>
  <si>
    <t>12 = 13+14+15+16+ 17+18+19+20+21</t>
  </si>
  <si>
    <t>17</t>
  </si>
  <si>
    <t>22 = 23+24+25+26+ 27+28+29+30+31</t>
  </si>
  <si>
    <t>23</t>
  </si>
  <si>
    <t>26</t>
  </si>
  <si>
    <t>27</t>
  </si>
  <si>
    <t>32=22-12</t>
  </si>
  <si>
    <t>33=23-13</t>
  </si>
  <si>
    <t>34=24-14</t>
  </si>
  <si>
    <t>35=25-15</t>
  </si>
  <si>
    <t>36=26-16</t>
  </si>
  <si>
    <t>37=27-17</t>
  </si>
  <si>
    <t>38=28-18</t>
  </si>
  <si>
    <t>39=29-19</t>
  </si>
  <si>
    <t>40=30-20</t>
  </si>
  <si>
    <t>41=31-21</t>
  </si>
  <si>
    <t>42=22/12*100</t>
  </si>
  <si>
    <t>43=23/13*100</t>
  </si>
  <si>
    <t>44=24/14*100</t>
  </si>
  <si>
    <t>45=25/15 *100</t>
  </si>
  <si>
    <t>46=26/16 *100</t>
  </si>
  <si>
    <t>47=27/17 *100</t>
  </si>
  <si>
    <t>48=28/18 *100</t>
  </si>
  <si>
    <t>49=29/19 *100</t>
  </si>
  <si>
    <t>50=30/20 *100</t>
  </si>
  <si>
    <t>51=31/21 *100</t>
  </si>
  <si>
    <t>.</t>
  </si>
  <si>
    <t>Viceprim-ministru, Ministru al Finanțelor</t>
  </si>
  <si>
    <t xml:space="preserve">  Secretar de stat</t>
  </si>
  <si>
    <t xml:space="preserve">  Șef Direcție politici si sinteză bugetară</t>
  </si>
  <si>
    <t xml:space="preserve">  Șef Direcție Trezoreria de Stat</t>
  </si>
  <si>
    <t xml:space="preserve">  Șef Direcție politici bugetare sectoriale</t>
  </si>
  <si>
    <t xml:space="preserve">  Șef Directie investiții publice </t>
  </si>
  <si>
    <t>Viorel Pana</t>
  </si>
  <si>
    <t xml:space="preserve">  Șef Secție raportare</t>
  </si>
  <si>
    <t>Anexa 7.1.1</t>
  </si>
  <si>
    <t xml:space="preserve">      Raport                                                                                                                                                                                                                                                                 privind transferurile cu destinatie speciala de la bugetul de stat catre bugetele locale pe anul 2019                                                                                                         (conform anexei nr.7 la Legea bugetului de stat pe anul 2019)</t>
  </si>
  <si>
    <t>mii, lei</t>
  </si>
  <si>
    <t>Devieri (+;-)</t>
  </si>
  <si>
    <t>Cod Org benef</t>
  </si>
  <si>
    <t>compensarea cheltuielilor pentru serviciile de  transport (pentru persoane cu dizabilitate severă și accentuată, copii cu dizabilități, persoane care însoțesc o persoană cu dizabilitate severă sau un copil cu dizabilitate, precum și pentru persoane cu dizabilități locomotorii)</t>
  </si>
  <si>
    <t>indemnizații pentru copiii adoptați și cei aflați sub tutelă (curatelă)</t>
  </si>
  <si>
    <t>compensarea diferenței de tarife la energia electrică și la gazele naturale</t>
  </si>
  <si>
    <t xml:space="preserve">indemnizații și compensații pentru absolvenții instituțiilor de învățămînt superior și postsecundar pedagogic </t>
  </si>
  <si>
    <t>servicii          sociale</t>
  </si>
  <si>
    <t>prestații sociale pentru copiii plasați în serviciile sociale</t>
  </si>
  <si>
    <t>servicii sociale</t>
  </si>
  <si>
    <t>2 = 3+4+5+6+7+8</t>
  </si>
  <si>
    <t>9 = 10+11+12+ 13+14+15</t>
  </si>
  <si>
    <t>16 = 17+18+19+ 20+21+22</t>
  </si>
  <si>
    <t>23 = 16-9</t>
  </si>
  <si>
    <t>24 = 17-10</t>
  </si>
  <si>
    <t>25 = 18-11</t>
  </si>
  <si>
    <t>26 = 19-12</t>
  </si>
  <si>
    <t>27 = 20-13</t>
  </si>
  <si>
    <t>28 = 21-14</t>
  </si>
  <si>
    <t>29 = 22-15</t>
  </si>
  <si>
    <t>30 = 16/9*100</t>
  </si>
  <si>
    <t>31 = 17/10*100</t>
  </si>
  <si>
    <t>32 = 18/11*100</t>
  </si>
  <si>
    <t>33 = 19/12*100</t>
  </si>
  <si>
    <t>34 = 20/13*100</t>
  </si>
  <si>
    <t>35 = 21/14*100</t>
  </si>
  <si>
    <t>36 = 22/15*100</t>
  </si>
  <si>
    <t>Viceprim-ministru, Ministrul al Finanțelor</t>
  </si>
  <si>
    <t>Șef Direcție politici bugetare sectoriale</t>
  </si>
  <si>
    <t>Șef Sectie raportare</t>
  </si>
  <si>
    <t xml:space="preserve">Formularul nr.8_x000D_
</t>
  </si>
  <si>
    <t>Raport _x000D_
privind executarea cheltuielilor si activelor nefinanciare ale bugetului de stat _x000D_
sub aspectul clasificatiei economice pe anul 2019</t>
  </si>
  <si>
    <t>Cod ECO K1-K6</t>
  </si>
  <si>
    <t>CHELTUIELI SI ACTIVE NEFINANCIARE, total</t>
  </si>
  <si>
    <t>CHELTUIELI</t>
  </si>
  <si>
    <t>Remunerarea muncii</t>
  </si>
  <si>
    <t>211</t>
  </si>
  <si>
    <t>Remunerarea muncii angajatilor conform statelor</t>
  </si>
  <si>
    <t>2111</t>
  </si>
  <si>
    <t>Salariul de baza</t>
  </si>
  <si>
    <t>21111</t>
  </si>
  <si>
    <t>211110</t>
  </si>
  <si>
    <t>Sporuri si suplimente la salariul de baza</t>
  </si>
  <si>
    <t>21112</t>
  </si>
  <si>
    <t>211120</t>
  </si>
  <si>
    <t>Ajutor material</t>
  </si>
  <si>
    <t>21113</t>
  </si>
  <si>
    <t>211130</t>
  </si>
  <si>
    <t>Premieri</t>
  </si>
  <si>
    <t>21114</t>
  </si>
  <si>
    <t>211140</t>
  </si>
  <si>
    <t>21118</t>
  </si>
  <si>
    <t>211180</t>
  </si>
  <si>
    <t>Alte plati salariale</t>
  </si>
  <si>
    <t>21119</t>
  </si>
  <si>
    <t>211190</t>
  </si>
  <si>
    <t>Remunerarea muncii temporare</t>
  </si>
  <si>
    <t>2112</t>
  </si>
  <si>
    <t xml:space="preserve">  79.5</t>
  </si>
  <si>
    <t>21120</t>
  </si>
  <si>
    <t>211200</t>
  </si>
  <si>
    <t>Alte plati banesti ale angajatilor</t>
  </si>
  <si>
    <t>2113</t>
  </si>
  <si>
    <t xml:space="preserve">  89.2</t>
  </si>
  <si>
    <t>Compensatie pentru alimentatie</t>
  </si>
  <si>
    <t>21131</t>
  </si>
  <si>
    <t>211310</t>
  </si>
  <si>
    <t>Compensatie pentru transport</t>
  </si>
  <si>
    <t>21132</t>
  </si>
  <si>
    <t xml:space="preserve">  84.8</t>
  </si>
  <si>
    <t>211320</t>
  </si>
  <si>
    <t>Compensatie pentru chiria spatiului locativ si pentru serviciile comunale</t>
  </si>
  <si>
    <t>21133</t>
  </si>
  <si>
    <t xml:space="preserve">  82.8</t>
  </si>
  <si>
    <t>211330</t>
  </si>
  <si>
    <t>Indemnizatii pentru membrii personalului misiunilor diplomatice si al oficiilor consulare</t>
  </si>
  <si>
    <t>21134</t>
  </si>
  <si>
    <t>211340</t>
  </si>
  <si>
    <t>Compensatie pentru echipament</t>
  </si>
  <si>
    <t>21135</t>
  </si>
  <si>
    <t xml:space="preserve">  59.0</t>
  </si>
  <si>
    <t>211350</t>
  </si>
  <si>
    <t>Alte plati</t>
  </si>
  <si>
    <t>21139</t>
  </si>
  <si>
    <t>211390</t>
  </si>
  <si>
    <t>Contributii si prime de asigurari obligatorii</t>
  </si>
  <si>
    <t>212</t>
  </si>
  <si>
    <t>Contributii de asigurari sociale de stat obligatorii</t>
  </si>
  <si>
    <t>2121</t>
  </si>
  <si>
    <t>21210</t>
  </si>
  <si>
    <t>212100</t>
  </si>
  <si>
    <t>Prime de asigurare obligatorie de asistenta medicala</t>
  </si>
  <si>
    <t>2122</t>
  </si>
  <si>
    <t>Prime de asigurare obligatorie de asistenta medicala achitate de angajatori  pe teritoriul tarii</t>
  </si>
  <si>
    <t>21221</t>
  </si>
  <si>
    <t>212210</t>
  </si>
  <si>
    <t>Bunuri si servicii</t>
  </si>
  <si>
    <t>22</t>
  </si>
  <si>
    <t>Servicii</t>
  </si>
  <si>
    <t>222</t>
  </si>
  <si>
    <t>Servicii energetice si comunale</t>
  </si>
  <si>
    <t>2221</t>
  </si>
  <si>
    <t xml:space="preserve">  88.4</t>
  </si>
  <si>
    <t>Energie electrica</t>
  </si>
  <si>
    <t>22211</t>
  </si>
  <si>
    <t>222110</t>
  </si>
  <si>
    <t>Gaze</t>
  </si>
  <si>
    <t>22212</t>
  </si>
  <si>
    <t xml:space="preserve">  82.7</t>
  </si>
  <si>
    <t>222120</t>
  </si>
  <si>
    <t>Energie termica</t>
  </si>
  <si>
    <t>22213</t>
  </si>
  <si>
    <t>222130</t>
  </si>
  <si>
    <t>Apa si canalizare</t>
  </si>
  <si>
    <t>22214</t>
  </si>
  <si>
    <t>222140</t>
  </si>
  <si>
    <t>Alte servicii comunale</t>
  </si>
  <si>
    <t>22219</t>
  </si>
  <si>
    <t>222190</t>
  </si>
  <si>
    <t>Servicii informationale si de telecomunicatii</t>
  </si>
  <si>
    <t>2222</t>
  </si>
  <si>
    <t xml:space="preserve">  80.9</t>
  </si>
  <si>
    <t>Servicii informationale</t>
  </si>
  <si>
    <t>22221</t>
  </si>
  <si>
    <t>222210</t>
  </si>
  <si>
    <t>Servicii de telecomunicatii</t>
  </si>
  <si>
    <t>22222</t>
  </si>
  <si>
    <t xml:space="preserve">  60.0</t>
  </si>
  <si>
    <t>222220</t>
  </si>
  <si>
    <t>Servicii de locatiune</t>
  </si>
  <si>
    <t>2223</t>
  </si>
  <si>
    <t>22230</t>
  </si>
  <si>
    <t>222300</t>
  </si>
  <si>
    <t>Servicii de transport</t>
  </si>
  <si>
    <t>2224</t>
  </si>
  <si>
    <t xml:space="preserve">  78.9</t>
  </si>
  <si>
    <t>22240</t>
  </si>
  <si>
    <t>222400</t>
  </si>
  <si>
    <t>Servicii de reparatii curente</t>
  </si>
  <si>
    <t>2225</t>
  </si>
  <si>
    <t>22250</t>
  </si>
  <si>
    <t>222500</t>
  </si>
  <si>
    <t>Formare profesionala</t>
  </si>
  <si>
    <t>2226</t>
  </si>
  <si>
    <t xml:space="preserve">  71.1</t>
  </si>
  <si>
    <t>22260</t>
  </si>
  <si>
    <t>222600</t>
  </si>
  <si>
    <t>Deplasari de serviciu</t>
  </si>
  <si>
    <t>2227</t>
  </si>
  <si>
    <t xml:space="preserve">  82.9</t>
  </si>
  <si>
    <t>Deplasari de serviciu in interiorul tarii</t>
  </si>
  <si>
    <t>22271</t>
  </si>
  <si>
    <t>222710</t>
  </si>
  <si>
    <t>Deplasari de serviciu peste hotare</t>
  </si>
  <si>
    <t>22272</t>
  </si>
  <si>
    <t xml:space="preserve">  69.9</t>
  </si>
  <si>
    <t>222720</t>
  </si>
  <si>
    <t>Delegari ale angajatilor la misiunile diplomatice si oficiile consulare</t>
  </si>
  <si>
    <t>22273</t>
  </si>
  <si>
    <t>222730</t>
  </si>
  <si>
    <t>Servicii medicale</t>
  </si>
  <si>
    <t>2228</t>
  </si>
  <si>
    <t>22281</t>
  </si>
  <si>
    <t>222810</t>
  </si>
  <si>
    <t>Servicii de asigurare medicala achitate peste hotare</t>
  </si>
  <si>
    <t>22282</t>
  </si>
  <si>
    <t>222820</t>
  </si>
  <si>
    <t>Alte servicii</t>
  </si>
  <si>
    <t>2229</t>
  </si>
  <si>
    <t xml:space="preserve">  70.2</t>
  </si>
  <si>
    <t>Servicii editoriale</t>
  </si>
  <si>
    <t>22291</t>
  </si>
  <si>
    <t xml:space="preserve">  65.4</t>
  </si>
  <si>
    <t>222910</t>
  </si>
  <si>
    <t>Servicii de protocol</t>
  </si>
  <si>
    <t>22292</t>
  </si>
  <si>
    <t xml:space="preserve">  63.1</t>
  </si>
  <si>
    <t>222920</t>
  </si>
  <si>
    <t>Servicii de cercetari stiintifice contractate</t>
  </si>
  <si>
    <t>22293</t>
  </si>
  <si>
    <t>222930</t>
  </si>
  <si>
    <t>Servicii de paza</t>
  </si>
  <si>
    <t>22294</t>
  </si>
  <si>
    <t>222940</t>
  </si>
  <si>
    <t>Servicii judiciare</t>
  </si>
  <si>
    <t>22295</t>
  </si>
  <si>
    <t>Servicii judiciare si servicii de asistenta juridica garantata de stat</t>
  </si>
  <si>
    <t>222950</t>
  </si>
  <si>
    <t>Servicii de evaluare a activelor</t>
  </si>
  <si>
    <t>22296</t>
  </si>
  <si>
    <t xml:space="preserve">  18.6</t>
  </si>
  <si>
    <t>222960</t>
  </si>
  <si>
    <t>Servicii bancare</t>
  </si>
  <si>
    <t>22297</t>
  </si>
  <si>
    <t>222970</t>
  </si>
  <si>
    <t>Servicii postale si servicii de distribuire a drepturilor sociale</t>
  </si>
  <si>
    <t>22298</t>
  </si>
  <si>
    <t>Servicii postale si distribuire a drepturilor sociale</t>
  </si>
  <si>
    <t>222980</t>
  </si>
  <si>
    <t>Servicii neatribuite altor aliniate</t>
  </si>
  <si>
    <t>22299</t>
  </si>
  <si>
    <t xml:space="preserve">  62.2</t>
  </si>
  <si>
    <t>222990</t>
  </si>
  <si>
    <t>Dobinzi</t>
  </si>
  <si>
    <t>24</t>
  </si>
  <si>
    <t>Dobinzi achitate la datoria externa</t>
  </si>
  <si>
    <t>241</t>
  </si>
  <si>
    <t>Dobinzi pe imprumuturi externe</t>
  </si>
  <si>
    <t>2411</t>
  </si>
  <si>
    <t>24110</t>
  </si>
  <si>
    <t>241100</t>
  </si>
  <si>
    <t>Dobinzi achitate la datoria interna</t>
  </si>
  <si>
    <t>242</t>
  </si>
  <si>
    <t>Dobinzi pe  valori mobiliare de stat emise pe piata primara</t>
  </si>
  <si>
    <t>2422</t>
  </si>
  <si>
    <t>24220</t>
  </si>
  <si>
    <t>242200</t>
  </si>
  <si>
    <t>Dobinzi pe  valori mobiliare de stat convertite</t>
  </si>
  <si>
    <t>2423</t>
  </si>
  <si>
    <t>24230</t>
  </si>
  <si>
    <t>242300</t>
  </si>
  <si>
    <t>Dobinzi pe valori mobiliare de stat emise pentru alte scopuri</t>
  </si>
  <si>
    <t>2425</t>
  </si>
  <si>
    <t>Dobinzi la valori mobiliare de stat emise pentru asigurarea stabilitatii financiare</t>
  </si>
  <si>
    <t>24251</t>
  </si>
  <si>
    <t>242510</t>
  </si>
  <si>
    <t>Dobinzi la valori mobiliare de stat emise pentru crearea unei rezerve de lichiditati</t>
  </si>
  <si>
    <t>24252</t>
  </si>
  <si>
    <t>242520</t>
  </si>
  <si>
    <t>Subsidii</t>
  </si>
  <si>
    <t>25</t>
  </si>
  <si>
    <t>Subsidii acordate intreprinderilor de stat si municipale</t>
  </si>
  <si>
    <t>251</t>
  </si>
  <si>
    <t>Subsidii acordate intreprinderilor de stat si municipale nefinanciare</t>
  </si>
  <si>
    <t>2511</t>
  </si>
  <si>
    <t>25110</t>
  </si>
  <si>
    <t>251100</t>
  </si>
  <si>
    <t>Subsidii acordate intreprinderilor private</t>
  </si>
  <si>
    <t>252</t>
  </si>
  <si>
    <t>Subsidii acordate intreprinderilor private nefinanciare</t>
  </si>
  <si>
    <t>2521</t>
  </si>
  <si>
    <t>25210</t>
  </si>
  <si>
    <t>252100</t>
  </si>
  <si>
    <t>Subsidii acordate institutiilor private financiare</t>
  </si>
  <si>
    <t>2522</t>
  </si>
  <si>
    <t xml:space="preserve">  71.7</t>
  </si>
  <si>
    <t>25220</t>
  </si>
  <si>
    <t>252200</t>
  </si>
  <si>
    <t>Subsidii acordate organizatiilor obstesti</t>
  </si>
  <si>
    <t>253</t>
  </si>
  <si>
    <t>2530</t>
  </si>
  <si>
    <t>25300</t>
  </si>
  <si>
    <t>253000</t>
  </si>
  <si>
    <t>Subsidii acordate autoritatilor/institutiilor publice la autogestiune</t>
  </si>
  <si>
    <t>254</t>
  </si>
  <si>
    <t xml:space="preserve">  86.7</t>
  </si>
  <si>
    <t>2540</t>
  </si>
  <si>
    <t>25400</t>
  </si>
  <si>
    <t>254000</t>
  </si>
  <si>
    <t>Granturi acordate</t>
  </si>
  <si>
    <t xml:space="preserve">  62.1</t>
  </si>
  <si>
    <t>Granturi acordate beneficiarilor in interiorul tarii</t>
  </si>
  <si>
    <t>263</t>
  </si>
  <si>
    <t>Granturi acordate din contul proiectelor finantate din surse externe</t>
  </si>
  <si>
    <t>2630</t>
  </si>
  <si>
    <t xml:space="preserve">  33.7</t>
  </si>
  <si>
    <t>26300</t>
  </si>
  <si>
    <t>Granturi oferite persoanelor fizice</t>
  </si>
  <si>
    <t>263000</t>
  </si>
  <si>
    <t>Granturi curente acordate beneficiarilor in interiorul tarii</t>
  </si>
  <si>
    <t>2631</t>
  </si>
  <si>
    <t>Granturi curente acordate institutiilor publice la autogestiune</t>
  </si>
  <si>
    <t>26311</t>
  </si>
  <si>
    <t xml:space="preserve">  81.0</t>
  </si>
  <si>
    <t>263110</t>
  </si>
  <si>
    <t>Granturi curente acordate altor beneficiari in interiorul tarii</t>
  </si>
  <si>
    <t>26319</t>
  </si>
  <si>
    <t xml:space="preserve">  43.1</t>
  </si>
  <si>
    <t>263190</t>
  </si>
  <si>
    <t>Granturi capitale acordate beneficiarilor in interiorul tarii</t>
  </si>
  <si>
    <t>2632</t>
  </si>
  <si>
    <t>Granturi capitale acordate institutiilor publice la autogestiune</t>
  </si>
  <si>
    <t>26321</t>
  </si>
  <si>
    <t>263210</t>
  </si>
  <si>
    <t>Granturi capitale acordate altor beneficiari in interiorul tarii</t>
  </si>
  <si>
    <t>26329</t>
  </si>
  <si>
    <t>263290</t>
  </si>
  <si>
    <t>Prestatii sociale</t>
  </si>
  <si>
    <t>Prestatii de asistenta sociala</t>
  </si>
  <si>
    <t>272</t>
  </si>
  <si>
    <t>Pensii de asistenta sociala</t>
  </si>
  <si>
    <t>2721</t>
  </si>
  <si>
    <t>27210</t>
  </si>
  <si>
    <t>272100</t>
  </si>
  <si>
    <t>Indemnizatii de asistenta sociala</t>
  </si>
  <si>
    <t>2723</t>
  </si>
  <si>
    <t>27230</t>
  </si>
  <si>
    <t>272300</t>
  </si>
  <si>
    <t>Compensatii</t>
  </si>
  <si>
    <t>2725</t>
  </si>
  <si>
    <t xml:space="preserve">  18.9</t>
  </si>
  <si>
    <t>27250</t>
  </si>
  <si>
    <t>272500</t>
  </si>
  <si>
    <t>Ajutoare banesti</t>
  </si>
  <si>
    <t>2726</t>
  </si>
  <si>
    <t xml:space="preserve">  74.1</t>
  </si>
  <si>
    <t>27260</t>
  </si>
  <si>
    <t>272600</t>
  </si>
  <si>
    <t>Alte prestatii de asistenta sociala</t>
  </si>
  <si>
    <t>2729</t>
  </si>
  <si>
    <t>27290</t>
  </si>
  <si>
    <t>272900</t>
  </si>
  <si>
    <t>Prestatii sociale ale angajatorilor</t>
  </si>
  <si>
    <t>273</t>
  </si>
  <si>
    <t>Indemnizatii membrilor familiilor personalului misiunilor diplomatice si al oficiilor consulare</t>
  </si>
  <si>
    <t>2731</t>
  </si>
  <si>
    <t>27310</t>
  </si>
  <si>
    <t>273100</t>
  </si>
  <si>
    <t>Indemnizatii la incetarea actiunii contractului de munca</t>
  </si>
  <si>
    <t>2732</t>
  </si>
  <si>
    <t>27320</t>
  </si>
  <si>
    <t>273200</t>
  </si>
  <si>
    <t>Indemnizatii viagere</t>
  </si>
  <si>
    <t>2733</t>
  </si>
  <si>
    <t>27330</t>
  </si>
  <si>
    <t>273300</t>
  </si>
  <si>
    <t>Indemnizatii pentru incapacitatea temporara de munca achitate din mijloacele financiare ale angajatorului</t>
  </si>
  <si>
    <t>2735</t>
  </si>
  <si>
    <t>27350</t>
  </si>
  <si>
    <t>273500</t>
  </si>
  <si>
    <t>Alte prestatii sociale ale angajatorilor</t>
  </si>
  <si>
    <t>2739</t>
  </si>
  <si>
    <t>27390</t>
  </si>
  <si>
    <t>273900</t>
  </si>
  <si>
    <t>Alte cheltuieli</t>
  </si>
  <si>
    <t>28</t>
  </si>
  <si>
    <t>Alte cheltuieli curente</t>
  </si>
  <si>
    <t>281</t>
  </si>
  <si>
    <t>Cotizatii</t>
  </si>
  <si>
    <t>2811</t>
  </si>
  <si>
    <t>Cotizatii in organizatiile internationale</t>
  </si>
  <si>
    <t>28111</t>
  </si>
  <si>
    <t>281110</t>
  </si>
  <si>
    <t>Cotizatii in organizatiile din tara</t>
  </si>
  <si>
    <t>28112</t>
  </si>
  <si>
    <t xml:space="preserve">  56.6</t>
  </si>
  <si>
    <t>281120</t>
  </si>
  <si>
    <t>Burse</t>
  </si>
  <si>
    <t>2812</t>
  </si>
  <si>
    <t>Burse de studii</t>
  </si>
  <si>
    <t>28121</t>
  </si>
  <si>
    <t>Burse de studii studentilor autohtoni</t>
  </si>
  <si>
    <t>281211</t>
  </si>
  <si>
    <t>Burse de studii studentilor de peste hotarele republicii</t>
  </si>
  <si>
    <t>281212</t>
  </si>
  <si>
    <t xml:space="preserve">  87.6</t>
  </si>
  <si>
    <t>Burse sociale</t>
  </si>
  <si>
    <t>28122</t>
  </si>
  <si>
    <t>Burse sociale studentilor autohtoni</t>
  </si>
  <si>
    <t>281221</t>
  </si>
  <si>
    <t>Alte plati asociate cu bursa</t>
  </si>
  <si>
    <t>28123</t>
  </si>
  <si>
    <t>281230</t>
  </si>
  <si>
    <t>Despagubiri civile</t>
  </si>
  <si>
    <t>2813</t>
  </si>
  <si>
    <t>Compensatii pentru averea persoanelor represate si ulterior reabilitate</t>
  </si>
  <si>
    <t>28132</t>
  </si>
  <si>
    <t>281320</t>
  </si>
  <si>
    <t>Plati aferente indexarii esalonate a depunerilor cetatenilor la Banca de Economii</t>
  </si>
  <si>
    <t>28135</t>
  </si>
  <si>
    <t>281350</t>
  </si>
  <si>
    <t>Plati aferente documentelor executorii</t>
  </si>
  <si>
    <t>28136</t>
  </si>
  <si>
    <t>Plati aferente documentelor executorii cu executare benevola</t>
  </si>
  <si>
    <t>281361</t>
  </si>
  <si>
    <t>Plati aferente documentelor executorii cu executare silita</t>
  </si>
  <si>
    <t>281362</t>
  </si>
  <si>
    <t>Alte despagubiri</t>
  </si>
  <si>
    <t>28139</t>
  </si>
  <si>
    <t>281390</t>
  </si>
  <si>
    <t>Taxe, amenzi, penalitati si alte plati obligatorii</t>
  </si>
  <si>
    <t>2814</t>
  </si>
  <si>
    <t xml:space="preserve">  68.3</t>
  </si>
  <si>
    <t>28140</t>
  </si>
  <si>
    <t>281400</t>
  </si>
  <si>
    <t>Alte cheltuieli in baza de contracte cu persoane fizice</t>
  </si>
  <si>
    <t>2816</t>
  </si>
  <si>
    <t>28160</t>
  </si>
  <si>
    <t>281600</t>
  </si>
  <si>
    <t>Solda militarilor, sporurile si suplimentele la ea</t>
  </si>
  <si>
    <t>2817</t>
  </si>
  <si>
    <t xml:space="preserve">  93.1</t>
  </si>
  <si>
    <t>28170</t>
  </si>
  <si>
    <t>281700</t>
  </si>
  <si>
    <t>Finantarea institutiilor de invatamant la autogestiune</t>
  </si>
  <si>
    <t>2818</t>
  </si>
  <si>
    <t>Comanda de stat pentru pregatirea cadrelor</t>
  </si>
  <si>
    <t>28180</t>
  </si>
  <si>
    <t>281800</t>
  </si>
  <si>
    <t>28181</t>
  </si>
  <si>
    <t>281811</t>
  </si>
  <si>
    <t>Indemnizatii membrilor Consiliului pentru dezvoltarea strategica institutionala</t>
  </si>
  <si>
    <t>281812</t>
  </si>
  <si>
    <t xml:space="preserve">  70.5</t>
  </si>
  <si>
    <t>2819</t>
  </si>
  <si>
    <t>28190</t>
  </si>
  <si>
    <t>281900</t>
  </si>
  <si>
    <t>Alte cheltuieli capitale</t>
  </si>
  <si>
    <t>282</t>
  </si>
  <si>
    <t xml:space="preserve">  36.4</t>
  </si>
  <si>
    <t>Cheltuieli capitale pentru lucrari topografogeodezice, de cartografie si cadastru</t>
  </si>
  <si>
    <t>2821</t>
  </si>
  <si>
    <t xml:space="preserve">  47.4</t>
  </si>
  <si>
    <t>28210</t>
  </si>
  <si>
    <t>282100</t>
  </si>
  <si>
    <t>Cheltuieli capitale neatribuite la alte categorii</t>
  </si>
  <si>
    <t>2829</t>
  </si>
  <si>
    <t xml:space="preserve">  36.3</t>
  </si>
  <si>
    <t>28290</t>
  </si>
  <si>
    <t>282900</t>
  </si>
  <si>
    <t>Transferuri acordate intre bugetul de stat si bugetele locale</t>
  </si>
  <si>
    <t>291</t>
  </si>
  <si>
    <t>Transferuri acordate intre bugetul de stat si bugetele locale de nivelul 2</t>
  </si>
  <si>
    <t>2911</t>
  </si>
  <si>
    <t xml:space="preserve">  97.1</t>
  </si>
  <si>
    <t>Transferuri curente acordate cu destinatie speciala intre bugetul de stat si bugetele locale de nivelul 2</t>
  </si>
  <si>
    <t>29111</t>
  </si>
  <si>
    <t>Transferuri curente acordate cu destinatie speciala  intre bugetul de stat si bugetele locale de nivelul II pentru invatamantul prescolar, primar, secundar general, special si complementar (extrascolar)</t>
  </si>
  <si>
    <t>291111</t>
  </si>
  <si>
    <t>Transferuri curente acordate cu destinatie speciala  intre bugetul de stat si bugetele locale de nivelul II pentru asigurarea si asistenta sociala</t>
  </si>
  <si>
    <t>291112</t>
  </si>
  <si>
    <t>Transferuri curente primite cu destinatie speciala intre bugetul de stat si bugetele locale de nivelul 2 pentru scolile sportive</t>
  </si>
  <si>
    <t>291113</t>
  </si>
  <si>
    <t>Transferuri curente acordate cu destinatie speciala  intre bugetul de stat si bugetele locale de nivelul II pentru alte competente delegate</t>
  </si>
  <si>
    <t>291114</t>
  </si>
  <si>
    <t>Alte transferuri curente acordate cu destinatie speciala intre bugetul de stat si bugetele locale de nivelul II</t>
  </si>
  <si>
    <t>291115</t>
  </si>
  <si>
    <t>Transferuri curente acordate cu destinatie speciala intre bugetul de stat si bugetele locale de nivelul 2  pentru infrastructura drumurilor</t>
  </si>
  <si>
    <t>291116</t>
  </si>
  <si>
    <t>Transferuri capitale acordate cu destinatie speciala intre  bugetul de stat si bugetele locale de nivelul 2</t>
  </si>
  <si>
    <t>29112</t>
  </si>
  <si>
    <t xml:space="preserve">  86.3</t>
  </si>
  <si>
    <t>Transferuri capitale acordate cu destinatie speciala intre bugetul de stat si bugetele locale de nivelul 2</t>
  </si>
  <si>
    <t>291120</t>
  </si>
  <si>
    <t>Transferuri curente acordate cu destinatie generala intre bugetul de stat si bugetele locale de nivelul 2</t>
  </si>
  <si>
    <t>29113</t>
  </si>
  <si>
    <t>Transferuri curente acordate cu destinatie generala  intre bugetul de stat si bugetele locale de nivelul II</t>
  </si>
  <si>
    <t>291131</t>
  </si>
  <si>
    <t>Transferuri curente acordate cu destinatie generala din fondul de compensare intre bugetul de stat si bugetele locale de nivelul II</t>
  </si>
  <si>
    <t>291132</t>
  </si>
  <si>
    <t>Alte transferuri curente acordate cu destinatie generala intre bugetul de stat si bugetele locale de nivelul II</t>
  </si>
  <si>
    <t>291139</t>
  </si>
  <si>
    <t>Transferuri acordate intre bugetul de stat si bugetele locale de nivelul 1</t>
  </si>
  <si>
    <t>2912</t>
  </si>
  <si>
    <t>Transferuri curente acordate cu destinatie speciala intre bugetul de stat si bugetele locale de nivelul 1</t>
  </si>
  <si>
    <t>29121</t>
  </si>
  <si>
    <t>Transferuri curente acordate cu destinatie speciala  intre bugetul de stat si bugetele locale de nivelul I pentru invatamantul prescolar, primar, secundar general, special si complementar (extrascolar)</t>
  </si>
  <si>
    <t>291211</t>
  </si>
  <si>
    <t>Transferuri curente acordate cu destinatie speciala intre bugetul de stat si bugetele locale de nivelul I pentru asigurarea si asistenta sociala</t>
  </si>
  <si>
    <t>291212</t>
  </si>
  <si>
    <t>Transferuri curente acordate cu destinatie speciala intre bugetul de stat si bugetele locale de nivelul I pentru scolile sportive</t>
  </si>
  <si>
    <t>291213</t>
  </si>
  <si>
    <t>Transferuri curente acordate cu destinatie speciala intre bugetul de stat si bugetele locale de nivelul I pentru alte competente delegate</t>
  </si>
  <si>
    <t>291214</t>
  </si>
  <si>
    <t>Transferuri curente acordate cu destinatie speciala intre bugetul de stat si bugetele locale de nivelul 1 pentru infrastructura drumurilor</t>
  </si>
  <si>
    <t>291216</t>
  </si>
  <si>
    <t>Transferuri capitale acordate cu destinatie speciala intre bugetul de stat si bugetele locale de nivelul 1</t>
  </si>
  <si>
    <t>29122</t>
  </si>
  <si>
    <t>Transferuri capitale acordate cu destinatie speciala intre  bugetul de stat si bugetele locale de nivelul 1</t>
  </si>
  <si>
    <t>291220</t>
  </si>
  <si>
    <t>Transferuri curente acordate cu destinatie generala intre bugetul de stat si bugetele locale de nivelul 1</t>
  </si>
  <si>
    <t>29123</t>
  </si>
  <si>
    <t>Transferuri curente acordate cu destinatie generala intre bugetul de stat si bugetele locale de nivelul I</t>
  </si>
  <si>
    <t>291231</t>
  </si>
  <si>
    <t>Transferuri curente acordate cu destinatie generala din fondul de compensare intre bugetul de stat si bugetele locale de nivelul I</t>
  </si>
  <si>
    <t>291232</t>
  </si>
  <si>
    <t>Alte transferuri curente acordate cu destinatie generala intre bugetul de stat si bugetele locale de nivelul 1</t>
  </si>
  <si>
    <t>291239</t>
  </si>
  <si>
    <t>Transferuri acordate intre institutiile bugetului de stat si institutiile bugetelor locale de nivelul 2</t>
  </si>
  <si>
    <t>2913</t>
  </si>
  <si>
    <t>Transferuri curente acordate cu destinatie speciala intre institutiile bugetului de stat si institutiile bugetelor locale de nivelul 2</t>
  </si>
  <si>
    <t>29131</t>
  </si>
  <si>
    <t>291310</t>
  </si>
  <si>
    <t>Transferuri capitale acordate cu destinatie speciala intre institutiile bugetului de stat si institutiile bugetelor locale de nivelul 2</t>
  </si>
  <si>
    <t>29132</t>
  </si>
  <si>
    <t xml:space="preserve">  36.0</t>
  </si>
  <si>
    <t>291320</t>
  </si>
  <si>
    <t>Transferuri acordate intre institutiile bugetului de stat si institutiile bugetelor locale de nivelul 1</t>
  </si>
  <si>
    <t>2914</t>
  </si>
  <si>
    <t>Transferuri capitale acordate cu destinatie speciala intre institutiile bugetului de stat si institutiile bugetelor locale de nivelul 1</t>
  </si>
  <si>
    <t>29142</t>
  </si>
  <si>
    <t>291420</t>
  </si>
  <si>
    <t>Transferuri acordate in cadrul Bugetului Consolidat Central</t>
  </si>
  <si>
    <t>292</t>
  </si>
  <si>
    <t>Transferuri acordate intre bugetul de stat si bugetul asigurarilor sociale de stat</t>
  </si>
  <si>
    <t>2921</t>
  </si>
  <si>
    <t>Transferuri curente acordate cu destinatie speciala intre bugetul de stat si bugetul asigurarilor sociale de stat</t>
  </si>
  <si>
    <t>29211</t>
  </si>
  <si>
    <t>292110</t>
  </si>
  <si>
    <t>Transferuri curente acordate cu destinatie generala intre bugetul de stat si bugetul asigurarilor sociale de stat</t>
  </si>
  <si>
    <t>29213</t>
  </si>
  <si>
    <t>292130</t>
  </si>
  <si>
    <t>Transferuri acordate intre bugetul de stat si fondurile asigurarii obligatorii de asistenta medicala</t>
  </si>
  <si>
    <t>2922</t>
  </si>
  <si>
    <t>Transferuri curente acordate cu destinatie speciala intre bugetul de stat si fondurile asigurarii obligatorii de asistenta medicala</t>
  </si>
  <si>
    <t>29221</t>
  </si>
  <si>
    <t>292210</t>
  </si>
  <si>
    <t>Transferuri curente acordate cu destinatie generala intre bugetul de stat si fondurile asigurarii obligatorii de asistenta medicala</t>
  </si>
  <si>
    <t>29223</t>
  </si>
  <si>
    <t>292230</t>
  </si>
  <si>
    <t>ACTIVE NEFINANCIARE</t>
  </si>
  <si>
    <t>3</t>
  </si>
  <si>
    <t xml:space="preserve">  75.9</t>
  </si>
  <si>
    <t>Mijloace fixe</t>
  </si>
  <si>
    <t>31</t>
  </si>
  <si>
    <t xml:space="preserve">  72.5</t>
  </si>
  <si>
    <t>Cladiri</t>
  </si>
  <si>
    <t>311</t>
  </si>
  <si>
    <t>Majorarea valorii cladirilor</t>
  </si>
  <si>
    <t>3111</t>
  </si>
  <si>
    <t>Procurarea cladirilor</t>
  </si>
  <si>
    <t>31111</t>
  </si>
  <si>
    <t>311110</t>
  </si>
  <si>
    <t>Reparatii capitale ale cladirilor</t>
  </si>
  <si>
    <t>31112</t>
  </si>
  <si>
    <t xml:space="preserve">  74.8</t>
  </si>
  <si>
    <t>311120</t>
  </si>
  <si>
    <t>Constructii speciale</t>
  </si>
  <si>
    <t>312</t>
  </si>
  <si>
    <t xml:space="preserve">  86.0</t>
  </si>
  <si>
    <t>Majorarea valorii constructiilor speciale</t>
  </si>
  <si>
    <t>3121</t>
  </si>
  <si>
    <t>Procurarea constructiilor speciale</t>
  </si>
  <si>
    <t>31211</t>
  </si>
  <si>
    <t xml:space="preserve">  44.3</t>
  </si>
  <si>
    <t>312110</t>
  </si>
  <si>
    <t>Reparatii capitale ale constructiilor speciale</t>
  </si>
  <si>
    <t>31212</t>
  </si>
  <si>
    <t xml:space="preserve">  87.1</t>
  </si>
  <si>
    <t>312120</t>
  </si>
  <si>
    <t>Instalatii de transmisie</t>
  </si>
  <si>
    <t>313</t>
  </si>
  <si>
    <t>Majorarea valorii instalatiilor de transmisie</t>
  </si>
  <si>
    <t>3131</t>
  </si>
  <si>
    <t>Procurarea instalatiilor de transmisie</t>
  </si>
  <si>
    <t>31311</t>
  </si>
  <si>
    <t>313110</t>
  </si>
  <si>
    <t>Reparatii capitale ale instalatiilor de transmisie</t>
  </si>
  <si>
    <t>31312</t>
  </si>
  <si>
    <t>313120</t>
  </si>
  <si>
    <t>Masini si utilaje</t>
  </si>
  <si>
    <t>314</t>
  </si>
  <si>
    <t xml:space="preserve">  64.6</t>
  </si>
  <si>
    <t>Majorarea valorii masinilor si utilajelor</t>
  </si>
  <si>
    <t>3141</t>
  </si>
  <si>
    <t>Procurarea masinilor si utilajelor</t>
  </si>
  <si>
    <t>31411</t>
  </si>
  <si>
    <t xml:space="preserve">  64.7</t>
  </si>
  <si>
    <t>314110</t>
  </si>
  <si>
    <t>Reparatii capitale ale masinilor si utilajelor</t>
  </si>
  <si>
    <t>31412</t>
  </si>
  <si>
    <t xml:space="preserve">  42.4</t>
  </si>
  <si>
    <t>314120</t>
  </si>
  <si>
    <t>Micsorarea valorii masinilor si utilajelor</t>
  </si>
  <si>
    <t>3142</t>
  </si>
  <si>
    <t>Realizarea masinilor si utilajelor</t>
  </si>
  <si>
    <t>31421</t>
  </si>
  <si>
    <t>314210</t>
  </si>
  <si>
    <t>Mijloace de transport</t>
  </si>
  <si>
    <t>315</t>
  </si>
  <si>
    <t xml:space="preserve">  58.0</t>
  </si>
  <si>
    <t>Majorarea valorii mijloacelor de transport</t>
  </si>
  <si>
    <t>3151</t>
  </si>
  <si>
    <t xml:space="preserve">  61.5</t>
  </si>
  <si>
    <t>Procurarea mijloacelor de transport</t>
  </si>
  <si>
    <t>31511</t>
  </si>
  <si>
    <t>315110</t>
  </si>
  <si>
    <t>Reparatii capitale ale mijloacelor de transport</t>
  </si>
  <si>
    <t>31512</t>
  </si>
  <si>
    <t xml:space="preserve">  80.8</t>
  </si>
  <si>
    <t>315120</t>
  </si>
  <si>
    <t>Micsorarea valorii mijloacelor de transport</t>
  </si>
  <si>
    <t>3152</t>
  </si>
  <si>
    <t>Realizarea mijloacelor de transport</t>
  </si>
  <si>
    <t>31521</t>
  </si>
  <si>
    <t>315210</t>
  </si>
  <si>
    <t>Unelte si scule, inventar de producere si gospodaresc</t>
  </si>
  <si>
    <t>316</t>
  </si>
  <si>
    <t>Majorarea valorii uneltelor si sculelor, inventarului de producere si gospodaresc</t>
  </si>
  <si>
    <t>3161</t>
  </si>
  <si>
    <t>Procurarea uneltelor si sculelor, inventarului de producere si gospodaresc</t>
  </si>
  <si>
    <t>31611</t>
  </si>
  <si>
    <t>316110</t>
  </si>
  <si>
    <t>Reparatii capitale ale uneltelor si sculelor, inventarului de producere si gospodaresc</t>
  </si>
  <si>
    <t>31612</t>
  </si>
  <si>
    <t>316120</t>
  </si>
  <si>
    <t>Active nemateriale</t>
  </si>
  <si>
    <t>317</t>
  </si>
  <si>
    <t xml:space="preserve">  61.2</t>
  </si>
  <si>
    <t>Majorarea valorii activelor nemateriale</t>
  </si>
  <si>
    <t>3171</t>
  </si>
  <si>
    <t>Procurarea activelor nemateriale</t>
  </si>
  <si>
    <t>31711</t>
  </si>
  <si>
    <t>317110</t>
  </si>
  <si>
    <t>Alte mijloace fixe</t>
  </si>
  <si>
    <t>318</t>
  </si>
  <si>
    <t xml:space="preserve">  52.4</t>
  </si>
  <si>
    <t>Majorarea valorii altor mijloace fixe</t>
  </si>
  <si>
    <t>3181</t>
  </si>
  <si>
    <t>Procurarea altor mijloace fixe</t>
  </si>
  <si>
    <t>31811</t>
  </si>
  <si>
    <t>318110</t>
  </si>
  <si>
    <t>Reparatii capitale ale altor mijloace fixe</t>
  </si>
  <si>
    <t>31812</t>
  </si>
  <si>
    <t>318120</t>
  </si>
  <si>
    <t>Micsorarea valorii altor mijloace fixe</t>
  </si>
  <si>
    <t>3182</t>
  </si>
  <si>
    <t>Realizarea altor mijloace fixe</t>
  </si>
  <si>
    <t>31821</t>
  </si>
  <si>
    <t>318210</t>
  </si>
  <si>
    <t>Investitii capitale in active in curs de executie</t>
  </si>
  <si>
    <t>319</t>
  </si>
  <si>
    <t>Cladiri in curs de executie</t>
  </si>
  <si>
    <t>31921</t>
  </si>
  <si>
    <t>319210</t>
  </si>
  <si>
    <t>Constructii speciale in curs de executie</t>
  </si>
  <si>
    <t>31922</t>
  </si>
  <si>
    <t>319220</t>
  </si>
  <si>
    <t>Instalatii de transmisie in curs de executie</t>
  </si>
  <si>
    <t>31923</t>
  </si>
  <si>
    <t>319230</t>
  </si>
  <si>
    <t>Pregatirea proiectelor</t>
  </si>
  <si>
    <t>31924</t>
  </si>
  <si>
    <t xml:space="preserve">  18.4</t>
  </si>
  <si>
    <t>319240</t>
  </si>
  <si>
    <t>Alte investitii capitale in active materiale in curs de executie</t>
  </si>
  <si>
    <t>31929</t>
  </si>
  <si>
    <t xml:space="preserve">   3.3</t>
  </si>
  <si>
    <t>319290</t>
  </si>
  <si>
    <t>Stocuri de materiale circulante</t>
  </si>
  <si>
    <t>33</t>
  </si>
  <si>
    <t xml:space="preserve">  85.6</t>
  </si>
  <si>
    <t>Combustibil, carburanti si lubrifianti</t>
  </si>
  <si>
    <t>331</t>
  </si>
  <si>
    <t>Majorarea valorii combustibilului, carburantilor si lubrifiantilor</t>
  </si>
  <si>
    <t>3311</t>
  </si>
  <si>
    <t>Procurarea combustibilului, carburantilor si lubrifiantilor</t>
  </si>
  <si>
    <t>33111</t>
  </si>
  <si>
    <t>331110</t>
  </si>
  <si>
    <t>Micsorarea valorii combustibilului, carburantilor si lubrifiantilor</t>
  </si>
  <si>
    <t>3312</t>
  </si>
  <si>
    <t>Realizarea combustibilului, carburantilor si lubrifiantilor</t>
  </si>
  <si>
    <t>33121</t>
  </si>
  <si>
    <t>331210</t>
  </si>
  <si>
    <t>Piese de schimb</t>
  </si>
  <si>
    <t>332</t>
  </si>
  <si>
    <t>Majorarea valorii pieselor de schimb</t>
  </si>
  <si>
    <t>3321</t>
  </si>
  <si>
    <t>Procurarea pieselor de schimb</t>
  </si>
  <si>
    <t>33211</t>
  </si>
  <si>
    <t>332110</t>
  </si>
  <si>
    <t>Produse alimentare</t>
  </si>
  <si>
    <t>333</t>
  </si>
  <si>
    <t>Majorarea valorii produselor alimentare</t>
  </si>
  <si>
    <t>3331</t>
  </si>
  <si>
    <t>Procurarea produselor alimentare</t>
  </si>
  <si>
    <t>33311</t>
  </si>
  <si>
    <t>333110</t>
  </si>
  <si>
    <t>Medicamente si materiale sanitare</t>
  </si>
  <si>
    <t>334</t>
  </si>
  <si>
    <t>Majorarea valorii medicamentelor si materialelor sanitare</t>
  </si>
  <si>
    <t>3341</t>
  </si>
  <si>
    <t>Procurarea medicamentelor si materialelor sanitare</t>
  </si>
  <si>
    <t>33411</t>
  </si>
  <si>
    <t>334110</t>
  </si>
  <si>
    <t>Materiale pentru scopuri didactice, stiintifice si alte scopuri</t>
  </si>
  <si>
    <t>335</t>
  </si>
  <si>
    <t xml:space="preserve">  58.2</t>
  </si>
  <si>
    <t>Majorarea valorii materialelor pentru scopuri didactice, stiintifice si alte scopuri</t>
  </si>
  <si>
    <t>3351</t>
  </si>
  <si>
    <t>Procurarea materialelor pentru scopuri didactice, stiintifice si alte scopuri</t>
  </si>
  <si>
    <t>33511</t>
  </si>
  <si>
    <t>335110</t>
  </si>
  <si>
    <t>Materiale de uz gospodaresc si rechizite de birou</t>
  </si>
  <si>
    <t>336</t>
  </si>
  <si>
    <t>Majorarea valorii materialelor de uz gospodaresc si rechizitelor de birou</t>
  </si>
  <si>
    <t>3361</t>
  </si>
  <si>
    <t>Procurarea materialelor de uz gospodaresc si rechizitelor de birou</t>
  </si>
  <si>
    <t>33611</t>
  </si>
  <si>
    <t>336110</t>
  </si>
  <si>
    <t>Micsorarea valorii materialelor de uz gospodaresc si rechizitelor de birou</t>
  </si>
  <si>
    <t>3362</t>
  </si>
  <si>
    <t>Realizarea materialelor de uz gospodaresc si rechizitelor de birou</t>
  </si>
  <si>
    <t>33621</t>
  </si>
  <si>
    <t>336210</t>
  </si>
  <si>
    <t>Materiale de constructie</t>
  </si>
  <si>
    <t>337</t>
  </si>
  <si>
    <t>Majorarea valorii materialelor de constructie</t>
  </si>
  <si>
    <t>3371</t>
  </si>
  <si>
    <t>Procurarea  materialelor de constructie</t>
  </si>
  <si>
    <t>33711</t>
  </si>
  <si>
    <t>Procurarea materialelor de constructie</t>
  </si>
  <si>
    <t>337110</t>
  </si>
  <si>
    <t>Micsorarea valorii materialelor de constructie</t>
  </si>
  <si>
    <t>3372</t>
  </si>
  <si>
    <t>Realizarea materialelor de constructie</t>
  </si>
  <si>
    <t>33721</t>
  </si>
  <si>
    <t>337210</t>
  </si>
  <si>
    <t>Accesorii de pat, imbracaminte, incaltaminte</t>
  </si>
  <si>
    <t>338</t>
  </si>
  <si>
    <t>Majorarea valorii accesoriilor de pat, imbrcamintei, incaltamintei</t>
  </si>
  <si>
    <t>3381</t>
  </si>
  <si>
    <t>Procurarea accesorilor de pat, imbracamintei, incaltamintei</t>
  </si>
  <si>
    <t>33811</t>
  </si>
  <si>
    <t>338110</t>
  </si>
  <si>
    <t>Micsorarea valorii accesoriilor de pat,  imbracamintei, incaltamintei</t>
  </si>
  <si>
    <t>3382</t>
  </si>
  <si>
    <t>Realizarea accesoriilor de pat,  imbracamintei, incaltamintei</t>
  </si>
  <si>
    <t>33821</t>
  </si>
  <si>
    <t>338210</t>
  </si>
  <si>
    <t>Alte materiale</t>
  </si>
  <si>
    <t>339</t>
  </si>
  <si>
    <t xml:space="preserve">  83.4</t>
  </si>
  <si>
    <t>Majorarea valorii altor materiale</t>
  </si>
  <si>
    <t>3391</t>
  </si>
  <si>
    <t>Procurarea  altor materiale</t>
  </si>
  <si>
    <t>33911</t>
  </si>
  <si>
    <t>339110</t>
  </si>
  <si>
    <t>Micsorarea valorii altor materiale</t>
  </si>
  <si>
    <t>3392</t>
  </si>
  <si>
    <t>Realizarea altor materiale</t>
  </si>
  <si>
    <t>33921</t>
  </si>
  <si>
    <t>339210</t>
  </si>
  <si>
    <t>Productie in curs de executie, produse si productie finita, animale tinere la ingrasat</t>
  </si>
  <si>
    <t>34</t>
  </si>
  <si>
    <t xml:space="preserve"> 112.6</t>
  </si>
  <si>
    <t>Productie in curs de executie</t>
  </si>
  <si>
    <t>341</t>
  </si>
  <si>
    <t>Majorarea valorii productiei in curs de executie</t>
  </si>
  <si>
    <t>3411</t>
  </si>
  <si>
    <t>34110</t>
  </si>
  <si>
    <t>341100</t>
  </si>
  <si>
    <t>Productie finita a gospodariilor agricole auxiliare</t>
  </si>
  <si>
    <t>344</t>
  </si>
  <si>
    <t xml:space="preserve"> 112.0</t>
  </si>
  <si>
    <t>Micsorarea valorii productiei finite a gospodariilor agricole auxiliare</t>
  </si>
  <si>
    <t>3442</t>
  </si>
  <si>
    <t>Realizarea productiei finite a gospodariilor agricole auxiliare</t>
  </si>
  <si>
    <t>34421</t>
  </si>
  <si>
    <t>344210</t>
  </si>
  <si>
    <t>Marfuri</t>
  </si>
  <si>
    <t>35</t>
  </si>
  <si>
    <t>351</t>
  </si>
  <si>
    <t>Majorarea valorii marfurilor</t>
  </si>
  <si>
    <t>3511</t>
  </si>
  <si>
    <t>Procurarea marfurilor</t>
  </si>
  <si>
    <t>35111</t>
  </si>
  <si>
    <t>351110</t>
  </si>
  <si>
    <t>Active neproductive</t>
  </si>
  <si>
    <t>37</t>
  </si>
  <si>
    <t>Terenuri</t>
  </si>
  <si>
    <t>371</t>
  </si>
  <si>
    <t>Majorarea valorii terenurilor</t>
  </si>
  <si>
    <t>3711</t>
  </si>
  <si>
    <t>Procurarea terenurilor</t>
  </si>
  <si>
    <t>37111</t>
  </si>
  <si>
    <t>371110</t>
  </si>
  <si>
    <t>Formularul nr.9</t>
  </si>
  <si>
    <t>aprobat prin ordinul ministerului finantelor</t>
  </si>
  <si>
    <t>nr. 18  din  27 ianuarie  2020</t>
  </si>
  <si>
    <t>RAPORT</t>
  </si>
  <si>
    <t>privind creanțele și datoriile la cheltuieli și active nefinanciare</t>
  </si>
  <si>
    <t>formate în autoritățile/instituțiile bugetare finanțate de la bugetul de stat conform clasificației economice</t>
  </si>
  <si>
    <t>pe anul 2019</t>
  </si>
  <si>
    <t>mii  lei</t>
  </si>
  <si>
    <t xml:space="preserve"> ECO           K1-K6</t>
  </si>
  <si>
    <t>Creanțe total</t>
  </si>
  <si>
    <t>inclusiv cu termen  expirat</t>
  </si>
  <si>
    <t>Datorii total</t>
  </si>
  <si>
    <t>inclusiv cu termen de achitare expirat (arierate)</t>
  </si>
  <si>
    <t>Remunerarea muncii angajaţilor conform statelor</t>
  </si>
  <si>
    <t>Alte plăţi băneşti ale angajaţilor</t>
  </si>
  <si>
    <t>Compensaţie pentru transport</t>
  </si>
  <si>
    <t>Compensaţie pentru chiria spaţiului locativ şi pentru serviciile comunale</t>
  </si>
  <si>
    <t>Compensaţie pentru echipament</t>
  </si>
  <si>
    <t>Alte plăţi</t>
  </si>
  <si>
    <t>Contribuții și prime de asigurări obligatorii</t>
  </si>
  <si>
    <t>Contribuţii de asigurări sociale de stat obligatorii</t>
  </si>
  <si>
    <t>Prime de asigurare obligatorie de asistenţă medicală</t>
  </si>
  <si>
    <t>Prime de asigurare obligatorie de asistenţă medicală achitate de angajatori pe teritoriul ţării</t>
  </si>
  <si>
    <t>Bunuri și servicii</t>
  </si>
  <si>
    <t>Servicii energetice şi comunale</t>
  </si>
  <si>
    <t>Energie electrică</t>
  </si>
  <si>
    <t>Energie termică</t>
  </si>
  <si>
    <t>Apă şi canalizare</t>
  </si>
  <si>
    <t>Servicii informaţionale şi de telecomunicaţii</t>
  </si>
  <si>
    <t>Servicii informaţionale</t>
  </si>
  <si>
    <t>Servicii de telecomunicaţii</t>
  </si>
  <si>
    <t>Servicii de locaţiune</t>
  </si>
  <si>
    <t>Servicii de reparaţii curente</t>
  </si>
  <si>
    <t>Formarea profesională</t>
  </si>
  <si>
    <t>Deplasări de serviciu</t>
  </si>
  <si>
    <t>Deplasări de serviciu în interiorul ţării</t>
  </si>
  <si>
    <t>Deplasări de serviciu peste hotare</t>
  </si>
  <si>
    <t>Deplasări ale angajaților misiunilor diplomatice și oficiile consulare</t>
  </si>
  <si>
    <t>Servicii de asigurare medicală achitate peste hotare</t>
  </si>
  <si>
    <t>Servicii de cercetări ştiinţifice contractate</t>
  </si>
  <si>
    <t>Servicii de pază</t>
  </si>
  <si>
    <t>Servicii judiciare şi servicii de asistenţă juridică garantată de stat</t>
  </si>
  <si>
    <t>Servicii poştale şi servicii de distribuire a drepturilor sociale</t>
  </si>
  <si>
    <t>Subsidii acordate întreprinderilor de stat şi municipale</t>
  </si>
  <si>
    <t>Subsidii acordate întreprinderilor de stat şi municipale nefinanciare</t>
  </si>
  <si>
    <t>Subsidii acordate întreprinderilor private</t>
  </si>
  <si>
    <t>Subsidii acordate întreprinderilor private nefinanciare</t>
  </si>
  <si>
    <t>Subsidii acordateinstituțiilor private nefinanciare</t>
  </si>
  <si>
    <t xml:space="preserve">Subsidii acordate organizațiilor obștești  </t>
  </si>
  <si>
    <t>Subsidii acordate autorităţilor/instituţiilor publice la autogestiune</t>
  </si>
  <si>
    <t>Granturi curente acordate beneficiarilor în interiorul ţării</t>
  </si>
  <si>
    <t>Granturi curente acordate instituţiilor publice la autogestiune</t>
  </si>
  <si>
    <t>Granturi capitale acordate altor beneficiari în interiorul ţării</t>
  </si>
  <si>
    <t>Prestații sociale</t>
  </si>
  <si>
    <t>Prestații de asistenţă socială</t>
  </si>
  <si>
    <t>Indemnizaţii de asistenţă socială</t>
  </si>
  <si>
    <t>Ajutoare băneşti</t>
  </si>
  <si>
    <t>Alte prestaţii de asistenţă socială</t>
  </si>
  <si>
    <t>Prestații sociale ale angajatorilor</t>
  </si>
  <si>
    <t>Indemnizaţii la încetarea acţiunii contractului de muncă</t>
  </si>
  <si>
    <t>Indemnizaţii viagere</t>
  </si>
  <si>
    <t>Indemnizaţii pentru incapacitatea temporară de muncă achitate din mijloacele financiare ale angajatorului</t>
  </si>
  <si>
    <t>Alte prestaţii sociale ale angajatorilor</t>
  </si>
  <si>
    <t>Cotizaţii</t>
  </si>
  <si>
    <t>Cotizaţii în organizaţiile internationale</t>
  </si>
  <si>
    <t xml:space="preserve">Burse de studii </t>
  </si>
  <si>
    <t>Burse de studii studenţilor autohtoni</t>
  </si>
  <si>
    <t>Burse sociale studenţilor autohtoni</t>
  </si>
  <si>
    <t>Alte plăţi asociate cu bursa</t>
  </si>
  <si>
    <t>Despăgubiri civile</t>
  </si>
  <si>
    <t xml:space="preserve">Plăţi aferente documentelor executorii </t>
  </si>
  <si>
    <t>Plăţi aferente documentelor executorii cu executare benevolă</t>
  </si>
  <si>
    <t>Plăţi aferente documentelor executorii cu executare silită</t>
  </si>
  <si>
    <t>Taxe, amenzi, penalitaţi şi alte plăţi obligatorii</t>
  </si>
  <si>
    <t>Rambursarea alocațiilor din anii precedenți</t>
  </si>
  <si>
    <t>Alte cheltuieli în bază de contracte cu persoane fizice</t>
  </si>
  <si>
    <t>Solda militarilor, sporurile şi suplimentele la ea</t>
  </si>
  <si>
    <t>Comanda de stat pentru pregătirea cadrelor</t>
  </si>
  <si>
    <t>Indemnizaţii membrilor Consiliului pentru dezvoltarea strategică instituţională</t>
  </si>
  <si>
    <t>Cheltuieli capitale pentru lucrări topografogeodezice, de cartografie şi cadastru</t>
  </si>
  <si>
    <t>Clădiri</t>
  </si>
  <si>
    <t>Majorarea valorii clădirilor</t>
  </si>
  <si>
    <t>Reparaţii capitale ale clădirilor</t>
  </si>
  <si>
    <t>Construcţii speciale</t>
  </si>
  <si>
    <t>Majorarea valorii construcţiilor speciale</t>
  </si>
  <si>
    <t>Reparaţii capitale ale construcţiilor speciale</t>
  </si>
  <si>
    <t>Instalații de transmisie</t>
  </si>
  <si>
    <t>Majorarea valorii instalațiilor de transmisie</t>
  </si>
  <si>
    <t>Reparaţii capitale ale instalațiilor de transmisie</t>
  </si>
  <si>
    <t>Maşini şi utilaje</t>
  </si>
  <si>
    <t>Majorarea valorii maşinilor şi utilajelor</t>
  </si>
  <si>
    <t>Procurarea maşinilor şi utilajelor</t>
  </si>
  <si>
    <t>Reparaţii capitale ale maşinilor şi utilajelor</t>
  </si>
  <si>
    <t>Unelte şi scule, inventar de producere şi gospodăresc</t>
  </si>
  <si>
    <t>Majorarea valorii uneltelor şi sculelor, inventarului de producere şi gospodăresc</t>
  </si>
  <si>
    <t>Procurarea uneltelor şi sculelor, inventarului de producere şi gospodăresc</t>
  </si>
  <si>
    <t>Investiţii capitale în active în curs de execuţie</t>
  </si>
  <si>
    <t>Investiţii capitale în active materiale în curs de executie</t>
  </si>
  <si>
    <t>Clădiri în curs de execuţie</t>
  </si>
  <si>
    <t>Construcţii speciale în curs de execuţie</t>
  </si>
  <si>
    <t>Pregătirea proiectelor</t>
  </si>
  <si>
    <t>Combustibil, carburanţi şi lubrifianţi</t>
  </si>
  <si>
    <t>Majorarea valorii combustibilului, carburanţilor şi lubrifianţilor</t>
  </si>
  <si>
    <t>Procurarea combustibilului, carburanţilor şi lubrifianţilor</t>
  </si>
  <si>
    <t>Medicamente şi materiale sanitare</t>
  </si>
  <si>
    <t>Majorarea valorii medicamentelor şi materialelor sanitare</t>
  </si>
  <si>
    <t>Procurarea medicamentelor şi materialelor sanitare</t>
  </si>
  <si>
    <t>Materiale pentru scopuri didactice, ştiinţifice şi alte scopuri</t>
  </si>
  <si>
    <t>Majorarea valorii materialelor pentru scopuri didactice, ştiinţifice şi alte scopuri</t>
  </si>
  <si>
    <t>Procurarea materialelor pentru scopuri didactice, stiinţifice şi alte scopuri</t>
  </si>
  <si>
    <t>Materiale de uz gospodăresc şi rechizite de birou</t>
  </si>
  <si>
    <t>Majorarea valorii materialelor de uz gospodăresc şi rechizitelor de birou</t>
  </si>
  <si>
    <t>Procurarea materialelor de uz gospodaresc şi rechizitelor de birou</t>
  </si>
  <si>
    <t>Realizarea materialelor de uz gospodaresc şi rechizitelor de birou</t>
  </si>
  <si>
    <t>Materiale de construcţie</t>
  </si>
  <si>
    <t>Majorarea valorii materialelor de construcţie</t>
  </si>
  <si>
    <t>Procurarea materialelor de construcţie</t>
  </si>
  <si>
    <t>Realizarea materialelor de construcţie</t>
  </si>
  <si>
    <t>Accesorii de pat, îmbrăcăminte, încălţăminte</t>
  </si>
  <si>
    <t>Majorarea valorii accesoriilor de pat, îmbrăcămintei, încălţămintei</t>
  </si>
  <si>
    <t>Procurarea accesorilor de pat, îmbrăcămintei, încălţămintei</t>
  </si>
  <si>
    <t>Procurarea altor materiale</t>
  </si>
  <si>
    <t>Producție în curs de execuție, produse și producție finită, animale tinere la îngrășat</t>
  </si>
  <si>
    <t>Produse finite ale unităţilor de producţie</t>
  </si>
  <si>
    <t>Micşorarea valorii produselor finite ale unităţilor de producţie</t>
  </si>
  <si>
    <t>Realizarea produselor finite ale unităţilor de producţie</t>
  </si>
  <si>
    <t>Mărfuri</t>
  </si>
  <si>
    <t>Majorarea valorii mărfurilor</t>
  </si>
  <si>
    <t>Procurarea mărfurilor</t>
  </si>
  <si>
    <t xml:space="preserve"> Șef Direcție Trezoreria de Stat</t>
  </si>
  <si>
    <t>Formularul nr.10</t>
  </si>
  <si>
    <t>Raport_x000D_
privind repartizarea si utilizarea mijloacelor fondului de rezerva al Guvernului pe anul 2019</t>
  </si>
  <si>
    <t>Numarul si data Hotararii de Guvern</t>
  </si>
  <si>
    <t>Repartizat</t>
  </si>
  <si>
    <t>Executat fata de repartizat</t>
  </si>
  <si>
    <t>Autoritatea ORG1</t>
  </si>
  <si>
    <t>Functia F1-F3</t>
  </si>
  <si>
    <t>Program/Sub- program_x000D_
P1-P2</t>
  </si>
  <si>
    <t>Activitatea P3</t>
  </si>
  <si>
    <t>ECO_x000D_
K1-K6</t>
  </si>
  <si>
    <t xml:space="preserve">  87.9</t>
  </si>
  <si>
    <t xml:space="preserve">  47.3</t>
  </si>
  <si>
    <t xml:space="preserve">  24.8</t>
  </si>
  <si>
    <t>Alte servicii generale</t>
  </si>
  <si>
    <t>0133</t>
  </si>
  <si>
    <t>Diaspora si minoritatile nationale</t>
  </si>
  <si>
    <t>00241</t>
  </si>
  <si>
    <t>HG nr.54 din 30.01.2019</t>
  </si>
  <si>
    <t xml:space="preserve">  71.0</t>
  </si>
  <si>
    <t>Alte servicii in domeniul  justitiei</t>
  </si>
  <si>
    <t>0339</t>
  </si>
  <si>
    <t>Justitia</t>
  </si>
  <si>
    <t>40</t>
  </si>
  <si>
    <t>Managmentul autoritatilor administrative centrale</t>
  </si>
  <si>
    <t>00010</t>
  </si>
  <si>
    <t>H.G. nr. 426 din 30.08.2019</t>
  </si>
  <si>
    <t>HG nr.184 din 15.03.2019</t>
  </si>
  <si>
    <t>Hot. Gov. 319 din 10.07.2019</t>
  </si>
  <si>
    <t>Alte servicii de protectie sociala</t>
  </si>
  <si>
    <t>1099</t>
  </si>
  <si>
    <t>Protectia sociala</t>
  </si>
  <si>
    <t>90</t>
  </si>
  <si>
    <t>Prestarea altor tipuri  de servicii sociale unor categorii de populatie</t>
  </si>
  <si>
    <t>00348</t>
  </si>
  <si>
    <t>H.G nr.201 din 03.04.2019</t>
  </si>
  <si>
    <t xml:space="preserve">  87.3</t>
  </si>
  <si>
    <t>Executivul si serviciile de suport</t>
  </si>
  <si>
    <t>Administrarea patrimoniului public</t>
  </si>
  <si>
    <t>00031</t>
  </si>
  <si>
    <t>HG nr. 51 din 30.01.2019</t>
  </si>
  <si>
    <t>Alte servicii de stat cu destinatie generala</t>
  </si>
  <si>
    <t>0169</t>
  </si>
  <si>
    <t>Domenii generale de stat</t>
  </si>
  <si>
    <t>Administrarea fondului de rezerva</t>
  </si>
  <si>
    <t>00020</t>
  </si>
  <si>
    <t>HG nr. 89 din 11.02.2019</t>
  </si>
  <si>
    <t>Transferuri interbugetare cu destinatie</t>
  </si>
  <si>
    <t>00046</t>
  </si>
  <si>
    <t>H.G nr.407 din 21.08.2019</t>
  </si>
  <si>
    <t>H.G nr.367 din 26.07.2019</t>
  </si>
  <si>
    <t>Formularul nr.11</t>
  </si>
  <si>
    <t>Raport_x000D_
privind repartizarea si utilizarea mijloacelor fondului de interventie al Guvernului pe anul 2019</t>
  </si>
  <si>
    <t xml:space="preserve">  83.5</t>
  </si>
  <si>
    <t xml:space="preserve">  80.5</t>
  </si>
  <si>
    <t>Rezervele materiale de stat si de mobilizare</t>
  </si>
  <si>
    <t>Crearea rezervelor materiale  de stat</t>
  </si>
  <si>
    <t>00070</t>
  </si>
  <si>
    <t>nr.113 din 27.02.2019</t>
  </si>
  <si>
    <t>nr.409 din 21.08.19</t>
  </si>
  <si>
    <t>nr.464 din 9.10.2019</t>
  </si>
  <si>
    <t>Politie</t>
  </si>
  <si>
    <t>0311</t>
  </si>
  <si>
    <t>Activitatea politiei</t>
  </si>
  <si>
    <t>00082</t>
  </si>
  <si>
    <t>HG nr. 68 din 11.02.2019</t>
  </si>
  <si>
    <t>0312</t>
  </si>
  <si>
    <t>Activitatea trupelor de carabinieri</t>
  </si>
  <si>
    <t>00088</t>
  </si>
  <si>
    <t xml:space="preserve"> nr.615 din 11.12.2019</t>
  </si>
  <si>
    <t>Servicii de pompieri si salvatori</t>
  </si>
  <si>
    <t>0321</t>
  </si>
  <si>
    <t>Protectie si salvare in situatii exceptionale</t>
  </si>
  <si>
    <t>Actiuni de protectie civila si interventie  in situatii de urgenta</t>
  </si>
  <si>
    <t>00089</t>
  </si>
  <si>
    <t>nr.452 din 25.09.2019</t>
  </si>
  <si>
    <t>Alte servicii in domeniul apararii  nationale</t>
  </si>
  <si>
    <t>0259</t>
  </si>
  <si>
    <t>Apararea Nationala</t>
  </si>
  <si>
    <t>Asigurarea apararii spatiului terestru si aerian</t>
  </si>
  <si>
    <t>00075</t>
  </si>
  <si>
    <t>HG nr.230 din 24.04.2019</t>
  </si>
  <si>
    <t>Administrarea fondului de interventie</t>
  </si>
  <si>
    <t>00021</t>
  </si>
  <si>
    <t>HG 615 din 11.12.2019</t>
  </si>
  <si>
    <t>HG nr. 408 din 21.08.2019</t>
  </si>
  <si>
    <t xml:space="preserve">  26.4</t>
  </si>
  <si>
    <t>HG 230 din 24.04.2019</t>
  </si>
  <si>
    <t>HG 279 nr. din 29.05.2019</t>
  </si>
  <si>
    <t>Formularul nr.12</t>
  </si>
  <si>
    <t>Raport_x000D_
privind repartizarea si utilizarea mijloacelor Programului de reintegrare a tarii pe anul 2019</t>
  </si>
  <si>
    <t>0340</t>
  </si>
  <si>
    <t>43</t>
  </si>
  <si>
    <t>Administrarea  sistemului penitenciar</t>
  </si>
  <si>
    <t>00106</t>
  </si>
  <si>
    <t>h.g. 212 din 03.04.2019</t>
  </si>
  <si>
    <t>0210</t>
  </si>
  <si>
    <t>Activitatea fortelor de mentinere a pacii</t>
  </si>
  <si>
    <t>00076</t>
  </si>
  <si>
    <t>HG nr.212 din 03.04.2019</t>
  </si>
  <si>
    <t>Invatamint gimnazial</t>
  </si>
  <si>
    <t>0921</t>
  </si>
  <si>
    <t>88</t>
  </si>
  <si>
    <t>00201</t>
  </si>
  <si>
    <t>HG nr. 212 din 03.04.2019</t>
  </si>
  <si>
    <t>Invatamint pentru copii cu cerinte educationale speciale</t>
  </si>
  <si>
    <t>00202</t>
  </si>
  <si>
    <t>Invatamint liceal</t>
  </si>
  <si>
    <t>0922</t>
  </si>
  <si>
    <t>00203</t>
  </si>
  <si>
    <t>HG nr.212 din 3.04.2019</t>
  </si>
  <si>
    <t>Formularul nr.13</t>
  </si>
  <si>
    <t>Aprobat prin Ordinul</t>
  </si>
  <si>
    <t>ministerului finantelor</t>
  </si>
  <si>
    <t xml:space="preserve">           nr.12 din 31.01.2012</t>
  </si>
  <si>
    <t>nr.18  din 27 ianuarie 2020</t>
  </si>
  <si>
    <t xml:space="preserve">B I L A N Ţ U L         C O N T A B I L  </t>
  </si>
  <si>
    <t>PRIVIND EXECUTAREA   BUGETULUI  DE STAT  PE  ANUL  2019</t>
  </si>
  <si>
    <t>( mii lei)</t>
  </si>
  <si>
    <t>Denumirea şi codurile conturilor de bilanţ</t>
  </si>
  <si>
    <t>Nr. rândului</t>
  </si>
  <si>
    <t>S O L D U L</t>
  </si>
  <si>
    <t>La începutul anului</t>
  </si>
  <si>
    <t>La sfirsitul anului</t>
  </si>
  <si>
    <t>Pînă la operaţiunile de închidere a anului</t>
  </si>
  <si>
    <t>După operaţiunile de închidere a anului</t>
  </si>
  <si>
    <t>A C T I V</t>
  </si>
  <si>
    <t>1. Mijloace băneşti</t>
  </si>
  <si>
    <t>1.1 Conturi curente în sistemul trezorerial și în afara sistemului trezorerial</t>
  </si>
  <si>
    <t>Conturi curente în sistemul trezorerial în monedă națională (431100)</t>
  </si>
  <si>
    <t>Conturi curente în sistemul trezorerial în valută străină (431200)</t>
  </si>
  <si>
    <t>Conturi curente în afara sistemului trezorerial în monedă națională (432100)</t>
  </si>
  <si>
    <t xml:space="preserve">Depozite în Banca Națională a Moldovei în monedă națională (433110) </t>
  </si>
  <si>
    <t>2.Cheltueli si active nefinanciare</t>
  </si>
  <si>
    <t xml:space="preserve">2.1.Cheltuelile </t>
  </si>
  <si>
    <t>Salariul de bază  (211110)</t>
  </si>
  <si>
    <t>Remunerarea muncii angajatilor conform statelor  (211180)</t>
  </si>
  <si>
    <t>Remunerarea muncii temporare   (211200)</t>
  </si>
  <si>
    <t>Compensatie pentru transport (211320)</t>
  </si>
  <si>
    <t>Compensatie pentru chiria spatiului locativ si pentru serviciile comunale (211330)</t>
  </si>
  <si>
    <t>Compensatie pentru echipament (211350)</t>
  </si>
  <si>
    <t>Alte plati (211390)</t>
  </si>
  <si>
    <t>Contributii de asigurari sociale de stat obligatorii (212100)</t>
  </si>
  <si>
    <t>Prime de asigurare obligatorie de asistenta medicala achitate de angajatori pe teritoriului tarii (212210)</t>
  </si>
  <si>
    <t>Energie electrica (222110)</t>
  </si>
  <si>
    <t>Gaze (222120)</t>
  </si>
  <si>
    <t>Energia termica (222130)</t>
  </si>
  <si>
    <t>Apa si canalizare (222140)</t>
  </si>
  <si>
    <t>Alte servicii comunale (222190)</t>
  </si>
  <si>
    <t>Servicii informationale (222210)</t>
  </si>
  <si>
    <t>Servicii de telecomunicatii (222220)</t>
  </si>
  <si>
    <t>Servicii de locatiune (222300)</t>
  </si>
  <si>
    <t>Servicii de transport (222400)</t>
  </si>
  <si>
    <t>Servicii de reparatii curente (222500)</t>
  </si>
  <si>
    <t>Formare profesionala (222600)</t>
  </si>
  <si>
    <t>Deplasari de serviciu in interiorul tarii (222710)</t>
  </si>
  <si>
    <t>Deplasari de serviciu peste hotare (222720)</t>
  </si>
  <si>
    <t>Delegari ale angajatilor la misiunile diplomatice si oficiile consulare (222730)</t>
  </si>
  <si>
    <t>Servicii medicale (222810)</t>
  </si>
  <si>
    <t>Servicii de asigurare medicala achitate peste hotare (222820)</t>
  </si>
  <si>
    <t>Servicii editoriale (222910)</t>
  </si>
  <si>
    <t>Servicii de protocol (222920)</t>
  </si>
  <si>
    <t>Servicii de cercetari stiintifice contractate (222930)</t>
  </si>
  <si>
    <t>Servicii de paza (222940)</t>
  </si>
  <si>
    <t>Servicii judiciare si servicii de asistenta juridica garantata de stat (222950)</t>
  </si>
  <si>
    <t>Servicii de evaluare a activelor (222960)</t>
  </si>
  <si>
    <t>Servicii bancare (222970)</t>
  </si>
  <si>
    <t>Servicii postale si distribuire a drepturilor sociale (222980)</t>
  </si>
  <si>
    <t>Servicii neatribuite altor aliniate (222990)</t>
  </si>
  <si>
    <t>Dobinzi pe imprumuturi externe (241100)</t>
  </si>
  <si>
    <t>Dobinzi pe  valori mobiliare de stat emise pe piata primara (242200)</t>
  </si>
  <si>
    <t>Dobinzi pe  valori mobiliare de stat convertite (242300)</t>
  </si>
  <si>
    <t>Dobinzi la valori mobiliare de stat emise pentru asigurarea stabilității financiare (242510)</t>
  </si>
  <si>
    <t>Dobinzi la valori mobiliare de stat emise pentru crearea unei rezerve de lichidități (242520)</t>
  </si>
  <si>
    <t>Subsidii acordate intreprinderilor de stat si municipale nefinanciare (251100)</t>
  </si>
  <si>
    <t>Subsidii acordate intreprinderilor private nefinanciare (252100)</t>
  </si>
  <si>
    <t>Subsidii acordate institutiilor private financiare (252200)</t>
  </si>
  <si>
    <t>Subsidii acordate organizatiilor obstesti (253000)</t>
  </si>
  <si>
    <t>Subsidii acordate autoritatilor/institutiilor publice la autogestiune (254000)</t>
  </si>
  <si>
    <t>Granturi oferite persoanelor fizice (263000)</t>
  </si>
  <si>
    <t>Granturi curente acordate instituţiilor publice la autogestiune(263110)</t>
  </si>
  <si>
    <t>Granturi curente acordate altor beneficiari în interiorul ţării(263190)</t>
  </si>
  <si>
    <t>Granturi capitale acordate instituţiilor publice la autogestiune (263210)</t>
  </si>
  <si>
    <t>Granturi capitale acordate altor beneficiari în interiorul ţării (263290)</t>
  </si>
  <si>
    <t>Pensii de asistenta sociala (272100)</t>
  </si>
  <si>
    <t>Indemnizatii de asistenta sociala (272300)</t>
  </si>
  <si>
    <t>Compensatii (272500)</t>
  </si>
  <si>
    <t>Ajutoare banesti (272600)</t>
  </si>
  <si>
    <t>Alte prestatii de asistenta sociala (272900)</t>
  </si>
  <si>
    <t>Indemnizatii membrilor familiilor personalului misiunilor diplomatice si al oficiilor consulare (273100)</t>
  </si>
  <si>
    <t>Indemnizatii la incetarea actiunii contractului de munca (273200)</t>
  </si>
  <si>
    <t>Indemnizatii viagere (273300)</t>
  </si>
  <si>
    <t>Indemnizatii pentru incapacitatea temporara de munca achitate din mijloacele financiare ale angajatorului (273500)</t>
  </si>
  <si>
    <t>Alte prestatii sociale ale angajatorilor (273900)</t>
  </si>
  <si>
    <t>Cotizatii in organizatiile internationale (281110)</t>
  </si>
  <si>
    <t>Cotizatii in organizatiile din tara (281120)</t>
  </si>
  <si>
    <t>Burse de studii studentilor autohtoni (281211)</t>
  </si>
  <si>
    <t>Burse de studii studenţilor de peste hotarele republicii (281212)</t>
  </si>
  <si>
    <t>Burse sociale studentilor autohtoni (281221)</t>
  </si>
  <si>
    <t>Alte plati asociate cu bursa (281230)</t>
  </si>
  <si>
    <t>Plăți aferente indexării eșalonate a depunerilor cetățenilor la Banca de Economii (281350)</t>
  </si>
  <si>
    <t>Plati aferente documentelor executorii cu executare benevola (281361)</t>
  </si>
  <si>
    <t>Plati aferente documentelor executorii cu executare silita (281362)</t>
  </si>
  <si>
    <t>Alte despagubiri (281390)</t>
  </si>
  <si>
    <t>Taxe, amenzi, penalitati si alte plati obligatorii (281400)</t>
  </si>
  <si>
    <t>Alte cheltuieli in baza de contracte cu persoane fizice (281600)</t>
  </si>
  <si>
    <t>Solda militarilor, sporurile si suplimentele la ea (281700)</t>
  </si>
  <si>
    <t>Comanda de stat pentru pregătirea cadrelor (281811)</t>
  </si>
  <si>
    <t>Indemnizații membrilor consiliului pentru dezvoltarea strategică instituțională (281812)</t>
  </si>
  <si>
    <t>Alte cheltuieli curente (281900)</t>
  </si>
  <si>
    <t>Cheltuieli capitale pentru lucrari topografogeodezice, de cartografie si cadastru (282100)</t>
  </si>
  <si>
    <t>Cheltuieli capitale neatribuite la alte categorii (282900)</t>
  </si>
  <si>
    <t>Transferuri curente acordate cu destinatie speciala  intre bugetul de stat si bugetele locale de nivelul II pentru invatamantul prescolar, primar, secundar general, special si complementar (extrascolar) (291111)</t>
  </si>
  <si>
    <t>Transferuri curente acordate cu destinatie speciala  intre bugetul de stat si bugetele locale de nivelul II pentru asigurarea si asistenta sociala (291112)</t>
  </si>
  <si>
    <t>Transferuri curente primite cu destinatie speciala intre bugetul de stat si bugetele locale de nivelul 2 pentru scolile sportive (291113)</t>
  </si>
  <si>
    <t>Alte transferuri curente acordate cu destinatie speciala intre bugetul de stat si bugetele locale de nivelul II (291115)</t>
  </si>
  <si>
    <t>Transferuri curente acordate cu destinatie speciala intre bugetul de stat si bugetele locale de nivelul II pentru infrastructura drumurilor (291116)</t>
  </si>
  <si>
    <t>Transferuri capitale acordate cu destinatie speciala intre bugetul de stat si bugetele locale de nivelul 2 (291120)</t>
  </si>
  <si>
    <t>Transferuri curente acordate cu destinatie generala  intre bugetul de stat si bugetele locale de nivelul II (291131)</t>
  </si>
  <si>
    <t>Transferuri curente acordate cu destinatie generala din fondul de compensare intre bugetul de stat si bugetele locale de nivelul II (291132)</t>
  </si>
  <si>
    <t>Alte transferuri curente acordate cu destinatie generala intre bugetul de stat si bugetele locale de nivelul II (291139)</t>
  </si>
  <si>
    <t>Transferuri curente acordate cu destinatie speciala  intre bugetul de stat si bugetele locale de nivelul I pentru invatamantul prescolar, primar, secundar general, special si complementar (extrascolar) (291211)</t>
  </si>
  <si>
    <t>Transferuri curente acordate cu destinatie speciala  intre bugetul de stat si bugetele locale de nivelul I pentru asigurarea și asistența socială (291212)</t>
  </si>
  <si>
    <t>Transferuri curente acordate cu destina?ie speciala intre bugetul de stat si bugetele locale de nivelul I pentru scolile sportive (291213)</t>
  </si>
  <si>
    <t>Transferuri curente acordate cu destinatie speciala intre bugetul de stat si bugetele locale de nivelul I pentru alte competente delegate (291214)</t>
  </si>
  <si>
    <t>Transferuri curente acordate cu destinatie speciala intre bugetul de stat si bugetele locale de nivelul I pentru infrastructura drumurilor (291216)</t>
  </si>
  <si>
    <t>Transferuri capitale acordate cu destinatie speciala intre  bugetul de stat si bugetele locale de nivelul 1 (291220)</t>
  </si>
  <si>
    <t>Transferuri curente acordate cu destina?ie generala intre bugetul de stat si bugetele locale de nivelul I (291231)</t>
  </si>
  <si>
    <t>Transferuri curente acordate cu destina?ie generala din fondul de compensare intre bugetul de stat si bugetele locale de nivelul I (291232)</t>
  </si>
  <si>
    <t>Alte transferuri curente acordate cu destinatie generala intre bugetul de stat si bugetele locale de nivelul 1 (291239)</t>
  </si>
  <si>
    <t>Transferuri curente acordate cu destinatie speciala intre institutiile bugetului de stat si institutiile bugetelor locale de nivelul 2 (291310)</t>
  </si>
  <si>
    <t>Transferuri capitale acordate cu destinatie speciala intre institutiile bugetului de stat si institutiile bugetelor locale de nivelul (291320)</t>
  </si>
  <si>
    <t>Transferuri capitale acordate cu destinatie speciala intre institutiile bugetului de stat si institutiile bugetelor locale de nivelul 1 (291420)</t>
  </si>
  <si>
    <t>Transferuri curente acordate cu destinatie speciala intre bugetul de stat si bugetul asigurarilor sociale de stat (292110)</t>
  </si>
  <si>
    <t>Transferuri curente acordate cu destinatie generala intre bugetul de stat si bugetul asigurarilor sociale de stat (292130)</t>
  </si>
  <si>
    <t>Transferuri curente acordate cu destinatie speciala intre bugetul de stat si fondurile asigurarii obligatorii de asistenta medicala (292210)</t>
  </si>
  <si>
    <t>Transferuri curente acordate cu destinatie generala intre bugetul de stat si fondurile asigurarii obligatorii de asistenta medicala (292230)</t>
  </si>
  <si>
    <t>2.2.Active nefinanciare</t>
  </si>
  <si>
    <t>Procurarea cladirilor (311110)</t>
  </si>
  <si>
    <t>Reparatii capitale ale cladirilor (311120)</t>
  </si>
  <si>
    <t>Procurarea constructiilor speciale (312110)</t>
  </si>
  <si>
    <t>Reparatii capitale ale constructiilor speciale (312120)</t>
  </si>
  <si>
    <t>Procurarea instalatiilor de transmisie (313110)</t>
  </si>
  <si>
    <t>Reparatii capitale ale instalatiilor de transmisie (313120)</t>
  </si>
  <si>
    <t>Procurarea masinilor si utilajelor (314110)</t>
  </si>
  <si>
    <t>Reparatii capitale ale masinilor si utilajelor (314120)</t>
  </si>
  <si>
    <t>Realizarea masinilor si utilajelor (314210)</t>
  </si>
  <si>
    <t>Procurarea mijloacelor de transport (315110)</t>
  </si>
  <si>
    <t>Reparatii capitale ale mijloacelor de transport (315120)</t>
  </si>
  <si>
    <t>Realizarea mijloacelor de transport (315210)</t>
  </si>
  <si>
    <t>Procurarea uneltelor si sculelor, inventarului de producere si gospodaresc (316110)</t>
  </si>
  <si>
    <t>Procurarea activelor nemateriale (317110)</t>
  </si>
  <si>
    <t>Procurarea altor mijloace fixe (318110)</t>
  </si>
  <si>
    <t>Realizarea altor mijloace fixe (318210)</t>
  </si>
  <si>
    <t>Cladiri in curs de executie (319210)</t>
  </si>
  <si>
    <t>Constructii speciale in curs de executie (319220)</t>
  </si>
  <si>
    <t>Pregatirea proiectelor (319240)</t>
  </si>
  <si>
    <t>Alte investitii capitale in active materiale in curs de executie (319290)</t>
  </si>
  <si>
    <t>Procurarea rezervelor materiale de stat (321110)</t>
  </si>
  <si>
    <t>Procurarea rezervelor de mobilizare (322110)</t>
  </si>
  <si>
    <t>Procurarea combustibilului, carburantilor si lubrifiantilor (331110)</t>
  </si>
  <si>
    <t>Realizarea combustibilului, carburanţilor şi lubrifianţilor (331210)</t>
  </si>
  <si>
    <t>Procurarea pieselor de schimb (332110)</t>
  </si>
  <si>
    <t>Procurarea produselor alimentare (333110)</t>
  </si>
  <si>
    <t>Procurarea medicamentelor si materialelor sanitare (334110)</t>
  </si>
  <si>
    <t>Procurarea materialelor pentru scopuri didactice, stiintifice si alte scopuri (335110)</t>
  </si>
  <si>
    <t>Procurarea materialelor de uz gospodaresc si rechizitelor de birou (336110)</t>
  </si>
  <si>
    <t>Realizarea materialelor de uz gospodaresc si rechizitelor de birou (336210)</t>
  </si>
  <si>
    <t>Procurarea materialelor de constructie (337110)</t>
  </si>
  <si>
    <t>Realizarea materialelor de constructie (337210)</t>
  </si>
  <si>
    <t>Procurarea accesorilor de pat, imbracamintei, incaltamintei (338110)</t>
  </si>
  <si>
    <t>Realizarea accesorilor de pat, imbracamintei, incaltamintei (338210)</t>
  </si>
  <si>
    <t>Procurarea  altor materiale (339110)</t>
  </si>
  <si>
    <t>Realizarea altor materiale (339210)</t>
  </si>
  <si>
    <t>Majorarea valorii producţiei în curs de execuţie (341100)</t>
  </si>
  <si>
    <t>Realizarea producției finite a gospodăriilor agricole auxiliare (344210)</t>
  </si>
  <si>
    <t>Procurarea mărfurilor (351110)</t>
  </si>
  <si>
    <t>Procurarea terenurilor (371110)</t>
  </si>
  <si>
    <t>TOTAL ACTIV</t>
  </si>
  <si>
    <t>P A S I V</t>
  </si>
  <si>
    <t>3. Surse de finanţare</t>
  </si>
  <si>
    <t>3.1 Venituri</t>
  </si>
  <si>
    <t>Impozit pe venitul retinut din salariu (111110)</t>
  </si>
  <si>
    <t>Impozitul pe venitul persoanelor fizice spre plata/achitat (111121)</t>
  </si>
  <si>
    <t>Restituirea impozitului pe venitul persoanelor fizice (111122)</t>
  </si>
  <si>
    <t>Sume desemnate procentual din impozitul pe venitul persoanelor fizice (111123)</t>
  </si>
  <si>
    <t>Impozit pe venitul persoanelor fizice în domeniul transportului rutier de persoane în regim de taxi 111125)</t>
  </si>
  <si>
    <t>Impozit pe venitul aferent operatiunilor de predare in posesie si/sau folosinta a proprietatii imobiliare (111130)</t>
  </si>
  <si>
    <t>Impozit pe venitul obtinut din activitatea de intreprinzator (111210)</t>
  </si>
  <si>
    <t>Impozit pe venitul retinut la sursa de plata (111220)</t>
  </si>
  <si>
    <t>Impozit pe venit retinut din sumele dividendelor achitate (111230)</t>
  </si>
  <si>
    <t>Impozitul pe venitul din activitatea operationala (111240)</t>
  </si>
  <si>
    <t>Impozit pe venit obținut din activități profesionale în sectorul justiției (111261)</t>
  </si>
  <si>
    <t>Impozit pe venitul obţinut din activităţi profesionale în domeniul sănătăţii (111262)</t>
  </si>
  <si>
    <t>Impozit privat incasat in bugetul de stat (113311)</t>
  </si>
  <si>
    <t>Impozitul pe avere incasat in bugetul de stat (113611)</t>
  </si>
  <si>
    <t>Taxa pe valoarea adaugata la marfurile produse si serviciile prestate pe teritoriul Republicii Moldova (114110)</t>
  </si>
  <si>
    <t>Taxa pe valoarea adaugata la marfurile importate (114120)</t>
  </si>
  <si>
    <t>Restituirea taxei pe valoarea adaugata (114130)</t>
  </si>
  <si>
    <t>Accize la rachiu, lichioruri, divinuri si alte bauturi spirtoase produse pe teritoriul Republicii Moldova (114211)</t>
  </si>
  <si>
    <t>Accize la rachiu, lichioruri, divinuri si alte bauturi spirtoase importate (114212)</t>
  </si>
  <si>
    <t>Accize la vinuri produse pe teritoriul Republicii Moldova (114213)</t>
  </si>
  <si>
    <t>Accize la vinuri importate (114214)</t>
  </si>
  <si>
    <t>Accize la berea produsa pe teritoriul Republicii Moldova (114215)</t>
  </si>
  <si>
    <t>Accize la berea importata (114216)</t>
  </si>
  <si>
    <t>Accize la produsele din tutun produse pe teritoriul Republicii Moldova (114221)</t>
  </si>
  <si>
    <t>Accize la produsele din tutun importate (114222)</t>
  </si>
  <si>
    <t>Accize la autoturismele  importate (114232)</t>
  </si>
  <si>
    <t>Accize la produsele petroliere importate (114242)</t>
  </si>
  <si>
    <t>Accize la gazele lichefiate importante (114252)</t>
  </si>
  <si>
    <t>Accize la alte marfuri produse pe teritoriul Republicii Moldova (114271)</t>
  </si>
  <si>
    <t>Accize la alte marfuri importate (114272)</t>
  </si>
  <si>
    <t>Restituirea accizelor (114290)</t>
  </si>
  <si>
    <t>Taxa pentru efectuarea expertizei ecologice (114424)</t>
  </si>
  <si>
    <t>Taxa de la investitori sau proprietarii constructiilor pentru elaborarea documentelor normative in constructie (114425)</t>
  </si>
  <si>
    <t>Taxa de licenta pentru anumite genuri de activitate incasata in bugetul de stat (114521)</t>
  </si>
  <si>
    <t>Taxa pentru eliberarea autorizatiilor de deschidere si prelungire a activitatii reprezentantelor, firmelor, bancilor, organizatiilor straine (114523)</t>
  </si>
  <si>
    <t>Taxa pentru comercializarea gazelor naturale destinate utilizarii in calitate de carburanti pentru unitate de transport auto (114524)</t>
  </si>
  <si>
    <t>Taxa de eliberare a autorizatiilor pentru transporturi rutiere internationale (114525)</t>
  </si>
  <si>
    <t xml:space="preserve">Taxa pentru mărfurile care, în procesul utilizării, cauzează poluarea mediului (114534) </t>
  </si>
  <si>
    <t>Plăți pentru poluarea mediului în limitele/cu depistarea normativelor stabilite (114535)</t>
  </si>
  <si>
    <t>Alte plăți pentru poluarea mediului (114536)</t>
  </si>
  <si>
    <t>Taxa pentru folosirea drumurilor Republicii Moldova de catre autovehiculele neinmatriculate in Republica Moldova (114631)</t>
  </si>
  <si>
    <t>Taxa pentru folosirea drumurilor de catre autovehiculele neinmatriculate in Republica Moldova a caror masa totala, sarcina masica pe axa sau ale caror dimensiuni depasesc limitele admise (114632)</t>
  </si>
  <si>
    <t>Taxa pentru folosirea drumurilor de catre autovehiculele inmatriculate in Republica Moldova (114633)</t>
  </si>
  <si>
    <t>Taxa pentru folosirea drumurilor de catre autovehiculele inmatriculate in Republica Moldova a caror masa totala, sarcina masica pe axa sau ale caror dimensiuni depasesc limitele admise (114634)</t>
  </si>
  <si>
    <t>Taxa pentru folosirea zonei de protectie a drumurilor din afara perimetrului localitatilor pentru efectuarea lucrarilor de constructie si montaj (114635)</t>
  </si>
  <si>
    <t>Taxa pentru folosirea zonei de protectie a drumurilor din afara perimetrului localitatilor pentru amplasarea publicitatii exterioare(114636)</t>
  </si>
  <si>
    <t>Taxa pentru folosirea zonei de protectie a drumurilor din afara perimetrului localitatilor pentru amplasarea obiectivelor de prestare a serviciilor rutiere (114637)</t>
  </si>
  <si>
    <t>Vinieta (114638)</t>
  </si>
  <si>
    <t>Plata obligatorie a producatorilor de produse vitivinicole (114640)</t>
  </si>
  <si>
    <t>Taxa vamala (115110)</t>
  </si>
  <si>
    <t>Taxa pentru efectuarea procedurilor vamale (115610)</t>
  </si>
  <si>
    <t>Taxa consulara (115620)</t>
  </si>
  <si>
    <t>Granturi curente primite de la guvernele altor state pentru proiecte finantate din surse externe pentru bugetul de stat (131121)</t>
  </si>
  <si>
    <t>Granturi curente primite de la organizaţiile internaţionale pentru susţinerea bugetului de stat (132111)</t>
  </si>
  <si>
    <t>Granturi curente primite de la organizatiile internationale pentru proiecte finantate din surse externe pentru bugetul de stat (132121)</t>
  </si>
  <si>
    <t>Granturi capitale primite de la organizatiile internationale pentru proiecte finantate din surse externe pentru bugetul de stat (132221)</t>
  </si>
  <si>
    <t>Dobinzi incasate la soldurile mijloacelor bugetare la conturile bancare (141111)</t>
  </si>
  <si>
    <t>Dobinzi incasate in bugetul de stat la soldurile mijloacelor banesti la conturile bancare ale proiectelor finantate din surse externe (141112)</t>
  </si>
  <si>
    <t>Dobinzi incasate la soldurile mijloacelor banesti la conturile bancare ale proiectelor finantate din surse externe conform prevederilor acordurilor (141117)</t>
  </si>
  <si>
    <t>Dobînzi încasate în bugetul de stat la soldurile mijloacelor bugetare la conturile depozitare bancare (141121)</t>
  </si>
  <si>
    <t>Dobinzi si alte plati incasate in bugetul de stat la imprumuturile acordate, imprumuturile recreditate si mijloacele dezafectate de la buget pentru onorarea garantiilor de stat (141141)</t>
  </si>
  <si>
    <t>Dobinzi si alte plati incasate la imprumuturile acordate si imprumuturile recreditate bugetelor de alt nivel (141152)</t>
  </si>
  <si>
    <t>Dividende primite de la cota parte a proprietatii publice in societatile pe actiuni in bugetul de stat (141221)</t>
  </si>
  <si>
    <t>Defalcari de la profitul net al intreprinderilor de stat (municipale) in bugetul de stat (141231)</t>
  </si>
  <si>
    <t>Mijloace încasate în bugetul de stat din depăşirea veniturilor asupra cheltuielilor pe autorităţi/instituţii publice la autogestiune (141241)</t>
  </si>
  <si>
    <t>Arenda pentru resursele naturale incasata in bugetul de stat (141511)</t>
  </si>
  <si>
    <t>Arenda terenurilor cu alta destinatie decit cea agricola incasata in bugetul de stat (141531)</t>
  </si>
  <si>
    <t>Revedenta din concesionarea activelor si terenurilor aferente (141541)</t>
  </si>
  <si>
    <t>Taxele percepute de la participanţii privaţi pentru schimbul de date prin platforma interoperabilitate (142219)</t>
  </si>
  <si>
    <t>Taxa de stat (142220)</t>
  </si>
  <si>
    <t>Incasari de la vinzarea averii si valutei confiscate incasate in bugetul de stat (142231)</t>
  </si>
  <si>
    <t>Recuperarea bunurilor infracţionale indisponibilizate prin hotărîre judecătorească definitivă, încasată în bugetul de stat (142234)</t>
  </si>
  <si>
    <t>Mijloace încasate la bugetul de stat în calitate de prejudicii, conform documentelor executorii, inclusiv din succesiune (142235)</t>
  </si>
  <si>
    <t>Mijloace încasate în bugetul de stat de la confiscarea definitivă a mărfurilor, sau încasarea contravalorii acestora, administrate de organele vamale (142236)</t>
  </si>
  <si>
    <t>Plata lunara pentru prestarea serviciilor de telefonie mobila (142241)</t>
  </si>
  <si>
    <t>Plata suplimentara obligatorie obtinuta de la perfectarea si eliberarea certificatului de inmatriculare a automobilului (142242)</t>
  </si>
  <si>
    <t>Incasari din salariu net al executantului serviciului civil (142246)</t>
  </si>
  <si>
    <t>Incasari de la prestarea serviciilor cu plata (142310)</t>
  </si>
  <si>
    <t>Plata pentru locatiunea bunurilor patrimoniului public (142320)</t>
  </si>
  <si>
    <t>Amenzi si sanctiuni contraventionale incasate in bugetul de stat (143111)</t>
  </si>
  <si>
    <t>Amenzi si sanctiuni contraventionale, aplicate pentru neachitarea vinietei, incasate in bugetul de stat (143112)</t>
  </si>
  <si>
    <t>Amenzi aplicate de către agenții constatatori din cadrul subdiviziunilor Inspectoratului General al Poliției (143113)</t>
  </si>
  <si>
    <t>Amenzi aplicate de către agenții constatatori din cadrul Autorității Administrative Agenția Națională Transport Auto  (143114)</t>
  </si>
  <si>
    <t>Amenzi aplicate de către Agenția Achiziții Publice (143115)</t>
  </si>
  <si>
    <t>Amenzi aplicate de Inspectoratul pentru Protecţia Mediului (143116)</t>
  </si>
  <si>
    <t>Amenzi aplicate de Consiliul Concurentei (143117)</t>
  </si>
  <si>
    <t>Amenzi aplicate de Inspectoratul national de patrulare pentru incalcarea traficului rutier constatate cu ajutorul mijloacelor foto-video (143210)</t>
  </si>
  <si>
    <t>Amenzi aplicate de Inspectoratul national de patrulare pentru incalcarea traficului rutier constatate cu ajutorul mijloacelor foto-video (143230)</t>
  </si>
  <si>
    <t>Amenzi aplicate de Inspectia financiara incasate in bugetul de stat (143311)</t>
  </si>
  <si>
    <t>Amenzi aplicate de catre organele Serviciului Fiscal de Stat incasate in bugetul de stat (143321)</t>
  </si>
  <si>
    <t>Amenzi contraventionale aplicate de organele Serviciului Fiscal de Stat (143323)</t>
  </si>
  <si>
    <t>Amenzi contraventionale aplicate de organele Serviciului Fiscal de Stat pentru incalcarea termenelor de repatriere a mijloacelor materiale si mijloacelor banesti (143324)</t>
  </si>
  <si>
    <t>Amenzi aplicate de organele Serviciului Vamal (143340)</t>
  </si>
  <si>
    <t>Amenzi aplicate de Politia de Frontiera (143350)</t>
  </si>
  <si>
    <t>Amenzi aplicate de Inspectia de Stat in Constructii (143410)</t>
  </si>
  <si>
    <t>Amenzi aplicate de instantele judecatoresti in cauze contraventionale si penale (143420)</t>
  </si>
  <si>
    <t>Amenzi aplicate de centrele de medicina preventiva (143450)</t>
  </si>
  <si>
    <t>Amenzi aplicate de Agentia pentru protectia consumatorului (143460)</t>
  </si>
  <si>
    <t>Amenzi aplicate pentru utilizarea muncii nedeclarate (143470)</t>
  </si>
  <si>
    <t>Amenzi pentru nerepatrierea la termen a incasarilor valutare (143480)</t>
  </si>
  <si>
    <t>Alte amenzi si sanctiuni pecuniare incasate in bugetul de stat (143491)</t>
  </si>
  <si>
    <t>Donatii voluntare pentru cheltuieli curente din surse interne pentru institutiile bugetare (144114)</t>
  </si>
  <si>
    <t>Donatii voluntare pentru cheltuieli curente din surse externe pentru institutiile bugetare (144124)</t>
  </si>
  <si>
    <t>Alte venituri incasate in bugetul de stat (145111)</t>
  </si>
  <si>
    <t>Alte venituri incasate in bugetul de stat, administrate de Organele Vamale (145112)</t>
  </si>
  <si>
    <t>Alte venituri pentru proiecte finantate din surse externe (145150)</t>
  </si>
  <si>
    <t>Impozit unic perceput de la rezidenţii parcurilor pentru tehnologia informaţiei (145161)</t>
  </si>
  <si>
    <t>Taxa de declarare voluntara a mijloacelor banesti (145171)</t>
  </si>
  <si>
    <t>Taxa de declarare voluntară a tranzacţiilor de vânzare-cumpărare a bunurilor imobiliare/mijloacelor de transport (145172)</t>
  </si>
  <si>
    <t>Taxa de declarare voluntară a tranzacţiilor de vânzare-cumpărare a cotelor-părţi din întreprinderi (145174)</t>
  </si>
  <si>
    <t>Taxa de declarare voluntară a diferenţelor pozitive rezultate din reevaluarea bunurilor imobiliare/mijloacelor de transport (145175)</t>
  </si>
  <si>
    <t>Transferuri capitale primite cu destinatie speciala intre institutiile bugetului de stat si institutiile bugetelor locale de nivelul 2 (191320)</t>
  </si>
  <si>
    <t>Transferuri capitale primite cu destinatie speciala intre institutiile bugetului de stat si institutiile bugetelor localele de nivelul 1 (191420)</t>
  </si>
  <si>
    <t>3.2 Active financiare</t>
  </si>
  <si>
    <t>Procurarea cotei parti in capital social (415120)</t>
  </si>
  <si>
    <t>Procurarea pachetelor de acţiuni nou-emise de banca de importanţă sistemică (415131)</t>
  </si>
  <si>
    <t>Privatizarea pachetelor de acţiuni/cotelor sociale proprietate publică (415232)</t>
  </si>
  <si>
    <t>Privatizarea obiectelor nefinalizate, complexelor de bunuri imobile și mobile, încăperilor nelocuibile (415234)</t>
  </si>
  <si>
    <t>Vînzarea terenurilor proprietate publică și terenurilor aferente bunurilor imobile proprietate privată (415235)</t>
  </si>
  <si>
    <t>Vânzarea pachetelor de acţiuni nou-emise de banca de importanţă sistemică (415236)</t>
  </si>
  <si>
    <t>Micsorarea altor creante interne ale bugetului (418120)</t>
  </si>
  <si>
    <t>Rambursarea mijloacelor bugetare din anii precedenţi la buget (418130)</t>
  </si>
  <si>
    <t>Diferenta de curs pozitiva (421000)</t>
  </si>
  <si>
    <t>Diferenta de curs negativa (422000)</t>
  </si>
  <si>
    <t>Acordarea creditelor între bugetul de stat şi bugetele locale de nivelul I (441210)</t>
  </si>
  <si>
    <t>Rambursarea creditelor între bugetul de stat şi bugetele locale de nivelul I (441220)</t>
  </si>
  <si>
    <t>Acordarea creditelor intre bugetul de stat si bugetul asigurarilor sociale de stat (442110)</t>
  </si>
  <si>
    <t>Rambursarea creditelor intre bugetul de stat si bugetul asigurarilor sociale de stat (442120)</t>
  </si>
  <si>
    <t>Acordare creditelor instituţiilor nefinanciare (451310)</t>
  </si>
  <si>
    <t>Rambursarea creditelor instituţiilor nefinanciare (451320)</t>
  </si>
  <si>
    <t>Rambursarea imprumuturilor recreditate intre bugetul de stat si bugetele locale de nivelul 2 (461120)</t>
  </si>
  <si>
    <t>Rambursarea împrumuturilor recreditate între bugetul de stat şi bugetele locale de nivelul I (461220)</t>
  </si>
  <si>
    <t>Rambursarea imprumuturilor recreditate institutiilor nefinanciare (471320)</t>
  </si>
  <si>
    <t>Acordarea imprumuturilor recreditate de catre proiectele finantate din surse externe institutiilor nefinanciare (471330)</t>
  </si>
  <si>
    <t>Rambursarea imprumuturilor recreditate institutiilor financiare (472420)</t>
  </si>
  <si>
    <t>Acordarea imprumuturilor recreditate de catre proiectele finantate din surse externe institutiilor financiare (472430)</t>
  </si>
  <si>
    <t>Rambursarea imprumuturilor recreditate de catre proiectele finantate din surse externe institutiilor financiare (472440)</t>
  </si>
  <si>
    <t>Restabilirea mijloacelor bugetare dezafectate pentru onorarea garantiilor de stat pentru imprumuturile externe (484820)</t>
  </si>
  <si>
    <t>3.3 Datorii</t>
  </si>
  <si>
    <t>Vinzarea valorilor mobiliare de stat emise pe piata primara (513110)</t>
  </si>
  <si>
    <t>Rascumpararea valorilor mobiliare de stat emise pe piata primara (513120)</t>
  </si>
  <si>
    <t>Vinzarea valorilor mobiliare de stat convertite (513210)</t>
  </si>
  <si>
    <t>Rascumpararea valorilor mobiliare de stat convertite (513220)</t>
  </si>
  <si>
    <t>Răscumpărarea valorilor mobiliare de stat emise pentru asigurarea stabilității financiare (513420)</t>
  </si>
  <si>
    <t>Răscumpărarea valorilor mobiliare de stat emise pentru crearea unei rezerve de lichidităţi (513440)</t>
  </si>
  <si>
    <t>Plata-garantie de la drepturile de export-import (518200)</t>
  </si>
  <si>
    <t>Drepturile de export-import achitate in avans (518300)</t>
  </si>
  <si>
    <t>Primirea imprumutului de la institutiile nefinanciare (551110)</t>
  </si>
  <si>
    <t>Rambursarea imprumutului institutiilor nefinanciare (551120)</t>
  </si>
  <si>
    <t>Primirea altor împrumuturi (554110)</t>
  </si>
  <si>
    <t>Rambursarea altor împrumuturi (554120)</t>
  </si>
  <si>
    <t>Primirea împrumutului din disponibilul mijloacelor temporar intrate în posesia instituţiilor (555110)</t>
  </si>
  <si>
    <t>Rambursarea împrumutului din disponibilul mijloacelor temporar intrate în posesia instituţiilor (555120)</t>
  </si>
  <si>
    <t>Rambursarea imprumutului extern altor state (595120)</t>
  </si>
  <si>
    <t>Primirea imprumutului extern de la organizatiile financiare internationale pentru sustinere bugetara (595210)</t>
  </si>
  <si>
    <t>Rambursarea imprumutului extern organizatiilor financiare internationale (595220)</t>
  </si>
  <si>
    <t>Primirea imprumuturilor externe pentru proiecte finantate din surse externe de la organizatiile financiare internationale (595410)</t>
  </si>
  <si>
    <t>5.1 Rezultate</t>
  </si>
  <si>
    <t>Rezultatul executarii de casa a bugetului din anii precedenti (712000)</t>
  </si>
  <si>
    <t>TOTAL PASIV</t>
  </si>
  <si>
    <t>Conturi extrabilanțiere</t>
  </si>
  <si>
    <t>Creanţe privind creditarea altor instituţii şi organizaţii (811130)</t>
  </si>
  <si>
    <t>Creanţe ale băncilor comerciale în proces de lichidare (811140)</t>
  </si>
  <si>
    <t>Creanţe privind garanţiile pentru împrumuturile interne (811210)</t>
  </si>
  <si>
    <t>Creanţe privind garanţiile pentru împrumuturile externe (811220)</t>
  </si>
  <si>
    <t>Creanţe ale bugetelor pentru împrumuturile recreditate din surse externe (811310)</t>
  </si>
  <si>
    <t>Creanţe ale instituţiilor nefinanciare pentru împrumuturile recreditate din surse externe (811320)</t>
  </si>
  <si>
    <t>Creanţe ale instituţiilor financiare pentru împrumuturile recreditate din surse externe (811330)</t>
  </si>
  <si>
    <t>Creanţe privind mijloacele băneşti primite de la buget în baza hotărîrilor rămase definitive ale instanţelor judecătoreşti şi apoi anulate (811410)</t>
  </si>
  <si>
    <t>Creanțe ale contribuabililor (811420)</t>
  </si>
  <si>
    <t>Valoarea capitalului subscris în organizaţiile internaţionale în care Republica Moldova este membru achitat sub formă de “paid-in” (811460)</t>
  </si>
  <si>
    <t>Datoria bugetului de stat privind valorile mobiliare de stat emise pe piaţa primară (812110)</t>
  </si>
  <si>
    <t>Datoria bugetului de stat privind valorile mobiliare de stat convertite (812120)</t>
  </si>
  <si>
    <t>Datoria bugetului de stat privind valorile mobiliare de stat emise pentru unele scopuri stabilite de lege (812130)</t>
  </si>
  <si>
    <t>Datoria privind împrumuturile externe acordate de alte state şi organizaţii internaţionale (812221)</t>
  </si>
  <si>
    <t>Datoria privind împrumuturile externe acordate de organizaţiile financiare internaţionale (812222)</t>
  </si>
  <si>
    <t>Datoria privind transferurile peste hotare (812330)</t>
  </si>
  <si>
    <t>Datoria privind despăgubirile civile (812420)</t>
  </si>
  <si>
    <t>Datoria bugetului de stat privind taxa pe valoare adăugată (812450)</t>
  </si>
  <si>
    <t>Valoarea capitalului subscris în organizaţiile internaţionale în care Republica Moldova este membru (812460)</t>
  </si>
  <si>
    <t>Datoria bugetului de stat privind drepturile de import-export achitate în avans (812490)</t>
  </si>
  <si>
    <t>Viceprim-ministru,Ministru al Finanţelor</t>
  </si>
  <si>
    <t>Veaceslav Negruţa</t>
  </si>
  <si>
    <t>Nina Lupan</t>
  </si>
  <si>
    <t>Șef-adjunct Direcție, șef  Secție operațională</t>
  </si>
  <si>
    <t>Olga Ignat</t>
  </si>
  <si>
    <t xml:space="preserve">Şef Secție raportare  </t>
  </si>
  <si>
    <t>Formularul nr.14</t>
  </si>
  <si>
    <t>aprobat prin Ordinul</t>
  </si>
  <si>
    <t>ministrului finanţelor</t>
  </si>
  <si>
    <t>Nr.18 din 27 ianuarie 2020</t>
  </si>
  <si>
    <t xml:space="preserve">                                                                                                                                       Raportul privind executarea bugetului public naţional pe anul 2019</t>
  </si>
  <si>
    <t>(mil.lei)</t>
  </si>
  <si>
    <t>Denumirea indicatorului</t>
  </si>
  <si>
    <t>Devieri (+,-)</t>
  </si>
  <si>
    <r>
      <t>în  (</t>
    </r>
    <r>
      <rPr>
        <b/>
        <i/>
        <sz val="12"/>
        <rFont val="Times New Roman"/>
        <family val="1"/>
        <charset val="204"/>
      </rPr>
      <t>%</t>
    </r>
    <r>
      <rPr>
        <b/>
        <sz val="12"/>
        <rFont val="times new roman"/>
        <family val="1"/>
        <charset val="204"/>
      </rPr>
      <t>)</t>
    </r>
  </si>
  <si>
    <t>Ponderea in  PIB  (210 099 mil. lei)</t>
  </si>
  <si>
    <t>Bugetul de stat</t>
  </si>
  <si>
    <t>Bugetul asigurărilor sociale de stat</t>
  </si>
  <si>
    <t>Fondurile asigurării obligatorii de asistență  medicală</t>
  </si>
  <si>
    <t>Operaţiunile consolidabile</t>
  </si>
  <si>
    <t>Guvernul central</t>
  </si>
  <si>
    <t>Bugetele locale</t>
  </si>
  <si>
    <t>Bugetul public naţional *</t>
  </si>
  <si>
    <t>Bugetul public naţional</t>
  </si>
  <si>
    <t>A</t>
  </si>
  <si>
    <t>5=1+2+3+4</t>
  </si>
  <si>
    <t>8=5+6+7</t>
  </si>
  <si>
    <t>13=9+10+11+12</t>
  </si>
  <si>
    <t>16=13+14+15</t>
  </si>
  <si>
    <t>20*</t>
  </si>
  <si>
    <t>22*</t>
  </si>
  <si>
    <t>26*</t>
  </si>
  <si>
    <t>28*</t>
  </si>
  <si>
    <t>32*</t>
  </si>
  <si>
    <t>34*</t>
  </si>
  <si>
    <t>I. VENITURI, TOTAL</t>
  </si>
  <si>
    <t>Impozite și taxe</t>
  </si>
  <si>
    <t>dintre care:</t>
  </si>
  <si>
    <t xml:space="preserve">          Impozitul pe venitul persoanelor fizice</t>
  </si>
  <si>
    <t xml:space="preserve">          Impozitul pe venitul persoanelor juridice</t>
  </si>
  <si>
    <t xml:space="preserve">          Impozitul funciar</t>
  </si>
  <si>
    <t xml:space="preserve">          Impozitul pe bunurile imobiliare</t>
  </si>
  <si>
    <t xml:space="preserve">          Impozitul pe proprietate cu caracter ocazional </t>
  </si>
  <si>
    <t xml:space="preserve">         Alte impozite pe proprietate</t>
  </si>
  <si>
    <t>Impozite și taxe pe mărfuri și servicii</t>
  </si>
  <si>
    <t xml:space="preserve">     Taxa pe valoare adăugată, total</t>
  </si>
  <si>
    <t>inclusiv:</t>
  </si>
  <si>
    <t xml:space="preserve">        TVA la mărfurile produse şi serviciile prestate pe teritoriul RM</t>
  </si>
  <si>
    <t xml:space="preserve">        TVA la mărfurile importate</t>
  </si>
  <si>
    <t xml:space="preserve">        Restituirea TVA</t>
  </si>
  <si>
    <t xml:space="preserve">     Accize, total</t>
  </si>
  <si>
    <t xml:space="preserve">        Accize la mărfurile produse pe teritoriul RM</t>
  </si>
  <si>
    <t xml:space="preserve">        Accizele la mărfurile importate</t>
  </si>
  <si>
    <t xml:space="preserve">        Restituirea accizelor</t>
  </si>
  <si>
    <t xml:space="preserve">     Taxe pentru servicii specifice</t>
  </si>
  <si>
    <t xml:space="preserve">     Taxe și plăți pentru utilizarea mărfurilor și pentru practicarea unor genuri de activitate</t>
  </si>
  <si>
    <t xml:space="preserve">         Alte taxe pentru mărfuri și servicii </t>
  </si>
  <si>
    <t xml:space="preserve"> Taxa asupra comerțului exterior și operațiunilor externe</t>
  </si>
  <si>
    <t xml:space="preserve">     Taxe vamale și alte taxe de import</t>
  </si>
  <si>
    <t xml:space="preserve">         Alte taxe asupra comerțului exterior și operațiunilor externe </t>
  </si>
  <si>
    <t>Contribuţii și prime de asigurări obligatorii</t>
  </si>
  <si>
    <t>Contribuții de asigurări sociale de stat obligatorii</t>
  </si>
  <si>
    <t>Prime de asigurare obligatorie de asistență medicală</t>
  </si>
  <si>
    <t xml:space="preserve"> Granturi primite</t>
  </si>
  <si>
    <t>Granturi primite de la Guvernele altor state</t>
  </si>
  <si>
    <t>Granturi primite de la organizațiile internaționale</t>
  </si>
  <si>
    <t xml:space="preserve">Alte venituri </t>
  </si>
  <si>
    <t xml:space="preserve">Venituri din proprietate </t>
  </si>
  <si>
    <t xml:space="preserve">         Dobânzi încasate</t>
  </si>
  <si>
    <t xml:space="preserve">                Dobînzi încasate la împrumuturile în interiorul sistemului bugetar</t>
  </si>
  <si>
    <t xml:space="preserve">         Dividende primite</t>
  </si>
  <si>
    <t xml:space="preserve">         Renta</t>
  </si>
  <si>
    <t>Venituri din vânzarea mărfurilor și serviciilor</t>
  </si>
  <si>
    <t xml:space="preserve">     Taxe și plăți administrative</t>
  </si>
  <si>
    <t xml:space="preserve">     Comercializarea mărfurilor și serviciilor de către instituțiile bugetare</t>
  </si>
  <si>
    <t xml:space="preserve">Amenzi şi sancţiuni </t>
  </si>
  <si>
    <t>Donații voluntare</t>
  </si>
  <si>
    <t>Alte venituri și venituri neidentificate</t>
  </si>
  <si>
    <t>Transferuri, total</t>
  </si>
  <si>
    <t>Transferuri între BS și BL</t>
  </si>
  <si>
    <t>Transferuri de la BUAT componenta de bază la bugetul de stat componenta de bază</t>
  </si>
  <si>
    <t>Transferuri de la bugetul de stat mijloace speciale la BUAT mijloace speciale</t>
  </si>
  <si>
    <t>Transferuri între BS și BASS</t>
  </si>
  <si>
    <t>Transferuri între BS și FAOAM</t>
  </si>
  <si>
    <t>II. Cheltuieli și active nefinanciare, conform clasificației funcționale</t>
  </si>
  <si>
    <t>1. Serviciile de stat cu destinaţie generală</t>
  </si>
  <si>
    <t>inclusiv transferuri între BS și BL</t>
  </si>
  <si>
    <t xml:space="preserve"> dobînzi la împrumuturile altor nivele ale sistemului bugetar</t>
  </si>
  <si>
    <t>2. Apărarea naţională</t>
  </si>
  <si>
    <t>3. Ordine publică și securitate națională</t>
  </si>
  <si>
    <t>4. Servicii în domeniul economiei</t>
  </si>
  <si>
    <t>5. Protecția mediului</t>
  </si>
  <si>
    <t xml:space="preserve">6. Gospodăria de locuințe și gospodăria serviciilor </t>
  </si>
  <si>
    <t>7. Ocrotirea sănătății</t>
  </si>
  <si>
    <t>inclusiv transferuri între BS și FAOAM</t>
  </si>
  <si>
    <t>8. Cultura, sport, tineret, culte și odihnă</t>
  </si>
  <si>
    <t>9. Învățământ</t>
  </si>
  <si>
    <t>10. Protecție socială</t>
  </si>
  <si>
    <t>inclusiv transferuri între BS și BASS</t>
  </si>
  <si>
    <t>III. Sold bugetar (excedent (+) /,deficit (-))</t>
  </si>
  <si>
    <t>IV. Surse de finanţare</t>
  </si>
  <si>
    <t>Active financiare</t>
  </si>
  <si>
    <t>&lt;0</t>
  </si>
  <si>
    <t>Creanțe interne</t>
  </si>
  <si>
    <t>Acțiuni și alte forme de participare în capital în interiorul țării</t>
  </si>
  <si>
    <t xml:space="preserve">Alte creanțe interne ale bugetului </t>
  </si>
  <si>
    <t>Diferența de curs valutar</t>
  </si>
  <si>
    <t>Diferența de curs pozitivă</t>
  </si>
  <si>
    <t>Diferența de curs negativă</t>
  </si>
  <si>
    <t>Credite interne între bugete</t>
  </si>
  <si>
    <t>Credite între bugetul de stat și bugetele locale</t>
  </si>
  <si>
    <t xml:space="preserve">   Acordarea creditelor între bugetul de stat și bugetele locale de nivelul 1</t>
  </si>
  <si>
    <t xml:space="preserve">   Rambursarea creditelor între bugetul de stat și bugetele locale de nivelul 1</t>
  </si>
  <si>
    <t>Credite în cadrul Bugetului Consolidat Central</t>
  </si>
  <si>
    <t xml:space="preserve">   Acordarea creditelor între bugetul de stat și bugetul asigurărilor sociale de stat</t>
  </si>
  <si>
    <t xml:space="preserve">   Rambursarea creditelor între bugetul de stat și bugetul asigurărilor sociale de stat</t>
  </si>
  <si>
    <t>Credite interne instituțiilor nefinanciare și financiare</t>
  </si>
  <si>
    <t>Credite instituțiilor nefinanciare</t>
  </si>
  <si>
    <t>Credite instituțiilor financiare</t>
  </si>
  <si>
    <t>Împrumuturi recreditate interne între bugete</t>
  </si>
  <si>
    <t>Împrumuturi recreditate între bugetul de stat și bugetele locale</t>
  </si>
  <si>
    <t>Împrumuturi recreditate interne instituțiilor nefinanciare și financiare</t>
  </si>
  <si>
    <t>Împrumuturi recreditate instituțiilor nefinanciare</t>
  </si>
  <si>
    <t>Împrumuturi recreditate instituțiilor financiare</t>
  </si>
  <si>
    <t>Creanțe externe</t>
  </si>
  <si>
    <t>Garanții externe</t>
  </si>
  <si>
    <t xml:space="preserve">Datorii </t>
  </si>
  <si>
    <t>Valori mobiliare de stat cu excepția acțiunilor</t>
  </si>
  <si>
    <t>Garanții de stat interne</t>
  </si>
  <si>
    <t xml:space="preserve">   Împrumuturile interne între bugete </t>
  </si>
  <si>
    <t>Împrumuturi între bugetul de stat și bugetele locale de nivelul 1</t>
  </si>
  <si>
    <t>Primirea împrumutului între bugetul de stat și bugetele locale de nivelul 1</t>
  </si>
  <si>
    <t>Rambursarea împrumutului între bugetul de stat și bugetele locale de nivelul 1</t>
  </si>
  <si>
    <t>Împrumuturi în cadrul Bugetului Consolidat Central</t>
  </si>
  <si>
    <t>Primirea împrumutului între bugetul de stat și bugetul asigurărilor sociale de stat</t>
  </si>
  <si>
    <t>Rambursarea împrumutului între bugetul de stat și bugetul asigurărilor sociale de stat</t>
  </si>
  <si>
    <t xml:space="preserve">   Împrumuturi interne de la instituțiile nefinanciare și financiare</t>
  </si>
  <si>
    <t xml:space="preserve">     Împrumuturi interne de la instituțiile nefinanciare </t>
  </si>
  <si>
    <t xml:space="preserve">       Primirea împrumutului  de la instituțiile nefinanciare </t>
  </si>
  <si>
    <t xml:space="preserve">       Rambursarea împrumutului instituțiilor nefinanciare </t>
  </si>
  <si>
    <t xml:space="preserve">     Împrumuturi interne de la instituțiile financiare </t>
  </si>
  <si>
    <t xml:space="preserve">       Primirea împrumutului  de la instituțiile financiare </t>
  </si>
  <si>
    <t xml:space="preserve">       Rambursarea împrumutului instituțiilor financiare </t>
  </si>
  <si>
    <t xml:space="preserve">    Alte împrumuturi </t>
  </si>
  <si>
    <t xml:space="preserve">   Împrumuturi recreditate interne între bugete </t>
  </si>
  <si>
    <t xml:space="preserve">     Împrumuturi recreditate între bugetul de stat și bugetele locale </t>
  </si>
  <si>
    <t xml:space="preserve">   Împrumuturi externe </t>
  </si>
  <si>
    <t xml:space="preserve">    Primirea împrumuturilor externe</t>
  </si>
  <si>
    <t xml:space="preserve">       Rambursarea împrumuturilor externe</t>
  </si>
  <si>
    <t xml:space="preserve">   Garanţii externe</t>
  </si>
  <si>
    <t xml:space="preserve"> - Dezafectarea mijloacelor bugetare pentru onorarea garanţiilor de stat la împrumuturile externe</t>
  </si>
  <si>
    <t>Modificarea soldului de mijloace bănești</t>
  </si>
  <si>
    <t xml:space="preserve">   40. Obligaţii </t>
  </si>
  <si>
    <t>Sold de mijloace bănești la începutul perioadei</t>
  </si>
  <si>
    <t>Corectarea soldului de mijloace bănești</t>
  </si>
  <si>
    <t>&gt;200</t>
  </si>
  <si>
    <t>Sold de mijloace bănești la sfârșitul perioadei</t>
  </si>
  <si>
    <t>Nota: *Cu excluderea operațiunelor consolidabile</t>
  </si>
  <si>
    <t xml:space="preserve">Viceprim-ministru, Ministru al Finanţelor </t>
  </si>
  <si>
    <t xml:space="preserve">                               </t>
  </si>
  <si>
    <t xml:space="preserve">Secretar  de stat                                                                                                                                          </t>
  </si>
  <si>
    <t>Tatiana  Ivanicichina</t>
  </si>
  <si>
    <t xml:space="preserve">Șef Direcție politici și sinteză bugetară                                                                                            </t>
  </si>
  <si>
    <t xml:space="preserve">                                                     </t>
  </si>
  <si>
    <t xml:space="preserve">                                                   </t>
  </si>
  <si>
    <t xml:space="preserve">Șef Secție raportare </t>
  </si>
  <si>
    <t>* - alocaţiile din fondul de rezervă al Guvernului şi din fondurile de rezervă ale unităţilor administrativ teritoriale şi investiţiile capitale se vor reflecta la grupele funcţionale la care au fost valorificate</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</si>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</sst>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
    <numFmt numFmtId="165" formatCode="0.0"/>
  </numFmts>
  <fonts count="49" x14ac:knownFonts="1">
    <font>
      <sz val="10"/>
      <name val="Arial"/>
      <charset val="204"/>
    </font>
    <font>
      <sz val="10"/>
      <name val="times new roman"/>
      <family val="1"/>
      <charset val="204"/>
    </font>
    <font>
      <b/>
      <sz val="10"/>
      <name val="times new roman"/>
      <family val="1"/>
      <charset val="204"/>
    </font>
    <font>
      <b/>
      <sz val="12"/>
      <name val="times new roman"/>
      <family val="1"/>
      <charset val="204"/>
    </font>
    <font>
      <sz val="7"/>
      <name val="times new roman"/>
      <family val="1"/>
      <charset val="204"/>
    </font>
    <font>
      <i/>
      <sz val="10"/>
      <name val="times new roman"/>
      <family val="1"/>
      <charset val="204"/>
    </font>
    <font>
      <sz val="10"/>
      <name val="Arial"/>
      <charset val="204"/>
    </font>
    <font>
      <b/>
      <i/>
      <sz val="10"/>
      <name val="times new roman"/>
      <family val="1"/>
      <charset val="204"/>
    </font>
    <font>
      <b/>
      <sz val="11"/>
      <name val="times new roman"/>
      <family val="1"/>
      <charset val="204"/>
    </font>
    <font>
      <sz val="9"/>
      <name val="times new roman"/>
      <family val="1"/>
      <charset val="204"/>
    </font>
    <font>
      <sz val="8"/>
      <name val="Times New Roman"/>
      <family val="1"/>
      <charset val="204"/>
    </font>
    <font>
      <sz val="12"/>
      <name val="Times New Roman"/>
      <family val="1"/>
      <charset val="204"/>
    </font>
    <font>
      <sz val="11"/>
      <color theme="1"/>
      <name val="Times New Roman"/>
      <family val="1"/>
      <charset val="204"/>
    </font>
    <font>
      <sz val="10"/>
      <name val="Arial"/>
      <family val="2"/>
      <charset val="204"/>
    </font>
    <font>
      <b/>
      <sz val="10"/>
      <name val="Times New Roman"/>
      <family val="1"/>
    </font>
    <font>
      <sz val="10"/>
      <name val="Arial Cyr"/>
    </font>
    <font>
      <sz val="12"/>
      <color theme="1"/>
      <name val="Times New Roman"/>
      <family val="1"/>
      <charset val="204"/>
    </font>
    <font>
      <sz val="8"/>
      <name val="Times New Roman"/>
      <family val="1"/>
    </font>
    <font>
      <sz val="10"/>
      <color rgb="FFFF0000"/>
      <name val="Times New Roman"/>
      <family val="1"/>
      <charset val="204"/>
    </font>
    <font>
      <sz val="10"/>
      <name val="Times New Roman"/>
      <family val="1"/>
    </font>
    <font>
      <sz val="7"/>
      <name val="Times New Roman"/>
      <family val="1"/>
    </font>
    <font>
      <b/>
      <sz val="11"/>
      <color theme="1"/>
      <name val="Times New Roman"/>
      <family val="1"/>
      <charset val="204"/>
    </font>
    <font>
      <sz val="10"/>
      <color theme="1"/>
      <name val="times new roman"/>
      <family val="1"/>
      <charset val="204"/>
    </font>
    <font>
      <sz val="14"/>
      <color theme="1"/>
      <name val="times new roman"/>
      <family val="1"/>
      <charset val="204"/>
    </font>
    <font>
      <sz val="14"/>
      <color theme="1"/>
      <name val="Times New Roman"/>
      <family val="1"/>
    </font>
    <font>
      <sz val="11"/>
      <color rgb="FFFF0000"/>
      <name val="Times New Roman"/>
      <family val="1"/>
      <charset val="204"/>
    </font>
    <font>
      <sz val="11"/>
      <name val="Times New Roman"/>
      <family val="1"/>
      <charset val="204"/>
    </font>
    <font>
      <sz val="14"/>
      <name val="times new roman"/>
      <family val="1"/>
      <charset val="204"/>
    </font>
    <font>
      <b/>
      <sz val="12"/>
      <color theme="1"/>
      <name val="Times New Roman"/>
      <family val="1"/>
    </font>
    <font>
      <b/>
      <sz val="11"/>
      <color theme="1"/>
      <name val="Calibri"/>
      <family val="2"/>
      <scheme val="minor"/>
    </font>
    <font>
      <b/>
      <sz val="12"/>
      <name val="Times New Roman"/>
      <family val="1"/>
    </font>
    <font>
      <sz val="11"/>
      <color theme="1"/>
      <name val="Calibri"/>
      <family val="2"/>
      <scheme val="minor"/>
    </font>
    <font>
      <i/>
      <sz val="12"/>
      <name val="Times New Roman"/>
      <family val="1"/>
      <charset val="204"/>
    </font>
    <font>
      <b/>
      <sz val="12"/>
      <color theme="1"/>
      <name val="Times New Roman"/>
      <family val="1"/>
      <charset val="204"/>
    </font>
    <font>
      <i/>
      <sz val="12"/>
      <color theme="1"/>
      <name val="Times New Roman"/>
      <family val="1"/>
      <charset val="204"/>
    </font>
    <font>
      <b/>
      <i/>
      <sz val="11"/>
      <name val="Times New Roman"/>
      <family val="1"/>
      <charset val="204"/>
    </font>
    <font>
      <b/>
      <sz val="8"/>
      <name val="Times New Roman"/>
      <family val="1"/>
      <charset val="204"/>
    </font>
    <font>
      <b/>
      <sz val="9"/>
      <name val="Times New Roman"/>
      <family val="1"/>
      <charset val="204"/>
    </font>
    <font>
      <b/>
      <i/>
      <sz val="8"/>
      <name val="Times New Roman"/>
      <family val="1"/>
      <charset val="204"/>
    </font>
    <font>
      <b/>
      <sz val="14"/>
      <name val="Times New Roman"/>
      <family val="1"/>
      <charset val="204"/>
    </font>
    <font>
      <b/>
      <sz val="18"/>
      <name val="Times New Roman"/>
      <family val="1"/>
      <charset val="204"/>
    </font>
    <font>
      <b/>
      <i/>
      <sz val="12"/>
      <name val="Times New Roman"/>
      <family val="1"/>
      <charset val="204"/>
    </font>
    <font>
      <sz val="12"/>
      <name val="Times New Roman"/>
      <family val="1"/>
    </font>
    <font>
      <i/>
      <sz val="12"/>
      <color indexed="8"/>
      <name val="Times New Roman"/>
      <family val="1"/>
      <charset val="204"/>
    </font>
    <font>
      <b/>
      <sz val="12"/>
      <color indexed="8"/>
      <name val="Times New Roman"/>
      <family val="1"/>
      <charset val="204"/>
    </font>
    <font>
      <i/>
      <sz val="11"/>
      <name val="Times New Roman"/>
      <family val="1"/>
      <charset val="204"/>
    </font>
    <font>
      <i/>
      <sz val="12"/>
      <name val="Times New Roman"/>
      <family val="1"/>
    </font>
    <font>
      <b/>
      <i/>
      <sz val="12"/>
      <name val="Times New Roman"/>
      <family val="1"/>
    </font>
    <font>
      <b/>
      <sz val="16"/>
      <name val="Times New Roman"/>
      <family val="1"/>
      <charset val="204"/>
    </font>
  </fonts>
  <fills count="8">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indexed="22"/>
        <bgColor indexed="64"/>
      </patternFill>
    </fill>
    <fill>
      <patternFill patternType="solid">
        <fgColor indexed="9"/>
        <bgColor indexed="64"/>
      </patternFill>
    </fill>
    <fill>
      <patternFill patternType="solid">
        <fgColor theme="3" tint="0.79998168889431442"/>
        <bgColor indexed="64"/>
      </patternFill>
    </fill>
    <fill>
      <patternFill patternType="solid">
        <fgColor rgb="FFFFFF00"/>
        <bgColor indexed="64"/>
      </patternFill>
    </fill>
  </fills>
  <borders count="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thin">
        <color indexed="64"/>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8"/>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s>
  <cellStyleXfs count="97">
    <xf numFmtId="0" fontId="0" fillId="0" borderId="0"/>
    <xf numFmtId="43" fontId="6" fillId="0" borderId="0" applyFont="0" applyFill="0" applyBorder="0" applyAlignment="0" applyProtection="0"/>
    <xf numFmtId="0" fontId="13" fillId="0" borderId="0"/>
    <xf numFmtId="0" fontId="15" fillId="0" borderId="0"/>
    <xf numFmtId="0" fontId="13"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cellStyleXfs>
  <cellXfs count="832">
    <xf numFmtId="0" fontId="0" fillId="0" borderId="0" xfId="0"/>
    <xf numFmtId="0" fontId="1" fillId="0" borderId="0" xfId="0" applyFont="1"/>
    <xf numFmtId="0" fontId="1" fillId="0" borderId="0" xfId="0" applyFont="1" applyAlignment="1">
      <alignment wrapText="1"/>
    </xf>
    <xf numFmtId="49" fontId="1" fillId="0" borderId="0" xfId="0" applyNumberFormat="1" applyFont="1"/>
    <xf numFmtId="164" fontId="1" fillId="0" borderId="0" xfId="0" applyNumberFormat="1" applyFont="1"/>
    <xf numFmtId="0" fontId="3" fillId="0" borderId="0" xfId="0" applyFont="1" applyAlignment="1">
      <alignment horizontal="centerContinuous" vertical="center" wrapText="1"/>
    </xf>
    <xf numFmtId="164" fontId="1" fillId="0" borderId="1" xfId="0" applyNumberFormat="1" applyFont="1" applyBorder="1" applyAlignment="1">
      <alignment horizontal="centerContinuous" vertical="center" wrapText="1"/>
    </xf>
    <xf numFmtId="164" fontId="1" fillId="0" borderId="1" xfId="0" applyNumberFormat="1" applyFont="1" applyBorder="1" applyAlignment="1">
      <alignment horizontal="center" vertical="center" wrapText="1"/>
    </xf>
    <xf numFmtId="0" fontId="1" fillId="0" borderId="1" xfId="0" applyFont="1" applyBorder="1" applyAlignment="1">
      <alignment horizontal="center" vertical="center" wrapText="1"/>
    </xf>
    <xf numFmtId="49" fontId="4"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xf>
    <xf numFmtId="0" fontId="1" fillId="0" borderId="1" xfId="0" applyFont="1" applyBorder="1" applyAlignment="1">
      <alignment wrapText="1"/>
    </xf>
    <xf numFmtId="164" fontId="1" fillId="0" borderId="1" xfId="0" applyNumberFormat="1" applyFont="1" applyBorder="1"/>
    <xf numFmtId="0" fontId="1" fillId="0" borderId="1" xfId="0" applyFont="1" applyBorder="1"/>
    <xf numFmtId="0" fontId="2" fillId="0" borderId="1" xfId="0" applyFont="1" applyBorder="1" applyAlignment="1">
      <alignment wrapText="1"/>
    </xf>
    <xf numFmtId="164" fontId="2" fillId="0" borderId="1" xfId="0" applyNumberFormat="1" applyFont="1" applyBorder="1"/>
    <xf numFmtId="0" fontId="2" fillId="0" borderId="1" xfId="0" applyFont="1" applyBorder="1"/>
    <xf numFmtId="49" fontId="2" fillId="0" borderId="1" xfId="0" applyNumberFormat="1" applyFont="1" applyBorder="1" applyAlignment="1">
      <alignment horizontal="center" vertical="center"/>
    </xf>
    <xf numFmtId="49" fontId="1" fillId="0" borderId="1" xfId="0" applyNumberFormat="1" applyFont="1" applyBorder="1" applyAlignment="1">
      <alignment horizontal="center" vertical="center"/>
    </xf>
    <xf numFmtId="0" fontId="5" fillId="0" borderId="1" xfId="0" applyFont="1" applyBorder="1" applyAlignment="1">
      <alignment wrapText="1"/>
    </xf>
    <xf numFmtId="164" fontId="5" fillId="0" borderId="1" xfId="0" applyNumberFormat="1" applyFont="1" applyBorder="1"/>
    <xf numFmtId="0" fontId="5" fillId="0" borderId="1" xfId="0" applyFont="1" applyBorder="1"/>
    <xf numFmtId="49" fontId="5" fillId="0" borderId="1" xfId="0" applyNumberFormat="1" applyFont="1" applyBorder="1" applyAlignment="1">
      <alignment horizontal="center" vertical="center"/>
    </xf>
    <xf numFmtId="164" fontId="1" fillId="0" borderId="0" xfId="0" applyNumberFormat="1" applyFont="1" applyAlignment="1"/>
    <xf numFmtId="164" fontId="0" fillId="0" borderId="0" xfId="0" applyNumberFormat="1"/>
    <xf numFmtId="164" fontId="1" fillId="0" borderId="0" xfId="0" applyNumberFormat="1" applyFont="1" applyAlignment="1">
      <alignment horizontal="center" vertical="top"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49" fontId="1" fillId="0" borderId="2" xfId="0" applyNumberFormat="1" applyFont="1" applyBorder="1" applyAlignment="1">
      <alignment horizontal="center" vertical="center" wrapText="1"/>
    </xf>
    <xf numFmtId="49" fontId="1" fillId="0" borderId="3" xfId="0" applyNumberFormat="1" applyFont="1" applyBorder="1" applyAlignment="1">
      <alignment horizontal="center" vertical="center" wrapText="1"/>
    </xf>
    <xf numFmtId="164" fontId="1" fillId="0" borderId="2" xfId="0" applyNumberFormat="1" applyFont="1" applyBorder="1" applyAlignment="1">
      <alignment horizontal="center" vertical="center" wrapText="1"/>
    </xf>
    <xf numFmtId="164" fontId="1" fillId="0" borderId="3" xfId="0" applyNumberFormat="1" applyFont="1" applyBorder="1" applyAlignment="1">
      <alignment horizontal="center" vertical="center" wrapText="1"/>
    </xf>
    <xf numFmtId="0" fontId="7" fillId="0" borderId="1" xfId="0" applyFont="1" applyBorder="1" applyAlignment="1">
      <alignment horizontal="left" wrapText="1"/>
    </xf>
    <xf numFmtId="49" fontId="7" fillId="0" borderId="1" xfId="0" applyNumberFormat="1" applyFont="1" applyBorder="1" applyAlignment="1">
      <alignment horizontal="center" vertical="center"/>
    </xf>
    <xf numFmtId="164" fontId="7" fillId="0" borderId="1" xfId="0" applyNumberFormat="1" applyFont="1" applyBorder="1"/>
    <xf numFmtId="0" fontId="7" fillId="0" borderId="1" xfId="0" applyFont="1" applyBorder="1"/>
    <xf numFmtId="0" fontId="2" fillId="0" borderId="1" xfId="0" applyFont="1" applyBorder="1" applyAlignment="1">
      <alignment horizontal="left" wrapText="1"/>
    </xf>
    <xf numFmtId="0" fontId="1" fillId="0" borderId="0" xfId="0" applyFont="1" applyAlignment="1">
      <alignment horizontal="center"/>
    </xf>
    <xf numFmtId="0" fontId="3" fillId="0" borderId="0" xfId="0" applyFont="1" applyAlignment="1">
      <alignment horizontal="right" vertical="center" wrapText="1"/>
    </xf>
    <xf numFmtId="0" fontId="1" fillId="0" borderId="0" xfId="0" applyFont="1" applyAlignment="1">
      <alignment horizontal="right"/>
    </xf>
    <xf numFmtId="0" fontId="1" fillId="0" borderId="1" xfId="0" applyFont="1" applyBorder="1" applyAlignment="1">
      <alignment horizontal="centerContinuous" vertical="center" wrapText="1"/>
    </xf>
    <xf numFmtId="0" fontId="8" fillId="0" borderId="1" xfId="0" applyFont="1" applyBorder="1" applyAlignment="1">
      <alignment wrapText="1"/>
    </xf>
    <xf numFmtId="0" fontId="2" fillId="0" borderId="1" xfId="0" applyFont="1" applyBorder="1" applyAlignment="1">
      <alignment horizontal="center"/>
    </xf>
    <xf numFmtId="0" fontId="1" fillId="0" borderId="1" xfId="0" applyFont="1" applyBorder="1" applyAlignment="1">
      <alignment horizontal="left" wrapText="1"/>
    </xf>
    <xf numFmtId="0" fontId="1" fillId="0" borderId="1" xfId="0" applyFont="1" applyBorder="1" applyAlignment="1">
      <alignment horizontal="center"/>
    </xf>
    <xf numFmtId="0" fontId="5" fillId="0" borderId="1" xfId="0" applyFont="1" applyBorder="1" applyAlignment="1">
      <alignment horizontal="left" wrapText="1"/>
    </xf>
    <xf numFmtId="164" fontId="1" fillId="0" borderId="0" xfId="0" applyNumberFormat="1" applyFont="1" applyAlignment="1">
      <alignment horizontal="right" vertical="top" wrapText="1"/>
    </xf>
    <xf numFmtId="164" fontId="1" fillId="0" borderId="0" xfId="0" applyNumberFormat="1" applyFont="1" applyAlignment="1">
      <alignment horizontal="right" vertical="top"/>
    </xf>
    <xf numFmtId="164" fontId="1" fillId="0" borderId="0" xfId="0" applyNumberFormat="1" applyFont="1" applyAlignment="1">
      <alignment horizontal="right"/>
    </xf>
    <xf numFmtId="0" fontId="3" fillId="0" borderId="0" xfId="0" applyFont="1" applyAlignment="1">
      <alignment horizontal="center" vertical="center" wrapText="1"/>
    </xf>
    <xf numFmtId="0" fontId="3" fillId="0" borderId="0" xfId="0" applyFont="1" applyAlignment="1">
      <alignment horizontal="right" vertical="center" wrapText="1"/>
    </xf>
    <xf numFmtId="0" fontId="1" fillId="0" borderId="1" xfId="0" applyFont="1" applyBorder="1" applyAlignment="1">
      <alignment horizontal="center" vertical="center" wrapText="1"/>
    </xf>
    <xf numFmtId="164" fontId="1" fillId="0" borderId="1" xfId="0" applyNumberFormat="1" applyFont="1" applyBorder="1" applyAlignment="1">
      <alignment horizontal="center" vertical="center" wrapText="1"/>
    </xf>
    <xf numFmtId="0" fontId="2" fillId="0" borderId="1" xfId="0" applyFont="1" applyBorder="1" applyAlignment="1">
      <alignment horizontal="left" wrapText="1" indent="1"/>
    </xf>
    <xf numFmtId="0" fontId="2" fillId="0" borderId="1" xfId="0" applyFont="1" applyBorder="1" applyAlignment="1">
      <alignment horizontal="left" wrapText="1" indent="4"/>
    </xf>
    <xf numFmtId="164" fontId="1" fillId="0" borderId="0" xfId="0" applyNumberFormat="1" applyFont="1" applyAlignment="1">
      <alignment horizontal="center" vertical="top"/>
    </xf>
    <xf numFmtId="164" fontId="1" fillId="0" borderId="0" xfId="0" applyNumberFormat="1" applyFont="1" applyAlignment="1">
      <alignment horizontal="center"/>
    </xf>
    <xf numFmtId="0" fontId="3" fillId="0" borderId="0" xfId="0" applyFont="1" applyAlignment="1">
      <alignment horizontal="center" vertical="center" wrapText="1"/>
    </xf>
    <xf numFmtId="0" fontId="9" fillId="0" borderId="1" xfId="0" applyFont="1" applyBorder="1" applyAlignment="1">
      <alignment horizontal="left" wrapText="1" indent="2"/>
    </xf>
    <xf numFmtId="164" fontId="1" fillId="0" borderId="0" xfId="0" applyNumberFormat="1" applyFont="1" applyAlignment="1">
      <alignment horizontal="right"/>
    </xf>
    <xf numFmtId="164" fontId="1" fillId="0" borderId="0" xfId="0" applyNumberFormat="1" applyFont="1" applyAlignment="1">
      <alignment horizontal="center" vertical="center"/>
    </xf>
    <xf numFmtId="164" fontId="1" fillId="0" borderId="0" xfId="0" applyNumberFormat="1" applyFont="1" applyAlignment="1">
      <alignment horizontal="center" wrapText="1"/>
    </xf>
    <xf numFmtId="0" fontId="2" fillId="0" borderId="1" xfId="0" applyFont="1" applyBorder="1" applyAlignment="1">
      <alignment horizontal="left" wrapText="1" indent="2"/>
    </xf>
    <xf numFmtId="0" fontId="5" fillId="0" borderId="1" xfId="0" applyFont="1" applyBorder="1" applyAlignment="1">
      <alignment horizontal="left" wrapText="1" indent="3"/>
    </xf>
    <xf numFmtId="0" fontId="2" fillId="0" borderId="0" xfId="0" applyFont="1" applyAlignment="1">
      <alignment horizontal="center"/>
    </xf>
    <xf numFmtId="0" fontId="2" fillId="0" borderId="0" xfId="0" applyFont="1" applyAlignment="1">
      <alignment horizontal="left" wrapText="1" indent="2"/>
    </xf>
    <xf numFmtId="164" fontId="2" fillId="0" borderId="0" xfId="0" applyNumberFormat="1" applyFont="1"/>
    <xf numFmtId="0" fontId="2" fillId="0" borderId="0" xfId="0" applyFont="1"/>
    <xf numFmtId="164" fontId="1" fillId="0" borderId="0" xfId="0" applyNumberFormat="1" applyFont="1" applyAlignment="1"/>
    <xf numFmtId="0" fontId="1" fillId="0" borderId="0" xfId="0" applyNumberFormat="1" applyFont="1" applyFill="1" applyAlignment="1">
      <alignment horizontal="left" vertical="center"/>
    </xf>
    <xf numFmtId="0" fontId="1" fillId="0" borderId="0" xfId="0" applyNumberFormat="1" applyFont="1" applyFill="1" applyAlignment="1">
      <alignment vertical="center" wrapText="1"/>
    </xf>
    <xf numFmtId="164" fontId="1" fillId="0" borderId="0" xfId="0" applyNumberFormat="1" applyFont="1" applyFill="1" applyAlignment="1">
      <alignment horizontal="right" vertical="center" wrapText="1"/>
    </xf>
    <xf numFmtId="164" fontId="1" fillId="0" borderId="0" xfId="0" applyNumberFormat="1" applyFont="1" applyFill="1" applyAlignment="1">
      <alignment vertical="center" wrapText="1"/>
    </xf>
    <xf numFmtId="0" fontId="10" fillId="0" borderId="0" xfId="0" applyNumberFormat="1" applyFont="1" applyFill="1" applyAlignment="1">
      <alignment horizontal="right" vertical="center" wrapText="1"/>
    </xf>
    <xf numFmtId="164" fontId="1" fillId="0" borderId="0" xfId="0" applyNumberFormat="1" applyFont="1" applyFill="1" applyAlignment="1">
      <alignment horizontal="center" vertical="center"/>
    </xf>
    <xf numFmtId="164" fontId="1" fillId="0" borderId="0" xfId="0" applyNumberFormat="1" applyFont="1" applyFill="1"/>
    <xf numFmtId="0" fontId="10" fillId="0" borderId="0" xfId="0" applyNumberFormat="1" applyFont="1" applyFill="1" applyAlignment="1">
      <alignment horizontal="center" vertical="top" wrapText="1"/>
    </xf>
    <xf numFmtId="0" fontId="1" fillId="0" borderId="0" xfId="0" applyNumberFormat="1" applyFont="1" applyFill="1" applyAlignment="1">
      <alignment horizontal="center" vertical="center"/>
    </xf>
    <xf numFmtId="0" fontId="11" fillId="0" borderId="0" xfId="0" applyNumberFormat="1" applyFont="1" applyFill="1" applyAlignment="1">
      <alignment vertical="center" wrapText="1"/>
    </xf>
    <xf numFmtId="0" fontId="3" fillId="0" borderId="0" xfId="0" applyNumberFormat="1" applyFont="1" applyFill="1" applyAlignment="1">
      <alignment horizontal="center" vertical="center" wrapText="1"/>
    </xf>
    <xf numFmtId="0" fontId="3" fillId="0" borderId="0" xfId="0" applyNumberFormat="1" applyFont="1" applyFill="1" applyAlignment="1">
      <alignment vertical="center" wrapText="1"/>
    </xf>
    <xf numFmtId="0" fontId="1" fillId="0" borderId="0" xfId="0" applyNumberFormat="1" applyFont="1" applyFill="1" applyBorder="1" applyAlignment="1">
      <alignment horizontal="center" vertical="center" wrapText="1"/>
    </xf>
    <xf numFmtId="164" fontId="1" fillId="0" borderId="0" xfId="0" applyNumberFormat="1" applyFont="1" applyFill="1" applyBorder="1" applyAlignment="1">
      <alignment horizontal="right" vertical="center" wrapText="1"/>
    </xf>
    <xf numFmtId="164" fontId="1" fillId="0" borderId="0" xfId="0" applyNumberFormat="1" applyFont="1" applyFill="1" applyBorder="1" applyAlignment="1">
      <alignment horizontal="center" vertical="center" wrapText="1"/>
    </xf>
    <xf numFmtId="164" fontId="1" fillId="0" borderId="0" xfId="0" applyNumberFormat="1" applyFont="1" applyFill="1" applyBorder="1" applyAlignment="1">
      <alignment horizontal="center" vertical="center"/>
    </xf>
    <xf numFmtId="164" fontId="12" fillId="0" borderId="0" xfId="0" applyNumberFormat="1" applyFont="1" applyFill="1"/>
    <xf numFmtId="0" fontId="1" fillId="0" borderId="0" xfId="0" applyNumberFormat="1" applyFont="1" applyFill="1"/>
    <xf numFmtId="0" fontId="1" fillId="0" borderId="4" xfId="0" applyNumberFormat="1" applyFont="1" applyFill="1" applyBorder="1" applyAlignment="1">
      <alignment horizontal="center" vertical="center" wrapText="1"/>
    </xf>
    <xf numFmtId="0" fontId="1" fillId="0" borderId="5" xfId="0" applyNumberFormat="1" applyFont="1" applyFill="1" applyBorder="1" applyAlignment="1">
      <alignment horizontal="center" vertical="center" wrapText="1"/>
    </xf>
    <xf numFmtId="0" fontId="14" fillId="0" borderId="6" xfId="2" applyNumberFormat="1" applyFont="1" applyFill="1" applyBorder="1" applyAlignment="1">
      <alignment horizontal="center" vertical="center" wrapText="1"/>
    </xf>
    <xf numFmtId="0" fontId="14" fillId="0" borderId="7" xfId="2" applyNumberFormat="1" applyFont="1" applyFill="1" applyBorder="1" applyAlignment="1">
      <alignment horizontal="center" vertical="center" wrapText="1"/>
    </xf>
    <xf numFmtId="0" fontId="14" fillId="0" borderId="8" xfId="2" applyNumberFormat="1" applyFont="1" applyFill="1" applyBorder="1" applyAlignment="1">
      <alignment horizontal="center" vertical="center" wrapText="1"/>
    </xf>
    <xf numFmtId="0" fontId="14" fillId="0" borderId="9" xfId="2" applyNumberFormat="1" applyFont="1" applyFill="1" applyBorder="1" applyAlignment="1">
      <alignment horizontal="center" vertical="center" wrapText="1"/>
    </xf>
    <xf numFmtId="0" fontId="14" fillId="0" borderId="10" xfId="2" applyNumberFormat="1" applyFont="1" applyFill="1" applyBorder="1" applyAlignment="1">
      <alignment horizontal="center" vertical="center" wrapText="1"/>
    </xf>
    <xf numFmtId="0" fontId="14" fillId="0" borderId="11" xfId="2" applyNumberFormat="1" applyFont="1" applyFill="1" applyBorder="1" applyAlignment="1">
      <alignment horizontal="center" vertical="center" wrapText="1"/>
    </xf>
    <xf numFmtId="0" fontId="1" fillId="0" borderId="12" xfId="0" applyNumberFormat="1" applyFont="1" applyFill="1" applyBorder="1" applyAlignment="1">
      <alignment horizontal="center" vertical="center" wrapText="1"/>
    </xf>
    <xf numFmtId="0" fontId="14" fillId="0" borderId="13" xfId="2" applyNumberFormat="1" applyFont="1" applyFill="1" applyBorder="1" applyAlignment="1">
      <alignment horizontal="center" vertical="center" wrapText="1"/>
    </xf>
    <xf numFmtId="0" fontId="14" fillId="0" borderId="14" xfId="2" applyNumberFormat="1" applyFont="1" applyFill="1" applyBorder="1" applyAlignment="1">
      <alignment horizontal="center" vertical="center" wrapText="1"/>
    </xf>
    <xf numFmtId="0" fontId="14" fillId="0" borderId="15" xfId="2" applyNumberFormat="1" applyFont="1" applyFill="1" applyBorder="1" applyAlignment="1">
      <alignment horizontal="center" vertical="center" wrapText="1"/>
    </xf>
    <xf numFmtId="0" fontId="14" fillId="0" borderId="16" xfId="2" applyNumberFormat="1" applyFont="1" applyFill="1" applyBorder="1" applyAlignment="1">
      <alignment horizontal="center" vertical="center" wrapText="1"/>
    </xf>
    <xf numFmtId="0" fontId="14" fillId="0" borderId="17" xfId="2" applyNumberFormat="1" applyFont="1" applyFill="1" applyBorder="1" applyAlignment="1">
      <alignment horizontal="center" vertical="center" wrapText="1"/>
    </xf>
    <xf numFmtId="0" fontId="14" fillId="0" borderId="18" xfId="2" applyNumberFormat="1" applyFont="1" applyFill="1" applyBorder="1" applyAlignment="1">
      <alignment horizontal="center" vertical="center" wrapText="1"/>
    </xf>
    <xf numFmtId="0" fontId="1" fillId="0" borderId="19" xfId="2" applyNumberFormat="1" applyFont="1" applyFill="1" applyBorder="1" applyAlignment="1">
      <alignment horizontal="center" vertical="center" wrapText="1"/>
    </xf>
    <xf numFmtId="0" fontId="1" fillId="0" borderId="3" xfId="2" applyNumberFormat="1" applyFont="1" applyFill="1" applyBorder="1" applyAlignment="1">
      <alignment horizontal="center" vertical="center" wrapText="1"/>
    </xf>
    <xf numFmtId="0" fontId="1" fillId="0" borderId="20" xfId="2" applyNumberFormat="1" applyFont="1" applyFill="1" applyBorder="1" applyAlignment="1">
      <alignment horizontal="center" vertical="center" wrapText="1"/>
    </xf>
    <xf numFmtId="0" fontId="1" fillId="0" borderId="21" xfId="2" applyNumberFormat="1" applyFont="1" applyFill="1" applyBorder="1" applyAlignment="1">
      <alignment horizontal="center" vertical="center" wrapText="1"/>
    </xf>
    <xf numFmtId="164" fontId="1" fillId="0" borderId="22" xfId="2" applyNumberFormat="1" applyFont="1" applyFill="1" applyBorder="1" applyAlignment="1">
      <alignment horizontal="center" vertical="center" wrapText="1"/>
    </xf>
    <xf numFmtId="0" fontId="1" fillId="0" borderId="23" xfId="2" applyNumberFormat="1" applyFont="1" applyFill="1" applyBorder="1" applyAlignment="1">
      <alignment horizontal="center" vertical="center" wrapText="1"/>
    </xf>
    <xf numFmtId="164" fontId="1" fillId="0" borderId="24" xfId="2" applyNumberFormat="1" applyFont="1" applyFill="1" applyBorder="1" applyAlignment="1">
      <alignment horizontal="center" vertical="center" wrapText="1"/>
    </xf>
    <xf numFmtId="0" fontId="1" fillId="0" borderId="25" xfId="2" applyNumberFormat="1" applyFont="1" applyFill="1" applyBorder="1" applyAlignment="1">
      <alignment horizontal="center" vertical="center" wrapText="1"/>
    </xf>
    <xf numFmtId="0" fontId="1" fillId="0" borderId="26" xfId="2" applyNumberFormat="1" applyFont="1" applyFill="1" applyBorder="1" applyAlignment="1">
      <alignment horizontal="center" vertical="center" wrapText="1"/>
    </xf>
    <xf numFmtId="0" fontId="1" fillId="0" borderId="27" xfId="2" applyNumberFormat="1" applyFont="1" applyFill="1" applyBorder="1" applyAlignment="1">
      <alignment horizontal="center" vertical="center" wrapText="1"/>
    </xf>
    <xf numFmtId="164" fontId="1" fillId="0" borderId="28" xfId="2" applyNumberFormat="1" applyFont="1" applyFill="1" applyBorder="1" applyAlignment="1">
      <alignment horizontal="center" vertical="center" wrapText="1"/>
    </xf>
    <xf numFmtId="0" fontId="1" fillId="0" borderId="4" xfId="2" applyNumberFormat="1" applyFont="1" applyFill="1" applyBorder="1" applyAlignment="1">
      <alignment horizontal="center" vertical="center" wrapText="1"/>
    </xf>
    <xf numFmtId="0" fontId="1" fillId="0" borderId="29" xfId="2" applyNumberFormat="1" applyFont="1" applyFill="1" applyBorder="1" applyAlignment="1">
      <alignment horizontal="center" vertical="center" wrapText="1"/>
    </xf>
    <xf numFmtId="164" fontId="1" fillId="0" borderId="30" xfId="2" applyNumberFormat="1" applyFont="1" applyFill="1" applyBorder="1" applyAlignment="1">
      <alignment horizontal="center" vertical="center" wrapText="1"/>
    </xf>
    <xf numFmtId="164" fontId="1" fillId="0" borderId="1" xfId="2" applyNumberFormat="1" applyFont="1" applyFill="1" applyBorder="1" applyAlignment="1">
      <alignment horizontal="center" vertical="center" wrapText="1"/>
    </xf>
    <xf numFmtId="0" fontId="1" fillId="0" borderId="31" xfId="2" applyNumberFormat="1" applyFont="1" applyFill="1" applyBorder="1" applyAlignment="1">
      <alignment horizontal="center" vertical="center" wrapText="1"/>
    </xf>
    <xf numFmtId="164" fontId="1" fillId="0" borderId="32" xfId="2" applyNumberFormat="1" applyFont="1" applyFill="1" applyBorder="1" applyAlignment="1">
      <alignment horizontal="center" vertical="center" wrapText="1"/>
    </xf>
    <xf numFmtId="164" fontId="1" fillId="0" borderId="1" xfId="2" applyNumberFormat="1" applyFont="1" applyFill="1" applyBorder="1" applyAlignment="1">
      <alignment horizontal="center" vertical="center" wrapText="1"/>
    </xf>
    <xf numFmtId="164" fontId="1" fillId="0" borderId="4" xfId="2" applyNumberFormat="1" applyFont="1" applyFill="1" applyBorder="1" applyAlignment="1">
      <alignment horizontal="center" vertical="center" wrapText="1"/>
    </xf>
    <xf numFmtId="164" fontId="1" fillId="0" borderId="19" xfId="2" applyNumberFormat="1" applyFont="1" applyFill="1" applyBorder="1" applyAlignment="1">
      <alignment horizontal="center" vertical="center" wrapText="1"/>
    </xf>
    <xf numFmtId="164" fontId="1" fillId="0" borderId="33" xfId="2" applyNumberFormat="1" applyFont="1" applyFill="1" applyBorder="1" applyAlignment="1">
      <alignment horizontal="center" vertical="center" wrapText="1"/>
    </xf>
    <xf numFmtId="0" fontId="1" fillId="0" borderId="1" xfId="2" applyNumberFormat="1" applyFont="1" applyFill="1" applyBorder="1" applyAlignment="1">
      <alignment horizontal="center" vertical="center" wrapText="1"/>
    </xf>
    <xf numFmtId="0" fontId="1" fillId="0" borderId="33" xfId="2" applyNumberFormat="1" applyFont="1" applyFill="1" applyBorder="1" applyAlignment="1">
      <alignment horizontal="center" vertical="center" wrapText="1"/>
    </xf>
    <xf numFmtId="49" fontId="4" fillId="0" borderId="4" xfId="0" applyNumberFormat="1" applyFont="1" applyFill="1" applyBorder="1" applyAlignment="1">
      <alignment horizontal="center" vertical="center"/>
    </xf>
    <xf numFmtId="49" fontId="4" fillId="0" borderId="30" xfId="0" applyNumberFormat="1" applyFont="1" applyFill="1" applyBorder="1" applyAlignment="1">
      <alignment horizontal="center" vertical="center" wrapText="1"/>
    </xf>
    <xf numFmtId="49" fontId="4" fillId="0" borderId="1" xfId="2" applyNumberFormat="1" applyFont="1" applyFill="1" applyBorder="1" applyAlignment="1">
      <alignment horizontal="center" vertical="center" wrapText="1"/>
    </xf>
    <xf numFmtId="49" fontId="4" fillId="0" borderId="1" xfId="2" applyNumberFormat="1" applyFont="1" applyFill="1" applyBorder="1" applyAlignment="1">
      <alignment horizontal="center" vertical="center"/>
    </xf>
    <xf numFmtId="49" fontId="4" fillId="0" borderId="33" xfId="2" applyNumberFormat="1" applyFont="1" applyFill="1" applyBorder="1" applyAlignment="1">
      <alignment horizontal="center" vertical="center"/>
    </xf>
    <xf numFmtId="0" fontId="1" fillId="0" borderId="4" xfId="0" applyNumberFormat="1" applyFont="1" applyFill="1" applyBorder="1" applyAlignment="1">
      <alignment horizontal="center" vertical="center"/>
    </xf>
    <xf numFmtId="0" fontId="2" fillId="2" borderId="30" xfId="3" applyNumberFormat="1" applyFont="1" applyFill="1" applyBorder="1" applyAlignment="1">
      <alignment vertical="center" wrapText="1"/>
    </xf>
    <xf numFmtId="164" fontId="2" fillId="2" borderId="1" xfId="3" applyNumberFormat="1" applyFont="1" applyFill="1" applyBorder="1" applyAlignment="1">
      <alignment horizontal="right" vertical="center"/>
    </xf>
    <xf numFmtId="164" fontId="2" fillId="2" borderId="1" xfId="0" applyNumberFormat="1" applyFont="1" applyFill="1" applyBorder="1" applyAlignment="1">
      <alignment horizontal="right" vertical="center"/>
    </xf>
    <xf numFmtId="164" fontId="2" fillId="2" borderId="1" xfId="0" applyNumberFormat="1" applyFont="1" applyFill="1" applyBorder="1"/>
    <xf numFmtId="164" fontId="14" fillId="2" borderId="1" xfId="0" applyNumberFormat="1" applyFont="1" applyFill="1" applyBorder="1"/>
    <xf numFmtId="164" fontId="14" fillId="2" borderId="33" xfId="0" applyNumberFormat="1" applyFont="1" applyFill="1" applyBorder="1"/>
    <xf numFmtId="0" fontId="1" fillId="0" borderId="30" xfId="3" applyNumberFormat="1" applyFont="1" applyFill="1" applyBorder="1" applyAlignment="1">
      <alignment vertical="center" wrapText="1"/>
    </xf>
    <xf numFmtId="164" fontId="1" fillId="0" borderId="1" xfId="3" applyNumberFormat="1" applyFont="1" applyFill="1" applyBorder="1" applyAlignment="1">
      <alignment horizontal="right" vertical="center"/>
    </xf>
    <xf numFmtId="164" fontId="1" fillId="0" borderId="1" xfId="0" applyNumberFormat="1" applyFont="1" applyFill="1" applyBorder="1" applyAlignment="1">
      <alignment horizontal="right" vertical="center"/>
    </xf>
    <xf numFmtId="164" fontId="1" fillId="0" borderId="1" xfId="0" applyNumberFormat="1" applyFont="1" applyFill="1" applyBorder="1"/>
    <xf numFmtId="164" fontId="2" fillId="0" borderId="1" xfId="0" applyNumberFormat="1" applyFont="1" applyFill="1" applyBorder="1"/>
    <xf numFmtId="164" fontId="1" fillId="0" borderId="33" xfId="0" applyNumberFormat="1" applyFont="1" applyFill="1" applyBorder="1"/>
    <xf numFmtId="0" fontId="2" fillId="0" borderId="30" xfId="3" applyNumberFormat="1" applyFont="1" applyFill="1" applyBorder="1" applyAlignment="1">
      <alignment vertical="center" wrapText="1"/>
    </xf>
    <xf numFmtId="164" fontId="2" fillId="0" borderId="1" xfId="3" applyNumberFormat="1" applyFont="1" applyFill="1" applyBorder="1" applyAlignment="1">
      <alignment horizontal="right" vertical="center"/>
    </xf>
    <xf numFmtId="164" fontId="14" fillId="0" borderId="1" xfId="0" applyNumberFormat="1" applyFont="1" applyFill="1" applyBorder="1"/>
    <xf numFmtId="164" fontId="14" fillId="0" borderId="33" xfId="0" applyNumberFormat="1" applyFont="1" applyFill="1" applyBorder="1"/>
    <xf numFmtId="0" fontId="0" fillId="0" borderId="0" xfId="0" applyFill="1"/>
    <xf numFmtId="164" fontId="2" fillId="0" borderId="33" xfId="0" applyNumberFormat="1" applyFont="1" applyFill="1" applyBorder="1"/>
    <xf numFmtId="164" fontId="2" fillId="0" borderId="1" xfId="0" applyNumberFormat="1" applyFont="1" applyFill="1" applyBorder="1" applyAlignment="1">
      <alignment horizontal="right" vertical="center"/>
    </xf>
    <xf numFmtId="164" fontId="2" fillId="0" borderId="33" xfId="0" applyNumberFormat="1" applyFont="1" applyFill="1" applyBorder="1" applyAlignment="1">
      <alignment horizontal="right" vertical="center"/>
    </xf>
    <xf numFmtId="0" fontId="2" fillId="0" borderId="34" xfId="3" applyNumberFormat="1" applyFont="1" applyFill="1" applyBorder="1" applyAlignment="1">
      <alignment horizontal="left" vertical="center" wrapText="1"/>
    </xf>
    <xf numFmtId="164" fontId="2" fillId="0" borderId="14" xfId="3" applyNumberFormat="1" applyFont="1" applyFill="1" applyBorder="1" applyAlignment="1">
      <alignment horizontal="right" vertical="center"/>
    </xf>
    <xf numFmtId="164" fontId="2" fillId="0" borderId="14" xfId="0" applyNumberFormat="1" applyFont="1" applyFill="1" applyBorder="1" applyAlignment="1">
      <alignment horizontal="right" vertical="center"/>
    </xf>
    <xf numFmtId="164" fontId="14" fillId="0" borderId="14" xfId="0" applyNumberFormat="1" applyFont="1" applyFill="1" applyBorder="1" applyAlignment="1">
      <alignment horizontal="right" vertical="center"/>
    </xf>
    <xf numFmtId="164" fontId="2" fillId="0" borderId="14" xfId="0" applyNumberFormat="1" applyFont="1" applyFill="1" applyBorder="1"/>
    <xf numFmtId="164" fontId="1" fillId="0" borderId="14" xfId="0" applyNumberFormat="1" applyFont="1" applyFill="1" applyBorder="1"/>
    <xf numFmtId="164" fontId="1" fillId="0" borderId="15" xfId="0" applyNumberFormat="1" applyFont="1" applyFill="1" applyBorder="1"/>
    <xf numFmtId="0" fontId="1" fillId="0" borderId="0" xfId="0" applyNumberFormat="1" applyFont="1" applyFill="1" applyAlignment="1">
      <alignment horizontal="left" vertical="center" wrapText="1"/>
    </xf>
    <xf numFmtId="164" fontId="1" fillId="0" borderId="0" xfId="0" applyNumberFormat="1" applyFont="1" applyFill="1" applyAlignment="1">
      <alignment horizontal="right" vertical="center"/>
    </xf>
    <xf numFmtId="4" fontId="1" fillId="0" borderId="0" xfId="0" applyNumberFormat="1" applyFont="1" applyFill="1"/>
    <xf numFmtId="0" fontId="12" fillId="0" borderId="0" xfId="0" applyFont="1" applyFill="1" applyBorder="1" applyAlignment="1">
      <alignment wrapText="1"/>
    </xf>
    <xf numFmtId="0" fontId="16" fillId="0" borderId="0" xfId="0" quotePrefix="1" applyFont="1" applyFill="1" applyBorder="1" applyAlignment="1">
      <alignment horizontal="left" wrapText="1"/>
    </xf>
    <xf numFmtId="164" fontId="16" fillId="0" borderId="0" xfId="0" applyNumberFormat="1" applyFont="1" applyFill="1" applyAlignment="1">
      <alignment horizontal="left" vertical="center" wrapText="1"/>
    </xf>
    <xf numFmtId="164" fontId="16" fillId="0" borderId="0" xfId="0" applyNumberFormat="1" applyFont="1" applyFill="1" applyBorder="1" applyAlignment="1">
      <alignment wrapText="1"/>
    </xf>
    <xf numFmtId="164" fontId="16" fillId="0" borderId="0" xfId="0" applyNumberFormat="1" applyFont="1" applyFill="1" applyBorder="1" applyAlignment="1">
      <alignment horizontal="left" vertical="center" wrapText="1"/>
    </xf>
    <xf numFmtId="164" fontId="12" fillId="0" borderId="0" xfId="0" applyNumberFormat="1" applyFont="1" applyFill="1" applyAlignment="1">
      <alignment horizontal="left" vertical="center" wrapText="1"/>
    </xf>
    <xf numFmtId="0" fontId="12" fillId="0" borderId="0" xfId="0" applyFont="1" applyFill="1" applyAlignment="1">
      <alignment horizontal="left" vertical="center" wrapText="1"/>
    </xf>
    <xf numFmtId="0" fontId="16" fillId="0" borderId="0" xfId="0" quotePrefix="1" applyFont="1" applyFill="1" applyBorder="1" applyAlignment="1">
      <alignment horizontal="left" wrapText="1"/>
    </xf>
    <xf numFmtId="164" fontId="16" fillId="0" borderId="0" xfId="0" applyNumberFormat="1" applyFont="1" applyFill="1" applyBorder="1" applyAlignment="1">
      <alignment horizontal="center" vertical="center" wrapText="1"/>
    </xf>
    <xf numFmtId="0" fontId="16" fillId="0" borderId="0" xfId="0" applyFont="1" applyFill="1" applyBorder="1" applyAlignment="1">
      <alignment horizontal="left" wrapText="1"/>
    </xf>
    <xf numFmtId="164" fontId="16" fillId="0" borderId="0" xfId="0" applyNumberFormat="1" applyFont="1" applyFill="1" applyAlignment="1">
      <alignment wrapText="1"/>
    </xf>
    <xf numFmtId="0" fontId="16" fillId="0" borderId="0" xfId="0" applyFont="1" applyFill="1" applyBorder="1" applyAlignment="1">
      <alignment horizontal="left" wrapText="1"/>
    </xf>
    <xf numFmtId="0" fontId="12" fillId="0" borderId="0" xfId="0" applyFont="1" applyFill="1" applyAlignment="1"/>
    <xf numFmtId="0" fontId="12" fillId="0" borderId="0" xfId="0" applyFont="1" applyFill="1"/>
    <xf numFmtId="164" fontId="16" fillId="0" borderId="0" xfId="0" applyNumberFormat="1" applyFont="1" applyFill="1"/>
    <xf numFmtId="164" fontId="16" fillId="0" borderId="0" xfId="0" applyNumberFormat="1" applyFont="1" applyFill="1" applyAlignment="1"/>
    <xf numFmtId="164" fontId="16" fillId="0" borderId="0" xfId="0" applyNumberFormat="1" applyFont="1" applyFill="1" applyAlignment="1">
      <alignment horizontal="left" vertical="center"/>
    </xf>
    <xf numFmtId="0" fontId="1" fillId="0" borderId="0" xfId="0" applyNumberFormat="1" applyFont="1" applyAlignment="1">
      <alignment horizontal="center" vertical="center"/>
    </xf>
    <xf numFmtId="0" fontId="11" fillId="0" borderId="0" xfId="0" applyNumberFormat="1" applyFont="1" applyAlignment="1">
      <alignment vertical="center" wrapText="1"/>
    </xf>
    <xf numFmtId="0" fontId="3" fillId="0" borderId="0" xfId="0" applyNumberFormat="1" applyFont="1" applyAlignment="1">
      <alignment vertical="center" wrapText="1"/>
    </xf>
    <xf numFmtId="0" fontId="3" fillId="0" borderId="0" xfId="0" quotePrefix="1" applyNumberFormat="1" applyFont="1" applyAlignment="1">
      <alignment horizontal="center" vertical="center" wrapText="1"/>
    </xf>
    <xf numFmtId="0" fontId="3" fillId="0" borderId="0" xfId="0" quotePrefix="1" applyNumberFormat="1" applyFont="1" applyAlignment="1">
      <alignment vertical="center" wrapText="1"/>
    </xf>
    <xf numFmtId="0" fontId="17" fillId="0" borderId="0" xfId="0" quotePrefix="1" applyNumberFormat="1" applyFont="1" applyAlignment="1">
      <alignment horizontal="center" vertical="center" wrapText="1"/>
    </xf>
    <xf numFmtId="0" fontId="3" fillId="0" borderId="0" xfId="0" quotePrefix="1" applyNumberFormat="1" applyFont="1" applyAlignment="1">
      <alignment horizontal="center" vertical="center" wrapText="1"/>
    </xf>
    <xf numFmtId="0" fontId="12" fillId="0" borderId="0" xfId="0" applyFont="1"/>
    <xf numFmtId="0" fontId="18" fillId="0" borderId="0" xfId="0" applyNumberFormat="1" applyFont="1"/>
    <xf numFmtId="0" fontId="1" fillId="0" borderId="0" xfId="0" applyNumberFormat="1" applyFont="1" applyBorder="1" applyAlignment="1">
      <alignment horizontal="center" vertical="center" wrapText="1"/>
    </xf>
    <xf numFmtId="164" fontId="1" fillId="0" borderId="0" xfId="0" applyNumberFormat="1" applyFont="1" applyBorder="1" applyAlignment="1">
      <alignment horizontal="right" vertical="center" wrapText="1"/>
    </xf>
    <xf numFmtId="164" fontId="1" fillId="0" borderId="0" xfId="0" applyNumberFormat="1" applyFont="1" applyBorder="1" applyAlignment="1">
      <alignment horizontal="center" vertical="center"/>
    </xf>
    <xf numFmtId="164" fontId="18" fillId="0" borderId="0" xfId="0" applyNumberFormat="1" applyFont="1" applyBorder="1" applyAlignment="1">
      <alignment horizontal="center" vertical="center"/>
    </xf>
    <xf numFmtId="164" fontId="1" fillId="0" borderId="0" xfId="0" applyNumberFormat="1" applyFont="1" applyAlignment="1">
      <alignment horizontal="center" vertical="center"/>
    </xf>
    <xf numFmtId="164" fontId="18" fillId="0" borderId="0" xfId="0" applyNumberFormat="1" applyFont="1"/>
    <xf numFmtId="0" fontId="1" fillId="0" borderId="0" xfId="0" applyNumberFormat="1" applyFont="1"/>
    <xf numFmtId="0" fontId="1" fillId="0" borderId="2" xfId="0" applyNumberFormat="1" applyFont="1" applyBorder="1" applyAlignment="1">
      <alignment horizontal="center" vertical="center" wrapText="1"/>
    </xf>
    <xf numFmtId="0" fontId="1" fillId="0" borderId="1" xfId="0" applyNumberFormat="1" applyFont="1" applyBorder="1" applyAlignment="1">
      <alignment horizontal="center" vertical="center" wrapText="1"/>
    </xf>
    <xf numFmtId="0" fontId="1" fillId="0" borderId="4" xfId="0" applyNumberFormat="1" applyFont="1" applyBorder="1" applyAlignment="1">
      <alignment horizontal="center" vertical="center" wrapText="1"/>
    </xf>
    <xf numFmtId="0" fontId="1" fillId="0" borderId="5" xfId="0" applyNumberFormat="1" applyFont="1" applyBorder="1" applyAlignment="1">
      <alignment horizontal="center" vertical="center" wrapText="1"/>
    </xf>
    <xf numFmtId="0" fontId="1" fillId="0" borderId="9" xfId="2" applyNumberFormat="1" applyFont="1" applyFill="1" applyBorder="1" applyAlignment="1">
      <alignment horizontal="center" vertical="center" wrapText="1"/>
    </xf>
    <xf numFmtId="0" fontId="1" fillId="0" borderId="10" xfId="2" applyNumberFormat="1" applyFont="1" applyFill="1" applyBorder="1" applyAlignment="1">
      <alignment horizontal="center" vertical="center" wrapText="1"/>
    </xf>
    <xf numFmtId="0" fontId="1" fillId="0" borderId="11" xfId="2" applyNumberFormat="1" applyFont="1" applyFill="1" applyBorder="1" applyAlignment="1">
      <alignment horizontal="center" vertical="center" wrapText="1"/>
    </xf>
    <xf numFmtId="0" fontId="1" fillId="0" borderId="35" xfId="2" applyNumberFormat="1" applyFont="1" applyFill="1" applyBorder="1" applyAlignment="1">
      <alignment horizontal="center" vertical="center" wrapText="1"/>
    </xf>
    <xf numFmtId="0" fontId="14" fillId="0" borderId="1" xfId="2" applyNumberFormat="1" applyFont="1" applyFill="1" applyBorder="1" applyAlignment="1">
      <alignment horizontal="center" vertical="center" wrapText="1"/>
    </xf>
    <xf numFmtId="0" fontId="1" fillId="0" borderId="36" xfId="0" applyNumberFormat="1" applyFont="1" applyBorder="1" applyAlignment="1">
      <alignment horizontal="center" vertical="center" wrapText="1"/>
    </xf>
    <xf numFmtId="0" fontId="1" fillId="0" borderId="12" xfId="0" applyNumberFormat="1" applyFont="1" applyBorder="1" applyAlignment="1">
      <alignment horizontal="center" vertical="center" wrapText="1"/>
    </xf>
    <xf numFmtId="0" fontId="1" fillId="0" borderId="16" xfId="2" applyNumberFormat="1" applyFont="1" applyFill="1" applyBorder="1" applyAlignment="1">
      <alignment horizontal="center" vertical="center" wrapText="1"/>
    </xf>
    <xf numFmtId="0" fontId="1" fillId="0" borderId="17" xfId="2" applyNumberFormat="1" applyFont="1" applyFill="1" applyBorder="1" applyAlignment="1">
      <alignment horizontal="center" vertical="center" wrapText="1"/>
    </xf>
    <xf numFmtId="0" fontId="1" fillId="0" borderId="18" xfId="2" applyNumberFormat="1" applyFont="1" applyFill="1" applyBorder="1" applyAlignment="1">
      <alignment horizontal="center" vertical="center" wrapText="1"/>
    </xf>
    <xf numFmtId="0" fontId="1" fillId="0" borderId="37" xfId="2" applyNumberFormat="1" applyFont="1" applyFill="1" applyBorder="1" applyAlignment="1">
      <alignment horizontal="center" vertical="center" wrapText="1"/>
    </xf>
    <xf numFmtId="0" fontId="14" fillId="0" borderId="38" xfId="2" applyNumberFormat="1" applyFont="1" applyFill="1" applyBorder="1" applyAlignment="1">
      <alignment horizontal="center" vertical="center" wrapText="1"/>
    </xf>
    <xf numFmtId="0" fontId="14" fillId="0" borderId="39" xfId="2" applyNumberFormat="1" applyFont="1" applyFill="1" applyBorder="1" applyAlignment="1">
      <alignment horizontal="center" vertical="center" wrapText="1"/>
    </xf>
    <xf numFmtId="0" fontId="14" fillId="0" borderId="34" xfId="2" applyNumberFormat="1" applyFont="1" applyFill="1" applyBorder="1" applyAlignment="1">
      <alignment horizontal="center" vertical="center" wrapText="1"/>
    </xf>
    <xf numFmtId="0" fontId="1" fillId="0" borderId="40" xfId="2" applyNumberFormat="1" applyFont="1" applyFill="1" applyBorder="1" applyAlignment="1">
      <alignment horizontal="center" vertical="center" wrapText="1"/>
    </xf>
    <xf numFmtId="164" fontId="1" fillId="0" borderId="23" xfId="2" applyNumberFormat="1" applyFont="1" applyFill="1" applyBorder="1" applyAlignment="1">
      <alignment horizontal="center" vertical="center" wrapText="1"/>
    </xf>
    <xf numFmtId="164" fontId="1" fillId="0" borderId="41" xfId="2" applyNumberFormat="1" applyFont="1" applyFill="1" applyBorder="1" applyAlignment="1">
      <alignment horizontal="center" vertical="center" wrapText="1"/>
    </xf>
    <xf numFmtId="164" fontId="18" fillId="0" borderId="23" xfId="2" applyNumberFormat="1" applyFont="1" applyFill="1" applyBorder="1" applyAlignment="1">
      <alignment horizontal="center" vertical="center" wrapText="1"/>
    </xf>
    <xf numFmtId="0" fontId="1" fillId="0" borderId="22" xfId="2" applyNumberFormat="1" applyFont="1" applyFill="1" applyBorder="1" applyAlignment="1">
      <alignment horizontal="center" vertical="center" wrapText="1"/>
    </xf>
    <xf numFmtId="0" fontId="1" fillId="0" borderId="3" xfId="0" applyNumberFormat="1" applyFont="1" applyBorder="1" applyAlignment="1">
      <alignment horizontal="center" vertical="center" wrapText="1"/>
    </xf>
    <xf numFmtId="164" fontId="19" fillId="0" borderId="32" xfId="2" applyNumberFormat="1" applyFont="1" applyFill="1" applyBorder="1" applyAlignment="1">
      <alignment horizontal="center" vertical="center" wrapText="1"/>
    </xf>
    <xf numFmtId="49" fontId="1" fillId="0" borderId="1"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49" fontId="4" fillId="0" borderId="42" xfId="0" applyNumberFormat="1" applyFont="1" applyBorder="1" applyAlignment="1">
      <alignment horizontal="center" vertical="center" wrapText="1"/>
    </xf>
    <xf numFmtId="49" fontId="4" fillId="0" borderId="30" xfId="2" applyNumberFormat="1" applyFont="1" applyFill="1" applyBorder="1" applyAlignment="1">
      <alignment horizontal="center" vertical="center" wrapText="1"/>
    </xf>
    <xf numFmtId="49" fontId="4" fillId="0" borderId="33" xfId="2" applyNumberFormat="1" applyFont="1" applyFill="1" applyBorder="1" applyAlignment="1">
      <alignment horizontal="center" vertical="center" wrapText="1"/>
    </xf>
    <xf numFmtId="49" fontId="20" fillId="0" borderId="32" xfId="2" applyNumberFormat="1" applyFont="1" applyFill="1" applyBorder="1" applyAlignment="1">
      <alignment horizontal="center" vertical="center" wrapText="1"/>
    </xf>
    <xf numFmtId="49" fontId="4" fillId="0" borderId="32" xfId="2" applyNumberFormat="1" applyFont="1" applyFill="1" applyBorder="1" applyAlignment="1">
      <alignment horizontal="center" vertical="center" wrapText="1"/>
    </xf>
    <xf numFmtId="49" fontId="4" fillId="0" borderId="4" xfId="2" applyNumberFormat="1" applyFont="1" applyFill="1" applyBorder="1" applyAlignment="1">
      <alignment horizontal="center" vertical="center" wrapText="1"/>
    </xf>
    <xf numFmtId="49" fontId="10" fillId="0" borderId="30" xfId="4" applyNumberFormat="1" applyFont="1" applyFill="1" applyBorder="1" applyAlignment="1">
      <alignment horizontal="center" vertical="center" wrapText="1"/>
    </xf>
    <xf numFmtId="49" fontId="10" fillId="0" borderId="1" xfId="4" applyNumberFormat="1" applyFont="1" applyFill="1" applyBorder="1" applyAlignment="1">
      <alignment horizontal="center" vertical="center" wrapText="1"/>
    </xf>
    <xf numFmtId="164" fontId="10" fillId="0" borderId="1" xfId="4" applyNumberFormat="1" applyFont="1" applyFill="1" applyBorder="1" applyAlignment="1">
      <alignment horizontal="center" vertical="center" wrapText="1"/>
    </xf>
    <xf numFmtId="0" fontId="12" fillId="0" borderId="0" xfId="0" applyFont="1" applyAlignment="1">
      <alignment wrapText="1"/>
    </xf>
    <xf numFmtId="0" fontId="1" fillId="0" borderId="43" xfId="0" applyNumberFormat="1" applyFont="1" applyFill="1" applyBorder="1" applyAlignment="1">
      <alignment horizontal="center" vertical="center"/>
    </xf>
    <xf numFmtId="0" fontId="2" fillId="2" borderId="4" xfId="3" applyNumberFormat="1" applyFont="1" applyFill="1" applyBorder="1" applyAlignment="1">
      <alignment vertical="center" wrapText="1"/>
    </xf>
    <xf numFmtId="164" fontId="2" fillId="2" borderId="30" xfId="3" applyNumberFormat="1" applyFont="1" applyFill="1" applyBorder="1" applyAlignment="1">
      <alignment horizontal="right" vertical="center"/>
    </xf>
    <xf numFmtId="164" fontId="2" fillId="2" borderId="33" xfId="3" applyNumberFormat="1" applyFont="1" applyFill="1" applyBorder="1" applyAlignment="1">
      <alignment horizontal="right" vertical="center"/>
    </xf>
    <xf numFmtId="164" fontId="2" fillId="2" borderId="33" xfId="0" applyNumberFormat="1" applyFont="1" applyFill="1" applyBorder="1" applyAlignment="1">
      <alignment horizontal="right" vertical="center"/>
    </xf>
    <xf numFmtId="164" fontId="2" fillId="2" borderId="30" xfId="0" applyNumberFormat="1" applyFont="1" applyFill="1" applyBorder="1" applyAlignment="1">
      <alignment horizontal="right" vertical="center"/>
    </xf>
    <xf numFmtId="0" fontId="21" fillId="0" borderId="0" xfId="0" applyFont="1" applyFill="1"/>
    <xf numFmtId="0" fontId="1" fillId="0" borderId="44" xfId="0" applyNumberFormat="1" applyFont="1" applyFill="1" applyBorder="1" applyAlignment="1">
      <alignment horizontal="center" vertical="center"/>
    </xf>
    <xf numFmtId="0" fontId="1" fillId="0" borderId="4" xfId="3" applyNumberFormat="1" applyFont="1" applyFill="1" applyBorder="1" applyAlignment="1">
      <alignment vertical="center" wrapText="1"/>
    </xf>
    <xf numFmtId="164" fontId="1" fillId="0" borderId="30" xfId="3" applyNumberFormat="1" applyFont="1" applyFill="1" applyBorder="1" applyAlignment="1">
      <alignment horizontal="right" vertical="center"/>
    </xf>
    <xf numFmtId="164" fontId="1" fillId="0" borderId="33" xfId="3" applyNumberFormat="1" applyFont="1" applyFill="1" applyBorder="1" applyAlignment="1">
      <alignment horizontal="right" vertical="center"/>
    </xf>
    <xf numFmtId="164" fontId="1" fillId="0" borderId="33" xfId="0" applyNumberFormat="1" applyFont="1" applyFill="1" applyBorder="1" applyAlignment="1">
      <alignment horizontal="right" vertical="center"/>
    </xf>
    <xf numFmtId="164" fontId="1" fillId="0" borderId="30" xfId="0" applyNumberFormat="1" applyFont="1" applyFill="1" applyBorder="1" applyAlignment="1">
      <alignment horizontal="right" vertical="center"/>
    </xf>
    <xf numFmtId="0" fontId="1" fillId="0" borderId="0" xfId="0" applyNumberFormat="1" applyFont="1" applyFill="1" applyBorder="1" applyAlignment="1">
      <alignment horizontal="center" vertical="center"/>
    </xf>
    <xf numFmtId="0" fontId="22" fillId="0" borderId="0" xfId="0" applyNumberFormat="1" applyFont="1" applyFill="1" applyAlignment="1">
      <alignment horizontal="center" vertical="center" wrapText="1"/>
    </xf>
    <xf numFmtId="0" fontId="2" fillId="0" borderId="4" xfId="3" applyNumberFormat="1" applyFont="1" applyFill="1" applyBorder="1" applyAlignment="1">
      <alignment vertical="center" wrapText="1"/>
    </xf>
    <xf numFmtId="164" fontId="2" fillId="0" borderId="30" xfId="3" applyNumberFormat="1" applyFont="1" applyFill="1" applyBorder="1" applyAlignment="1">
      <alignment horizontal="right" vertical="center"/>
    </xf>
    <xf numFmtId="164" fontId="2" fillId="0" borderId="33" xfId="3" applyNumberFormat="1" applyFont="1" applyFill="1" applyBorder="1" applyAlignment="1">
      <alignment horizontal="right" vertical="center"/>
    </xf>
    <xf numFmtId="164" fontId="18" fillId="0" borderId="30" xfId="3" applyNumberFormat="1" applyFont="1" applyFill="1" applyBorder="1" applyAlignment="1">
      <alignment horizontal="right" vertical="center"/>
    </xf>
    <xf numFmtId="164" fontId="18" fillId="0" borderId="1" xfId="3" applyNumberFormat="1" applyFont="1" applyFill="1" applyBorder="1" applyAlignment="1">
      <alignment horizontal="right" vertical="center"/>
    </xf>
    <xf numFmtId="164" fontId="18" fillId="0" borderId="30" xfId="0" applyNumberFormat="1" applyFont="1" applyFill="1" applyBorder="1" applyAlignment="1">
      <alignment horizontal="right" vertical="center"/>
    </xf>
    <xf numFmtId="164" fontId="18" fillId="0" borderId="1" xfId="0" applyNumberFormat="1" applyFont="1" applyFill="1" applyBorder="1" applyAlignment="1">
      <alignment horizontal="right" vertical="center"/>
    </xf>
    <xf numFmtId="0" fontId="1" fillId="0" borderId="16" xfId="0" applyNumberFormat="1" applyFont="1" applyFill="1" applyBorder="1" applyAlignment="1">
      <alignment horizontal="center" vertical="center"/>
    </xf>
    <xf numFmtId="0" fontId="2" fillId="0" borderId="15" xfId="3" applyNumberFormat="1" applyFont="1" applyFill="1" applyBorder="1" applyAlignment="1">
      <alignment vertical="center" wrapText="1"/>
    </xf>
    <xf numFmtId="164" fontId="2" fillId="0" borderId="34" xfId="3" applyNumberFormat="1" applyFont="1" applyFill="1" applyBorder="1" applyAlignment="1">
      <alignment horizontal="right" vertical="center"/>
    </xf>
    <xf numFmtId="164" fontId="2" fillId="0" borderId="15" xfId="3" applyNumberFormat="1" applyFont="1" applyFill="1" applyBorder="1" applyAlignment="1">
      <alignment horizontal="right" vertical="center"/>
    </xf>
    <xf numFmtId="164" fontId="2" fillId="0" borderId="15" xfId="0" applyNumberFormat="1" applyFont="1" applyFill="1" applyBorder="1" applyAlignment="1">
      <alignment horizontal="right" vertical="center"/>
    </xf>
    <xf numFmtId="164" fontId="2" fillId="0" borderId="34" xfId="0" applyNumberFormat="1" applyFont="1" applyFill="1" applyBorder="1" applyAlignment="1">
      <alignment horizontal="right" vertical="center"/>
    </xf>
    <xf numFmtId="164" fontId="2" fillId="0" borderId="15" xfId="0" applyNumberFormat="1" applyFont="1" applyFill="1" applyBorder="1"/>
    <xf numFmtId="0" fontId="2" fillId="0" borderId="0" xfId="3" applyNumberFormat="1" applyFont="1" applyFill="1" applyBorder="1" applyAlignment="1">
      <alignment vertical="center" wrapText="1"/>
    </xf>
    <xf numFmtId="164" fontId="2" fillId="0" borderId="0" xfId="3" applyNumberFormat="1" applyFont="1" applyFill="1" applyBorder="1" applyAlignment="1">
      <alignment horizontal="right" vertical="center"/>
    </xf>
    <xf numFmtId="164" fontId="2" fillId="0" borderId="0" xfId="0" applyNumberFormat="1" applyFont="1" applyFill="1" applyBorder="1" applyAlignment="1">
      <alignment horizontal="right" vertical="center"/>
    </xf>
    <xf numFmtId="164" fontId="2" fillId="0" borderId="0" xfId="0" applyNumberFormat="1" applyFont="1" applyFill="1" applyBorder="1"/>
    <xf numFmtId="0" fontId="1" fillId="0" borderId="0" xfId="0" applyNumberFormat="1" applyFont="1" applyAlignment="1">
      <alignment horizontal="left" vertical="center" wrapText="1"/>
    </xf>
    <xf numFmtId="164" fontId="1" fillId="0" borderId="0" xfId="0" applyNumberFormat="1" applyFont="1" applyAlignment="1">
      <alignment horizontal="right" vertical="center" wrapText="1"/>
    </xf>
    <xf numFmtId="164" fontId="1" fillId="0" borderId="0" xfId="0" applyNumberFormat="1" applyFont="1" applyAlignment="1">
      <alignment horizontal="right" vertical="center"/>
    </xf>
    <xf numFmtId="164" fontId="18" fillId="0" borderId="0" xfId="0" applyNumberFormat="1" applyFont="1" applyAlignment="1">
      <alignment horizontal="right" vertical="center"/>
    </xf>
    <xf numFmtId="4" fontId="18" fillId="0" borderId="0" xfId="0" applyNumberFormat="1" applyFont="1"/>
    <xf numFmtId="0" fontId="22" fillId="0" borderId="0" xfId="0" applyFont="1"/>
    <xf numFmtId="0" fontId="23" fillId="0" borderId="0" xfId="0" quotePrefix="1" applyFont="1" applyFill="1" applyBorder="1" applyAlignment="1">
      <alignment horizontal="left" vertical="center" wrapText="1"/>
    </xf>
    <xf numFmtId="0" fontId="23" fillId="0" borderId="0" xfId="0" quotePrefix="1" applyFont="1" applyFill="1" applyBorder="1" applyAlignment="1">
      <alignment vertical="center" wrapText="1"/>
    </xf>
    <xf numFmtId="164" fontId="23" fillId="0" borderId="0" xfId="0" applyNumberFormat="1" applyFont="1" applyFill="1" applyBorder="1" applyAlignment="1">
      <alignment wrapText="1"/>
    </xf>
    <xf numFmtId="164" fontId="16" fillId="0" borderId="0" xfId="0" applyNumberFormat="1" applyFont="1" applyFill="1" applyBorder="1" applyAlignment="1">
      <alignment horizontal="left" wrapText="1"/>
    </xf>
    <xf numFmtId="164" fontId="12" fillId="0" borderId="0" xfId="0" applyNumberFormat="1" applyFont="1"/>
    <xf numFmtId="164" fontId="23" fillId="0" borderId="0" xfId="0" applyNumberFormat="1" applyFont="1" applyFill="1" applyBorder="1" applyAlignment="1">
      <alignment horizontal="left" vertical="center" wrapText="1"/>
    </xf>
    <xf numFmtId="164" fontId="24" fillId="0" borderId="0" xfId="0" applyNumberFormat="1" applyFont="1" applyFill="1" applyBorder="1" applyAlignment="1">
      <alignment wrapText="1"/>
    </xf>
    <xf numFmtId="164" fontId="25" fillId="0" borderId="0" xfId="0" applyNumberFormat="1" applyFont="1"/>
    <xf numFmtId="164" fontId="26" fillId="0" borderId="0" xfId="0" applyNumberFormat="1" applyFont="1"/>
    <xf numFmtId="0" fontId="25" fillId="0" borderId="0" xfId="0" applyFont="1"/>
    <xf numFmtId="0" fontId="16" fillId="0" borderId="0" xfId="0" applyFont="1"/>
    <xf numFmtId="0" fontId="23" fillId="0" borderId="0" xfId="0" quotePrefix="1" applyFont="1" applyFill="1" applyBorder="1" applyAlignment="1">
      <alignment horizontal="left" vertical="center" wrapText="1"/>
    </xf>
    <xf numFmtId="164" fontId="23" fillId="0" borderId="0" xfId="0" applyNumberFormat="1" applyFont="1" applyFill="1" applyBorder="1" applyAlignment="1">
      <alignment horizontal="center" vertical="center" wrapText="1"/>
    </xf>
    <xf numFmtId="0" fontId="27"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left" vertical="center" wrapText="1"/>
    </xf>
    <xf numFmtId="0" fontId="23" fillId="0" borderId="0" xfId="0" applyFont="1" applyFill="1" applyBorder="1" applyAlignment="1">
      <alignment horizontal="left" wrapText="1"/>
    </xf>
    <xf numFmtId="0" fontId="23" fillId="0" borderId="0" xfId="0" applyFont="1" applyFill="1" applyBorder="1" applyAlignment="1">
      <alignment horizontal="left" wrapText="1"/>
    </xf>
    <xf numFmtId="164" fontId="23" fillId="0" borderId="0" xfId="0" applyNumberFormat="1" applyFont="1" applyFill="1" applyAlignment="1"/>
    <xf numFmtId="164" fontId="16" fillId="0" borderId="0" xfId="0" applyNumberFormat="1" applyFont="1" applyFill="1" applyAlignment="1">
      <alignment horizontal="left"/>
    </xf>
    <xf numFmtId="164" fontId="23" fillId="0" borderId="0" xfId="0" applyNumberFormat="1" applyFont="1" applyFill="1" applyAlignment="1">
      <alignment horizontal="left" vertical="center"/>
    </xf>
    <xf numFmtId="164" fontId="23" fillId="0" borderId="0" xfId="0" applyNumberFormat="1" applyFont="1" applyFill="1" applyAlignment="1">
      <alignment horizontal="center" vertical="center"/>
    </xf>
    <xf numFmtId="164" fontId="24" fillId="0" borderId="0" xfId="0" applyNumberFormat="1" applyFont="1" applyFill="1" applyAlignment="1"/>
    <xf numFmtId="0" fontId="28" fillId="0" borderId="0" xfId="0" applyFont="1" applyAlignment="1">
      <alignment horizontal="center"/>
    </xf>
    <xf numFmtId="0" fontId="29" fillId="0" borderId="0" xfId="0" applyFont="1"/>
    <xf numFmtId="0" fontId="28" fillId="0" borderId="0" xfId="0" applyFont="1" applyAlignment="1">
      <alignment horizontal="center" wrapText="1"/>
    </xf>
    <xf numFmtId="0" fontId="0" fillId="0" borderId="17" xfId="0" applyBorder="1" applyAlignment="1"/>
    <xf numFmtId="0" fontId="0" fillId="0" borderId="24" xfId="0" applyBorder="1" applyAlignment="1">
      <alignment horizontal="center"/>
    </xf>
    <xf numFmtId="0" fontId="0" fillId="0" borderId="45" xfId="0" applyBorder="1" applyAlignment="1">
      <alignment horizontal="center"/>
    </xf>
    <xf numFmtId="0" fontId="0" fillId="0" borderId="10" xfId="0" applyBorder="1" applyAlignment="1">
      <alignment horizontal="center"/>
    </xf>
    <xf numFmtId="164" fontId="30" fillId="0" borderId="9" xfId="2" applyNumberFormat="1" applyFont="1" applyFill="1" applyBorder="1" applyAlignment="1">
      <alignment horizontal="center" vertical="center" wrapText="1"/>
    </xf>
    <xf numFmtId="164" fontId="30" fillId="0" borderId="10" xfId="2" applyNumberFormat="1" applyFont="1" applyFill="1" applyBorder="1" applyAlignment="1">
      <alignment horizontal="center" vertical="center" wrapText="1"/>
    </xf>
    <xf numFmtId="164" fontId="30" fillId="0" borderId="46" xfId="2" applyNumberFormat="1" applyFont="1" applyFill="1" applyBorder="1" applyAlignment="1">
      <alignment horizontal="center" vertical="center" wrapText="1"/>
    </xf>
    <xf numFmtId="164" fontId="30" fillId="0" borderId="7" xfId="2" applyNumberFormat="1" applyFont="1" applyFill="1" applyBorder="1" applyAlignment="1">
      <alignment horizontal="center" vertical="center" wrapText="1"/>
    </xf>
    <xf numFmtId="164" fontId="30" fillId="0" borderId="8" xfId="2" applyNumberFormat="1" applyFont="1" applyFill="1" applyBorder="1" applyAlignment="1">
      <alignment horizontal="center" vertical="center" wrapText="1"/>
    </xf>
    <xf numFmtId="164" fontId="30" fillId="0" borderId="11" xfId="2" applyNumberFormat="1" applyFont="1" applyFill="1" applyBorder="1" applyAlignment="1">
      <alignment horizontal="center" vertical="center" wrapText="1"/>
    </xf>
    <xf numFmtId="0" fontId="28" fillId="0" borderId="26" xfId="0" applyFont="1" applyBorder="1" applyAlignment="1">
      <alignment horizontal="center" vertical="center"/>
    </xf>
    <xf numFmtId="0" fontId="28" fillId="0" borderId="27" xfId="0" applyFont="1" applyBorder="1" applyAlignment="1">
      <alignment horizontal="center" vertical="center"/>
    </xf>
    <xf numFmtId="0" fontId="0" fillId="0" borderId="19" xfId="0" applyBorder="1" applyAlignment="1">
      <alignment horizontal="center"/>
    </xf>
    <xf numFmtId="0" fontId="0" fillId="0" borderId="3" xfId="0" applyBorder="1" applyAlignment="1">
      <alignment horizontal="center"/>
    </xf>
    <xf numFmtId="0" fontId="0" fillId="0" borderId="23" xfId="0" applyBorder="1" applyAlignment="1">
      <alignment horizontal="center"/>
    </xf>
    <xf numFmtId="164" fontId="30" fillId="0" borderId="47" xfId="2" applyNumberFormat="1" applyFont="1" applyFill="1" applyBorder="1" applyAlignment="1">
      <alignment horizontal="center" vertical="center" wrapText="1"/>
    </xf>
    <xf numFmtId="164" fontId="30" fillId="0" borderId="23" xfId="2" applyNumberFormat="1" applyFont="1" applyFill="1" applyBorder="1" applyAlignment="1">
      <alignment horizontal="center" vertical="center" wrapText="1"/>
    </xf>
    <xf numFmtId="164" fontId="30" fillId="0" borderId="30" xfId="2" applyNumberFormat="1" applyFont="1" applyFill="1" applyBorder="1" applyAlignment="1">
      <alignment horizontal="center" vertical="center" wrapText="1"/>
    </xf>
    <xf numFmtId="164" fontId="30" fillId="0" borderId="1" xfId="2" applyNumberFormat="1" applyFont="1" applyFill="1" applyBorder="1" applyAlignment="1">
      <alignment horizontal="center" vertical="center" wrapText="1"/>
    </xf>
    <xf numFmtId="164" fontId="30" fillId="0" borderId="33" xfId="2" applyNumberFormat="1" applyFont="1" applyFill="1" applyBorder="1" applyAlignment="1">
      <alignment horizontal="center" vertical="center" wrapText="1"/>
    </xf>
    <xf numFmtId="164" fontId="30" fillId="0" borderId="40" xfId="2" applyNumberFormat="1" applyFont="1" applyFill="1" applyBorder="1" applyAlignment="1">
      <alignment horizontal="center" vertical="center" wrapText="1"/>
    </xf>
    <xf numFmtId="164" fontId="30" fillId="0" borderId="42" xfId="2" applyNumberFormat="1" applyFont="1" applyFill="1" applyBorder="1" applyAlignment="1">
      <alignment horizontal="center" vertical="center" wrapText="1"/>
    </xf>
    <xf numFmtId="164" fontId="30" fillId="0" borderId="29" xfId="2" applyNumberFormat="1" applyFont="1" applyFill="1" applyBorder="1" applyAlignment="1">
      <alignment horizontal="center" vertical="center" wrapText="1"/>
    </xf>
    <xf numFmtId="164" fontId="30" fillId="0" borderId="31" xfId="2" applyNumberFormat="1" applyFont="1" applyFill="1" applyBorder="1" applyAlignment="1">
      <alignment horizontal="center" vertical="center" wrapText="1"/>
    </xf>
    <xf numFmtId="0" fontId="29" fillId="0" borderId="48" xfId="0" applyFont="1" applyBorder="1" applyAlignment="1">
      <alignment horizontal="center" vertical="center"/>
    </xf>
    <xf numFmtId="0" fontId="29" fillId="0" borderId="49" xfId="0" applyFont="1" applyBorder="1" applyAlignment="1">
      <alignment horizontal="center" vertical="center"/>
    </xf>
    <xf numFmtId="0" fontId="0" fillId="0" borderId="19" xfId="0" applyBorder="1" applyAlignment="1">
      <alignment horizontal="center" vertical="center" wrapText="1"/>
    </xf>
    <xf numFmtId="0" fontId="0" fillId="0" borderId="1" xfId="0" applyBorder="1"/>
    <xf numFmtId="0" fontId="0" fillId="0" borderId="20" xfId="0" applyBorder="1" applyAlignment="1">
      <alignment horizontal="center" vertical="center" wrapText="1"/>
    </xf>
    <xf numFmtId="164" fontId="1" fillId="0" borderId="30" xfId="2" applyNumberFormat="1" applyFont="1" applyFill="1" applyBorder="1" applyAlignment="1">
      <alignment horizontal="center" vertical="center"/>
    </xf>
    <xf numFmtId="164" fontId="1" fillId="0" borderId="32" xfId="2" applyNumberFormat="1" applyFont="1" applyFill="1" applyBorder="1" applyAlignment="1">
      <alignment horizontal="center" vertical="center"/>
    </xf>
    <xf numFmtId="164" fontId="1" fillId="0" borderId="1" xfId="2" applyNumberFormat="1" applyFont="1" applyFill="1" applyBorder="1" applyAlignment="1">
      <alignment horizontal="center" vertical="center"/>
    </xf>
    <xf numFmtId="49" fontId="1" fillId="0" borderId="30" xfId="0" applyNumberFormat="1" applyFont="1" applyBorder="1" applyAlignment="1">
      <alignment horizontal="center" vertical="center"/>
    </xf>
    <xf numFmtId="49" fontId="4" fillId="0" borderId="4" xfId="2" applyNumberFormat="1" applyFont="1" applyFill="1" applyBorder="1" applyAlignment="1">
      <alignment horizontal="center" vertical="center"/>
    </xf>
    <xf numFmtId="49" fontId="12" fillId="0" borderId="0" xfId="0" applyNumberFormat="1" applyFont="1"/>
    <xf numFmtId="0" fontId="1" fillId="2" borderId="30" xfId="0" applyNumberFormat="1" applyFont="1" applyFill="1" applyBorder="1" applyAlignment="1">
      <alignment horizontal="center" vertical="center"/>
    </xf>
    <xf numFmtId="0" fontId="1" fillId="2" borderId="1" xfId="0" applyNumberFormat="1" applyFont="1" applyFill="1" applyBorder="1" applyAlignment="1">
      <alignment horizontal="center" vertical="center"/>
    </xf>
    <xf numFmtId="164" fontId="2" fillId="2" borderId="4" xfId="3" applyNumberFormat="1" applyFont="1" applyFill="1" applyBorder="1" applyAlignment="1">
      <alignment horizontal="right" vertical="center"/>
    </xf>
    <xf numFmtId="164" fontId="2" fillId="2" borderId="30" xfId="0" applyNumberFormat="1" applyFont="1" applyFill="1" applyBorder="1"/>
    <xf numFmtId="164" fontId="2" fillId="2" borderId="33" xfId="0" applyNumberFormat="1" applyFont="1" applyFill="1" applyBorder="1"/>
    <xf numFmtId="0" fontId="21" fillId="2" borderId="0" xfId="0" applyFont="1" applyFill="1"/>
    <xf numFmtId="0" fontId="1" fillId="0" borderId="30" xfId="0" applyNumberFormat="1" applyFont="1" applyBorder="1" applyAlignment="1">
      <alignment horizontal="center" vertical="center"/>
    </xf>
    <xf numFmtId="0" fontId="1" fillId="0" borderId="1" xfId="0" applyNumberFormat="1" applyFont="1" applyBorder="1" applyAlignment="1">
      <alignment horizontal="center" vertical="center"/>
    </xf>
    <xf numFmtId="164" fontId="1" fillId="0" borderId="4" xfId="3" applyNumberFormat="1" applyFont="1" applyFill="1" applyBorder="1" applyAlignment="1">
      <alignment horizontal="right" vertical="center"/>
    </xf>
    <xf numFmtId="164" fontId="1" fillId="0" borderId="1" xfId="0" applyNumberFormat="1" applyFont="1" applyBorder="1" applyAlignment="1">
      <alignment horizontal="right" vertical="center"/>
    </xf>
    <xf numFmtId="164" fontId="1" fillId="0" borderId="33" xfId="0" applyNumberFormat="1" applyFont="1" applyBorder="1" applyAlignment="1">
      <alignment horizontal="right" vertical="center"/>
    </xf>
    <xf numFmtId="164" fontId="2" fillId="0" borderId="30" xfId="0" applyNumberFormat="1" applyFont="1" applyBorder="1" applyAlignment="1">
      <alignment horizontal="right" vertical="center"/>
    </xf>
    <xf numFmtId="164" fontId="1" fillId="0" borderId="33" xfId="0" applyNumberFormat="1" applyFont="1" applyBorder="1"/>
    <xf numFmtId="164" fontId="2" fillId="0" borderId="30" xfId="0" applyNumberFormat="1" applyFont="1" applyBorder="1"/>
    <xf numFmtId="164" fontId="2" fillId="0" borderId="4" xfId="3" applyNumberFormat="1" applyFont="1" applyFill="1" applyBorder="1" applyAlignment="1">
      <alignment horizontal="right" vertical="center"/>
    </xf>
    <xf numFmtId="164" fontId="2" fillId="0" borderId="33" xfId="0" applyNumberFormat="1" applyFont="1" applyBorder="1"/>
    <xf numFmtId="0" fontId="21" fillId="0" borderId="0" xfId="0" applyFont="1"/>
    <xf numFmtId="0" fontId="22" fillId="0" borderId="30" xfId="5" applyNumberFormat="1" applyFont="1" applyBorder="1" applyAlignment="1">
      <alignment horizontal="center" vertical="center"/>
    </xf>
    <xf numFmtId="0" fontId="22" fillId="0" borderId="34" xfId="5" applyNumberFormat="1" applyFont="1" applyBorder="1" applyAlignment="1">
      <alignment horizontal="center" vertical="center"/>
    </xf>
    <xf numFmtId="164" fontId="2" fillId="0" borderId="38" xfId="3" applyNumberFormat="1" applyFont="1" applyFill="1" applyBorder="1" applyAlignment="1">
      <alignment horizontal="right" vertical="center"/>
    </xf>
    <xf numFmtId="164" fontId="2" fillId="0" borderId="14" xfId="0" applyNumberFormat="1" applyFont="1" applyBorder="1" applyAlignment="1">
      <alignment horizontal="right" vertical="center"/>
    </xf>
    <xf numFmtId="164" fontId="2" fillId="0" borderId="15" xfId="0" applyNumberFormat="1" applyFont="1" applyBorder="1" applyAlignment="1">
      <alignment horizontal="right" vertical="center"/>
    </xf>
    <xf numFmtId="164" fontId="2" fillId="0" borderId="34" xfId="0" applyNumberFormat="1" applyFont="1" applyBorder="1" applyAlignment="1">
      <alignment horizontal="right" vertical="center"/>
    </xf>
    <xf numFmtId="164" fontId="2" fillId="0" borderId="15" xfId="0" applyNumberFormat="1" applyFont="1" applyBorder="1"/>
    <xf numFmtId="164" fontId="2" fillId="0" borderId="34" xfId="0" applyNumberFormat="1" applyFont="1" applyBorder="1"/>
    <xf numFmtId="164" fontId="2" fillId="0" borderId="14" xfId="0" applyNumberFormat="1" applyFont="1" applyBorder="1"/>
    <xf numFmtId="0" fontId="24" fillId="0" borderId="0" xfId="0" quotePrefix="1" applyFont="1" applyFill="1" applyBorder="1" applyAlignment="1">
      <alignment horizontal="left" vertical="center" wrapText="1"/>
    </xf>
    <xf numFmtId="0" fontId="24" fillId="0" borderId="0" xfId="0" applyFont="1"/>
    <xf numFmtId="164" fontId="24" fillId="0" borderId="0" xfId="0" applyNumberFormat="1" applyFont="1" applyFill="1" applyBorder="1" applyAlignment="1">
      <alignment vertical="center" wrapText="1"/>
    </xf>
    <xf numFmtId="164" fontId="24" fillId="0" borderId="0" xfId="0" applyNumberFormat="1" applyFont="1" applyFill="1" applyBorder="1" applyAlignment="1">
      <alignment horizontal="left" vertical="center" wrapText="1"/>
    </xf>
    <xf numFmtId="0" fontId="24" fillId="0" borderId="0" xfId="0" quotePrefix="1" applyFont="1" applyFill="1" applyBorder="1" applyAlignment="1">
      <alignment horizontal="left" wrapText="1"/>
    </xf>
    <xf numFmtId="164" fontId="24" fillId="0" borderId="0" xfId="0" applyNumberFormat="1" applyFont="1" applyFill="1" applyAlignment="1">
      <alignment horizontal="left" vertical="center" wrapText="1"/>
    </xf>
    <xf numFmtId="164" fontId="24" fillId="0" borderId="0" xfId="0" applyNumberFormat="1" applyFont="1" applyFill="1" applyBorder="1" applyAlignment="1">
      <alignment horizontal="center" vertical="center" wrapText="1"/>
    </xf>
    <xf numFmtId="0" fontId="24" fillId="0" borderId="0" xfId="0" applyFont="1" applyFill="1" applyBorder="1" applyAlignment="1">
      <alignment horizontal="left" wrapText="1"/>
    </xf>
    <xf numFmtId="0" fontId="24" fillId="0" borderId="0" xfId="0" applyFont="1" applyFill="1" applyBorder="1" applyAlignment="1">
      <alignment horizontal="left" wrapText="1"/>
    </xf>
    <xf numFmtId="164" fontId="24" fillId="0" borderId="0" xfId="0" applyNumberFormat="1" applyFont="1" applyFill="1" applyAlignment="1">
      <alignment wrapText="1"/>
    </xf>
    <xf numFmtId="164" fontId="24" fillId="0" borderId="0" xfId="0" applyNumberFormat="1" applyFont="1" applyFill="1" applyAlignment="1">
      <alignment vertical="center"/>
    </xf>
    <xf numFmtId="164" fontId="24" fillId="0" borderId="0" xfId="0" applyNumberFormat="1" applyFont="1" applyFill="1" applyAlignment="1">
      <alignment horizontal="left" vertical="center"/>
    </xf>
    <xf numFmtId="49" fontId="1" fillId="0" borderId="1" xfId="0" applyNumberFormat="1" applyFont="1" applyBorder="1" applyAlignment="1">
      <alignment horizontal="center" vertical="center" wrapText="1"/>
    </xf>
    <xf numFmtId="0" fontId="11" fillId="0" borderId="0" xfId="6" applyFont="1" applyFill="1" applyAlignment="1">
      <alignment horizontal="center"/>
    </xf>
    <xf numFmtId="0" fontId="11" fillId="0" borderId="0" xfId="2" applyFont="1" applyFill="1" applyAlignment="1"/>
    <xf numFmtId="0" fontId="11" fillId="0" borderId="0" xfId="2" applyFont="1" applyFill="1" applyAlignment="1">
      <alignment horizontal="right"/>
    </xf>
    <xf numFmtId="0" fontId="11" fillId="0" borderId="0" xfId="2" applyFont="1" applyFill="1" applyAlignment="1">
      <alignment horizontal="center"/>
    </xf>
    <xf numFmtId="0" fontId="3" fillId="0" borderId="0" xfId="6" applyFont="1" applyFill="1" applyAlignment="1">
      <alignment horizontal="center"/>
    </xf>
    <xf numFmtId="0" fontId="11" fillId="0" borderId="0" xfId="6" applyFont="1" applyFill="1"/>
    <xf numFmtId="0" fontId="3" fillId="0" borderId="0" xfId="6" applyFont="1" applyFill="1" applyBorder="1" applyAlignment="1">
      <alignment horizontal="center"/>
    </xf>
    <xf numFmtId="0" fontId="3" fillId="0" borderId="0" xfId="6" applyFont="1" applyFill="1" applyBorder="1" applyAlignment="1">
      <alignment horizontal="center"/>
    </xf>
    <xf numFmtId="0" fontId="3" fillId="3" borderId="0" xfId="6" applyFont="1" applyFill="1" applyBorder="1" applyAlignment="1">
      <alignment horizontal="center"/>
    </xf>
    <xf numFmtId="0" fontId="32" fillId="0" borderId="0" xfId="6" applyFont="1" applyFill="1" applyBorder="1" applyAlignment="1">
      <alignment horizontal="center"/>
    </xf>
    <xf numFmtId="0" fontId="11" fillId="0" borderId="0" xfId="6" applyFont="1" applyFill="1" applyBorder="1"/>
    <xf numFmtId="0" fontId="11" fillId="0" borderId="2" xfId="6" applyFont="1" applyFill="1" applyBorder="1" applyAlignment="1">
      <alignment horizontal="center" vertical="center" wrapText="1"/>
    </xf>
    <xf numFmtId="0" fontId="11" fillId="0" borderId="2" xfId="2" applyFont="1" applyFill="1" applyBorder="1" applyAlignment="1">
      <alignment horizontal="center" wrapText="1"/>
    </xf>
    <xf numFmtId="0" fontId="11" fillId="0" borderId="36" xfId="6" applyFont="1" applyFill="1" applyBorder="1" applyAlignment="1">
      <alignment horizontal="center" vertical="center" wrapText="1"/>
    </xf>
    <xf numFmtId="0" fontId="11" fillId="0" borderId="36" xfId="2" applyFont="1" applyFill="1" applyBorder="1" applyAlignment="1">
      <alignment horizontal="center" wrapText="1"/>
    </xf>
    <xf numFmtId="0" fontId="11" fillId="0" borderId="3" xfId="6" applyFont="1" applyFill="1" applyBorder="1" applyAlignment="1">
      <alignment horizontal="center" vertical="center" wrapText="1"/>
    </xf>
    <xf numFmtId="0" fontId="11" fillId="0" borderId="3" xfId="2" applyFont="1" applyFill="1" applyBorder="1" applyAlignment="1">
      <alignment horizontal="center" wrapText="1"/>
    </xf>
    <xf numFmtId="0" fontId="11" fillId="0" borderId="1" xfId="6" applyFont="1" applyFill="1" applyBorder="1" applyAlignment="1">
      <alignment horizontal="center" wrapText="1"/>
    </xf>
    <xf numFmtId="0" fontId="11" fillId="0" borderId="22" xfId="6" applyFont="1" applyFill="1" applyBorder="1" applyAlignment="1">
      <alignment horizontal="center" wrapText="1"/>
    </xf>
    <xf numFmtId="0" fontId="11" fillId="0" borderId="3" xfId="6" applyFont="1" applyFill="1" applyBorder="1" applyAlignment="1">
      <alignment horizontal="center" wrapText="1"/>
    </xf>
    <xf numFmtId="0" fontId="3" fillId="0" borderId="1" xfId="0" applyFont="1" applyBorder="1" applyAlignment="1">
      <alignment wrapText="1"/>
    </xf>
    <xf numFmtId="0" fontId="33" fillId="3" borderId="1" xfId="0" applyFont="1" applyFill="1" applyBorder="1" applyAlignment="1">
      <alignment horizontal="right"/>
    </xf>
    <xf numFmtId="164" fontId="33" fillId="3" borderId="1" xfId="0" applyNumberFormat="1" applyFont="1" applyFill="1" applyBorder="1"/>
    <xf numFmtId="0" fontId="33" fillId="0" borderId="1" xfId="0" applyFont="1" applyBorder="1"/>
    <xf numFmtId="0" fontId="33" fillId="3" borderId="1" xfId="0" applyFont="1" applyFill="1" applyBorder="1"/>
    <xf numFmtId="164" fontId="16" fillId="0" borderId="0" xfId="0" applyNumberFormat="1" applyFont="1"/>
    <xf numFmtId="0" fontId="16" fillId="0" borderId="1" xfId="0" applyFont="1" applyBorder="1"/>
    <xf numFmtId="0" fontId="16" fillId="3" borderId="1" xfId="0" applyFont="1" applyFill="1" applyBorder="1"/>
    <xf numFmtId="164" fontId="16" fillId="3" borderId="1" xfId="0" applyNumberFormat="1" applyFont="1" applyFill="1" applyBorder="1"/>
    <xf numFmtId="0" fontId="16" fillId="3" borderId="0" xfId="0" applyFont="1" applyFill="1"/>
    <xf numFmtId="0" fontId="16" fillId="0" borderId="1" xfId="0" applyFont="1" applyBorder="1" applyAlignment="1">
      <alignment wrapText="1"/>
    </xf>
    <xf numFmtId="0" fontId="16" fillId="3" borderId="1" xfId="0" applyFont="1" applyFill="1" applyBorder="1" applyAlignment="1">
      <alignment vertical="center"/>
    </xf>
    <xf numFmtId="165" fontId="16" fillId="0" borderId="0" xfId="0" applyNumberFormat="1" applyFont="1"/>
    <xf numFmtId="165" fontId="16" fillId="0" borderId="1" xfId="0" applyNumberFormat="1" applyFont="1" applyBorder="1"/>
    <xf numFmtId="164" fontId="16" fillId="3" borderId="0" xfId="0" applyNumberFormat="1" applyFont="1" applyFill="1" applyBorder="1"/>
    <xf numFmtId="0" fontId="16" fillId="0" borderId="1" xfId="0" applyFont="1" applyBorder="1" applyAlignment="1"/>
    <xf numFmtId="0" fontId="33" fillId="0" borderId="1" xfId="0" applyFont="1" applyBorder="1" applyAlignment="1">
      <alignment wrapText="1"/>
    </xf>
    <xf numFmtId="0" fontId="33" fillId="0" borderId="1" xfId="0" applyFont="1" applyFill="1" applyBorder="1" applyAlignment="1">
      <alignment horizontal="right"/>
    </xf>
    <xf numFmtId="0" fontId="16" fillId="0" borderId="1" xfId="0" applyFont="1" applyFill="1" applyBorder="1" applyAlignment="1">
      <alignment horizontal="right"/>
    </xf>
    <xf numFmtId="164" fontId="16" fillId="3" borderId="1" xfId="0" applyNumberFormat="1" applyFont="1" applyFill="1" applyBorder="1" applyAlignment="1">
      <alignment vertical="center"/>
    </xf>
    <xf numFmtId="0" fontId="33" fillId="3" borderId="1" xfId="0" applyFont="1" applyFill="1" applyBorder="1" applyAlignment="1">
      <alignment vertical="center"/>
    </xf>
    <xf numFmtId="164" fontId="33" fillId="3" borderId="1" xfId="0" applyNumberFormat="1" applyFont="1" applyFill="1" applyBorder="1" applyAlignment="1">
      <alignment vertical="center"/>
    </xf>
    <xf numFmtId="0" fontId="11" fillId="0" borderId="0" xfId="0" applyFont="1" applyAlignment="1">
      <alignment wrapText="1"/>
    </xf>
    <xf numFmtId="49" fontId="11" fillId="0" borderId="0" xfId="0" applyNumberFormat="1" applyFont="1"/>
    <xf numFmtId="164" fontId="11" fillId="0" borderId="0" xfId="0" applyNumberFormat="1" applyFont="1"/>
    <xf numFmtId="164" fontId="11" fillId="0" borderId="0" xfId="0" applyNumberFormat="1" applyFont="1" applyAlignment="1"/>
    <xf numFmtId="0" fontId="34" fillId="0" borderId="0" xfId="0" applyFont="1"/>
    <xf numFmtId="0" fontId="1" fillId="0" borderId="0" xfId="0" applyFont="1" applyAlignment="1">
      <alignment horizontal="left" wrapText="1"/>
    </xf>
    <xf numFmtId="0" fontId="1" fillId="0" borderId="0" xfId="0" applyFont="1" applyAlignment="1">
      <alignment wrapText="1"/>
    </xf>
    <xf numFmtId="0" fontId="5" fillId="0" borderId="1" xfId="0" applyFont="1" applyBorder="1" applyAlignment="1">
      <alignment horizontal="left" wrapText="1" indent="6"/>
    </xf>
    <xf numFmtId="0" fontId="5" fillId="0" borderId="1" xfId="0" applyFont="1" applyBorder="1" applyAlignment="1">
      <alignment horizontal="left" wrapText="1" indent="7"/>
    </xf>
    <xf numFmtId="0" fontId="1" fillId="0" borderId="1" xfId="0" applyFont="1" applyBorder="1" applyAlignment="1">
      <alignment horizontal="center" wrapText="1"/>
    </xf>
    <xf numFmtId="0" fontId="1" fillId="0" borderId="1" xfId="0" applyFont="1" applyBorder="1" applyAlignment="1">
      <alignment horizontal="left" wrapText="1" indent="1"/>
    </xf>
    <xf numFmtId="0" fontId="1" fillId="0" borderId="1" xfId="0" applyFont="1" applyBorder="1" applyAlignment="1">
      <alignment horizontal="left" wrapText="1" indent="2"/>
    </xf>
    <xf numFmtId="0" fontId="1" fillId="0" borderId="1" xfId="0" applyFont="1" applyBorder="1" applyAlignment="1">
      <alignment horizontal="left" wrapText="1" indent="3"/>
    </xf>
    <xf numFmtId="0" fontId="1" fillId="0" borderId="1" xfId="0" applyFont="1" applyBorder="1" applyAlignment="1">
      <alignment horizontal="left" wrapText="1" indent="4"/>
    </xf>
    <xf numFmtId="0" fontId="1" fillId="0" borderId="1" xfId="0" applyFont="1" applyBorder="1" applyAlignment="1">
      <alignment horizontal="left" wrapText="1" indent="5"/>
    </xf>
    <xf numFmtId="0" fontId="1" fillId="0" borderId="0" xfId="0" applyFont="1"/>
    <xf numFmtId="0" fontId="1" fillId="0" borderId="0" xfId="0" applyFont="1" applyAlignment="1"/>
    <xf numFmtId="164" fontId="1" fillId="0" borderId="0" xfId="0" applyNumberFormat="1" applyFont="1" applyAlignment="1">
      <alignment horizontal="right" wrapText="1"/>
    </xf>
    <xf numFmtId="0" fontId="7" fillId="0" borderId="0" xfId="0" applyFont="1" applyAlignment="1"/>
    <xf numFmtId="4" fontId="2" fillId="0" borderId="0" xfId="0" applyNumberFormat="1" applyFont="1" applyAlignment="1"/>
    <xf numFmtId="0" fontId="1" fillId="0" borderId="0" xfId="0" applyFont="1" applyAlignment="1">
      <alignment horizontal="center"/>
    </xf>
    <xf numFmtId="0" fontId="13" fillId="0" borderId="0" xfId="0" applyFont="1" applyFill="1"/>
    <xf numFmtId="0" fontId="13" fillId="0" borderId="0" xfId="0" applyFont="1"/>
    <xf numFmtId="4" fontId="2" fillId="0" borderId="0" xfId="2" applyNumberFormat="1" applyFont="1" applyFill="1" applyBorder="1" applyAlignment="1"/>
    <xf numFmtId="165" fontId="1" fillId="0" borderId="0" xfId="2" applyNumberFormat="1" applyFont="1" applyFill="1" applyBorder="1" applyAlignment="1">
      <alignment horizontal="center"/>
    </xf>
    <xf numFmtId="165" fontId="2" fillId="0" borderId="0" xfId="2" applyNumberFormat="1" applyFont="1" applyFill="1" applyBorder="1" applyAlignment="1">
      <alignment horizontal="center"/>
    </xf>
    <xf numFmtId="4" fontId="2" fillId="0" borderId="0" xfId="2" applyNumberFormat="1" applyFont="1" applyFill="1" applyBorder="1" applyAlignment="1">
      <alignment horizontal="left"/>
    </xf>
    <xf numFmtId="0" fontId="35" fillId="0" borderId="0" xfId="0" applyFont="1" applyAlignment="1">
      <alignment horizontal="left"/>
    </xf>
    <xf numFmtId="0" fontId="2" fillId="0" borderId="0" xfId="0" applyFont="1" applyAlignment="1">
      <alignment horizontal="center"/>
    </xf>
    <xf numFmtId="4" fontId="2" fillId="0" borderId="0" xfId="0" applyNumberFormat="1" applyFont="1" applyAlignment="1">
      <alignment horizontal="center"/>
    </xf>
    <xf numFmtId="0" fontId="2" fillId="0" borderId="0" xfId="0" applyFont="1" applyFill="1" applyBorder="1" applyAlignment="1">
      <alignment horizontal="center"/>
    </xf>
    <xf numFmtId="0" fontId="36" fillId="0" borderId="23" xfId="0" applyFont="1" applyBorder="1" applyAlignment="1">
      <alignment horizontal="left"/>
    </xf>
    <xf numFmtId="0" fontId="36" fillId="0" borderId="23" xfId="0" applyFont="1" applyBorder="1" applyAlignment="1">
      <alignment horizontal="center"/>
    </xf>
    <xf numFmtId="4" fontId="36" fillId="0" borderId="23" xfId="0" applyNumberFormat="1" applyFont="1" applyBorder="1" applyAlignment="1">
      <alignment horizontal="left"/>
    </xf>
    <xf numFmtId="0" fontId="36" fillId="0" borderId="23" xfId="0" applyFont="1" applyBorder="1" applyAlignment="1">
      <alignment horizontal="right"/>
    </xf>
    <xf numFmtId="0" fontId="2" fillId="0" borderId="1" xfId="0" applyFont="1" applyBorder="1" applyAlignment="1">
      <alignment horizontal="center" vertical="center"/>
    </xf>
    <xf numFmtId="0" fontId="36" fillId="0" borderId="1" xfId="0" applyFont="1" applyBorder="1" applyAlignment="1">
      <alignment horizontal="center" vertical="center" wrapText="1"/>
    </xf>
    <xf numFmtId="0" fontId="2" fillId="0" borderId="4" xfId="0" applyFont="1" applyBorder="1" applyAlignment="1">
      <alignment horizontal="center"/>
    </xf>
    <xf numFmtId="0" fontId="2" fillId="0" borderId="29" xfId="0" applyFont="1" applyBorder="1" applyAlignment="1">
      <alignment horizontal="center"/>
    </xf>
    <xf numFmtId="0" fontId="2" fillId="0" borderId="32" xfId="0" applyFont="1" applyBorder="1" applyAlignment="1">
      <alignment horizontal="center"/>
    </xf>
    <xf numFmtId="0" fontId="37" fillId="0" borderId="2" xfId="0" applyFont="1" applyBorder="1" applyAlignment="1">
      <alignment horizontal="center" vertical="center"/>
    </xf>
    <xf numFmtId="0" fontId="36" fillId="0" borderId="1" xfId="0" applyFont="1" applyBorder="1" applyAlignment="1">
      <alignment horizontal="center"/>
    </xf>
    <xf numFmtId="0" fontId="37" fillId="0" borderId="1" xfId="0" applyFont="1" applyBorder="1" applyAlignment="1">
      <alignment horizontal="center"/>
    </xf>
    <xf numFmtId="0" fontId="37" fillId="0" borderId="3" xfId="0" applyFont="1" applyBorder="1" applyAlignment="1">
      <alignment horizontal="center" vertical="center"/>
    </xf>
    <xf numFmtId="0" fontId="36" fillId="0" borderId="1" xfId="0" applyFont="1" applyBorder="1" applyAlignment="1">
      <alignment horizontal="center" vertical="center" wrapText="1"/>
    </xf>
    <xf numFmtId="0" fontId="36" fillId="0" borderId="0" xfId="0" applyFont="1" applyBorder="1" applyAlignment="1">
      <alignment horizontal="center" vertical="center" wrapText="1"/>
    </xf>
    <xf numFmtId="4" fontId="13" fillId="0" borderId="0" xfId="0" applyNumberFormat="1" applyFont="1"/>
    <xf numFmtId="0" fontId="37" fillId="0" borderId="1" xfId="0" applyFont="1" applyBorder="1" applyAlignment="1">
      <alignment horizontal="center" vertical="center" wrapText="1"/>
    </xf>
    <xf numFmtId="1" fontId="36" fillId="0" borderId="1" xfId="0" applyNumberFormat="1" applyFont="1" applyBorder="1" applyAlignment="1">
      <alignment horizontal="center" vertical="center"/>
    </xf>
    <xf numFmtId="1" fontId="36" fillId="0" borderId="1" xfId="0" applyNumberFormat="1" applyFont="1" applyBorder="1" applyAlignment="1">
      <alignment horizontal="center" vertical="center" shrinkToFit="1"/>
    </xf>
    <xf numFmtId="4" fontId="36" fillId="0" borderId="1" xfId="0" applyNumberFormat="1" applyFont="1" applyBorder="1" applyAlignment="1">
      <alignment horizontal="center" vertical="center" shrinkToFit="1"/>
    </xf>
    <xf numFmtId="49" fontId="36" fillId="0" borderId="1" xfId="0" applyNumberFormat="1" applyFont="1" applyBorder="1" applyAlignment="1">
      <alignment horizontal="center" vertical="center"/>
    </xf>
    <xf numFmtId="0" fontId="36" fillId="0" borderId="1" xfId="0" applyFont="1" applyBorder="1" applyAlignment="1">
      <alignment horizontal="center" vertical="center"/>
    </xf>
    <xf numFmtId="4" fontId="36" fillId="0" borderId="1" xfId="0" applyNumberFormat="1" applyFont="1" applyBorder="1" applyAlignment="1">
      <alignment horizontal="right" vertical="center" shrinkToFit="1"/>
    </xf>
    <xf numFmtId="49" fontId="2" fillId="0" borderId="1" xfId="0" applyNumberFormat="1" applyFont="1" applyFill="1" applyBorder="1" applyAlignment="1">
      <alignment horizontal="left" vertical="center"/>
    </xf>
    <xf numFmtId="0" fontId="36" fillId="0" borderId="1" xfId="0" applyFont="1" applyFill="1" applyBorder="1" applyAlignment="1">
      <alignment horizontal="center" vertical="center"/>
    </xf>
    <xf numFmtId="164" fontId="3" fillId="0" borderId="1" xfId="0" applyNumberFormat="1" applyFont="1" applyFill="1" applyBorder="1" applyAlignment="1">
      <alignment horizontal="right" vertical="center"/>
    </xf>
    <xf numFmtId="49" fontId="7" fillId="0" borderId="1" xfId="0" applyNumberFormat="1" applyFont="1" applyFill="1" applyBorder="1" applyAlignment="1">
      <alignment horizontal="left" vertical="center"/>
    </xf>
    <xf numFmtId="2" fontId="9" fillId="0" borderId="0" xfId="0" applyNumberFormat="1" applyFont="1" applyFill="1" applyAlignment="1">
      <alignment horizontal="right" vertical="justify"/>
    </xf>
    <xf numFmtId="49" fontId="2" fillId="0" borderId="1" xfId="0" applyNumberFormat="1" applyFont="1" applyBorder="1" applyAlignment="1">
      <alignment horizontal="left" vertical="center" wrapText="1"/>
    </xf>
    <xf numFmtId="164" fontId="1" fillId="0" borderId="1" xfId="0" applyNumberFormat="1" applyFont="1" applyBorder="1" applyAlignment="1">
      <alignment horizontal="right" vertical="center" wrapText="1"/>
    </xf>
    <xf numFmtId="164" fontId="2" fillId="0" borderId="1" xfId="0" applyNumberFormat="1" applyFont="1" applyBorder="1" applyAlignment="1">
      <alignment horizontal="right" vertical="center"/>
    </xf>
    <xf numFmtId="164" fontId="2" fillId="4" borderId="1" xfId="0" applyNumberFormat="1" applyFont="1" applyFill="1" applyBorder="1" applyAlignment="1">
      <alignment horizontal="right" vertical="center"/>
    </xf>
    <xf numFmtId="49" fontId="2" fillId="0" borderId="1" xfId="0" applyNumberFormat="1" applyFont="1" applyBorder="1" applyAlignment="1">
      <alignment vertical="center" wrapText="1"/>
    </xf>
    <xf numFmtId="164" fontId="1" fillId="0" borderId="1" xfId="0" applyNumberFormat="1" applyFont="1" applyBorder="1" applyAlignment="1">
      <alignment horizontal="right" vertical="center" shrinkToFit="1"/>
    </xf>
    <xf numFmtId="164" fontId="2" fillId="0" borderId="1" xfId="0" applyNumberFormat="1" applyFont="1" applyBorder="1" applyAlignment="1">
      <alignment horizontal="right" vertical="center" shrinkToFit="1"/>
    </xf>
    <xf numFmtId="164" fontId="9" fillId="0" borderId="1" xfId="0" applyNumberFormat="1" applyFont="1" applyBorder="1" applyAlignment="1">
      <alignment horizontal="right" vertical="center"/>
    </xf>
    <xf numFmtId="164" fontId="37" fillId="0" borderId="1" xfId="0" applyNumberFormat="1" applyFont="1" applyBorder="1" applyAlignment="1">
      <alignment horizontal="right" vertical="center"/>
    </xf>
    <xf numFmtId="164" fontId="37" fillId="0" borderId="1" xfId="0" applyNumberFormat="1" applyFont="1" applyBorder="1" applyAlignment="1">
      <alignment horizontal="right" vertical="center" shrinkToFit="1"/>
    </xf>
    <xf numFmtId="164" fontId="37" fillId="4" borderId="1" xfId="0" applyNumberFormat="1" applyFont="1" applyFill="1" applyBorder="1" applyAlignment="1">
      <alignment horizontal="right" vertical="center"/>
    </xf>
    <xf numFmtId="49" fontId="2" fillId="0" borderId="1" xfId="0" applyNumberFormat="1" applyFont="1" applyFill="1" applyBorder="1" applyAlignment="1">
      <alignment vertical="center" wrapText="1"/>
    </xf>
    <xf numFmtId="164" fontId="3" fillId="0" borderId="1" xfId="0" applyNumberFormat="1" applyFont="1" applyFill="1" applyBorder="1" applyAlignment="1">
      <alignment horizontal="right" vertical="center" shrinkToFit="1"/>
    </xf>
    <xf numFmtId="49" fontId="7" fillId="0" borderId="1" xfId="0" applyNumberFormat="1" applyFont="1" applyFill="1" applyBorder="1" applyAlignment="1">
      <alignment vertical="center" wrapText="1"/>
    </xf>
    <xf numFmtId="164" fontId="2" fillId="0" borderId="1" xfId="0" applyNumberFormat="1" applyFont="1" applyFill="1" applyBorder="1" applyAlignment="1">
      <alignment horizontal="right" vertical="center" shrinkToFit="1"/>
    </xf>
    <xf numFmtId="49" fontId="1" fillId="0" borderId="1" xfId="0" applyNumberFormat="1" applyFont="1" applyBorder="1" applyAlignment="1">
      <alignment vertical="center"/>
    </xf>
    <xf numFmtId="164" fontId="13" fillId="0" borderId="0" xfId="0" applyNumberFormat="1" applyFont="1" applyFill="1"/>
    <xf numFmtId="49" fontId="1" fillId="0" borderId="1" xfId="0" applyNumberFormat="1" applyFont="1" applyBorder="1" applyAlignment="1">
      <alignment vertical="center" wrapText="1"/>
    </xf>
    <xf numFmtId="49" fontId="1" fillId="0" borderId="1" xfId="0" applyNumberFormat="1" applyFont="1" applyFill="1" applyBorder="1" applyAlignment="1">
      <alignment vertical="center" wrapText="1"/>
    </xf>
    <xf numFmtId="0" fontId="1" fillId="0" borderId="1" xfId="5" applyFont="1" applyBorder="1" applyAlignment="1">
      <alignment wrapText="1"/>
    </xf>
    <xf numFmtId="0" fontId="1" fillId="0" borderId="1" xfId="7" applyFont="1" applyBorder="1" applyAlignment="1">
      <alignment vertical="top" wrapText="1"/>
    </xf>
    <xf numFmtId="0" fontId="1" fillId="0" borderId="1" xfId="8" applyFont="1" applyBorder="1" applyAlignment="1">
      <alignment wrapText="1"/>
    </xf>
    <xf numFmtId="0" fontId="1" fillId="0" borderId="1" xfId="9" applyFont="1" applyBorder="1" applyAlignment="1">
      <alignment wrapText="1"/>
    </xf>
    <xf numFmtId="0" fontId="1" fillId="0" borderId="1" xfId="10" applyFont="1" applyBorder="1" applyAlignment="1">
      <alignment wrapText="1"/>
    </xf>
    <xf numFmtId="0" fontId="1" fillId="0" borderId="1" xfId="11" applyFont="1" applyBorder="1" applyAlignment="1">
      <alignment wrapText="1"/>
    </xf>
    <xf numFmtId="0" fontId="1" fillId="0" borderId="1" xfId="12" applyFont="1" applyBorder="1" applyAlignment="1">
      <alignment wrapText="1"/>
    </xf>
    <xf numFmtId="0" fontId="1" fillId="0" borderId="1" xfId="13" applyFont="1" applyBorder="1" applyAlignment="1">
      <alignment wrapText="1"/>
    </xf>
    <xf numFmtId="0" fontId="1" fillId="0" borderId="1" xfId="14" applyFont="1" applyBorder="1" applyAlignment="1">
      <alignment horizontal="left" vertical="center" wrapText="1"/>
    </xf>
    <xf numFmtId="0" fontId="1" fillId="0" borderId="1" xfId="14" applyFont="1" applyBorder="1" applyAlignment="1">
      <alignment wrapText="1"/>
    </xf>
    <xf numFmtId="0" fontId="1" fillId="0" borderId="1" xfId="15" applyFont="1" applyBorder="1" applyAlignment="1">
      <alignment wrapText="1"/>
    </xf>
    <xf numFmtId="0" fontId="1" fillId="0" borderId="1" xfId="16" applyFont="1" applyBorder="1" applyAlignment="1">
      <alignment wrapText="1"/>
    </xf>
    <xf numFmtId="0" fontId="1" fillId="0" borderId="1" xfId="17" applyFont="1" applyBorder="1" applyAlignment="1">
      <alignment wrapText="1"/>
    </xf>
    <xf numFmtId="0" fontId="1" fillId="0" borderId="1" xfId="18" applyFont="1" applyBorder="1" applyAlignment="1">
      <alignment wrapText="1"/>
    </xf>
    <xf numFmtId="0" fontId="1" fillId="0" borderId="1" xfId="19" applyFont="1" applyBorder="1" applyAlignment="1">
      <alignment wrapText="1"/>
    </xf>
    <xf numFmtId="0" fontId="1" fillId="0" borderId="1" xfId="20" applyFont="1" applyBorder="1" applyAlignment="1">
      <alignment wrapText="1"/>
    </xf>
    <xf numFmtId="0" fontId="1" fillId="0" borderId="1" xfId="21" applyFont="1" applyBorder="1" applyAlignment="1">
      <alignment wrapText="1"/>
    </xf>
    <xf numFmtId="0" fontId="1" fillId="0" borderId="1" xfId="22" applyFont="1" applyBorder="1" applyAlignment="1">
      <alignment wrapText="1"/>
    </xf>
    <xf numFmtId="0" fontId="1" fillId="0" borderId="1" xfId="23" applyFont="1" applyBorder="1" applyAlignment="1">
      <alignment wrapText="1"/>
    </xf>
    <xf numFmtId="0" fontId="1" fillId="0" borderId="1" xfId="24" applyFont="1" applyBorder="1" applyAlignment="1">
      <alignment wrapText="1"/>
    </xf>
    <xf numFmtId="0" fontId="1" fillId="0" borderId="1" xfId="25" applyFont="1" applyBorder="1" applyAlignment="1">
      <alignment wrapText="1"/>
    </xf>
    <xf numFmtId="0" fontId="1" fillId="0" borderId="1" xfId="26" applyFont="1" applyBorder="1" applyAlignment="1">
      <alignment wrapText="1"/>
    </xf>
    <xf numFmtId="0" fontId="1" fillId="0" borderId="1" xfId="27" applyFont="1" applyBorder="1" applyAlignment="1">
      <alignment wrapText="1"/>
    </xf>
    <xf numFmtId="0" fontId="1" fillId="0" borderId="1" xfId="28" applyFont="1" applyBorder="1" applyAlignment="1">
      <alignment wrapText="1"/>
    </xf>
    <xf numFmtId="0" fontId="1" fillId="0" borderId="1" xfId="29" applyFont="1" applyBorder="1" applyAlignment="1">
      <alignment wrapText="1"/>
    </xf>
    <xf numFmtId="49" fontId="38" fillId="0" borderId="1" xfId="0" applyNumberFormat="1" applyFont="1" applyFill="1" applyBorder="1" applyAlignment="1">
      <alignment vertical="center" wrapText="1"/>
    </xf>
    <xf numFmtId="164" fontId="8" fillId="0" borderId="1" xfId="0" applyNumberFormat="1" applyFont="1" applyFill="1" applyBorder="1" applyAlignment="1">
      <alignment horizontal="right" vertical="center" shrinkToFit="1"/>
    </xf>
    <xf numFmtId="0" fontId="1" fillId="0" borderId="1" xfId="30" applyFont="1" applyBorder="1" applyAlignment="1">
      <alignment wrapText="1"/>
    </xf>
    <xf numFmtId="0" fontId="1" fillId="0" borderId="1" xfId="31" applyFont="1" applyBorder="1" applyAlignment="1">
      <alignment wrapText="1"/>
    </xf>
    <xf numFmtId="0" fontId="1" fillId="0" borderId="1" xfId="32" applyFont="1" applyBorder="1" applyAlignment="1">
      <alignment wrapText="1"/>
    </xf>
    <xf numFmtId="0" fontId="1" fillId="0" borderId="1" xfId="33" applyFont="1" applyBorder="1" applyAlignment="1">
      <alignment wrapText="1"/>
    </xf>
    <xf numFmtId="0" fontId="1" fillId="0" borderId="1" xfId="34" applyFont="1" applyBorder="1" applyAlignment="1">
      <alignment wrapText="1"/>
    </xf>
    <xf numFmtId="0" fontId="1" fillId="0" borderId="1" xfId="35" applyFont="1" applyBorder="1" applyAlignment="1">
      <alignment wrapText="1"/>
    </xf>
    <xf numFmtId="0" fontId="1" fillId="0" borderId="1" xfId="36" applyFont="1" applyBorder="1" applyAlignment="1">
      <alignment wrapText="1"/>
    </xf>
    <xf numFmtId="0" fontId="1" fillId="0" borderId="1" xfId="37" applyFont="1" applyBorder="1" applyAlignment="1">
      <alignment wrapText="1"/>
    </xf>
    <xf numFmtId="0" fontId="1" fillId="0" borderId="1" xfId="38" applyFont="1" applyBorder="1" applyAlignment="1">
      <alignment wrapText="1"/>
    </xf>
    <xf numFmtId="0" fontId="1" fillId="0" borderId="1" xfId="39" applyFont="1" applyBorder="1" applyAlignment="1">
      <alignment wrapText="1"/>
    </xf>
    <xf numFmtId="0" fontId="1" fillId="0" borderId="1" xfId="40" applyFont="1" applyBorder="1" applyAlignment="1">
      <alignment wrapText="1"/>
    </xf>
    <xf numFmtId="0" fontId="1" fillId="0" borderId="1" xfId="41" applyFont="1" applyBorder="1" applyAlignment="1">
      <alignment wrapText="1"/>
    </xf>
    <xf numFmtId="0" fontId="1" fillId="0" borderId="1" xfId="42" applyFont="1" applyBorder="1" applyAlignment="1">
      <alignment wrapText="1"/>
    </xf>
    <xf numFmtId="0" fontId="1" fillId="0" borderId="1" xfId="43" applyFont="1" applyBorder="1" applyAlignment="1">
      <alignment wrapText="1"/>
    </xf>
    <xf numFmtId="0" fontId="1" fillId="0" borderId="1" xfId="44" applyFont="1" applyBorder="1" applyAlignment="1">
      <alignment wrapText="1"/>
    </xf>
    <xf numFmtId="0" fontId="1" fillId="0" borderId="1" xfId="45" applyFont="1" applyBorder="1" applyAlignment="1">
      <alignment wrapText="1"/>
    </xf>
    <xf numFmtId="0" fontId="1" fillId="0" borderId="1" xfId="46" applyFont="1" applyBorder="1" applyAlignment="1">
      <alignment wrapText="1"/>
    </xf>
    <xf numFmtId="0" fontId="1" fillId="0" borderId="1" xfId="47" applyFont="1" applyBorder="1" applyAlignment="1">
      <alignment wrapText="1"/>
    </xf>
    <xf numFmtId="0" fontId="1" fillId="0" borderId="1" xfId="48" applyFont="1" applyBorder="1" applyAlignment="1">
      <alignment wrapText="1"/>
    </xf>
    <xf numFmtId="0" fontId="1" fillId="0" borderId="1" xfId="49" applyFont="1" applyBorder="1" applyAlignment="1">
      <alignment wrapText="1"/>
    </xf>
    <xf numFmtId="0" fontId="1" fillId="0" borderId="1" xfId="50" applyFont="1" applyBorder="1" applyAlignment="1">
      <alignment wrapText="1"/>
    </xf>
    <xf numFmtId="0" fontId="1" fillId="0" borderId="1" xfId="51" applyFont="1" applyBorder="1" applyAlignment="1">
      <alignment wrapText="1"/>
    </xf>
    <xf numFmtId="49" fontId="36" fillId="0" borderId="1" xfId="0" applyNumberFormat="1" applyFont="1" applyBorder="1" applyAlignment="1">
      <alignment vertical="center" wrapText="1"/>
    </xf>
    <xf numFmtId="49" fontId="36" fillId="0" borderId="1" xfId="0" applyNumberFormat="1" applyFont="1" applyFill="1" applyBorder="1" applyAlignment="1">
      <alignment vertical="center"/>
    </xf>
    <xf numFmtId="0" fontId="1" fillId="0" borderId="1" xfId="52" applyFont="1" applyBorder="1" applyAlignment="1">
      <alignment wrapText="1"/>
    </xf>
    <xf numFmtId="0" fontId="1" fillId="0" borderId="1" xfId="53" applyFont="1" applyBorder="1" applyAlignment="1">
      <alignment wrapText="1"/>
    </xf>
    <xf numFmtId="0" fontId="1" fillId="0" borderId="1" xfId="54" applyFont="1" applyBorder="1" applyAlignment="1">
      <alignment wrapText="1"/>
    </xf>
    <xf numFmtId="0" fontId="1" fillId="0" borderId="1" xfId="55" applyFont="1" applyBorder="1" applyAlignment="1">
      <alignment wrapText="1"/>
    </xf>
    <xf numFmtId="0" fontId="1" fillId="0" borderId="1" xfId="56" applyFont="1" applyBorder="1" applyAlignment="1">
      <alignment vertical="center" wrapText="1"/>
    </xf>
    <xf numFmtId="0" fontId="1" fillId="0" borderId="1" xfId="57" applyFont="1" applyBorder="1" applyAlignment="1">
      <alignment wrapText="1"/>
    </xf>
    <xf numFmtId="0" fontId="36" fillId="5" borderId="1" xfId="0" applyFont="1" applyFill="1" applyBorder="1" applyAlignment="1">
      <alignment horizontal="center" vertical="center"/>
    </xf>
    <xf numFmtId="164" fontId="2" fillId="5" borderId="1" xfId="0" applyNumberFormat="1" applyFont="1" applyFill="1" applyBorder="1" applyAlignment="1">
      <alignment horizontal="right" vertical="center" shrinkToFit="1"/>
    </xf>
    <xf numFmtId="164" fontId="2" fillId="6" borderId="1" xfId="0" applyNumberFormat="1" applyFont="1" applyFill="1" applyBorder="1" applyAlignment="1">
      <alignment horizontal="right" vertical="center"/>
    </xf>
    <xf numFmtId="164" fontId="1" fillId="5" borderId="1" xfId="0" applyNumberFormat="1" applyFont="1" applyFill="1" applyBorder="1" applyAlignment="1">
      <alignment horizontal="right" vertical="center" shrinkToFit="1"/>
    </xf>
    <xf numFmtId="164" fontId="2" fillId="5" borderId="1" xfId="0" applyNumberFormat="1" applyFont="1" applyFill="1" applyBorder="1" applyAlignment="1">
      <alignment horizontal="right" vertical="center"/>
    </xf>
    <xf numFmtId="164" fontId="1" fillId="5" borderId="1" xfId="0" applyNumberFormat="1" applyFont="1" applyFill="1" applyBorder="1" applyAlignment="1">
      <alignment horizontal="right" vertical="center"/>
    </xf>
    <xf numFmtId="0" fontId="1" fillId="0" borderId="1" xfId="58" applyFont="1" applyBorder="1" applyAlignment="1">
      <alignment wrapText="1"/>
    </xf>
    <xf numFmtId="0" fontId="1" fillId="0" borderId="1" xfId="59" applyFont="1" applyBorder="1" applyAlignment="1">
      <alignment wrapText="1"/>
    </xf>
    <xf numFmtId="0" fontId="1" fillId="0" borderId="1" xfId="60" applyFont="1" applyBorder="1" applyAlignment="1">
      <alignment wrapText="1"/>
    </xf>
    <xf numFmtId="0" fontId="1" fillId="0" borderId="1" xfId="61" applyFont="1" applyBorder="1" applyAlignment="1">
      <alignment wrapText="1"/>
    </xf>
    <xf numFmtId="0" fontId="1" fillId="0" borderId="1" xfId="62" applyFont="1" applyBorder="1" applyAlignment="1">
      <alignment wrapText="1"/>
    </xf>
    <xf numFmtId="0" fontId="1" fillId="0" borderId="1" xfId="63" applyFont="1" applyBorder="1" applyAlignment="1">
      <alignment wrapText="1"/>
    </xf>
    <xf numFmtId="0" fontId="1" fillId="0" borderId="1" xfId="64" applyFont="1" applyBorder="1" applyAlignment="1">
      <alignment wrapText="1"/>
    </xf>
    <xf numFmtId="0" fontId="1" fillId="0" borderId="1" xfId="65" applyFont="1" applyBorder="1" applyAlignment="1">
      <alignment wrapText="1"/>
    </xf>
    <xf numFmtId="0" fontId="1" fillId="0" borderId="1" xfId="66" applyFont="1" applyBorder="1" applyAlignment="1">
      <alignment wrapText="1"/>
    </xf>
    <xf numFmtId="0" fontId="1" fillId="0" borderId="1" xfId="67" applyFont="1" applyBorder="1" applyAlignment="1">
      <alignment wrapText="1"/>
    </xf>
    <xf numFmtId="0" fontId="1" fillId="0" borderId="1" xfId="68" applyFont="1" applyBorder="1" applyAlignment="1">
      <alignment wrapText="1"/>
    </xf>
    <xf numFmtId="0" fontId="1" fillId="0" borderId="1" xfId="69" applyFont="1" applyBorder="1" applyAlignment="1">
      <alignment wrapText="1"/>
    </xf>
    <xf numFmtId="0" fontId="1" fillId="0" borderId="1" xfId="70" applyFont="1" applyBorder="1" applyAlignment="1">
      <alignment wrapText="1"/>
    </xf>
    <xf numFmtId="0" fontId="1" fillId="0" borderId="1" xfId="71" applyFont="1" applyBorder="1" applyAlignment="1">
      <alignment wrapText="1"/>
    </xf>
    <xf numFmtId="0" fontId="1" fillId="0" borderId="1" xfId="72" applyFont="1" applyBorder="1" applyAlignment="1">
      <alignment wrapText="1"/>
    </xf>
    <xf numFmtId="0" fontId="1" fillId="0" borderId="1" xfId="73" applyFont="1" applyBorder="1" applyAlignment="1">
      <alignment wrapText="1"/>
    </xf>
    <xf numFmtId="0" fontId="1" fillId="0" borderId="1" xfId="74" applyFont="1" applyBorder="1" applyAlignment="1">
      <alignment wrapText="1"/>
    </xf>
    <xf numFmtId="0" fontId="1" fillId="0" borderId="1" xfId="75" applyFont="1" applyBorder="1" applyAlignment="1">
      <alignment wrapText="1"/>
    </xf>
    <xf numFmtId="0" fontId="1" fillId="0" borderId="1" xfId="76" applyFont="1" applyBorder="1" applyAlignment="1">
      <alignment vertical="center" wrapText="1"/>
    </xf>
    <xf numFmtId="0" fontId="1" fillId="0" borderId="1" xfId="77" applyFont="1" applyBorder="1" applyAlignment="1">
      <alignment wrapText="1"/>
    </xf>
    <xf numFmtId="0" fontId="1" fillId="0" borderId="1" xfId="78" applyFont="1" applyBorder="1" applyAlignment="1">
      <alignment wrapText="1"/>
    </xf>
    <xf numFmtId="0" fontId="1" fillId="0" borderId="1" xfId="79" applyFont="1" applyBorder="1" applyAlignment="1">
      <alignment wrapText="1"/>
    </xf>
    <xf numFmtId="0" fontId="1" fillId="0" borderId="1" xfId="80" applyFont="1" applyBorder="1" applyAlignment="1">
      <alignment wrapText="1"/>
    </xf>
    <xf numFmtId="0" fontId="1" fillId="0" borderId="1" xfId="81" applyFont="1" applyBorder="1" applyAlignment="1">
      <alignment wrapText="1"/>
    </xf>
    <xf numFmtId="0" fontId="1" fillId="0" borderId="1" xfId="82" applyFont="1" applyBorder="1" applyAlignment="1">
      <alignment wrapText="1"/>
    </xf>
    <xf numFmtId="0" fontId="1" fillId="0" borderId="1" xfId="83" applyFont="1" applyBorder="1" applyAlignment="1">
      <alignment wrapText="1"/>
    </xf>
    <xf numFmtId="0" fontId="1" fillId="0" borderId="1" xfId="84" applyFont="1" applyBorder="1" applyAlignment="1">
      <alignment wrapText="1"/>
    </xf>
    <xf numFmtId="0" fontId="1" fillId="0" borderId="1" xfId="85" applyFont="1" applyBorder="1" applyAlignment="1">
      <alignment wrapText="1"/>
    </xf>
    <xf numFmtId="0" fontId="36" fillId="3" borderId="1" xfId="0" applyFont="1" applyFill="1" applyBorder="1" applyAlignment="1">
      <alignment horizontal="center" vertical="center"/>
    </xf>
    <xf numFmtId="164" fontId="2" fillId="3" borderId="1" xfId="0" applyNumberFormat="1" applyFont="1" applyFill="1" applyBorder="1" applyAlignment="1">
      <alignment horizontal="right" vertical="center" shrinkToFit="1"/>
    </xf>
    <xf numFmtId="164" fontId="2" fillId="3" borderId="1" xfId="0" applyNumberFormat="1" applyFont="1" applyFill="1" applyBorder="1" applyAlignment="1">
      <alignment horizontal="right" vertical="center"/>
    </xf>
    <xf numFmtId="164" fontId="1" fillId="3" borderId="1" xfId="0" applyNumberFormat="1" applyFont="1" applyFill="1" applyBorder="1" applyAlignment="1">
      <alignment horizontal="right" vertical="center" shrinkToFit="1"/>
    </xf>
    <xf numFmtId="0" fontId="1" fillId="0" borderId="1" xfId="86" applyFont="1" applyBorder="1" applyAlignment="1">
      <alignment wrapText="1"/>
    </xf>
    <xf numFmtId="0" fontId="1" fillId="0" borderId="1" xfId="87" applyFont="1" applyBorder="1" applyAlignment="1">
      <alignment wrapText="1"/>
    </xf>
    <xf numFmtId="0" fontId="1" fillId="0" borderId="1" xfId="88" applyFont="1" applyBorder="1" applyAlignment="1">
      <alignment wrapText="1"/>
    </xf>
    <xf numFmtId="0" fontId="1" fillId="0" borderId="1" xfId="89" applyFont="1" applyBorder="1" applyAlignment="1">
      <alignment wrapText="1"/>
    </xf>
    <xf numFmtId="0" fontId="1" fillId="0" borderId="1" xfId="90" applyFont="1" applyBorder="1" applyAlignment="1">
      <alignment wrapText="1"/>
    </xf>
    <xf numFmtId="164" fontId="2" fillId="7" borderId="1" xfId="0" applyNumberFormat="1" applyFont="1" applyFill="1" applyBorder="1" applyAlignment="1">
      <alignment horizontal="right" vertical="center" shrinkToFit="1"/>
    </xf>
    <xf numFmtId="0" fontId="1" fillId="0" borderId="1" xfId="91" applyFont="1" applyBorder="1" applyAlignment="1">
      <alignment wrapText="1"/>
    </xf>
    <xf numFmtId="0" fontId="1" fillId="0" borderId="1" xfId="92" applyFont="1" applyBorder="1" applyAlignment="1">
      <alignment wrapText="1"/>
    </xf>
    <xf numFmtId="0" fontId="1" fillId="0" borderId="1" xfId="93" applyFont="1" applyBorder="1" applyAlignment="1">
      <alignment wrapText="1"/>
    </xf>
    <xf numFmtId="0" fontId="1" fillId="0" borderId="1" xfId="94" applyFont="1" applyBorder="1" applyAlignment="1">
      <alignment wrapText="1"/>
    </xf>
    <xf numFmtId="0" fontId="1" fillId="0" borderId="1" xfId="95" applyFont="1" applyBorder="1" applyAlignment="1">
      <alignment wrapText="1"/>
    </xf>
    <xf numFmtId="49" fontId="38" fillId="0" borderId="1" xfId="0" applyNumberFormat="1" applyFont="1" applyFill="1" applyBorder="1" applyAlignment="1">
      <alignment horizontal="left" vertical="center"/>
    </xf>
    <xf numFmtId="0" fontId="1" fillId="0" borderId="1" xfId="0" applyFont="1" applyBorder="1" applyAlignment="1">
      <alignment vertical="center" wrapText="1"/>
    </xf>
    <xf numFmtId="164" fontId="9" fillId="0" borderId="1" xfId="0" applyNumberFormat="1" applyFont="1" applyBorder="1" applyAlignment="1">
      <alignment horizontal="right" vertical="center" shrinkToFit="1"/>
    </xf>
    <xf numFmtId="164" fontId="8" fillId="0" borderId="1" xfId="0" applyNumberFormat="1" applyFont="1" applyFill="1" applyBorder="1" applyAlignment="1">
      <alignment horizontal="right" vertical="center"/>
    </xf>
    <xf numFmtId="49" fontId="2" fillId="0" borderId="1" xfId="0" applyNumberFormat="1" applyFont="1" applyBorder="1" applyAlignment="1">
      <alignment vertical="center"/>
    </xf>
    <xf numFmtId="164" fontId="1" fillId="7" borderId="1" xfId="0" applyNumberFormat="1" applyFont="1" applyFill="1" applyBorder="1" applyAlignment="1">
      <alignment horizontal="right" vertical="center" shrinkToFit="1"/>
    </xf>
    <xf numFmtId="49" fontId="36" fillId="0" borderId="0" xfId="0" applyNumberFormat="1" applyFont="1" applyFill="1" applyBorder="1" applyAlignment="1">
      <alignment vertical="center"/>
    </xf>
    <xf numFmtId="0" fontId="36" fillId="0" borderId="0" xfId="0" applyFont="1" applyFill="1" applyBorder="1" applyAlignment="1">
      <alignment horizontal="center" vertical="center"/>
    </xf>
    <xf numFmtId="164" fontId="2" fillId="0" borderId="0" xfId="0" applyNumberFormat="1" applyFont="1" applyFill="1" applyBorder="1" applyAlignment="1">
      <alignment horizontal="right" vertical="center" shrinkToFit="1"/>
    </xf>
    <xf numFmtId="4" fontId="2" fillId="0" borderId="0" xfId="0" applyNumberFormat="1" applyFont="1" applyFill="1" applyBorder="1" applyAlignment="1">
      <alignment horizontal="right" vertical="center" shrinkToFit="1"/>
    </xf>
    <xf numFmtId="164" fontId="2" fillId="0" borderId="0" xfId="0" applyNumberFormat="1" applyFont="1" applyFill="1" applyBorder="1" applyAlignment="1">
      <alignment vertical="center" shrinkToFit="1"/>
    </xf>
    <xf numFmtId="49" fontId="39" fillId="0" borderId="0" xfId="0" applyNumberFormat="1" applyFont="1" applyFill="1" applyBorder="1" applyAlignment="1">
      <alignment horizontal="center" vertical="center"/>
    </xf>
    <xf numFmtId="49" fontId="39" fillId="0" borderId="23" xfId="0" applyNumberFormat="1" applyFont="1" applyFill="1" applyBorder="1" applyAlignment="1">
      <alignment horizontal="center" vertical="center"/>
    </xf>
    <xf numFmtId="43" fontId="36" fillId="0" borderId="0" xfId="1" applyFont="1"/>
    <xf numFmtId="0" fontId="3" fillId="0" borderId="0" xfId="0" applyFont="1"/>
    <xf numFmtId="164" fontId="3" fillId="0" borderId="0" xfId="0" applyNumberFormat="1" applyFont="1"/>
    <xf numFmtId="4" fontId="3" fillId="0" borderId="0" xfId="0" applyNumberFormat="1" applyFont="1"/>
    <xf numFmtId="0" fontId="1" fillId="0" borderId="0" xfId="0" applyFont="1" applyAlignment="1">
      <alignment horizontal="left"/>
    </xf>
    <xf numFmtId="0" fontId="1" fillId="0" borderId="0" xfId="0" applyFont="1" applyAlignment="1">
      <alignment horizontal="left"/>
    </xf>
    <xf numFmtId="4" fontId="1" fillId="0" borderId="0" xfId="0" applyNumberFormat="1" applyFont="1"/>
    <xf numFmtId="0" fontId="1" fillId="0" borderId="0" xfId="0" applyFont="1" applyFill="1"/>
    <xf numFmtId="0" fontId="11" fillId="5" borderId="0" xfId="96" applyFont="1" applyFill="1" applyBorder="1" applyAlignment="1">
      <alignment vertical="center" wrapText="1"/>
    </xf>
    <xf numFmtId="165" fontId="11" fillId="5" borderId="0" xfId="96" applyNumberFormat="1" applyFont="1" applyFill="1" applyBorder="1" applyAlignment="1">
      <alignment horizontal="left" vertical="center" wrapText="1"/>
    </xf>
    <xf numFmtId="0" fontId="11" fillId="5" borderId="0" xfId="96" applyFont="1" applyFill="1" applyBorder="1" applyAlignment="1">
      <alignment horizontal="left" vertical="center" wrapText="1"/>
    </xf>
    <xf numFmtId="0" fontId="11" fillId="0" borderId="0" xfId="0" applyFont="1" applyFill="1" applyBorder="1" applyAlignment="1">
      <alignment horizontal="right"/>
    </xf>
    <xf numFmtId="0" fontId="11" fillId="0" borderId="0" xfId="0" applyFont="1" applyBorder="1" applyAlignment="1">
      <alignment horizontal="right"/>
    </xf>
    <xf numFmtId="0" fontId="40" fillId="5" borderId="0" xfId="96" applyFont="1" applyFill="1" applyBorder="1" applyAlignment="1">
      <alignment horizontal="left" vertical="center" wrapText="1"/>
    </xf>
    <xf numFmtId="0" fontId="11" fillId="5" borderId="0" xfId="96" quotePrefix="1" applyFont="1" applyFill="1" applyBorder="1" applyAlignment="1">
      <alignment horizontal="right" vertical="center" wrapText="1"/>
    </xf>
    <xf numFmtId="165" fontId="11" fillId="5" borderId="0" xfId="96" applyNumberFormat="1" applyFont="1" applyFill="1" applyBorder="1" applyAlignment="1">
      <alignment vertical="center" wrapText="1"/>
    </xf>
    <xf numFmtId="0" fontId="11" fillId="5" borderId="0" xfId="96" applyFont="1" applyFill="1" applyBorder="1" applyAlignment="1">
      <alignment horizontal="center" vertical="center" wrapText="1"/>
    </xf>
    <xf numFmtId="0" fontId="11" fillId="5" borderId="50" xfId="96" quotePrefix="1" applyFont="1" applyFill="1" applyBorder="1" applyAlignment="1">
      <alignment horizontal="right" vertical="center" wrapText="1"/>
    </xf>
    <xf numFmtId="165" fontId="11" fillId="5" borderId="9" xfId="96" applyNumberFormat="1" applyFont="1" applyFill="1" applyBorder="1" applyAlignment="1">
      <alignment vertical="center" wrapText="1"/>
    </xf>
    <xf numFmtId="0" fontId="11" fillId="5" borderId="10" xfId="96" applyFont="1" applyFill="1" applyBorder="1" applyAlignment="1">
      <alignment vertical="center" wrapText="1"/>
    </xf>
    <xf numFmtId="0" fontId="11" fillId="5" borderId="11" xfId="96" applyFont="1" applyFill="1" applyBorder="1" applyAlignment="1">
      <alignment vertical="center" wrapText="1"/>
    </xf>
    <xf numFmtId="0" fontId="11" fillId="5" borderId="9" xfId="96" applyFont="1" applyFill="1" applyBorder="1" applyAlignment="1">
      <alignment vertical="center" wrapText="1"/>
    </xf>
    <xf numFmtId="0" fontId="11" fillId="5" borderId="51" xfId="96" applyFont="1" applyFill="1" applyBorder="1" applyAlignment="1">
      <alignment vertical="center" wrapText="1"/>
    </xf>
    <xf numFmtId="0" fontId="3" fillId="5" borderId="52" xfId="96" applyFont="1" applyFill="1" applyBorder="1" applyAlignment="1">
      <alignment horizontal="center" vertical="center" wrapText="1"/>
    </xf>
    <xf numFmtId="0" fontId="11" fillId="5" borderId="53" xfId="96" applyFont="1" applyFill="1" applyBorder="1" applyAlignment="1">
      <alignment vertical="center" wrapText="1"/>
    </xf>
    <xf numFmtId="0" fontId="3" fillId="0" borderId="54" xfId="96" applyFont="1" applyFill="1" applyBorder="1" applyAlignment="1" applyProtection="1">
      <alignment horizontal="center" vertical="center" wrapText="1"/>
    </xf>
    <xf numFmtId="0" fontId="3" fillId="0" borderId="16" xfId="96" applyFont="1" applyFill="1" applyBorder="1" applyAlignment="1">
      <alignment horizontal="center" vertical="center"/>
    </xf>
    <xf numFmtId="0" fontId="3" fillId="0" borderId="17" xfId="96" applyFont="1" applyFill="1" applyBorder="1" applyAlignment="1">
      <alignment horizontal="center" vertical="center"/>
    </xf>
    <xf numFmtId="0" fontId="3" fillId="0" borderId="18" xfId="96" applyFont="1" applyFill="1" applyBorder="1" applyAlignment="1">
      <alignment horizontal="center" vertical="center"/>
    </xf>
    <xf numFmtId="0" fontId="3" fillId="0" borderId="51" xfId="96" applyFont="1" applyFill="1" applyBorder="1" applyAlignment="1">
      <alignment horizontal="center" vertical="center"/>
    </xf>
    <xf numFmtId="0" fontId="3" fillId="0" borderId="52" xfId="96" applyFont="1" applyFill="1" applyBorder="1" applyAlignment="1">
      <alignment horizontal="center" vertical="center"/>
    </xf>
    <xf numFmtId="0" fontId="3" fillId="0" borderId="53" xfId="96" applyFont="1" applyFill="1" applyBorder="1" applyAlignment="1">
      <alignment horizontal="center" vertical="center"/>
    </xf>
    <xf numFmtId="0" fontId="3" fillId="0" borderId="55" xfId="96" applyFont="1" applyFill="1" applyBorder="1" applyAlignment="1">
      <alignment horizontal="center" vertical="center"/>
    </xf>
    <xf numFmtId="0" fontId="3" fillId="5" borderId="16" xfId="96" applyFont="1" applyFill="1" applyBorder="1" applyAlignment="1">
      <alignment horizontal="center" vertical="center"/>
    </xf>
    <xf numFmtId="0" fontId="3" fillId="5" borderId="17" xfId="96" applyFont="1" applyFill="1" applyBorder="1" applyAlignment="1">
      <alignment horizontal="center" vertical="center"/>
    </xf>
    <xf numFmtId="0" fontId="3" fillId="5" borderId="18" xfId="96" applyFont="1" applyFill="1" applyBorder="1" applyAlignment="1">
      <alignment horizontal="center" vertical="center"/>
    </xf>
    <xf numFmtId="0" fontId="3" fillId="0" borderId="0" xfId="96" applyFont="1" applyFill="1" applyAlignment="1">
      <alignment vertical="center" wrapText="1"/>
    </xf>
    <xf numFmtId="165" fontId="3" fillId="0" borderId="56" xfId="96" applyNumberFormat="1" applyFont="1" applyFill="1" applyBorder="1" applyAlignment="1">
      <alignment horizontal="center" vertical="center" wrapText="1"/>
    </xf>
    <xf numFmtId="0" fontId="11" fillId="0" borderId="36" xfId="96" applyFont="1" applyFill="1" applyBorder="1" applyAlignment="1">
      <alignment horizontal="center" vertical="center" wrapText="1"/>
    </xf>
    <xf numFmtId="0" fontId="32" fillId="0" borderId="36" xfId="96" applyFont="1" applyFill="1" applyBorder="1" applyAlignment="1">
      <alignment horizontal="center" vertical="center" wrapText="1"/>
    </xf>
    <xf numFmtId="0" fontId="3" fillId="5" borderId="36" xfId="96" applyFont="1" applyFill="1" applyBorder="1" applyAlignment="1">
      <alignment horizontal="center" vertical="center" wrapText="1"/>
    </xf>
    <xf numFmtId="0" fontId="3" fillId="0" borderId="36" xfId="96" applyFont="1" applyFill="1" applyBorder="1" applyAlignment="1">
      <alignment horizontal="center" vertical="center" wrapText="1"/>
    </xf>
    <xf numFmtId="0" fontId="32" fillId="0" borderId="3" xfId="96" applyFont="1" applyFill="1" applyBorder="1" applyAlignment="1">
      <alignment horizontal="center" vertical="center" wrapText="1"/>
    </xf>
    <xf numFmtId="0" fontId="3" fillId="5" borderId="57" xfId="96" applyFont="1" applyFill="1" applyBorder="1" applyAlignment="1">
      <alignment horizontal="center" vertical="center" wrapText="1"/>
    </xf>
    <xf numFmtId="0" fontId="3" fillId="0" borderId="41" xfId="96" applyFont="1" applyFill="1" applyBorder="1" applyAlignment="1">
      <alignment horizontal="center" vertical="center" wrapText="1"/>
    </xf>
    <xf numFmtId="0" fontId="11" fillId="0" borderId="3" xfId="96" applyFont="1" applyFill="1" applyBorder="1" applyAlignment="1">
      <alignment horizontal="center" vertical="center" wrapText="1"/>
    </xf>
    <xf numFmtId="0" fontId="3" fillId="5" borderId="41" xfId="96" applyFont="1" applyFill="1" applyBorder="1" applyAlignment="1">
      <alignment horizontal="center" vertical="center" wrapText="1"/>
    </xf>
    <xf numFmtId="0" fontId="3" fillId="0" borderId="57" xfId="96" applyFont="1" applyFill="1" applyBorder="1" applyAlignment="1">
      <alignment horizontal="center" vertical="center" wrapText="1"/>
    </xf>
    <xf numFmtId="0" fontId="11" fillId="0" borderId="45" xfId="96" applyFont="1" applyFill="1" applyBorder="1" applyAlignment="1">
      <alignment horizontal="center" vertical="center" wrapText="1"/>
    </xf>
    <xf numFmtId="0" fontId="3" fillId="0" borderId="58" xfId="96" applyFont="1" applyFill="1" applyBorder="1" applyAlignment="1">
      <alignment horizontal="center" vertical="center" wrapText="1"/>
    </xf>
    <xf numFmtId="0" fontId="11" fillId="5" borderId="36" xfId="96" applyFont="1" applyFill="1" applyBorder="1" applyAlignment="1">
      <alignment horizontal="center" vertical="center" wrapText="1"/>
    </xf>
    <xf numFmtId="0" fontId="11" fillId="0" borderId="0" xfId="96" applyFont="1" applyFill="1" applyAlignment="1">
      <alignment vertical="center" wrapText="1"/>
    </xf>
    <xf numFmtId="0" fontId="32" fillId="0" borderId="1" xfId="96" applyFont="1" applyFill="1" applyBorder="1" applyAlignment="1">
      <alignment horizontal="center" vertical="center" wrapText="1"/>
    </xf>
    <xf numFmtId="0" fontId="11" fillId="0" borderId="1" xfId="96" applyFont="1" applyFill="1" applyBorder="1" applyAlignment="1">
      <alignment horizontal="center" vertical="center" wrapText="1"/>
    </xf>
    <xf numFmtId="0" fontId="3" fillId="0" borderId="55" xfId="96" applyFont="1" applyFill="1" applyBorder="1" applyAlignment="1" applyProtection="1">
      <alignment horizontal="center" vertical="center" wrapText="1"/>
    </xf>
    <xf numFmtId="165" fontId="3" fillId="0" borderId="37" xfId="96" applyNumberFormat="1" applyFont="1" applyFill="1" applyBorder="1" applyAlignment="1">
      <alignment horizontal="center" vertical="center" wrapText="1"/>
    </xf>
    <xf numFmtId="0" fontId="11" fillId="0" borderId="59" xfId="96" applyFont="1" applyFill="1" applyBorder="1" applyAlignment="1">
      <alignment horizontal="center" vertical="center" wrapText="1"/>
    </xf>
    <xf numFmtId="0" fontId="32" fillId="0" borderId="59" xfId="96" applyFont="1" applyFill="1" applyBorder="1" applyAlignment="1">
      <alignment horizontal="center" vertical="center" wrapText="1"/>
    </xf>
    <xf numFmtId="0" fontId="3" fillId="5" borderId="59" xfId="96" applyFont="1" applyFill="1" applyBorder="1" applyAlignment="1">
      <alignment horizontal="center" vertical="center" wrapText="1"/>
    </xf>
    <xf numFmtId="0" fontId="3" fillId="0" borderId="59" xfId="96" applyFont="1" applyFill="1" applyBorder="1" applyAlignment="1">
      <alignment horizontal="center" vertical="center" wrapText="1"/>
    </xf>
    <xf numFmtId="0" fontId="32" fillId="0" borderId="14" xfId="96" applyFont="1" applyFill="1" applyBorder="1" applyAlignment="1">
      <alignment horizontal="center" vertical="center" wrapText="1"/>
    </xf>
    <xf numFmtId="0" fontId="3" fillId="5" borderId="60" xfId="96" applyFont="1" applyFill="1" applyBorder="1" applyAlignment="1">
      <alignment horizontal="center" vertical="center" wrapText="1"/>
    </xf>
    <xf numFmtId="0" fontId="3" fillId="0" borderId="61" xfId="96" applyFont="1" applyFill="1" applyBorder="1" applyAlignment="1">
      <alignment horizontal="center" vertical="center" wrapText="1"/>
    </xf>
    <xf numFmtId="0" fontId="11" fillId="0" borderId="14" xfId="96" applyFont="1" applyFill="1" applyBorder="1" applyAlignment="1">
      <alignment horizontal="center" vertical="center" wrapText="1"/>
    </xf>
    <xf numFmtId="0" fontId="3" fillId="5" borderId="61" xfId="96" applyFont="1" applyFill="1" applyBorder="1" applyAlignment="1">
      <alignment horizontal="center" vertical="center" wrapText="1"/>
    </xf>
    <xf numFmtId="0" fontId="3" fillId="0" borderId="60" xfId="96" applyFont="1" applyFill="1" applyBorder="1" applyAlignment="1">
      <alignment horizontal="center" vertical="center" wrapText="1"/>
    </xf>
    <xf numFmtId="0" fontId="11" fillId="5" borderId="59" xfId="96" applyFont="1" applyFill="1" applyBorder="1" applyAlignment="1">
      <alignment horizontal="center" vertical="center" wrapText="1"/>
    </xf>
    <xf numFmtId="0" fontId="2" fillId="0" borderId="50" xfId="96" applyNumberFormat="1" applyFont="1" applyFill="1" applyBorder="1" applyAlignment="1" applyProtection="1">
      <alignment horizontal="center" vertical="center" wrapText="1"/>
    </xf>
    <xf numFmtId="0" fontId="2" fillId="5" borderId="9" xfId="96" applyNumberFormat="1" applyFont="1" applyFill="1" applyBorder="1" applyAlignment="1" applyProtection="1">
      <alignment horizontal="center" vertical="center" wrapText="1"/>
    </xf>
    <xf numFmtId="0" fontId="2" fillId="5" borderId="62" xfId="96" applyNumberFormat="1" applyFont="1" applyFill="1" applyBorder="1" applyAlignment="1" applyProtection="1">
      <alignment horizontal="center" vertical="center" wrapText="1"/>
    </xf>
    <xf numFmtId="0" fontId="2" fillId="5" borderId="58" xfId="96" applyNumberFormat="1" applyFont="1" applyFill="1" applyBorder="1" applyAlignment="1" applyProtection="1">
      <alignment horizontal="center" vertical="center" wrapText="1"/>
    </xf>
    <xf numFmtId="0" fontId="2" fillId="0" borderId="0" xfId="96" applyFont="1" applyFill="1" applyAlignment="1">
      <alignment horizontal="center" vertical="center" wrapText="1"/>
    </xf>
    <xf numFmtId="165" fontId="3" fillId="3" borderId="66" xfId="96" applyNumberFormat="1" applyFont="1" applyFill="1" applyBorder="1" applyAlignment="1">
      <alignment horizontal="right" vertical="center" wrapText="1"/>
    </xf>
    <xf numFmtId="165" fontId="41" fillId="3" borderId="3" xfId="96" applyNumberFormat="1" applyFont="1" applyFill="1" applyBorder="1" applyAlignment="1">
      <alignment horizontal="right" vertical="center" wrapText="1"/>
    </xf>
    <xf numFmtId="165" fontId="3" fillId="3" borderId="1" xfId="96" applyNumberFormat="1" applyFont="1" applyFill="1" applyBorder="1" applyAlignment="1">
      <alignment horizontal="right" vertical="center" wrapText="1"/>
    </xf>
    <xf numFmtId="165" fontId="32" fillId="3" borderId="1" xfId="96" applyNumberFormat="1" applyFont="1" applyFill="1" applyBorder="1" applyAlignment="1">
      <alignment horizontal="right" vertical="center" wrapText="1"/>
    </xf>
    <xf numFmtId="165" fontId="30" fillId="3" borderId="1" xfId="96" applyNumberFormat="1" applyFont="1" applyFill="1" applyBorder="1" applyAlignment="1">
      <alignment horizontal="right" vertical="center" wrapText="1"/>
    </xf>
    <xf numFmtId="165" fontId="11" fillId="3" borderId="1" xfId="96" applyNumberFormat="1" applyFont="1" applyFill="1" applyBorder="1" applyAlignment="1">
      <alignment horizontal="right" vertical="center" wrapText="1"/>
    </xf>
    <xf numFmtId="165" fontId="46" fillId="3" borderId="1" xfId="96" applyNumberFormat="1" applyFont="1" applyFill="1" applyBorder="1" applyAlignment="1">
      <alignment horizontal="right" vertical="center" wrapText="1"/>
    </xf>
    <xf numFmtId="165" fontId="41" fillId="3" borderId="1" xfId="96" applyNumberFormat="1" applyFont="1" applyFill="1" applyBorder="1" applyAlignment="1">
      <alignment horizontal="right" vertical="center" wrapText="1"/>
    </xf>
    <xf numFmtId="0" fontId="11" fillId="5" borderId="0" xfId="96" applyFont="1" applyFill="1" applyAlignment="1">
      <alignment vertical="center" wrapText="1"/>
    </xf>
    <xf numFmtId="165" fontId="42" fillId="3" borderId="1" xfId="96" applyNumberFormat="1" applyFont="1" applyFill="1" applyBorder="1" applyAlignment="1">
      <alignment horizontal="right" vertical="center" wrapText="1"/>
    </xf>
    <xf numFmtId="165" fontId="11" fillId="3" borderId="2" xfId="96" applyNumberFormat="1" applyFont="1" applyFill="1" applyBorder="1" applyAlignment="1">
      <alignment horizontal="right" vertical="center" wrapText="1"/>
    </xf>
    <xf numFmtId="165" fontId="41" fillId="3" borderId="66" xfId="96" applyNumberFormat="1" applyFont="1" applyFill="1" applyBorder="1" applyAlignment="1">
      <alignment horizontal="right" vertical="center" wrapText="1"/>
    </xf>
    <xf numFmtId="165" fontId="3" fillId="3" borderId="20" xfId="96" applyNumberFormat="1" applyFont="1" applyFill="1" applyBorder="1" applyAlignment="1">
      <alignment horizontal="right" vertical="center" wrapText="1"/>
    </xf>
    <xf numFmtId="165" fontId="3" fillId="3" borderId="3" xfId="96" applyNumberFormat="1" applyFont="1" applyFill="1" applyBorder="1" applyAlignment="1">
      <alignment horizontal="right" vertical="center" wrapText="1"/>
    </xf>
    <xf numFmtId="165" fontId="32" fillId="3" borderId="3" xfId="96" applyNumberFormat="1" applyFont="1" applyFill="1" applyBorder="1" applyAlignment="1">
      <alignment horizontal="right" vertical="center" wrapText="1"/>
    </xf>
    <xf numFmtId="165" fontId="46" fillId="3" borderId="3" xfId="96" applyNumberFormat="1" applyFont="1" applyFill="1" applyBorder="1" applyAlignment="1">
      <alignment horizontal="right" vertical="center" wrapText="1"/>
    </xf>
    <xf numFmtId="165" fontId="32" fillId="3" borderId="20" xfId="96" applyNumberFormat="1" applyFont="1" applyFill="1" applyBorder="1" applyAlignment="1">
      <alignment horizontal="right" vertical="center" wrapText="1"/>
    </xf>
    <xf numFmtId="165" fontId="3" fillId="3" borderId="4" xfId="96" applyNumberFormat="1" applyFont="1" applyFill="1" applyBorder="1" applyAlignment="1">
      <alignment horizontal="right" vertical="center" wrapText="1"/>
    </xf>
    <xf numFmtId="165" fontId="32" fillId="3" borderId="2" xfId="96" applyNumberFormat="1" applyFont="1" applyFill="1" applyBorder="1" applyAlignment="1">
      <alignment horizontal="right" vertical="center" wrapText="1"/>
    </xf>
    <xf numFmtId="165" fontId="3" fillId="3" borderId="65" xfId="96" applyNumberFormat="1" applyFont="1" applyFill="1" applyBorder="1" applyAlignment="1">
      <alignment horizontal="right" vertical="center" wrapText="1"/>
    </xf>
    <xf numFmtId="165" fontId="3" fillId="3" borderId="36" xfId="96" applyNumberFormat="1" applyFont="1" applyFill="1" applyBorder="1" applyAlignment="1">
      <alignment horizontal="right" vertical="center" wrapText="1"/>
    </xf>
    <xf numFmtId="165" fontId="41" fillId="3" borderId="21" xfId="96" applyNumberFormat="1" applyFont="1" applyFill="1" applyBorder="1" applyAlignment="1">
      <alignment horizontal="right" vertical="center" wrapText="1"/>
    </xf>
    <xf numFmtId="165" fontId="11" fillId="3" borderId="33" xfId="96" applyNumberFormat="1" applyFont="1" applyFill="1" applyBorder="1" applyAlignment="1">
      <alignment horizontal="right" vertical="center" wrapText="1"/>
    </xf>
    <xf numFmtId="0" fontId="32" fillId="3" borderId="12" xfId="96" applyFont="1" applyFill="1" applyBorder="1" applyAlignment="1">
      <alignment horizontal="left" vertical="center" wrapText="1" indent="2"/>
    </xf>
    <xf numFmtId="165" fontId="41" fillId="3" borderId="42" xfId="96" applyNumberFormat="1" applyFont="1" applyFill="1" applyBorder="1" applyAlignment="1">
      <alignment horizontal="right" vertical="center" wrapText="1"/>
    </xf>
    <xf numFmtId="165" fontId="41" fillId="3" borderId="4" xfId="96" applyNumberFormat="1" applyFont="1" applyFill="1" applyBorder="1" applyAlignment="1">
      <alignment horizontal="right" vertical="center" wrapText="1"/>
    </xf>
    <xf numFmtId="165" fontId="41" fillId="3" borderId="33" xfId="96" applyNumberFormat="1" applyFont="1" applyFill="1" applyBorder="1" applyAlignment="1">
      <alignment horizontal="right" vertical="center" wrapText="1"/>
    </xf>
    <xf numFmtId="165" fontId="32" fillId="3" borderId="42" xfId="96" applyNumberFormat="1" applyFont="1" applyFill="1" applyBorder="1" applyAlignment="1">
      <alignment horizontal="right" vertical="center" wrapText="1"/>
    </xf>
    <xf numFmtId="165" fontId="32" fillId="3" borderId="4" xfId="96" applyNumberFormat="1" applyFont="1" applyFill="1" applyBorder="1" applyAlignment="1">
      <alignment horizontal="right" vertical="center" wrapText="1"/>
    </xf>
    <xf numFmtId="165" fontId="32" fillId="3" borderId="33" xfId="96" applyNumberFormat="1" applyFont="1" applyFill="1" applyBorder="1" applyAlignment="1">
      <alignment horizontal="right" vertical="center" wrapText="1"/>
    </xf>
    <xf numFmtId="165" fontId="32" fillId="3" borderId="30" xfId="96" applyNumberFormat="1" applyFont="1" applyFill="1" applyBorder="1" applyAlignment="1">
      <alignment horizontal="right" vertical="center" wrapText="1"/>
    </xf>
    <xf numFmtId="165" fontId="41" fillId="3" borderId="29" xfId="96" applyNumberFormat="1" applyFont="1" applyFill="1" applyBorder="1" applyAlignment="1">
      <alignment horizontal="right" vertical="center" wrapText="1"/>
    </xf>
    <xf numFmtId="0" fontId="41" fillId="3" borderId="0" xfId="96" applyFont="1" applyFill="1" applyAlignment="1">
      <alignment vertical="center" wrapText="1"/>
    </xf>
    <xf numFmtId="165" fontId="11" fillId="3" borderId="3" xfId="96" applyNumberFormat="1" applyFont="1" applyFill="1" applyBorder="1" applyAlignment="1">
      <alignment horizontal="right" vertical="center" wrapText="1"/>
    </xf>
    <xf numFmtId="165" fontId="30" fillId="3" borderId="33" xfId="96" applyNumberFormat="1" applyFont="1" applyFill="1" applyBorder="1" applyAlignment="1">
      <alignment horizontal="right" vertical="center" wrapText="1"/>
    </xf>
    <xf numFmtId="165" fontId="3" fillId="3" borderId="33" xfId="96" applyNumberFormat="1" applyFont="1" applyFill="1" applyBorder="1" applyAlignment="1">
      <alignment horizontal="right" vertical="center" wrapText="1"/>
    </xf>
    <xf numFmtId="165" fontId="11" fillId="3" borderId="4" xfId="96" applyNumberFormat="1" applyFont="1" applyFill="1" applyBorder="1" applyAlignment="1">
      <alignment horizontal="right" vertical="center" wrapText="1"/>
    </xf>
    <xf numFmtId="165" fontId="3" fillId="3" borderId="2" xfId="96" applyNumberFormat="1" applyFont="1" applyFill="1" applyBorder="1" applyAlignment="1">
      <alignment horizontal="right" vertical="center" wrapText="1"/>
    </xf>
    <xf numFmtId="165" fontId="3" fillId="3" borderId="73" xfId="96" applyNumberFormat="1" applyFont="1" applyFill="1" applyBorder="1" applyAlignment="1">
      <alignment horizontal="right" vertical="center" wrapText="1"/>
    </xf>
    <xf numFmtId="165" fontId="3" fillId="3" borderId="64" xfId="96" applyNumberFormat="1" applyFont="1" applyFill="1" applyBorder="1" applyAlignment="1">
      <alignment horizontal="right" vertical="center" wrapText="1"/>
    </xf>
    <xf numFmtId="165" fontId="3" fillId="3" borderId="63" xfId="96" applyNumberFormat="1" applyFont="1" applyFill="1" applyBorder="1" applyAlignment="1">
      <alignment horizontal="right" vertical="center" wrapText="1"/>
    </xf>
    <xf numFmtId="165" fontId="3" fillId="3" borderId="53" xfId="96" applyNumberFormat="1" applyFont="1" applyFill="1" applyBorder="1" applyAlignment="1">
      <alignment horizontal="right" vertical="center" wrapText="1"/>
    </xf>
    <xf numFmtId="165" fontId="3" fillId="3" borderId="21" xfId="96" applyNumberFormat="1" applyFont="1" applyFill="1" applyBorder="1" applyAlignment="1">
      <alignment horizontal="right" vertical="center" wrapText="1"/>
    </xf>
    <xf numFmtId="165" fontId="3" fillId="3" borderId="77" xfId="96" applyNumberFormat="1" applyFont="1" applyFill="1" applyBorder="1" applyAlignment="1">
      <alignment horizontal="right" vertical="center" wrapText="1"/>
    </xf>
    <xf numFmtId="165" fontId="11" fillId="5" borderId="0" xfId="96" applyNumberFormat="1" applyFont="1" applyFill="1" applyAlignment="1">
      <alignment vertical="center" wrapText="1"/>
    </xf>
    <xf numFmtId="164" fontId="11" fillId="5" borderId="0" xfId="96" applyNumberFormat="1" applyFont="1" applyFill="1" applyBorder="1" applyAlignment="1">
      <alignment vertical="center" wrapText="1"/>
    </xf>
    <xf numFmtId="0" fontId="3" fillId="5" borderId="0" xfId="2" applyFont="1" applyFill="1" applyBorder="1" applyAlignment="1">
      <alignment horizontal="left" indent="1"/>
    </xf>
    <xf numFmtId="0" fontId="3" fillId="5" borderId="0" xfId="2" applyFont="1" applyFill="1"/>
    <xf numFmtId="0" fontId="11" fillId="5" borderId="0" xfId="96" applyFont="1" applyFill="1" applyBorder="1" applyAlignment="1">
      <alignment vertical="center" wrapText="1"/>
    </xf>
    <xf numFmtId="0" fontId="27" fillId="5" borderId="0" xfId="96" applyFont="1" applyFill="1" applyBorder="1" applyAlignment="1">
      <alignment vertical="center"/>
    </xf>
    <xf numFmtId="0" fontId="27" fillId="5" borderId="0" xfId="96" applyFont="1" applyFill="1" applyAlignment="1">
      <alignment vertical="center" wrapText="1"/>
    </xf>
    <xf numFmtId="0" fontId="27" fillId="5" borderId="0" xfId="96" applyFont="1" applyFill="1" applyBorder="1" applyAlignment="1">
      <alignment horizontal="left" vertical="center" wrapText="1"/>
    </xf>
    <xf numFmtId="0" fontId="27" fillId="5" borderId="0" xfId="96" applyFont="1" applyFill="1" applyAlignment="1">
      <alignment vertical="center"/>
    </xf>
    <xf numFmtId="0" fontId="48" fillId="5" borderId="0" xfId="96" applyFont="1" applyFill="1" applyBorder="1" applyAlignment="1">
      <alignment vertical="center"/>
    </xf>
    <xf numFmtId="0" fontId="48" fillId="5" borderId="0" xfId="96" applyFont="1" applyFill="1" applyBorder="1" applyAlignment="1">
      <alignment vertical="center" wrapText="1"/>
    </xf>
    <xf numFmtId="0" fontId="27" fillId="5" borderId="0" xfId="96" applyFont="1" applyFill="1" applyBorder="1" applyAlignment="1">
      <alignment horizontal="left" vertical="center"/>
    </xf>
    <xf numFmtId="0" fontId="27" fillId="5" borderId="0" xfId="96" applyFont="1" applyFill="1" applyBorder="1" applyAlignment="1">
      <alignment horizontal="left" vertical="center" wrapText="1"/>
    </xf>
    <xf numFmtId="0" fontId="27" fillId="5" borderId="0" xfId="96" applyFont="1" applyFill="1" applyAlignment="1">
      <alignment horizontal="left" vertical="center" wrapText="1"/>
    </xf>
    <xf numFmtId="0" fontId="27" fillId="5" borderId="0" xfId="96" applyFont="1" applyFill="1" applyAlignment="1">
      <alignment horizontal="left" vertical="center" wrapText="1"/>
    </xf>
    <xf numFmtId="0" fontId="48" fillId="5" borderId="0" xfId="96" applyFont="1" applyFill="1" applyBorder="1" applyAlignment="1">
      <alignment horizontal="left" vertical="center" wrapText="1"/>
    </xf>
    <xf numFmtId="0" fontId="27" fillId="5" borderId="0" xfId="96" applyFont="1" applyFill="1" applyBorder="1" applyAlignment="1">
      <alignment vertical="center" wrapText="1"/>
    </xf>
    <xf numFmtId="0" fontId="11" fillId="5" borderId="0" xfId="96" applyFont="1" applyFill="1" applyBorder="1" applyAlignment="1">
      <alignment vertical="center"/>
    </xf>
    <xf numFmtId="0" fontId="11" fillId="5" borderId="0" xfId="96" applyFont="1" applyFill="1" applyAlignment="1">
      <alignment vertical="center"/>
    </xf>
    <xf numFmtId="0" fontId="11" fillId="0" borderId="0" xfId="96" applyFont="1" applyFill="1" applyBorder="1" applyAlignment="1">
      <alignment vertical="center" wrapText="1"/>
    </xf>
    <xf numFmtId="165" fontId="11" fillId="0" borderId="0" xfId="96" applyNumberFormat="1" applyFont="1" applyFill="1" applyAlignment="1">
      <alignment vertical="center" wrapText="1"/>
    </xf>
    <xf numFmtId="0" fontId="11" fillId="0" borderId="0" xfId="96" applyFont="1" applyFill="1" applyAlignment="1">
      <alignment horizontal="center" vertical="center" wrapText="1"/>
    </xf>
    <xf numFmtId="0" fontId="11" fillId="0" borderId="0" xfId="96" applyFont="1" applyFill="1" applyAlignment="1">
      <alignment horizontal="center" vertical="center" wrapText="1"/>
    </xf>
    <xf numFmtId="0" fontId="3" fillId="3" borderId="63" xfId="96" applyFont="1" applyFill="1" applyBorder="1" applyAlignment="1">
      <alignment horizontal="left" vertical="center" wrapText="1" indent="1"/>
    </xf>
    <xf numFmtId="165" fontId="3" fillId="3" borderId="51" xfId="96" applyNumberFormat="1" applyFont="1" applyFill="1" applyBorder="1" applyAlignment="1">
      <alignment horizontal="right" vertical="center" wrapText="1"/>
    </xf>
    <xf numFmtId="165" fontId="3" fillId="3" borderId="10" xfId="96" applyNumberFormat="1" applyFont="1" applyFill="1" applyBorder="1" applyAlignment="1">
      <alignment horizontal="right" vertical="center" wrapText="1"/>
    </xf>
    <xf numFmtId="165" fontId="3" fillId="3" borderId="52" xfId="96" applyNumberFormat="1" applyFont="1" applyFill="1" applyBorder="1" applyAlignment="1">
      <alignment horizontal="right" vertical="center" wrapText="1"/>
    </xf>
    <xf numFmtId="165" fontId="3" fillId="3" borderId="67" xfId="96" applyNumberFormat="1" applyFont="1" applyFill="1" applyBorder="1" applyAlignment="1">
      <alignment horizontal="right" vertical="center" wrapText="1"/>
    </xf>
    <xf numFmtId="0" fontId="3" fillId="3" borderId="0" xfId="96" applyFont="1" applyFill="1" applyAlignment="1">
      <alignment vertical="center" wrapText="1"/>
    </xf>
    <xf numFmtId="0" fontId="41" fillId="3" borderId="68" xfId="96" applyFont="1" applyFill="1" applyBorder="1" applyAlignment="1">
      <alignment horizontal="left" vertical="center" wrapText="1" indent="1"/>
    </xf>
    <xf numFmtId="165" fontId="41" fillId="3" borderId="47" xfId="96" applyNumberFormat="1" applyFont="1" applyFill="1" applyBorder="1" applyAlignment="1">
      <alignment horizontal="right" vertical="center" wrapText="1"/>
    </xf>
    <xf numFmtId="165" fontId="41" fillId="3" borderId="20" xfId="96" applyNumberFormat="1" applyFont="1" applyFill="1" applyBorder="1" applyAlignment="1">
      <alignment horizontal="right" vertical="center" wrapText="1"/>
    </xf>
    <xf numFmtId="165" fontId="41" fillId="3" borderId="19" xfId="96" applyNumberFormat="1" applyFont="1" applyFill="1" applyBorder="1" applyAlignment="1">
      <alignment horizontal="right" vertical="center" wrapText="1"/>
    </xf>
    <xf numFmtId="0" fontId="3" fillId="3" borderId="12" xfId="96" applyFont="1" applyFill="1" applyBorder="1" applyAlignment="1">
      <alignment vertical="center" wrapText="1"/>
    </xf>
    <xf numFmtId="165" fontId="3" fillId="3" borderId="42" xfId="96" applyNumberFormat="1" applyFont="1" applyFill="1" applyBorder="1" applyAlignment="1">
      <alignment horizontal="right" vertical="center" wrapText="1"/>
    </xf>
    <xf numFmtId="165" fontId="3" fillId="3" borderId="30" xfId="96" applyNumberFormat="1" applyFont="1" applyFill="1" applyBorder="1" applyAlignment="1">
      <alignment horizontal="right" vertical="center" wrapText="1"/>
    </xf>
    <xf numFmtId="0" fontId="42" fillId="3" borderId="0" xfId="96" applyFont="1" applyFill="1" applyAlignment="1">
      <alignment vertical="center" wrapText="1"/>
    </xf>
    <xf numFmtId="0" fontId="26" fillId="3" borderId="12" xfId="96" applyFont="1" applyFill="1" applyBorder="1" applyAlignment="1">
      <alignment horizontal="left" vertical="center" wrapText="1" indent="1"/>
    </xf>
    <xf numFmtId="165" fontId="11" fillId="3" borderId="42" xfId="96" applyNumberFormat="1" applyFont="1" applyFill="1" applyBorder="1" applyAlignment="1">
      <alignment horizontal="right" vertical="center" wrapText="1"/>
    </xf>
    <xf numFmtId="0" fontId="43" fillId="3" borderId="69" xfId="0" applyFont="1" applyFill="1" applyBorder="1" applyAlignment="1">
      <alignment horizontal="left" vertical="center" wrapText="1"/>
    </xf>
    <xf numFmtId="0" fontId="32" fillId="3" borderId="0" xfId="96" applyFont="1" applyFill="1" applyAlignment="1">
      <alignment vertical="center" wrapText="1"/>
    </xf>
    <xf numFmtId="0" fontId="43" fillId="3" borderId="70" xfId="0" applyFont="1" applyFill="1" applyBorder="1" applyAlignment="1">
      <alignment horizontal="left" vertical="center" wrapText="1"/>
    </xf>
    <xf numFmtId="0" fontId="44" fillId="3" borderId="12" xfId="0" applyFont="1" applyFill="1" applyBorder="1" applyAlignment="1">
      <alignment horizontal="left" vertical="center" wrapText="1"/>
    </xf>
    <xf numFmtId="0" fontId="32" fillId="3" borderId="12" xfId="96" applyFont="1" applyFill="1" applyBorder="1" applyAlignment="1">
      <alignment horizontal="left" vertical="center" wrapText="1" indent="1"/>
    </xf>
    <xf numFmtId="0" fontId="45" fillId="3" borderId="12" xfId="96" applyFont="1" applyFill="1" applyBorder="1" applyAlignment="1">
      <alignment horizontal="left" vertical="center" wrapText="1" indent="1"/>
    </xf>
    <xf numFmtId="0" fontId="11" fillId="3" borderId="12" xfId="96" applyFont="1" applyFill="1" applyBorder="1" applyAlignment="1">
      <alignment horizontal="left" vertical="center" wrapText="1" indent="1"/>
    </xf>
    <xf numFmtId="165" fontId="11" fillId="3" borderId="30" xfId="96" applyNumberFormat="1" applyFont="1" applyFill="1" applyBorder="1" applyAlignment="1">
      <alignment horizontal="right" vertical="center" wrapText="1"/>
    </xf>
    <xf numFmtId="0" fontId="41" fillId="3" borderId="12" xfId="96" applyFont="1" applyFill="1" applyBorder="1" applyAlignment="1">
      <alignment horizontal="left" vertical="center" wrapText="1" indent="1"/>
    </xf>
    <xf numFmtId="0" fontId="11" fillId="3" borderId="0" xfId="96" applyFont="1" applyFill="1" applyAlignment="1">
      <alignment vertical="center" wrapText="1"/>
    </xf>
    <xf numFmtId="165" fontId="41" fillId="3" borderId="30" xfId="96" applyNumberFormat="1" applyFont="1" applyFill="1" applyBorder="1" applyAlignment="1">
      <alignment horizontal="right" vertical="center" wrapText="1"/>
    </xf>
    <xf numFmtId="0" fontId="11" fillId="3" borderId="71" xfId="96" applyFont="1" applyFill="1" applyBorder="1" applyAlignment="1">
      <alignment horizontal="left" vertical="center" wrapText="1" indent="1"/>
    </xf>
    <xf numFmtId="165" fontId="11" fillId="3" borderId="43" xfId="96" applyNumberFormat="1" applyFont="1" applyFill="1" applyBorder="1" applyAlignment="1">
      <alignment horizontal="right" vertical="center" wrapText="1"/>
    </xf>
    <xf numFmtId="165" fontId="11" fillId="3" borderId="72" xfId="96" applyNumberFormat="1" applyFont="1" applyFill="1" applyBorder="1" applyAlignment="1">
      <alignment horizontal="right" vertical="center" wrapText="1"/>
    </xf>
    <xf numFmtId="165" fontId="11" fillId="3" borderId="74" xfId="96" applyNumberFormat="1" applyFont="1" applyFill="1" applyBorder="1" applyAlignment="1">
      <alignment horizontal="right" vertical="center" wrapText="1"/>
    </xf>
    <xf numFmtId="0" fontId="41" fillId="3" borderId="63" xfId="96" applyFont="1" applyFill="1" applyBorder="1" applyAlignment="1">
      <alignment horizontal="left" vertical="center" wrapText="1" indent="1"/>
    </xf>
    <xf numFmtId="165" fontId="41" fillId="3" borderId="65" xfId="96" applyNumberFormat="1" applyFont="1" applyFill="1" applyBorder="1" applyAlignment="1">
      <alignment horizontal="right" vertical="center" wrapText="1"/>
    </xf>
    <xf numFmtId="165" fontId="41" fillId="3" borderId="64" xfId="96" applyNumberFormat="1" applyFont="1" applyFill="1" applyBorder="1" applyAlignment="1">
      <alignment horizontal="right" vertical="center" wrapText="1"/>
    </xf>
    <xf numFmtId="165" fontId="41" fillId="3" borderId="17" xfId="96" applyNumberFormat="1" applyFont="1" applyFill="1" applyBorder="1" applyAlignment="1">
      <alignment horizontal="right" vertical="center" wrapText="1"/>
    </xf>
    <xf numFmtId="0" fontId="3" fillId="3" borderId="68" xfId="96" applyFont="1" applyFill="1" applyBorder="1" applyAlignment="1">
      <alignment horizontal="left" vertical="center" wrapText="1" indent="1"/>
    </xf>
    <xf numFmtId="165" fontId="3" fillId="3" borderId="47" xfId="96" applyNumberFormat="1" applyFont="1" applyFill="1" applyBorder="1" applyAlignment="1">
      <alignment horizontal="right" vertical="center" wrapText="1"/>
    </xf>
    <xf numFmtId="165" fontId="3" fillId="3" borderId="19" xfId="96" applyNumberFormat="1" applyFont="1" applyFill="1" applyBorder="1" applyAlignment="1">
      <alignment horizontal="right" vertical="center" wrapText="1"/>
    </xf>
    <xf numFmtId="165" fontId="3" fillId="3" borderId="23" xfId="96" applyNumberFormat="1" applyFont="1" applyFill="1" applyBorder="1" applyAlignment="1">
      <alignment horizontal="right" vertical="center" wrapText="1"/>
    </xf>
    <xf numFmtId="165" fontId="32" fillId="3" borderId="47" xfId="96" applyNumberFormat="1" applyFont="1" applyFill="1" applyBorder="1" applyAlignment="1">
      <alignment horizontal="right" vertical="center" wrapText="1"/>
    </xf>
    <xf numFmtId="165" fontId="46" fillId="3" borderId="33" xfId="96" applyNumberFormat="1" applyFont="1" applyFill="1" applyBorder="1" applyAlignment="1">
      <alignment horizontal="right" vertical="center" wrapText="1"/>
    </xf>
    <xf numFmtId="165" fontId="32" fillId="3" borderId="23" xfId="96" applyNumberFormat="1" applyFont="1" applyFill="1" applyBorder="1" applyAlignment="1">
      <alignment horizontal="right" vertical="center" wrapText="1"/>
    </xf>
    <xf numFmtId="165" fontId="46" fillId="3" borderId="20" xfId="96" applyNumberFormat="1" applyFont="1" applyFill="1" applyBorder="1" applyAlignment="1">
      <alignment horizontal="right" vertical="center" wrapText="1"/>
    </xf>
    <xf numFmtId="0" fontId="3" fillId="3" borderId="12" xfId="96" applyFont="1" applyFill="1" applyBorder="1" applyAlignment="1">
      <alignment horizontal="left" vertical="center" wrapText="1" indent="1"/>
    </xf>
    <xf numFmtId="165" fontId="3" fillId="3" borderId="29" xfId="96" applyNumberFormat="1" applyFont="1" applyFill="1" applyBorder="1" applyAlignment="1">
      <alignment horizontal="right" vertical="center" wrapText="1"/>
    </xf>
    <xf numFmtId="165" fontId="46" fillId="3" borderId="4" xfId="96" applyNumberFormat="1" applyFont="1" applyFill="1" applyBorder="1" applyAlignment="1">
      <alignment horizontal="right" vertical="center" wrapText="1"/>
    </xf>
    <xf numFmtId="165" fontId="32" fillId="3" borderId="29" xfId="96" applyNumberFormat="1" applyFont="1" applyFill="1" applyBorder="1" applyAlignment="1">
      <alignment horizontal="right" vertical="center" wrapText="1"/>
    </xf>
    <xf numFmtId="0" fontId="45" fillId="3" borderId="71" xfId="96" applyFont="1" applyFill="1" applyBorder="1" applyAlignment="1">
      <alignment horizontal="left" vertical="center" wrapText="1" indent="1"/>
    </xf>
    <xf numFmtId="165" fontId="32" fillId="3" borderId="43" xfId="96" applyNumberFormat="1" applyFont="1" applyFill="1" applyBorder="1" applyAlignment="1">
      <alignment horizontal="right" vertical="center" wrapText="1"/>
    </xf>
    <xf numFmtId="165" fontId="32" fillId="3" borderId="72" xfId="96" applyNumberFormat="1" applyFont="1" applyFill="1" applyBorder="1" applyAlignment="1">
      <alignment horizontal="right" vertical="center" wrapText="1"/>
    </xf>
    <xf numFmtId="165" fontId="32" fillId="3" borderId="74" xfId="96" applyNumberFormat="1" applyFont="1" applyFill="1" applyBorder="1" applyAlignment="1">
      <alignment horizontal="right" vertical="center" wrapText="1"/>
    </xf>
    <xf numFmtId="165" fontId="32" fillId="3" borderId="48" xfId="96" applyNumberFormat="1" applyFont="1" applyFill="1" applyBorder="1" applyAlignment="1">
      <alignment horizontal="right" vertical="center" wrapText="1"/>
    </xf>
    <xf numFmtId="0" fontId="3" fillId="3" borderId="54" xfId="96" applyFont="1" applyFill="1" applyBorder="1" applyAlignment="1">
      <alignment horizontal="left" vertical="center" wrapText="1" indent="1"/>
    </xf>
    <xf numFmtId="165" fontId="3" fillId="3" borderId="44" xfId="96" applyNumberFormat="1" applyFont="1" applyFill="1" applyBorder="1" applyAlignment="1">
      <alignment horizontal="right" vertical="center" wrapText="1"/>
    </xf>
    <xf numFmtId="165" fontId="3" fillId="3" borderId="75" xfId="96" applyNumberFormat="1" applyFont="1" applyFill="1" applyBorder="1" applyAlignment="1">
      <alignment horizontal="right" vertical="center" wrapText="1"/>
    </xf>
    <xf numFmtId="165" fontId="3" fillId="3" borderId="57" xfId="96" applyNumberFormat="1" applyFont="1" applyFill="1" applyBorder="1" applyAlignment="1">
      <alignment horizontal="right" vertical="center" wrapText="1"/>
    </xf>
    <xf numFmtId="165" fontId="3" fillId="3" borderId="41" xfId="96" applyNumberFormat="1" applyFont="1" applyFill="1" applyBorder="1" applyAlignment="1">
      <alignment horizontal="right" vertical="center" wrapText="1"/>
    </xf>
    <xf numFmtId="165" fontId="3" fillId="3" borderId="0" xfId="96" applyNumberFormat="1" applyFont="1" applyFill="1" applyBorder="1" applyAlignment="1">
      <alignment horizontal="right" vertical="center" wrapText="1"/>
    </xf>
    <xf numFmtId="0" fontId="3" fillId="3" borderId="63" xfId="96" applyFont="1" applyFill="1" applyBorder="1" applyAlignment="1">
      <alignment vertical="center" wrapText="1"/>
    </xf>
    <xf numFmtId="0" fontId="41" fillId="3" borderId="68" xfId="96" applyFont="1" applyFill="1" applyBorder="1" applyAlignment="1">
      <alignment horizontal="left" vertical="center" wrapText="1"/>
    </xf>
    <xf numFmtId="165" fontId="41" fillId="3" borderId="23" xfId="96" applyNumberFormat="1" applyFont="1" applyFill="1" applyBorder="1" applyAlignment="1">
      <alignment horizontal="right" vertical="center" wrapText="1"/>
    </xf>
    <xf numFmtId="0" fontId="11" fillId="3" borderId="12" xfId="96" applyFont="1" applyFill="1" applyBorder="1" applyAlignment="1">
      <alignment horizontal="left" vertical="center" wrapText="1" indent="2"/>
    </xf>
    <xf numFmtId="165" fontId="11" fillId="3" borderId="29" xfId="96" applyNumberFormat="1" applyFont="1" applyFill="1" applyBorder="1" applyAlignment="1">
      <alignment horizontal="right" vertical="center" wrapText="1"/>
    </xf>
    <xf numFmtId="0" fontId="41" fillId="3" borderId="12" xfId="96" applyFont="1" applyFill="1" applyBorder="1" applyAlignment="1">
      <alignment vertical="center" wrapText="1"/>
    </xf>
    <xf numFmtId="0" fontId="41" fillId="3" borderId="12" xfId="96" applyFont="1" applyFill="1" applyBorder="1" applyAlignment="1">
      <alignment horizontal="left" vertical="center" wrapText="1"/>
    </xf>
    <xf numFmtId="0" fontId="47" fillId="3" borderId="69" xfId="5" applyFont="1" applyFill="1" applyBorder="1" applyAlignment="1">
      <alignment horizontal="left" vertical="center" wrapText="1" indent="1"/>
    </xf>
    <xf numFmtId="165" fontId="11" fillId="3" borderId="32" xfId="96" applyNumberFormat="1" applyFont="1" applyFill="1" applyBorder="1" applyAlignment="1">
      <alignment horizontal="right" vertical="center" wrapText="1"/>
    </xf>
    <xf numFmtId="0" fontId="41" fillId="3" borderId="68" xfId="96" applyFont="1" applyFill="1" applyBorder="1" applyAlignment="1">
      <alignment vertical="center" wrapText="1"/>
    </xf>
    <xf numFmtId="0" fontId="11" fillId="3" borderId="12" xfId="96" applyFont="1" applyFill="1" applyBorder="1" applyAlignment="1">
      <alignment horizontal="left" vertical="top" wrapText="1" indent="1"/>
    </xf>
    <xf numFmtId="0" fontId="32" fillId="3" borderId="12" xfId="96" applyFont="1" applyFill="1" applyBorder="1" applyAlignment="1">
      <alignment horizontal="left" vertical="top" wrapText="1" indent="1"/>
    </xf>
    <xf numFmtId="0" fontId="11" fillId="3" borderId="12" xfId="96" applyFont="1" applyFill="1" applyBorder="1" applyAlignment="1">
      <alignment vertical="center" wrapText="1"/>
    </xf>
    <xf numFmtId="0" fontId="11" fillId="3" borderId="71" xfId="96" applyFont="1" applyFill="1" applyBorder="1" applyAlignment="1">
      <alignment horizontal="left" vertical="center" wrapText="1" indent="2"/>
    </xf>
    <xf numFmtId="165" fontId="3" fillId="3" borderId="74" xfId="96" applyNumberFormat="1" applyFont="1" applyFill="1" applyBorder="1" applyAlignment="1">
      <alignment horizontal="right" vertical="center" wrapText="1"/>
    </xf>
    <xf numFmtId="165" fontId="3" fillId="3" borderId="72" xfId="96" applyNumberFormat="1" applyFont="1" applyFill="1" applyBorder="1" applyAlignment="1">
      <alignment horizontal="right" vertical="center" wrapText="1"/>
    </xf>
    <xf numFmtId="165" fontId="11" fillId="3" borderId="48" xfId="96" applyNumberFormat="1" applyFont="1" applyFill="1" applyBorder="1" applyAlignment="1">
      <alignment horizontal="right" vertical="center" wrapText="1"/>
    </xf>
    <xf numFmtId="165" fontId="3" fillId="3" borderId="35" xfId="96" applyNumberFormat="1" applyFont="1" applyFill="1" applyBorder="1" applyAlignment="1">
      <alignment horizontal="right" vertical="center" wrapText="1"/>
    </xf>
    <xf numFmtId="0" fontId="3" fillId="3" borderId="55" xfId="96" applyFont="1" applyFill="1" applyBorder="1" applyAlignment="1">
      <alignment vertical="center" wrapText="1"/>
    </xf>
    <xf numFmtId="165" fontId="3" fillId="3" borderId="16" xfId="96" applyNumberFormat="1" applyFont="1" applyFill="1" applyBorder="1" applyAlignment="1">
      <alignment horizontal="right" vertical="center" wrapText="1"/>
    </xf>
    <xf numFmtId="165" fontId="3" fillId="3" borderId="76" xfId="96" applyNumberFormat="1" applyFont="1" applyFill="1" applyBorder="1" applyAlignment="1">
      <alignment horizontal="right" vertical="center" wrapText="1"/>
    </xf>
    <xf numFmtId="165" fontId="3" fillId="3" borderId="17" xfId="96" applyNumberFormat="1" applyFont="1" applyFill="1" applyBorder="1" applyAlignment="1">
      <alignment horizontal="right" vertical="center" wrapText="1"/>
    </xf>
    <xf numFmtId="0" fontId="3" fillId="3" borderId="50" xfId="2" applyFont="1" applyFill="1" applyBorder="1" applyAlignment="1">
      <alignment vertical="center"/>
    </xf>
    <xf numFmtId="165" fontId="3" fillId="3" borderId="24" xfId="96" applyNumberFormat="1" applyFont="1" applyFill="1" applyBorder="1" applyAlignment="1">
      <alignment horizontal="right" vertical="center" wrapText="1"/>
    </xf>
    <xf numFmtId="165" fontId="3" fillId="3" borderId="45" xfId="96" applyNumberFormat="1" applyFont="1" applyFill="1" applyBorder="1" applyAlignment="1">
      <alignment horizontal="right" vertical="center" wrapText="1"/>
    </xf>
    <xf numFmtId="0" fontId="3" fillId="3" borderId="63" xfId="2" applyFont="1" applyFill="1" applyBorder="1" applyAlignment="1">
      <alignment vertical="center"/>
    </xf>
  </cellXfs>
  <cellStyles count="97">
    <cellStyle name="Normal_Cadrul global" xfId="96"/>
    <cellStyle name="Normal_Formele 1, 2,3,4_2003" xfId="2"/>
    <cellStyle name="Normal_Formele 1, 2,3,4_2003 2" xfId="4"/>
    <cellStyle name="Normal_Machet_DS anulala 2003_ anexele" xfId="6"/>
    <cellStyle name="Обычный" xfId="0" builtinId="0"/>
    <cellStyle name="Обычный 10" xfId="14"/>
    <cellStyle name="Обычный 100" xfId="93"/>
    <cellStyle name="Обычный 103" xfId="94"/>
    <cellStyle name="Обычный 104" xfId="95"/>
    <cellStyle name="Обычный 11" xfId="15"/>
    <cellStyle name="Обычный 12" xfId="16"/>
    <cellStyle name="Обычный 13" xfId="17"/>
    <cellStyle name="Обычный 14" xfId="18"/>
    <cellStyle name="Обычный 15" xfId="19"/>
    <cellStyle name="Обычный 16" xfId="20"/>
    <cellStyle name="Обычный 17" xfId="21"/>
    <cellStyle name="Обычный 18" xfId="22"/>
    <cellStyle name="Обычный 2" xfId="5"/>
    <cellStyle name="Обычный 22" xfId="25"/>
    <cellStyle name="Обычный 23" xfId="23"/>
    <cellStyle name="Обычный 24" xfId="24"/>
    <cellStyle name="Обычный 25" xfId="26"/>
    <cellStyle name="Обычный 26" xfId="27"/>
    <cellStyle name="Обычный 27" xfId="28"/>
    <cellStyle name="Обычный 28" xfId="29"/>
    <cellStyle name="Обычный 29" xfId="30"/>
    <cellStyle name="Обычный 3" xfId="7"/>
    <cellStyle name="Обычный 3 2" xfId="3"/>
    <cellStyle name="Обычный 30" xfId="31"/>
    <cellStyle name="Обычный 31" xfId="32"/>
    <cellStyle name="Обычный 32" xfId="33"/>
    <cellStyle name="Обычный 33" xfId="34"/>
    <cellStyle name="Обычный 34" xfId="36"/>
    <cellStyle name="Обычный 35" xfId="37"/>
    <cellStyle name="Обычный 36" xfId="38"/>
    <cellStyle name="Обычный 37" xfId="39"/>
    <cellStyle name="Обычный 39" xfId="40"/>
    <cellStyle name="Обычный 4" xfId="8"/>
    <cellStyle name="Обычный 40" xfId="41"/>
    <cellStyle name="Обычный 41" xfId="42"/>
    <cellStyle name="Обычный 42" xfId="43"/>
    <cellStyle name="Обычный 44" xfId="44"/>
    <cellStyle name="Обычный 45" xfId="45"/>
    <cellStyle name="Обычный 46" xfId="46"/>
    <cellStyle name="Обычный 47" xfId="47"/>
    <cellStyle name="Обычный 48" xfId="48"/>
    <cellStyle name="Обычный 49" xfId="49"/>
    <cellStyle name="Обычный 5" xfId="9"/>
    <cellStyle name="Обычный 52" xfId="35"/>
    <cellStyle name="Обычный 53" xfId="50"/>
    <cellStyle name="Обычный 54" xfId="51"/>
    <cellStyle name="Обычный 55" xfId="52"/>
    <cellStyle name="Обычный 56" xfId="53"/>
    <cellStyle name="Обычный 57" xfId="54"/>
    <cellStyle name="Обычный 58" xfId="55"/>
    <cellStyle name="Обычный 59" xfId="56"/>
    <cellStyle name="Обычный 6" xfId="10"/>
    <cellStyle name="Обычный 60" xfId="57"/>
    <cellStyle name="Обычный 61" xfId="58"/>
    <cellStyle name="Обычный 62" xfId="59"/>
    <cellStyle name="Обычный 63" xfId="60"/>
    <cellStyle name="Обычный 64" xfId="61"/>
    <cellStyle name="Обычный 65" xfId="62"/>
    <cellStyle name="Обычный 66" xfId="63"/>
    <cellStyle name="Обычный 67" xfId="64"/>
    <cellStyle name="Обычный 68" xfId="65"/>
    <cellStyle name="Обычный 7" xfId="11"/>
    <cellStyle name="Обычный 71" xfId="66"/>
    <cellStyle name="Обычный 72" xfId="67"/>
    <cellStyle name="Обычный 73" xfId="68"/>
    <cellStyle name="Обычный 74" xfId="69"/>
    <cellStyle name="Обычный 75" xfId="70"/>
    <cellStyle name="Обычный 76" xfId="71"/>
    <cellStyle name="Обычный 77" xfId="72"/>
    <cellStyle name="Обычный 8" xfId="12"/>
    <cellStyle name="Обычный 80" xfId="73"/>
    <cellStyle name="Обычный 81" xfId="74"/>
    <cellStyle name="Обычный 82" xfId="75"/>
    <cellStyle name="Обычный 83" xfId="76"/>
    <cellStyle name="Обычный 84" xfId="77"/>
    <cellStyle name="Обычный 85" xfId="78"/>
    <cellStyle name="Обычный 86" xfId="79"/>
    <cellStyle name="Обычный 87" xfId="80"/>
    <cellStyle name="Обычный 88" xfId="81"/>
    <cellStyle name="Обычный 89" xfId="82"/>
    <cellStyle name="Обычный 9" xfId="13"/>
    <cellStyle name="Обычный 90" xfId="83"/>
    <cellStyle name="Обычный 91" xfId="84"/>
    <cellStyle name="Обычный 92" xfId="85"/>
    <cellStyle name="Обычный 93" xfId="86"/>
    <cellStyle name="Обычный 94" xfId="87"/>
    <cellStyle name="Обычный 95" xfId="88"/>
    <cellStyle name="Обычный 96" xfId="89"/>
    <cellStyle name="Обычный 97" xfId="90"/>
    <cellStyle name="Обычный 98" xfId="91"/>
    <cellStyle name="Обычный 99" xfId="92"/>
    <cellStyle name="Финансовый" xfId="1" builtin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2"/>
  <sheetViews>
    <sheetView tabSelected="1" workbookViewId="0">
      <selection activeCell="L24" sqref="L24"/>
    </sheetView>
  </sheetViews>
  <sheetFormatPr defaultRowHeight="12.75" x14ac:dyDescent="0.2"/>
  <cols>
    <col min="1" max="1" width="60.7109375" style="2" customWidth="1"/>
    <col min="2" max="2" width="6.7109375" style="3" customWidth="1"/>
    <col min="3" max="6" width="15.7109375" style="4" customWidth="1"/>
    <col min="7" max="7" width="6.7109375" style="1" customWidth="1"/>
    <col min="8" max="8" width="15.7109375" customWidth="1"/>
    <col min="9" max="9" width="6.7109375" customWidth="1"/>
  </cols>
  <sheetData>
    <row r="1" spans="1:7" ht="19.5" customHeight="1" x14ac:dyDescent="0.2">
      <c r="E1" s="25" t="s">
        <v>0</v>
      </c>
      <c r="F1" s="25"/>
      <c r="G1" s="4"/>
    </row>
    <row r="2" spans="1:7" ht="29.25" customHeight="1" x14ac:dyDescent="0.2">
      <c r="E2" s="25" t="s">
        <v>1</v>
      </c>
      <c r="F2" s="25"/>
      <c r="G2" s="25"/>
    </row>
    <row r="3" spans="1:7" ht="102.75" customHeight="1" x14ac:dyDescent="0.2">
      <c r="A3" s="5" t="s">
        <v>2</v>
      </c>
      <c r="B3" s="5"/>
      <c r="C3" s="5"/>
      <c r="D3" s="5"/>
      <c r="E3" s="5"/>
      <c r="F3" s="5"/>
      <c r="G3" s="5"/>
    </row>
    <row r="4" spans="1:7" ht="18" customHeight="1" x14ac:dyDescent="0.2">
      <c r="F4" s="4" t="s">
        <v>3</v>
      </c>
    </row>
    <row r="5" spans="1:7" ht="36" customHeight="1" x14ac:dyDescent="0.2">
      <c r="A5" s="26" t="s">
        <v>4</v>
      </c>
      <c r="B5" s="28" t="s">
        <v>5</v>
      </c>
      <c r="C5" s="30" t="s">
        <v>6</v>
      </c>
      <c r="D5" s="30" t="s">
        <v>7</v>
      </c>
      <c r="E5" s="30" t="s">
        <v>8</v>
      </c>
      <c r="F5" s="6" t="s">
        <v>9</v>
      </c>
      <c r="G5" s="6"/>
    </row>
    <row r="6" spans="1:7" ht="15" customHeight="1" x14ac:dyDescent="0.2">
      <c r="A6" s="27"/>
      <c r="B6" s="29"/>
      <c r="C6" s="31"/>
      <c r="D6" s="31"/>
      <c r="E6" s="31"/>
      <c r="F6" s="7" t="s">
        <v>10</v>
      </c>
      <c r="G6" s="8" t="s">
        <v>11</v>
      </c>
    </row>
    <row r="7" spans="1:7" ht="15" customHeight="1" x14ac:dyDescent="0.2">
      <c r="A7" s="9">
        <v>1</v>
      </c>
      <c r="B7" s="10" t="s">
        <v>12</v>
      </c>
      <c r="C7" s="10">
        <v>3</v>
      </c>
      <c r="D7" s="10">
        <v>4</v>
      </c>
      <c r="E7" s="10">
        <v>5</v>
      </c>
      <c r="F7" s="10">
        <v>6</v>
      </c>
      <c r="G7" s="10">
        <v>7</v>
      </c>
    </row>
    <row r="8" spans="1:7" ht="15" customHeight="1" x14ac:dyDescent="0.2">
      <c r="A8" s="14" t="s">
        <v>13</v>
      </c>
      <c r="B8" s="17" t="s">
        <v>14</v>
      </c>
      <c r="C8" s="15">
        <v>42125500</v>
      </c>
      <c r="D8" s="15">
        <v>40642926.5</v>
      </c>
      <c r="E8" s="15">
        <v>39967954.100000001</v>
      </c>
      <c r="F8" s="15">
        <v>-674972.4</v>
      </c>
      <c r="G8" s="16" t="s">
        <v>15</v>
      </c>
    </row>
    <row r="9" spans="1:7" ht="15" customHeight="1" x14ac:dyDescent="0.2">
      <c r="A9" s="11" t="s">
        <v>16</v>
      </c>
      <c r="B9" s="18" t="s">
        <v>17</v>
      </c>
      <c r="C9" s="12">
        <v>37337373</v>
      </c>
      <c r="D9" s="12">
        <v>37030100</v>
      </c>
      <c r="E9" s="12">
        <v>36417184.700000003</v>
      </c>
      <c r="F9" s="12">
        <v>-612915.30000000005</v>
      </c>
      <c r="G9" s="13" t="s">
        <v>15</v>
      </c>
    </row>
    <row r="10" spans="1:7" ht="15" customHeight="1" x14ac:dyDescent="0.2">
      <c r="A10" s="11" t="s">
        <v>18</v>
      </c>
      <c r="B10" s="18" t="s">
        <v>19</v>
      </c>
      <c r="C10" s="12">
        <v>1960259.6</v>
      </c>
      <c r="D10" s="12">
        <v>1793861.4</v>
      </c>
      <c r="E10" s="12">
        <v>1540494.7</v>
      </c>
      <c r="F10" s="12">
        <v>-253366.7</v>
      </c>
      <c r="G10" s="13" t="s">
        <v>20</v>
      </c>
    </row>
    <row r="11" spans="1:7" ht="15" customHeight="1" x14ac:dyDescent="0.2">
      <c r="A11" s="11" t="s">
        <v>21</v>
      </c>
      <c r="B11" s="18" t="s">
        <v>22</v>
      </c>
      <c r="C11" s="12">
        <v>2804915.2</v>
      </c>
      <c r="D11" s="12">
        <v>1784267.4</v>
      </c>
      <c r="E11" s="12">
        <v>1986771</v>
      </c>
      <c r="F11" s="12">
        <v>202503.6</v>
      </c>
      <c r="G11" s="13" t="s">
        <v>23</v>
      </c>
    </row>
    <row r="12" spans="1:7" ht="15" customHeight="1" x14ac:dyDescent="0.2">
      <c r="A12" s="11" t="s">
        <v>24</v>
      </c>
      <c r="B12" s="18" t="s">
        <v>25</v>
      </c>
      <c r="C12" s="12">
        <v>22952.2</v>
      </c>
      <c r="D12" s="12">
        <v>34697.699999999997</v>
      </c>
      <c r="E12" s="12">
        <v>23503.7</v>
      </c>
      <c r="F12" s="12">
        <v>-11194</v>
      </c>
      <c r="G12" s="13" t="s">
        <v>26</v>
      </c>
    </row>
    <row r="13" spans="1:7" ht="15" customHeight="1" x14ac:dyDescent="0.2">
      <c r="A13" s="14" t="s">
        <v>27</v>
      </c>
      <c r="B13" s="17" t="s">
        <v>28</v>
      </c>
      <c r="C13" s="15">
        <v>47664200</v>
      </c>
      <c r="D13" s="15">
        <v>46346212.600000001</v>
      </c>
      <c r="E13" s="15">
        <v>43073923.299999997</v>
      </c>
      <c r="F13" s="15">
        <v>-3272289.3</v>
      </c>
      <c r="G13" s="16" t="s">
        <v>29</v>
      </c>
    </row>
    <row r="14" spans="1:7" ht="15" customHeight="1" x14ac:dyDescent="0.2">
      <c r="A14" s="19" t="s">
        <v>30</v>
      </c>
      <c r="B14" s="22" t="s">
        <v>31</v>
      </c>
      <c r="C14" s="20"/>
      <c r="D14" s="20"/>
      <c r="E14" s="20"/>
      <c r="F14" s="20"/>
      <c r="G14" s="21" t="s">
        <v>31</v>
      </c>
    </row>
    <row r="15" spans="1:7" ht="15" customHeight="1" x14ac:dyDescent="0.2">
      <c r="A15" s="11" t="s">
        <v>32</v>
      </c>
      <c r="B15" s="18" t="s">
        <v>33</v>
      </c>
      <c r="C15" s="12">
        <v>7226722.7999999998</v>
      </c>
      <c r="D15" s="12">
        <v>6781412.5</v>
      </c>
      <c r="E15" s="12">
        <v>6465290.5999999996</v>
      </c>
      <c r="F15" s="12">
        <v>-316121.90000000002</v>
      </c>
      <c r="G15" s="13" t="s">
        <v>34</v>
      </c>
    </row>
    <row r="16" spans="1:7" ht="15" customHeight="1" x14ac:dyDescent="0.2">
      <c r="A16" s="11" t="s">
        <v>35</v>
      </c>
      <c r="B16" s="18" t="s">
        <v>36</v>
      </c>
      <c r="C16" s="12">
        <v>22555412.5</v>
      </c>
      <c r="D16" s="12">
        <v>23729974.699999999</v>
      </c>
      <c r="E16" s="12">
        <v>23098817.100000001</v>
      </c>
      <c r="F16" s="12">
        <v>-631157.6</v>
      </c>
      <c r="G16" s="13" t="s">
        <v>37</v>
      </c>
    </row>
    <row r="17" spans="1:8" ht="15" customHeight="1" x14ac:dyDescent="0.2">
      <c r="A17" s="11" t="s">
        <v>38</v>
      </c>
      <c r="B17" s="18" t="s">
        <v>39</v>
      </c>
      <c r="C17" s="12">
        <v>2374183.6</v>
      </c>
      <c r="D17" s="12">
        <v>1665393.6</v>
      </c>
      <c r="E17" s="12">
        <v>1278712.5</v>
      </c>
      <c r="F17" s="12">
        <v>-386681.1</v>
      </c>
      <c r="G17" s="13" t="s">
        <v>40</v>
      </c>
    </row>
    <row r="18" spans="1:8" ht="15" customHeight="1" x14ac:dyDescent="0.2">
      <c r="A18" s="14" t="s">
        <v>41</v>
      </c>
      <c r="B18" s="17" t="s">
        <v>42</v>
      </c>
      <c r="C18" s="15">
        <v>-5538700</v>
      </c>
      <c r="D18" s="15">
        <v>-5703286.0999999996</v>
      </c>
      <c r="E18" s="15">
        <v>-3105969.2</v>
      </c>
      <c r="F18" s="15">
        <v>2597316.9</v>
      </c>
      <c r="G18" s="16" t="s">
        <v>43</v>
      </c>
      <c r="H18" s="24"/>
    </row>
    <row r="19" spans="1:8" ht="15" customHeight="1" x14ac:dyDescent="0.2">
      <c r="A19" s="14" t="s">
        <v>44</v>
      </c>
      <c r="B19" s="17" t="s">
        <v>45</v>
      </c>
      <c r="C19" s="15">
        <v>5538700</v>
      </c>
      <c r="D19" s="15">
        <v>5703286.0999999996</v>
      </c>
      <c r="E19" s="15">
        <v>3105969.2</v>
      </c>
      <c r="F19" s="15">
        <v>-2597316.9</v>
      </c>
      <c r="G19" s="16" t="s">
        <v>43</v>
      </c>
      <c r="H19" s="24"/>
    </row>
    <row r="20" spans="1:8" ht="15" customHeight="1" x14ac:dyDescent="0.2">
      <c r="A20" s="14" t="s">
        <v>46</v>
      </c>
      <c r="B20" s="17" t="s">
        <v>47</v>
      </c>
      <c r="C20" s="15">
        <v>-876645.2</v>
      </c>
      <c r="D20" s="15">
        <v>117352</v>
      </c>
      <c r="E20" s="15">
        <v>892280.6</v>
      </c>
      <c r="F20" s="15">
        <v>774928.6</v>
      </c>
      <c r="G20" s="16" t="s">
        <v>48</v>
      </c>
      <c r="H20" s="24"/>
    </row>
    <row r="21" spans="1:8" ht="15" customHeight="1" x14ac:dyDescent="0.2">
      <c r="A21" s="11" t="s">
        <v>49</v>
      </c>
      <c r="B21" s="18" t="s">
        <v>50</v>
      </c>
      <c r="C21" s="12">
        <v>228050</v>
      </c>
      <c r="D21" s="12">
        <v>871765.5</v>
      </c>
      <c r="E21" s="12">
        <v>1127816.1000000001</v>
      </c>
      <c r="F21" s="12">
        <v>256050.6</v>
      </c>
      <c r="G21" s="13" t="s">
        <v>51</v>
      </c>
      <c r="H21" s="24"/>
    </row>
    <row r="22" spans="1:8" ht="15" customHeight="1" x14ac:dyDescent="0.2">
      <c r="A22" s="11" t="s">
        <v>52</v>
      </c>
      <c r="B22" s="18" t="s">
        <v>53</v>
      </c>
      <c r="C22" s="12"/>
      <c r="D22" s="12"/>
      <c r="E22" s="12">
        <v>-15911.2</v>
      </c>
      <c r="F22" s="12">
        <v>-15911.2</v>
      </c>
      <c r="G22" s="13" t="s">
        <v>31</v>
      </c>
      <c r="H22" s="24"/>
    </row>
    <row r="23" spans="1:8" ht="15" customHeight="1" x14ac:dyDescent="0.2">
      <c r="A23" s="11" t="s">
        <v>54</v>
      </c>
      <c r="B23" s="18" t="s">
        <v>55</v>
      </c>
      <c r="C23" s="12"/>
      <c r="D23" s="12"/>
      <c r="E23" s="12">
        <v>-78.400000000000006</v>
      </c>
      <c r="F23" s="12">
        <v>-78.400000000000006</v>
      </c>
      <c r="G23" s="13" t="s">
        <v>31</v>
      </c>
      <c r="H23" s="24"/>
    </row>
    <row r="24" spans="1:8" ht="15" customHeight="1" x14ac:dyDescent="0.2">
      <c r="A24" s="11" t="s">
        <v>56</v>
      </c>
      <c r="B24" s="18" t="s">
        <v>57</v>
      </c>
      <c r="C24" s="12">
        <v>43838</v>
      </c>
      <c r="D24" s="12">
        <v>40763.699999999997</v>
      </c>
      <c r="E24" s="12">
        <v>36822.9</v>
      </c>
      <c r="F24" s="12">
        <v>-3940.8</v>
      </c>
      <c r="G24" s="13" t="s">
        <v>58</v>
      </c>
      <c r="H24" s="24"/>
    </row>
    <row r="25" spans="1:8" ht="15" customHeight="1" x14ac:dyDescent="0.2">
      <c r="A25" s="11" t="s">
        <v>59</v>
      </c>
      <c r="B25" s="18" t="s">
        <v>60</v>
      </c>
      <c r="C25" s="12">
        <v>-1149684.5</v>
      </c>
      <c r="D25" s="12">
        <v>-801159.2</v>
      </c>
      <c r="E25" s="12">
        <v>-262336.40000000002</v>
      </c>
      <c r="F25" s="12">
        <v>538822.80000000005</v>
      </c>
      <c r="G25" s="13" t="s">
        <v>61</v>
      </c>
    </row>
    <row r="26" spans="1:8" ht="15" customHeight="1" x14ac:dyDescent="0.2">
      <c r="A26" s="11" t="s">
        <v>62</v>
      </c>
      <c r="B26" s="18" t="s">
        <v>63</v>
      </c>
      <c r="C26" s="12">
        <v>1151.3</v>
      </c>
      <c r="D26" s="12">
        <v>5982</v>
      </c>
      <c r="E26" s="12">
        <v>5967.6</v>
      </c>
      <c r="F26" s="12">
        <v>-14.4</v>
      </c>
      <c r="G26" s="13" t="s">
        <v>64</v>
      </c>
    </row>
    <row r="27" spans="1:8" ht="15" customHeight="1" x14ac:dyDescent="0.2">
      <c r="A27" s="14" t="s">
        <v>65</v>
      </c>
      <c r="B27" s="17" t="s">
        <v>66</v>
      </c>
      <c r="C27" s="15">
        <v>6729396.4000000004</v>
      </c>
      <c r="D27" s="15">
        <v>4466110.3</v>
      </c>
      <c r="E27" s="15">
        <v>621923.69999999995</v>
      </c>
      <c r="F27" s="15">
        <v>-3844186.6</v>
      </c>
      <c r="G27" s="16" t="s">
        <v>67</v>
      </c>
    </row>
    <row r="28" spans="1:8" ht="15" customHeight="1" x14ac:dyDescent="0.2">
      <c r="A28" s="11" t="s">
        <v>68</v>
      </c>
      <c r="B28" s="18" t="s">
        <v>69</v>
      </c>
      <c r="C28" s="12">
        <v>2490000</v>
      </c>
      <c r="D28" s="12">
        <v>989549</v>
      </c>
      <c r="E28" s="12">
        <v>142468.29999999999</v>
      </c>
      <c r="F28" s="12">
        <v>-847080.7</v>
      </c>
      <c r="G28" s="13" t="s">
        <v>70</v>
      </c>
    </row>
    <row r="29" spans="1:8" ht="15" customHeight="1" x14ac:dyDescent="0.2">
      <c r="A29" s="11" t="s">
        <v>71</v>
      </c>
      <c r="B29" s="18" t="s">
        <v>72</v>
      </c>
      <c r="C29" s="12">
        <v>4239396.4000000004</v>
      </c>
      <c r="D29" s="12">
        <v>3476561.3</v>
      </c>
      <c r="E29" s="12">
        <v>479455.4</v>
      </c>
      <c r="F29" s="12">
        <v>-2997105.9</v>
      </c>
      <c r="G29" s="13" t="s">
        <v>73</v>
      </c>
    </row>
    <row r="30" spans="1:8" ht="15" customHeight="1" x14ac:dyDescent="0.2">
      <c r="A30" s="14" t="s">
        <v>74</v>
      </c>
      <c r="B30" s="17" t="s">
        <v>75</v>
      </c>
      <c r="C30" s="15">
        <v>-314051.20000000001</v>
      </c>
      <c r="D30" s="15">
        <v>1119823.8</v>
      </c>
      <c r="E30" s="15">
        <v>1591764.9</v>
      </c>
      <c r="F30" s="15">
        <v>471941.1</v>
      </c>
      <c r="G30" s="16" t="s">
        <v>76</v>
      </c>
    </row>
    <row r="31" spans="1:8" ht="15" customHeight="1" x14ac:dyDescent="0.2">
      <c r="A31" s="11" t="s">
        <v>77</v>
      </c>
      <c r="B31" s="18" t="s">
        <v>78</v>
      </c>
      <c r="C31" s="12">
        <v>3476124.7</v>
      </c>
      <c r="D31" s="12">
        <v>4299219.4000000004</v>
      </c>
      <c r="E31" s="12">
        <v>4299119.5</v>
      </c>
      <c r="F31" s="12">
        <v>-99.9</v>
      </c>
      <c r="G31" s="13" t="s">
        <v>79</v>
      </c>
    </row>
    <row r="32" spans="1:8" ht="15" customHeight="1" x14ac:dyDescent="0.2">
      <c r="A32" s="11" t="s">
        <v>80</v>
      </c>
      <c r="B32" s="18" t="s">
        <v>81</v>
      </c>
      <c r="C32" s="12"/>
      <c r="D32" s="12">
        <v>210018.6</v>
      </c>
      <c r="E32" s="12">
        <v>209366.2</v>
      </c>
      <c r="F32" s="12">
        <v>-652.4</v>
      </c>
      <c r="G32" s="13" t="s">
        <v>82</v>
      </c>
    </row>
    <row r="33" spans="1:7" ht="15" customHeight="1" x14ac:dyDescent="0.2">
      <c r="A33" s="11" t="s">
        <v>83</v>
      </c>
      <c r="B33" s="18" t="s">
        <v>84</v>
      </c>
      <c r="C33" s="12">
        <v>-3790175.9</v>
      </c>
      <c r="D33" s="12">
        <v>-3389414.2</v>
      </c>
      <c r="E33" s="12">
        <v>-2916720.8</v>
      </c>
      <c r="F33" s="12">
        <v>472693.4</v>
      </c>
      <c r="G33" s="13" t="s">
        <v>85</v>
      </c>
    </row>
    <row r="37" spans="1:7" x14ac:dyDescent="0.2">
      <c r="A37" s="2" t="s">
        <v>96</v>
      </c>
      <c r="E37" s="23" t="s">
        <v>92</v>
      </c>
    </row>
    <row r="40" spans="1:7" x14ac:dyDescent="0.2">
      <c r="A40" s="2" t="s">
        <v>86</v>
      </c>
      <c r="E40" s="23" t="s">
        <v>87</v>
      </c>
    </row>
    <row r="43" spans="1:7" x14ac:dyDescent="0.2">
      <c r="A43" s="2" t="s">
        <v>86</v>
      </c>
      <c r="E43" s="4" t="s">
        <v>88</v>
      </c>
    </row>
    <row r="46" spans="1:7" x14ac:dyDescent="0.2">
      <c r="A46" s="2" t="s">
        <v>93</v>
      </c>
      <c r="E46" s="23" t="s">
        <v>89</v>
      </c>
    </row>
    <row r="49" spans="1:5" x14ac:dyDescent="0.2">
      <c r="A49" s="2" t="s">
        <v>94</v>
      </c>
      <c r="E49" s="23" t="s">
        <v>90</v>
      </c>
    </row>
    <row r="52" spans="1:5" x14ac:dyDescent="0.2">
      <c r="A52" s="2" t="s">
        <v>95</v>
      </c>
      <c r="E52" s="23" t="s">
        <v>91</v>
      </c>
    </row>
  </sheetData>
  <mergeCells count="7">
    <mergeCell ref="E2:G2"/>
    <mergeCell ref="E1:F1"/>
    <mergeCell ref="A5:A6"/>
    <mergeCell ref="B5:B6"/>
    <mergeCell ref="C5:C6"/>
    <mergeCell ref="D5:D6"/>
    <mergeCell ref="E5:E6"/>
  </mergeCells>
  <pageMargins left="0" right="0.1388888888888889" top="0.34722222222222221" bottom="0" header="0.1388888888888889" footer="0"/>
  <pageSetup paperSize="9" scale="75"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0"/>
  <sheetViews>
    <sheetView workbookViewId="0">
      <selection activeCell="A3" sqref="A3:G3"/>
    </sheetView>
  </sheetViews>
  <sheetFormatPr defaultRowHeight="12.75" x14ac:dyDescent="0.2"/>
  <cols>
    <col min="1" max="1" width="10.5703125" style="37" customWidth="1"/>
    <col min="2" max="2" width="90.7109375" style="2" customWidth="1"/>
    <col min="3" max="6" width="15.7109375" style="4" customWidth="1"/>
    <col min="7" max="7" width="6.7109375" style="1" customWidth="1"/>
    <col min="8" max="12" width="9.140625" style="1"/>
  </cols>
  <sheetData>
    <row r="1" spans="1:7" x14ac:dyDescent="0.2">
      <c r="C1" s="59"/>
      <c r="D1" s="59"/>
      <c r="E1" s="60" t="s">
        <v>1095</v>
      </c>
      <c r="F1" s="60"/>
      <c r="G1" s="60"/>
    </row>
    <row r="2" spans="1:7" ht="27.75" customHeight="1" x14ac:dyDescent="0.2">
      <c r="C2" s="59"/>
      <c r="D2" s="59"/>
      <c r="E2" s="61" t="s">
        <v>1096</v>
      </c>
      <c r="F2" s="56"/>
      <c r="G2" s="56"/>
    </row>
    <row r="3" spans="1:7" ht="54" customHeight="1" x14ac:dyDescent="0.2">
      <c r="A3" s="49" t="s">
        <v>1097</v>
      </c>
      <c r="B3" s="49"/>
      <c r="C3" s="50"/>
      <c r="D3" s="50"/>
      <c r="E3" s="50"/>
      <c r="F3" s="50"/>
      <c r="G3" s="50"/>
    </row>
    <row r="4" spans="1:7" x14ac:dyDescent="0.2">
      <c r="C4" s="59"/>
      <c r="D4" s="59"/>
      <c r="E4" s="59"/>
      <c r="F4" s="59" t="s">
        <v>3</v>
      </c>
      <c r="G4" s="39"/>
    </row>
    <row r="5" spans="1:7" ht="27.75" customHeight="1" x14ac:dyDescent="0.2">
      <c r="A5" s="51" t="s">
        <v>1098</v>
      </c>
      <c r="B5" s="51" t="s">
        <v>1099</v>
      </c>
      <c r="C5" s="52" t="s">
        <v>6</v>
      </c>
      <c r="D5" s="52" t="s">
        <v>7</v>
      </c>
      <c r="E5" s="52" t="s">
        <v>1100</v>
      </c>
      <c r="F5" s="52" t="s">
        <v>9</v>
      </c>
      <c r="G5" s="52"/>
    </row>
    <row r="6" spans="1:7" x14ac:dyDescent="0.2">
      <c r="A6" s="51"/>
      <c r="B6" s="51"/>
      <c r="C6" s="52"/>
      <c r="D6" s="52"/>
      <c r="E6" s="52"/>
      <c r="F6" s="7" t="s">
        <v>10</v>
      </c>
      <c r="G6" s="8" t="s">
        <v>11</v>
      </c>
    </row>
    <row r="7" spans="1:7" ht="9.9499999999999993" customHeight="1" x14ac:dyDescent="0.2">
      <c r="A7" s="10">
        <v>1</v>
      </c>
      <c r="B7" s="9">
        <v>2</v>
      </c>
      <c r="C7" s="10">
        <v>3</v>
      </c>
      <c r="D7" s="10">
        <v>4</v>
      </c>
      <c r="E7" s="10">
        <v>5</v>
      </c>
      <c r="F7" s="10">
        <v>6</v>
      </c>
      <c r="G7" s="10">
        <v>7</v>
      </c>
    </row>
    <row r="8" spans="1:7" x14ac:dyDescent="0.2">
      <c r="A8" s="42" t="s">
        <v>31</v>
      </c>
      <c r="B8" s="14" t="s">
        <v>1101</v>
      </c>
      <c r="C8" s="15">
        <v>2374183.6</v>
      </c>
      <c r="D8" s="15">
        <v>1665393.6</v>
      </c>
      <c r="E8" s="15">
        <v>1278712.5</v>
      </c>
      <c r="F8" s="15">
        <v>-386681.1</v>
      </c>
      <c r="G8" s="16" t="s">
        <v>40</v>
      </c>
    </row>
    <row r="9" spans="1:7" x14ac:dyDescent="0.2">
      <c r="A9" s="42" t="s">
        <v>31</v>
      </c>
      <c r="B9" s="14"/>
      <c r="C9" s="15"/>
      <c r="D9" s="15"/>
      <c r="E9" s="15"/>
      <c r="F9" s="15"/>
      <c r="G9" s="16" t="s">
        <v>31</v>
      </c>
    </row>
    <row r="10" spans="1:7" x14ac:dyDescent="0.2">
      <c r="A10" s="42" t="s">
        <v>236</v>
      </c>
      <c r="B10" s="53" t="s">
        <v>235</v>
      </c>
      <c r="C10" s="15">
        <v>4000</v>
      </c>
      <c r="D10" s="15">
        <v>25</v>
      </c>
      <c r="E10" s="15">
        <v>16.7</v>
      </c>
      <c r="F10" s="15">
        <v>-8.3000000000000007</v>
      </c>
      <c r="G10" s="16" t="s">
        <v>1102</v>
      </c>
    </row>
    <row r="11" spans="1:7" x14ac:dyDescent="0.2">
      <c r="A11" s="42" t="s">
        <v>236</v>
      </c>
      <c r="B11" s="62" t="s">
        <v>242</v>
      </c>
      <c r="C11" s="15">
        <v>4000</v>
      </c>
      <c r="D11" s="15">
        <v>25</v>
      </c>
      <c r="E11" s="15">
        <v>16.7</v>
      </c>
      <c r="F11" s="15">
        <v>-8.3000000000000007</v>
      </c>
      <c r="G11" s="16" t="s">
        <v>1102</v>
      </c>
    </row>
    <row r="12" spans="1:7" x14ac:dyDescent="0.2">
      <c r="A12" s="44" t="s">
        <v>31</v>
      </c>
      <c r="B12" s="63" t="s">
        <v>1103</v>
      </c>
      <c r="C12" s="12">
        <v>4000</v>
      </c>
      <c r="D12" s="12">
        <v>25</v>
      </c>
      <c r="E12" s="12">
        <v>16.7</v>
      </c>
      <c r="F12" s="12">
        <v>-8.3000000000000007</v>
      </c>
      <c r="G12" s="13" t="s">
        <v>1102</v>
      </c>
    </row>
    <row r="13" spans="1:7" x14ac:dyDescent="0.2">
      <c r="A13" s="42" t="s">
        <v>31</v>
      </c>
      <c r="B13" s="62" t="s">
        <v>31</v>
      </c>
      <c r="C13" s="15"/>
      <c r="D13" s="15"/>
      <c r="E13" s="15"/>
      <c r="F13" s="15"/>
      <c r="G13" s="16" t="s">
        <v>31</v>
      </c>
    </row>
    <row r="14" spans="1:7" x14ac:dyDescent="0.2">
      <c r="A14" s="42" t="s">
        <v>247</v>
      </c>
      <c r="B14" s="53" t="s">
        <v>258</v>
      </c>
      <c r="C14" s="15">
        <v>5800</v>
      </c>
      <c r="D14" s="15"/>
      <c r="E14" s="15"/>
      <c r="F14" s="15"/>
      <c r="G14" s="16" t="s">
        <v>31</v>
      </c>
    </row>
    <row r="15" spans="1:7" x14ac:dyDescent="0.2">
      <c r="A15" s="42" t="s">
        <v>265</v>
      </c>
      <c r="B15" s="62" t="s">
        <v>264</v>
      </c>
      <c r="C15" s="15">
        <v>2800</v>
      </c>
      <c r="D15" s="15"/>
      <c r="E15" s="15"/>
      <c r="F15" s="15"/>
      <c r="G15" s="16" t="s">
        <v>31</v>
      </c>
    </row>
    <row r="16" spans="1:7" ht="25.5" x14ac:dyDescent="0.2">
      <c r="A16" s="44" t="s">
        <v>31</v>
      </c>
      <c r="B16" s="63" t="s">
        <v>1104</v>
      </c>
      <c r="C16" s="12">
        <v>2800</v>
      </c>
      <c r="D16" s="12"/>
      <c r="E16" s="12"/>
      <c r="F16" s="12"/>
      <c r="G16" s="13" t="s">
        <v>31</v>
      </c>
    </row>
    <row r="17" spans="1:7" x14ac:dyDescent="0.2">
      <c r="A17" s="42" t="s">
        <v>281</v>
      </c>
      <c r="B17" s="62" t="s">
        <v>280</v>
      </c>
      <c r="C17" s="15">
        <v>3000</v>
      </c>
      <c r="D17" s="15"/>
      <c r="E17" s="15"/>
      <c r="F17" s="15"/>
      <c r="G17" s="16" t="s">
        <v>31</v>
      </c>
    </row>
    <row r="18" spans="1:7" ht="25.5" x14ac:dyDescent="0.2">
      <c r="A18" s="44" t="s">
        <v>31</v>
      </c>
      <c r="B18" s="63" t="s">
        <v>1105</v>
      </c>
      <c r="C18" s="12">
        <v>3000</v>
      </c>
      <c r="D18" s="12"/>
      <c r="E18" s="12"/>
      <c r="F18" s="12"/>
      <c r="G18" s="13" t="s">
        <v>31</v>
      </c>
    </row>
    <row r="19" spans="1:7" x14ac:dyDescent="0.2">
      <c r="A19" s="42" t="s">
        <v>31</v>
      </c>
      <c r="B19" s="62" t="s">
        <v>31</v>
      </c>
      <c r="C19" s="15"/>
      <c r="D19" s="15"/>
      <c r="E19" s="15"/>
      <c r="F19" s="15"/>
      <c r="G19" s="16" t="s">
        <v>31</v>
      </c>
    </row>
    <row r="20" spans="1:7" x14ac:dyDescent="0.2">
      <c r="A20" s="42" t="s">
        <v>290</v>
      </c>
      <c r="B20" s="53" t="s">
        <v>289</v>
      </c>
      <c r="C20" s="15">
        <v>68958.8</v>
      </c>
      <c r="D20" s="15">
        <v>19458.099999999999</v>
      </c>
      <c r="E20" s="15">
        <v>15554.6</v>
      </c>
      <c r="F20" s="15">
        <v>-3903.5</v>
      </c>
      <c r="G20" s="16" t="s">
        <v>1106</v>
      </c>
    </row>
    <row r="21" spans="1:7" x14ac:dyDescent="0.2">
      <c r="A21" s="42" t="s">
        <v>296</v>
      </c>
      <c r="B21" s="62" t="s">
        <v>295</v>
      </c>
      <c r="C21" s="15">
        <v>68958.8</v>
      </c>
      <c r="D21" s="15">
        <v>19458.099999999999</v>
      </c>
      <c r="E21" s="15">
        <v>15554.6</v>
      </c>
      <c r="F21" s="15">
        <v>-3903.5</v>
      </c>
      <c r="G21" s="16" t="s">
        <v>1106</v>
      </c>
    </row>
    <row r="22" spans="1:7" x14ac:dyDescent="0.2">
      <c r="A22" s="44" t="s">
        <v>31</v>
      </c>
      <c r="B22" s="63" t="s">
        <v>1107</v>
      </c>
      <c r="C22" s="12">
        <v>11567.4</v>
      </c>
      <c r="D22" s="12">
        <v>148</v>
      </c>
      <c r="E22" s="12"/>
      <c r="F22" s="12">
        <v>-148</v>
      </c>
      <c r="G22" s="13" t="s">
        <v>31</v>
      </c>
    </row>
    <row r="23" spans="1:7" x14ac:dyDescent="0.2">
      <c r="A23" s="44" t="s">
        <v>31</v>
      </c>
      <c r="B23" s="63" t="s">
        <v>1108</v>
      </c>
      <c r="C23" s="12">
        <v>33804.699999999997</v>
      </c>
      <c r="D23" s="12"/>
      <c r="E23" s="12"/>
      <c r="F23" s="12"/>
      <c r="G23" s="13" t="s">
        <v>31</v>
      </c>
    </row>
    <row r="24" spans="1:7" x14ac:dyDescent="0.2">
      <c r="A24" s="44" t="s">
        <v>31</v>
      </c>
      <c r="B24" s="63" t="s">
        <v>1109</v>
      </c>
      <c r="C24" s="12">
        <v>3805</v>
      </c>
      <c r="D24" s="12">
        <v>5605</v>
      </c>
      <c r="E24" s="12">
        <v>3779.1</v>
      </c>
      <c r="F24" s="12">
        <v>-1825.9</v>
      </c>
      <c r="G24" s="13" t="s">
        <v>1110</v>
      </c>
    </row>
    <row r="25" spans="1:7" x14ac:dyDescent="0.2">
      <c r="A25" s="44" t="s">
        <v>31</v>
      </c>
      <c r="B25" s="63" t="s">
        <v>1111</v>
      </c>
      <c r="C25" s="12">
        <v>5120</v>
      </c>
      <c r="D25" s="12">
        <v>4825</v>
      </c>
      <c r="E25" s="12">
        <v>2914.3</v>
      </c>
      <c r="F25" s="12">
        <v>-1910.7</v>
      </c>
      <c r="G25" s="13" t="s">
        <v>435</v>
      </c>
    </row>
    <row r="26" spans="1:7" x14ac:dyDescent="0.2">
      <c r="A26" s="44" t="s">
        <v>31</v>
      </c>
      <c r="B26" s="63" t="s">
        <v>1112</v>
      </c>
      <c r="C26" s="12">
        <v>5781.6</v>
      </c>
      <c r="D26" s="12"/>
      <c r="E26" s="12"/>
      <c r="F26" s="12"/>
      <c r="G26" s="13" t="s">
        <v>31</v>
      </c>
    </row>
    <row r="27" spans="1:7" x14ac:dyDescent="0.2">
      <c r="A27" s="44" t="s">
        <v>31</v>
      </c>
      <c r="B27" s="63" t="s">
        <v>1113</v>
      </c>
      <c r="C27" s="12">
        <v>4642.1000000000004</v>
      </c>
      <c r="D27" s="12">
        <v>4642.1000000000004</v>
      </c>
      <c r="E27" s="12">
        <v>4624</v>
      </c>
      <c r="F27" s="12">
        <v>-18.100000000000001</v>
      </c>
      <c r="G27" s="13" t="s">
        <v>971</v>
      </c>
    </row>
    <row r="28" spans="1:7" x14ac:dyDescent="0.2">
      <c r="A28" s="44" t="s">
        <v>31</v>
      </c>
      <c r="B28" s="63" t="s">
        <v>1114</v>
      </c>
      <c r="C28" s="12">
        <v>4238</v>
      </c>
      <c r="D28" s="12">
        <v>4238</v>
      </c>
      <c r="E28" s="12">
        <v>4237.1000000000004</v>
      </c>
      <c r="F28" s="12">
        <v>-0.9</v>
      </c>
      <c r="G28" s="13" t="s">
        <v>79</v>
      </c>
    </row>
    <row r="29" spans="1:7" x14ac:dyDescent="0.2">
      <c r="A29" s="42" t="s">
        <v>31</v>
      </c>
      <c r="B29" s="62" t="s">
        <v>31</v>
      </c>
      <c r="C29" s="15"/>
      <c r="D29" s="15"/>
      <c r="E29" s="15"/>
      <c r="F29" s="15"/>
      <c r="G29" s="16" t="s">
        <v>31</v>
      </c>
    </row>
    <row r="30" spans="1:7" x14ac:dyDescent="0.2">
      <c r="A30" s="42" t="s">
        <v>304</v>
      </c>
      <c r="B30" s="53" t="s">
        <v>303</v>
      </c>
      <c r="C30" s="15">
        <v>269036.59999999998</v>
      </c>
      <c r="D30" s="15">
        <v>49756</v>
      </c>
      <c r="E30" s="15">
        <v>37168</v>
      </c>
      <c r="F30" s="15">
        <v>-12588</v>
      </c>
      <c r="G30" s="16" t="s">
        <v>618</v>
      </c>
    </row>
    <row r="31" spans="1:7" x14ac:dyDescent="0.2">
      <c r="A31" s="42" t="s">
        <v>324</v>
      </c>
      <c r="B31" s="62" t="s">
        <v>323</v>
      </c>
      <c r="C31" s="15">
        <v>60000</v>
      </c>
      <c r="D31" s="15">
        <v>12318.6</v>
      </c>
      <c r="E31" s="15">
        <v>34.799999999999997</v>
      </c>
      <c r="F31" s="15">
        <v>-12283.8</v>
      </c>
      <c r="G31" s="16" t="s">
        <v>1115</v>
      </c>
    </row>
    <row r="32" spans="1:7" x14ac:dyDescent="0.2">
      <c r="A32" s="44" t="s">
        <v>31</v>
      </c>
      <c r="B32" s="63" t="s">
        <v>1116</v>
      </c>
      <c r="C32" s="12">
        <v>15000</v>
      </c>
      <c r="D32" s="12">
        <v>2590.6</v>
      </c>
      <c r="E32" s="12"/>
      <c r="F32" s="12">
        <v>-2590.6</v>
      </c>
      <c r="G32" s="13" t="s">
        <v>31</v>
      </c>
    </row>
    <row r="33" spans="1:7" x14ac:dyDescent="0.2">
      <c r="A33" s="44" t="s">
        <v>31</v>
      </c>
      <c r="B33" s="63" t="s">
        <v>1117</v>
      </c>
      <c r="C33" s="12">
        <v>10000</v>
      </c>
      <c r="D33" s="12">
        <v>2185.5</v>
      </c>
      <c r="E33" s="12">
        <v>34.799999999999997</v>
      </c>
      <c r="F33" s="12">
        <v>-2150.6999999999998</v>
      </c>
      <c r="G33" s="13" t="s">
        <v>1118</v>
      </c>
    </row>
    <row r="34" spans="1:7" x14ac:dyDescent="0.2">
      <c r="A34" s="44" t="s">
        <v>31</v>
      </c>
      <c r="B34" s="63" t="s">
        <v>1119</v>
      </c>
      <c r="C34" s="12">
        <v>10000</v>
      </c>
      <c r="D34" s="12">
        <v>1746.2</v>
      </c>
      <c r="E34" s="12"/>
      <c r="F34" s="12">
        <v>-1746.2</v>
      </c>
      <c r="G34" s="13" t="s">
        <v>31</v>
      </c>
    </row>
    <row r="35" spans="1:7" x14ac:dyDescent="0.2">
      <c r="A35" s="44" t="s">
        <v>31</v>
      </c>
      <c r="B35" s="63" t="s">
        <v>1120</v>
      </c>
      <c r="C35" s="12">
        <v>15000</v>
      </c>
      <c r="D35" s="12">
        <v>3479.3</v>
      </c>
      <c r="E35" s="12"/>
      <c r="F35" s="12">
        <v>-3479.3</v>
      </c>
      <c r="G35" s="13" t="s">
        <v>31</v>
      </c>
    </row>
    <row r="36" spans="1:7" x14ac:dyDescent="0.2">
      <c r="A36" s="44" t="s">
        <v>31</v>
      </c>
      <c r="B36" s="63" t="s">
        <v>1121</v>
      </c>
      <c r="C36" s="12">
        <v>10000</v>
      </c>
      <c r="D36" s="12">
        <v>2317</v>
      </c>
      <c r="E36" s="12"/>
      <c r="F36" s="12">
        <v>-2317</v>
      </c>
      <c r="G36" s="13" t="s">
        <v>31</v>
      </c>
    </row>
    <row r="37" spans="1:7" x14ac:dyDescent="0.2">
      <c r="A37" s="42" t="s">
        <v>330</v>
      </c>
      <c r="B37" s="62" t="s">
        <v>329</v>
      </c>
      <c r="C37" s="15">
        <v>209036.6</v>
      </c>
      <c r="D37" s="15">
        <v>37437.4</v>
      </c>
      <c r="E37" s="15">
        <v>37133.199999999997</v>
      </c>
      <c r="F37" s="15">
        <v>-304.2</v>
      </c>
      <c r="G37" s="16" t="s">
        <v>374</v>
      </c>
    </row>
    <row r="38" spans="1:7" x14ac:dyDescent="0.2">
      <c r="A38" s="44" t="s">
        <v>31</v>
      </c>
      <c r="B38" s="63" t="s">
        <v>1122</v>
      </c>
      <c r="C38" s="12">
        <v>159999.20000000001</v>
      </c>
      <c r="D38" s="12">
        <v>5400</v>
      </c>
      <c r="E38" s="12">
        <v>5095.8</v>
      </c>
      <c r="F38" s="12">
        <v>-304.2</v>
      </c>
      <c r="G38" s="13" t="s">
        <v>514</v>
      </c>
    </row>
    <row r="39" spans="1:7" x14ac:dyDescent="0.2">
      <c r="A39" s="44" t="s">
        <v>31</v>
      </c>
      <c r="B39" s="63" t="s">
        <v>1123</v>
      </c>
      <c r="C39" s="12">
        <v>2197.6</v>
      </c>
      <c r="D39" s="12">
        <v>2197.6</v>
      </c>
      <c r="E39" s="12">
        <v>2197.6</v>
      </c>
      <c r="F39" s="12"/>
      <c r="G39" s="13" t="s">
        <v>79</v>
      </c>
    </row>
    <row r="40" spans="1:7" x14ac:dyDescent="0.2">
      <c r="A40" s="44" t="s">
        <v>31</v>
      </c>
      <c r="B40" s="63" t="s">
        <v>1124</v>
      </c>
      <c r="C40" s="12">
        <v>39540.800000000003</v>
      </c>
      <c r="D40" s="12">
        <v>25540.799999999999</v>
      </c>
      <c r="E40" s="12">
        <v>25540.799999999999</v>
      </c>
      <c r="F40" s="12"/>
      <c r="G40" s="13" t="s">
        <v>79</v>
      </c>
    </row>
    <row r="41" spans="1:7" x14ac:dyDescent="0.2">
      <c r="A41" s="44" t="s">
        <v>31</v>
      </c>
      <c r="B41" s="63" t="s">
        <v>1125</v>
      </c>
      <c r="C41" s="12">
        <v>4299</v>
      </c>
      <c r="D41" s="12">
        <v>4299</v>
      </c>
      <c r="E41" s="12">
        <v>4299</v>
      </c>
      <c r="F41" s="12"/>
      <c r="G41" s="13" t="s">
        <v>79</v>
      </c>
    </row>
    <row r="42" spans="1:7" x14ac:dyDescent="0.2">
      <c r="A42" s="44" t="s">
        <v>31</v>
      </c>
      <c r="B42" s="63" t="s">
        <v>1126</v>
      </c>
      <c r="C42" s="12">
        <v>3000</v>
      </c>
      <c r="D42" s="12"/>
      <c r="E42" s="12"/>
      <c r="F42" s="12"/>
      <c r="G42" s="13" t="s">
        <v>31</v>
      </c>
    </row>
    <row r="43" spans="1:7" x14ac:dyDescent="0.2">
      <c r="A43" s="42" t="s">
        <v>31</v>
      </c>
      <c r="B43" s="62" t="s">
        <v>31</v>
      </c>
      <c r="C43" s="15"/>
      <c r="D43" s="15"/>
      <c r="E43" s="15"/>
      <c r="F43" s="15"/>
      <c r="G43" s="16" t="s">
        <v>31</v>
      </c>
    </row>
    <row r="44" spans="1:7" x14ac:dyDescent="0.2">
      <c r="A44" s="42" t="s">
        <v>333</v>
      </c>
      <c r="B44" s="53" t="s">
        <v>332</v>
      </c>
      <c r="C44" s="15">
        <v>177010.9</v>
      </c>
      <c r="D44" s="15">
        <v>95650.8</v>
      </c>
      <c r="E44" s="15">
        <v>28956.1</v>
      </c>
      <c r="F44" s="15">
        <v>-66694.7</v>
      </c>
      <c r="G44" s="16" t="s">
        <v>1127</v>
      </c>
    </row>
    <row r="45" spans="1:7" x14ac:dyDescent="0.2">
      <c r="A45" s="42" t="s">
        <v>348</v>
      </c>
      <c r="B45" s="62" t="s">
        <v>347</v>
      </c>
      <c r="C45" s="15">
        <v>20645.900000000001</v>
      </c>
      <c r="D45" s="15">
        <v>20645.900000000001</v>
      </c>
      <c r="E45" s="15">
        <v>5100</v>
      </c>
      <c r="F45" s="15">
        <v>-15545.9</v>
      </c>
      <c r="G45" s="16" t="s">
        <v>524</v>
      </c>
    </row>
    <row r="46" spans="1:7" ht="25.5" x14ac:dyDescent="0.2">
      <c r="A46" s="44" t="s">
        <v>31</v>
      </c>
      <c r="B46" s="63" t="s">
        <v>1128</v>
      </c>
      <c r="C46" s="12">
        <v>11145.9</v>
      </c>
      <c r="D46" s="12">
        <v>11145.9</v>
      </c>
      <c r="E46" s="12"/>
      <c r="F46" s="12">
        <v>-11145.9</v>
      </c>
      <c r="G46" s="13" t="s">
        <v>31</v>
      </c>
    </row>
    <row r="47" spans="1:7" x14ac:dyDescent="0.2">
      <c r="A47" s="44" t="s">
        <v>31</v>
      </c>
      <c r="B47" s="63" t="s">
        <v>1129</v>
      </c>
      <c r="C47" s="12">
        <v>4500</v>
      </c>
      <c r="D47" s="12">
        <v>4500</v>
      </c>
      <c r="E47" s="12">
        <v>2014.2</v>
      </c>
      <c r="F47" s="12">
        <v>-2485.8000000000002</v>
      </c>
      <c r="G47" s="13" t="s">
        <v>1130</v>
      </c>
    </row>
    <row r="48" spans="1:7" ht="25.5" x14ac:dyDescent="0.2">
      <c r="A48" s="44" t="s">
        <v>31</v>
      </c>
      <c r="B48" s="63" t="s">
        <v>1131</v>
      </c>
      <c r="C48" s="12">
        <v>5000</v>
      </c>
      <c r="D48" s="12">
        <v>5000</v>
      </c>
      <c r="E48" s="12">
        <v>3085.8</v>
      </c>
      <c r="F48" s="12">
        <v>-1914.2</v>
      </c>
      <c r="G48" s="13" t="s">
        <v>1132</v>
      </c>
    </row>
    <row r="49" spans="1:7" x14ac:dyDescent="0.2">
      <c r="A49" s="42" t="s">
        <v>356</v>
      </c>
      <c r="B49" s="62" t="s">
        <v>355</v>
      </c>
      <c r="C49" s="15">
        <v>42144.2</v>
      </c>
      <c r="D49" s="15">
        <v>39644.199999999997</v>
      </c>
      <c r="E49" s="15"/>
      <c r="F49" s="15">
        <v>-39644.199999999997</v>
      </c>
      <c r="G49" s="16" t="s">
        <v>31</v>
      </c>
    </row>
    <row r="50" spans="1:7" ht="25.5" x14ac:dyDescent="0.2">
      <c r="A50" s="44" t="s">
        <v>31</v>
      </c>
      <c r="B50" s="63" t="s">
        <v>1133</v>
      </c>
      <c r="C50" s="12">
        <v>42144.2</v>
      </c>
      <c r="D50" s="12">
        <v>39644.199999999997</v>
      </c>
      <c r="E50" s="12"/>
      <c r="F50" s="12">
        <v>-39644.199999999997</v>
      </c>
      <c r="G50" s="13" t="s">
        <v>31</v>
      </c>
    </row>
    <row r="51" spans="1:7" x14ac:dyDescent="0.2">
      <c r="A51" s="42" t="s">
        <v>359</v>
      </c>
      <c r="B51" s="62" t="s">
        <v>358</v>
      </c>
      <c r="C51" s="15">
        <v>20535</v>
      </c>
      <c r="D51" s="15">
        <v>20535</v>
      </c>
      <c r="E51" s="15">
        <v>10000</v>
      </c>
      <c r="F51" s="15">
        <v>-10535</v>
      </c>
      <c r="G51" s="16" t="s">
        <v>1134</v>
      </c>
    </row>
    <row r="52" spans="1:7" x14ac:dyDescent="0.2">
      <c r="A52" s="44" t="s">
        <v>31</v>
      </c>
      <c r="B52" s="63" t="s">
        <v>1135</v>
      </c>
      <c r="C52" s="12">
        <v>2633.7</v>
      </c>
      <c r="D52" s="12">
        <v>2633.7</v>
      </c>
      <c r="E52" s="12"/>
      <c r="F52" s="12">
        <v>-2633.7</v>
      </c>
      <c r="G52" s="13" t="s">
        <v>31</v>
      </c>
    </row>
    <row r="53" spans="1:7" x14ac:dyDescent="0.2">
      <c r="A53" s="44" t="s">
        <v>31</v>
      </c>
      <c r="B53" s="63" t="s">
        <v>1136</v>
      </c>
      <c r="C53" s="12">
        <v>2633.7</v>
      </c>
      <c r="D53" s="12">
        <v>2633.7</v>
      </c>
      <c r="E53" s="12"/>
      <c r="F53" s="12">
        <v>-2633.7</v>
      </c>
      <c r="G53" s="13" t="s">
        <v>31</v>
      </c>
    </row>
    <row r="54" spans="1:7" x14ac:dyDescent="0.2">
      <c r="A54" s="44" t="s">
        <v>31</v>
      </c>
      <c r="B54" s="63" t="s">
        <v>1137</v>
      </c>
      <c r="C54" s="12">
        <v>2633.8</v>
      </c>
      <c r="D54" s="12">
        <v>2633.8</v>
      </c>
      <c r="E54" s="12"/>
      <c r="F54" s="12">
        <v>-2633.8</v>
      </c>
      <c r="G54" s="13" t="s">
        <v>31</v>
      </c>
    </row>
    <row r="55" spans="1:7" x14ac:dyDescent="0.2">
      <c r="A55" s="44" t="s">
        <v>31</v>
      </c>
      <c r="B55" s="63" t="s">
        <v>1138</v>
      </c>
      <c r="C55" s="12">
        <v>2633.8</v>
      </c>
      <c r="D55" s="12">
        <v>2633.8</v>
      </c>
      <c r="E55" s="12"/>
      <c r="F55" s="12">
        <v>-2633.8</v>
      </c>
      <c r="G55" s="13" t="s">
        <v>31</v>
      </c>
    </row>
    <row r="56" spans="1:7" x14ac:dyDescent="0.2">
      <c r="A56" s="44" t="s">
        <v>31</v>
      </c>
      <c r="B56" s="63" t="s">
        <v>1139</v>
      </c>
      <c r="C56" s="12">
        <v>5000</v>
      </c>
      <c r="D56" s="12">
        <v>5000</v>
      </c>
      <c r="E56" s="12">
        <v>5000</v>
      </c>
      <c r="F56" s="12"/>
      <c r="G56" s="13" t="s">
        <v>79</v>
      </c>
    </row>
    <row r="57" spans="1:7" x14ac:dyDescent="0.2">
      <c r="A57" s="44" t="s">
        <v>31</v>
      </c>
      <c r="B57" s="63" t="s">
        <v>1140</v>
      </c>
      <c r="C57" s="12">
        <v>5000</v>
      </c>
      <c r="D57" s="12">
        <v>5000</v>
      </c>
      <c r="E57" s="12">
        <v>5000</v>
      </c>
      <c r="F57" s="12"/>
      <c r="G57" s="13" t="s">
        <v>79</v>
      </c>
    </row>
    <row r="58" spans="1:7" x14ac:dyDescent="0.2">
      <c r="A58" s="42" t="s">
        <v>361</v>
      </c>
      <c r="B58" s="62" t="s">
        <v>360</v>
      </c>
      <c r="C58" s="15">
        <v>33685.800000000003</v>
      </c>
      <c r="D58" s="15">
        <v>12825.7</v>
      </c>
      <c r="E58" s="15">
        <v>12323.5</v>
      </c>
      <c r="F58" s="15">
        <v>-502.2</v>
      </c>
      <c r="G58" s="16" t="s">
        <v>331</v>
      </c>
    </row>
    <row r="59" spans="1:7" x14ac:dyDescent="0.2">
      <c r="A59" s="44" t="s">
        <v>31</v>
      </c>
      <c r="B59" s="63" t="s">
        <v>1141</v>
      </c>
      <c r="C59" s="12">
        <v>9000</v>
      </c>
      <c r="D59" s="12">
        <v>6286.4</v>
      </c>
      <c r="E59" s="12">
        <v>5784.2</v>
      </c>
      <c r="F59" s="12">
        <v>-502.2</v>
      </c>
      <c r="G59" s="13" t="s">
        <v>1142</v>
      </c>
    </row>
    <row r="60" spans="1:7" x14ac:dyDescent="0.2">
      <c r="A60" s="44" t="s">
        <v>31</v>
      </c>
      <c r="B60" s="63" t="s">
        <v>1143</v>
      </c>
      <c r="C60" s="12">
        <v>5673.5</v>
      </c>
      <c r="D60" s="12"/>
      <c r="E60" s="12"/>
      <c r="F60" s="12"/>
      <c r="G60" s="13" t="s">
        <v>31</v>
      </c>
    </row>
    <row r="61" spans="1:7" x14ac:dyDescent="0.2">
      <c r="A61" s="44" t="s">
        <v>31</v>
      </c>
      <c r="B61" s="63" t="s">
        <v>1144</v>
      </c>
      <c r="C61" s="12">
        <v>8593.5</v>
      </c>
      <c r="D61" s="12"/>
      <c r="E61" s="12"/>
      <c r="F61" s="12"/>
      <c r="G61" s="13" t="s">
        <v>31</v>
      </c>
    </row>
    <row r="62" spans="1:7" x14ac:dyDescent="0.2">
      <c r="A62" s="44" t="s">
        <v>31</v>
      </c>
      <c r="B62" s="63" t="s">
        <v>1145</v>
      </c>
      <c r="C62" s="12">
        <v>1354.7</v>
      </c>
      <c r="D62" s="12"/>
      <c r="E62" s="12"/>
      <c r="F62" s="12"/>
      <c r="G62" s="13" t="s">
        <v>31</v>
      </c>
    </row>
    <row r="63" spans="1:7" x14ac:dyDescent="0.2">
      <c r="A63" s="44" t="s">
        <v>31</v>
      </c>
      <c r="B63" s="63" t="s">
        <v>1146</v>
      </c>
      <c r="C63" s="12">
        <v>1354.7</v>
      </c>
      <c r="D63" s="12"/>
      <c r="E63" s="12"/>
      <c r="F63" s="12"/>
      <c r="G63" s="13" t="s">
        <v>31</v>
      </c>
    </row>
    <row r="64" spans="1:7" x14ac:dyDescent="0.2">
      <c r="A64" s="44" t="s">
        <v>31</v>
      </c>
      <c r="B64" s="63" t="s">
        <v>1147</v>
      </c>
      <c r="C64" s="12"/>
      <c r="D64" s="12">
        <v>926.4</v>
      </c>
      <c r="E64" s="12">
        <v>926.4</v>
      </c>
      <c r="F64" s="12"/>
      <c r="G64" s="13" t="s">
        <v>79</v>
      </c>
    </row>
    <row r="65" spans="1:7" x14ac:dyDescent="0.2">
      <c r="A65" s="44" t="s">
        <v>31</v>
      </c>
      <c r="B65" s="63" t="s">
        <v>1148</v>
      </c>
      <c r="C65" s="12">
        <v>3000</v>
      </c>
      <c r="D65" s="12">
        <v>4612.8999999999996</v>
      </c>
      <c r="E65" s="12">
        <v>4612.8999999999996</v>
      </c>
      <c r="F65" s="12"/>
      <c r="G65" s="13" t="s">
        <v>79</v>
      </c>
    </row>
    <row r="66" spans="1:7" x14ac:dyDescent="0.2">
      <c r="A66" s="44" t="s">
        <v>31</v>
      </c>
      <c r="B66" s="63" t="s">
        <v>1149</v>
      </c>
      <c r="C66" s="12">
        <v>1354.7</v>
      </c>
      <c r="D66" s="12"/>
      <c r="E66" s="12"/>
      <c r="F66" s="12"/>
      <c r="G66" s="13" t="s">
        <v>31</v>
      </c>
    </row>
    <row r="67" spans="1:7" x14ac:dyDescent="0.2">
      <c r="A67" s="44" t="s">
        <v>31</v>
      </c>
      <c r="B67" s="63" t="s">
        <v>1150</v>
      </c>
      <c r="C67" s="12">
        <v>1000</v>
      </c>
      <c r="D67" s="12"/>
      <c r="E67" s="12"/>
      <c r="F67" s="12"/>
      <c r="G67" s="13" t="s">
        <v>31</v>
      </c>
    </row>
    <row r="68" spans="1:7" x14ac:dyDescent="0.2">
      <c r="A68" s="44" t="s">
        <v>31</v>
      </c>
      <c r="B68" s="63" t="s">
        <v>1151</v>
      </c>
      <c r="C68" s="12">
        <v>1000</v>
      </c>
      <c r="D68" s="12">
        <v>1000</v>
      </c>
      <c r="E68" s="12">
        <v>1000</v>
      </c>
      <c r="F68" s="12"/>
      <c r="G68" s="13" t="s">
        <v>79</v>
      </c>
    </row>
    <row r="69" spans="1:7" ht="25.5" x14ac:dyDescent="0.2">
      <c r="A69" s="44" t="s">
        <v>31</v>
      </c>
      <c r="B69" s="63" t="s">
        <v>1152</v>
      </c>
      <c r="C69" s="12">
        <v>1354.7</v>
      </c>
      <c r="D69" s="12"/>
      <c r="E69" s="12"/>
      <c r="F69" s="12"/>
      <c r="G69" s="13" t="s">
        <v>31</v>
      </c>
    </row>
    <row r="70" spans="1:7" x14ac:dyDescent="0.2">
      <c r="A70" s="42" t="s">
        <v>288</v>
      </c>
      <c r="B70" s="62" t="s">
        <v>287</v>
      </c>
      <c r="C70" s="15">
        <v>60000</v>
      </c>
      <c r="D70" s="15">
        <v>2000</v>
      </c>
      <c r="E70" s="15">
        <v>1532.5</v>
      </c>
      <c r="F70" s="15">
        <v>-467.5</v>
      </c>
      <c r="G70" s="16" t="s">
        <v>1153</v>
      </c>
    </row>
    <row r="71" spans="1:7" ht="25.5" x14ac:dyDescent="0.2">
      <c r="A71" s="44" t="s">
        <v>31</v>
      </c>
      <c r="B71" s="63" t="s">
        <v>1154</v>
      </c>
      <c r="C71" s="12">
        <v>60000</v>
      </c>
      <c r="D71" s="12">
        <v>2000</v>
      </c>
      <c r="E71" s="12">
        <v>1532.5</v>
      </c>
      <c r="F71" s="12">
        <v>-467.5</v>
      </c>
      <c r="G71" s="13" t="s">
        <v>1153</v>
      </c>
    </row>
    <row r="72" spans="1:7" x14ac:dyDescent="0.2">
      <c r="A72" s="42" t="s">
        <v>31</v>
      </c>
      <c r="B72" s="62" t="s">
        <v>31</v>
      </c>
      <c r="C72" s="15"/>
      <c r="D72" s="15"/>
      <c r="E72" s="15"/>
      <c r="F72" s="15"/>
      <c r="G72" s="16" t="s">
        <v>31</v>
      </c>
    </row>
    <row r="73" spans="1:7" x14ac:dyDescent="0.2">
      <c r="A73" s="42" t="s">
        <v>386</v>
      </c>
      <c r="B73" s="53" t="s">
        <v>385</v>
      </c>
      <c r="C73" s="15">
        <v>10000</v>
      </c>
      <c r="D73" s="15">
        <v>3000</v>
      </c>
      <c r="E73" s="15"/>
      <c r="F73" s="15">
        <v>-3000</v>
      </c>
      <c r="G73" s="16" t="s">
        <v>31</v>
      </c>
    </row>
    <row r="74" spans="1:7" x14ac:dyDescent="0.2">
      <c r="A74" s="42" t="s">
        <v>391</v>
      </c>
      <c r="B74" s="62" t="s">
        <v>390</v>
      </c>
      <c r="C74" s="15">
        <v>10000</v>
      </c>
      <c r="D74" s="15">
        <v>3000</v>
      </c>
      <c r="E74" s="15"/>
      <c r="F74" s="15">
        <v>-3000</v>
      </c>
      <c r="G74" s="16" t="s">
        <v>31</v>
      </c>
    </row>
    <row r="75" spans="1:7" x14ac:dyDescent="0.2">
      <c r="A75" s="44" t="s">
        <v>31</v>
      </c>
      <c r="B75" s="63" t="s">
        <v>1155</v>
      </c>
      <c r="C75" s="12">
        <v>10000</v>
      </c>
      <c r="D75" s="12">
        <v>3000</v>
      </c>
      <c r="E75" s="12"/>
      <c r="F75" s="12">
        <v>-3000</v>
      </c>
      <c r="G75" s="13" t="s">
        <v>31</v>
      </c>
    </row>
    <row r="76" spans="1:7" x14ac:dyDescent="0.2">
      <c r="A76" s="42" t="s">
        <v>31</v>
      </c>
      <c r="B76" s="62" t="s">
        <v>31</v>
      </c>
      <c r="C76" s="15"/>
      <c r="D76" s="15"/>
      <c r="E76" s="15"/>
      <c r="F76" s="15"/>
      <c r="G76" s="16" t="s">
        <v>31</v>
      </c>
    </row>
    <row r="77" spans="1:7" x14ac:dyDescent="0.2">
      <c r="A77" s="42" t="s">
        <v>410</v>
      </c>
      <c r="B77" s="53" t="s">
        <v>409</v>
      </c>
      <c r="C77" s="15">
        <v>1519812.8</v>
      </c>
      <c r="D77" s="15">
        <v>1202759.6000000001</v>
      </c>
      <c r="E77" s="15">
        <v>1020849.2</v>
      </c>
      <c r="F77" s="15">
        <v>-181910.39999999999</v>
      </c>
      <c r="G77" s="16" t="s">
        <v>1156</v>
      </c>
    </row>
    <row r="78" spans="1:7" x14ac:dyDescent="0.2">
      <c r="A78" s="42" t="s">
        <v>440</v>
      </c>
      <c r="B78" s="62" t="s">
        <v>439</v>
      </c>
      <c r="C78" s="15">
        <v>3392.3</v>
      </c>
      <c r="D78" s="15">
        <v>7915.4</v>
      </c>
      <c r="E78" s="15"/>
      <c r="F78" s="15">
        <v>-7915.4</v>
      </c>
      <c r="G78" s="16" t="s">
        <v>31</v>
      </c>
    </row>
    <row r="79" spans="1:7" x14ac:dyDescent="0.2">
      <c r="A79" s="44" t="s">
        <v>31</v>
      </c>
      <c r="B79" s="63" t="s">
        <v>1157</v>
      </c>
      <c r="C79" s="12">
        <v>3392.3</v>
      </c>
      <c r="D79" s="12">
        <v>7915.4</v>
      </c>
      <c r="E79" s="12"/>
      <c r="F79" s="12">
        <v>-7915.4</v>
      </c>
      <c r="G79" s="13" t="s">
        <v>31</v>
      </c>
    </row>
    <row r="80" spans="1:7" x14ac:dyDescent="0.2">
      <c r="A80" s="42" t="s">
        <v>454</v>
      </c>
      <c r="B80" s="62" t="s">
        <v>453</v>
      </c>
      <c r="C80" s="15">
        <v>1516420.5</v>
      </c>
      <c r="D80" s="15">
        <v>1194844.2</v>
      </c>
      <c r="E80" s="15">
        <v>1020849.2</v>
      </c>
      <c r="F80" s="15">
        <v>-173995</v>
      </c>
      <c r="G80" s="16" t="s">
        <v>319</v>
      </c>
    </row>
    <row r="81" spans="1:7" x14ac:dyDescent="0.2">
      <c r="A81" s="44" t="s">
        <v>31</v>
      </c>
      <c r="B81" s="63" t="s">
        <v>1158</v>
      </c>
      <c r="C81" s="12">
        <v>133746.1</v>
      </c>
      <c r="D81" s="12">
        <v>94336.6</v>
      </c>
      <c r="E81" s="12">
        <v>63775.1</v>
      </c>
      <c r="F81" s="12">
        <v>-30561.5</v>
      </c>
      <c r="G81" s="13" t="s">
        <v>874</v>
      </c>
    </row>
    <row r="82" spans="1:7" x14ac:dyDescent="0.2">
      <c r="A82" s="44" t="s">
        <v>31</v>
      </c>
      <c r="B82" s="63" t="s">
        <v>1159</v>
      </c>
      <c r="C82" s="12">
        <v>867860</v>
      </c>
      <c r="D82" s="12">
        <v>1100507.6000000001</v>
      </c>
      <c r="E82" s="12">
        <v>957074.1</v>
      </c>
      <c r="F82" s="12">
        <v>-143433.5</v>
      </c>
      <c r="G82" s="13" t="s">
        <v>771</v>
      </c>
    </row>
    <row r="83" spans="1:7" x14ac:dyDescent="0.2">
      <c r="A83" s="44" t="s">
        <v>31</v>
      </c>
      <c r="B83" s="63" t="s">
        <v>1160</v>
      </c>
      <c r="C83" s="12">
        <v>100000</v>
      </c>
      <c r="D83" s="12"/>
      <c r="E83" s="12"/>
      <c r="F83" s="12"/>
      <c r="G83" s="13" t="s">
        <v>31</v>
      </c>
    </row>
    <row r="84" spans="1:7" x14ac:dyDescent="0.2">
      <c r="A84" s="44" t="s">
        <v>31</v>
      </c>
      <c r="B84" s="63" t="s">
        <v>1161</v>
      </c>
      <c r="C84" s="12">
        <v>414814.4</v>
      </c>
      <c r="D84" s="12"/>
      <c r="E84" s="12"/>
      <c r="F84" s="12"/>
      <c r="G84" s="13" t="s">
        <v>31</v>
      </c>
    </row>
    <row r="85" spans="1:7" x14ac:dyDescent="0.2">
      <c r="A85" s="42" t="s">
        <v>31</v>
      </c>
      <c r="B85" s="62" t="s">
        <v>31</v>
      </c>
      <c r="C85" s="15"/>
      <c r="D85" s="15"/>
      <c r="E85" s="15"/>
      <c r="F85" s="15"/>
      <c r="G85" s="16" t="s">
        <v>31</v>
      </c>
    </row>
    <row r="86" spans="1:7" x14ac:dyDescent="0.2">
      <c r="A86" s="42" t="s">
        <v>472</v>
      </c>
      <c r="B86" s="53" t="s">
        <v>471</v>
      </c>
      <c r="C86" s="15">
        <v>129428.4</v>
      </c>
      <c r="D86" s="15">
        <v>125929.7</v>
      </c>
      <c r="E86" s="15">
        <v>71458.600000000006</v>
      </c>
      <c r="F86" s="15">
        <v>-54471.1</v>
      </c>
      <c r="G86" s="16" t="s">
        <v>1162</v>
      </c>
    </row>
    <row r="87" spans="1:7" x14ac:dyDescent="0.2">
      <c r="A87" s="42" t="s">
        <v>488</v>
      </c>
      <c r="B87" s="62" t="s">
        <v>487</v>
      </c>
      <c r="C87" s="15">
        <v>48859.7</v>
      </c>
      <c r="D87" s="15">
        <v>57482.7</v>
      </c>
      <c r="E87" s="15">
        <v>27286.9</v>
      </c>
      <c r="F87" s="15">
        <v>-30195.8</v>
      </c>
      <c r="G87" s="16" t="s">
        <v>1163</v>
      </c>
    </row>
    <row r="88" spans="1:7" x14ac:dyDescent="0.2">
      <c r="A88" s="44" t="s">
        <v>31</v>
      </c>
      <c r="B88" s="63" t="s">
        <v>1164</v>
      </c>
      <c r="C88" s="12">
        <v>5784.5</v>
      </c>
      <c r="D88" s="12">
        <v>5784.5</v>
      </c>
      <c r="E88" s="12">
        <v>5172.3</v>
      </c>
      <c r="F88" s="12">
        <v>-612.20000000000005</v>
      </c>
      <c r="G88" s="13" t="s">
        <v>1165</v>
      </c>
    </row>
    <row r="89" spans="1:7" x14ac:dyDescent="0.2">
      <c r="A89" s="44" t="s">
        <v>31</v>
      </c>
      <c r="B89" s="63" t="s">
        <v>1166</v>
      </c>
      <c r="C89" s="12">
        <v>26218.9</v>
      </c>
      <c r="D89" s="12">
        <v>34841.9</v>
      </c>
      <c r="E89" s="12">
        <v>22114.6</v>
      </c>
      <c r="F89" s="12">
        <v>-12727.3</v>
      </c>
      <c r="G89" s="13" t="s">
        <v>1167</v>
      </c>
    </row>
    <row r="90" spans="1:7" x14ac:dyDescent="0.2">
      <c r="A90" s="44" t="s">
        <v>31</v>
      </c>
      <c r="B90" s="63" t="s">
        <v>1168</v>
      </c>
      <c r="C90" s="12">
        <v>11899.8</v>
      </c>
      <c r="D90" s="12">
        <v>11899.8</v>
      </c>
      <c r="E90" s="12"/>
      <c r="F90" s="12">
        <v>-11899.8</v>
      </c>
      <c r="G90" s="13" t="s">
        <v>31</v>
      </c>
    </row>
    <row r="91" spans="1:7" ht="25.5" x14ac:dyDescent="0.2">
      <c r="A91" s="44" t="s">
        <v>31</v>
      </c>
      <c r="B91" s="63" t="s">
        <v>1169</v>
      </c>
      <c r="C91" s="12">
        <v>4956.5</v>
      </c>
      <c r="D91" s="12">
        <v>4956.5</v>
      </c>
      <c r="E91" s="12"/>
      <c r="F91" s="12">
        <v>-4956.5</v>
      </c>
      <c r="G91" s="13" t="s">
        <v>31</v>
      </c>
    </row>
    <row r="92" spans="1:7" x14ac:dyDescent="0.2">
      <c r="A92" s="42" t="s">
        <v>541</v>
      </c>
      <c r="B92" s="62" t="s">
        <v>540</v>
      </c>
      <c r="C92" s="15">
        <v>55897</v>
      </c>
      <c r="D92" s="15">
        <v>53847</v>
      </c>
      <c r="E92" s="15">
        <v>35109.5</v>
      </c>
      <c r="F92" s="15">
        <v>-18737.5</v>
      </c>
      <c r="G92" s="16" t="s">
        <v>1170</v>
      </c>
    </row>
    <row r="93" spans="1:7" x14ac:dyDescent="0.2">
      <c r="A93" s="44" t="s">
        <v>31</v>
      </c>
      <c r="B93" s="63" t="s">
        <v>1171</v>
      </c>
      <c r="C93" s="12">
        <v>55897</v>
      </c>
      <c r="D93" s="12">
        <v>53847</v>
      </c>
      <c r="E93" s="12">
        <v>35109.5</v>
      </c>
      <c r="F93" s="12">
        <v>-18737.5</v>
      </c>
      <c r="G93" s="13" t="s">
        <v>1170</v>
      </c>
    </row>
    <row r="94" spans="1:7" x14ac:dyDescent="0.2">
      <c r="A94" s="42" t="s">
        <v>376</v>
      </c>
      <c r="B94" s="62" t="s">
        <v>375</v>
      </c>
      <c r="C94" s="15">
        <v>16671.7</v>
      </c>
      <c r="D94" s="15">
        <v>12600</v>
      </c>
      <c r="E94" s="15">
        <v>9062.2999999999993</v>
      </c>
      <c r="F94" s="15">
        <v>-3537.7</v>
      </c>
      <c r="G94" s="16" t="s">
        <v>920</v>
      </c>
    </row>
    <row r="95" spans="1:7" ht="25.5" x14ac:dyDescent="0.2">
      <c r="A95" s="44" t="s">
        <v>31</v>
      </c>
      <c r="B95" s="63" t="s">
        <v>1172</v>
      </c>
      <c r="C95" s="12">
        <v>15171.7</v>
      </c>
      <c r="D95" s="12">
        <v>11100</v>
      </c>
      <c r="E95" s="12">
        <v>9062.2999999999993</v>
      </c>
      <c r="F95" s="12">
        <v>-2037.7</v>
      </c>
      <c r="G95" s="13" t="s">
        <v>574</v>
      </c>
    </row>
    <row r="96" spans="1:7" ht="25.5" x14ac:dyDescent="0.2">
      <c r="A96" s="44" t="s">
        <v>31</v>
      </c>
      <c r="B96" s="63" t="s">
        <v>1173</v>
      </c>
      <c r="C96" s="12">
        <v>1500</v>
      </c>
      <c r="D96" s="12">
        <v>1500</v>
      </c>
      <c r="E96" s="12"/>
      <c r="F96" s="12">
        <v>-1500</v>
      </c>
      <c r="G96" s="13" t="s">
        <v>31</v>
      </c>
    </row>
    <row r="97" spans="1:7" x14ac:dyDescent="0.2">
      <c r="A97" s="42" t="s">
        <v>285</v>
      </c>
      <c r="B97" s="62" t="s">
        <v>284</v>
      </c>
      <c r="C97" s="15">
        <v>8000</v>
      </c>
      <c r="D97" s="15">
        <v>2000</v>
      </c>
      <c r="E97" s="15"/>
      <c r="F97" s="15">
        <v>-2000</v>
      </c>
      <c r="G97" s="16" t="s">
        <v>31</v>
      </c>
    </row>
    <row r="98" spans="1:7" ht="25.5" x14ac:dyDescent="0.2">
      <c r="A98" s="44" t="s">
        <v>31</v>
      </c>
      <c r="B98" s="63" t="s">
        <v>1174</v>
      </c>
      <c r="C98" s="12">
        <v>8000</v>
      </c>
      <c r="D98" s="12">
        <v>2000</v>
      </c>
      <c r="E98" s="12"/>
      <c r="F98" s="12">
        <v>-2000</v>
      </c>
      <c r="G98" s="13" t="s">
        <v>31</v>
      </c>
    </row>
    <row r="99" spans="1:7" x14ac:dyDescent="0.2">
      <c r="A99" s="42" t="s">
        <v>31</v>
      </c>
      <c r="B99" s="62" t="s">
        <v>31</v>
      </c>
      <c r="C99" s="15"/>
      <c r="D99" s="15"/>
      <c r="E99" s="15"/>
      <c r="F99" s="15"/>
      <c r="G99" s="16" t="s">
        <v>31</v>
      </c>
    </row>
    <row r="100" spans="1:7" x14ac:dyDescent="0.2">
      <c r="A100" s="42" t="s">
        <v>549</v>
      </c>
      <c r="B100" s="53" t="s">
        <v>548</v>
      </c>
      <c r="C100" s="15">
        <v>132412.70000000001</v>
      </c>
      <c r="D100" s="15">
        <v>130063.1</v>
      </c>
      <c r="E100" s="15">
        <v>82685.600000000006</v>
      </c>
      <c r="F100" s="15">
        <v>-47377.5</v>
      </c>
      <c r="G100" s="16" t="s">
        <v>1175</v>
      </c>
    </row>
    <row r="101" spans="1:7" x14ac:dyDescent="0.2">
      <c r="A101" s="42" t="s">
        <v>552</v>
      </c>
      <c r="B101" s="62" t="s">
        <v>551</v>
      </c>
      <c r="C101" s="15">
        <v>1000</v>
      </c>
      <c r="D101" s="15">
        <v>1000</v>
      </c>
      <c r="E101" s="15">
        <v>1000</v>
      </c>
      <c r="F101" s="15"/>
      <c r="G101" s="16" t="s">
        <v>79</v>
      </c>
    </row>
    <row r="102" spans="1:7" ht="25.5" x14ac:dyDescent="0.2">
      <c r="A102" s="44" t="s">
        <v>31</v>
      </c>
      <c r="B102" s="63" t="s">
        <v>1176</v>
      </c>
      <c r="C102" s="12">
        <v>1000</v>
      </c>
      <c r="D102" s="12">
        <v>1000</v>
      </c>
      <c r="E102" s="12">
        <v>1000</v>
      </c>
      <c r="F102" s="12"/>
      <c r="G102" s="13" t="s">
        <v>79</v>
      </c>
    </row>
    <row r="103" spans="1:7" x14ac:dyDescent="0.2">
      <c r="A103" s="42" t="s">
        <v>583</v>
      </c>
      <c r="B103" s="62" t="s">
        <v>582</v>
      </c>
      <c r="C103" s="15">
        <v>40300</v>
      </c>
      <c r="D103" s="15">
        <v>32628.5</v>
      </c>
      <c r="E103" s="15">
        <v>22558.400000000001</v>
      </c>
      <c r="F103" s="15">
        <v>-10070.1</v>
      </c>
      <c r="G103" s="16" t="s">
        <v>1177</v>
      </c>
    </row>
    <row r="104" spans="1:7" ht="25.5" x14ac:dyDescent="0.2">
      <c r="A104" s="44" t="s">
        <v>31</v>
      </c>
      <c r="B104" s="63" t="s">
        <v>1178</v>
      </c>
      <c r="C104" s="12">
        <v>15370</v>
      </c>
      <c r="D104" s="12">
        <v>10698.5</v>
      </c>
      <c r="E104" s="12">
        <v>3525.7</v>
      </c>
      <c r="F104" s="12">
        <v>-7172.8</v>
      </c>
      <c r="G104" s="13" t="s">
        <v>1015</v>
      </c>
    </row>
    <row r="105" spans="1:7" x14ac:dyDescent="0.2">
      <c r="A105" s="44" t="s">
        <v>31</v>
      </c>
      <c r="B105" s="63" t="s">
        <v>1179</v>
      </c>
      <c r="C105" s="12">
        <v>10000</v>
      </c>
      <c r="D105" s="12">
        <v>5000</v>
      </c>
      <c r="E105" s="12">
        <v>2384.6999999999998</v>
      </c>
      <c r="F105" s="12">
        <v>-2615.3000000000002</v>
      </c>
      <c r="G105" s="13" t="s">
        <v>928</v>
      </c>
    </row>
    <row r="106" spans="1:7" x14ac:dyDescent="0.2">
      <c r="A106" s="44" t="s">
        <v>31</v>
      </c>
      <c r="B106" s="63" t="s">
        <v>1180</v>
      </c>
      <c r="C106" s="12">
        <v>12000</v>
      </c>
      <c r="D106" s="12">
        <v>14000</v>
      </c>
      <c r="E106" s="12">
        <v>14000</v>
      </c>
      <c r="F106" s="12"/>
      <c r="G106" s="13" t="s">
        <v>79</v>
      </c>
    </row>
    <row r="107" spans="1:7" x14ac:dyDescent="0.2">
      <c r="A107" s="44" t="s">
        <v>31</v>
      </c>
      <c r="B107" s="63" t="s">
        <v>1181</v>
      </c>
      <c r="C107" s="12">
        <v>2630</v>
      </c>
      <c r="D107" s="12">
        <v>2630</v>
      </c>
      <c r="E107" s="12">
        <v>2630</v>
      </c>
      <c r="F107" s="12"/>
      <c r="G107" s="13" t="s">
        <v>79</v>
      </c>
    </row>
    <row r="108" spans="1:7" x14ac:dyDescent="0.2">
      <c r="A108" s="44" t="s">
        <v>31</v>
      </c>
      <c r="B108" s="63" t="s">
        <v>1182</v>
      </c>
      <c r="C108" s="12">
        <v>300</v>
      </c>
      <c r="D108" s="12">
        <v>300</v>
      </c>
      <c r="E108" s="12">
        <v>18</v>
      </c>
      <c r="F108" s="12">
        <v>-282</v>
      </c>
      <c r="G108" s="13" t="s">
        <v>1183</v>
      </c>
    </row>
    <row r="109" spans="1:7" x14ac:dyDescent="0.2">
      <c r="A109" s="42" t="s">
        <v>590</v>
      </c>
      <c r="B109" s="62" t="s">
        <v>589</v>
      </c>
      <c r="C109" s="15">
        <v>11094.5</v>
      </c>
      <c r="D109" s="15">
        <v>11094.5</v>
      </c>
      <c r="E109" s="15">
        <v>5021.8999999999996</v>
      </c>
      <c r="F109" s="15">
        <v>-6072.6</v>
      </c>
      <c r="G109" s="16" t="s">
        <v>1184</v>
      </c>
    </row>
    <row r="110" spans="1:7" ht="25.5" x14ac:dyDescent="0.2">
      <c r="A110" s="44" t="s">
        <v>31</v>
      </c>
      <c r="B110" s="63" t="s">
        <v>1185</v>
      </c>
      <c r="C110" s="12">
        <v>800</v>
      </c>
      <c r="D110" s="12">
        <v>800</v>
      </c>
      <c r="E110" s="12">
        <v>793.8</v>
      </c>
      <c r="F110" s="12">
        <v>-6.2</v>
      </c>
      <c r="G110" s="13" t="s">
        <v>374</v>
      </c>
    </row>
    <row r="111" spans="1:7" ht="25.5" x14ac:dyDescent="0.2">
      <c r="A111" s="44" t="s">
        <v>31</v>
      </c>
      <c r="B111" s="63" t="s">
        <v>1186</v>
      </c>
      <c r="C111" s="12">
        <v>4294.5</v>
      </c>
      <c r="D111" s="12">
        <v>4294.5</v>
      </c>
      <c r="E111" s="12">
        <v>3934.5</v>
      </c>
      <c r="F111" s="12">
        <v>-360</v>
      </c>
      <c r="G111" s="13" t="s">
        <v>903</v>
      </c>
    </row>
    <row r="112" spans="1:7" ht="25.5" x14ac:dyDescent="0.2">
      <c r="A112" s="44" t="s">
        <v>31</v>
      </c>
      <c r="B112" s="63" t="s">
        <v>1187</v>
      </c>
      <c r="C112" s="12">
        <v>3000</v>
      </c>
      <c r="D112" s="12">
        <v>3000</v>
      </c>
      <c r="E112" s="12"/>
      <c r="F112" s="12">
        <v>-3000</v>
      </c>
      <c r="G112" s="13" t="s">
        <v>31</v>
      </c>
    </row>
    <row r="113" spans="1:7" ht="25.5" x14ac:dyDescent="0.2">
      <c r="A113" s="44" t="s">
        <v>31</v>
      </c>
      <c r="B113" s="63" t="s">
        <v>1188</v>
      </c>
      <c r="C113" s="12">
        <v>3000</v>
      </c>
      <c r="D113" s="12">
        <v>3000</v>
      </c>
      <c r="E113" s="12">
        <v>293.5</v>
      </c>
      <c r="F113" s="12">
        <v>-2706.5</v>
      </c>
      <c r="G113" s="13" t="s">
        <v>1189</v>
      </c>
    </row>
    <row r="114" spans="1:7" x14ac:dyDescent="0.2">
      <c r="A114" s="42" t="s">
        <v>608</v>
      </c>
      <c r="B114" s="62" t="s">
        <v>607</v>
      </c>
      <c r="C114" s="15"/>
      <c r="D114" s="15">
        <v>3590</v>
      </c>
      <c r="E114" s="15">
        <v>3514.1</v>
      </c>
      <c r="F114" s="15">
        <v>-75.900000000000006</v>
      </c>
      <c r="G114" s="16" t="s">
        <v>255</v>
      </c>
    </row>
    <row r="115" spans="1:7" ht="25.5" x14ac:dyDescent="0.2">
      <c r="A115" s="44" t="s">
        <v>31</v>
      </c>
      <c r="B115" s="63" t="s">
        <v>1190</v>
      </c>
      <c r="C115" s="12"/>
      <c r="D115" s="12">
        <v>3400</v>
      </c>
      <c r="E115" s="12">
        <v>3370.1</v>
      </c>
      <c r="F115" s="12">
        <v>-29.9</v>
      </c>
      <c r="G115" s="13" t="s">
        <v>108</v>
      </c>
    </row>
    <row r="116" spans="1:7" x14ac:dyDescent="0.2">
      <c r="A116" s="44" t="s">
        <v>31</v>
      </c>
      <c r="B116" s="63" t="s">
        <v>1191</v>
      </c>
      <c r="C116" s="12"/>
      <c r="D116" s="12">
        <v>190</v>
      </c>
      <c r="E116" s="12">
        <v>144</v>
      </c>
      <c r="F116" s="12">
        <v>-46</v>
      </c>
      <c r="G116" s="13" t="s">
        <v>1192</v>
      </c>
    </row>
    <row r="117" spans="1:7" x14ac:dyDescent="0.2">
      <c r="A117" s="42" t="s">
        <v>376</v>
      </c>
      <c r="B117" s="62" t="s">
        <v>375</v>
      </c>
      <c r="C117" s="15">
        <v>69185.100000000006</v>
      </c>
      <c r="D117" s="15">
        <v>69185.100000000006</v>
      </c>
      <c r="E117" s="15">
        <v>39236.300000000003</v>
      </c>
      <c r="F117" s="15">
        <v>-29948.799999999999</v>
      </c>
      <c r="G117" s="16" t="s">
        <v>1162</v>
      </c>
    </row>
    <row r="118" spans="1:7" ht="25.5" x14ac:dyDescent="0.2">
      <c r="A118" s="44" t="s">
        <v>31</v>
      </c>
      <c r="B118" s="63" t="s">
        <v>1193</v>
      </c>
      <c r="C118" s="12">
        <v>173</v>
      </c>
      <c r="D118" s="12">
        <v>173</v>
      </c>
      <c r="E118" s="12">
        <v>172.2</v>
      </c>
      <c r="F118" s="12">
        <v>-0.8</v>
      </c>
      <c r="G118" s="13" t="s">
        <v>377</v>
      </c>
    </row>
    <row r="119" spans="1:7" ht="25.5" x14ac:dyDescent="0.2">
      <c r="A119" s="44" t="s">
        <v>31</v>
      </c>
      <c r="B119" s="63" t="s">
        <v>1194</v>
      </c>
      <c r="C119" s="12">
        <v>14663.9</v>
      </c>
      <c r="D119" s="12">
        <v>14663.9</v>
      </c>
      <c r="E119" s="12">
        <v>5245.9</v>
      </c>
      <c r="F119" s="12">
        <v>-9418</v>
      </c>
      <c r="G119" s="13" t="s">
        <v>1195</v>
      </c>
    </row>
    <row r="120" spans="1:7" ht="25.5" x14ac:dyDescent="0.2">
      <c r="A120" s="44" t="s">
        <v>31</v>
      </c>
      <c r="B120" s="63" t="s">
        <v>1196</v>
      </c>
      <c r="C120" s="12">
        <v>5908.2</v>
      </c>
      <c r="D120" s="12">
        <v>5908.2</v>
      </c>
      <c r="E120" s="12">
        <v>842.9</v>
      </c>
      <c r="F120" s="12">
        <v>-5065.3</v>
      </c>
      <c r="G120" s="13" t="s">
        <v>1197</v>
      </c>
    </row>
    <row r="121" spans="1:7" ht="25.5" x14ac:dyDescent="0.2">
      <c r="A121" s="44" t="s">
        <v>31</v>
      </c>
      <c r="B121" s="63" t="s">
        <v>1198</v>
      </c>
      <c r="C121" s="12">
        <v>14910</v>
      </c>
      <c r="D121" s="12">
        <v>14910</v>
      </c>
      <c r="E121" s="12">
        <v>13419.4</v>
      </c>
      <c r="F121" s="12">
        <v>-1490.6</v>
      </c>
      <c r="G121" s="13" t="s">
        <v>718</v>
      </c>
    </row>
    <row r="122" spans="1:7" ht="25.5" x14ac:dyDescent="0.2">
      <c r="A122" s="44" t="s">
        <v>31</v>
      </c>
      <c r="B122" s="63" t="s">
        <v>1199</v>
      </c>
      <c r="C122" s="12">
        <v>13530</v>
      </c>
      <c r="D122" s="12">
        <v>13530</v>
      </c>
      <c r="E122" s="12">
        <v>12190.2</v>
      </c>
      <c r="F122" s="12">
        <v>-1339.8</v>
      </c>
      <c r="G122" s="13" t="s">
        <v>1200</v>
      </c>
    </row>
    <row r="123" spans="1:7" ht="25.5" x14ac:dyDescent="0.2">
      <c r="A123" s="44" t="s">
        <v>31</v>
      </c>
      <c r="B123" s="63" t="s">
        <v>1201</v>
      </c>
      <c r="C123" s="12">
        <v>20000</v>
      </c>
      <c r="D123" s="12">
        <v>20000</v>
      </c>
      <c r="E123" s="12">
        <v>7365.7</v>
      </c>
      <c r="F123" s="12">
        <v>-12634.3</v>
      </c>
      <c r="G123" s="13" t="s">
        <v>1202</v>
      </c>
    </row>
    <row r="124" spans="1:7" x14ac:dyDescent="0.2">
      <c r="A124" s="42" t="s">
        <v>285</v>
      </c>
      <c r="B124" s="62" t="s">
        <v>284</v>
      </c>
      <c r="C124" s="15">
        <v>5460</v>
      </c>
      <c r="D124" s="15">
        <v>5460</v>
      </c>
      <c r="E124" s="15">
        <v>4251</v>
      </c>
      <c r="F124" s="15">
        <v>-1209</v>
      </c>
      <c r="G124" s="16" t="s">
        <v>511</v>
      </c>
    </row>
    <row r="125" spans="1:7" ht="25.5" x14ac:dyDescent="0.2">
      <c r="A125" s="44" t="s">
        <v>31</v>
      </c>
      <c r="B125" s="63" t="s">
        <v>1203</v>
      </c>
      <c r="C125" s="12">
        <v>5460</v>
      </c>
      <c r="D125" s="12">
        <v>5460</v>
      </c>
      <c r="E125" s="12">
        <v>4251</v>
      </c>
      <c r="F125" s="12">
        <v>-1209</v>
      </c>
      <c r="G125" s="13" t="s">
        <v>511</v>
      </c>
    </row>
    <row r="126" spans="1:7" x14ac:dyDescent="0.2">
      <c r="A126" s="42" t="s">
        <v>611</v>
      </c>
      <c r="B126" s="62" t="s">
        <v>610</v>
      </c>
      <c r="C126" s="15">
        <v>5373.1</v>
      </c>
      <c r="D126" s="15">
        <v>7105</v>
      </c>
      <c r="E126" s="15">
        <v>7104</v>
      </c>
      <c r="F126" s="15">
        <v>-1</v>
      </c>
      <c r="G126" s="16" t="s">
        <v>79</v>
      </c>
    </row>
    <row r="127" spans="1:7" ht="25.5" x14ac:dyDescent="0.2">
      <c r="A127" s="44" t="s">
        <v>31</v>
      </c>
      <c r="B127" s="63" t="s">
        <v>1204</v>
      </c>
      <c r="C127" s="12">
        <v>5373.1</v>
      </c>
      <c r="D127" s="12">
        <v>7105</v>
      </c>
      <c r="E127" s="12">
        <v>7104</v>
      </c>
      <c r="F127" s="12">
        <v>-1</v>
      </c>
      <c r="G127" s="13" t="s">
        <v>79</v>
      </c>
    </row>
    <row r="128" spans="1:7" x14ac:dyDescent="0.2">
      <c r="A128" s="42" t="s">
        <v>31</v>
      </c>
      <c r="B128" s="62" t="s">
        <v>31</v>
      </c>
      <c r="C128" s="15"/>
      <c r="D128" s="15"/>
      <c r="E128" s="15"/>
      <c r="F128" s="15"/>
      <c r="G128" s="16" t="s">
        <v>31</v>
      </c>
    </row>
    <row r="129" spans="1:7" x14ac:dyDescent="0.2">
      <c r="A129" s="42" t="s">
        <v>620</v>
      </c>
      <c r="B129" s="53" t="s">
        <v>619</v>
      </c>
      <c r="C129" s="15">
        <v>35192.199999999997</v>
      </c>
      <c r="D129" s="15">
        <v>24170.400000000001</v>
      </c>
      <c r="E129" s="15">
        <v>12637.1</v>
      </c>
      <c r="F129" s="15">
        <v>-11533.3</v>
      </c>
      <c r="G129" s="16" t="s">
        <v>1205</v>
      </c>
    </row>
    <row r="130" spans="1:7" x14ac:dyDescent="0.2">
      <c r="A130" s="42" t="s">
        <v>281</v>
      </c>
      <c r="B130" s="62" t="s">
        <v>280</v>
      </c>
      <c r="C130" s="15"/>
      <c r="D130" s="15">
        <v>5734.8</v>
      </c>
      <c r="E130" s="15">
        <v>5674.8</v>
      </c>
      <c r="F130" s="15">
        <v>-60</v>
      </c>
      <c r="G130" s="16" t="s">
        <v>546</v>
      </c>
    </row>
    <row r="131" spans="1:7" ht="25.5" x14ac:dyDescent="0.2">
      <c r="A131" s="44" t="s">
        <v>31</v>
      </c>
      <c r="B131" s="63" t="s">
        <v>1206</v>
      </c>
      <c r="C131" s="12"/>
      <c r="D131" s="12">
        <v>5734.8</v>
      </c>
      <c r="E131" s="12">
        <v>5674.8</v>
      </c>
      <c r="F131" s="12">
        <v>-60</v>
      </c>
      <c r="G131" s="13" t="s">
        <v>546</v>
      </c>
    </row>
    <row r="132" spans="1:7" x14ac:dyDescent="0.2">
      <c r="A132" s="42" t="s">
        <v>636</v>
      </c>
      <c r="B132" s="62" t="s">
        <v>635</v>
      </c>
      <c r="C132" s="15">
        <v>1188</v>
      </c>
      <c r="D132" s="15">
        <v>1188</v>
      </c>
      <c r="E132" s="15">
        <v>1177.5</v>
      </c>
      <c r="F132" s="15">
        <v>-10.5</v>
      </c>
      <c r="G132" s="16" t="s">
        <v>108</v>
      </c>
    </row>
    <row r="133" spans="1:7" ht="25.5" x14ac:dyDescent="0.2">
      <c r="A133" s="44" t="s">
        <v>31</v>
      </c>
      <c r="B133" s="63" t="s">
        <v>1207</v>
      </c>
      <c r="C133" s="12">
        <v>1188</v>
      </c>
      <c r="D133" s="12"/>
      <c r="E133" s="12"/>
      <c r="F133" s="12"/>
      <c r="G133" s="13" t="s">
        <v>31</v>
      </c>
    </row>
    <row r="134" spans="1:7" ht="25.5" x14ac:dyDescent="0.2">
      <c r="A134" s="44" t="s">
        <v>31</v>
      </c>
      <c r="B134" s="63" t="s">
        <v>1207</v>
      </c>
      <c r="C134" s="12"/>
      <c r="D134" s="12">
        <v>1188</v>
      </c>
      <c r="E134" s="12">
        <v>1177.5</v>
      </c>
      <c r="F134" s="12">
        <v>-10.5</v>
      </c>
      <c r="G134" s="13" t="s">
        <v>108</v>
      </c>
    </row>
    <row r="135" spans="1:7" x14ac:dyDescent="0.2">
      <c r="A135" s="42" t="s">
        <v>638</v>
      </c>
      <c r="B135" s="62" t="s">
        <v>637</v>
      </c>
      <c r="C135" s="15">
        <v>33004.199999999997</v>
      </c>
      <c r="D135" s="15">
        <v>11747.6</v>
      </c>
      <c r="E135" s="15">
        <v>852.9</v>
      </c>
      <c r="F135" s="15">
        <v>-10894.7</v>
      </c>
      <c r="G135" s="16" t="s">
        <v>1208</v>
      </c>
    </row>
    <row r="136" spans="1:7" ht="25.5" x14ac:dyDescent="0.2">
      <c r="A136" s="44" t="s">
        <v>31</v>
      </c>
      <c r="B136" s="63" t="s">
        <v>1209</v>
      </c>
      <c r="C136" s="12">
        <v>23004.2</v>
      </c>
      <c r="D136" s="12"/>
      <c r="E136" s="12"/>
      <c r="F136" s="12"/>
      <c r="G136" s="13" t="s">
        <v>31</v>
      </c>
    </row>
    <row r="137" spans="1:7" ht="25.5" x14ac:dyDescent="0.2">
      <c r="A137" s="44" t="s">
        <v>31</v>
      </c>
      <c r="B137" s="63" t="s">
        <v>1210</v>
      </c>
      <c r="C137" s="12">
        <v>10000</v>
      </c>
      <c r="D137" s="12"/>
      <c r="E137" s="12"/>
      <c r="F137" s="12"/>
      <c r="G137" s="13" t="s">
        <v>31</v>
      </c>
    </row>
    <row r="138" spans="1:7" ht="25.5" x14ac:dyDescent="0.2">
      <c r="A138" s="44" t="s">
        <v>31</v>
      </c>
      <c r="B138" s="63" t="s">
        <v>1210</v>
      </c>
      <c r="C138" s="12"/>
      <c r="D138" s="12">
        <v>10000</v>
      </c>
      <c r="E138" s="12">
        <v>852.9</v>
      </c>
      <c r="F138" s="12">
        <v>-9147.1</v>
      </c>
      <c r="G138" s="13" t="s">
        <v>1211</v>
      </c>
    </row>
    <row r="139" spans="1:7" ht="25.5" x14ac:dyDescent="0.2">
      <c r="A139" s="44" t="s">
        <v>31</v>
      </c>
      <c r="B139" s="63" t="s">
        <v>1212</v>
      </c>
      <c r="C139" s="12"/>
      <c r="D139" s="12">
        <v>1747.6</v>
      </c>
      <c r="E139" s="12"/>
      <c r="F139" s="12">
        <v>-1747.6</v>
      </c>
      <c r="G139" s="13" t="s">
        <v>31</v>
      </c>
    </row>
    <row r="140" spans="1:7" x14ac:dyDescent="0.2">
      <c r="A140" s="42" t="s">
        <v>651</v>
      </c>
      <c r="B140" s="62" t="s">
        <v>650</v>
      </c>
      <c r="C140" s="15">
        <v>1000</v>
      </c>
      <c r="D140" s="15">
        <v>1000</v>
      </c>
      <c r="E140" s="15">
        <v>557.79999999999995</v>
      </c>
      <c r="F140" s="15">
        <v>-442.2</v>
      </c>
      <c r="G140" s="16" t="s">
        <v>652</v>
      </c>
    </row>
    <row r="141" spans="1:7" ht="25.5" x14ac:dyDescent="0.2">
      <c r="A141" s="44" t="s">
        <v>31</v>
      </c>
      <c r="B141" s="63" t="s">
        <v>1213</v>
      </c>
      <c r="C141" s="12">
        <v>1000</v>
      </c>
      <c r="D141" s="12">
        <v>1000</v>
      </c>
      <c r="E141" s="12">
        <v>557.79999999999995</v>
      </c>
      <c r="F141" s="12">
        <v>-442.2</v>
      </c>
      <c r="G141" s="13" t="s">
        <v>652</v>
      </c>
    </row>
    <row r="142" spans="1:7" x14ac:dyDescent="0.2">
      <c r="A142" s="42" t="s">
        <v>654</v>
      </c>
      <c r="B142" s="62" t="s">
        <v>653</v>
      </c>
      <c r="C142" s="15"/>
      <c r="D142" s="15">
        <v>4500</v>
      </c>
      <c r="E142" s="15">
        <v>4374</v>
      </c>
      <c r="F142" s="15">
        <v>-126</v>
      </c>
      <c r="G142" s="16" t="s">
        <v>140</v>
      </c>
    </row>
    <row r="143" spans="1:7" ht="25.5" x14ac:dyDescent="0.2">
      <c r="A143" s="44" t="s">
        <v>31</v>
      </c>
      <c r="B143" s="63" t="s">
        <v>1214</v>
      </c>
      <c r="C143" s="12"/>
      <c r="D143" s="12">
        <v>4500</v>
      </c>
      <c r="E143" s="12">
        <v>4374</v>
      </c>
      <c r="F143" s="12">
        <v>-126</v>
      </c>
      <c r="G143" s="13" t="s">
        <v>140</v>
      </c>
    </row>
    <row r="144" spans="1:7" x14ac:dyDescent="0.2">
      <c r="A144" s="42" t="s">
        <v>31</v>
      </c>
      <c r="B144" s="62" t="s">
        <v>31</v>
      </c>
      <c r="C144" s="15"/>
      <c r="D144" s="15"/>
      <c r="E144" s="15"/>
      <c r="F144" s="15"/>
      <c r="G144" s="16" t="s">
        <v>31</v>
      </c>
    </row>
    <row r="145" spans="1:7" x14ac:dyDescent="0.2">
      <c r="A145" s="42" t="s">
        <v>262</v>
      </c>
      <c r="B145" s="53" t="s">
        <v>749</v>
      </c>
      <c r="C145" s="15">
        <v>2531.1999999999998</v>
      </c>
      <c r="D145" s="15">
        <v>3580.9</v>
      </c>
      <c r="E145" s="15">
        <v>3580.8</v>
      </c>
      <c r="F145" s="15">
        <v>-0.1</v>
      </c>
      <c r="G145" s="16" t="s">
        <v>79</v>
      </c>
    </row>
    <row r="146" spans="1:7" x14ac:dyDescent="0.2">
      <c r="A146" s="42" t="s">
        <v>753</v>
      </c>
      <c r="B146" s="62" t="s">
        <v>752</v>
      </c>
      <c r="C146" s="15">
        <v>2531.1999999999998</v>
      </c>
      <c r="D146" s="15">
        <v>3580.9</v>
      </c>
      <c r="E146" s="15">
        <v>3580.8</v>
      </c>
      <c r="F146" s="15">
        <v>-0.1</v>
      </c>
      <c r="G146" s="16" t="s">
        <v>79</v>
      </c>
    </row>
    <row r="147" spans="1:7" ht="25.5" x14ac:dyDescent="0.2">
      <c r="A147" s="44" t="s">
        <v>31</v>
      </c>
      <c r="B147" s="63" t="s">
        <v>1215</v>
      </c>
      <c r="C147" s="12">
        <v>2531.1999999999998</v>
      </c>
      <c r="D147" s="12">
        <v>3580.9</v>
      </c>
      <c r="E147" s="12">
        <v>3580.8</v>
      </c>
      <c r="F147" s="12">
        <v>-0.1</v>
      </c>
      <c r="G147" s="13" t="s">
        <v>79</v>
      </c>
    </row>
    <row r="148" spans="1:7" x14ac:dyDescent="0.2">
      <c r="A148" s="42" t="s">
        <v>31</v>
      </c>
      <c r="B148" s="62" t="s">
        <v>31</v>
      </c>
      <c r="C148" s="15"/>
      <c r="D148" s="15"/>
      <c r="E148" s="15"/>
      <c r="F148" s="15"/>
      <c r="G148" s="16" t="s">
        <v>31</v>
      </c>
    </row>
    <row r="149" spans="1:7" x14ac:dyDescent="0.2">
      <c r="A149" s="42" t="s">
        <v>784</v>
      </c>
      <c r="B149" s="53" t="s">
        <v>783</v>
      </c>
      <c r="C149" s="15">
        <v>8000</v>
      </c>
      <c r="D149" s="15">
        <v>8000</v>
      </c>
      <c r="E149" s="15">
        <v>5805.8</v>
      </c>
      <c r="F149" s="15">
        <v>-2194.1999999999998</v>
      </c>
      <c r="G149" s="16" t="s">
        <v>993</v>
      </c>
    </row>
    <row r="150" spans="1:7" x14ac:dyDescent="0.2">
      <c r="A150" s="42" t="s">
        <v>786</v>
      </c>
      <c r="B150" s="62" t="s">
        <v>785</v>
      </c>
      <c r="C150" s="15">
        <v>5000</v>
      </c>
      <c r="D150" s="15">
        <v>5000</v>
      </c>
      <c r="E150" s="15">
        <v>2814.9</v>
      </c>
      <c r="F150" s="15">
        <v>-2185.1</v>
      </c>
      <c r="G150" s="16" t="s">
        <v>1216</v>
      </c>
    </row>
    <row r="151" spans="1:7" ht="25.5" x14ac:dyDescent="0.2">
      <c r="A151" s="44" t="s">
        <v>31</v>
      </c>
      <c r="B151" s="63" t="s">
        <v>1217</v>
      </c>
      <c r="C151" s="12">
        <v>5000</v>
      </c>
      <c r="D151" s="12">
        <v>5000</v>
      </c>
      <c r="E151" s="12">
        <v>2814.9</v>
      </c>
      <c r="F151" s="12">
        <v>-2185.1</v>
      </c>
      <c r="G151" s="13" t="s">
        <v>1216</v>
      </c>
    </row>
    <row r="152" spans="1:7" x14ac:dyDescent="0.2">
      <c r="A152" s="42" t="s">
        <v>789</v>
      </c>
      <c r="B152" s="62" t="s">
        <v>788</v>
      </c>
      <c r="C152" s="15">
        <v>3000</v>
      </c>
      <c r="D152" s="15">
        <v>3000</v>
      </c>
      <c r="E152" s="15">
        <v>2990.9</v>
      </c>
      <c r="F152" s="15">
        <v>-9.1</v>
      </c>
      <c r="G152" s="16" t="s">
        <v>82</v>
      </c>
    </row>
    <row r="153" spans="1:7" x14ac:dyDescent="0.2">
      <c r="A153" s="44" t="s">
        <v>31</v>
      </c>
      <c r="B153" s="63" t="s">
        <v>1218</v>
      </c>
      <c r="C153" s="12">
        <v>3000</v>
      </c>
      <c r="D153" s="12">
        <v>3000</v>
      </c>
      <c r="E153" s="12">
        <v>2990.9</v>
      </c>
      <c r="F153" s="12">
        <v>-9.1</v>
      </c>
      <c r="G153" s="13" t="s">
        <v>82</v>
      </c>
    </row>
    <row r="154" spans="1:7" x14ac:dyDescent="0.2">
      <c r="A154" s="42" t="s">
        <v>31</v>
      </c>
      <c r="B154" s="62" t="s">
        <v>31</v>
      </c>
      <c r="C154" s="15"/>
      <c r="D154" s="15"/>
      <c r="E154" s="15"/>
      <c r="F154" s="15"/>
      <c r="G154" s="16" t="s">
        <v>31</v>
      </c>
    </row>
    <row r="155" spans="1:7" x14ac:dyDescent="0.2">
      <c r="A155" s="42" t="s">
        <v>299</v>
      </c>
      <c r="B155" s="53" t="s">
        <v>823</v>
      </c>
      <c r="C155" s="15">
        <v>12000</v>
      </c>
      <c r="D155" s="15">
        <v>3000</v>
      </c>
      <c r="E155" s="15"/>
      <c r="F155" s="15">
        <v>-3000</v>
      </c>
      <c r="G155" s="16" t="s">
        <v>31</v>
      </c>
    </row>
    <row r="156" spans="1:7" x14ac:dyDescent="0.2">
      <c r="A156" s="42" t="s">
        <v>826</v>
      </c>
      <c r="B156" s="62" t="s">
        <v>825</v>
      </c>
      <c r="C156" s="15">
        <v>12000</v>
      </c>
      <c r="D156" s="15">
        <v>3000</v>
      </c>
      <c r="E156" s="15"/>
      <c r="F156" s="15">
        <v>-3000</v>
      </c>
      <c r="G156" s="16" t="s">
        <v>31</v>
      </c>
    </row>
    <row r="157" spans="1:7" x14ac:dyDescent="0.2">
      <c r="A157" s="44" t="s">
        <v>31</v>
      </c>
      <c r="B157" s="63" t="s">
        <v>1219</v>
      </c>
      <c r="C157" s="12">
        <v>12000</v>
      </c>
      <c r="D157" s="12">
        <v>3000</v>
      </c>
      <c r="E157" s="12"/>
      <c r="F157" s="12">
        <v>-3000</v>
      </c>
      <c r="G157" s="13" t="s">
        <v>31</v>
      </c>
    </row>
    <row r="158" spans="1:7" x14ac:dyDescent="0.2">
      <c r="A158" s="64" t="s">
        <v>31</v>
      </c>
      <c r="B158" s="65" t="s">
        <v>31</v>
      </c>
      <c r="C158" s="66"/>
      <c r="D158" s="66"/>
      <c r="E158" s="66"/>
      <c r="F158" s="66"/>
      <c r="G158" s="67" t="s">
        <v>31</v>
      </c>
    </row>
    <row r="162" spans="2:4" x14ac:dyDescent="0.2">
      <c r="B162" s="2" t="s">
        <v>96</v>
      </c>
      <c r="C162" s="68" t="s">
        <v>92</v>
      </c>
      <c r="D162" s="68"/>
    </row>
    <row r="163" spans="2:4" x14ac:dyDescent="0.2">
      <c r="D163" s="1"/>
    </row>
    <row r="164" spans="2:4" x14ac:dyDescent="0.2">
      <c r="D164" s="1"/>
    </row>
    <row r="165" spans="2:4" x14ac:dyDescent="0.2">
      <c r="B165" s="2" t="s">
        <v>86</v>
      </c>
      <c r="C165" s="68" t="s">
        <v>87</v>
      </c>
      <c r="D165" s="68"/>
    </row>
    <row r="166" spans="2:4" x14ac:dyDescent="0.2">
      <c r="D166" s="1"/>
    </row>
    <row r="167" spans="2:4" x14ac:dyDescent="0.2">
      <c r="D167" s="1"/>
    </row>
    <row r="168" spans="2:4" x14ac:dyDescent="0.2">
      <c r="B168" s="2" t="s">
        <v>86</v>
      </c>
      <c r="C168" s="68" t="s">
        <v>88</v>
      </c>
      <c r="D168" s="68"/>
    </row>
    <row r="169" spans="2:4" x14ac:dyDescent="0.2">
      <c r="D169" s="1"/>
    </row>
    <row r="170" spans="2:4" x14ac:dyDescent="0.2">
      <c r="D170" s="1"/>
    </row>
    <row r="171" spans="2:4" x14ac:dyDescent="0.2">
      <c r="B171" s="2" t="s">
        <v>93</v>
      </c>
      <c r="C171" s="68" t="s">
        <v>1220</v>
      </c>
      <c r="D171" s="68"/>
    </row>
    <row r="172" spans="2:4" x14ac:dyDescent="0.2">
      <c r="D172" s="1"/>
    </row>
    <row r="173" spans="2:4" x14ac:dyDescent="0.2">
      <c r="D173" s="1"/>
    </row>
    <row r="174" spans="2:4" x14ac:dyDescent="0.2">
      <c r="B174" s="2" t="s">
        <v>94</v>
      </c>
      <c r="C174" s="68" t="s">
        <v>90</v>
      </c>
      <c r="D174" s="68"/>
    </row>
    <row r="175" spans="2:4" x14ac:dyDescent="0.2">
      <c r="D175" s="1"/>
    </row>
    <row r="176" spans="2:4" x14ac:dyDescent="0.2">
      <c r="D176" s="1"/>
    </row>
    <row r="177" spans="2:4" x14ac:dyDescent="0.2">
      <c r="B177" s="2" t="s">
        <v>896</v>
      </c>
      <c r="C177" s="68" t="s">
        <v>897</v>
      </c>
      <c r="D177" s="68"/>
    </row>
    <row r="178" spans="2:4" x14ac:dyDescent="0.2">
      <c r="D178" s="1"/>
    </row>
    <row r="179" spans="2:4" x14ac:dyDescent="0.2">
      <c r="D179" s="1"/>
    </row>
    <row r="180" spans="2:4" x14ac:dyDescent="0.2">
      <c r="B180" s="2" t="s">
        <v>95</v>
      </c>
      <c r="C180" s="68" t="s">
        <v>91</v>
      </c>
      <c r="D180" s="68"/>
    </row>
  </sheetData>
  <mergeCells count="16">
    <mergeCell ref="C180:D180"/>
    <mergeCell ref="C162:D162"/>
    <mergeCell ref="C165:D165"/>
    <mergeCell ref="C168:D168"/>
    <mergeCell ref="C171:D171"/>
    <mergeCell ref="C174:D174"/>
    <mergeCell ref="C177:D177"/>
    <mergeCell ref="E1:G1"/>
    <mergeCell ref="E2:G2"/>
    <mergeCell ref="A3:G3"/>
    <mergeCell ref="A5:A6"/>
    <mergeCell ref="B5:B6"/>
    <mergeCell ref="C5:C6"/>
    <mergeCell ref="D5:D6"/>
    <mergeCell ref="E5:E6"/>
    <mergeCell ref="F5:G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167"/>
  <sheetViews>
    <sheetView workbookViewId="0">
      <selection activeCell="A4" sqref="A4:G4"/>
    </sheetView>
  </sheetViews>
  <sheetFormatPr defaultRowHeight="12.75" x14ac:dyDescent="0.2"/>
  <cols>
    <col min="1" max="1" width="10.5703125" style="37" customWidth="1"/>
    <col min="2" max="2" width="90.7109375" style="2" customWidth="1"/>
    <col min="3" max="6" width="15.7109375" style="4" customWidth="1"/>
    <col min="7" max="7" width="6.7109375" style="1" customWidth="1"/>
    <col min="8" max="12" width="9.140625" style="1"/>
  </cols>
  <sheetData>
    <row r="2" spans="1:7" x14ac:dyDescent="0.2">
      <c r="C2" s="59"/>
      <c r="D2" s="59"/>
      <c r="E2" s="56" t="s">
        <v>1221</v>
      </c>
      <c r="F2" s="56"/>
      <c r="G2" s="56"/>
    </row>
    <row r="3" spans="1:7" ht="27.75" customHeight="1" x14ac:dyDescent="0.2">
      <c r="C3" s="59"/>
      <c r="D3" s="59"/>
      <c r="E3" s="61" t="s">
        <v>1096</v>
      </c>
      <c r="F3" s="56"/>
      <c r="G3" s="56"/>
    </row>
    <row r="4" spans="1:7" ht="54" customHeight="1" x14ac:dyDescent="0.2">
      <c r="A4" s="49" t="s">
        <v>1222</v>
      </c>
      <c r="B4" s="49"/>
      <c r="C4" s="50"/>
      <c r="D4" s="50"/>
      <c r="E4" s="50"/>
      <c r="F4" s="50"/>
      <c r="G4" s="50"/>
    </row>
    <row r="5" spans="1:7" x14ac:dyDescent="0.2">
      <c r="C5" s="59"/>
      <c r="D5" s="59"/>
      <c r="E5" s="59"/>
      <c r="F5" s="59" t="s">
        <v>3</v>
      </c>
      <c r="G5" s="39"/>
    </row>
    <row r="6" spans="1:7" ht="27.75" customHeight="1" x14ac:dyDescent="0.2">
      <c r="A6" s="51" t="s">
        <v>1098</v>
      </c>
      <c r="B6" s="51" t="s">
        <v>1099</v>
      </c>
      <c r="C6" s="52" t="s">
        <v>6</v>
      </c>
      <c r="D6" s="52" t="s">
        <v>7</v>
      </c>
      <c r="E6" s="52" t="s">
        <v>1100</v>
      </c>
      <c r="F6" s="52" t="s">
        <v>9</v>
      </c>
      <c r="G6" s="52"/>
    </row>
    <row r="7" spans="1:7" x14ac:dyDescent="0.2">
      <c r="A7" s="51"/>
      <c r="B7" s="51"/>
      <c r="C7" s="52"/>
      <c r="D7" s="52"/>
      <c r="E7" s="52"/>
      <c r="F7" s="7" t="s">
        <v>10</v>
      </c>
      <c r="G7" s="8" t="s">
        <v>11</v>
      </c>
    </row>
    <row r="8" spans="1:7" ht="14.25" customHeight="1" x14ac:dyDescent="0.2">
      <c r="A8" s="10">
        <v>1</v>
      </c>
      <c r="B8" s="9">
        <v>2</v>
      </c>
      <c r="C8" s="10">
        <v>3</v>
      </c>
      <c r="D8" s="10">
        <v>4</v>
      </c>
      <c r="E8" s="10">
        <v>5</v>
      </c>
      <c r="F8" s="10">
        <v>6</v>
      </c>
      <c r="G8" s="10">
        <v>7</v>
      </c>
    </row>
    <row r="9" spans="1:7" ht="15.75" customHeight="1" x14ac:dyDescent="0.2">
      <c r="A9" s="42" t="s">
        <v>31</v>
      </c>
      <c r="B9" s="14" t="s">
        <v>1101</v>
      </c>
      <c r="C9" s="15">
        <v>520102.8</v>
      </c>
      <c r="D9" s="15">
        <v>314914.5</v>
      </c>
      <c r="E9" s="15">
        <v>204054.5</v>
      </c>
      <c r="F9" s="15">
        <v>-110860</v>
      </c>
      <c r="G9" s="16" t="s">
        <v>1223</v>
      </c>
    </row>
    <row r="10" spans="1:7" x14ac:dyDescent="0.2">
      <c r="A10" s="42" t="s">
        <v>31</v>
      </c>
      <c r="B10" s="14"/>
      <c r="C10" s="15"/>
      <c r="D10" s="15"/>
      <c r="E10" s="15"/>
      <c r="F10" s="15"/>
      <c r="G10" s="16" t="s">
        <v>31</v>
      </c>
    </row>
    <row r="11" spans="1:7" ht="15" customHeight="1" x14ac:dyDescent="0.2">
      <c r="A11" s="42" t="s">
        <v>236</v>
      </c>
      <c r="B11" s="53" t="s">
        <v>235</v>
      </c>
      <c r="C11" s="15">
        <v>4000</v>
      </c>
      <c r="D11" s="15">
        <v>25</v>
      </c>
      <c r="E11" s="15">
        <v>16.7</v>
      </c>
      <c r="F11" s="15">
        <v>-8.3000000000000007</v>
      </c>
      <c r="G11" s="16" t="s">
        <v>1102</v>
      </c>
    </row>
    <row r="12" spans="1:7" x14ac:dyDescent="0.2">
      <c r="A12" s="42" t="s">
        <v>236</v>
      </c>
      <c r="B12" s="62" t="s">
        <v>242</v>
      </c>
      <c r="C12" s="15">
        <v>4000</v>
      </c>
      <c r="D12" s="15">
        <v>25</v>
      </c>
      <c r="E12" s="15">
        <v>16.7</v>
      </c>
      <c r="F12" s="15">
        <v>-8.3000000000000007</v>
      </c>
      <c r="G12" s="16" t="s">
        <v>1102</v>
      </c>
    </row>
    <row r="13" spans="1:7" x14ac:dyDescent="0.2">
      <c r="A13" s="44" t="s">
        <v>31</v>
      </c>
      <c r="B13" s="63" t="s">
        <v>1103</v>
      </c>
      <c r="C13" s="12">
        <v>4000</v>
      </c>
      <c r="D13" s="12">
        <v>25</v>
      </c>
      <c r="E13" s="12">
        <v>16.7</v>
      </c>
      <c r="F13" s="12">
        <v>-8.3000000000000007</v>
      </c>
      <c r="G13" s="13" t="s">
        <v>1102</v>
      </c>
    </row>
    <row r="14" spans="1:7" x14ac:dyDescent="0.2">
      <c r="A14" s="42" t="s">
        <v>31</v>
      </c>
      <c r="B14" s="62" t="s">
        <v>31</v>
      </c>
      <c r="C14" s="15"/>
      <c r="D14" s="15"/>
      <c r="E14" s="15"/>
      <c r="F14" s="15"/>
      <c r="G14" s="16" t="s">
        <v>31</v>
      </c>
    </row>
    <row r="15" spans="1:7" ht="16.5" customHeight="1" x14ac:dyDescent="0.2">
      <c r="A15" s="42" t="s">
        <v>247</v>
      </c>
      <c r="B15" s="53" t="s">
        <v>258</v>
      </c>
      <c r="C15" s="15">
        <v>5800</v>
      </c>
      <c r="D15" s="15"/>
      <c r="E15" s="15"/>
      <c r="F15" s="15"/>
      <c r="G15" s="16" t="s">
        <v>31</v>
      </c>
    </row>
    <row r="16" spans="1:7" x14ac:dyDescent="0.2">
      <c r="A16" s="42" t="s">
        <v>265</v>
      </c>
      <c r="B16" s="62" t="s">
        <v>264</v>
      </c>
      <c r="C16" s="15">
        <v>2800</v>
      </c>
      <c r="D16" s="15"/>
      <c r="E16" s="15"/>
      <c r="F16" s="15"/>
      <c r="G16" s="16" t="s">
        <v>31</v>
      </c>
    </row>
    <row r="17" spans="1:7" ht="25.5" x14ac:dyDescent="0.2">
      <c r="A17" s="44" t="s">
        <v>31</v>
      </c>
      <c r="B17" s="63" t="s">
        <v>1104</v>
      </c>
      <c r="C17" s="12">
        <v>2800</v>
      </c>
      <c r="D17" s="12"/>
      <c r="E17" s="12"/>
      <c r="F17" s="12"/>
      <c r="G17" s="13" t="s">
        <v>31</v>
      </c>
    </row>
    <row r="18" spans="1:7" x14ac:dyDescent="0.2">
      <c r="A18" s="42" t="s">
        <v>281</v>
      </c>
      <c r="B18" s="62" t="s">
        <v>280</v>
      </c>
      <c r="C18" s="15">
        <v>3000</v>
      </c>
      <c r="D18" s="15"/>
      <c r="E18" s="15"/>
      <c r="F18" s="15"/>
      <c r="G18" s="16" t="s">
        <v>31</v>
      </c>
    </row>
    <row r="19" spans="1:7" ht="25.5" x14ac:dyDescent="0.2">
      <c r="A19" s="44" t="s">
        <v>31</v>
      </c>
      <c r="B19" s="63" t="s">
        <v>1105</v>
      </c>
      <c r="C19" s="12">
        <v>3000</v>
      </c>
      <c r="D19" s="12"/>
      <c r="E19" s="12"/>
      <c r="F19" s="12"/>
      <c r="G19" s="13" t="s">
        <v>31</v>
      </c>
    </row>
    <row r="20" spans="1:7" x14ac:dyDescent="0.2">
      <c r="A20" s="42" t="s">
        <v>31</v>
      </c>
      <c r="B20" s="62" t="s">
        <v>31</v>
      </c>
      <c r="C20" s="15"/>
      <c r="D20" s="15"/>
      <c r="E20" s="15"/>
      <c r="F20" s="15"/>
      <c r="G20" s="16" t="s">
        <v>31</v>
      </c>
    </row>
    <row r="21" spans="1:7" ht="13.5" customHeight="1" x14ac:dyDescent="0.2">
      <c r="A21" s="42" t="s">
        <v>290</v>
      </c>
      <c r="B21" s="53" t="s">
        <v>289</v>
      </c>
      <c r="C21" s="15">
        <v>36085.4</v>
      </c>
      <c r="D21" s="15">
        <v>19458.099999999999</v>
      </c>
      <c r="E21" s="15">
        <v>15554.6</v>
      </c>
      <c r="F21" s="15">
        <v>-3903.5</v>
      </c>
      <c r="G21" s="16" t="s">
        <v>1106</v>
      </c>
    </row>
    <row r="22" spans="1:7" ht="16.5" customHeight="1" x14ac:dyDescent="0.2">
      <c r="A22" s="42" t="s">
        <v>296</v>
      </c>
      <c r="B22" s="62" t="s">
        <v>295</v>
      </c>
      <c r="C22" s="15">
        <v>36085.4</v>
      </c>
      <c r="D22" s="15">
        <v>19458.099999999999</v>
      </c>
      <c r="E22" s="15">
        <v>15554.6</v>
      </c>
      <c r="F22" s="15">
        <v>-3903.5</v>
      </c>
      <c r="G22" s="16" t="s">
        <v>1106</v>
      </c>
    </row>
    <row r="23" spans="1:7" x14ac:dyDescent="0.2">
      <c r="A23" s="44" t="s">
        <v>31</v>
      </c>
      <c r="B23" s="63" t="s">
        <v>1107</v>
      </c>
      <c r="C23" s="12">
        <v>4131.8</v>
      </c>
      <c r="D23" s="12">
        <v>148</v>
      </c>
      <c r="E23" s="12"/>
      <c r="F23" s="12">
        <v>-148</v>
      </c>
      <c r="G23" s="13" t="s">
        <v>31</v>
      </c>
    </row>
    <row r="24" spans="1:7" x14ac:dyDescent="0.2">
      <c r="A24" s="44" t="s">
        <v>31</v>
      </c>
      <c r="B24" s="63" t="s">
        <v>1108</v>
      </c>
      <c r="C24" s="12">
        <v>12083.6</v>
      </c>
      <c r="D24" s="12"/>
      <c r="E24" s="12"/>
      <c r="F24" s="12"/>
      <c r="G24" s="13" t="s">
        <v>31</v>
      </c>
    </row>
    <row r="25" spans="1:7" x14ac:dyDescent="0.2">
      <c r="A25" s="44" t="s">
        <v>31</v>
      </c>
      <c r="B25" s="63" t="s">
        <v>1109</v>
      </c>
      <c r="C25" s="12">
        <v>3805</v>
      </c>
      <c r="D25" s="12">
        <v>5605</v>
      </c>
      <c r="E25" s="12">
        <v>3779.1</v>
      </c>
      <c r="F25" s="12">
        <v>-1825.9</v>
      </c>
      <c r="G25" s="13" t="s">
        <v>1110</v>
      </c>
    </row>
    <row r="26" spans="1:7" x14ac:dyDescent="0.2">
      <c r="A26" s="44" t="s">
        <v>31</v>
      </c>
      <c r="B26" s="63" t="s">
        <v>1111</v>
      </c>
      <c r="C26" s="12">
        <v>5120</v>
      </c>
      <c r="D26" s="12">
        <v>4825</v>
      </c>
      <c r="E26" s="12">
        <v>2914.3</v>
      </c>
      <c r="F26" s="12">
        <v>-1910.7</v>
      </c>
      <c r="G26" s="13" t="s">
        <v>435</v>
      </c>
    </row>
    <row r="27" spans="1:7" x14ac:dyDescent="0.2">
      <c r="A27" s="44" t="s">
        <v>31</v>
      </c>
      <c r="B27" s="63" t="s">
        <v>1112</v>
      </c>
      <c r="C27" s="12">
        <v>2064.9</v>
      </c>
      <c r="D27" s="12"/>
      <c r="E27" s="12"/>
      <c r="F27" s="12"/>
      <c r="G27" s="13" t="s">
        <v>31</v>
      </c>
    </row>
    <row r="28" spans="1:7" x14ac:dyDescent="0.2">
      <c r="A28" s="44" t="s">
        <v>31</v>
      </c>
      <c r="B28" s="63" t="s">
        <v>1113</v>
      </c>
      <c r="C28" s="12">
        <v>4642.1000000000004</v>
      </c>
      <c r="D28" s="12">
        <v>4642.1000000000004</v>
      </c>
      <c r="E28" s="12">
        <v>4624</v>
      </c>
      <c r="F28" s="12">
        <v>-18.100000000000001</v>
      </c>
      <c r="G28" s="13" t="s">
        <v>971</v>
      </c>
    </row>
    <row r="29" spans="1:7" x14ac:dyDescent="0.2">
      <c r="A29" s="44" t="s">
        <v>31</v>
      </c>
      <c r="B29" s="63" t="s">
        <v>1114</v>
      </c>
      <c r="C29" s="12">
        <v>4238</v>
      </c>
      <c r="D29" s="12">
        <v>4238</v>
      </c>
      <c r="E29" s="12">
        <v>4237.1000000000004</v>
      </c>
      <c r="F29" s="12">
        <v>-0.9</v>
      </c>
      <c r="G29" s="13" t="s">
        <v>79</v>
      </c>
    </row>
    <row r="30" spans="1:7" x14ac:dyDescent="0.2">
      <c r="A30" s="42" t="s">
        <v>31</v>
      </c>
      <c r="B30" s="62" t="s">
        <v>31</v>
      </c>
      <c r="C30" s="15"/>
      <c r="D30" s="15"/>
      <c r="E30" s="15"/>
      <c r="F30" s="15"/>
      <c r="G30" s="16" t="s">
        <v>31</v>
      </c>
    </row>
    <row r="31" spans="1:7" ht="15" customHeight="1" x14ac:dyDescent="0.2">
      <c r="A31" s="42" t="s">
        <v>304</v>
      </c>
      <c r="B31" s="53" t="s">
        <v>303</v>
      </c>
      <c r="C31" s="15">
        <v>123582</v>
      </c>
      <c r="D31" s="15">
        <v>44756</v>
      </c>
      <c r="E31" s="15">
        <v>32419.599999999999</v>
      </c>
      <c r="F31" s="15">
        <v>-12336.4</v>
      </c>
      <c r="G31" s="16" t="s">
        <v>260</v>
      </c>
    </row>
    <row r="32" spans="1:7" ht="15" customHeight="1" x14ac:dyDescent="0.2">
      <c r="A32" s="42" t="s">
        <v>324</v>
      </c>
      <c r="B32" s="62" t="s">
        <v>323</v>
      </c>
      <c r="C32" s="15">
        <v>60000</v>
      </c>
      <c r="D32" s="15">
        <v>12318.6</v>
      </c>
      <c r="E32" s="15">
        <v>34.799999999999997</v>
      </c>
      <c r="F32" s="15">
        <v>-12283.8</v>
      </c>
      <c r="G32" s="16" t="s">
        <v>1115</v>
      </c>
    </row>
    <row r="33" spans="1:7" x14ac:dyDescent="0.2">
      <c r="A33" s="44" t="s">
        <v>31</v>
      </c>
      <c r="B33" s="63" t="s">
        <v>1116</v>
      </c>
      <c r="C33" s="12">
        <v>15000</v>
      </c>
      <c r="D33" s="12">
        <v>2590.6</v>
      </c>
      <c r="E33" s="12"/>
      <c r="F33" s="12">
        <v>-2590.6</v>
      </c>
      <c r="G33" s="13" t="s">
        <v>31</v>
      </c>
    </row>
    <row r="34" spans="1:7" x14ac:dyDescent="0.2">
      <c r="A34" s="44" t="s">
        <v>31</v>
      </c>
      <c r="B34" s="63" t="s">
        <v>1117</v>
      </c>
      <c r="C34" s="12">
        <v>10000</v>
      </c>
      <c r="D34" s="12">
        <v>2185.5</v>
      </c>
      <c r="E34" s="12">
        <v>34.799999999999997</v>
      </c>
      <c r="F34" s="12">
        <v>-2150.6999999999998</v>
      </c>
      <c r="G34" s="13" t="s">
        <v>1118</v>
      </c>
    </row>
    <row r="35" spans="1:7" x14ac:dyDescent="0.2">
      <c r="A35" s="44" t="s">
        <v>31</v>
      </c>
      <c r="B35" s="63" t="s">
        <v>1119</v>
      </c>
      <c r="C35" s="12">
        <v>10000</v>
      </c>
      <c r="D35" s="12">
        <v>1746.2</v>
      </c>
      <c r="E35" s="12"/>
      <c r="F35" s="12">
        <v>-1746.2</v>
      </c>
      <c r="G35" s="13" t="s">
        <v>31</v>
      </c>
    </row>
    <row r="36" spans="1:7" x14ac:dyDescent="0.2">
      <c r="A36" s="44" t="s">
        <v>31</v>
      </c>
      <c r="B36" s="63" t="s">
        <v>1120</v>
      </c>
      <c r="C36" s="12">
        <v>15000</v>
      </c>
      <c r="D36" s="12">
        <v>3479.3</v>
      </c>
      <c r="E36" s="12"/>
      <c r="F36" s="12">
        <v>-3479.3</v>
      </c>
      <c r="G36" s="13" t="s">
        <v>31</v>
      </c>
    </row>
    <row r="37" spans="1:7" x14ac:dyDescent="0.2">
      <c r="A37" s="44" t="s">
        <v>31</v>
      </c>
      <c r="B37" s="63" t="s">
        <v>1121</v>
      </c>
      <c r="C37" s="12">
        <v>10000</v>
      </c>
      <c r="D37" s="12">
        <v>2317</v>
      </c>
      <c r="E37" s="12"/>
      <c r="F37" s="12">
        <v>-2317</v>
      </c>
      <c r="G37" s="13" t="s">
        <v>31</v>
      </c>
    </row>
    <row r="38" spans="1:7" ht="15.75" customHeight="1" x14ac:dyDescent="0.2">
      <c r="A38" s="42" t="s">
        <v>330</v>
      </c>
      <c r="B38" s="62" t="s">
        <v>329</v>
      </c>
      <c r="C38" s="15">
        <v>63582</v>
      </c>
      <c r="D38" s="15">
        <v>32437.4</v>
      </c>
      <c r="E38" s="15">
        <v>32384.799999999999</v>
      </c>
      <c r="F38" s="15">
        <v>-52.6</v>
      </c>
      <c r="G38" s="16" t="s">
        <v>64</v>
      </c>
    </row>
    <row r="39" spans="1:7" x14ac:dyDescent="0.2">
      <c r="A39" s="44" t="s">
        <v>31</v>
      </c>
      <c r="B39" s="63" t="s">
        <v>1122</v>
      </c>
      <c r="C39" s="12">
        <v>14544.6</v>
      </c>
      <c r="D39" s="12">
        <v>400</v>
      </c>
      <c r="E39" s="12">
        <v>347.4</v>
      </c>
      <c r="F39" s="12">
        <v>-52.6</v>
      </c>
      <c r="G39" s="13" t="s">
        <v>1224</v>
      </c>
    </row>
    <row r="40" spans="1:7" x14ac:dyDescent="0.2">
      <c r="A40" s="44" t="s">
        <v>31</v>
      </c>
      <c r="B40" s="63" t="s">
        <v>1123</v>
      </c>
      <c r="C40" s="12">
        <v>2197.6</v>
      </c>
      <c r="D40" s="12">
        <v>2197.6</v>
      </c>
      <c r="E40" s="12">
        <v>2197.6</v>
      </c>
      <c r="F40" s="12"/>
      <c r="G40" s="13" t="s">
        <v>79</v>
      </c>
    </row>
    <row r="41" spans="1:7" x14ac:dyDescent="0.2">
      <c r="A41" s="44" t="s">
        <v>31</v>
      </c>
      <c r="B41" s="63" t="s">
        <v>1124</v>
      </c>
      <c r="C41" s="12">
        <v>39540.800000000003</v>
      </c>
      <c r="D41" s="12">
        <v>25540.799999999999</v>
      </c>
      <c r="E41" s="12">
        <v>25540.799999999999</v>
      </c>
      <c r="F41" s="12"/>
      <c r="G41" s="13" t="s">
        <v>79</v>
      </c>
    </row>
    <row r="42" spans="1:7" x14ac:dyDescent="0.2">
      <c r="A42" s="44" t="s">
        <v>31</v>
      </c>
      <c r="B42" s="63" t="s">
        <v>1125</v>
      </c>
      <c r="C42" s="12">
        <v>4299</v>
      </c>
      <c r="D42" s="12">
        <v>4299</v>
      </c>
      <c r="E42" s="12">
        <v>4299</v>
      </c>
      <c r="F42" s="12"/>
      <c r="G42" s="13" t="s">
        <v>79</v>
      </c>
    </row>
    <row r="43" spans="1:7" x14ac:dyDescent="0.2">
      <c r="A43" s="44" t="s">
        <v>31</v>
      </c>
      <c r="B43" s="63" t="s">
        <v>1126</v>
      </c>
      <c r="C43" s="12">
        <v>3000</v>
      </c>
      <c r="D43" s="12"/>
      <c r="E43" s="12"/>
      <c r="F43" s="12"/>
      <c r="G43" s="13" t="s">
        <v>31</v>
      </c>
    </row>
    <row r="44" spans="1:7" x14ac:dyDescent="0.2">
      <c r="A44" s="42" t="s">
        <v>31</v>
      </c>
      <c r="B44" s="62" t="s">
        <v>31</v>
      </c>
      <c r="C44" s="15"/>
      <c r="D44" s="15"/>
      <c r="E44" s="15"/>
      <c r="F44" s="15"/>
      <c r="G44" s="16" t="s">
        <v>31</v>
      </c>
    </row>
    <row r="45" spans="1:7" ht="15.75" customHeight="1" x14ac:dyDescent="0.2">
      <c r="A45" s="42" t="s">
        <v>333</v>
      </c>
      <c r="B45" s="53" t="s">
        <v>332</v>
      </c>
      <c r="C45" s="15">
        <v>116508.4</v>
      </c>
      <c r="D45" s="15">
        <v>50046.9</v>
      </c>
      <c r="E45" s="15">
        <v>28956.1</v>
      </c>
      <c r="F45" s="15">
        <v>-21090.799999999999</v>
      </c>
      <c r="G45" s="16" t="s">
        <v>1225</v>
      </c>
    </row>
    <row r="46" spans="1:7" ht="15.75" customHeight="1" x14ac:dyDescent="0.2">
      <c r="A46" s="42" t="s">
        <v>348</v>
      </c>
      <c r="B46" s="62" t="s">
        <v>347</v>
      </c>
      <c r="C46" s="15">
        <v>12428.6</v>
      </c>
      <c r="D46" s="15">
        <v>12428.6</v>
      </c>
      <c r="E46" s="15">
        <v>5100</v>
      </c>
      <c r="F46" s="15">
        <v>-7328.6</v>
      </c>
      <c r="G46" s="16" t="s">
        <v>1226</v>
      </c>
    </row>
    <row r="47" spans="1:7" ht="25.5" x14ac:dyDescent="0.2">
      <c r="A47" s="44" t="s">
        <v>31</v>
      </c>
      <c r="B47" s="63" t="s">
        <v>1128</v>
      </c>
      <c r="C47" s="12">
        <v>2928.6</v>
      </c>
      <c r="D47" s="12">
        <v>2928.6</v>
      </c>
      <c r="E47" s="12"/>
      <c r="F47" s="12">
        <v>-2928.6</v>
      </c>
      <c r="G47" s="13" t="s">
        <v>31</v>
      </c>
    </row>
    <row r="48" spans="1:7" x14ac:dyDescent="0.2">
      <c r="A48" s="44" t="s">
        <v>31</v>
      </c>
      <c r="B48" s="63" t="s">
        <v>1129</v>
      </c>
      <c r="C48" s="12">
        <v>4500</v>
      </c>
      <c r="D48" s="12">
        <v>4500</v>
      </c>
      <c r="E48" s="12">
        <v>2014.2</v>
      </c>
      <c r="F48" s="12">
        <v>-2485.8000000000002</v>
      </c>
      <c r="G48" s="13" t="s">
        <v>1130</v>
      </c>
    </row>
    <row r="49" spans="1:7" ht="25.5" x14ac:dyDescent="0.2">
      <c r="A49" s="44" t="s">
        <v>31</v>
      </c>
      <c r="B49" s="63" t="s">
        <v>1131</v>
      </c>
      <c r="C49" s="12">
        <v>5000</v>
      </c>
      <c r="D49" s="12">
        <v>5000</v>
      </c>
      <c r="E49" s="12">
        <v>3085.8</v>
      </c>
      <c r="F49" s="12">
        <v>-1914.2</v>
      </c>
      <c r="G49" s="13" t="s">
        <v>1132</v>
      </c>
    </row>
    <row r="50" spans="1:7" ht="16.5" customHeight="1" x14ac:dyDescent="0.2">
      <c r="A50" s="42" t="s">
        <v>356</v>
      </c>
      <c r="B50" s="62" t="s">
        <v>355</v>
      </c>
      <c r="C50" s="15">
        <v>11078.6</v>
      </c>
      <c r="D50" s="15">
        <v>8578.6</v>
      </c>
      <c r="E50" s="15"/>
      <c r="F50" s="15">
        <v>-8578.6</v>
      </c>
      <c r="G50" s="16" t="s">
        <v>31</v>
      </c>
    </row>
    <row r="51" spans="1:7" ht="25.5" x14ac:dyDescent="0.2">
      <c r="A51" s="44" t="s">
        <v>31</v>
      </c>
      <c r="B51" s="63" t="s">
        <v>1133</v>
      </c>
      <c r="C51" s="12">
        <v>11078.6</v>
      </c>
      <c r="D51" s="12">
        <v>8578.6</v>
      </c>
      <c r="E51" s="12"/>
      <c r="F51" s="12">
        <v>-8578.6</v>
      </c>
      <c r="G51" s="13" t="s">
        <v>31</v>
      </c>
    </row>
    <row r="52" spans="1:7" ht="16.5" customHeight="1" x14ac:dyDescent="0.2">
      <c r="A52" s="42" t="s">
        <v>359</v>
      </c>
      <c r="B52" s="62" t="s">
        <v>358</v>
      </c>
      <c r="C52" s="15">
        <v>14214</v>
      </c>
      <c r="D52" s="15">
        <v>14214</v>
      </c>
      <c r="E52" s="15">
        <v>10000</v>
      </c>
      <c r="F52" s="15">
        <v>-4214</v>
      </c>
      <c r="G52" s="16" t="s">
        <v>1227</v>
      </c>
    </row>
    <row r="53" spans="1:7" x14ac:dyDescent="0.2">
      <c r="A53" s="44" t="s">
        <v>31</v>
      </c>
      <c r="B53" s="63" t="s">
        <v>1135</v>
      </c>
      <c r="C53" s="12">
        <v>1053.5</v>
      </c>
      <c r="D53" s="12">
        <v>1053.5</v>
      </c>
      <c r="E53" s="12"/>
      <c r="F53" s="12">
        <v>-1053.5</v>
      </c>
      <c r="G53" s="13" t="s">
        <v>31</v>
      </c>
    </row>
    <row r="54" spans="1:7" x14ac:dyDescent="0.2">
      <c r="A54" s="44" t="s">
        <v>31</v>
      </c>
      <c r="B54" s="63" t="s">
        <v>1136</v>
      </c>
      <c r="C54" s="12">
        <v>1053.5</v>
      </c>
      <c r="D54" s="12">
        <v>1053.5</v>
      </c>
      <c r="E54" s="12"/>
      <c r="F54" s="12">
        <v>-1053.5</v>
      </c>
      <c r="G54" s="13" t="s">
        <v>31</v>
      </c>
    </row>
    <row r="55" spans="1:7" x14ac:dyDescent="0.2">
      <c r="A55" s="44" t="s">
        <v>31</v>
      </c>
      <c r="B55" s="63" t="s">
        <v>1137</v>
      </c>
      <c r="C55" s="12">
        <v>1053.5</v>
      </c>
      <c r="D55" s="12">
        <v>1053.5</v>
      </c>
      <c r="E55" s="12"/>
      <c r="F55" s="12">
        <v>-1053.5</v>
      </c>
      <c r="G55" s="13" t="s">
        <v>31</v>
      </c>
    </row>
    <row r="56" spans="1:7" x14ac:dyDescent="0.2">
      <c r="A56" s="44" t="s">
        <v>31</v>
      </c>
      <c r="B56" s="63" t="s">
        <v>1138</v>
      </c>
      <c r="C56" s="12">
        <v>1053.5</v>
      </c>
      <c r="D56" s="12">
        <v>1053.5</v>
      </c>
      <c r="E56" s="12"/>
      <c r="F56" s="12">
        <v>-1053.5</v>
      </c>
      <c r="G56" s="13" t="s">
        <v>31</v>
      </c>
    </row>
    <row r="57" spans="1:7" x14ac:dyDescent="0.2">
      <c r="A57" s="44" t="s">
        <v>31</v>
      </c>
      <c r="B57" s="63" t="s">
        <v>1139</v>
      </c>
      <c r="C57" s="12">
        <v>5000</v>
      </c>
      <c r="D57" s="12">
        <v>5000</v>
      </c>
      <c r="E57" s="12">
        <v>5000</v>
      </c>
      <c r="F57" s="12"/>
      <c r="G57" s="13" t="s">
        <v>79</v>
      </c>
    </row>
    <row r="58" spans="1:7" x14ac:dyDescent="0.2">
      <c r="A58" s="44" t="s">
        <v>31</v>
      </c>
      <c r="B58" s="63" t="s">
        <v>1140</v>
      </c>
      <c r="C58" s="12">
        <v>5000</v>
      </c>
      <c r="D58" s="12">
        <v>5000</v>
      </c>
      <c r="E58" s="12">
        <v>5000</v>
      </c>
      <c r="F58" s="12"/>
      <c r="G58" s="13" t="s">
        <v>79</v>
      </c>
    </row>
    <row r="59" spans="1:7" ht="15.75" customHeight="1" x14ac:dyDescent="0.2">
      <c r="A59" s="42" t="s">
        <v>361</v>
      </c>
      <c r="B59" s="62" t="s">
        <v>360</v>
      </c>
      <c r="C59" s="15">
        <v>18787.2</v>
      </c>
      <c r="D59" s="15">
        <v>12825.7</v>
      </c>
      <c r="E59" s="15">
        <v>12323.5</v>
      </c>
      <c r="F59" s="15">
        <v>-502.2</v>
      </c>
      <c r="G59" s="16" t="s">
        <v>331</v>
      </c>
    </row>
    <row r="60" spans="1:7" x14ac:dyDescent="0.2">
      <c r="A60" s="44" t="s">
        <v>31</v>
      </c>
      <c r="B60" s="63" t="s">
        <v>1141</v>
      </c>
      <c r="C60" s="12">
        <v>9000</v>
      </c>
      <c r="D60" s="12">
        <v>6286.4</v>
      </c>
      <c r="E60" s="12">
        <v>5784.2</v>
      </c>
      <c r="F60" s="12">
        <v>-502.2</v>
      </c>
      <c r="G60" s="13" t="s">
        <v>1142</v>
      </c>
    </row>
    <row r="61" spans="1:7" x14ac:dyDescent="0.2">
      <c r="A61" s="44" t="s">
        <v>31</v>
      </c>
      <c r="B61" s="63" t="s">
        <v>1143</v>
      </c>
      <c r="C61" s="12">
        <v>1881.7</v>
      </c>
      <c r="D61" s="12"/>
      <c r="E61" s="12"/>
      <c r="F61" s="12"/>
      <c r="G61" s="13" t="s">
        <v>31</v>
      </c>
    </row>
    <row r="62" spans="1:7" x14ac:dyDescent="0.2">
      <c r="A62" s="44" t="s">
        <v>31</v>
      </c>
      <c r="B62" s="63" t="s">
        <v>1144</v>
      </c>
      <c r="C62" s="12">
        <v>2905.5</v>
      </c>
      <c r="D62" s="12"/>
      <c r="E62" s="12"/>
      <c r="F62" s="12"/>
      <c r="G62" s="13" t="s">
        <v>31</v>
      </c>
    </row>
    <row r="63" spans="1:7" x14ac:dyDescent="0.2">
      <c r="A63" s="44" t="s">
        <v>31</v>
      </c>
      <c r="B63" s="63" t="s">
        <v>1147</v>
      </c>
      <c r="C63" s="12"/>
      <c r="D63" s="12">
        <v>926.4</v>
      </c>
      <c r="E63" s="12">
        <v>926.4</v>
      </c>
      <c r="F63" s="12"/>
      <c r="G63" s="13" t="s">
        <v>79</v>
      </c>
    </row>
    <row r="64" spans="1:7" x14ac:dyDescent="0.2">
      <c r="A64" s="44" t="s">
        <v>31</v>
      </c>
      <c r="B64" s="63" t="s">
        <v>1148</v>
      </c>
      <c r="C64" s="12">
        <v>3000</v>
      </c>
      <c r="D64" s="12">
        <v>4612.8999999999996</v>
      </c>
      <c r="E64" s="12">
        <v>4612.8999999999996</v>
      </c>
      <c r="F64" s="12"/>
      <c r="G64" s="13" t="s">
        <v>79</v>
      </c>
    </row>
    <row r="65" spans="1:7" x14ac:dyDescent="0.2">
      <c r="A65" s="44" t="s">
        <v>31</v>
      </c>
      <c r="B65" s="63" t="s">
        <v>1150</v>
      </c>
      <c r="C65" s="12">
        <v>1000</v>
      </c>
      <c r="D65" s="12"/>
      <c r="E65" s="12"/>
      <c r="F65" s="12"/>
      <c r="G65" s="13" t="s">
        <v>31</v>
      </c>
    </row>
    <row r="66" spans="1:7" x14ac:dyDescent="0.2">
      <c r="A66" s="44" t="s">
        <v>31</v>
      </c>
      <c r="B66" s="63" t="s">
        <v>1151</v>
      </c>
      <c r="C66" s="12">
        <v>1000</v>
      </c>
      <c r="D66" s="12">
        <v>1000</v>
      </c>
      <c r="E66" s="12">
        <v>1000</v>
      </c>
      <c r="F66" s="12"/>
      <c r="G66" s="13" t="s">
        <v>79</v>
      </c>
    </row>
    <row r="67" spans="1:7" ht="16.5" customHeight="1" x14ac:dyDescent="0.2">
      <c r="A67" s="42" t="s">
        <v>288</v>
      </c>
      <c r="B67" s="62" t="s">
        <v>287</v>
      </c>
      <c r="C67" s="15">
        <v>60000</v>
      </c>
      <c r="D67" s="15">
        <v>2000</v>
      </c>
      <c r="E67" s="15">
        <v>1532.5</v>
      </c>
      <c r="F67" s="15">
        <v>-467.5</v>
      </c>
      <c r="G67" s="16" t="s">
        <v>1153</v>
      </c>
    </row>
    <row r="68" spans="1:7" ht="25.5" x14ac:dyDescent="0.2">
      <c r="A68" s="44" t="s">
        <v>31</v>
      </c>
      <c r="B68" s="63" t="s">
        <v>1154</v>
      </c>
      <c r="C68" s="12">
        <v>60000</v>
      </c>
      <c r="D68" s="12">
        <v>2000</v>
      </c>
      <c r="E68" s="12">
        <v>1532.5</v>
      </c>
      <c r="F68" s="12">
        <v>-467.5</v>
      </c>
      <c r="G68" s="13" t="s">
        <v>1153</v>
      </c>
    </row>
    <row r="69" spans="1:7" x14ac:dyDescent="0.2">
      <c r="A69" s="42" t="s">
        <v>31</v>
      </c>
      <c r="B69" s="62" t="s">
        <v>31</v>
      </c>
      <c r="C69" s="15"/>
      <c r="D69" s="15"/>
      <c r="E69" s="15"/>
      <c r="F69" s="15"/>
      <c r="G69" s="16" t="s">
        <v>31</v>
      </c>
    </row>
    <row r="70" spans="1:7" ht="15" customHeight="1" x14ac:dyDescent="0.2">
      <c r="A70" s="42" t="s">
        <v>386</v>
      </c>
      <c r="B70" s="53" t="s">
        <v>385</v>
      </c>
      <c r="C70" s="15">
        <v>10000</v>
      </c>
      <c r="D70" s="15">
        <v>3000</v>
      </c>
      <c r="E70" s="15"/>
      <c r="F70" s="15">
        <v>-3000</v>
      </c>
      <c r="G70" s="16" t="s">
        <v>31</v>
      </c>
    </row>
    <row r="71" spans="1:7" ht="15.75" customHeight="1" x14ac:dyDescent="0.2">
      <c r="A71" s="42" t="s">
        <v>391</v>
      </c>
      <c r="B71" s="62" t="s">
        <v>390</v>
      </c>
      <c r="C71" s="15">
        <v>10000</v>
      </c>
      <c r="D71" s="15">
        <v>3000</v>
      </c>
      <c r="E71" s="15"/>
      <c r="F71" s="15">
        <v>-3000</v>
      </c>
      <c r="G71" s="16" t="s">
        <v>31</v>
      </c>
    </row>
    <row r="72" spans="1:7" x14ac:dyDescent="0.2">
      <c r="A72" s="44" t="s">
        <v>31</v>
      </c>
      <c r="B72" s="63" t="s">
        <v>1155</v>
      </c>
      <c r="C72" s="12">
        <v>10000</v>
      </c>
      <c r="D72" s="12">
        <v>3000</v>
      </c>
      <c r="E72" s="12"/>
      <c r="F72" s="12">
        <v>-3000</v>
      </c>
      <c r="G72" s="13" t="s">
        <v>31</v>
      </c>
    </row>
    <row r="73" spans="1:7" x14ac:dyDescent="0.2">
      <c r="A73" s="42" t="s">
        <v>31</v>
      </c>
      <c r="B73" s="62" t="s">
        <v>31</v>
      </c>
      <c r="C73" s="15"/>
      <c r="D73" s="15"/>
      <c r="E73" s="15"/>
      <c r="F73" s="15"/>
      <c r="G73" s="16" t="s">
        <v>31</v>
      </c>
    </row>
    <row r="74" spans="1:7" ht="16.5" customHeight="1" x14ac:dyDescent="0.2">
      <c r="A74" s="42" t="s">
        <v>410</v>
      </c>
      <c r="B74" s="53" t="s">
        <v>409</v>
      </c>
      <c r="C74" s="15">
        <v>19032.8</v>
      </c>
      <c r="D74" s="15"/>
      <c r="E74" s="15"/>
      <c r="F74" s="15"/>
      <c r="G74" s="16" t="s">
        <v>31</v>
      </c>
    </row>
    <row r="75" spans="1:7" ht="15" customHeight="1" x14ac:dyDescent="0.2">
      <c r="A75" s="42" t="s">
        <v>454</v>
      </c>
      <c r="B75" s="62" t="s">
        <v>453</v>
      </c>
      <c r="C75" s="15">
        <v>19032.8</v>
      </c>
      <c r="D75" s="15"/>
      <c r="E75" s="15"/>
      <c r="F75" s="15"/>
      <c r="G75" s="16" t="s">
        <v>31</v>
      </c>
    </row>
    <row r="76" spans="1:7" x14ac:dyDescent="0.2">
      <c r="A76" s="44" t="s">
        <v>31</v>
      </c>
      <c r="B76" s="63" t="s">
        <v>1161</v>
      </c>
      <c r="C76" s="12">
        <v>19032.8</v>
      </c>
      <c r="D76" s="12"/>
      <c r="E76" s="12"/>
      <c r="F76" s="12"/>
      <c r="G76" s="13" t="s">
        <v>31</v>
      </c>
    </row>
    <row r="77" spans="1:7" x14ac:dyDescent="0.2">
      <c r="A77" s="42" t="s">
        <v>31</v>
      </c>
      <c r="B77" s="62" t="s">
        <v>31</v>
      </c>
      <c r="C77" s="15"/>
      <c r="D77" s="15"/>
      <c r="E77" s="15"/>
      <c r="F77" s="15"/>
      <c r="G77" s="16" t="s">
        <v>31</v>
      </c>
    </row>
    <row r="78" spans="1:7" ht="14.25" customHeight="1" x14ac:dyDescent="0.2">
      <c r="A78" s="42" t="s">
        <v>472</v>
      </c>
      <c r="B78" s="53" t="s">
        <v>471</v>
      </c>
      <c r="C78" s="15">
        <v>43009.2</v>
      </c>
      <c r="D78" s="15">
        <v>32937.5</v>
      </c>
      <c r="E78" s="15">
        <v>22398.2</v>
      </c>
      <c r="F78" s="15">
        <v>-10539.3</v>
      </c>
      <c r="G78" s="16" t="s">
        <v>1228</v>
      </c>
    </row>
    <row r="79" spans="1:7" ht="15" customHeight="1" x14ac:dyDescent="0.2">
      <c r="A79" s="42" t="s">
        <v>488</v>
      </c>
      <c r="B79" s="62" t="s">
        <v>487</v>
      </c>
      <c r="C79" s="15">
        <v>5065.2</v>
      </c>
      <c r="D79" s="15">
        <v>5065.2</v>
      </c>
      <c r="E79" s="15">
        <v>63.6</v>
      </c>
      <c r="F79" s="15">
        <v>-5001.6000000000004</v>
      </c>
      <c r="G79" s="16" t="s">
        <v>1229</v>
      </c>
    </row>
    <row r="80" spans="1:7" x14ac:dyDescent="0.2">
      <c r="A80" s="44" t="s">
        <v>31</v>
      </c>
      <c r="B80" s="63" t="s">
        <v>1166</v>
      </c>
      <c r="C80" s="12">
        <v>101.9</v>
      </c>
      <c r="D80" s="12">
        <v>101.9</v>
      </c>
      <c r="E80" s="12">
        <v>63.6</v>
      </c>
      <c r="F80" s="12">
        <v>-38.299999999999997</v>
      </c>
      <c r="G80" s="13" t="s">
        <v>515</v>
      </c>
    </row>
    <row r="81" spans="1:7" x14ac:dyDescent="0.2">
      <c r="A81" s="44" t="s">
        <v>31</v>
      </c>
      <c r="B81" s="63" t="s">
        <v>1168</v>
      </c>
      <c r="C81" s="12">
        <v>6.8</v>
      </c>
      <c r="D81" s="12">
        <v>6.8</v>
      </c>
      <c r="E81" s="12"/>
      <c r="F81" s="12">
        <v>-6.8</v>
      </c>
      <c r="G81" s="13" t="s">
        <v>31</v>
      </c>
    </row>
    <row r="82" spans="1:7" ht="25.5" x14ac:dyDescent="0.2">
      <c r="A82" s="44" t="s">
        <v>31</v>
      </c>
      <c r="B82" s="63" t="s">
        <v>1169</v>
      </c>
      <c r="C82" s="12">
        <v>4956.5</v>
      </c>
      <c r="D82" s="12">
        <v>4956.5</v>
      </c>
      <c r="E82" s="12"/>
      <c r="F82" s="12">
        <v>-4956.5</v>
      </c>
      <c r="G82" s="13" t="s">
        <v>31</v>
      </c>
    </row>
    <row r="83" spans="1:7" ht="15" customHeight="1" x14ac:dyDescent="0.2">
      <c r="A83" s="42" t="s">
        <v>541</v>
      </c>
      <c r="B83" s="62" t="s">
        <v>540</v>
      </c>
      <c r="C83" s="15">
        <v>13272.3</v>
      </c>
      <c r="D83" s="15">
        <v>13272.3</v>
      </c>
      <c r="E83" s="15">
        <v>13272.3</v>
      </c>
      <c r="F83" s="15"/>
      <c r="G83" s="16" t="s">
        <v>79</v>
      </c>
    </row>
    <row r="84" spans="1:7" x14ac:dyDescent="0.2">
      <c r="A84" s="44" t="s">
        <v>31</v>
      </c>
      <c r="B84" s="63" t="s">
        <v>1171</v>
      </c>
      <c r="C84" s="12">
        <v>13272.3</v>
      </c>
      <c r="D84" s="12">
        <v>13272.3</v>
      </c>
      <c r="E84" s="12">
        <v>13272.3</v>
      </c>
      <c r="F84" s="12"/>
      <c r="G84" s="13" t="s">
        <v>79</v>
      </c>
    </row>
    <row r="85" spans="1:7" ht="15.75" customHeight="1" x14ac:dyDescent="0.2">
      <c r="A85" s="42" t="s">
        <v>376</v>
      </c>
      <c r="B85" s="62" t="s">
        <v>375</v>
      </c>
      <c r="C85" s="15">
        <v>16671.7</v>
      </c>
      <c r="D85" s="15">
        <v>12600</v>
      </c>
      <c r="E85" s="15">
        <v>9062.2999999999993</v>
      </c>
      <c r="F85" s="15">
        <v>-3537.7</v>
      </c>
      <c r="G85" s="16" t="s">
        <v>920</v>
      </c>
    </row>
    <row r="86" spans="1:7" ht="25.5" x14ac:dyDescent="0.2">
      <c r="A86" s="44" t="s">
        <v>31</v>
      </c>
      <c r="B86" s="63" t="s">
        <v>1172</v>
      </c>
      <c r="C86" s="12">
        <v>15171.7</v>
      </c>
      <c r="D86" s="12">
        <v>11100</v>
      </c>
      <c r="E86" s="12">
        <v>9062.2999999999993</v>
      </c>
      <c r="F86" s="12">
        <v>-2037.7</v>
      </c>
      <c r="G86" s="13" t="s">
        <v>574</v>
      </c>
    </row>
    <row r="87" spans="1:7" ht="25.5" x14ac:dyDescent="0.2">
      <c r="A87" s="44" t="s">
        <v>31</v>
      </c>
      <c r="B87" s="63" t="s">
        <v>1173</v>
      </c>
      <c r="C87" s="12">
        <v>1500</v>
      </c>
      <c r="D87" s="12">
        <v>1500</v>
      </c>
      <c r="E87" s="12"/>
      <c r="F87" s="12">
        <v>-1500</v>
      </c>
      <c r="G87" s="13" t="s">
        <v>31</v>
      </c>
    </row>
    <row r="88" spans="1:7" ht="15.75" customHeight="1" x14ac:dyDescent="0.2">
      <c r="A88" s="42" t="s">
        <v>285</v>
      </c>
      <c r="B88" s="62" t="s">
        <v>284</v>
      </c>
      <c r="C88" s="15">
        <v>8000</v>
      </c>
      <c r="D88" s="15">
        <v>2000</v>
      </c>
      <c r="E88" s="15"/>
      <c r="F88" s="15">
        <v>-2000</v>
      </c>
      <c r="G88" s="16" t="s">
        <v>31</v>
      </c>
    </row>
    <row r="89" spans="1:7" ht="25.5" x14ac:dyDescent="0.2">
      <c r="A89" s="44" t="s">
        <v>31</v>
      </c>
      <c r="B89" s="63" t="s">
        <v>1174</v>
      </c>
      <c r="C89" s="12">
        <v>8000</v>
      </c>
      <c r="D89" s="12">
        <v>2000</v>
      </c>
      <c r="E89" s="12"/>
      <c r="F89" s="12">
        <v>-2000</v>
      </c>
      <c r="G89" s="13" t="s">
        <v>31</v>
      </c>
    </row>
    <row r="90" spans="1:7" x14ac:dyDescent="0.2">
      <c r="A90" s="42" t="s">
        <v>31</v>
      </c>
      <c r="B90" s="62" t="s">
        <v>31</v>
      </c>
      <c r="C90" s="15"/>
      <c r="D90" s="15"/>
      <c r="E90" s="15"/>
      <c r="F90" s="15"/>
      <c r="G90" s="16" t="s">
        <v>31</v>
      </c>
    </row>
    <row r="91" spans="1:7" ht="15.75" customHeight="1" x14ac:dyDescent="0.2">
      <c r="A91" s="42" t="s">
        <v>549</v>
      </c>
      <c r="B91" s="53" t="s">
        <v>548</v>
      </c>
      <c r="C91" s="15">
        <v>132412.70000000001</v>
      </c>
      <c r="D91" s="15">
        <v>130063.1</v>
      </c>
      <c r="E91" s="15">
        <v>82685.600000000006</v>
      </c>
      <c r="F91" s="15">
        <v>-47377.5</v>
      </c>
      <c r="G91" s="16" t="s">
        <v>1175</v>
      </c>
    </row>
    <row r="92" spans="1:7" ht="15" customHeight="1" x14ac:dyDescent="0.2">
      <c r="A92" s="42" t="s">
        <v>552</v>
      </c>
      <c r="B92" s="62" t="s">
        <v>551</v>
      </c>
      <c r="C92" s="15">
        <v>1000</v>
      </c>
      <c r="D92" s="15">
        <v>1000</v>
      </c>
      <c r="E92" s="15">
        <v>1000</v>
      </c>
      <c r="F92" s="15"/>
      <c r="G92" s="16" t="s">
        <v>79</v>
      </c>
    </row>
    <row r="93" spans="1:7" ht="25.5" x14ac:dyDescent="0.2">
      <c r="A93" s="44" t="s">
        <v>31</v>
      </c>
      <c r="B93" s="63" t="s">
        <v>1176</v>
      </c>
      <c r="C93" s="12">
        <v>1000</v>
      </c>
      <c r="D93" s="12">
        <v>1000</v>
      </c>
      <c r="E93" s="12">
        <v>1000</v>
      </c>
      <c r="F93" s="12"/>
      <c r="G93" s="13" t="s">
        <v>79</v>
      </c>
    </row>
    <row r="94" spans="1:7" ht="14.25" customHeight="1" x14ac:dyDescent="0.2">
      <c r="A94" s="42" t="s">
        <v>583</v>
      </c>
      <c r="B94" s="62" t="s">
        <v>582</v>
      </c>
      <c r="C94" s="15">
        <v>40300</v>
      </c>
      <c r="D94" s="15">
        <v>32628.5</v>
      </c>
      <c r="E94" s="15">
        <v>22558.400000000001</v>
      </c>
      <c r="F94" s="15">
        <v>-10070.1</v>
      </c>
      <c r="G94" s="16" t="s">
        <v>1177</v>
      </c>
    </row>
    <row r="95" spans="1:7" ht="25.5" x14ac:dyDescent="0.2">
      <c r="A95" s="44" t="s">
        <v>31</v>
      </c>
      <c r="B95" s="63" t="s">
        <v>1178</v>
      </c>
      <c r="C95" s="12">
        <v>15370</v>
      </c>
      <c r="D95" s="12">
        <v>10698.5</v>
      </c>
      <c r="E95" s="12">
        <v>3525.7</v>
      </c>
      <c r="F95" s="12">
        <v>-7172.8</v>
      </c>
      <c r="G95" s="13" t="s">
        <v>1015</v>
      </c>
    </row>
    <row r="96" spans="1:7" x14ac:dyDescent="0.2">
      <c r="A96" s="44" t="s">
        <v>31</v>
      </c>
      <c r="B96" s="63" t="s">
        <v>1179</v>
      </c>
      <c r="C96" s="12">
        <v>10000</v>
      </c>
      <c r="D96" s="12">
        <v>5000</v>
      </c>
      <c r="E96" s="12">
        <v>2384.6999999999998</v>
      </c>
      <c r="F96" s="12">
        <v>-2615.3000000000002</v>
      </c>
      <c r="G96" s="13" t="s">
        <v>928</v>
      </c>
    </row>
    <row r="97" spans="1:7" x14ac:dyDescent="0.2">
      <c r="A97" s="44" t="s">
        <v>31</v>
      </c>
      <c r="B97" s="63" t="s">
        <v>1180</v>
      </c>
      <c r="C97" s="12">
        <v>12000</v>
      </c>
      <c r="D97" s="12">
        <v>14000</v>
      </c>
      <c r="E97" s="12">
        <v>14000</v>
      </c>
      <c r="F97" s="12"/>
      <c r="G97" s="13" t="s">
        <v>79</v>
      </c>
    </row>
    <row r="98" spans="1:7" x14ac:dyDescent="0.2">
      <c r="A98" s="44" t="s">
        <v>31</v>
      </c>
      <c r="B98" s="63" t="s">
        <v>1181</v>
      </c>
      <c r="C98" s="12">
        <v>2630</v>
      </c>
      <c r="D98" s="12">
        <v>2630</v>
      </c>
      <c r="E98" s="12">
        <v>2630</v>
      </c>
      <c r="F98" s="12"/>
      <c r="G98" s="13" t="s">
        <v>79</v>
      </c>
    </row>
    <row r="99" spans="1:7" x14ac:dyDescent="0.2">
      <c r="A99" s="44" t="s">
        <v>31</v>
      </c>
      <c r="B99" s="63" t="s">
        <v>1182</v>
      </c>
      <c r="C99" s="12">
        <v>300</v>
      </c>
      <c r="D99" s="12">
        <v>300</v>
      </c>
      <c r="E99" s="12">
        <v>18</v>
      </c>
      <c r="F99" s="12">
        <v>-282</v>
      </c>
      <c r="G99" s="13" t="s">
        <v>1183</v>
      </c>
    </row>
    <row r="100" spans="1:7" ht="15" customHeight="1" x14ac:dyDescent="0.2">
      <c r="A100" s="42" t="s">
        <v>590</v>
      </c>
      <c r="B100" s="62" t="s">
        <v>589</v>
      </c>
      <c r="C100" s="15">
        <v>11094.5</v>
      </c>
      <c r="D100" s="15">
        <v>11094.5</v>
      </c>
      <c r="E100" s="15">
        <v>5021.8999999999996</v>
      </c>
      <c r="F100" s="15">
        <v>-6072.6</v>
      </c>
      <c r="G100" s="16" t="s">
        <v>1184</v>
      </c>
    </row>
    <row r="101" spans="1:7" ht="25.5" x14ac:dyDescent="0.2">
      <c r="A101" s="44" t="s">
        <v>31</v>
      </c>
      <c r="B101" s="63" t="s">
        <v>1185</v>
      </c>
      <c r="C101" s="12">
        <v>800</v>
      </c>
      <c r="D101" s="12">
        <v>800</v>
      </c>
      <c r="E101" s="12">
        <v>793.8</v>
      </c>
      <c r="F101" s="12">
        <v>-6.2</v>
      </c>
      <c r="G101" s="13" t="s">
        <v>374</v>
      </c>
    </row>
    <row r="102" spans="1:7" ht="25.5" x14ac:dyDescent="0.2">
      <c r="A102" s="44" t="s">
        <v>31</v>
      </c>
      <c r="B102" s="63" t="s">
        <v>1186</v>
      </c>
      <c r="C102" s="12">
        <v>4294.5</v>
      </c>
      <c r="D102" s="12">
        <v>4294.5</v>
      </c>
      <c r="E102" s="12">
        <v>3934.5</v>
      </c>
      <c r="F102" s="12">
        <v>-360</v>
      </c>
      <c r="G102" s="13" t="s">
        <v>903</v>
      </c>
    </row>
    <row r="103" spans="1:7" ht="25.5" x14ac:dyDescent="0.2">
      <c r="A103" s="44" t="s">
        <v>31</v>
      </c>
      <c r="B103" s="63" t="s">
        <v>1187</v>
      </c>
      <c r="C103" s="12">
        <v>3000</v>
      </c>
      <c r="D103" s="12">
        <v>3000</v>
      </c>
      <c r="E103" s="12"/>
      <c r="F103" s="12">
        <v>-3000</v>
      </c>
      <c r="G103" s="13" t="s">
        <v>31</v>
      </c>
    </row>
    <row r="104" spans="1:7" ht="25.5" x14ac:dyDescent="0.2">
      <c r="A104" s="44" t="s">
        <v>31</v>
      </c>
      <c r="B104" s="63" t="s">
        <v>1188</v>
      </c>
      <c r="C104" s="12">
        <v>3000</v>
      </c>
      <c r="D104" s="12">
        <v>3000</v>
      </c>
      <c r="E104" s="12">
        <v>293.5</v>
      </c>
      <c r="F104" s="12">
        <v>-2706.5</v>
      </c>
      <c r="G104" s="13" t="s">
        <v>1189</v>
      </c>
    </row>
    <row r="105" spans="1:7" ht="15.75" customHeight="1" x14ac:dyDescent="0.2">
      <c r="A105" s="42" t="s">
        <v>608</v>
      </c>
      <c r="B105" s="62" t="s">
        <v>607</v>
      </c>
      <c r="C105" s="15"/>
      <c r="D105" s="15">
        <v>3590</v>
      </c>
      <c r="E105" s="15">
        <v>3514.1</v>
      </c>
      <c r="F105" s="15">
        <v>-75.900000000000006</v>
      </c>
      <c r="G105" s="16" t="s">
        <v>255</v>
      </c>
    </row>
    <row r="106" spans="1:7" ht="25.5" x14ac:dyDescent="0.2">
      <c r="A106" s="44" t="s">
        <v>31</v>
      </c>
      <c r="B106" s="63" t="s">
        <v>1190</v>
      </c>
      <c r="C106" s="12"/>
      <c r="D106" s="12">
        <v>3400</v>
      </c>
      <c r="E106" s="12">
        <v>3370.1</v>
      </c>
      <c r="F106" s="12">
        <v>-29.9</v>
      </c>
      <c r="G106" s="13" t="s">
        <v>108</v>
      </c>
    </row>
    <row r="107" spans="1:7" x14ac:dyDescent="0.2">
      <c r="A107" s="44" t="s">
        <v>31</v>
      </c>
      <c r="B107" s="63" t="s">
        <v>1191</v>
      </c>
      <c r="C107" s="12"/>
      <c r="D107" s="12">
        <v>190</v>
      </c>
      <c r="E107" s="12">
        <v>144</v>
      </c>
      <c r="F107" s="12">
        <v>-46</v>
      </c>
      <c r="G107" s="13" t="s">
        <v>1192</v>
      </c>
    </row>
    <row r="108" spans="1:7" ht="14.25" customHeight="1" x14ac:dyDescent="0.2">
      <c r="A108" s="42" t="s">
        <v>376</v>
      </c>
      <c r="B108" s="62" t="s">
        <v>375</v>
      </c>
      <c r="C108" s="15">
        <v>69185.100000000006</v>
      </c>
      <c r="D108" s="15">
        <v>69185.100000000006</v>
      </c>
      <c r="E108" s="15">
        <v>39236.300000000003</v>
      </c>
      <c r="F108" s="15">
        <v>-29948.799999999999</v>
      </c>
      <c r="G108" s="16" t="s">
        <v>1162</v>
      </c>
    </row>
    <row r="109" spans="1:7" ht="25.5" x14ac:dyDescent="0.2">
      <c r="A109" s="44" t="s">
        <v>31</v>
      </c>
      <c r="B109" s="63" t="s">
        <v>1193</v>
      </c>
      <c r="C109" s="12">
        <v>173</v>
      </c>
      <c r="D109" s="12">
        <v>173</v>
      </c>
      <c r="E109" s="12">
        <v>172.2</v>
      </c>
      <c r="F109" s="12">
        <v>-0.8</v>
      </c>
      <c r="G109" s="13" t="s">
        <v>377</v>
      </c>
    </row>
    <row r="110" spans="1:7" ht="25.5" x14ac:dyDescent="0.2">
      <c r="A110" s="44" t="s">
        <v>31</v>
      </c>
      <c r="B110" s="63" t="s">
        <v>1194</v>
      </c>
      <c r="C110" s="12">
        <v>14663.9</v>
      </c>
      <c r="D110" s="12">
        <v>14663.9</v>
      </c>
      <c r="E110" s="12">
        <v>5245.9</v>
      </c>
      <c r="F110" s="12">
        <v>-9418</v>
      </c>
      <c r="G110" s="13" t="s">
        <v>1195</v>
      </c>
    </row>
    <row r="111" spans="1:7" ht="25.5" x14ac:dyDescent="0.2">
      <c r="A111" s="44" t="s">
        <v>31</v>
      </c>
      <c r="B111" s="63" t="s">
        <v>1196</v>
      </c>
      <c r="C111" s="12">
        <v>5908.2</v>
      </c>
      <c r="D111" s="12">
        <v>5908.2</v>
      </c>
      <c r="E111" s="12">
        <v>842.9</v>
      </c>
      <c r="F111" s="12">
        <v>-5065.3</v>
      </c>
      <c r="G111" s="13" t="s">
        <v>1197</v>
      </c>
    </row>
    <row r="112" spans="1:7" ht="25.5" x14ac:dyDescent="0.2">
      <c r="A112" s="44" t="s">
        <v>31</v>
      </c>
      <c r="B112" s="63" t="s">
        <v>1198</v>
      </c>
      <c r="C112" s="12">
        <v>14910</v>
      </c>
      <c r="D112" s="12">
        <v>14910</v>
      </c>
      <c r="E112" s="12">
        <v>13419.4</v>
      </c>
      <c r="F112" s="12">
        <v>-1490.6</v>
      </c>
      <c r="G112" s="13" t="s">
        <v>718</v>
      </c>
    </row>
    <row r="113" spans="1:7" ht="25.5" x14ac:dyDescent="0.2">
      <c r="A113" s="44" t="s">
        <v>31</v>
      </c>
      <c r="B113" s="63" t="s">
        <v>1199</v>
      </c>
      <c r="C113" s="12">
        <v>13530</v>
      </c>
      <c r="D113" s="12">
        <v>13530</v>
      </c>
      <c r="E113" s="12">
        <v>12190.2</v>
      </c>
      <c r="F113" s="12">
        <v>-1339.8</v>
      </c>
      <c r="G113" s="13" t="s">
        <v>1200</v>
      </c>
    </row>
    <row r="114" spans="1:7" ht="25.5" x14ac:dyDescent="0.2">
      <c r="A114" s="44" t="s">
        <v>31</v>
      </c>
      <c r="B114" s="63" t="s">
        <v>1201</v>
      </c>
      <c r="C114" s="12">
        <v>20000</v>
      </c>
      <c r="D114" s="12">
        <v>20000</v>
      </c>
      <c r="E114" s="12">
        <v>7365.7</v>
      </c>
      <c r="F114" s="12">
        <v>-12634.3</v>
      </c>
      <c r="G114" s="13" t="s">
        <v>1202</v>
      </c>
    </row>
    <row r="115" spans="1:7" ht="14.25" customHeight="1" x14ac:dyDescent="0.2">
      <c r="A115" s="42" t="s">
        <v>285</v>
      </c>
      <c r="B115" s="62" t="s">
        <v>284</v>
      </c>
      <c r="C115" s="15">
        <v>5460</v>
      </c>
      <c r="D115" s="15">
        <v>5460</v>
      </c>
      <c r="E115" s="15">
        <v>4251</v>
      </c>
      <c r="F115" s="15">
        <v>-1209</v>
      </c>
      <c r="G115" s="16" t="s">
        <v>511</v>
      </c>
    </row>
    <row r="116" spans="1:7" ht="25.5" x14ac:dyDescent="0.2">
      <c r="A116" s="44" t="s">
        <v>31</v>
      </c>
      <c r="B116" s="63" t="s">
        <v>1203</v>
      </c>
      <c r="C116" s="12">
        <v>5460</v>
      </c>
      <c r="D116" s="12">
        <v>5460</v>
      </c>
      <c r="E116" s="12">
        <v>4251</v>
      </c>
      <c r="F116" s="12">
        <v>-1209</v>
      </c>
      <c r="G116" s="13" t="s">
        <v>511</v>
      </c>
    </row>
    <row r="117" spans="1:7" ht="14.25" customHeight="1" x14ac:dyDescent="0.2">
      <c r="A117" s="42" t="s">
        <v>611</v>
      </c>
      <c r="B117" s="62" t="s">
        <v>610</v>
      </c>
      <c r="C117" s="15">
        <v>5373.1</v>
      </c>
      <c r="D117" s="15">
        <v>7105</v>
      </c>
      <c r="E117" s="15">
        <v>7104</v>
      </c>
      <c r="F117" s="15">
        <v>-1</v>
      </c>
      <c r="G117" s="16" t="s">
        <v>79</v>
      </c>
    </row>
    <row r="118" spans="1:7" ht="25.5" x14ac:dyDescent="0.2">
      <c r="A118" s="44" t="s">
        <v>31</v>
      </c>
      <c r="B118" s="63" t="s">
        <v>1204</v>
      </c>
      <c r="C118" s="12">
        <v>5373.1</v>
      </c>
      <c r="D118" s="12">
        <v>7105</v>
      </c>
      <c r="E118" s="12">
        <v>7104</v>
      </c>
      <c r="F118" s="12">
        <v>-1</v>
      </c>
      <c r="G118" s="13" t="s">
        <v>79</v>
      </c>
    </row>
    <row r="119" spans="1:7" x14ac:dyDescent="0.2">
      <c r="A119" s="42" t="s">
        <v>31</v>
      </c>
      <c r="B119" s="62" t="s">
        <v>31</v>
      </c>
      <c r="C119" s="15"/>
      <c r="D119" s="15"/>
      <c r="E119" s="15"/>
      <c r="F119" s="15"/>
      <c r="G119" s="16" t="s">
        <v>31</v>
      </c>
    </row>
    <row r="120" spans="1:7" ht="15" customHeight="1" x14ac:dyDescent="0.2">
      <c r="A120" s="42" t="s">
        <v>620</v>
      </c>
      <c r="B120" s="53" t="s">
        <v>619</v>
      </c>
      <c r="C120" s="15">
        <v>19141.099999999999</v>
      </c>
      <c r="D120" s="15">
        <v>23047</v>
      </c>
      <c r="E120" s="15">
        <v>12637.1</v>
      </c>
      <c r="F120" s="15">
        <v>-10409.9</v>
      </c>
      <c r="G120" s="16" t="s">
        <v>664</v>
      </c>
    </row>
    <row r="121" spans="1:7" ht="15" customHeight="1" x14ac:dyDescent="0.2">
      <c r="A121" s="42" t="s">
        <v>281</v>
      </c>
      <c r="B121" s="62" t="s">
        <v>280</v>
      </c>
      <c r="C121" s="15"/>
      <c r="D121" s="15">
        <v>5734.8</v>
      </c>
      <c r="E121" s="15">
        <v>5674.8</v>
      </c>
      <c r="F121" s="15">
        <v>-60</v>
      </c>
      <c r="G121" s="16" t="s">
        <v>546</v>
      </c>
    </row>
    <row r="122" spans="1:7" ht="25.5" x14ac:dyDescent="0.2">
      <c r="A122" s="44" t="s">
        <v>31</v>
      </c>
      <c r="B122" s="63" t="s">
        <v>1206</v>
      </c>
      <c r="C122" s="12"/>
      <c r="D122" s="12">
        <v>5734.8</v>
      </c>
      <c r="E122" s="12">
        <v>5674.8</v>
      </c>
      <c r="F122" s="12">
        <v>-60</v>
      </c>
      <c r="G122" s="13" t="s">
        <v>546</v>
      </c>
    </row>
    <row r="123" spans="1:7" ht="15" customHeight="1" x14ac:dyDescent="0.2">
      <c r="A123" s="42" t="s">
        <v>636</v>
      </c>
      <c r="B123" s="62" t="s">
        <v>635</v>
      </c>
      <c r="C123" s="15">
        <v>1188</v>
      </c>
      <c r="D123" s="15">
        <v>1188</v>
      </c>
      <c r="E123" s="15">
        <v>1177.5</v>
      </c>
      <c r="F123" s="15">
        <v>-10.5</v>
      </c>
      <c r="G123" s="16" t="s">
        <v>108</v>
      </c>
    </row>
    <row r="124" spans="1:7" ht="25.5" x14ac:dyDescent="0.2">
      <c r="A124" s="44" t="s">
        <v>31</v>
      </c>
      <c r="B124" s="63" t="s">
        <v>1207</v>
      </c>
      <c r="C124" s="12">
        <v>1188</v>
      </c>
      <c r="D124" s="12"/>
      <c r="E124" s="12"/>
      <c r="F124" s="12"/>
      <c r="G124" s="13" t="s">
        <v>31</v>
      </c>
    </row>
    <row r="125" spans="1:7" ht="25.5" x14ac:dyDescent="0.2">
      <c r="A125" s="44" t="s">
        <v>31</v>
      </c>
      <c r="B125" s="63" t="s">
        <v>1207</v>
      </c>
      <c r="C125" s="12"/>
      <c r="D125" s="12">
        <v>1188</v>
      </c>
      <c r="E125" s="12">
        <v>1177.5</v>
      </c>
      <c r="F125" s="12">
        <v>-10.5</v>
      </c>
      <c r="G125" s="13" t="s">
        <v>108</v>
      </c>
    </row>
    <row r="126" spans="1:7" ht="15" customHeight="1" x14ac:dyDescent="0.2">
      <c r="A126" s="42" t="s">
        <v>638</v>
      </c>
      <c r="B126" s="62" t="s">
        <v>637</v>
      </c>
      <c r="C126" s="15">
        <v>16953.099999999999</v>
      </c>
      <c r="D126" s="15">
        <v>10624.2</v>
      </c>
      <c r="E126" s="15">
        <v>852.9</v>
      </c>
      <c r="F126" s="15">
        <v>-9771.2999999999993</v>
      </c>
      <c r="G126" s="16" t="s">
        <v>1230</v>
      </c>
    </row>
    <row r="127" spans="1:7" ht="25.5" x14ac:dyDescent="0.2">
      <c r="A127" s="44" t="s">
        <v>31</v>
      </c>
      <c r="B127" s="63" t="s">
        <v>1209</v>
      </c>
      <c r="C127" s="12">
        <v>6953.1</v>
      </c>
      <c r="D127" s="12"/>
      <c r="E127" s="12"/>
      <c r="F127" s="12"/>
      <c r="G127" s="13" t="s">
        <v>31</v>
      </c>
    </row>
    <row r="128" spans="1:7" ht="25.5" x14ac:dyDescent="0.2">
      <c r="A128" s="44" t="s">
        <v>31</v>
      </c>
      <c r="B128" s="63" t="s">
        <v>1210</v>
      </c>
      <c r="C128" s="12">
        <v>10000</v>
      </c>
      <c r="D128" s="12"/>
      <c r="E128" s="12"/>
      <c r="F128" s="12"/>
      <c r="G128" s="13" t="s">
        <v>31</v>
      </c>
    </row>
    <row r="129" spans="1:7" ht="25.5" x14ac:dyDescent="0.2">
      <c r="A129" s="44" t="s">
        <v>31</v>
      </c>
      <c r="B129" s="63" t="s">
        <v>1210</v>
      </c>
      <c r="C129" s="12"/>
      <c r="D129" s="12">
        <v>10000</v>
      </c>
      <c r="E129" s="12">
        <v>852.9</v>
      </c>
      <c r="F129" s="12">
        <v>-9147.1</v>
      </c>
      <c r="G129" s="13" t="s">
        <v>1211</v>
      </c>
    </row>
    <row r="130" spans="1:7" ht="25.5" x14ac:dyDescent="0.2">
      <c r="A130" s="44" t="s">
        <v>31</v>
      </c>
      <c r="B130" s="63" t="s">
        <v>1212</v>
      </c>
      <c r="C130" s="12"/>
      <c r="D130" s="12">
        <v>624.20000000000005</v>
      </c>
      <c r="E130" s="12"/>
      <c r="F130" s="12">
        <v>-624.20000000000005</v>
      </c>
      <c r="G130" s="13" t="s">
        <v>31</v>
      </c>
    </row>
    <row r="131" spans="1:7" ht="14.25" customHeight="1" x14ac:dyDescent="0.2">
      <c r="A131" s="42" t="s">
        <v>651</v>
      </c>
      <c r="B131" s="62" t="s">
        <v>650</v>
      </c>
      <c r="C131" s="15">
        <v>1000</v>
      </c>
      <c r="D131" s="15">
        <v>1000</v>
      </c>
      <c r="E131" s="15">
        <v>557.79999999999995</v>
      </c>
      <c r="F131" s="15">
        <v>-442.2</v>
      </c>
      <c r="G131" s="16" t="s">
        <v>652</v>
      </c>
    </row>
    <row r="132" spans="1:7" ht="25.5" x14ac:dyDescent="0.2">
      <c r="A132" s="44" t="s">
        <v>31</v>
      </c>
      <c r="B132" s="63" t="s">
        <v>1213</v>
      </c>
      <c r="C132" s="12">
        <v>1000</v>
      </c>
      <c r="D132" s="12">
        <v>1000</v>
      </c>
      <c r="E132" s="12">
        <v>557.79999999999995</v>
      </c>
      <c r="F132" s="12">
        <v>-442.2</v>
      </c>
      <c r="G132" s="13" t="s">
        <v>652</v>
      </c>
    </row>
    <row r="133" spans="1:7" ht="13.5" customHeight="1" x14ac:dyDescent="0.2">
      <c r="A133" s="42" t="s">
        <v>654</v>
      </c>
      <c r="B133" s="62" t="s">
        <v>653</v>
      </c>
      <c r="C133" s="15"/>
      <c r="D133" s="15">
        <v>4500</v>
      </c>
      <c r="E133" s="15">
        <v>4374</v>
      </c>
      <c r="F133" s="15">
        <v>-126</v>
      </c>
      <c r="G133" s="16" t="s">
        <v>140</v>
      </c>
    </row>
    <row r="134" spans="1:7" ht="25.5" x14ac:dyDescent="0.2">
      <c r="A134" s="44" t="s">
        <v>31</v>
      </c>
      <c r="B134" s="63" t="s">
        <v>1214</v>
      </c>
      <c r="C134" s="12"/>
      <c r="D134" s="12">
        <v>4500</v>
      </c>
      <c r="E134" s="12">
        <v>4374</v>
      </c>
      <c r="F134" s="12">
        <v>-126</v>
      </c>
      <c r="G134" s="13" t="s">
        <v>140</v>
      </c>
    </row>
    <row r="135" spans="1:7" x14ac:dyDescent="0.2">
      <c r="A135" s="42" t="s">
        <v>31</v>
      </c>
      <c r="B135" s="62" t="s">
        <v>31</v>
      </c>
      <c r="C135" s="15"/>
      <c r="D135" s="15"/>
      <c r="E135" s="15"/>
      <c r="F135" s="15"/>
      <c r="G135" s="16" t="s">
        <v>31</v>
      </c>
    </row>
    <row r="136" spans="1:7" x14ac:dyDescent="0.2">
      <c r="A136" s="42" t="s">
        <v>262</v>
      </c>
      <c r="B136" s="53" t="s">
        <v>749</v>
      </c>
      <c r="C136" s="15">
        <v>2531.1999999999998</v>
      </c>
      <c r="D136" s="15">
        <v>3580.9</v>
      </c>
      <c r="E136" s="15">
        <v>3580.8</v>
      </c>
      <c r="F136" s="15">
        <v>-0.1</v>
      </c>
      <c r="G136" s="16" t="s">
        <v>79</v>
      </c>
    </row>
    <row r="137" spans="1:7" x14ac:dyDescent="0.2">
      <c r="A137" s="42" t="s">
        <v>753</v>
      </c>
      <c r="B137" s="62" t="s">
        <v>752</v>
      </c>
      <c r="C137" s="15">
        <v>2531.1999999999998</v>
      </c>
      <c r="D137" s="15">
        <v>3580.9</v>
      </c>
      <c r="E137" s="15">
        <v>3580.8</v>
      </c>
      <c r="F137" s="15">
        <v>-0.1</v>
      </c>
      <c r="G137" s="16" t="s">
        <v>79</v>
      </c>
    </row>
    <row r="138" spans="1:7" ht="25.5" x14ac:dyDescent="0.2">
      <c r="A138" s="44" t="s">
        <v>31</v>
      </c>
      <c r="B138" s="63" t="s">
        <v>1215</v>
      </c>
      <c r="C138" s="12">
        <v>2531.1999999999998</v>
      </c>
      <c r="D138" s="12">
        <v>3580.9</v>
      </c>
      <c r="E138" s="12">
        <v>3580.8</v>
      </c>
      <c r="F138" s="12">
        <v>-0.1</v>
      </c>
      <c r="G138" s="13" t="s">
        <v>79</v>
      </c>
    </row>
    <row r="139" spans="1:7" x14ac:dyDescent="0.2">
      <c r="A139" s="42" t="s">
        <v>31</v>
      </c>
      <c r="B139" s="62" t="s">
        <v>31</v>
      </c>
      <c r="C139" s="15"/>
      <c r="D139" s="15"/>
      <c r="E139" s="15"/>
      <c r="F139" s="15"/>
      <c r="G139" s="16" t="s">
        <v>31</v>
      </c>
    </row>
    <row r="140" spans="1:7" ht="15" customHeight="1" x14ac:dyDescent="0.2">
      <c r="A140" s="42" t="s">
        <v>784</v>
      </c>
      <c r="B140" s="53" t="s">
        <v>783</v>
      </c>
      <c r="C140" s="15">
        <v>8000</v>
      </c>
      <c r="D140" s="15">
        <v>8000</v>
      </c>
      <c r="E140" s="15">
        <v>5805.8</v>
      </c>
      <c r="F140" s="15">
        <v>-2194.1999999999998</v>
      </c>
      <c r="G140" s="16" t="s">
        <v>993</v>
      </c>
    </row>
    <row r="141" spans="1:7" ht="14.25" customHeight="1" x14ac:dyDescent="0.2">
      <c r="A141" s="42" t="s">
        <v>786</v>
      </c>
      <c r="B141" s="62" t="s">
        <v>785</v>
      </c>
      <c r="C141" s="15">
        <v>5000</v>
      </c>
      <c r="D141" s="15">
        <v>5000</v>
      </c>
      <c r="E141" s="15">
        <v>2814.9</v>
      </c>
      <c r="F141" s="15">
        <v>-2185.1</v>
      </c>
      <c r="G141" s="16" t="s">
        <v>1216</v>
      </c>
    </row>
    <row r="142" spans="1:7" ht="25.5" x14ac:dyDescent="0.2">
      <c r="A142" s="44" t="s">
        <v>31</v>
      </c>
      <c r="B142" s="63" t="s">
        <v>1217</v>
      </c>
      <c r="C142" s="12">
        <v>5000</v>
      </c>
      <c r="D142" s="12">
        <v>5000</v>
      </c>
      <c r="E142" s="12">
        <v>2814.9</v>
      </c>
      <c r="F142" s="12">
        <v>-2185.1</v>
      </c>
      <c r="G142" s="13" t="s">
        <v>1216</v>
      </c>
    </row>
    <row r="143" spans="1:7" ht="14.25" customHeight="1" x14ac:dyDescent="0.2">
      <c r="A143" s="42" t="s">
        <v>789</v>
      </c>
      <c r="B143" s="62" t="s">
        <v>788</v>
      </c>
      <c r="C143" s="15">
        <v>3000</v>
      </c>
      <c r="D143" s="15">
        <v>3000</v>
      </c>
      <c r="E143" s="15">
        <v>2990.9</v>
      </c>
      <c r="F143" s="15">
        <v>-9.1</v>
      </c>
      <c r="G143" s="16" t="s">
        <v>82</v>
      </c>
    </row>
    <row r="144" spans="1:7" x14ac:dyDescent="0.2">
      <c r="A144" s="44" t="s">
        <v>31</v>
      </c>
      <c r="B144" s="63" t="s">
        <v>1218</v>
      </c>
      <c r="C144" s="12">
        <v>3000</v>
      </c>
      <c r="D144" s="12">
        <v>3000</v>
      </c>
      <c r="E144" s="12">
        <v>2990.9</v>
      </c>
      <c r="F144" s="12">
        <v>-9.1</v>
      </c>
      <c r="G144" s="13" t="s">
        <v>82</v>
      </c>
    </row>
    <row r="145" spans="1:7" x14ac:dyDescent="0.2">
      <c r="A145" s="64" t="s">
        <v>31</v>
      </c>
      <c r="B145" s="65" t="s">
        <v>31</v>
      </c>
      <c r="C145" s="66"/>
      <c r="D145" s="66"/>
      <c r="E145" s="66"/>
      <c r="F145" s="66"/>
      <c r="G145" s="67" t="s">
        <v>31</v>
      </c>
    </row>
    <row r="149" spans="1:7" x14ac:dyDescent="0.2">
      <c r="B149" s="2" t="s">
        <v>96</v>
      </c>
      <c r="C149" s="68" t="s">
        <v>92</v>
      </c>
      <c r="D149" s="68"/>
    </row>
    <row r="150" spans="1:7" x14ac:dyDescent="0.2">
      <c r="D150" s="1"/>
    </row>
    <row r="151" spans="1:7" x14ac:dyDescent="0.2">
      <c r="D151" s="1"/>
    </row>
    <row r="152" spans="1:7" x14ac:dyDescent="0.2">
      <c r="B152" s="2" t="s">
        <v>86</v>
      </c>
      <c r="C152" s="68" t="s">
        <v>87</v>
      </c>
      <c r="D152" s="68"/>
    </row>
    <row r="153" spans="1:7" x14ac:dyDescent="0.2">
      <c r="D153" s="1"/>
    </row>
    <row r="154" spans="1:7" x14ac:dyDescent="0.2">
      <c r="D154" s="1"/>
    </row>
    <row r="155" spans="1:7" x14ac:dyDescent="0.2">
      <c r="B155" s="2" t="s">
        <v>86</v>
      </c>
      <c r="C155" s="68" t="s">
        <v>88</v>
      </c>
      <c r="D155" s="68"/>
    </row>
    <row r="156" spans="1:7" x14ac:dyDescent="0.2">
      <c r="D156" s="1"/>
    </row>
    <row r="157" spans="1:7" x14ac:dyDescent="0.2">
      <c r="D157" s="1"/>
    </row>
    <row r="158" spans="1:7" x14ac:dyDescent="0.2">
      <c r="B158" s="2" t="s">
        <v>93</v>
      </c>
      <c r="C158" s="68" t="s">
        <v>1220</v>
      </c>
      <c r="D158" s="68"/>
    </row>
    <row r="159" spans="1:7" x14ac:dyDescent="0.2">
      <c r="D159" s="1"/>
    </row>
    <row r="160" spans="1:7" x14ac:dyDescent="0.2">
      <c r="D160" s="1"/>
    </row>
    <row r="161" spans="2:4" x14ac:dyDescent="0.2">
      <c r="B161" s="2" t="s">
        <v>94</v>
      </c>
      <c r="C161" s="68" t="s">
        <v>90</v>
      </c>
      <c r="D161" s="68"/>
    </row>
    <row r="162" spans="2:4" x14ac:dyDescent="0.2">
      <c r="D162" s="1"/>
    </row>
    <row r="163" spans="2:4" x14ac:dyDescent="0.2">
      <c r="D163" s="1"/>
    </row>
    <row r="164" spans="2:4" x14ac:dyDescent="0.2">
      <c r="B164" s="2" t="s">
        <v>896</v>
      </c>
      <c r="C164" s="68" t="s">
        <v>897</v>
      </c>
      <c r="D164" s="68"/>
    </row>
    <row r="165" spans="2:4" x14ac:dyDescent="0.2">
      <c r="D165" s="1"/>
    </row>
    <row r="166" spans="2:4" x14ac:dyDescent="0.2">
      <c r="D166" s="1"/>
    </row>
    <row r="167" spans="2:4" x14ac:dyDescent="0.2">
      <c r="B167" s="2" t="s">
        <v>95</v>
      </c>
      <c r="C167" s="68" t="s">
        <v>91</v>
      </c>
      <c r="D167" s="68"/>
    </row>
  </sheetData>
  <mergeCells count="16">
    <mergeCell ref="C167:D167"/>
    <mergeCell ref="C149:D149"/>
    <mergeCell ref="C152:D152"/>
    <mergeCell ref="C155:D155"/>
    <mergeCell ref="C158:D158"/>
    <mergeCell ref="C161:D161"/>
    <mergeCell ref="C164:D164"/>
    <mergeCell ref="E2:G2"/>
    <mergeCell ref="E3:G3"/>
    <mergeCell ref="A4:G4"/>
    <mergeCell ref="A6:A7"/>
    <mergeCell ref="B6:B7"/>
    <mergeCell ref="C6:C7"/>
    <mergeCell ref="D6:D7"/>
    <mergeCell ref="E6:E7"/>
    <mergeCell ref="F6:G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5"/>
  <sheetViews>
    <sheetView workbookViewId="0">
      <selection activeCell="A3" sqref="A3:G3"/>
    </sheetView>
  </sheetViews>
  <sheetFormatPr defaultRowHeight="12.75" x14ac:dyDescent="0.2"/>
  <cols>
    <col min="1" max="1" width="10.5703125" style="37" customWidth="1"/>
    <col min="2" max="2" width="90.7109375" style="2" customWidth="1"/>
    <col min="3" max="6" width="15.7109375" style="4" customWidth="1"/>
    <col min="7" max="7" width="6.7109375" style="1" customWidth="1"/>
    <col min="8" max="12" width="9.140625" style="1"/>
  </cols>
  <sheetData>
    <row r="1" spans="1:7" x14ac:dyDescent="0.2">
      <c r="C1" s="59"/>
      <c r="D1" s="59"/>
      <c r="E1" s="56" t="s">
        <v>1231</v>
      </c>
      <c r="F1" s="56"/>
      <c r="G1" s="56"/>
    </row>
    <row r="2" spans="1:7" ht="27.75" customHeight="1" x14ac:dyDescent="0.2">
      <c r="C2" s="59"/>
      <c r="D2" s="59"/>
      <c r="E2" s="61" t="s">
        <v>1096</v>
      </c>
      <c r="F2" s="56"/>
      <c r="G2" s="56"/>
    </row>
    <row r="3" spans="1:7" ht="54" customHeight="1" x14ac:dyDescent="0.2">
      <c r="A3" s="49" t="s">
        <v>1232</v>
      </c>
      <c r="B3" s="49"/>
      <c r="C3" s="50"/>
      <c r="D3" s="50"/>
      <c r="E3" s="50"/>
      <c r="F3" s="50"/>
      <c r="G3" s="50"/>
    </row>
    <row r="4" spans="1:7" x14ac:dyDescent="0.2">
      <c r="C4" s="59"/>
      <c r="D4" s="59"/>
      <c r="E4" s="59"/>
      <c r="F4" s="59" t="s">
        <v>3</v>
      </c>
      <c r="G4" s="39"/>
    </row>
    <row r="5" spans="1:7" ht="27.75" customHeight="1" x14ac:dyDescent="0.2">
      <c r="A5" s="51" t="s">
        <v>1098</v>
      </c>
      <c r="B5" s="51" t="s">
        <v>1099</v>
      </c>
      <c r="C5" s="52" t="s">
        <v>6</v>
      </c>
      <c r="D5" s="52" t="s">
        <v>7</v>
      </c>
      <c r="E5" s="52" t="s">
        <v>1100</v>
      </c>
      <c r="F5" s="52" t="s">
        <v>9</v>
      </c>
      <c r="G5" s="52"/>
    </row>
    <row r="6" spans="1:7" x14ac:dyDescent="0.2">
      <c r="A6" s="51"/>
      <c r="B6" s="51"/>
      <c r="C6" s="52"/>
      <c r="D6" s="52"/>
      <c r="E6" s="52"/>
      <c r="F6" s="7" t="s">
        <v>10</v>
      </c>
      <c r="G6" s="8" t="s">
        <v>11</v>
      </c>
    </row>
    <row r="7" spans="1:7" ht="9.9499999999999993" customHeight="1" x14ac:dyDescent="0.2">
      <c r="A7" s="10">
        <v>1</v>
      </c>
      <c r="B7" s="9">
        <v>2</v>
      </c>
      <c r="C7" s="10">
        <v>3</v>
      </c>
      <c r="D7" s="10">
        <v>4</v>
      </c>
      <c r="E7" s="10">
        <v>5</v>
      </c>
      <c r="F7" s="10">
        <v>6</v>
      </c>
      <c r="G7" s="10">
        <v>7</v>
      </c>
    </row>
    <row r="8" spans="1:7" x14ac:dyDescent="0.2">
      <c r="A8" s="42" t="s">
        <v>31</v>
      </c>
      <c r="B8" s="14" t="s">
        <v>1101</v>
      </c>
      <c r="C8" s="15">
        <v>1854080.8</v>
      </c>
      <c r="D8" s="15">
        <v>1350479.1</v>
      </c>
      <c r="E8" s="15">
        <v>1074658</v>
      </c>
      <c r="F8" s="15">
        <v>-275821.09999999998</v>
      </c>
      <c r="G8" s="16" t="s">
        <v>815</v>
      </c>
    </row>
    <row r="9" spans="1:7" x14ac:dyDescent="0.2">
      <c r="A9" s="42" t="s">
        <v>31</v>
      </c>
      <c r="B9" s="14"/>
      <c r="C9" s="15"/>
      <c r="D9" s="15"/>
      <c r="E9" s="15"/>
      <c r="F9" s="15"/>
      <c r="G9" s="16" t="s">
        <v>31</v>
      </c>
    </row>
    <row r="10" spans="1:7" x14ac:dyDescent="0.2">
      <c r="A10" s="42" t="s">
        <v>290</v>
      </c>
      <c r="B10" s="53" t="s">
        <v>289</v>
      </c>
      <c r="C10" s="15">
        <v>32873.4</v>
      </c>
      <c r="D10" s="15"/>
      <c r="E10" s="15"/>
      <c r="F10" s="15"/>
      <c r="G10" s="16" t="s">
        <v>31</v>
      </c>
    </row>
    <row r="11" spans="1:7" x14ac:dyDescent="0.2">
      <c r="A11" s="42" t="s">
        <v>296</v>
      </c>
      <c r="B11" s="62" t="s">
        <v>295</v>
      </c>
      <c r="C11" s="15">
        <v>32873.4</v>
      </c>
      <c r="D11" s="15"/>
      <c r="E11" s="15"/>
      <c r="F11" s="15"/>
      <c r="G11" s="16" t="s">
        <v>31</v>
      </c>
    </row>
    <row r="12" spans="1:7" x14ac:dyDescent="0.2">
      <c r="A12" s="44" t="s">
        <v>31</v>
      </c>
      <c r="B12" s="63" t="s">
        <v>1107</v>
      </c>
      <c r="C12" s="12">
        <v>7435.6</v>
      </c>
      <c r="D12" s="12"/>
      <c r="E12" s="12"/>
      <c r="F12" s="12"/>
      <c r="G12" s="13" t="s">
        <v>31</v>
      </c>
    </row>
    <row r="13" spans="1:7" x14ac:dyDescent="0.2">
      <c r="A13" s="44" t="s">
        <v>31</v>
      </c>
      <c r="B13" s="63" t="s">
        <v>1108</v>
      </c>
      <c r="C13" s="12">
        <v>21721.1</v>
      </c>
      <c r="D13" s="12"/>
      <c r="E13" s="12"/>
      <c r="F13" s="12"/>
      <c r="G13" s="13" t="s">
        <v>31</v>
      </c>
    </row>
    <row r="14" spans="1:7" x14ac:dyDescent="0.2">
      <c r="A14" s="44" t="s">
        <v>31</v>
      </c>
      <c r="B14" s="63" t="s">
        <v>1112</v>
      </c>
      <c r="C14" s="12">
        <v>3716.7</v>
      </c>
      <c r="D14" s="12"/>
      <c r="E14" s="12"/>
      <c r="F14" s="12"/>
      <c r="G14" s="13" t="s">
        <v>31</v>
      </c>
    </row>
    <row r="15" spans="1:7" x14ac:dyDescent="0.2">
      <c r="A15" s="42" t="s">
        <v>31</v>
      </c>
      <c r="B15" s="62" t="s">
        <v>31</v>
      </c>
      <c r="C15" s="15"/>
      <c r="D15" s="15"/>
      <c r="E15" s="15"/>
      <c r="F15" s="15"/>
      <c r="G15" s="16" t="s">
        <v>31</v>
      </c>
    </row>
    <row r="16" spans="1:7" x14ac:dyDescent="0.2">
      <c r="A16" s="42" t="s">
        <v>304</v>
      </c>
      <c r="B16" s="53" t="s">
        <v>303</v>
      </c>
      <c r="C16" s="15">
        <v>145454.6</v>
      </c>
      <c r="D16" s="15">
        <v>5000</v>
      </c>
      <c r="E16" s="15">
        <v>4748.3999999999996</v>
      </c>
      <c r="F16" s="15">
        <v>-251.6</v>
      </c>
      <c r="G16" s="16" t="s">
        <v>612</v>
      </c>
    </row>
    <row r="17" spans="1:7" x14ac:dyDescent="0.2">
      <c r="A17" s="42" t="s">
        <v>330</v>
      </c>
      <c r="B17" s="62" t="s">
        <v>329</v>
      </c>
      <c r="C17" s="15">
        <v>145454.6</v>
      </c>
      <c r="D17" s="15">
        <v>5000</v>
      </c>
      <c r="E17" s="15">
        <v>4748.3999999999996</v>
      </c>
      <c r="F17" s="15">
        <v>-251.6</v>
      </c>
      <c r="G17" s="16" t="s">
        <v>612</v>
      </c>
    </row>
    <row r="18" spans="1:7" x14ac:dyDescent="0.2">
      <c r="A18" s="44" t="s">
        <v>31</v>
      </c>
      <c r="B18" s="63" t="s">
        <v>1122</v>
      </c>
      <c r="C18" s="12">
        <v>145454.6</v>
      </c>
      <c r="D18" s="12">
        <v>5000</v>
      </c>
      <c r="E18" s="12">
        <v>4748.3999999999996</v>
      </c>
      <c r="F18" s="12">
        <v>-251.6</v>
      </c>
      <c r="G18" s="13" t="s">
        <v>612</v>
      </c>
    </row>
    <row r="19" spans="1:7" x14ac:dyDescent="0.2">
      <c r="A19" s="42" t="s">
        <v>31</v>
      </c>
      <c r="B19" s="62" t="s">
        <v>31</v>
      </c>
      <c r="C19" s="15"/>
      <c r="D19" s="15"/>
      <c r="E19" s="15"/>
      <c r="F19" s="15"/>
      <c r="G19" s="16" t="s">
        <v>31</v>
      </c>
    </row>
    <row r="20" spans="1:7" x14ac:dyDescent="0.2">
      <c r="A20" s="42" t="s">
        <v>333</v>
      </c>
      <c r="B20" s="53" t="s">
        <v>332</v>
      </c>
      <c r="C20" s="15">
        <v>60502.5</v>
      </c>
      <c r="D20" s="15">
        <v>45603.9</v>
      </c>
      <c r="E20" s="15"/>
      <c r="F20" s="15">
        <v>-45603.9</v>
      </c>
      <c r="G20" s="16" t="s">
        <v>31</v>
      </c>
    </row>
    <row r="21" spans="1:7" x14ac:dyDescent="0.2">
      <c r="A21" s="42" t="s">
        <v>348</v>
      </c>
      <c r="B21" s="62" t="s">
        <v>347</v>
      </c>
      <c r="C21" s="15">
        <v>8217.2999999999993</v>
      </c>
      <c r="D21" s="15">
        <v>8217.2999999999993</v>
      </c>
      <c r="E21" s="15"/>
      <c r="F21" s="15">
        <v>-8217.2999999999993</v>
      </c>
      <c r="G21" s="16" t="s">
        <v>31</v>
      </c>
    </row>
    <row r="22" spans="1:7" ht="25.5" x14ac:dyDescent="0.2">
      <c r="A22" s="44" t="s">
        <v>31</v>
      </c>
      <c r="B22" s="63" t="s">
        <v>1128</v>
      </c>
      <c r="C22" s="12">
        <v>8217.2999999999993</v>
      </c>
      <c r="D22" s="12">
        <v>8217.2999999999993</v>
      </c>
      <c r="E22" s="12"/>
      <c r="F22" s="12">
        <v>-8217.2999999999993</v>
      </c>
      <c r="G22" s="13" t="s">
        <v>31</v>
      </c>
    </row>
    <row r="23" spans="1:7" x14ac:dyDescent="0.2">
      <c r="A23" s="42" t="s">
        <v>356</v>
      </c>
      <c r="B23" s="62" t="s">
        <v>355</v>
      </c>
      <c r="C23" s="15">
        <v>31065.599999999999</v>
      </c>
      <c r="D23" s="15">
        <v>31065.599999999999</v>
      </c>
      <c r="E23" s="15"/>
      <c r="F23" s="15">
        <v>-31065.599999999999</v>
      </c>
      <c r="G23" s="16" t="s">
        <v>31</v>
      </c>
    </row>
    <row r="24" spans="1:7" ht="25.5" x14ac:dyDescent="0.2">
      <c r="A24" s="44" t="s">
        <v>31</v>
      </c>
      <c r="B24" s="63" t="s">
        <v>1133</v>
      </c>
      <c r="C24" s="12">
        <v>31065.599999999999</v>
      </c>
      <c r="D24" s="12">
        <v>31065.599999999999</v>
      </c>
      <c r="E24" s="12"/>
      <c r="F24" s="12">
        <v>-31065.599999999999</v>
      </c>
      <c r="G24" s="13" t="s">
        <v>31</v>
      </c>
    </row>
    <row r="25" spans="1:7" x14ac:dyDescent="0.2">
      <c r="A25" s="42" t="s">
        <v>359</v>
      </c>
      <c r="B25" s="62" t="s">
        <v>358</v>
      </c>
      <c r="C25" s="15">
        <v>6321</v>
      </c>
      <c r="D25" s="15">
        <v>6321</v>
      </c>
      <c r="E25" s="15"/>
      <c r="F25" s="15">
        <v>-6321</v>
      </c>
      <c r="G25" s="16" t="s">
        <v>31</v>
      </c>
    </row>
    <row r="26" spans="1:7" x14ac:dyDescent="0.2">
      <c r="A26" s="44" t="s">
        <v>31</v>
      </c>
      <c r="B26" s="63" t="s">
        <v>1135</v>
      </c>
      <c r="C26" s="12">
        <v>1580.2</v>
      </c>
      <c r="D26" s="12">
        <v>1580.2</v>
      </c>
      <c r="E26" s="12"/>
      <c r="F26" s="12">
        <v>-1580.2</v>
      </c>
      <c r="G26" s="13" t="s">
        <v>31</v>
      </c>
    </row>
    <row r="27" spans="1:7" x14ac:dyDescent="0.2">
      <c r="A27" s="44" t="s">
        <v>31</v>
      </c>
      <c r="B27" s="63" t="s">
        <v>1136</v>
      </c>
      <c r="C27" s="12">
        <v>1580.2</v>
      </c>
      <c r="D27" s="12">
        <v>1580.2</v>
      </c>
      <c r="E27" s="12"/>
      <c r="F27" s="12">
        <v>-1580.2</v>
      </c>
      <c r="G27" s="13" t="s">
        <v>31</v>
      </c>
    </row>
    <row r="28" spans="1:7" x14ac:dyDescent="0.2">
      <c r="A28" s="44" t="s">
        <v>31</v>
      </c>
      <c r="B28" s="63" t="s">
        <v>1137</v>
      </c>
      <c r="C28" s="12">
        <v>1580.3</v>
      </c>
      <c r="D28" s="12">
        <v>1580.3</v>
      </c>
      <c r="E28" s="12"/>
      <c r="F28" s="12">
        <v>-1580.3</v>
      </c>
      <c r="G28" s="13" t="s">
        <v>31</v>
      </c>
    </row>
    <row r="29" spans="1:7" x14ac:dyDescent="0.2">
      <c r="A29" s="44" t="s">
        <v>31</v>
      </c>
      <c r="B29" s="63" t="s">
        <v>1138</v>
      </c>
      <c r="C29" s="12">
        <v>1580.3</v>
      </c>
      <c r="D29" s="12">
        <v>1580.3</v>
      </c>
      <c r="E29" s="12"/>
      <c r="F29" s="12">
        <v>-1580.3</v>
      </c>
      <c r="G29" s="13" t="s">
        <v>31</v>
      </c>
    </row>
    <row r="30" spans="1:7" x14ac:dyDescent="0.2">
      <c r="A30" s="42" t="s">
        <v>361</v>
      </c>
      <c r="B30" s="62" t="s">
        <v>360</v>
      </c>
      <c r="C30" s="15">
        <v>14898.6</v>
      </c>
      <c r="D30" s="15"/>
      <c r="E30" s="15"/>
      <c r="F30" s="15"/>
      <c r="G30" s="16" t="s">
        <v>31</v>
      </c>
    </row>
    <row r="31" spans="1:7" x14ac:dyDescent="0.2">
      <c r="A31" s="44" t="s">
        <v>31</v>
      </c>
      <c r="B31" s="63" t="s">
        <v>1143</v>
      </c>
      <c r="C31" s="12">
        <v>3791.8</v>
      </c>
      <c r="D31" s="12"/>
      <c r="E31" s="12"/>
      <c r="F31" s="12"/>
      <c r="G31" s="13" t="s">
        <v>31</v>
      </c>
    </row>
    <row r="32" spans="1:7" x14ac:dyDescent="0.2">
      <c r="A32" s="44" t="s">
        <v>31</v>
      </c>
      <c r="B32" s="63" t="s">
        <v>1144</v>
      </c>
      <c r="C32" s="12">
        <v>5688</v>
      </c>
      <c r="D32" s="12"/>
      <c r="E32" s="12"/>
      <c r="F32" s="12"/>
      <c r="G32" s="13" t="s">
        <v>31</v>
      </c>
    </row>
    <row r="33" spans="1:7" x14ac:dyDescent="0.2">
      <c r="A33" s="44" t="s">
        <v>31</v>
      </c>
      <c r="B33" s="63" t="s">
        <v>1145</v>
      </c>
      <c r="C33" s="12">
        <v>1354.7</v>
      </c>
      <c r="D33" s="12"/>
      <c r="E33" s="12"/>
      <c r="F33" s="12"/>
      <c r="G33" s="13" t="s">
        <v>31</v>
      </c>
    </row>
    <row r="34" spans="1:7" x14ac:dyDescent="0.2">
      <c r="A34" s="44" t="s">
        <v>31</v>
      </c>
      <c r="B34" s="63" t="s">
        <v>1146</v>
      </c>
      <c r="C34" s="12">
        <v>1354.7</v>
      </c>
      <c r="D34" s="12"/>
      <c r="E34" s="12"/>
      <c r="F34" s="12"/>
      <c r="G34" s="13" t="s">
        <v>31</v>
      </c>
    </row>
    <row r="35" spans="1:7" x14ac:dyDescent="0.2">
      <c r="A35" s="44" t="s">
        <v>31</v>
      </c>
      <c r="B35" s="63" t="s">
        <v>1149</v>
      </c>
      <c r="C35" s="12">
        <v>1354.7</v>
      </c>
      <c r="D35" s="12"/>
      <c r="E35" s="12"/>
      <c r="F35" s="12"/>
      <c r="G35" s="13" t="s">
        <v>31</v>
      </c>
    </row>
    <row r="36" spans="1:7" ht="25.5" x14ac:dyDescent="0.2">
      <c r="A36" s="44" t="s">
        <v>31</v>
      </c>
      <c r="B36" s="63" t="s">
        <v>1152</v>
      </c>
      <c r="C36" s="12">
        <v>1354.7</v>
      </c>
      <c r="D36" s="12"/>
      <c r="E36" s="12"/>
      <c r="F36" s="12"/>
      <c r="G36" s="13" t="s">
        <v>31</v>
      </c>
    </row>
    <row r="37" spans="1:7" x14ac:dyDescent="0.2">
      <c r="A37" s="42" t="s">
        <v>31</v>
      </c>
      <c r="B37" s="62" t="s">
        <v>31</v>
      </c>
      <c r="C37" s="15"/>
      <c r="D37" s="15"/>
      <c r="E37" s="15"/>
      <c r="F37" s="15"/>
      <c r="G37" s="16" t="s">
        <v>31</v>
      </c>
    </row>
    <row r="38" spans="1:7" x14ac:dyDescent="0.2">
      <c r="A38" s="42" t="s">
        <v>410</v>
      </c>
      <c r="B38" s="53" t="s">
        <v>409</v>
      </c>
      <c r="C38" s="15">
        <v>1500780</v>
      </c>
      <c r="D38" s="15">
        <v>1202759.6000000001</v>
      </c>
      <c r="E38" s="15">
        <v>1020849.2</v>
      </c>
      <c r="F38" s="15">
        <v>-181910.39999999999</v>
      </c>
      <c r="G38" s="16" t="s">
        <v>1156</v>
      </c>
    </row>
    <row r="39" spans="1:7" x14ac:dyDescent="0.2">
      <c r="A39" s="42" t="s">
        <v>440</v>
      </c>
      <c r="B39" s="62" t="s">
        <v>439</v>
      </c>
      <c r="C39" s="15">
        <v>3392.3</v>
      </c>
      <c r="D39" s="15">
        <v>7915.4</v>
      </c>
      <c r="E39" s="15"/>
      <c r="F39" s="15">
        <v>-7915.4</v>
      </c>
      <c r="G39" s="16" t="s">
        <v>31</v>
      </c>
    </row>
    <row r="40" spans="1:7" x14ac:dyDescent="0.2">
      <c r="A40" s="44" t="s">
        <v>31</v>
      </c>
      <c r="B40" s="63" t="s">
        <v>1157</v>
      </c>
      <c r="C40" s="12">
        <v>3392.3</v>
      </c>
      <c r="D40" s="12">
        <v>7915.4</v>
      </c>
      <c r="E40" s="12"/>
      <c r="F40" s="12">
        <v>-7915.4</v>
      </c>
      <c r="G40" s="13" t="s">
        <v>31</v>
      </c>
    </row>
    <row r="41" spans="1:7" x14ac:dyDescent="0.2">
      <c r="A41" s="42" t="s">
        <v>454</v>
      </c>
      <c r="B41" s="62" t="s">
        <v>453</v>
      </c>
      <c r="C41" s="15">
        <v>1497387.7</v>
      </c>
      <c r="D41" s="15">
        <v>1194844.2</v>
      </c>
      <c r="E41" s="15">
        <v>1020849.2</v>
      </c>
      <c r="F41" s="15">
        <v>-173995</v>
      </c>
      <c r="G41" s="16" t="s">
        <v>319</v>
      </c>
    </row>
    <row r="42" spans="1:7" x14ac:dyDescent="0.2">
      <c r="A42" s="44" t="s">
        <v>31</v>
      </c>
      <c r="B42" s="63" t="s">
        <v>1158</v>
      </c>
      <c r="C42" s="12">
        <v>133746.1</v>
      </c>
      <c r="D42" s="12">
        <v>94336.6</v>
      </c>
      <c r="E42" s="12">
        <v>63775.1</v>
      </c>
      <c r="F42" s="12">
        <v>-30561.5</v>
      </c>
      <c r="G42" s="13" t="s">
        <v>874</v>
      </c>
    </row>
    <row r="43" spans="1:7" x14ac:dyDescent="0.2">
      <c r="A43" s="44" t="s">
        <v>31</v>
      </c>
      <c r="B43" s="63" t="s">
        <v>1159</v>
      </c>
      <c r="C43" s="12">
        <v>867860</v>
      </c>
      <c r="D43" s="12">
        <v>1100507.6000000001</v>
      </c>
      <c r="E43" s="12">
        <v>957074.1</v>
      </c>
      <c r="F43" s="12">
        <v>-143433.5</v>
      </c>
      <c r="G43" s="13" t="s">
        <v>771</v>
      </c>
    </row>
    <row r="44" spans="1:7" x14ac:dyDescent="0.2">
      <c r="A44" s="44" t="s">
        <v>31</v>
      </c>
      <c r="B44" s="63" t="s">
        <v>1160</v>
      </c>
      <c r="C44" s="12">
        <v>100000</v>
      </c>
      <c r="D44" s="12"/>
      <c r="E44" s="12"/>
      <c r="F44" s="12"/>
      <c r="G44" s="13" t="s">
        <v>31</v>
      </c>
    </row>
    <row r="45" spans="1:7" x14ac:dyDescent="0.2">
      <c r="A45" s="44" t="s">
        <v>31</v>
      </c>
      <c r="B45" s="63" t="s">
        <v>1161</v>
      </c>
      <c r="C45" s="12">
        <v>395781.6</v>
      </c>
      <c r="D45" s="12"/>
      <c r="E45" s="12"/>
      <c r="F45" s="12"/>
      <c r="G45" s="13" t="s">
        <v>31</v>
      </c>
    </row>
    <row r="46" spans="1:7" x14ac:dyDescent="0.2">
      <c r="A46" s="42" t="s">
        <v>31</v>
      </c>
      <c r="B46" s="62" t="s">
        <v>31</v>
      </c>
      <c r="C46" s="15"/>
      <c r="D46" s="15"/>
      <c r="E46" s="15"/>
      <c r="F46" s="15"/>
      <c r="G46" s="16" t="s">
        <v>31</v>
      </c>
    </row>
    <row r="47" spans="1:7" x14ac:dyDescent="0.2">
      <c r="A47" s="42" t="s">
        <v>472</v>
      </c>
      <c r="B47" s="53" t="s">
        <v>471</v>
      </c>
      <c r="C47" s="15">
        <v>86419.199999999997</v>
      </c>
      <c r="D47" s="15">
        <v>92992.2</v>
      </c>
      <c r="E47" s="15">
        <v>49060.4</v>
      </c>
      <c r="F47" s="15">
        <v>-43931.8</v>
      </c>
      <c r="G47" s="16" t="s">
        <v>1233</v>
      </c>
    </row>
    <row r="48" spans="1:7" x14ac:dyDescent="0.2">
      <c r="A48" s="42" t="s">
        <v>488</v>
      </c>
      <c r="B48" s="62" t="s">
        <v>487</v>
      </c>
      <c r="C48" s="15">
        <v>43794.5</v>
      </c>
      <c r="D48" s="15">
        <v>52417.5</v>
      </c>
      <c r="E48" s="15">
        <v>27223.200000000001</v>
      </c>
      <c r="F48" s="15">
        <v>-25194.3</v>
      </c>
      <c r="G48" s="16" t="s">
        <v>719</v>
      </c>
    </row>
    <row r="49" spans="1:7" x14ac:dyDescent="0.2">
      <c r="A49" s="44" t="s">
        <v>31</v>
      </c>
      <c r="B49" s="63" t="s">
        <v>1164</v>
      </c>
      <c r="C49" s="12">
        <v>5784.5</v>
      </c>
      <c r="D49" s="12">
        <v>5784.5</v>
      </c>
      <c r="E49" s="12">
        <v>5172.3</v>
      </c>
      <c r="F49" s="12">
        <v>-612.20000000000005</v>
      </c>
      <c r="G49" s="13" t="s">
        <v>1165</v>
      </c>
    </row>
    <row r="50" spans="1:7" x14ac:dyDescent="0.2">
      <c r="A50" s="44" t="s">
        <v>31</v>
      </c>
      <c r="B50" s="63" t="s">
        <v>1166</v>
      </c>
      <c r="C50" s="12">
        <v>26117</v>
      </c>
      <c r="D50" s="12">
        <v>34740</v>
      </c>
      <c r="E50" s="12">
        <v>22051</v>
      </c>
      <c r="F50" s="12">
        <v>-12689</v>
      </c>
      <c r="G50" s="13" t="s">
        <v>1167</v>
      </c>
    </row>
    <row r="51" spans="1:7" x14ac:dyDescent="0.2">
      <c r="A51" s="44" t="s">
        <v>31</v>
      </c>
      <c r="B51" s="63" t="s">
        <v>1168</v>
      </c>
      <c r="C51" s="12">
        <v>11893</v>
      </c>
      <c r="D51" s="12">
        <v>11893</v>
      </c>
      <c r="E51" s="12"/>
      <c r="F51" s="12">
        <v>-11893</v>
      </c>
      <c r="G51" s="13" t="s">
        <v>31</v>
      </c>
    </row>
    <row r="52" spans="1:7" x14ac:dyDescent="0.2">
      <c r="A52" s="42" t="s">
        <v>541</v>
      </c>
      <c r="B52" s="62" t="s">
        <v>540</v>
      </c>
      <c r="C52" s="15">
        <v>42624.7</v>
      </c>
      <c r="D52" s="15">
        <v>40574.699999999997</v>
      </c>
      <c r="E52" s="15">
        <v>21837.200000000001</v>
      </c>
      <c r="F52" s="15">
        <v>-18737.5</v>
      </c>
      <c r="G52" s="16" t="s">
        <v>1234</v>
      </c>
    </row>
    <row r="53" spans="1:7" x14ac:dyDescent="0.2">
      <c r="A53" s="44" t="s">
        <v>31</v>
      </c>
      <c r="B53" s="63" t="s">
        <v>1171</v>
      </c>
      <c r="C53" s="12">
        <v>42624.7</v>
      </c>
      <c r="D53" s="12">
        <v>40574.699999999997</v>
      </c>
      <c r="E53" s="12">
        <v>21837.200000000001</v>
      </c>
      <c r="F53" s="12">
        <v>-18737.5</v>
      </c>
      <c r="G53" s="13" t="s">
        <v>1234</v>
      </c>
    </row>
    <row r="54" spans="1:7" x14ac:dyDescent="0.2">
      <c r="A54" s="42" t="s">
        <v>31</v>
      </c>
      <c r="B54" s="62" t="s">
        <v>31</v>
      </c>
      <c r="C54" s="15"/>
      <c r="D54" s="15"/>
      <c r="E54" s="15"/>
      <c r="F54" s="15"/>
      <c r="G54" s="16" t="s">
        <v>31</v>
      </c>
    </row>
    <row r="55" spans="1:7" x14ac:dyDescent="0.2">
      <c r="A55" s="42" t="s">
        <v>620</v>
      </c>
      <c r="B55" s="53" t="s">
        <v>619</v>
      </c>
      <c r="C55" s="15">
        <v>16051.1</v>
      </c>
      <c r="D55" s="15">
        <v>1123.4000000000001</v>
      </c>
      <c r="E55" s="15"/>
      <c r="F55" s="15">
        <v>-1123.4000000000001</v>
      </c>
      <c r="G55" s="16" t="s">
        <v>31</v>
      </c>
    </row>
    <row r="56" spans="1:7" x14ac:dyDescent="0.2">
      <c r="A56" s="42" t="s">
        <v>638</v>
      </c>
      <c r="B56" s="62" t="s">
        <v>637</v>
      </c>
      <c r="C56" s="15">
        <v>16051.1</v>
      </c>
      <c r="D56" s="15">
        <v>1123.4000000000001</v>
      </c>
      <c r="E56" s="15"/>
      <c r="F56" s="15">
        <v>-1123.4000000000001</v>
      </c>
      <c r="G56" s="16" t="s">
        <v>31</v>
      </c>
    </row>
    <row r="57" spans="1:7" ht="25.5" x14ac:dyDescent="0.2">
      <c r="A57" s="44" t="s">
        <v>31</v>
      </c>
      <c r="B57" s="63" t="s">
        <v>1209</v>
      </c>
      <c r="C57" s="12">
        <v>16051.1</v>
      </c>
      <c r="D57" s="12"/>
      <c r="E57" s="12"/>
      <c r="F57" s="12"/>
      <c r="G57" s="13" t="s">
        <v>31</v>
      </c>
    </row>
    <row r="58" spans="1:7" ht="25.5" x14ac:dyDescent="0.2">
      <c r="A58" s="44" t="s">
        <v>31</v>
      </c>
      <c r="B58" s="63" t="s">
        <v>1212</v>
      </c>
      <c r="C58" s="12"/>
      <c r="D58" s="12">
        <v>1123.4000000000001</v>
      </c>
      <c r="E58" s="12"/>
      <c r="F58" s="12">
        <v>-1123.4000000000001</v>
      </c>
      <c r="G58" s="13" t="s">
        <v>31</v>
      </c>
    </row>
    <row r="59" spans="1:7" x14ac:dyDescent="0.2">
      <c r="A59" s="42" t="s">
        <v>31</v>
      </c>
      <c r="B59" s="62" t="s">
        <v>31</v>
      </c>
      <c r="C59" s="15"/>
      <c r="D59" s="15"/>
      <c r="E59" s="15"/>
      <c r="F59" s="15"/>
      <c r="G59" s="16" t="s">
        <v>31</v>
      </c>
    </row>
    <row r="60" spans="1:7" x14ac:dyDescent="0.2">
      <c r="A60" s="42" t="s">
        <v>299</v>
      </c>
      <c r="B60" s="53" t="s">
        <v>823</v>
      </c>
      <c r="C60" s="15">
        <v>12000</v>
      </c>
      <c r="D60" s="15">
        <v>3000</v>
      </c>
      <c r="E60" s="15"/>
      <c r="F60" s="15">
        <v>-3000</v>
      </c>
      <c r="G60" s="16" t="s">
        <v>31</v>
      </c>
    </row>
    <row r="61" spans="1:7" x14ac:dyDescent="0.2">
      <c r="A61" s="42" t="s">
        <v>826</v>
      </c>
      <c r="B61" s="62" t="s">
        <v>825</v>
      </c>
      <c r="C61" s="15">
        <v>12000</v>
      </c>
      <c r="D61" s="15">
        <v>3000</v>
      </c>
      <c r="E61" s="15"/>
      <c r="F61" s="15">
        <v>-3000</v>
      </c>
      <c r="G61" s="16" t="s">
        <v>31</v>
      </c>
    </row>
    <row r="62" spans="1:7" x14ac:dyDescent="0.2">
      <c r="A62" s="44" t="s">
        <v>31</v>
      </c>
      <c r="B62" s="63" t="s">
        <v>1219</v>
      </c>
      <c r="C62" s="12">
        <v>12000</v>
      </c>
      <c r="D62" s="12">
        <v>3000</v>
      </c>
      <c r="E62" s="12"/>
      <c r="F62" s="12">
        <v>-3000</v>
      </c>
      <c r="G62" s="13" t="s">
        <v>31</v>
      </c>
    </row>
    <row r="63" spans="1:7" x14ac:dyDescent="0.2">
      <c r="A63" s="64" t="s">
        <v>31</v>
      </c>
      <c r="B63" s="65" t="s">
        <v>31</v>
      </c>
      <c r="C63" s="66"/>
      <c r="D63" s="66"/>
      <c r="E63" s="66"/>
      <c r="F63" s="66"/>
      <c r="G63" s="67" t="s">
        <v>31</v>
      </c>
    </row>
    <row r="67" spans="2:4" x14ac:dyDescent="0.2">
      <c r="B67" s="2" t="s">
        <v>96</v>
      </c>
      <c r="C67" s="68" t="s">
        <v>92</v>
      </c>
      <c r="D67" s="68"/>
    </row>
    <row r="68" spans="2:4" x14ac:dyDescent="0.2">
      <c r="D68" s="1"/>
    </row>
    <row r="69" spans="2:4" x14ac:dyDescent="0.2">
      <c r="D69" s="1"/>
    </row>
    <row r="70" spans="2:4" x14ac:dyDescent="0.2">
      <c r="B70" s="2" t="s">
        <v>86</v>
      </c>
      <c r="C70" s="68" t="s">
        <v>87</v>
      </c>
      <c r="D70" s="68"/>
    </row>
    <row r="71" spans="2:4" x14ac:dyDescent="0.2">
      <c r="D71" s="1"/>
    </row>
    <row r="72" spans="2:4" x14ac:dyDescent="0.2">
      <c r="D72" s="1"/>
    </row>
    <row r="73" spans="2:4" x14ac:dyDescent="0.2">
      <c r="B73" s="2" t="s">
        <v>86</v>
      </c>
      <c r="C73" s="68" t="s">
        <v>88</v>
      </c>
      <c r="D73" s="68"/>
    </row>
    <row r="74" spans="2:4" x14ac:dyDescent="0.2">
      <c r="D74" s="1"/>
    </row>
    <row r="75" spans="2:4" x14ac:dyDescent="0.2">
      <c r="D75" s="1"/>
    </row>
    <row r="76" spans="2:4" x14ac:dyDescent="0.2">
      <c r="B76" s="2" t="s">
        <v>93</v>
      </c>
      <c r="C76" s="68" t="s">
        <v>1220</v>
      </c>
      <c r="D76" s="68"/>
    </row>
    <row r="77" spans="2:4" x14ac:dyDescent="0.2">
      <c r="D77" s="1"/>
    </row>
    <row r="78" spans="2:4" x14ac:dyDescent="0.2">
      <c r="D78" s="1"/>
    </row>
    <row r="79" spans="2:4" x14ac:dyDescent="0.2">
      <c r="B79" s="2" t="s">
        <v>94</v>
      </c>
      <c r="C79" s="68" t="s">
        <v>90</v>
      </c>
      <c r="D79" s="68"/>
    </row>
    <row r="80" spans="2:4" x14ac:dyDescent="0.2">
      <c r="D80" s="1"/>
    </row>
    <row r="81" spans="2:4" x14ac:dyDescent="0.2">
      <c r="D81" s="1"/>
    </row>
    <row r="82" spans="2:4" x14ac:dyDescent="0.2">
      <c r="B82" s="2" t="s">
        <v>896</v>
      </c>
      <c r="C82" s="68" t="s">
        <v>897</v>
      </c>
      <c r="D82" s="68"/>
    </row>
    <row r="83" spans="2:4" x14ac:dyDescent="0.2">
      <c r="D83" s="1"/>
    </row>
    <row r="84" spans="2:4" x14ac:dyDescent="0.2">
      <c r="D84" s="1"/>
    </row>
    <row r="85" spans="2:4" x14ac:dyDescent="0.2">
      <c r="B85" s="2" t="s">
        <v>95</v>
      </c>
      <c r="C85" s="68" t="s">
        <v>91</v>
      </c>
      <c r="D85" s="68"/>
    </row>
  </sheetData>
  <mergeCells count="16">
    <mergeCell ref="C85:D85"/>
    <mergeCell ref="C67:D67"/>
    <mergeCell ref="C70:D70"/>
    <mergeCell ref="C73:D73"/>
    <mergeCell ref="C76:D76"/>
    <mergeCell ref="C79:D79"/>
    <mergeCell ref="C82:D82"/>
    <mergeCell ref="E1:G1"/>
    <mergeCell ref="E2:G2"/>
    <mergeCell ref="A3:G3"/>
    <mergeCell ref="A5:A6"/>
    <mergeCell ref="B5:B6"/>
    <mergeCell ref="C5:C6"/>
    <mergeCell ref="D5:D6"/>
    <mergeCell ref="E5:E6"/>
    <mergeCell ref="F5:G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69"/>
  <sheetViews>
    <sheetView topLeftCell="A2" workbookViewId="0">
      <selection activeCell="B2" sqref="B2"/>
    </sheetView>
  </sheetViews>
  <sheetFormatPr defaultRowHeight="15" x14ac:dyDescent="0.25"/>
  <cols>
    <col min="1" max="1" width="5.7109375" style="174" customWidth="1"/>
    <col min="2" max="2" width="23.140625" style="174" customWidth="1"/>
    <col min="3" max="3" width="13" style="85" customWidth="1"/>
    <col min="4" max="4" width="13.42578125" style="85" customWidth="1"/>
    <col min="5" max="5" width="13.28515625" style="85" customWidth="1"/>
    <col min="6" max="6" width="11.7109375" style="85" customWidth="1"/>
    <col min="7" max="7" width="13.85546875" style="85" customWidth="1"/>
    <col min="8" max="8" width="12.42578125" style="85" bestFit="1" customWidth="1"/>
    <col min="9" max="9" width="13.140625" style="85" customWidth="1"/>
    <col min="10" max="10" width="13.42578125" style="85" customWidth="1"/>
    <col min="11" max="11" width="13.140625" style="85" customWidth="1"/>
    <col min="12" max="12" width="13.28515625" style="85" customWidth="1"/>
    <col min="13" max="13" width="13" style="85" customWidth="1"/>
    <col min="14" max="14" width="11.7109375" style="85" customWidth="1"/>
    <col min="15" max="15" width="13.5703125" style="85" customWidth="1"/>
    <col min="16" max="17" width="11.7109375" style="85" customWidth="1"/>
    <col min="18" max="18" width="13.28515625" style="85" customWidth="1"/>
    <col min="19" max="22" width="10.28515625" style="85" customWidth="1"/>
    <col min="23" max="23" width="9.7109375" style="85" customWidth="1"/>
    <col min="24" max="24" width="10.28515625" style="85" customWidth="1"/>
    <col min="25" max="27" width="10.28515625" style="174" customWidth="1"/>
  </cols>
  <sheetData>
    <row r="1" spans="1:27" ht="15" hidden="1" customHeight="1" x14ac:dyDescent="0.2">
      <c r="A1" s="69"/>
      <c r="B1" s="70"/>
      <c r="C1" s="71"/>
      <c r="D1" s="71"/>
      <c r="E1" s="71"/>
      <c r="F1" s="71"/>
      <c r="G1" s="71"/>
      <c r="H1" s="71"/>
      <c r="I1" s="72"/>
      <c r="J1" s="72"/>
      <c r="K1" s="73"/>
      <c r="L1" s="73"/>
      <c r="M1" s="72"/>
      <c r="N1" s="74"/>
      <c r="O1" s="74"/>
      <c r="P1" s="74"/>
      <c r="Q1" s="74"/>
      <c r="R1" s="75"/>
      <c r="S1" s="75"/>
      <c r="T1" s="75"/>
      <c r="U1" s="75"/>
      <c r="V1" s="75"/>
      <c r="W1" s="75"/>
      <c r="X1" s="75"/>
      <c r="Y1" s="76" t="s">
        <v>1235</v>
      </c>
      <c r="Z1" s="76"/>
      <c r="AA1" s="76"/>
    </row>
    <row r="2" spans="1:27" ht="45" customHeight="1" x14ac:dyDescent="0.2">
      <c r="A2" s="77"/>
      <c r="B2" s="78"/>
      <c r="C2" s="79" t="s">
        <v>1236</v>
      </c>
      <c r="D2" s="79"/>
      <c r="E2" s="79"/>
      <c r="F2" s="79"/>
      <c r="G2" s="79"/>
      <c r="H2" s="79"/>
      <c r="I2" s="79"/>
      <c r="J2" s="79"/>
      <c r="K2" s="79"/>
      <c r="L2" s="79"/>
      <c r="M2" s="79"/>
      <c r="N2" s="79"/>
      <c r="O2" s="79"/>
      <c r="P2" s="79"/>
      <c r="Q2" s="79"/>
      <c r="R2" s="79"/>
      <c r="S2" s="79"/>
      <c r="T2" s="80"/>
      <c r="U2" s="80"/>
      <c r="V2" s="80"/>
      <c r="W2" s="75"/>
      <c r="X2" s="75"/>
      <c r="Y2" s="76"/>
      <c r="Z2" s="76"/>
      <c r="AA2" s="76"/>
    </row>
    <row r="3" spans="1:27" ht="15.75" thickBot="1" x14ac:dyDescent="0.3">
      <c r="A3" s="77"/>
      <c r="B3" s="81"/>
      <c r="C3" s="82"/>
      <c r="D3" s="82"/>
      <c r="E3" s="83"/>
      <c r="F3" s="82"/>
      <c r="G3" s="82"/>
      <c r="H3" s="82"/>
      <c r="I3" s="84"/>
      <c r="J3" s="84"/>
      <c r="K3" s="84"/>
      <c r="M3" s="84"/>
      <c r="N3" s="74"/>
      <c r="O3" s="74"/>
      <c r="P3" s="74"/>
      <c r="Q3" s="74"/>
      <c r="R3" s="75"/>
      <c r="T3" s="75"/>
      <c r="U3" s="75"/>
      <c r="V3" s="75"/>
      <c r="W3" s="75"/>
      <c r="X3" s="84" t="s">
        <v>3</v>
      </c>
      <c r="Y3" s="86"/>
      <c r="Z3" s="86"/>
      <c r="AA3" s="86"/>
    </row>
    <row r="4" spans="1:27" ht="15" customHeight="1" x14ac:dyDescent="0.2">
      <c r="A4" s="87" t="s">
        <v>1237</v>
      </c>
      <c r="B4" s="88" t="s">
        <v>1238</v>
      </c>
      <c r="C4" s="89" t="s">
        <v>1239</v>
      </c>
      <c r="D4" s="90"/>
      <c r="E4" s="90"/>
      <c r="F4" s="90"/>
      <c r="G4" s="91"/>
      <c r="H4" s="92" t="s">
        <v>1240</v>
      </c>
      <c r="I4" s="93"/>
      <c r="J4" s="93"/>
      <c r="K4" s="93"/>
      <c r="L4" s="94"/>
      <c r="M4" s="92" t="s">
        <v>1241</v>
      </c>
      <c r="N4" s="93"/>
      <c r="O4" s="93"/>
      <c r="P4" s="93"/>
      <c r="Q4" s="94"/>
      <c r="R4" s="92" t="s">
        <v>1242</v>
      </c>
      <c r="S4" s="93"/>
      <c r="T4" s="93"/>
      <c r="U4" s="93"/>
      <c r="V4" s="93"/>
      <c r="W4" s="93"/>
      <c r="X4" s="93"/>
      <c r="Y4" s="93"/>
      <c r="Z4" s="93"/>
      <c r="AA4" s="94"/>
    </row>
    <row r="5" spans="1:27" ht="13.5" thickBot="1" x14ac:dyDescent="0.25">
      <c r="A5" s="87"/>
      <c r="B5" s="95"/>
      <c r="C5" s="96"/>
      <c r="D5" s="97"/>
      <c r="E5" s="97"/>
      <c r="F5" s="97"/>
      <c r="G5" s="98"/>
      <c r="H5" s="99"/>
      <c r="I5" s="100"/>
      <c r="J5" s="100"/>
      <c r="K5" s="100"/>
      <c r="L5" s="101"/>
      <c r="M5" s="99"/>
      <c r="N5" s="100"/>
      <c r="O5" s="100"/>
      <c r="P5" s="100"/>
      <c r="Q5" s="100"/>
      <c r="R5" s="102" t="s">
        <v>1243</v>
      </c>
      <c r="S5" s="103"/>
      <c r="T5" s="103"/>
      <c r="U5" s="103"/>
      <c r="V5" s="104"/>
      <c r="W5" s="103" t="s">
        <v>1244</v>
      </c>
      <c r="X5" s="103"/>
      <c r="Y5" s="103"/>
      <c r="Z5" s="103"/>
      <c r="AA5" s="105"/>
    </row>
    <row r="6" spans="1:27" ht="12.75" x14ac:dyDescent="0.2">
      <c r="A6" s="87"/>
      <c r="B6" s="95"/>
      <c r="C6" s="106" t="s">
        <v>1245</v>
      </c>
      <c r="D6" s="104" t="s">
        <v>1246</v>
      </c>
      <c r="E6" s="107"/>
      <c r="F6" s="107"/>
      <c r="G6" s="107"/>
      <c r="H6" s="108" t="s">
        <v>1245</v>
      </c>
      <c r="I6" s="109" t="s">
        <v>1246</v>
      </c>
      <c r="J6" s="110"/>
      <c r="K6" s="110"/>
      <c r="L6" s="111"/>
      <c r="M6" s="112" t="s">
        <v>1245</v>
      </c>
      <c r="N6" s="113" t="s">
        <v>1246</v>
      </c>
      <c r="O6" s="114"/>
      <c r="P6" s="114"/>
      <c r="Q6" s="114"/>
      <c r="R6" s="115" t="s">
        <v>1245</v>
      </c>
      <c r="S6" s="113" t="s">
        <v>1246</v>
      </c>
      <c r="T6" s="114"/>
      <c r="U6" s="114"/>
      <c r="V6" s="114"/>
      <c r="W6" s="116" t="s">
        <v>1245</v>
      </c>
      <c r="X6" s="113" t="s">
        <v>1246</v>
      </c>
      <c r="Y6" s="114"/>
      <c r="Z6" s="114"/>
      <c r="AA6" s="117"/>
    </row>
    <row r="7" spans="1:27" ht="72" customHeight="1" x14ac:dyDescent="0.2">
      <c r="A7" s="87"/>
      <c r="B7" s="95"/>
      <c r="C7" s="118"/>
      <c r="D7" s="119" t="s">
        <v>1247</v>
      </c>
      <c r="E7" s="119" t="s">
        <v>1248</v>
      </c>
      <c r="F7" s="119" t="s">
        <v>1249</v>
      </c>
      <c r="G7" s="120" t="s">
        <v>1250</v>
      </c>
      <c r="H7" s="121"/>
      <c r="I7" s="119" t="s">
        <v>1247</v>
      </c>
      <c r="J7" s="119" t="s">
        <v>1248</v>
      </c>
      <c r="K7" s="119" t="s">
        <v>1249</v>
      </c>
      <c r="L7" s="122" t="s">
        <v>1250</v>
      </c>
      <c r="M7" s="106"/>
      <c r="N7" s="119" t="s">
        <v>1247</v>
      </c>
      <c r="O7" s="119" t="s">
        <v>1248</v>
      </c>
      <c r="P7" s="119" t="s">
        <v>1249</v>
      </c>
      <c r="Q7" s="120" t="s">
        <v>1250</v>
      </c>
      <c r="R7" s="115"/>
      <c r="S7" s="119" t="s">
        <v>1247</v>
      </c>
      <c r="T7" s="119" t="s">
        <v>1248</v>
      </c>
      <c r="U7" s="119" t="s">
        <v>1249</v>
      </c>
      <c r="V7" s="120" t="s">
        <v>1250</v>
      </c>
      <c r="W7" s="116"/>
      <c r="X7" s="119" t="s">
        <v>1247</v>
      </c>
      <c r="Y7" s="123" t="s">
        <v>1248</v>
      </c>
      <c r="Z7" s="123" t="s">
        <v>1249</v>
      </c>
      <c r="AA7" s="124" t="s">
        <v>1250</v>
      </c>
    </row>
    <row r="8" spans="1:27" ht="12.75" x14ac:dyDescent="0.2">
      <c r="A8" s="125"/>
      <c r="B8" s="126" t="s">
        <v>14</v>
      </c>
      <c r="C8" s="127" t="s">
        <v>1251</v>
      </c>
      <c r="D8" s="128">
        <v>3</v>
      </c>
      <c r="E8" s="128">
        <v>4</v>
      </c>
      <c r="F8" s="128">
        <v>5</v>
      </c>
      <c r="G8" s="128">
        <v>6</v>
      </c>
      <c r="H8" s="128" t="s">
        <v>1252</v>
      </c>
      <c r="I8" s="128">
        <v>8</v>
      </c>
      <c r="J8" s="128" t="s">
        <v>75</v>
      </c>
      <c r="K8" s="128">
        <v>10</v>
      </c>
      <c r="L8" s="128" t="s">
        <v>17</v>
      </c>
      <c r="M8" s="127" t="s">
        <v>1253</v>
      </c>
      <c r="N8" s="128">
        <v>13</v>
      </c>
      <c r="O8" s="128" t="s">
        <v>22</v>
      </c>
      <c r="P8" s="128">
        <v>15</v>
      </c>
      <c r="Q8" s="128" t="s">
        <v>1254</v>
      </c>
      <c r="R8" s="127" t="s">
        <v>1255</v>
      </c>
      <c r="S8" s="128" t="s">
        <v>1256</v>
      </c>
      <c r="T8" s="127" t="s">
        <v>1257</v>
      </c>
      <c r="U8" s="128" t="s">
        <v>1258</v>
      </c>
      <c r="V8" s="128" t="s">
        <v>1259</v>
      </c>
      <c r="W8" s="127" t="s">
        <v>1260</v>
      </c>
      <c r="X8" s="128" t="s">
        <v>1261</v>
      </c>
      <c r="Y8" s="128" t="s">
        <v>1262</v>
      </c>
      <c r="Z8" s="128" t="s">
        <v>1263</v>
      </c>
      <c r="AA8" s="129" t="s">
        <v>1264</v>
      </c>
    </row>
    <row r="9" spans="1:27" ht="18" customHeight="1" x14ac:dyDescent="0.2">
      <c r="A9" s="130">
        <v>1</v>
      </c>
      <c r="B9" s="131" t="s">
        <v>1245</v>
      </c>
      <c r="C9" s="132">
        <v>11148740.399999999</v>
      </c>
      <c r="D9" s="132">
        <v>1619596.6999999997</v>
      </c>
      <c r="E9" s="132">
        <v>9205805</v>
      </c>
      <c r="F9" s="132">
        <v>7928.2000000000007</v>
      </c>
      <c r="G9" s="132">
        <v>315410.50000000006</v>
      </c>
      <c r="H9" s="132">
        <v>11957626.689999998</v>
      </c>
      <c r="I9" s="133">
        <v>1619596.6999999997</v>
      </c>
      <c r="J9" s="133">
        <v>9901140.2899999991</v>
      </c>
      <c r="K9" s="133">
        <v>7928.2000000000007</v>
      </c>
      <c r="L9" s="133">
        <v>428961.49999999994</v>
      </c>
      <c r="M9" s="133">
        <v>11578935.300000001</v>
      </c>
      <c r="N9" s="133">
        <v>1619596.6999999997</v>
      </c>
      <c r="O9" s="133">
        <v>9522448.9000000004</v>
      </c>
      <c r="P9" s="133">
        <v>7928.2000000000007</v>
      </c>
      <c r="Q9" s="133">
        <v>428961.49999999994</v>
      </c>
      <c r="R9" s="134">
        <v>-378691.38999999687</v>
      </c>
      <c r="S9" s="134">
        <v>0</v>
      </c>
      <c r="T9" s="134">
        <v>-378691.38999999873</v>
      </c>
      <c r="U9" s="134">
        <v>0</v>
      </c>
      <c r="V9" s="134">
        <v>0</v>
      </c>
      <c r="W9" s="134">
        <v>96.833055590231027</v>
      </c>
      <c r="X9" s="134">
        <v>100</v>
      </c>
      <c r="Y9" s="135">
        <v>96.175274979363024</v>
      </c>
      <c r="Z9" s="135">
        <v>100</v>
      </c>
      <c r="AA9" s="136">
        <v>100</v>
      </c>
    </row>
    <row r="10" spans="1:27" ht="20.25" customHeight="1" x14ac:dyDescent="0.2">
      <c r="A10" s="130">
        <v>2</v>
      </c>
      <c r="B10" s="131" t="s">
        <v>1265</v>
      </c>
      <c r="C10" s="132">
        <v>8052059.6999999993</v>
      </c>
      <c r="D10" s="132">
        <v>890777.99999999988</v>
      </c>
      <c r="E10" s="132">
        <v>6943704.7999999989</v>
      </c>
      <c r="F10" s="132">
        <v>3755</v>
      </c>
      <c r="G10" s="132">
        <v>213821.90000000005</v>
      </c>
      <c r="H10" s="132">
        <v>8613324.5</v>
      </c>
      <c r="I10" s="132">
        <v>890777.99999999988</v>
      </c>
      <c r="J10" s="132">
        <v>7458151.3999999994</v>
      </c>
      <c r="K10" s="132">
        <v>3755</v>
      </c>
      <c r="L10" s="132">
        <v>260640.09999999995</v>
      </c>
      <c r="M10" s="133">
        <v>8357539.5</v>
      </c>
      <c r="N10" s="132">
        <v>890777.99999999988</v>
      </c>
      <c r="O10" s="132">
        <v>7202366.4000000004</v>
      </c>
      <c r="P10" s="132">
        <v>3755</v>
      </c>
      <c r="Q10" s="132">
        <v>260640.1</v>
      </c>
      <c r="R10" s="134">
        <v>-254534.90000000037</v>
      </c>
      <c r="S10" s="134">
        <v>0</v>
      </c>
      <c r="T10" s="134">
        <v>-255784.99999999907</v>
      </c>
      <c r="U10" s="134">
        <v>0</v>
      </c>
      <c r="V10" s="134">
        <v>0</v>
      </c>
      <c r="W10" s="134">
        <v>97.044441464648742</v>
      </c>
      <c r="X10" s="134">
        <v>100</v>
      </c>
      <c r="Y10" s="135">
        <v>96.570396787600757</v>
      </c>
      <c r="Z10" s="135">
        <v>100</v>
      </c>
      <c r="AA10" s="136">
        <v>100.00000000000003</v>
      </c>
    </row>
    <row r="11" spans="1:27" ht="18" customHeight="1" x14ac:dyDescent="0.2">
      <c r="A11" s="130">
        <v>3</v>
      </c>
      <c r="B11" s="131" t="s">
        <v>1266</v>
      </c>
      <c r="C11" s="132">
        <v>3096680.7000000007</v>
      </c>
      <c r="D11" s="132">
        <v>728818.7</v>
      </c>
      <c r="E11" s="132">
        <v>2262100.2000000002</v>
      </c>
      <c r="F11" s="132">
        <v>4173.2000000000007</v>
      </c>
      <c r="G11" s="132">
        <v>101588.60000000002</v>
      </c>
      <c r="H11" s="132">
        <v>3344302.2</v>
      </c>
      <c r="I11" s="132">
        <v>728818.7</v>
      </c>
      <c r="J11" s="132">
        <v>2442988.89</v>
      </c>
      <c r="K11" s="132">
        <v>4173.2000000000007</v>
      </c>
      <c r="L11" s="132">
        <v>168321.4</v>
      </c>
      <c r="M11" s="133">
        <v>3221395.8</v>
      </c>
      <c r="N11" s="132">
        <v>728818.7</v>
      </c>
      <c r="O11" s="132">
        <v>2320082.5</v>
      </c>
      <c r="P11" s="132">
        <v>4173.2000000000007</v>
      </c>
      <c r="Q11" s="132">
        <v>168321.39999999997</v>
      </c>
      <c r="R11" s="134">
        <v>-124156.49000000069</v>
      </c>
      <c r="S11" s="134">
        <v>0</v>
      </c>
      <c r="T11" s="134">
        <v>-122906.39000000013</v>
      </c>
      <c r="U11" s="134">
        <v>0</v>
      </c>
      <c r="V11" s="134">
        <v>0</v>
      </c>
      <c r="W11" s="134">
        <v>96.288908998041677</v>
      </c>
      <c r="X11" s="134">
        <v>100</v>
      </c>
      <c r="Y11" s="135">
        <v>94.969015597938309</v>
      </c>
      <c r="Z11" s="135">
        <v>100</v>
      </c>
      <c r="AA11" s="136">
        <v>99.999999999999972</v>
      </c>
    </row>
    <row r="12" spans="1:27" ht="12.75" x14ac:dyDescent="0.2">
      <c r="A12" s="130">
        <v>4</v>
      </c>
      <c r="B12" s="137"/>
      <c r="C12" s="138"/>
      <c r="D12" s="138"/>
      <c r="E12" s="138"/>
      <c r="F12" s="138"/>
      <c r="G12" s="138"/>
      <c r="H12" s="138">
        <v>0</v>
      </c>
      <c r="I12" s="139"/>
      <c r="J12" s="139">
        <v>0</v>
      </c>
      <c r="K12" s="139"/>
      <c r="L12" s="139"/>
      <c r="M12" s="139">
        <v>0</v>
      </c>
      <c r="N12" s="139"/>
      <c r="O12" s="139">
        <v>0</v>
      </c>
      <c r="P12" s="139"/>
      <c r="Q12" s="140">
        <v>0</v>
      </c>
      <c r="R12" s="141">
        <v>0</v>
      </c>
      <c r="S12" s="140"/>
      <c r="T12" s="140">
        <v>0</v>
      </c>
      <c r="U12" s="140"/>
      <c r="V12" s="141">
        <v>0</v>
      </c>
      <c r="W12" s="141">
        <v>0</v>
      </c>
      <c r="X12" s="141"/>
      <c r="Y12" s="140">
        <v>0</v>
      </c>
      <c r="Z12" s="140"/>
      <c r="AA12" s="142">
        <v>0</v>
      </c>
    </row>
    <row r="13" spans="1:27" s="147" customFormat="1" ht="12.75" x14ac:dyDescent="0.2">
      <c r="A13" s="130">
        <v>5</v>
      </c>
      <c r="B13" s="143" t="s">
        <v>1267</v>
      </c>
      <c r="C13" s="144">
        <v>377805.3</v>
      </c>
      <c r="D13" s="144">
        <v>1634.5</v>
      </c>
      <c r="E13" s="144">
        <v>356282.2</v>
      </c>
      <c r="F13" s="144">
        <v>0</v>
      </c>
      <c r="G13" s="144">
        <v>19888.599999999999</v>
      </c>
      <c r="H13" s="144">
        <v>401360.1</v>
      </c>
      <c r="I13" s="144">
        <v>1634.5</v>
      </c>
      <c r="J13" s="144">
        <v>379202.89999999997</v>
      </c>
      <c r="K13" s="144">
        <v>0</v>
      </c>
      <c r="L13" s="144">
        <v>20522.7</v>
      </c>
      <c r="M13" s="144">
        <v>398914.08629999997</v>
      </c>
      <c r="N13" s="144">
        <v>1634.5</v>
      </c>
      <c r="O13" s="144">
        <v>376756.88639999996</v>
      </c>
      <c r="P13" s="144">
        <v>0</v>
      </c>
      <c r="Q13" s="144">
        <v>20522.7</v>
      </c>
      <c r="R13" s="141">
        <v>-2446.0137000000104</v>
      </c>
      <c r="S13" s="141">
        <v>0</v>
      </c>
      <c r="T13" s="141">
        <v>-2446.0136000000057</v>
      </c>
      <c r="U13" s="141">
        <v>0</v>
      </c>
      <c r="V13" s="141">
        <v>0</v>
      </c>
      <c r="W13" s="141">
        <v>99.390568793460034</v>
      </c>
      <c r="X13" s="141">
        <v>100</v>
      </c>
      <c r="Y13" s="145">
        <v>99.354959152474834</v>
      </c>
      <c r="Z13" s="145">
        <v>0</v>
      </c>
      <c r="AA13" s="146">
        <v>100</v>
      </c>
    </row>
    <row r="14" spans="1:27" s="147" customFormat="1" ht="12.75" x14ac:dyDescent="0.2">
      <c r="A14" s="130">
        <v>6</v>
      </c>
      <c r="B14" s="143" t="s">
        <v>1265</v>
      </c>
      <c r="C14" s="144">
        <v>372086</v>
      </c>
      <c r="D14" s="144">
        <v>0</v>
      </c>
      <c r="E14" s="144">
        <v>352304.5</v>
      </c>
      <c r="F14" s="144">
        <v>0</v>
      </c>
      <c r="G14" s="144">
        <v>19781.5</v>
      </c>
      <c r="H14" s="144">
        <v>394977.60000000003</v>
      </c>
      <c r="I14" s="144">
        <v>0</v>
      </c>
      <c r="J14" s="144">
        <v>374711.7</v>
      </c>
      <c r="K14" s="144">
        <v>0</v>
      </c>
      <c r="L14" s="144">
        <v>20265.900000000001</v>
      </c>
      <c r="M14" s="144">
        <v>392562.27060000005</v>
      </c>
      <c r="N14" s="144">
        <v>0</v>
      </c>
      <c r="O14" s="144">
        <v>372296.37059999997</v>
      </c>
      <c r="P14" s="144">
        <v>0</v>
      </c>
      <c r="Q14" s="144">
        <v>20265.900000000001</v>
      </c>
      <c r="R14" s="141">
        <v>-2415.3293999999878</v>
      </c>
      <c r="S14" s="141">
        <v>0</v>
      </c>
      <c r="T14" s="141">
        <v>-2415.329400000046</v>
      </c>
      <c r="U14" s="141">
        <v>0</v>
      </c>
      <c r="V14" s="141">
        <v>0</v>
      </c>
      <c r="W14" s="141">
        <v>99.388489524469236</v>
      </c>
      <c r="X14" s="141">
        <v>0</v>
      </c>
      <c r="Y14" s="145">
        <v>99.355416604285367</v>
      </c>
      <c r="Z14" s="145">
        <v>0</v>
      </c>
      <c r="AA14" s="146">
        <v>100</v>
      </c>
    </row>
    <row r="15" spans="1:27" s="147" customFormat="1" ht="12.75" x14ac:dyDescent="0.2">
      <c r="A15" s="130">
        <v>7</v>
      </c>
      <c r="B15" s="143" t="s">
        <v>1266</v>
      </c>
      <c r="C15" s="144">
        <v>5719.3</v>
      </c>
      <c r="D15" s="144">
        <v>1634.5</v>
      </c>
      <c r="E15" s="144">
        <v>3977.7</v>
      </c>
      <c r="F15" s="144">
        <v>0</v>
      </c>
      <c r="G15" s="144">
        <v>107.1</v>
      </c>
      <c r="H15" s="144">
        <v>6382.4999999999982</v>
      </c>
      <c r="I15" s="144">
        <v>1634.5</v>
      </c>
      <c r="J15" s="144">
        <v>4491.2</v>
      </c>
      <c r="K15" s="144">
        <v>0</v>
      </c>
      <c r="L15" s="144">
        <v>256.79999999999995</v>
      </c>
      <c r="M15" s="144">
        <v>6351.8</v>
      </c>
      <c r="N15" s="144">
        <v>1634.5</v>
      </c>
      <c r="O15" s="144">
        <v>4460.5158000000001</v>
      </c>
      <c r="P15" s="144">
        <v>0</v>
      </c>
      <c r="Q15" s="144">
        <v>256.79999999999995</v>
      </c>
      <c r="R15" s="141">
        <v>-30.699999999997999</v>
      </c>
      <c r="S15" s="141">
        <v>0</v>
      </c>
      <c r="T15" s="141">
        <v>-30.684199999999691</v>
      </c>
      <c r="U15" s="141">
        <v>0</v>
      </c>
      <c r="V15" s="141">
        <v>0</v>
      </c>
      <c r="W15" s="141">
        <v>99.518997258127726</v>
      </c>
      <c r="X15" s="141">
        <v>100</v>
      </c>
      <c r="Y15" s="145">
        <v>99.316792839330247</v>
      </c>
      <c r="Z15" s="145">
        <v>0</v>
      </c>
      <c r="AA15" s="146">
        <v>100</v>
      </c>
    </row>
    <row r="16" spans="1:27" s="147" customFormat="1" ht="12.75" x14ac:dyDescent="0.2">
      <c r="A16" s="130">
        <v>8</v>
      </c>
      <c r="B16" s="137" t="s">
        <v>1268</v>
      </c>
      <c r="C16" s="138">
        <v>372086</v>
      </c>
      <c r="D16" s="138">
        <v>0</v>
      </c>
      <c r="E16" s="138">
        <v>352304.5</v>
      </c>
      <c r="F16" s="138">
        <v>0</v>
      </c>
      <c r="G16" s="138">
        <v>19781.5</v>
      </c>
      <c r="H16" s="138">
        <v>394977.60000000003</v>
      </c>
      <c r="I16" s="139">
        <v>0</v>
      </c>
      <c r="J16" s="139">
        <v>374711.7</v>
      </c>
      <c r="K16" s="139">
        <v>0</v>
      </c>
      <c r="L16" s="139">
        <v>20265.900000000001</v>
      </c>
      <c r="M16" s="138">
        <v>392562.27060000005</v>
      </c>
      <c r="N16" s="139">
        <v>0</v>
      </c>
      <c r="O16" s="139">
        <v>372296.37059999997</v>
      </c>
      <c r="P16" s="139">
        <v>0</v>
      </c>
      <c r="Q16" s="140">
        <v>20265.900000000001</v>
      </c>
      <c r="R16" s="141">
        <v>-2415.3293999999878</v>
      </c>
      <c r="S16" s="140">
        <v>0</v>
      </c>
      <c r="T16" s="140">
        <v>-2415.329400000046</v>
      </c>
      <c r="U16" s="140">
        <v>0</v>
      </c>
      <c r="V16" s="141">
        <v>0</v>
      </c>
      <c r="W16" s="141">
        <v>99.388489524469236</v>
      </c>
      <c r="X16" s="140">
        <v>0</v>
      </c>
      <c r="Y16" s="140">
        <v>99.355416604285367</v>
      </c>
      <c r="Z16" s="140">
        <v>0</v>
      </c>
      <c r="AA16" s="142">
        <v>100</v>
      </c>
    </row>
    <row r="17" spans="1:27" s="147" customFormat="1" ht="12.75" x14ac:dyDescent="0.2">
      <c r="A17" s="130">
        <v>9</v>
      </c>
      <c r="B17" s="137" t="s">
        <v>1269</v>
      </c>
      <c r="C17" s="138">
        <v>3789.1</v>
      </c>
      <c r="D17" s="138">
        <v>989</v>
      </c>
      <c r="E17" s="138">
        <v>2738.7</v>
      </c>
      <c r="F17" s="138">
        <v>0</v>
      </c>
      <c r="G17" s="138">
        <v>61.4</v>
      </c>
      <c r="H17" s="138">
        <v>4280.3999999999996</v>
      </c>
      <c r="I17" s="139">
        <v>989</v>
      </c>
      <c r="J17" s="139">
        <v>3147.7</v>
      </c>
      <c r="K17" s="139">
        <v>0</v>
      </c>
      <c r="L17" s="139">
        <v>143.69999999999999</v>
      </c>
      <c r="M17" s="138">
        <v>4280.3999999999996</v>
      </c>
      <c r="N17" s="139">
        <v>989</v>
      </c>
      <c r="O17" s="139">
        <v>3147.7000000000003</v>
      </c>
      <c r="P17" s="139">
        <v>0</v>
      </c>
      <c r="Q17" s="140">
        <v>143.69999999999999</v>
      </c>
      <c r="R17" s="141">
        <v>0</v>
      </c>
      <c r="S17" s="140">
        <v>0</v>
      </c>
      <c r="T17" s="140">
        <v>0</v>
      </c>
      <c r="U17" s="140">
        <v>0</v>
      </c>
      <c r="V17" s="141">
        <v>0</v>
      </c>
      <c r="W17" s="141">
        <v>100</v>
      </c>
      <c r="X17" s="140">
        <v>100</v>
      </c>
      <c r="Y17" s="140">
        <v>100.00000000000003</v>
      </c>
      <c r="Z17" s="140">
        <v>0</v>
      </c>
      <c r="AA17" s="142">
        <v>100</v>
      </c>
    </row>
    <row r="18" spans="1:27" s="147" customFormat="1" ht="12.75" x14ac:dyDescent="0.2">
      <c r="A18" s="130">
        <v>10</v>
      </c>
      <c r="B18" s="137" t="s">
        <v>1270</v>
      </c>
      <c r="C18" s="138">
        <v>1930.2</v>
      </c>
      <c r="D18" s="138">
        <v>645.5</v>
      </c>
      <c r="E18" s="138">
        <v>1239</v>
      </c>
      <c r="F18" s="138">
        <v>0</v>
      </c>
      <c r="G18" s="138">
        <v>45.7</v>
      </c>
      <c r="H18" s="138">
        <v>2102.1</v>
      </c>
      <c r="I18" s="139">
        <v>645.5</v>
      </c>
      <c r="J18" s="139">
        <v>1343.5</v>
      </c>
      <c r="K18" s="139">
        <v>0</v>
      </c>
      <c r="L18" s="139">
        <v>113.1</v>
      </c>
      <c r="M18" s="138">
        <v>2071.4157</v>
      </c>
      <c r="N18" s="139">
        <v>645.5</v>
      </c>
      <c r="O18" s="139">
        <v>1312.8158000000001</v>
      </c>
      <c r="P18" s="139">
        <v>0</v>
      </c>
      <c r="Q18" s="140">
        <v>113.1</v>
      </c>
      <c r="R18" s="141">
        <v>-30.684299999999894</v>
      </c>
      <c r="S18" s="140">
        <v>0</v>
      </c>
      <c r="T18" s="140">
        <v>-30.684199999999919</v>
      </c>
      <c r="U18" s="140">
        <v>0</v>
      </c>
      <c r="V18" s="141">
        <v>0</v>
      </c>
      <c r="W18" s="141">
        <v>98.54030255458828</v>
      </c>
      <c r="X18" s="140">
        <v>100</v>
      </c>
      <c r="Y18" s="140">
        <v>97.716099739486424</v>
      </c>
      <c r="Z18" s="140">
        <v>0</v>
      </c>
      <c r="AA18" s="142">
        <v>100</v>
      </c>
    </row>
    <row r="19" spans="1:27" s="147" customFormat="1" ht="12.75" x14ac:dyDescent="0.2">
      <c r="A19" s="130">
        <v>11</v>
      </c>
      <c r="B19" s="137"/>
      <c r="C19" s="138"/>
      <c r="D19" s="138"/>
      <c r="E19" s="138"/>
      <c r="F19" s="138"/>
      <c r="G19" s="138"/>
      <c r="H19" s="138">
        <v>0</v>
      </c>
      <c r="I19" s="139"/>
      <c r="J19" s="139">
        <v>0</v>
      </c>
      <c r="K19" s="139"/>
      <c r="L19" s="139"/>
      <c r="M19" s="139">
        <v>0</v>
      </c>
      <c r="N19" s="139"/>
      <c r="O19" s="139">
        <v>0</v>
      </c>
      <c r="P19" s="139"/>
      <c r="Q19" s="140">
        <v>0</v>
      </c>
      <c r="R19" s="141">
        <v>0</v>
      </c>
      <c r="S19" s="140"/>
      <c r="T19" s="140">
        <v>0</v>
      </c>
      <c r="U19" s="140"/>
      <c r="V19" s="141">
        <v>0</v>
      </c>
      <c r="W19" s="141">
        <v>0</v>
      </c>
      <c r="X19" s="141"/>
      <c r="Y19" s="140">
        <v>0</v>
      </c>
      <c r="Z19" s="140"/>
      <c r="AA19" s="142">
        <v>0</v>
      </c>
    </row>
    <row r="20" spans="1:27" s="147" customFormat="1" ht="12.75" x14ac:dyDescent="0.2">
      <c r="A20" s="130">
        <v>12</v>
      </c>
      <c r="B20" s="143" t="s">
        <v>1271</v>
      </c>
      <c r="C20" s="144">
        <v>2375129.1</v>
      </c>
      <c r="D20" s="144">
        <v>18054.200000000004</v>
      </c>
      <c r="E20" s="144">
        <v>2221396.4</v>
      </c>
      <c r="F20" s="144">
        <v>0</v>
      </c>
      <c r="G20" s="144">
        <v>135678.5</v>
      </c>
      <c r="H20" s="144">
        <v>2536932.5999999992</v>
      </c>
      <c r="I20" s="144">
        <v>18054.200000000004</v>
      </c>
      <c r="J20" s="144">
        <v>2375139.1999999997</v>
      </c>
      <c r="K20" s="144">
        <v>0</v>
      </c>
      <c r="L20" s="144">
        <v>143739.20000000001</v>
      </c>
      <c r="M20" s="144">
        <v>2459769.9965000004</v>
      </c>
      <c r="N20" s="144">
        <v>18054.200000000004</v>
      </c>
      <c r="O20" s="144">
        <v>2297976.5965999998</v>
      </c>
      <c r="P20" s="144">
        <v>0</v>
      </c>
      <c r="Q20" s="144">
        <v>143739.20000000001</v>
      </c>
      <c r="R20" s="141">
        <v>-77162.603499998804</v>
      </c>
      <c r="S20" s="141">
        <v>0</v>
      </c>
      <c r="T20" s="141">
        <v>-77162.603399999905</v>
      </c>
      <c r="U20" s="141">
        <v>0</v>
      </c>
      <c r="V20" s="141">
        <v>0</v>
      </c>
      <c r="W20" s="141">
        <v>96.958429108443838</v>
      </c>
      <c r="X20" s="141">
        <v>100</v>
      </c>
      <c r="Y20" s="145">
        <v>96.75123868950503</v>
      </c>
      <c r="Z20" s="145">
        <v>0</v>
      </c>
      <c r="AA20" s="146">
        <v>100</v>
      </c>
    </row>
    <row r="21" spans="1:27" s="147" customFormat="1" ht="12.75" x14ac:dyDescent="0.2">
      <c r="A21" s="130">
        <v>13</v>
      </c>
      <c r="B21" s="143" t="s">
        <v>1265</v>
      </c>
      <c r="C21" s="144">
        <v>2205640.6</v>
      </c>
      <c r="D21" s="144">
        <v>0</v>
      </c>
      <c r="E21" s="144">
        <v>2084911.9</v>
      </c>
      <c r="F21" s="144">
        <v>0</v>
      </c>
      <c r="G21" s="144">
        <v>120728.7</v>
      </c>
      <c r="H21" s="144">
        <v>2363325.7999999998</v>
      </c>
      <c r="I21" s="144">
        <v>0</v>
      </c>
      <c r="J21" s="144">
        <v>2234689.2999999998</v>
      </c>
      <c r="K21" s="144">
        <v>0</v>
      </c>
      <c r="L21" s="144">
        <v>128636.5</v>
      </c>
      <c r="M21" s="144">
        <v>2301718.0709000002</v>
      </c>
      <c r="N21" s="144">
        <v>0</v>
      </c>
      <c r="O21" s="144">
        <v>2173081.5709000002</v>
      </c>
      <c r="P21" s="144">
        <v>0</v>
      </c>
      <c r="Q21" s="144">
        <v>128636.5</v>
      </c>
      <c r="R21" s="141">
        <v>-61607.729099999648</v>
      </c>
      <c r="S21" s="141">
        <v>0</v>
      </c>
      <c r="T21" s="141">
        <v>-61607.729099999648</v>
      </c>
      <c r="U21" s="141">
        <v>0</v>
      </c>
      <c r="V21" s="141">
        <v>0</v>
      </c>
      <c r="W21" s="141">
        <v>97.393176636924125</v>
      </c>
      <c r="X21" s="141">
        <v>0</v>
      </c>
      <c r="Y21" s="145">
        <v>97.24311880403242</v>
      </c>
      <c r="Z21" s="145">
        <v>0</v>
      </c>
      <c r="AA21" s="146">
        <v>100</v>
      </c>
    </row>
    <row r="22" spans="1:27" s="147" customFormat="1" ht="12.75" x14ac:dyDescent="0.2">
      <c r="A22" s="130">
        <v>14</v>
      </c>
      <c r="B22" s="143" t="s">
        <v>1266</v>
      </c>
      <c r="C22" s="144">
        <v>169488.5</v>
      </c>
      <c r="D22" s="144">
        <v>18054.200000000004</v>
      </c>
      <c r="E22" s="144">
        <v>136484.5</v>
      </c>
      <c r="F22" s="144">
        <v>0</v>
      </c>
      <c r="G22" s="144">
        <v>14949.800000000003</v>
      </c>
      <c r="H22" s="144">
        <v>173606.80000000005</v>
      </c>
      <c r="I22" s="144">
        <v>18054.200000000004</v>
      </c>
      <c r="J22" s="144">
        <v>140449.90000000002</v>
      </c>
      <c r="K22" s="144">
        <v>0</v>
      </c>
      <c r="L22" s="144">
        <v>15102.700000000003</v>
      </c>
      <c r="M22" s="144">
        <v>158051.94500000001</v>
      </c>
      <c r="N22" s="144">
        <v>18054.200000000004</v>
      </c>
      <c r="O22" s="144">
        <v>124895.0257</v>
      </c>
      <c r="P22" s="144">
        <v>0</v>
      </c>
      <c r="Q22" s="144">
        <v>15102.700000000003</v>
      </c>
      <c r="R22" s="141">
        <v>-15554.85500000004</v>
      </c>
      <c r="S22" s="141">
        <v>0</v>
      </c>
      <c r="T22" s="141">
        <v>-15554.874300000025</v>
      </c>
      <c r="U22" s="141">
        <v>0</v>
      </c>
      <c r="V22" s="141">
        <v>0</v>
      </c>
      <c r="W22" s="141">
        <v>91.040181029775312</v>
      </c>
      <c r="X22" s="141">
        <v>100</v>
      </c>
      <c r="Y22" s="145">
        <v>88.924965913112061</v>
      </c>
      <c r="Z22" s="145">
        <v>0</v>
      </c>
      <c r="AA22" s="146">
        <v>100</v>
      </c>
    </row>
    <row r="23" spans="1:27" s="147" customFormat="1" ht="12.75" x14ac:dyDescent="0.2">
      <c r="A23" s="130">
        <v>15</v>
      </c>
      <c r="B23" s="137" t="s">
        <v>1268</v>
      </c>
      <c r="C23" s="138">
        <v>2205640.6</v>
      </c>
      <c r="D23" s="138">
        <v>0</v>
      </c>
      <c r="E23" s="138">
        <v>2084911.9</v>
      </c>
      <c r="F23" s="138">
        <v>0</v>
      </c>
      <c r="G23" s="138">
        <v>120728.7</v>
      </c>
      <c r="H23" s="138">
        <v>2363325.7999999998</v>
      </c>
      <c r="I23" s="139">
        <v>0</v>
      </c>
      <c r="J23" s="139">
        <v>2234689.2999999998</v>
      </c>
      <c r="K23" s="139">
        <v>0</v>
      </c>
      <c r="L23" s="139">
        <v>128636.5</v>
      </c>
      <c r="M23" s="138">
        <v>2301718.0709000002</v>
      </c>
      <c r="N23" s="139">
        <v>0</v>
      </c>
      <c r="O23" s="139">
        <v>2173081.5709000002</v>
      </c>
      <c r="P23" s="139">
        <v>0</v>
      </c>
      <c r="Q23" s="140">
        <v>128636.5</v>
      </c>
      <c r="R23" s="141">
        <v>-61607.729099999648</v>
      </c>
      <c r="S23" s="140">
        <v>0</v>
      </c>
      <c r="T23" s="140">
        <v>-61607.729099999648</v>
      </c>
      <c r="U23" s="140">
        <v>0</v>
      </c>
      <c r="V23" s="141">
        <v>0</v>
      </c>
      <c r="W23" s="141">
        <v>97.393176636924125</v>
      </c>
      <c r="X23" s="140">
        <v>0</v>
      </c>
      <c r="Y23" s="140">
        <v>97.24311880403242</v>
      </c>
      <c r="Z23" s="140">
        <v>0</v>
      </c>
      <c r="AA23" s="142">
        <v>100</v>
      </c>
    </row>
    <row r="24" spans="1:27" s="147" customFormat="1" ht="12.75" x14ac:dyDescent="0.2">
      <c r="A24" s="130">
        <v>16</v>
      </c>
      <c r="B24" s="137" t="s">
        <v>1272</v>
      </c>
      <c r="C24" s="138">
        <v>13430.900000000001</v>
      </c>
      <c r="D24" s="138">
        <v>1407.6</v>
      </c>
      <c r="E24" s="138">
        <v>11352.6</v>
      </c>
      <c r="F24" s="138">
        <v>0</v>
      </c>
      <c r="G24" s="138">
        <v>670.7</v>
      </c>
      <c r="H24" s="138">
        <v>13508.3</v>
      </c>
      <c r="I24" s="139">
        <v>1407.6</v>
      </c>
      <c r="J24" s="139">
        <v>11430</v>
      </c>
      <c r="K24" s="139">
        <v>0</v>
      </c>
      <c r="L24" s="139">
        <v>670.7</v>
      </c>
      <c r="M24" s="138">
        <v>10827.161700000001</v>
      </c>
      <c r="N24" s="139">
        <v>1407.6</v>
      </c>
      <c r="O24" s="139">
        <v>8748.8616999999995</v>
      </c>
      <c r="P24" s="139">
        <v>0</v>
      </c>
      <c r="Q24" s="140">
        <v>670.7</v>
      </c>
      <c r="R24" s="141">
        <v>-2681.1382999999987</v>
      </c>
      <c r="S24" s="140">
        <v>0</v>
      </c>
      <c r="T24" s="140">
        <v>-2681.1383000000005</v>
      </c>
      <c r="U24" s="140">
        <v>0</v>
      </c>
      <c r="V24" s="141">
        <v>0</v>
      </c>
      <c r="W24" s="141">
        <v>80.151919190423669</v>
      </c>
      <c r="X24" s="140">
        <v>100</v>
      </c>
      <c r="Y24" s="140">
        <v>76.542972003499557</v>
      </c>
      <c r="Z24" s="140">
        <v>0</v>
      </c>
      <c r="AA24" s="142">
        <v>100</v>
      </c>
    </row>
    <row r="25" spans="1:27" s="147" customFormat="1" ht="12.75" x14ac:dyDescent="0.2">
      <c r="A25" s="130">
        <v>17</v>
      </c>
      <c r="B25" s="137" t="s">
        <v>1273</v>
      </c>
      <c r="C25" s="138">
        <v>9333.9000000000015</v>
      </c>
      <c r="D25" s="138">
        <v>1257.5</v>
      </c>
      <c r="E25" s="138">
        <v>7777.7</v>
      </c>
      <c r="F25" s="138">
        <v>0</v>
      </c>
      <c r="G25" s="138">
        <v>298.7</v>
      </c>
      <c r="H25" s="138">
        <v>9401.9999999999964</v>
      </c>
      <c r="I25" s="139">
        <v>1257.5</v>
      </c>
      <c r="J25" s="139">
        <v>7845.7999999999993</v>
      </c>
      <c r="K25" s="139">
        <v>0</v>
      </c>
      <c r="L25" s="139">
        <v>298.7</v>
      </c>
      <c r="M25" s="138">
        <v>8295.8330999999998</v>
      </c>
      <c r="N25" s="139">
        <v>1257.5</v>
      </c>
      <c r="O25" s="139">
        <v>6739.6130999999996</v>
      </c>
      <c r="P25" s="139">
        <v>0</v>
      </c>
      <c r="Q25" s="140">
        <v>298.7</v>
      </c>
      <c r="R25" s="141">
        <v>-1106.1668999999965</v>
      </c>
      <c r="S25" s="140">
        <v>0</v>
      </c>
      <c r="T25" s="140">
        <v>-1106.1868999999997</v>
      </c>
      <c r="U25" s="140">
        <v>0</v>
      </c>
      <c r="V25" s="141">
        <v>0</v>
      </c>
      <c r="W25" s="141">
        <v>88.234770261646489</v>
      </c>
      <c r="X25" s="140">
        <v>100</v>
      </c>
      <c r="Y25" s="140">
        <v>85.900903668204649</v>
      </c>
      <c r="Z25" s="140">
        <v>0</v>
      </c>
      <c r="AA25" s="142">
        <v>100</v>
      </c>
    </row>
    <row r="26" spans="1:27" s="147" customFormat="1" ht="12.75" x14ac:dyDescent="0.2">
      <c r="A26" s="130">
        <v>18</v>
      </c>
      <c r="B26" s="137" t="s">
        <v>1274</v>
      </c>
      <c r="C26" s="138">
        <v>6074.8</v>
      </c>
      <c r="D26" s="138">
        <v>888.6</v>
      </c>
      <c r="E26" s="138">
        <v>4952.5</v>
      </c>
      <c r="F26" s="138">
        <v>0</v>
      </c>
      <c r="G26" s="138">
        <v>233.7</v>
      </c>
      <c r="H26" s="138">
        <v>6280.7000000000007</v>
      </c>
      <c r="I26" s="139">
        <v>888.6</v>
      </c>
      <c r="J26" s="139">
        <v>5084.5</v>
      </c>
      <c r="K26" s="139">
        <v>0</v>
      </c>
      <c r="L26" s="139">
        <v>307.60000000000002</v>
      </c>
      <c r="M26" s="138">
        <v>5255.1415000000006</v>
      </c>
      <c r="N26" s="139">
        <v>888.6</v>
      </c>
      <c r="O26" s="139">
        <v>4058.9414999999999</v>
      </c>
      <c r="P26" s="139">
        <v>0</v>
      </c>
      <c r="Q26" s="140">
        <v>307.60000000000002</v>
      </c>
      <c r="R26" s="141">
        <v>-1025.5585000000001</v>
      </c>
      <c r="S26" s="140">
        <v>0</v>
      </c>
      <c r="T26" s="140">
        <v>-1025.5585000000001</v>
      </c>
      <c r="U26" s="140">
        <v>0</v>
      </c>
      <c r="V26" s="141">
        <v>0</v>
      </c>
      <c r="W26" s="141">
        <v>83.671270718232051</v>
      </c>
      <c r="X26" s="140">
        <v>100</v>
      </c>
      <c r="Y26" s="140">
        <v>79.829707935883562</v>
      </c>
      <c r="Z26" s="140">
        <v>0</v>
      </c>
      <c r="AA26" s="142">
        <v>100</v>
      </c>
    </row>
    <row r="27" spans="1:27" s="147" customFormat="1" ht="12.75" x14ac:dyDescent="0.2">
      <c r="A27" s="130">
        <v>19</v>
      </c>
      <c r="B27" s="137" t="s">
        <v>1275</v>
      </c>
      <c r="C27" s="138">
        <v>11219.8</v>
      </c>
      <c r="D27" s="138">
        <v>643.70000000000005</v>
      </c>
      <c r="E27" s="138">
        <v>9681.7999999999993</v>
      </c>
      <c r="F27" s="138">
        <v>0</v>
      </c>
      <c r="G27" s="138">
        <v>894.3</v>
      </c>
      <c r="H27" s="138">
        <v>11355.1</v>
      </c>
      <c r="I27" s="139">
        <v>643.70000000000005</v>
      </c>
      <c r="J27" s="139">
        <v>9817.1</v>
      </c>
      <c r="K27" s="139">
        <v>0</v>
      </c>
      <c r="L27" s="139">
        <v>894.3</v>
      </c>
      <c r="M27" s="138">
        <v>11355.146000000001</v>
      </c>
      <c r="N27" s="139">
        <v>643.70000000000005</v>
      </c>
      <c r="O27" s="139">
        <v>9817.143</v>
      </c>
      <c r="P27" s="139">
        <v>0</v>
      </c>
      <c r="Q27" s="140">
        <v>894.3</v>
      </c>
      <c r="R27" s="141">
        <v>4.6000000000276486E-2</v>
      </c>
      <c r="S27" s="140">
        <v>0</v>
      </c>
      <c r="T27" s="140">
        <v>4.2999999999665306E-2</v>
      </c>
      <c r="U27" s="140">
        <v>0</v>
      </c>
      <c r="V27" s="141">
        <v>0</v>
      </c>
      <c r="W27" s="141">
        <v>100.00040510431435</v>
      </c>
      <c r="X27" s="140">
        <v>100</v>
      </c>
      <c r="Y27" s="140">
        <v>100.00043801122531</v>
      </c>
      <c r="Z27" s="140">
        <v>0</v>
      </c>
      <c r="AA27" s="142">
        <v>100</v>
      </c>
    </row>
    <row r="28" spans="1:27" s="147" customFormat="1" ht="12.75" x14ac:dyDescent="0.2">
      <c r="A28" s="130">
        <v>20</v>
      </c>
      <c r="B28" s="137" t="s">
        <v>1276</v>
      </c>
      <c r="C28" s="138">
        <v>12288.3</v>
      </c>
      <c r="D28" s="138">
        <v>1527.5</v>
      </c>
      <c r="E28" s="138">
        <v>8320.1</v>
      </c>
      <c r="F28" s="138">
        <v>0</v>
      </c>
      <c r="G28" s="138">
        <v>2440.6999999999998</v>
      </c>
      <c r="H28" s="138">
        <v>12541.100000000002</v>
      </c>
      <c r="I28" s="139">
        <v>1527.5</v>
      </c>
      <c r="J28" s="139">
        <v>8572.9</v>
      </c>
      <c r="K28" s="139">
        <v>0</v>
      </c>
      <c r="L28" s="139">
        <v>2440.6999999999998</v>
      </c>
      <c r="M28" s="138">
        <v>12168.373100000001</v>
      </c>
      <c r="N28" s="139">
        <v>1527.5</v>
      </c>
      <c r="O28" s="139">
        <v>8200.1731</v>
      </c>
      <c r="P28" s="139">
        <v>0</v>
      </c>
      <c r="Q28" s="140">
        <v>2440.6999999999998</v>
      </c>
      <c r="R28" s="141">
        <v>-372.72690000000148</v>
      </c>
      <c r="S28" s="140">
        <v>0</v>
      </c>
      <c r="T28" s="140">
        <v>-372.72689999999966</v>
      </c>
      <c r="U28" s="140">
        <v>0</v>
      </c>
      <c r="V28" s="141">
        <v>0</v>
      </c>
      <c r="W28" s="141">
        <v>97.027956877785826</v>
      </c>
      <c r="X28" s="140">
        <v>100</v>
      </c>
      <c r="Y28" s="140">
        <v>95.652265861027203</v>
      </c>
      <c r="Z28" s="140">
        <v>0</v>
      </c>
      <c r="AA28" s="142">
        <v>100</v>
      </c>
    </row>
    <row r="29" spans="1:27" s="147" customFormat="1" ht="12.75" x14ac:dyDescent="0.2">
      <c r="A29" s="130">
        <v>21</v>
      </c>
      <c r="B29" s="137" t="s">
        <v>1277</v>
      </c>
      <c r="C29" s="138">
        <v>9661.5</v>
      </c>
      <c r="D29" s="138">
        <v>898.6</v>
      </c>
      <c r="E29" s="138">
        <v>8651.1</v>
      </c>
      <c r="F29" s="138">
        <v>0</v>
      </c>
      <c r="G29" s="138">
        <v>111.8</v>
      </c>
      <c r="H29" s="138">
        <v>9730.8000000000011</v>
      </c>
      <c r="I29" s="139">
        <v>898.6</v>
      </c>
      <c r="J29" s="139">
        <v>8720.4</v>
      </c>
      <c r="K29" s="139">
        <v>0</v>
      </c>
      <c r="L29" s="139">
        <v>111.80000000000001</v>
      </c>
      <c r="M29" s="138">
        <v>8190.605700000001</v>
      </c>
      <c r="N29" s="139">
        <v>898.6</v>
      </c>
      <c r="O29" s="139">
        <v>7180.2057999999997</v>
      </c>
      <c r="P29" s="139">
        <v>0</v>
      </c>
      <c r="Q29" s="140">
        <v>111.80000000000001</v>
      </c>
      <c r="R29" s="141">
        <v>-1540.1943000000001</v>
      </c>
      <c r="S29" s="140">
        <v>0</v>
      </c>
      <c r="T29" s="140">
        <v>-1540.1941999999999</v>
      </c>
      <c r="U29" s="140">
        <v>0</v>
      </c>
      <c r="V29" s="141">
        <v>0</v>
      </c>
      <c r="W29" s="141">
        <v>84.171966333703296</v>
      </c>
      <c r="X29" s="140">
        <v>100</v>
      </c>
      <c r="Y29" s="140">
        <v>82.338032659052345</v>
      </c>
      <c r="Z29" s="140">
        <v>0</v>
      </c>
      <c r="AA29" s="142">
        <v>100</v>
      </c>
    </row>
    <row r="30" spans="1:27" s="147" customFormat="1" ht="12.75" x14ac:dyDescent="0.2">
      <c r="A30" s="130">
        <v>22</v>
      </c>
      <c r="B30" s="137" t="s">
        <v>1278</v>
      </c>
      <c r="C30" s="138">
        <v>770.69999999999993</v>
      </c>
      <c r="D30" s="138">
        <v>678.4</v>
      </c>
      <c r="E30" s="138">
        <v>79.400000000000006</v>
      </c>
      <c r="F30" s="138">
        <v>0</v>
      </c>
      <c r="G30" s="138">
        <v>12.9</v>
      </c>
      <c r="H30" s="138">
        <v>770.69999999999993</v>
      </c>
      <c r="I30" s="139">
        <v>678.4</v>
      </c>
      <c r="J30" s="139">
        <v>79.400000000000006</v>
      </c>
      <c r="K30" s="139">
        <v>0</v>
      </c>
      <c r="L30" s="139">
        <v>12.9</v>
      </c>
      <c r="M30" s="138">
        <v>770.74099999999999</v>
      </c>
      <c r="N30" s="139">
        <v>678.4</v>
      </c>
      <c r="O30" s="139">
        <v>79.441999999999993</v>
      </c>
      <c r="P30" s="139">
        <v>0</v>
      </c>
      <c r="Q30" s="140">
        <v>12.9</v>
      </c>
      <c r="R30" s="141">
        <v>4.100000000005366E-2</v>
      </c>
      <c r="S30" s="140">
        <v>0</v>
      </c>
      <c r="T30" s="140">
        <v>4.1999999999987381E-2</v>
      </c>
      <c r="U30" s="140">
        <v>0</v>
      </c>
      <c r="V30" s="141">
        <v>0</v>
      </c>
      <c r="W30" s="141">
        <v>100.00531983910732</v>
      </c>
      <c r="X30" s="140">
        <v>100</v>
      </c>
      <c r="Y30" s="141">
        <v>100.0528967254408</v>
      </c>
      <c r="Z30" s="141">
        <v>0</v>
      </c>
      <c r="AA30" s="148">
        <v>100</v>
      </c>
    </row>
    <row r="31" spans="1:27" s="147" customFormat="1" ht="12.75" x14ac:dyDescent="0.2">
      <c r="A31" s="130">
        <v>23</v>
      </c>
      <c r="B31" s="137" t="s">
        <v>1279</v>
      </c>
      <c r="C31" s="138">
        <v>13964.9</v>
      </c>
      <c r="D31" s="138">
        <v>989.1</v>
      </c>
      <c r="E31" s="138">
        <v>11226.3</v>
      </c>
      <c r="F31" s="138">
        <v>0</v>
      </c>
      <c r="G31" s="138">
        <v>1749.5</v>
      </c>
      <c r="H31" s="138">
        <v>14105.3</v>
      </c>
      <c r="I31" s="139">
        <v>989.1</v>
      </c>
      <c r="J31" s="139">
        <v>11366.7</v>
      </c>
      <c r="K31" s="139">
        <v>0</v>
      </c>
      <c r="L31" s="139">
        <v>1749.5</v>
      </c>
      <c r="M31" s="138">
        <v>10375.0183</v>
      </c>
      <c r="N31" s="139">
        <v>989.1</v>
      </c>
      <c r="O31" s="139">
        <v>7636.4183000000003</v>
      </c>
      <c r="P31" s="139">
        <v>0</v>
      </c>
      <c r="Q31" s="140">
        <v>1749.5</v>
      </c>
      <c r="R31" s="141">
        <v>-3730.2816999999995</v>
      </c>
      <c r="S31" s="140">
        <v>0</v>
      </c>
      <c r="T31" s="140">
        <v>-3730.2817000000005</v>
      </c>
      <c r="U31" s="140">
        <v>0</v>
      </c>
      <c r="V31" s="141">
        <v>0</v>
      </c>
      <c r="W31" s="141">
        <v>73.554042097651234</v>
      </c>
      <c r="X31" s="140">
        <v>100</v>
      </c>
      <c r="Y31" s="141">
        <v>67.182368673405648</v>
      </c>
      <c r="Z31" s="141">
        <v>0</v>
      </c>
      <c r="AA31" s="148">
        <v>100</v>
      </c>
    </row>
    <row r="32" spans="1:27" s="147" customFormat="1" ht="12.75" x14ac:dyDescent="0.2">
      <c r="A32" s="130">
        <v>24</v>
      </c>
      <c r="B32" s="137" t="s">
        <v>1280</v>
      </c>
      <c r="C32" s="138">
        <v>990.1</v>
      </c>
      <c r="D32" s="138">
        <v>723.7</v>
      </c>
      <c r="E32" s="138">
        <v>214.9</v>
      </c>
      <c r="F32" s="138">
        <v>0</v>
      </c>
      <c r="G32" s="138">
        <v>51.5</v>
      </c>
      <c r="H32" s="138">
        <v>996.39999999999986</v>
      </c>
      <c r="I32" s="139">
        <v>723.7</v>
      </c>
      <c r="J32" s="139">
        <v>214.9</v>
      </c>
      <c r="K32" s="139">
        <v>0</v>
      </c>
      <c r="L32" s="139">
        <v>57.8</v>
      </c>
      <c r="M32" s="138">
        <v>996.4</v>
      </c>
      <c r="N32" s="139">
        <v>723.7</v>
      </c>
      <c r="O32" s="139">
        <v>214.91399999999999</v>
      </c>
      <c r="P32" s="139">
        <v>0</v>
      </c>
      <c r="Q32" s="140">
        <v>57.8</v>
      </c>
      <c r="R32" s="141">
        <v>0</v>
      </c>
      <c r="S32" s="140">
        <v>0</v>
      </c>
      <c r="T32" s="140">
        <v>1.3999999999981583E-2</v>
      </c>
      <c r="U32" s="140">
        <v>0</v>
      </c>
      <c r="V32" s="141">
        <v>0</v>
      </c>
      <c r="W32" s="141">
        <v>100.00000000000003</v>
      </c>
      <c r="X32" s="140">
        <v>100</v>
      </c>
      <c r="Y32" s="141">
        <v>100.00651465798045</v>
      </c>
      <c r="Z32" s="141">
        <v>0</v>
      </c>
      <c r="AA32" s="148">
        <v>100</v>
      </c>
    </row>
    <row r="33" spans="1:27" s="147" customFormat="1" ht="12.75" x14ac:dyDescent="0.2">
      <c r="A33" s="130">
        <v>25</v>
      </c>
      <c r="B33" s="137" t="s">
        <v>1281</v>
      </c>
      <c r="C33" s="138">
        <v>22602.3</v>
      </c>
      <c r="D33" s="138">
        <v>1837.2</v>
      </c>
      <c r="E33" s="138">
        <v>19269.3</v>
      </c>
      <c r="F33" s="138">
        <v>0</v>
      </c>
      <c r="G33" s="138">
        <v>1495.8</v>
      </c>
      <c r="H33" s="138">
        <v>22802.500000000004</v>
      </c>
      <c r="I33" s="139">
        <v>1837.2</v>
      </c>
      <c r="J33" s="139">
        <v>19469.5</v>
      </c>
      <c r="K33" s="139">
        <v>0</v>
      </c>
      <c r="L33" s="139">
        <v>1495.8</v>
      </c>
      <c r="M33" s="138">
        <v>22802.5</v>
      </c>
      <c r="N33" s="139">
        <v>1837.2</v>
      </c>
      <c r="O33" s="139">
        <v>19469.5</v>
      </c>
      <c r="P33" s="139">
        <v>0</v>
      </c>
      <c r="Q33" s="140">
        <v>1495.8</v>
      </c>
      <c r="R33" s="141">
        <v>0</v>
      </c>
      <c r="S33" s="140">
        <v>0</v>
      </c>
      <c r="T33" s="140">
        <v>0</v>
      </c>
      <c r="U33" s="140">
        <v>0</v>
      </c>
      <c r="V33" s="141">
        <v>0</v>
      </c>
      <c r="W33" s="141">
        <v>99.999999999999986</v>
      </c>
      <c r="X33" s="140">
        <v>100</v>
      </c>
      <c r="Y33" s="140">
        <v>100</v>
      </c>
      <c r="Z33" s="140">
        <v>0</v>
      </c>
      <c r="AA33" s="142">
        <v>100</v>
      </c>
    </row>
    <row r="34" spans="1:27" s="147" customFormat="1" ht="12.75" x14ac:dyDescent="0.2">
      <c r="A34" s="130">
        <v>26</v>
      </c>
      <c r="B34" s="137" t="s">
        <v>1282</v>
      </c>
      <c r="C34" s="138">
        <v>7497.7</v>
      </c>
      <c r="D34" s="138">
        <v>868.7</v>
      </c>
      <c r="E34" s="138">
        <v>6361.7</v>
      </c>
      <c r="F34" s="138">
        <v>0</v>
      </c>
      <c r="G34" s="138">
        <v>267.3</v>
      </c>
      <c r="H34" s="138">
        <v>7907.9999999999991</v>
      </c>
      <c r="I34" s="139">
        <v>868.7</v>
      </c>
      <c r="J34" s="139">
        <v>6772</v>
      </c>
      <c r="K34" s="139">
        <v>0</v>
      </c>
      <c r="L34" s="139">
        <v>267.3</v>
      </c>
      <c r="M34" s="138">
        <v>7403.6041999999998</v>
      </c>
      <c r="N34" s="139">
        <v>868.7</v>
      </c>
      <c r="O34" s="139">
        <v>6267.6041999999998</v>
      </c>
      <c r="P34" s="139">
        <v>0</v>
      </c>
      <c r="Q34" s="140">
        <v>267.3</v>
      </c>
      <c r="R34" s="141">
        <v>-504.39579999999933</v>
      </c>
      <c r="S34" s="140">
        <v>0</v>
      </c>
      <c r="T34" s="140">
        <v>-504.39580000000024</v>
      </c>
      <c r="U34" s="140">
        <v>0</v>
      </c>
      <c r="V34" s="141">
        <v>0</v>
      </c>
      <c r="W34" s="141">
        <v>93.621702073849278</v>
      </c>
      <c r="X34" s="140">
        <v>100</v>
      </c>
      <c r="Y34" s="140">
        <v>92.55174542232723</v>
      </c>
      <c r="Z34" s="140">
        <v>0</v>
      </c>
      <c r="AA34" s="142">
        <v>100</v>
      </c>
    </row>
    <row r="35" spans="1:27" s="147" customFormat="1" ht="12.75" x14ac:dyDescent="0.2">
      <c r="A35" s="130">
        <v>27</v>
      </c>
      <c r="B35" s="137" t="s">
        <v>1283</v>
      </c>
      <c r="C35" s="138">
        <v>7793.8000000000011</v>
      </c>
      <c r="D35" s="138">
        <v>948.6</v>
      </c>
      <c r="E35" s="138">
        <v>6440.6</v>
      </c>
      <c r="F35" s="138">
        <v>0</v>
      </c>
      <c r="G35" s="138">
        <v>404.6</v>
      </c>
      <c r="H35" s="138">
        <v>8382.5999999999985</v>
      </c>
      <c r="I35" s="139">
        <v>948.6</v>
      </c>
      <c r="J35" s="139">
        <v>6999.4000000000005</v>
      </c>
      <c r="K35" s="139">
        <v>0</v>
      </c>
      <c r="L35" s="139">
        <v>434.6</v>
      </c>
      <c r="M35" s="138">
        <v>8382.6</v>
      </c>
      <c r="N35" s="139">
        <v>948.6</v>
      </c>
      <c r="O35" s="139">
        <v>6999.4000000000005</v>
      </c>
      <c r="P35" s="139">
        <v>0</v>
      </c>
      <c r="Q35" s="140">
        <v>434.6</v>
      </c>
      <c r="R35" s="141">
        <v>0</v>
      </c>
      <c r="S35" s="140">
        <v>0</v>
      </c>
      <c r="T35" s="140">
        <v>0</v>
      </c>
      <c r="U35" s="140">
        <v>0</v>
      </c>
      <c r="V35" s="141">
        <v>0</v>
      </c>
      <c r="W35" s="141">
        <v>100.00000000000003</v>
      </c>
      <c r="X35" s="140">
        <v>100</v>
      </c>
      <c r="Y35" s="140">
        <v>100</v>
      </c>
      <c r="Z35" s="140">
        <v>0</v>
      </c>
      <c r="AA35" s="142">
        <v>100</v>
      </c>
    </row>
    <row r="36" spans="1:27" s="147" customFormat="1" ht="12.75" x14ac:dyDescent="0.2">
      <c r="A36" s="130">
        <v>28</v>
      </c>
      <c r="B36" s="137" t="s">
        <v>1284</v>
      </c>
      <c r="C36" s="138">
        <v>9720.7000000000007</v>
      </c>
      <c r="D36" s="138">
        <v>1589.8</v>
      </c>
      <c r="E36" s="138">
        <v>7309.7</v>
      </c>
      <c r="F36" s="138">
        <v>0</v>
      </c>
      <c r="G36" s="138">
        <v>821.2</v>
      </c>
      <c r="H36" s="138">
        <v>10810.1</v>
      </c>
      <c r="I36" s="139">
        <v>1589.8</v>
      </c>
      <c r="J36" s="139">
        <v>8399.1</v>
      </c>
      <c r="K36" s="139">
        <v>0</v>
      </c>
      <c r="L36" s="139">
        <v>821.2</v>
      </c>
      <c r="M36" s="138">
        <v>10428.7299</v>
      </c>
      <c r="N36" s="139">
        <v>1589.8</v>
      </c>
      <c r="O36" s="139">
        <v>8017.7299000000003</v>
      </c>
      <c r="P36" s="139">
        <v>0</v>
      </c>
      <c r="Q36" s="140">
        <v>821.2</v>
      </c>
      <c r="R36" s="141">
        <v>-381.37010000000009</v>
      </c>
      <c r="S36" s="140">
        <v>0</v>
      </c>
      <c r="T36" s="140">
        <v>-381.37010000000009</v>
      </c>
      <c r="U36" s="140">
        <v>0</v>
      </c>
      <c r="V36" s="141">
        <v>0</v>
      </c>
      <c r="W36" s="141">
        <v>96.472094615220954</v>
      </c>
      <c r="X36" s="140">
        <v>100</v>
      </c>
      <c r="Y36" s="140">
        <v>95.459393268326366</v>
      </c>
      <c r="Z36" s="140">
        <v>0</v>
      </c>
      <c r="AA36" s="142">
        <v>100</v>
      </c>
    </row>
    <row r="37" spans="1:27" s="147" customFormat="1" ht="12.75" x14ac:dyDescent="0.2">
      <c r="A37" s="130">
        <v>29</v>
      </c>
      <c r="B37" s="137" t="s">
        <v>1285</v>
      </c>
      <c r="C37" s="138">
        <v>14793</v>
      </c>
      <c r="D37" s="138">
        <v>884.7</v>
      </c>
      <c r="E37" s="138">
        <v>11562.1</v>
      </c>
      <c r="F37" s="138">
        <v>0</v>
      </c>
      <c r="G37" s="138">
        <v>2346.1999999999998</v>
      </c>
      <c r="H37" s="138">
        <v>15158.600000000002</v>
      </c>
      <c r="I37" s="139">
        <v>884.7</v>
      </c>
      <c r="J37" s="139">
        <v>11927.7</v>
      </c>
      <c r="K37" s="139">
        <v>0</v>
      </c>
      <c r="L37" s="139">
        <v>2346.1999999999998</v>
      </c>
      <c r="M37" s="138">
        <v>14409.2726</v>
      </c>
      <c r="N37" s="139">
        <v>884.7</v>
      </c>
      <c r="O37" s="139">
        <v>11178.372600000001</v>
      </c>
      <c r="P37" s="139">
        <v>0</v>
      </c>
      <c r="Q37" s="140">
        <v>2346.1999999999998</v>
      </c>
      <c r="R37" s="141">
        <v>-749.32740000000194</v>
      </c>
      <c r="S37" s="140">
        <v>0</v>
      </c>
      <c r="T37" s="140">
        <v>-749.32740000000013</v>
      </c>
      <c r="U37" s="140">
        <v>0</v>
      </c>
      <c r="V37" s="141">
        <v>0</v>
      </c>
      <c r="W37" s="141">
        <v>95.056750623408476</v>
      </c>
      <c r="X37" s="140">
        <v>100</v>
      </c>
      <c r="Y37" s="140">
        <v>93.717754470685875</v>
      </c>
      <c r="Z37" s="140">
        <v>0</v>
      </c>
      <c r="AA37" s="142">
        <v>100</v>
      </c>
    </row>
    <row r="38" spans="1:27" s="147" customFormat="1" ht="12.75" x14ac:dyDescent="0.2">
      <c r="A38" s="130">
        <v>30</v>
      </c>
      <c r="B38" s="137" t="s">
        <v>1286</v>
      </c>
      <c r="C38" s="138">
        <v>4072.7</v>
      </c>
      <c r="D38" s="138">
        <v>707.5</v>
      </c>
      <c r="E38" s="138">
        <v>3246.5</v>
      </c>
      <c r="F38" s="138">
        <v>0</v>
      </c>
      <c r="G38" s="138">
        <v>118.7</v>
      </c>
      <c r="H38" s="138">
        <v>4203.1000000000004</v>
      </c>
      <c r="I38" s="139">
        <v>707.5</v>
      </c>
      <c r="J38" s="139">
        <v>3354.3</v>
      </c>
      <c r="K38" s="139">
        <v>0</v>
      </c>
      <c r="L38" s="139">
        <v>141.30000000000001</v>
      </c>
      <c r="M38" s="138">
        <v>4139.8900000000003</v>
      </c>
      <c r="N38" s="139">
        <v>707.5</v>
      </c>
      <c r="O38" s="139">
        <v>3291.09</v>
      </c>
      <c r="P38" s="139">
        <v>0</v>
      </c>
      <c r="Q38" s="140">
        <v>141.30000000000001</v>
      </c>
      <c r="R38" s="141">
        <v>-63.210000000000036</v>
      </c>
      <c r="S38" s="140">
        <v>0</v>
      </c>
      <c r="T38" s="140">
        <v>-63.210000000000036</v>
      </c>
      <c r="U38" s="140">
        <v>0</v>
      </c>
      <c r="V38" s="141">
        <v>0</v>
      </c>
      <c r="W38" s="141">
        <v>98.496110014037257</v>
      </c>
      <c r="X38" s="140">
        <v>100</v>
      </c>
      <c r="Y38" s="140">
        <v>98.115553170557192</v>
      </c>
      <c r="Z38" s="140">
        <v>0</v>
      </c>
      <c r="AA38" s="142">
        <v>100</v>
      </c>
    </row>
    <row r="39" spans="1:27" s="147" customFormat="1" ht="12.75" x14ac:dyDescent="0.2">
      <c r="A39" s="130">
        <v>31</v>
      </c>
      <c r="B39" s="137" t="s">
        <v>1287</v>
      </c>
      <c r="C39" s="138">
        <v>10265.200000000001</v>
      </c>
      <c r="D39" s="138">
        <v>1318.6</v>
      </c>
      <c r="E39" s="138">
        <v>8303.5</v>
      </c>
      <c r="F39" s="138">
        <v>0</v>
      </c>
      <c r="G39" s="138">
        <v>643.1</v>
      </c>
      <c r="H39" s="138">
        <v>10316.599999999999</v>
      </c>
      <c r="I39" s="139">
        <v>1318.6</v>
      </c>
      <c r="J39" s="139">
        <v>8354.9</v>
      </c>
      <c r="K39" s="139">
        <v>0</v>
      </c>
      <c r="L39" s="139">
        <v>643.1</v>
      </c>
      <c r="M39" s="138">
        <v>7444.0573000000004</v>
      </c>
      <c r="N39" s="139">
        <v>1318.6</v>
      </c>
      <c r="O39" s="139">
        <v>5482.3573000000006</v>
      </c>
      <c r="P39" s="139">
        <v>0</v>
      </c>
      <c r="Q39" s="140">
        <v>643.1</v>
      </c>
      <c r="R39" s="141">
        <v>-2872.5426999999981</v>
      </c>
      <c r="S39" s="140">
        <v>0</v>
      </c>
      <c r="T39" s="140">
        <v>-2872.5426999999991</v>
      </c>
      <c r="U39" s="140">
        <v>0</v>
      </c>
      <c r="V39" s="141">
        <v>0</v>
      </c>
      <c r="W39" s="141">
        <v>72.156110540294293</v>
      </c>
      <c r="X39" s="140">
        <v>100</v>
      </c>
      <c r="Y39" s="140">
        <v>65.618467007384893</v>
      </c>
      <c r="Z39" s="140">
        <v>0</v>
      </c>
      <c r="AA39" s="142">
        <v>100</v>
      </c>
    </row>
    <row r="40" spans="1:27" s="147" customFormat="1" ht="12.75" x14ac:dyDescent="0.2">
      <c r="A40" s="130">
        <v>32</v>
      </c>
      <c r="B40" s="137" t="s">
        <v>1288</v>
      </c>
      <c r="C40" s="138">
        <v>9802.4</v>
      </c>
      <c r="D40" s="138">
        <v>526.4</v>
      </c>
      <c r="E40" s="138">
        <v>8088</v>
      </c>
      <c r="F40" s="138">
        <v>0</v>
      </c>
      <c r="G40" s="138">
        <v>1188</v>
      </c>
      <c r="H40" s="138">
        <v>10011.399999999994</v>
      </c>
      <c r="I40" s="139">
        <v>526.4</v>
      </c>
      <c r="J40" s="139">
        <v>8276.9</v>
      </c>
      <c r="K40" s="139">
        <v>0</v>
      </c>
      <c r="L40" s="139">
        <v>1208.0999999999999</v>
      </c>
      <c r="M40" s="138">
        <v>9832.1077000000005</v>
      </c>
      <c r="N40" s="139">
        <v>526.4</v>
      </c>
      <c r="O40" s="139">
        <v>8097.6076999999996</v>
      </c>
      <c r="P40" s="139">
        <v>0</v>
      </c>
      <c r="Q40" s="140">
        <v>1208.0999999999999</v>
      </c>
      <c r="R40" s="141">
        <v>-179.2922999999937</v>
      </c>
      <c r="S40" s="140">
        <v>0</v>
      </c>
      <c r="T40" s="140">
        <v>-179.29230000000007</v>
      </c>
      <c r="U40" s="140">
        <v>0</v>
      </c>
      <c r="V40" s="141">
        <v>0</v>
      </c>
      <c r="W40" s="141">
        <v>98.209118604790604</v>
      </c>
      <c r="X40" s="140">
        <v>100</v>
      </c>
      <c r="Y40" s="140">
        <v>97.833823049692512</v>
      </c>
      <c r="Z40" s="140">
        <v>0</v>
      </c>
      <c r="AA40" s="142">
        <v>100</v>
      </c>
    </row>
    <row r="41" spans="1:27" s="147" customFormat="1" ht="12.75" x14ac:dyDescent="0.2">
      <c r="A41" s="130">
        <v>33</v>
      </c>
      <c r="B41" s="137" t="s">
        <v>1289</v>
      </c>
      <c r="C41" s="138">
        <v>5205.7999999999993</v>
      </c>
      <c r="D41" s="138">
        <v>358</v>
      </c>
      <c r="E41" s="138">
        <v>3646.7</v>
      </c>
      <c r="F41" s="138">
        <v>0</v>
      </c>
      <c r="G41" s="138">
        <v>1201.0999999999999</v>
      </c>
      <c r="H41" s="138">
        <v>5323.4999999999982</v>
      </c>
      <c r="I41" s="139">
        <v>358</v>
      </c>
      <c r="J41" s="139">
        <v>3764.3999999999996</v>
      </c>
      <c r="K41" s="139">
        <v>0</v>
      </c>
      <c r="L41" s="139">
        <v>1201.1000000000001</v>
      </c>
      <c r="M41" s="138">
        <v>4974.8504999999996</v>
      </c>
      <c r="N41" s="139">
        <v>358</v>
      </c>
      <c r="O41" s="139">
        <v>3415.7505000000001</v>
      </c>
      <c r="P41" s="139">
        <v>0</v>
      </c>
      <c r="Q41" s="140">
        <v>1201.1000000000001</v>
      </c>
      <c r="R41" s="141">
        <v>-348.64949999999862</v>
      </c>
      <c r="S41" s="140">
        <v>0</v>
      </c>
      <c r="T41" s="140">
        <v>-348.64949999999953</v>
      </c>
      <c r="U41" s="140">
        <v>0</v>
      </c>
      <c r="V41" s="141">
        <v>0</v>
      </c>
      <c r="W41" s="141">
        <v>93.450746689208259</v>
      </c>
      <c r="X41" s="140">
        <v>100</v>
      </c>
      <c r="Y41" s="140">
        <v>90.738245138667523</v>
      </c>
      <c r="Z41" s="140">
        <v>0</v>
      </c>
      <c r="AA41" s="142">
        <v>100</v>
      </c>
    </row>
    <row r="42" spans="1:27" s="147" customFormat="1" ht="12.75" x14ac:dyDescent="0.2">
      <c r="A42" s="130">
        <v>34</v>
      </c>
      <c r="B42" s="137"/>
      <c r="C42" s="138"/>
      <c r="D42" s="138"/>
      <c r="E42" s="138"/>
      <c r="F42" s="138"/>
      <c r="G42" s="138"/>
      <c r="H42" s="138">
        <v>0</v>
      </c>
      <c r="I42" s="139"/>
      <c r="J42" s="139">
        <v>0</v>
      </c>
      <c r="K42" s="139"/>
      <c r="L42" s="139"/>
      <c r="M42" s="139">
        <v>0</v>
      </c>
      <c r="N42" s="139"/>
      <c r="O42" s="139">
        <v>0</v>
      </c>
      <c r="P42" s="139"/>
      <c r="Q42" s="140">
        <v>0</v>
      </c>
      <c r="R42" s="141">
        <v>0</v>
      </c>
      <c r="S42" s="140"/>
      <c r="T42" s="140">
        <v>0</v>
      </c>
      <c r="U42" s="140"/>
      <c r="V42" s="141">
        <v>0</v>
      </c>
      <c r="W42" s="141">
        <v>0</v>
      </c>
      <c r="X42" s="140"/>
      <c r="Y42" s="140">
        <v>0</v>
      </c>
      <c r="Z42" s="140"/>
      <c r="AA42" s="142">
        <v>0</v>
      </c>
    </row>
    <row r="43" spans="1:27" s="147" customFormat="1" ht="12.75" x14ac:dyDescent="0.2">
      <c r="A43" s="130">
        <v>35</v>
      </c>
      <c r="B43" s="143" t="s">
        <v>1290</v>
      </c>
      <c r="C43" s="144">
        <v>266749.10000000003</v>
      </c>
      <c r="D43" s="144">
        <v>49998</v>
      </c>
      <c r="E43" s="144">
        <v>209634.5</v>
      </c>
      <c r="F43" s="144">
        <v>363.6</v>
      </c>
      <c r="G43" s="144">
        <v>6753</v>
      </c>
      <c r="H43" s="144">
        <v>281494.2</v>
      </c>
      <c r="I43" s="144">
        <v>49998</v>
      </c>
      <c r="J43" s="144">
        <v>221431.90000000002</v>
      </c>
      <c r="K43" s="144">
        <v>363.6</v>
      </c>
      <c r="L43" s="144">
        <v>9700.7000000000007</v>
      </c>
      <c r="M43" s="144">
        <v>276189.59379999997</v>
      </c>
      <c r="N43" s="144">
        <v>49998</v>
      </c>
      <c r="O43" s="144">
        <v>216127.29379999998</v>
      </c>
      <c r="P43" s="144">
        <v>363.6</v>
      </c>
      <c r="Q43" s="144">
        <v>9700.7000000000007</v>
      </c>
      <c r="R43" s="141">
        <v>-5304.6062000000384</v>
      </c>
      <c r="S43" s="141">
        <v>0</v>
      </c>
      <c r="T43" s="141">
        <v>-5304.6062000000384</v>
      </c>
      <c r="U43" s="141">
        <v>0</v>
      </c>
      <c r="V43" s="141">
        <v>0</v>
      </c>
      <c r="W43" s="141">
        <v>98.115553997204913</v>
      </c>
      <c r="X43" s="141">
        <v>100</v>
      </c>
      <c r="Y43" s="140">
        <v>97.604407404714479</v>
      </c>
      <c r="Z43" s="140">
        <v>100</v>
      </c>
      <c r="AA43" s="142">
        <v>100</v>
      </c>
    </row>
    <row r="44" spans="1:27" s="147" customFormat="1" ht="12.75" x14ac:dyDescent="0.2">
      <c r="A44" s="130">
        <v>36</v>
      </c>
      <c r="B44" s="143" t="s">
        <v>1265</v>
      </c>
      <c r="C44" s="144">
        <v>164387.5</v>
      </c>
      <c r="D44" s="144">
        <v>30442.5</v>
      </c>
      <c r="E44" s="144">
        <v>131776.4</v>
      </c>
      <c r="F44" s="144">
        <v>0</v>
      </c>
      <c r="G44" s="144">
        <v>2168.6</v>
      </c>
      <c r="H44" s="144">
        <v>174696.2</v>
      </c>
      <c r="I44" s="144">
        <v>30442.5</v>
      </c>
      <c r="J44" s="144">
        <v>140998.9</v>
      </c>
      <c r="K44" s="144">
        <v>0</v>
      </c>
      <c r="L44" s="144">
        <v>3254.8</v>
      </c>
      <c r="M44" s="144">
        <v>172866.8</v>
      </c>
      <c r="N44" s="144">
        <v>30442.5</v>
      </c>
      <c r="O44" s="144">
        <v>139169.53049999999</v>
      </c>
      <c r="P44" s="144">
        <v>0</v>
      </c>
      <c r="Q44" s="144">
        <v>3254.8</v>
      </c>
      <c r="R44" s="141">
        <v>-1040.3999999999651</v>
      </c>
      <c r="S44" s="141">
        <v>0</v>
      </c>
      <c r="T44" s="141">
        <v>-1829.3695000000007</v>
      </c>
      <c r="U44" s="141">
        <v>0</v>
      </c>
      <c r="V44" s="141">
        <v>0</v>
      </c>
      <c r="W44" s="141">
        <v>99.401749898796623</v>
      </c>
      <c r="X44" s="141">
        <v>100</v>
      </c>
      <c r="Y44" s="140">
        <v>98.702564700859369</v>
      </c>
      <c r="Z44" s="140">
        <v>0</v>
      </c>
      <c r="AA44" s="142">
        <v>100</v>
      </c>
    </row>
    <row r="45" spans="1:27" s="147" customFormat="1" ht="12.75" x14ac:dyDescent="0.2">
      <c r="A45" s="130">
        <v>37</v>
      </c>
      <c r="B45" s="143" t="s">
        <v>1266</v>
      </c>
      <c r="C45" s="144">
        <v>102361.60000000001</v>
      </c>
      <c r="D45" s="144">
        <v>19555.499999999996</v>
      </c>
      <c r="E45" s="144">
        <v>77858.100000000006</v>
      </c>
      <c r="F45" s="144">
        <v>363.6</v>
      </c>
      <c r="G45" s="144">
        <v>4584.4000000000005</v>
      </c>
      <c r="H45" s="144">
        <f>107587-789</f>
        <v>106798</v>
      </c>
      <c r="I45" s="144">
        <v>19555.499999999996</v>
      </c>
      <c r="J45" s="144">
        <v>80433.000000000015</v>
      </c>
      <c r="K45" s="144">
        <v>363.6</v>
      </c>
      <c r="L45" s="144">
        <v>6445.9000000000005</v>
      </c>
      <c r="M45" s="144">
        <v>103322.8</v>
      </c>
      <c r="N45" s="144">
        <v>19555.499999999996</v>
      </c>
      <c r="O45" s="144">
        <v>76957.763300000006</v>
      </c>
      <c r="P45" s="144">
        <v>363.6</v>
      </c>
      <c r="Q45" s="144">
        <v>6445.9</v>
      </c>
      <c r="R45" s="141">
        <v>-4264.2000000000262</v>
      </c>
      <c r="S45" s="141">
        <v>0</v>
      </c>
      <c r="T45" s="141">
        <v>-3475.2367000000086</v>
      </c>
      <c r="U45" s="141">
        <v>0</v>
      </c>
      <c r="V45" s="141">
        <v>0</v>
      </c>
      <c r="W45" s="141">
        <v>96.036509987266101</v>
      </c>
      <c r="X45" s="141">
        <v>100</v>
      </c>
      <c r="Y45" s="140">
        <v>95.679339698879801</v>
      </c>
      <c r="Z45" s="140">
        <v>100</v>
      </c>
      <c r="AA45" s="142">
        <v>99.999999999999986</v>
      </c>
    </row>
    <row r="46" spans="1:27" s="147" customFormat="1" ht="12.75" x14ac:dyDescent="0.2">
      <c r="A46" s="130">
        <v>38</v>
      </c>
      <c r="B46" s="137" t="s">
        <v>1291</v>
      </c>
      <c r="C46" s="138">
        <v>164387.5</v>
      </c>
      <c r="D46" s="138">
        <v>30442.5</v>
      </c>
      <c r="E46" s="138">
        <v>131776.4</v>
      </c>
      <c r="F46" s="138">
        <v>0</v>
      </c>
      <c r="G46" s="138">
        <v>2168.6</v>
      </c>
      <c r="H46" s="138">
        <v>174696.2</v>
      </c>
      <c r="I46" s="139">
        <v>30442.5</v>
      </c>
      <c r="J46" s="139">
        <v>140998.9</v>
      </c>
      <c r="K46" s="139">
        <v>0</v>
      </c>
      <c r="L46" s="139">
        <v>3254.8</v>
      </c>
      <c r="M46" s="138">
        <v>172866.8</v>
      </c>
      <c r="N46" s="139">
        <v>30442.5</v>
      </c>
      <c r="O46" s="139">
        <v>139169.53049999999</v>
      </c>
      <c r="P46" s="139">
        <v>0</v>
      </c>
      <c r="Q46" s="140">
        <v>3254.8</v>
      </c>
      <c r="R46" s="141">
        <v>-1040.3999999999651</v>
      </c>
      <c r="S46" s="140">
        <v>0</v>
      </c>
      <c r="T46" s="140">
        <v>-1829.3695000000007</v>
      </c>
      <c r="U46" s="140">
        <v>0</v>
      </c>
      <c r="V46" s="141">
        <v>0</v>
      </c>
      <c r="W46" s="141">
        <v>99.401749898796623</v>
      </c>
      <c r="X46" s="140">
        <v>100</v>
      </c>
      <c r="Y46" s="140">
        <v>98.702564700859369</v>
      </c>
      <c r="Z46" s="140">
        <v>0</v>
      </c>
      <c r="AA46" s="142">
        <v>100</v>
      </c>
    </row>
    <row r="47" spans="1:27" s="147" customFormat="1" ht="12.75" x14ac:dyDescent="0.2">
      <c r="A47" s="130">
        <v>39</v>
      </c>
      <c r="B47" s="137" t="s">
        <v>1290</v>
      </c>
      <c r="C47" s="138">
        <v>14720.3</v>
      </c>
      <c r="D47" s="138">
        <v>1158.4000000000001</v>
      </c>
      <c r="E47" s="138">
        <v>12909.1</v>
      </c>
      <c r="F47" s="138">
        <v>0</v>
      </c>
      <c r="G47" s="138">
        <v>652.79999999999995</v>
      </c>
      <c r="H47" s="138">
        <v>15350.799999999997</v>
      </c>
      <c r="I47" s="139">
        <v>1158.4000000000001</v>
      </c>
      <c r="J47" s="139">
        <v>13539.6</v>
      </c>
      <c r="K47" s="139">
        <v>0</v>
      </c>
      <c r="L47" s="139">
        <v>652.79999999999995</v>
      </c>
      <c r="M47" s="138">
        <v>15281.230299999999</v>
      </c>
      <c r="N47" s="139">
        <v>1158.4000000000001</v>
      </c>
      <c r="O47" s="139">
        <v>13470.030199999999</v>
      </c>
      <c r="P47" s="139">
        <v>0</v>
      </c>
      <c r="Q47" s="140">
        <v>652.79999999999995</v>
      </c>
      <c r="R47" s="141">
        <v>-69.569699999998193</v>
      </c>
      <c r="S47" s="140">
        <v>0</v>
      </c>
      <c r="T47" s="140">
        <v>-69.569800000001123</v>
      </c>
      <c r="U47" s="140">
        <v>0</v>
      </c>
      <c r="V47" s="141">
        <v>0</v>
      </c>
      <c r="W47" s="141">
        <v>99.546800818198406</v>
      </c>
      <c r="X47" s="140">
        <v>100</v>
      </c>
      <c r="Y47" s="140">
        <v>99.486175367071397</v>
      </c>
      <c r="Z47" s="140">
        <v>0</v>
      </c>
      <c r="AA47" s="142">
        <v>100</v>
      </c>
    </row>
    <row r="48" spans="1:27" s="147" customFormat="1" ht="12.75" x14ac:dyDescent="0.2">
      <c r="A48" s="130">
        <v>40</v>
      </c>
      <c r="B48" s="137" t="s">
        <v>1292</v>
      </c>
      <c r="C48" s="138">
        <v>2117.3000000000002</v>
      </c>
      <c r="D48" s="138">
        <v>734.2</v>
      </c>
      <c r="E48" s="138">
        <v>1362.8</v>
      </c>
      <c r="F48" s="138">
        <v>0</v>
      </c>
      <c r="G48" s="138">
        <v>20.3</v>
      </c>
      <c r="H48" s="138">
        <v>2354.4000000000005</v>
      </c>
      <c r="I48" s="139">
        <v>734.2</v>
      </c>
      <c r="J48" s="139">
        <v>1581.9000000000003</v>
      </c>
      <c r="K48" s="139">
        <v>0</v>
      </c>
      <c r="L48" s="139">
        <v>38.299999999999997</v>
      </c>
      <c r="M48" s="138">
        <v>2336.0365000000002</v>
      </c>
      <c r="N48" s="139">
        <v>734.2</v>
      </c>
      <c r="O48" s="139">
        <v>1563.5364999999999</v>
      </c>
      <c r="P48" s="139">
        <v>0</v>
      </c>
      <c r="Q48" s="140">
        <v>38.299999999999997</v>
      </c>
      <c r="R48" s="141">
        <v>-18.363500000000386</v>
      </c>
      <c r="S48" s="140">
        <v>0</v>
      </c>
      <c r="T48" s="140">
        <v>-18.363500000000386</v>
      </c>
      <c r="U48" s="140">
        <v>0</v>
      </c>
      <c r="V48" s="141">
        <v>0</v>
      </c>
      <c r="W48" s="141">
        <v>99.220034828406369</v>
      </c>
      <c r="X48" s="140">
        <v>100</v>
      </c>
      <c r="Y48" s="140">
        <v>98.839149124470552</v>
      </c>
      <c r="Z48" s="140">
        <v>0</v>
      </c>
      <c r="AA48" s="142">
        <v>100</v>
      </c>
    </row>
    <row r="49" spans="1:27" s="147" customFormat="1" ht="12.75" x14ac:dyDescent="0.2">
      <c r="A49" s="130">
        <v>41</v>
      </c>
      <c r="B49" s="137" t="s">
        <v>1293</v>
      </c>
      <c r="C49" s="138">
        <v>5408.5</v>
      </c>
      <c r="D49" s="138">
        <v>785</v>
      </c>
      <c r="E49" s="138">
        <v>4281.3999999999996</v>
      </c>
      <c r="F49" s="138">
        <v>0</v>
      </c>
      <c r="G49" s="138">
        <v>342.1</v>
      </c>
      <c r="H49" s="138">
        <v>5728.1999999999989</v>
      </c>
      <c r="I49" s="139">
        <v>785</v>
      </c>
      <c r="J49" s="139">
        <v>4530.3999999999987</v>
      </c>
      <c r="K49" s="139">
        <v>0</v>
      </c>
      <c r="L49" s="139">
        <v>412.8</v>
      </c>
      <c r="M49" s="138">
        <v>5728.2000000000007</v>
      </c>
      <c r="N49" s="139">
        <v>785</v>
      </c>
      <c r="O49" s="139">
        <v>4530.3999999999996</v>
      </c>
      <c r="P49" s="139">
        <v>0</v>
      </c>
      <c r="Q49" s="140">
        <v>412.8</v>
      </c>
      <c r="R49" s="141">
        <v>0</v>
      </c>
      <c r="S49" s="140">
        <v>0</v>
      </c>
      <c r="T49" s="140">
        <v>0</v>
      </c>
      <c r="U49" s="140">
        <v>0</v>
      </c>
      <c r="V49" s="141">
        <v>0</v>
      </c>
      <c r="W49" s="141">
        <v>100.00000000000003</v>
      </c>
      <c r="X49" s="140">
        <v>100</v>
      </c>
      <c r="Y49" s="140">
        <v>100.00000000000003</v>
      </c>
      <c r="Z49" s="140">
        <v>0</v>
      </c>
      <c r="AA49" s="142">
        <v>100</v>
      </c>
    </row>
    <row r="50" spans="1:27" s="147" customFormat="1" ht="12.75" x14ac:dyDescent="0.2">
      <c r="A50" s="130">
        <v>42</v>
      </c>
      <c r="B50" s="137" t="s">
        <v>1294</v>
      </c>
      <c r="C50" s="138">
        <v>2630.6</v>
      </c>
      <c r="D50" s="138">
        <v>778.5</v>
      </c>
      <c r="E50" s="138">
        <v>1448.6</v>
      </c>
      <c r="F50" s="138">
        <v>363.6</v>
      </c>
      <c r="G50" s="138">
        <v>39.9</v>
      </c>
      <c r="H50" s="138">
        <v>2919.9999999999995</v>
      </c>
      <c r="I50" s="139">
        <v>778.5</v>
      </c>
      <c r="J50" s="139">
        <v>1577.9999999999998</v>
      </c>
      <c r="K50" s="139">
        <v>363.6</v>
      </c>
      <c r="L50" s="139">
        <v>199.9</v>
      </c>
      <c r="M50" s="138">
        <v>2860.558</v>
      </c>
      <c r="N50" s="139">
        <v>778.5</v>
      </c>
      <c r="O50" s="139">
        <v>1518.558</v>
      </c>
      <c r="P50" s="139">
        <v>363.6</v>
      </c>
      <c r="Q50" s="140">
        <v>199.9</v>
      </c>
      <c r="R50" s="141">
        <v>-59.441999999999553</v>
      </c>
      <c r="S50" s="140">
        <v>0</v>
      </c>
      <c r="T50" s="140">
        <v>-59.44199999999978</v>
      </c>
      <c r="U50" s="140">
        <v>0</v>
      </c>
      <c r="V50" s="141">
        <v>0</v>
      </c>
      <c r="W50" s="141">
        <v>97.964315068493164</v>
      </c>
      <c r="X50" s="140">
        <v>100</v>
      </c>
      <c r="Y50" s="140">
        <v>96.233079847908755</v>
      </c>
      <c r="Z50" s="140">
        <v>100</v>
      </c>
      <c r="AA50" s="142">
        <v>100</v>
      </c>
    </row>
    <row r="51" spans="1:27" s="147" customFormat="1" ht="12.75" x14ac:dyDescent="0.2">
      <c r="A51" s="130">
        <v>43</v>
      </c>
      <c r="B51" s="137" t="s">
        <v>1295</v>
      </c>
      <c r="C51" s="138">
        <v>4755.1000000000004</v>
      </c>
      <c r="D51" s="138">
        <v>862.9</v>
      </c>
      <c r="E51" s="138">
        <v>3711.6</v>
      </c>
      <c r="F51" s="138">
        <v>0</v>
      </c>
      <c r="G51" s="138">
        <v>180.6</v>
      </c>
      <c r="H51" s="138">
        <v>4975.2000000000016</v>
      </c>
      <c r="I51" s="139">
        <v>862.9</v>
      </c>
      <c r="J51" s="139">
        <v>3931.6999999999994</v>
      </c>
      <c r="K51" s="139">
        <v>0</v>
      </c>
      <c r="L51" s="139">
        <v>180.6</v>
      </c>
      <c r="M51" s="138">
        <v>4971.0893000000005</v>
      </c>
      <c r="N51" s="139">
        <v>862.9</v>
      </c>
      <c r="O51" s="139">
        <v>3927.5893000000001</v>
      </c>
      <c r="P51" s="139">
        <v>0</v>
      </c>
      <c r="Q51" s="140">
        <v>180.6</v>
      </c>
      <c r="R51" s="141">
        <v>-4.1107000000010885</v>
      </c>
      <c r="S51" s="140">
        <v>0</v>
      </c>
      <c r="T51" s="140">
        <v>-4.1106999999992695</v>
      </c>
      <c r="U51" s="140">
        <v>0</v>
      </c>
      <c r="V51" s="141">
        <v>0</v>
      </c>
      <c r="W51" s="141">
        <v>99.917376185881963</v>
      </c>
      <c r="X51" s="140">
        <v>100</v>
      </c>
      <c r="Y51" s="140">
        <v>99.895447261998655</v>
      </c>
      <c r="Z51" s="140">
        <v>0</v>
      </c>
      <c r="AA51" s="142">
        <v>100</v>
      </c>
    </row>
    <row r="52" spans="1:27" s="147" customFormat="1" ht="12.75" x14ac:dyDescent="0.2">
      <c r="A52" s="130">
        <v>44</v>
      </c>
      <c r="B52" s="137" t="s">
        <v>1296</v>
      </c>
      <c r="C52" s="138">
        <v>1970.5</v>
      </c>
      <c r="D52" s="138">
        <v>534.9</v>
      </c>
      <c r="E52" s="138">
        <v>1331.7</v>
      </c>
      <c r="F52" s="138">
        <v>0</v>
      </c>
      <c r="G52" s="138">
        <v>103.9</v>
      </c>
      <c r="H52" s="138">
        <v>2145.3999999999996</v>
      </c>
      <c r="I52" s="139">
        <v>534.9</v>
      </c>
      <c r="J52" s="139">
        <v>1466.5</v>
      </c>
      <c r="K52" s="139">
        <v>0</v>
      </c>
      <c r="L52" s="139">
        <v>144</v>
      </c>
      <c r="M52" s="138">
        <v>2061.1062999999999</v>
      </c>
      <c r="N52" s="139">
        <v>534.9</v>
      </c>
      <c r="O52" s="139">
        <v>1382.2063000000001</v>
      </c>
      <c r="P52" s="139">
        <v>0</v>
      </c>
      <c r="Q52" s="140">
        <v>144</v>
      </c>
      <c r="R52" s="141">
        <v>-84.293699999999717</v>
      </c>
      <c r="S52" s="140">
        <v>0</v>
      </c>
      <c r="T52" s="140">
        <v>-84.293699999999944</v>
      </c>
      <c r="U52" s="140">
        <v>0</v>
      </c>
      <c r="V52" s="141">
        <v>0</v>
      </c>
      <c r="W52" s="141">
        <v>96.070956464994879</v>
      </c>
      <c r="X52" s="140">
        <v>100</v>
      </c>
      <c r="Y52" s="140">
        <v>94.25204909648825</v>
      </c>
      <c r="Z52" s="140">
        <v>0</v>
      </c>
      <c r="AA52" s="142">
        <v>100</v>
      </c>
    </row>
    <row r="53" spans="1:27" s="147" customFormat="1" ht="12.75" x14ac:dyDescent="0.2">
      <c r="A53" s="130">
        <v>45</v>
      </c>
      <c r="B53" s="137" t="s">
        <v>1297</v>
      </c>
      <c r="C53" s="138">
        <v>3048.5</v>
      </c>
      <c r="D53" s="138">
        <v>812.7</v>
      </c>
      <c r="E53" s="138">
        <v>2187</v>
      </c>
      <c r="F53" s="138">
        <v>0</v>
      </c>
      <c r="G53" s="138">
        <v>48.8</v>
      </c>
      <c r="H53" s="138">
        <v>3232.7999999999997</v>
      </c>
      <c r="I53" s="139">
        <v>812.7</v>
      </c>
      <c r="J53" s="139">
        <v>2222.4999999999995</v>
      </c>
      <c r="K53" s="139">
        <v>0</v>
      </c>
      <c r="L53" s="139">
        <v>197.60000000000002</v>
      </c>
      <c r="M53" s="138">
        <v>2649.529</v>
      </c>
      <c r="N53" s="139">
        <v>812.7</v>
      </c>
      <c r="O53" s="139">
        <v>1639.2289999999998</v>
      </c>
      <c r="P53" s="139">
        <v>0</v>
      </c>
      <c r="Q53" s="140">
        <v>197.60000000000002</v>
      </c>
      <c r="R53" s="141">
        <v>-583.27099999999973</v>
      </c>
      <c r="S53" s="140">
        <v>0</v>
      </c>
      <c r="T53" s="140">
        <v>-583.27099999999973</v>
      </c>
      <c r="U53" s="140">
        <v>0</v>
      </c>
      <c r="V53" s="141">
        <v>0</v>
      </c>
      <c r="W53" s="141">
        <v>81.957714674585503</v>
      </c>
      <c r="X53" s="140">
        <v>100</v>
      </c>
      <c r="Y53" s="140">
        <v>73.756085489313833</v>
      </c>
      <c r="Z53" s="140">
        <v>0</v>
      </c>
      <c r="AA53" s="142">
        <v>100</v>
      </c>
    </row>
    <row r="54" spans="1:27" s="147" customFormat="1" ht="12.75" x14ac:dyDescent="0.2">
      <c r="A54" s="130">
        <v>46</v>
      </c>
      <c r="B54" s="137" t="s">
        <v>1298</v>
      </c>
      <c r="C54" s="138">
        <v>2580.2999999999997</v>
      </c>
      <c r="D54" s="138">
        <v>589.29999999999995</v>
      </c>
      <c r="E54" s="138">
        <v>1922.1</v>
      </c>
      <c r="F54" s="138">
        <v>0</v>
      </c>
      <c r="G54" s="138">
        <v>68.900000000000006</v>
      </c>
      <c r="H54" s="138">
        <v>2735.6000000000004</v>
      </c>
      <c r="I54" s="139">
        <v>589.29999999999995</v>
      </c>
      <c r="J54" s="139">
        <v>2061</v>
      </c>
      <c r="K54" s="139">
        <v>0</v>
      </c>
      <c r="L54" s="139">
        <v>85.300000000000011</v>
      </c>
      <c r="M54" s="138">
        <v>2647.5675000000001</v>
      </c>
      <c r="N54" s="139">
        <v>589.29999999999995</v>
      </c>
      <c r="O54" s="139">
        <v>1972.9675</v>
      </c>
      <c r="P54" s="139">
        <v>0</v>
      </c>
      <c r="Q54" s="140">
        <v>85.300000000000011</v>
      </c>
      <c r="R54" s="141">
        <v>-88.032500000000255</v>
      </c>
      <c r="S54" s="140">
        <v>0</v>
      </c>
      <c r="T54" s="140">
        <v>-88.032500000000027</v>
      </c>
      <c r="U54" s="140">
        <v>0</v>
      </c>
      <c r="V54" s="141">
        <v>0</v>
      </c>
      <c r="W54" s="141">
        <v>96.781967392893691</v>
      </c>
      <c r="X54" s="140">
        <v>100</v>
      </c>
      <c r="Y54" s="140">
        <v>95.728651140223192</v>
      </c>
      <c r="Z54" s="140">
        <v>0</v>
      </c>
      <c r="AA54" s="142">
        <v>100</v>
      </c>
    </row>
    <row r="55" spans="1:27" s="147" customFormat="1" ht="12.75" x14ac:dyDescent="0.2">
      <c r="A55" s="130">
        <v>47</v>
      </c>
      <c r="B55" s="137" t="s">
        <v>1299</v>
      </c>
      <c r="C55" s="138">
        <v>3344.3999999999996</v>
      </c>
      <c r="D55" s="138">
        <v>899.2</v>
      </c>
      <c r="E55" s="138">
        <v>2393.5</v>
      </c>
      <c r="F55" s="138">
        <v>0</v>
      </c>
      <c r="G55" s="138">
        <v>51.7</v>
      </c>
      <c r="H55" s="138">
        <v>3523.5999999999995</v>
      </c>
      <c r="I55" s="139">
        <v>899.2</v>
      </c>
      <c r="J55" s="139">
        <v>2572.6999999999998</v>
      </c>
      <c r="K55" s="139">
        <v>0</v>
      </c>
      <c r="L55" s="139">
        <v>51.7</v>
      </c>
      <c r="M55" s="138">
        <v>3213.1462999999994</v>
      </c>
      <c r="N55" s="139">
        <v>899.2</v>
      </c>
      <c r="O55" s="139">
        <v>2262.2462999999998</v>
      </c>
      <c r="P55" s="139">
        <v>0</v>
      </c>
      <c r="Q55" s="140">
        <v>51.7</v>
      </c>
      <c r="R55" s="141">
        <v>-310.45370000000003</v>
      </c>
      <c r="S55" s="140">
        <v>0</v>
      </c>
      <c r="T55" s="140">
        <v>-310.45370000000003</v>
      </c>
      <c r="U55" s="140">
        <v>0</v>
      </c>
      <c r="V55" s="141">
        <v>0</v>
      </c>
      <c r="W55" s="141">
        <v>91.189303553184246</v>
      </c>
      <c r="X55" s="140">
        <v>100</v>
      </c>
      <c r="Y55" s="140">
        <v>87.93276713180704</v>
      </c>
      <c r="Z55" s="140">
        <v>0</v>
      </c>
      <c r="AA55" s="142">
        <v>100</v>
      </c>
    </row>
    <row r="56" spans="1:27" s="147" customFormat="1" ht="12.75" x14ac:dyDescent="0.2">
      <c r="A56" s="130">
        <v>48</v>
      </c>
      <c r="B56" s="137" t="s">
        <v>1300</v>
      </c>
      <c r="C56" s="138">
        <v>2601.5</v>
      </c>
      <c r="D56" s="138">
        <v>856.1</v>
      </c>
      <c r="E56" s="138">
        <v>1703</v>
      </c>
      <c r="F56" s="138">
        <v>0</v>
      </c>
      <c r="G56" s="138">
        <v>42.4</v>
      </c>
      <c r="H56" s="138">
        <v>2285.8000000000002</v>
      </c>
      <c r="I56" s="139">
        <v>856.1</v>
      </c>
      <c r="J56" s="139">
        <v>1387.3000000000002</v>
      </c>
      <c r="K56" s="139">
        <v>0</v>
      </c>
      <c r="L56" s="139">
        <v>42.4</v>
      </c>
      <c r="M56" s="138">
        <v>2285.8000000000002</v>
      </c>
      <c r="N56" s="139">
        <v>856.1</v>
      </c>
      <c r="O56" s="139">
        <v>1387.2788</v>
      </c>
      <c r="P56" s="139">
        <v>0</v>
      </c>
      <c r="Q56" s="140">
        <v>42.4</v>
      </c>
      <c r="R56" s="141">
        <v>-502.60000000000036</v>
      </c>
      <c r="S56" s="140">
        <v>0</v>
      </c>
      <c r="T56" s="140">
        <v>-2.1200000000135333E-2</v>
      </c>
      <c r="U56" s="140">
        <v>0</v>
      </c>
      <c r="V56" s="141">
        <v>0</v>
      </c>
      <c r="W56" s="141">
        <v>81.975326352029825</v>
      </c>
      <c r="X56" s="140">
        <v>100</v>
      </c>
      <c r="Y56" s="140">
        <v>99.998471851798442</v>
      </c>
      <c r="Z56" s="140">
        <v>0</v>
      </c>
      <c r="AA56" s="142">
        <v>100</v>
      </c>
    </row>
    <row r="57" spans="1:27" s="147" customFormat="1" ht="12.75" x14ac:dyDescent="0.2">
      <c r="A57" s="130">
        <v>49</v>
      </c>
      <c r="B57" s="137" t="s">
        <v>1301</v>
      </c>
      <c r="C57" s="138">
        <v>4967.2</v>
      </c>
      <c r="D57" s="138">
        <v>638.1</v>
      </c>
      <c r="E57" s="138">
        <v>4101.8999999999996</v>
      </c>
      <c r="F57" s="138">
        <v>0</v>
      </c>
      <c r="G57" s="138">
        <v>227.2</v>
      </c>
      <c r="H57" s="138">
        <v>5203.4000000000005</v>
      </c>
      <c r="I57" s="139">
        <v>638.1</v>
      </c>
      <c r="J57" s="139">
        <v>4322.3</v>
      </c>
      <c r="K57" s="139">
        <v>0</v>
      </c>
      <c r="L57" s="139">
        <v>243</v>
      </c>
      <c r="M57" s="138">
        <v>5119.5029000000004</v>
      </c>
      <c r="N57" s="139">
        <v>638.1</v>
      </c>
      <c r="O57" s="139">
        <v>4238.4029</v>
      </c>
      <c r="P57" s="139">
        <v>0</v>
      </c>
      <c r="Q57" s="140">
        <v>243</v>
      </c>
      <c r="R57" s="141">
        <v>-83.897100000000137</v>
      </c>
      <c r="S57" s="140">
        <v>0</v>
      </c>
      <c r="T57" s="140">
        <v>-83.897100000000137</v>
      </c>
      <c r="U57" s="140">
        <v>0</v>
      </c>
      <c r="V57" s="141">
        <v>0</v>
      </c>
      <c r="W57" s="141">
        <v>98.387648460621904</v>
      </c>
      <c r="X57" s="140">
        <v>100</v>
      </c>
      <c r="Y57" s="140">
        <v>98.05897091826111</v>
      </c>
      <c r="Z57" s="140">
        <v>0</v>
      </c>
      <c r="AA57" s="142">
        <v>100</v>
      </c>
    </row>
    <row r="58" spans="1:27" s="147" customFormat="1" ht="12.75" x14ac:dyDescent="0.2">
      <c r="A58" s="130">
        <v>50</v>
      </c>
      <c r="B58" s="137" t="s">
        <v>1302</v>
      </c>
      <c r="C58" s="138">
        <v>5201.2000000000007</v>
      </c>
      <c r="D58" s="138">
        <v>1026.4000000000001</v>
      </c>
      <c r="E58" s="138">
        <v>4111.8</v>
      </c>
      <c r="F58" s="138">
        <v>0</v>
      </c>
      <c r="G58" s="138">
        <v>63</v>
      </c>
      <c r="H58" s="138">
        <v>5348.9</v>
      </c>
      <c r="I58" s="139">
        <v>1026.4000000000001</v>
      </c>
      <c r="J58" s="139">
        <v>4231.5</v>
      </c>
      <c r="K58" s="139">
        <v>0</v>
      </c>
      <c r="L58" s="139">
        <v>91</v>
      </c>
      <c r="M58" s="138">
        <v>5342.0872999999992</v>
      </c>
      <c r="N58" s="139">
        <v>1026.4000000000001</v>
      </c>
      <c r="O58" s="139">
        <v>4224.6872999999996</v>
      </c>
      <c r="P58" s="139">
        <v>0</v>
      </c>
      <c r="Q58" s="140">
        <v>91</v>
      </c>
      <c r="R58" s="141">
        <v>-6.8127000000004045</v>
      </c>
      <c r="S58" s="140">
        <v>0</v>
      </c>
      <c r="T58" s="140">
        <v>-6.8127000000004045</v>
      </c>
      <c r="U58" s="140">
        <v>0</v>
      </c>
      <c r="V58" s="141">
        <v>0</v>
      </c>
      <c r="W58" s="141">
        <v>99.87263362560526</v>
      </c>
      <c r="X58" s="140">
        <v>100</v>
      </c>
      <c r="Y58" s="141">
        <v>99.839000354484213</v>
      </c>
      <c r="Z58" s="141">
        <v>0</v>
      </c>
      <c r="AA58" s="148">
        <v>100</v>
      </c>
    </row>
    <row r="59" spans="1:27" s="147" customFormat="1" ht="12.75" x14ac:dyDescent="0.2">
      <c r="A59" s="130">
        <v>51</v>
      </c>
      <c r="B59" s="137" t="s">
        <v>1303</v>
      </c>
      <c r="C59" s="138">
        <v>3775.4</v>
      </c>
      <c r="D59" s="138">
        <v>911</v>
      </c>
      <c r="E59" s="138">
        <v>2745.1</v>
      </c>
      <c r="F59" s="138">
        <v>0</v>
      </c>
      <c r="G59" s="138">
        <v>119.3</v>
      </c>
      <c r="H59" s="138">
        <v>3936.3</v>
      </c>
      <c r="I59" s="139">
        <v>911</v>
      </c>
      <c r="J59" s="139">
        <v>2899.9999999999995</v>
      </c>
      <c r="K59" s="139">
        <v>0</v>
      </c>
      <c r="L59" s="139">
        <v>125.3</v>
      </c>
      <c r="M59" s="138">
        <v>3577.7945</v>
      </c>
      <c r="N59" s="139">
        <v>911</v>
      </c>
      <c r="O59" s="139">
        <v>2541.4946</v>
      </c>
      <c r="P59" s="139">
        <v>0</v>
      </c>
      <c r="Q59" s="140">
        <v>125.3</v>
      </c>
      <c r="R59" s="141">
        <v>-358.50550000000021</v>
      </c>
      <c r="S59" s="140">
        <v>0</v>
      </c>
      <c r="T59" s="140">
        <v>-358.50539999999955</v>
      </c>
      <c r="U59" s="140">
        <v>0</v>
      </c>
      <c r="V59" s="141">
        <v>0</v>
      </c>
      <c r="W59" s="141">
        <v>90.892322739628582</v>
      </c>
      <c r="X59" s="140">
        <v>100</v>
      </c>
      <c r="Y59" s="141">
        <v>87.637744827586218</v>
      </c>
      <c r="Z59" s="141">
        <v>0</v>
      </c>
      <c r="AA59" s="148">
        <v>100</v>
      </c>
    </row>
    <row r="60" spans="1:27" s="147" customFormat="1" ht="12.75" x14ac:dyDescent="0.2">
      <c r="A60" s="130">
        <v>52</v>
      </c>
      <c r="B60" s="137" t="s">
        <v>1304</v>
      </c>
      <c r="C60" s="138">
        <v>6678.2000000000007</v>
      </c>
      <c r="D60" s="138">
        <v>1009.3</v>
      </c>
      <c r="E60" s="138">
        <v>5367.6</v>
      </c>
      <c r="F60" s="138">
        <v>0</v>
      </c>
      <c r="G60" s="138">
        <v>301.3</v>
      </c>
      <c r="H60" s="138">
        <v>7340.6000000000022</v>
      </c>
      <c r="I60" s="139">
        <v>1009.3</v>
      </c>
      <c r="J60" s="139">
        <v>5530.0999999999995</v>
      </c>
      <c r="K60" s="139">
        <v>0</v>
      </c>
      <c r="L60" s="139">
        <v>801.2</v>
      </c>
      <c r="M60" s="138">
        <v>6656.9308000000001</v>
      </c>
      <c r="N60" s="139">
        <v>1009.3</v>
      </c>
      <c r="O60" s="139">
        <v>4846.4308000000001</v>
      </c>
      <c r="P60" s="139">
        <v>0</v>
      </c>
      <c r="Q60" s="140">
        <v>801.2</v>
      </c>
      <c r="R60" s="141">
        <v>-683.66920000000209</v>
      </c>
      <c r="S60" s="140">
        <v>0</v>
      </c>
      <c r="T60" s="140">
        <v>-683.66919999999936</v>
      </c>
      <c r="U60" s="140">
        <v>0</v>
      </c>
      <c r="V60" s="141">
        <v>0</v>
      </c>
      <c r="W60" s="141">
        <v>90.68646704629046</v>
      </c>
      <c r="X60" s="140">
        <v>100</v>
      </c>
      <c r="Y60" s="141">
        <v>87.637308547765869</v>
      </c>
      <c r="Z60" s="141">
        <v>0</v>
      </c>
      <c r="AA60" s="148">
        <v>100</v>
      </c>
    </row>
    <row r="61" spans="1:27" s="147" customFormat="1" ht="12.75" x14ac:dyDescent="0.2">
      <c r="A61" s="130">
        <v>53</v>
      </c>
      <c r="B61" s="137" t="s">
        <v>1305</v>
      </c>
      <c r="C61" s="138">
        <v>2168.6</v>
      </c>
      <c r="D61" s="138">
        <v>203</v>
      </c>
      <c r="E61" s="138">
        <v>1767.1</v>
      </c>
      <c r="F61" s="138">
        <v>0</v>
      </c>
      <c r="G61" s="138">
        <v>198.5</v>
      </c>
      <c r="H61" s="138">
        <v>2238</v>
      </c>
      <c r="I61" s="139">
        <v>203</v>
      </c>
      <c r="J61" s="139">
        <v>1833.4</v>
      </c>
      <c r="K61" s="139">
        <v>0</v>
      </c>
      <c r="L61" s="139">
        <v>201.6</v>
      </c>
      <c r="M61" s="138">
        <v>2238</v>
      </c>
      <c r="N61" s="139">
        <v>203</v>
      </c>
      <c r="O61" s="139">
        <v>1833.3999999999999</v>
      </c>
      <c r="P61" s="139">
        <v>0</v>
      </c>
      <c r="Q61" s="140">
        <v>201.6</v>
      </c>
      <c r="R61" s="141">
        <v>0</v>
      </c>
      <c r="S61" s="140">
        <v>0</v>
      </c>
      <c r="T61" s="140">
        <v>0</v>
      </c>
      <c r="U61" s="140">
        <v>0</v>
      </c>
      <c r="V61" s="141">
        <v>0</v>
      </c>
      <c r="W61" s="141">
        <v>100</v>
      </c>
      <c r="X61" s="140">
        <v>100</v>
      </c>
      <c r="Y61" s="140">
        <v>99.999999999999986</v>
      </c>
      <c r="Z61" s="140">
        <v>0</v>
      </c>
      <c r="AA61" s="142">
        <v>100</v>
      </c>
    </row>
    <row r="62" spans="1:27" s="147" customFormat="1" ht="12.75" x14ac:dyDescent="0.2">
      <c r="A62" s="130">
        <v>54</v>
      </c>
      <c r="B62" s="137" t="s">
        <v>1306</v>
      </c>
      <c r="C62" s="138">
        <v>6905.4</v>
      </c>
      <c r="D62" s="138">
        <v>712.9</v>
      </c>
      <c r="E62" s="138">
        <v>5500.3</v>
      </c>
      <c r="F62" s="138">
        <v>0</v>
      </c>
      <c r="G62" s="138">
        <v>692.2</v>
      </c>
      <c r="H62" s="138">
        <v>7254.4000000000024</v>
      </c>
      <c r="I62" s="139">
        <v>712.9</v>
      </c>
      <c r="J62" s="139">
        <v>5849.3000000000011</v>
      </c>
      <c r="K62" s="139">
        <v>0</v>
      </c>
      <c r="L62" s="139">
        <v>692.2</v>
      </c>
      <c r="M62" s="138">
        <v>6608.9547999999995</v>
      </c>
      <c r="N62" s="139">
        <v>712.9</v>
      </c>
      <c r="O62" s="139">
        <v>5203.8548000000001</v>
      </c>
      <c r="P62" s="139">
        <v>0</v>
      </c>
      <c r="Q62" s="140">
        <v>692.2</v>
      </c>
      <c r="R62" s="141">
        <v>-645.44520000000284</v>
      </c>
      <c r="S62" s="140">
        <v>0</v>
      </c>
      <c r="T62" s="140">
        <v>-645.44520000000102</v>
      </c>
      <c r="U62" s="140">
        <v>0</v>
      </c>
      <c r="V62" s="141">
        <v>0</v>
      </c>
      <c r="W62" s="141">
        <v>91.102707322452545</v>
      </c>
      <c r="X62" s="140">
        <v>100</v>
      </c>
      <c r="Y62" s="140">
        <v>88.965428341852856</v>
      </c>
      <c r="Z62" s="140">
        <v>0</v>
      </c>
      <c r="AA62" s="142">
        <v>100</v>
      </c>
    </row>
    <row r="63" spans="1:27" s="147" customFormat="1" ht="12.75" x14ac:dyDescent="0.2">
      <c r="A63" s="130">
        <v>55</v>
      </c>
      <c r="B63" s="137" t="s">
        <v>1307</v>
      </c>
      <c r="C63" s="138">
        <v>1826.6999999999998</v>
      </c>
      <c r="D63" s="138">
        <v>608</v>
      </c>
      <c r="E63" s="138">
        <v>1161.0999999999999</v>
      </c>
      <c r="F63" s="138">
        <v>0</v>
      </c>
      <c r="G63" s="138">
        <v>57.6</v>
      </c>
      <c r="H63" s="138">
        <v>1675.8</v>
      </c>
      <c r="I63" s="139">
        <v>608</v>
      </c>
      <c r="J63" s="139">
        <v>960.80000000000007</v>
      </c>
      <c r="K63" s="139">
        <v>0</v>
      </c>
      <c r="L63" s="139">
        <v>107</v>
      </c>
      <c r="M63" s="138">
        <v>1675.2</v>
      </c>
      <c r="N63" s="139">
        <v>608</v>
      </c>
      <c r="O63" s="139">
        <v>960.23290000000009</v>
      </c>
      <c r="P63" s="139">
        <v>0</v>
      </c>
      <c r="Q63" s="140">
        <v>107</v>
      </c>
      <c r="R63" s="141">
        <v>-286.99999999999977</v>
      </c>
      <c r="S63" s="140">
        <v>0</v>
      </c>
      <c r="T63" s="140">
        <v>-0.56709999999998217</v>
      </c>
      <c r="U63" s="140">
        <v>0</v>
      </c>
      <c r="V63" s="141">
        <v>0</v>
      </c>
      <c r="W63" s="141">
        <v>85.373560289471015</v>
      </c>
      <c r="X63" s="140">
        <v>100</v>
      </c>
      <c r="Y63" s="140">
        <v>99.940976269775192</v>
      </c>
      <c r="Z63" s="140">
        <v>0</v>
      </c>
      <c r="AA63" s="142">
        <v>100</v>
      </c>
    </row>
    <row r="64" spans="1:27" s="147" customFormat="1" ht="12.75" x14ac:dyDescent="0.2">
      <c r="A64" s="130">
        <v>56</v>
      </c>
      <c r="B64" s="137" t="s">
        <v>1308</v>
      </c>
      <c r="C64" s="138">
        <v>777.6</v>
      </c>
      <c r="D64" s="138">
        <v>732.9</v>
      </c>
      <c r="E64" s="138">
        <v>41</v>
      </c>
      <c r="F64" s="138">
        <v>0</v>
      </c>
      <c r="G64" s="138">
        <v>3.7</v>
      </c>
      <c r="H64" s="138">
        <v>777.6</v>
      </c>
      <c r="I64" s="139">
        <v>732.9</v>
      </c>
      <c r="J64" s="139">
        <v>41</v>
      </c>
      <c r="K64" s="139">
        <v>0</v>
      </c>
      <c r="L64" s="139">
        <v>3.6999999999999993</v>
      </c>
      <c r="M64" s="138">
        <v>777.6</v>
      </c>
      <c r="N64" s="139">
        <v>732.9</v>
      </c>
      <c r="O64" s="139">
        <v>41</v>
      </c>
      <c r="P64" s="139">
        <v>0</v>
      </c>
      <c r="Q64" s="140">
        <v>3.6999999999999993</v>
      </c>
      <c r="R64" s="141">
        <v>0</v>
      </c>
      <c r="S64" s="140">
        <v>0</v>
      </c>
      <c r="T64" s="140">
        <v>0</v>
      </c>
      <c r="U64" s="140">
        <v>0</v>
      </c>
      <c r="V64" s="141">
        <v>0</v>
      </c>
      <c r="W64" s="141">
        <v>100</v>
      </c>
      <c r="X64" s="140">
        <v>100</v>
      </c>
      <c r="Y64" s="140">
        <v>100</v>
      </c>
      <c r="Z64" s="140">
        <v>0</v>
      </c>
      <c r="AA64" s="142">
        <v>100</v>
      </c>
    </row>
    <row r="65" spans="1:27" s="147" customFormat="1" ht="12.75" x14ac:dyDescent="0.2">
      <c r="A65" s="130">
        <v>57</v>
      </c>
      <c r="B65" s="137" t="s">
        <v>1309</v>
      </c>
      <c r="C65" s="138">
        <v>3913.5999999999995</v>
      </c>
      <c r="D65" s="138">
        <v>960.8</v>
      </c>
      <c r="E65" s="138">
        <v>2859.1</v>
      </c>
      <c r="F65" s="138">
        <v>0</v>
      </c>
      <c r="G65" s="138">
        <v>93.7</v>
      </c>
      <c r="H65" s="138">
        <v>4280.7999999999993</v>
      </c>
      <c r="I65" s="139">
        <v>960.8</v>
      </c>
      <c r="J65" s="139">
        <v>3092.2</v>
      </c>
      <c r="K65" s="139">
        <v>0</v>
      </c>
      <c r="L65" s="139">
        <v>227.8</v>
      </c>
      <c r="M65" s="138">
        <v>4276.5478000000003</v>
      </c>
      <c r="N65" s="139">
        <v>960.8</v>
      </c>
      <c r="O65" s="139">
        <v>3087.9477999999999</v>
      </c>
      <c r="P65" s="139">
        <v>0</v>
      </c>
      <c r="Q65" s="140">
        <v>227.8</v>
      </c>
      <c r="R65" s="141">
        <v>-4.252199999998993</v>
      </c>
      <c r="S65" s="140">
        <v>0</v>
      </c>
      <c r="T65" s="140">
        <v>-4.2521999999999025</v>
      </c>
      <c r="U65" s="140">
        <v>0</v>
      </c>
      <c r="V65" s="141">
        <v>0</v>
      </c>
      <c r="W65" s="141">
        <v>99.900668099420699</v>
      </c>
      <c r="X65" s="140">
        <v>100</v>
      </c>
      <c r="Y65" s="140">
        <v>99.862486255740251</v>
      </c>
      <c r="Z65" s="140">
        <v>0</v>
      </c>
      <c r="AA65" s="142">
        <v>100</v>
      </c>
    </row>
    <row r="66" spans="1:27" s="147" customFormat="1" ht="12.75" x14ac:dyDescent="0.2">
      <c r="A66" s="130">
        <v>58</v>
      </c>
      <c r="B66" s="137" t="s">
        <v>1310</v>
      </c>
      <c r="C66" s="138">
        <v>2986.0999999999995</v>
      </c>
      <c r="D66" s="138">
        <v>275.7</v>
      </c>
      <c r="E66" s="138">
        <v>2323.1999999999998</v>
      </c>
      <c r="F66" s="138">
        <v>0</v>
      </c>
      <c r="G66" s="138">
        <v>387.2</v>
      </c>
      <c r="H66" s="138">
        <v>3324.3999999999992</v>
      </c>
      <c r="I66" s="139">
        <v>275.7</v>
      </c>
      <c r="J66" s="139">
        <v>2458.2999999999997</v>
      </c>
      <c r="K66" s="139">
        <v>0</v>
      </c>
      <c r="L66" s="139">
        <v>590.4</v>
      </c>
      <c r="M66" s="138">
        <v>3324.3348999999998</v>
      </c>
      <c r="N66" s="139">
        <v>275.7</v>
      </c>
      <c r="O66" s="139">
        <v>2458.2348999999999</v>
      </c>
      <c r="P66" s="139">
        <v>0</v>
      </c>
      <c r="Q66" s="140">
        <v>590.4</v>
      </c>
      <c r="R66" s="141">
        <v>-6.5099999999347347E-2</v>
      </c>
      <c r="S66" s="140">
        <v>0</v>
      </c>
      <c r="T66" s="140">
        <v>-6.5099999999802094E-2</v>
      </c>
      <c r="U66" s="140">
        <v>0</v>
      </c>
      <c r="V66" s="141">
        <v>0</v>
      </c>
      <c r="W66" s="141">
        <v>99.998041751895101</v>
      </c>
      <c r="X66" s="140">
        <v>100</v>
      </c>
      <c r="Y66" s="140">
        <v>99.997351828499376</v>
      </c>
      <c r="Z66" s="140">
        <v>0</v>
      </c>
      <c r="AA66" s="142">
        <v>100</v>
      </c>
    </row>
    <row r="67" spans="1:27" s="147" customFormat="1" ht="12.75" x14ac:dyDescent="0.2">
      <c r="A67" s="130">
        <v>59</v>
      </c>
      <c r="B67" s="137" t="s">
        <v>1311</v>
      </c>
      <c r="C67" s="138">
        <v>3060.4</v>
      </c>
      <c r="D67" s="138">
        <v>777.1</v>
      </c>
      <c r="E67" s="138">
        <v>2171.5</v>
      </c>
      <c r="F67" s="138">
        <v>0</v>
      </c>
      <c r="G67" s="138">
        <v>111.8</v>
      </c>
      <c r="H67" s="138">
        <v>3404.8000000000006</v>
      </c>
      <c r="I67" s="139">
        <v>777.1</v>
      </c>
      <c r="J67" s="139">
        <v>2387.2999999999997</v>
      </c>
      <c r="K67" s="139">
        <v>0</v>
      </c>
      <c r="L67" s="139">
        <v>240.40000000000003</v>
      </c>
      <c r="M67" s="138">
        <v>3263.4608000000003</v>
      </c>
      <c r="N67" s="139">
        <v>777.1</v>
      </c>
      <c r="O67" s="139">
        <v>2245.9607999999998</v>
      </c>
      <c r="P67" s="139">
        <v>0</v>
      </c>
      <c r="Q67" s="140">
        <v>240.40000000000003</v>
      </c>
      <c r="R67" s="141">
        <v>-141.33920000000035</v>
      </c>
      <c r="S67" s="140">
        <v>0</v>
      </c>
      <c r="T67" s="140">
        <v>-141.33919999999989</v>
      </c>
      <c r="U67" s="140">
        <v>0</v>
      </c>
      <c r="V67" s="141">
        <v>0</v>
      </c>
      <c r="W67" s="141">
        <v>95.848825187969908</v>
      </c>
      <c r="X67" s="140">
        <v>100</v>
      </c>
      <c r="Y67" s="140">
        <v>94.07953755288402</v>
      </c>
      <c r="Z67" s="140">
        <v>0</v>
      </c>
      <c r="AA67" s="142">
        <v>100</v>
      </c>
    </row>
    <row r="68" spans="1:27" s="147" customFormat="1" ht="12.75" x14ac:dyDescent="0.2">
      <c r="A68" s="130">
        <v>60</v>
      </c>
      <c r="B68" s="137" t="s">
        <v>1312</v>
      </c>
      <c r="C68" s="138">
        <v>3524.2999999999997</v>
      </c>
      <c r="D68" s="138">
        <v>1140.2</v>
      </c>
      <c r="E68" s="138">
        <v>2360</v>
      </c>
      <c r="F68" s="138">
        <v>0</v>
      </c>
      <c r="G68" s="138">
        <v>24.1</v>
      </c>
      <c r="H68" s="138">
        <v>3751.2</v>
      </c>
      <c r="I68" s="139">
        <v>1140.2</v>
      </c>
      <c r="J68" s="139">
        <v>2500.3000000000002</v>
      </c>
      <c r="K68" s="139">
        <v>0</v>
      </c>
      <c r="L68" s="139">
        <v>110.69999999999999</v>
      </c>
      <c r="M68" s="138">
        <v>3688.6797999999999</v>
      </c>
      <c r="N68" s="139">
        <v>1140.2</v>
      </c>
      <c r="O68" s="139">
        <v>2437.7798000000003</v>
      </c>
      <c r="P68" s="139">
        <v>0</v>
      </c>
      <c r="Q68" s="140">
        <v>110.69999999999999</v>
      </c>
      <c r="R68" s="141">
        <v>-62.520199999999932</v>
      </c>
      <c r="S68" s="140">
        <v>0</v>
      </c>
      <c r="T68" s="140">
        <v>-62.520199999999932</v>
      </c>
      <c r="U68" s="140">
        <v>0</v>
      </c>
      <c r="V68" s="141">
        <v>0</v>
      </c>
      <c r="W68" s="141">
        <v>98.333328001706121</v>
      </c>
      <c r="X68" s="140">
        <v>100</v>
      </c>
      <c r="Y68" s="140">
        <v>97.49949206095269</v>
      </c>
      <c r="Z68" s="140">
        <v>0</v>
      </c>
      <c r="AA68" s="142">
        <v>100</v>
      </c>
    </row>
    <row r="69" spans="1:27" s="147" customFormat="1" ht="12.75" x14ac:dyDescent="0.2">
      <c r="A69" s="130">
        <v>61</v>
      </c>
      <c r="B69" s="137" t="s">
        <v>1313</v>
      </c>
      <c r="C69" s="138">
        <v>2035</v>
      </c>
      <c r="D69" s="138">
        <v>701.6</v>
      </c>
      <c r="E69" s="138">
        <v>1302.5</v>
      </c>
      <c r="F69" s="138">
        <v>0</v>
      </c>
      <c r="G69" s="138">
        <v>30.9</v>
      </c>
      <c r="H69" s="138">
        <v>1219.8999999999999</v>
      </c>
      <c r="I69" s="139">
        <v>701.6</v>
      </c>
      <c r="J69" s="139">
        <v>482.2</v>
      </c>
      <c r="K69" s="139">
        <v>0</v>
      </c>
      <c r="L69" s="139">
        <v>36.099999999999994</v>
      </c>
      <c r="M69" s="138">
        <v>1219.8338999999999</v>
      </c>
      <c r="N69" s="139">
        <v>701.6</v>
      </c>
      <c r="O69" s="139">
        <v>482.13390000000004</v>
      </c>
      <c r="P69" s="139">
        <v>0</v>
      </c>
      <c r="Q69" s="140">
        <v>36.099999999999994</v>
      </c>
      <c r="R69" s="141">
        <v>-6.6100000000005821E-2</v>
      </c>
      <c r="S69" s="140">
        <v>0</v>
      </c>
      <c r="T69" s="140">
        <v>-6.6099999999948977E-2</v>
      </c>
      <c r="U69" s="140">
        <v>0</v>
      </c>
      <c r="V69" s="141">
        <v>0</v>
      </c>
      <c r="W69" s="141">
        <v>99.994581523075666</v>
      </c>
      <c r="X69" s="140">
        <v>100</v>
      </c>
      <c r="Y69" s="140">
        <v>99.986291995022825</v>
      </c>
      <c r="Z69" s="140">
        <v>0</v>
      </c>
      <c r="AA69" s="142">
        <v>100</v>
      </c>
    </row>
    <row r="70" spans="1:27" s="147" customFormat="1" ht="12.75" x14ac:dyDescent="0.2">
      <c r="A70" s="130">
        <v>62</v>
      </c>
      <c r="B70" s="137" t="s">
        <v>1314</v>
      </c>
      <c r="C70" s="138">
        <v>4007</v>
      </c>
      <c r="D70" s="138">
        <v>729.6</v>
      </c>
      <c r="E70" s="138">
        <v>3086</v>
      </c>
      <c r="F70" s="138">
        <v>0</v>
      </c>
      <c r="G70" s="138">
        <v>191.4</v>
      </c>
      <c r="H70" s="138">
        <v>4260.5999999999985</v>
      </c>
      <c r="I70" s="139">
        <v>729.6</v>
      </c>
      <c r="J70" s="139">
        <v>3315.6000000000004</v>
      </c>
      <c r="K70" s="139">
        <v>0</v>
      </c>
      <c r="L70" s="139">
        <v>215.4</v>
      </c>
      <c r="M70" s="138">
        <v>4211.8427999999994</v>
      </c>
      <c r="N70" s="139">
        <v>729.6</v>
      </c>
      <c r="O70" s="139">
        <v>3266.8427999999999</v>
      </c>
      <c r="P70" s="139">
        <v>0</v>
      </c>
      <c r="Q70" s="140">
        <v>215.4</v>
      </c>
      <c r="R70" s="141">
        <v>-48.757199999999102</v>
      </c>
      <c r="S70" s="140">
        <v>0</v>
      </c>
      <c r="T70" s="140">
        <v>-48.757200000000466</v>
      </c>
      <c r="U70" s="140">
        <v>0</v>
      </c>
      <c r="V70" s="141">
        <v>0</v>
      </c>
      <c r="W70" s="141">
        <v>98.855625968173527</v>
      </c>
      <c r="X70" s="140">
        <v>100</v>
      </c>
      <c r="Y70" s="140">
        <v>98.529460731089387</v>
      </c>
      <c r="Z70" s="140">
        <v>0</v>
      </c>
      <c r="AA70" s="142">
        <v>100</v>
      </c>
    </row>
    <row r="71" spans="1:27" s="147" customFormat="1" ht="12.75" x14ac:dyDescent="0.2">
      <c r="A71" s="130">
        <v>63</v>
      </c>
      <c r="B71" s="137" t="s">
        <v>1315</v>
      </c>
      <c r="C71" s="138">
        <v>1191</v>
      </c>
      <c r="D71" s="138">
        <v>585.5</v>
      </c>
      <c r="E71" s="138">
        <v>568</v>
      </c>
      <c r="F71" s="138">
        <v>0</v>
      </c>
      <c r="G71" s="138">
        <v>37.5</v>
      </c>
      <c r="H71" s="138">
        <v>1436.8999999999999</v>
      </c>
      <c r="I71" s="139">
        <v>585.5</v>
      </c>
      <c r="J71" s="139">
        <v>605.30000000000007</v>
      </c>
      <c r="K71" s="139">
        <v>0</v>
      </c>
      <c r="L71" s="139">
        <v>246.1</v>
      </c>
      <c r="M71" s="138">
        <v>1215.1185</v>
      </c>
      <c r="N71" s="139">
        <v>585.5</v>
      </c>
      <c r="O71" s="139">
        <v>383.51850000000002</v>
      </c>
      <c r="P71" s="139">
        <v>0</v>
      </c>
      <c r="Q71" s="140">
        <v>246.1</v>
      </c>
      <c r="R71" s="141">
        <v>-221.78149999999982</v>
      </c>
      <c r="S71" s="140">
        <v>0</v>
      </c>
      <c r="T71" s="140">
        <v>-221.78150000000005</v>
      </c>
      <c r="U71" s="140">
        <v>0</v>
      </c>
      <c r="V71" s="141">
        <v>0</v>
      </c>
      <c r="W71" s="141">
        <v>84.565279420975727</v>
      </c>
      <c r="X71" s="140">
        <v>100</v>
      </c>
      <c r="Y71" s="140">
        <v>63.360069387080785</v>
      </c>
      <c r="Z71" s="140">
        <v>0</v>
      </c>
      <c r="AA71" s="142">
        <v>100</v>
      </c>
    </row>
    <row r="72" spans="1:27" s="147" customFormat="1" ht="12.75" x14ac:dyDescent="0.2">
      <c r="A72" s="130">
        <v>64</v>
      </c>
      <c r="B72" s="137" t="s">
        <v>1316</v>
      </c>
      <c r="C72" s="138">
        <v>6166.9000000000005</v>
      </c>
      <c r="D72" s="138">
        <v>532.20000000000005</v>
      </c>
      <c r="E72" s="138">
        <v>5141.1000000000004</v>
      </c>
      <c r="F72" s="138">
        <v>0</v>
      </c>
      <c r="G72" s="138">
        <v>493.6</v>
      </c>
      <c r="H72" s="138">
        <v>6092.6</v>
      </c>
      <c r="I72" s="139">
        <v>532.20000000000005</v>
      </c>
      <c r="J72" s="139">
        <v>5051.8</v>
      </c>
      <c r="K72" s="139">
        <v>0</v>
      </c>
      <c r="L72" s="139">
        <v>508.6</v>
      </c>
      <c r="M72" s="138">
        <v>6092.5996000000005</v>
      </c>
      <c r="N72" s="139">
        <v>532.20000000000005</v>
      </c>
      <c r="O72" s="139">
        <v>5051.7996000000003</v>
      </c>
      <c r="P72" s="139">
        <v>0</v>
      </c>
      <c r="Q72" s="140">
        <v>508.6</v>
      </c>
      <c r="R72" s="141">
        <v>-3.9999999989959178E-4</v>
      </c>
      <c r="S72" s="140">
        <v>0</v>
      </c>
      <c r="T72" s="140">
        <v>-3.9999999989959178E-4</v>
      </c>
      <c r="U72" s="140">
        <v>0</v>
      </c>
      <c r="V72" s="141">
        <v>0</v>
      </c>
      <c r="W72" s="141">
        <v>99.999993434658435</v>
      </c>
      <c r="X72" s="140">
        <v>100</v>
      </c>
      <c r="Y72" s="140">
        <v>99.999992082030161</v>
      </c>
      <c r="Z72" s="140">
        <v>0</v>
      </c>
      <c r="AA72" s="142">
        <v>100</v>
      </c>
    </row>
    <row r="73" spans="1:27" s="147" customFormat="1" ht="12.75" x14ac:dyDescent="0.2">
      <c r="A73" s="130">
        <v>65</v>
      </c>
      <c r="B73" s="137"/>
      <c r="C73" s="138"/>
      <c r="D73" s="138"/>
      <c r="E73" s="138"/>
      <c r="F73" s="138"/>
      <c r="G73" s="138"/>
      <c r="H73" s="138">
        <v>0</v>
      </c>
      <c r="I73" s="139"/>
      <c r="J73" s="139">
        <v>0</v>
      </c>
      <c r="K73" s="139"/>
      <c r="L73" s="139"/>
      <c r="M73" s="139">
        <v>0</v>
      </c>
      <c r="N73" s="139"/>
      <c r="O73" s="139">
        <v>0</v>
      </c>
      <c r="P73" s="139"/>
      <c r="Q73" s="140">
        <v>0</v>
      </c>
      <c r="R73" s="141">
        <v>0</v>
      </c>
      <c r="S73" s="140"/>
      <c r="T73" s="140">
        <v>0</v>
      </c>
      <c r="U73" s="140"/>
      <c r="V73" s="141">
        <v>0</v>
      </c>
      <c r="W73" s="141">
        <v>0</v>
      </c>
      <c r="X73" s="140"/>
      <c r="Y73" s="140">
        <v>0</v>
      </c>
      <c r="Z73" s="140"/>
      <c r="AA73" s="142">
        <v>0</v>
      </c>
    </row>
    <row r="74" spans="1:27" s="147" customFormat="1" ht="12.75" x14ac:dyDescent="0.2">
      <c r="A74" s="130">
        <v>66</v>
      </c>
      <c r="B74" s="143" t="s">
        <v>1317</v>
      </c>
      <c r="C74" s="144">
        <v>82435.899999999994</v>
      </c>
      <c r="D74" s="144">
        <v>16818.699999999997</v>
      </c>
      <c r="E74" s="144">
        <v>64219.6</v>
      </c>
      <c r="F74" s="144">
        <v>0</v>
      </c>
      <c r="G74" s="144">
        <v>1397.6000000000001</v>
      </c>
      <c r="H74" s="144">
        <v>93396.6</v>
      </c>
      <c r="I74" s="144">
        <v>16818.699999999997</v>
      </c>
      <c r="J74" s="144">
        <v>73710.899999999994</v>
      </c>
      <c r="K74" s="144">
        <v>0</v>
      </c>
      <c r="L74" s="144">
        <v>2867.0000000000005</v>
      </c>
      <c r="M74" s="144">
        <v>91082.835799999986</v>
      </c>
      <c r="N74" s="144">
        <v>16818.699999999997</v>
      </c>
      <c r="O74" s="144">
        <v>71397.135800000004</v>
      </c>
      <c r="P74" s="144">
        <v>0</v>
      </c>
      <c r="Q74" s="144">
        <v>2867</v>
      </c>
      <c r="R74" s="141">
        <v>-2313.7642000000196</v>
      </c>
      <c r="S74" s="141">
        <v>0</v>
      </c>
      <c r="T74" s="141">
        <v>-2313.7641999999905</v>
      </c>
      <c r="U74" s="141">
        <v>0</v>
      </c>
      <c r="V74" s="141">
        <v>0</v>
      </c>
      <c r="W74" s="141">
        <v>97.522646220526212</v>
      </c>
      <c r="X74" s="141">
        <v>100</v>
      </c>
      <c r="Y74" s="140">
        <v>96.861028423204715</v>
      </c>
      <c r="Z74" s="140">
        <v>0</v>
      </c>
      <c r="AA74" s="142">
        <v>99.999999999999986</v>
      </c>
    </row>
    <row r="75" spans="1:27" s="147" customFormat="1" ht="12.75" x14ac:dyDescent="0.2">
      <c r="A75" s="130">
        <v>67</v>
      </c>
      <c r="B75" s="143" t="s">
        <v>1265</v>
      </c>
      <c r="C75" s="144">
        <v>49369.099999999991</v>
      </c>
      <c r="D75" s="144">
        <v>10121.799999999999</v>
      </c>
      <c r="E75" s="144">
        <v>38588.1</v>
      </c>
      <c r="F75" s="144">
        <v>0</v>
      </c>
      <c r="G75" s="144">
        <v>659.2</v>
      </c>
      <c r="H75" s="144">
        <v>54847.5</v>
      </c>
      <c r="I75" s="144">
        <v>10121.799999999999</v>
      </c>
      <c r="J75" s="144">
        <v>43414.6</v>
      </c>
      <c r="K75" s="144">
        <v>0</v>
      </c>
      <c r="L75" s="144">
        <v>1311.1000000000004</v>
      </c>
      <c r="M75" s="144">
        <v>53199.942299999988</v>
      </c>
      <c r="N75" s="144">
        <v>10121.799999999999</v>
      </c>
      <c r="O75" s="144">
        <v>41767.042400000006</v>
      </c>
      <c r="P75" s="144">
        <v>0</v>
      </c>
      <c r="Q75" s="144">
        <v>1311.1000000000004</v>
      </c>
      <c r="R75" s="141">
        <v>-1647.5577000000121</v>
      </c>
      <c r="S75" s="141">
        <v>0</v>
      </c>
      <c r="T75" s="141">
        <v>-1647.5575999999928</v>
      </c>
      <c r="U75" s="141">
        <v>0</v>
      </c>
      <c r="V75" s="141">
        <v>0</v>
      </c>
      <c r="W75" s="141">
        <v>96.996111582114025</v>
      </c>
      <c r="X75" s="141">
        <v>100</v>
      </c>
      <c r="Y75" s="140">
        <v>96.205060970272697</v>
      </c>
      <c r="Z75" s="140">
        <v>0</v>
      </c>
      <c r="AA75" s="142">
        <v>100</v>
      </c>
    </row>
    <row r="76" spans="1:27" s="147" customFormat="1" ht="12.75" x14ac:dyDescent="0.2">
      <c r="A76" s="130">
        <v>68</v>
      </c>
      <c r="B76" s="143" t="s">
        <v>1266</v>
      </c>
      <c r="C76" s="144">
        <v>33066.800000000003</v>
      </c>
      <c r="D76" s="144">
        <v>6696.9</v>
      </c>
      <c r="E76" s="144">
        <v>25631.5</v>
      </c>
      <c r="F76" s="144">
        <v>0</v>
      </c>
      <c r="G76" s="144">
        <v>738.40000000000009</v>
      </c>
      <c r="H76" s="144">
        <v>38549.099999999991</v>
      </c>
      <c r="I76" s="144">
        <v>6696.9</v>
      </c>
      <c r="J76" s="144">
        <v>30296.299999999996</v>
      </c>
      <c r="K76" s="144">
        <v>0</v>
      </c>
      <c r="L76" s="144">
        <v>1555.9</v>
      </c>
      <c r="M76" s="144">
        <v>37882.893499999998</v>
      </c>
      <c r="N76" s="144">
        <v>6696.9</v>
      </c>
      <c r="O76" s="144">
        <v>29630.093400000005</v>
      </c>
      <c r="P76" s="144">
        <v>0</v>
      </c>
      <c r="Q76" s="144">
        <v>1555.9000000000003</v>
      </c>
      <c r="R76" s="141">
        <v>-666.20649999999296</v>
      </c>
      <c r="S76" s="141">
        <v>0</v>
      </c>
      <c r="T76" s="141">
        <v>-666.20659999999043</v>
      </c>
      <c r="U76" s="141">
        <v>0</v>
      </c>
      <c r="V76" s="141">
        <v>0</v>
      </c>
      <c r="W76" s="141">
        <v>98.271797525752888</v>
      </c>
      <c r="X76" s="141">
        <v>100</v>
      </c>
      <c r="Y76" s="140">
        <v>97.801029828724992</v>
      </c>
      <c r="Z76" s="140">
        <v>0</v>
      </c>
      <c r="AA76" s="142">
        <v>100.00000000000003</v>
      </c>
    </row>
    <row r="77" spans="1:27" s="147" customFormat="1" ht="12.75" x14ac:dyDescent="0.2">
      <c r="A77" s="130">
        <v>69</v>
      </c>
      <c r="B77" s="137" t="s">
        <v>1291</v>
      </c>
      <c r="C77" s="138">
        <v>49369.099999999991</v>
      </c>
      <c r="D77" s="138">
        <v>10121.799999999999</v>
      </c>
      <c r="E77" s="138">
        <v>38588.1</v>
      </c>
      <c r="F77" s="138">
        <v>0</v>
      </c>
      <c r="G77" s="138">
        <v>659.2</v>
      </c>
      <c r="H77" s="138">
        <v>54847.5</v>
      </c>
      <c r="I77" s="139">
        <v>10121.799999999999</v>
      </c>
      <c r="J77" s="139">
        <v>43414.6</v>
      </c>
      <c r="K77" s="139">
        <v>0</v>
      </c>
      <c r="L77" s="139">
        <v>1311.1000000000004</v>
      </c>
      <c r="M77" s="138">
        <v>53199.942299999988</v>
      </c>
      <c r="N77" s="139">
        <v>10121.799999999999</v>
      </c>
      <c r="O77" s="139">
        <v>41767.042400000006</v>
      </c>
      <c r="P77" s="139">
        <v>0</v>
      </c>
      <c r="Q77" s="140">
        <v>1311.1000000000004</v>
      </c>
      <c r="R77" s="141">
        <v>-1647.5577000000121</v>
      </c>
      <c r="S77" s="140">
        <v>0</v>
      </c>
      <c r="T77" s="140">
        <v>-1647.5575999999928</v>
      </c>
      <c r="U77" s="140">
        <v>0</v>
      </c>
      <c r="V77" s="141">
        <v>0</v>
      </c>
      <c r="W77" s="141">
        <v>96.996111582114025</v>
      </c>
      <c r="X77" s="140">
        <v>100</v>
      </c>
      <c r="Y77" s="140">
        <v>96.205060970272697</v>
      </c>
      <c r="Z77" s="140">
        <v>0</v>
      </c>
      <c r="AA77" s="142">
        <v>100</v>
      </c>
    </row>
    <row r="78" spans="1:27" s="147" customFormat="1" ht="12.75" x14ac:dyDescent="0.2">
      <c r="A78" s="130">
        <v>70</v>
      </c>
      <c r="B78" s="137" t="s">
        <v>1318</v>
      </c>
      <c r="C78" s="138">
        <v>6234.2999999999993</v>
      </c>
      <c r="D78" s="138">
        <v>1263</v>
      </c>
      <c r="E78" s="138">
        <v>4877.3999999999996</v>
      </c>
      <c r="F78" s="138">
        <v>0</v>
      </c>
      <c r="G78" s="138">
        <v>93.9</v>
      </c>
      <c r="H78" s="138">
        <v>6657.5000000000009</v>
      </c>
      <c r="I78" s="139">
        <v>1263</v>
      </c>
      <c r="J78" s="139">
        <v>5281</v>
      </c>
      <c r="K78" s="139">
        <v>0</v>
      </c>
      <c r="L78" s="139">
        <v>113.5</v>
      </c>
      <c r="M78" s="138">
        <v>6218.5978000000005</v>
      </c>
      <c r="N78" s="139">
        <v>1263</v>
      </c>
      <c r="O78" s="139">
        <v>4842.0979000000007</v>
      </c>
      <c r="P78" s="139">
        <v>0</v>
      </c>
      <c r="Q78" s="140">
        <v>113.5</v>
      </c>
      <c r="R78" s="141">
        <v>-438.90220000000045</v>
      </c>
      <c r="S78" s="140">
        <v>0</v>
      </c>
      <c r="T78" s="140">
        <v>-438.90209999999934</v>
      </c>
      <c r="U78" s="140">
        <v>0</v>
      </c>
      <c r="V78" s="141">
        <v>0</v>
      </c>
      <c r="W78" s="141">
        <v>93.40740217799474</v>
      </c>
      <c r="X78" s="140">
        <v>100</v>
      </c>
      <c r="Y78" s="141">
        <v>91.689034273811785</v>
      </c>
      <c r="Z78" s="141">
        <v>0</v>
      </c>
      <c r="AA78" s="148">
        <v>100</v>
      </c>
    </row>
    <row r="79" spans="1:27" s="147" customFormat="1" ht="12.75" x14ac:dyDescent="0.2">
      <c r="A79" s="130">
        <v>71</v>
      </c>
      <c r="B79" s="137" t="s">
        <v>1317</v>
      </c>
      <c r="C79" s="138">
        <v>11345.3</v>
      </c>
      <c r="D79" s="138">
        <v>1046.2</v>
      </c>
      <c r="E79" s="138">
        <v>9917.7999999999993</v>
      </c>
      <c r="F79" s="138">
        <v>0</v>
      </c>
      <c r="G79" s="138">
        <v>381.3</v>
      </c>
      <c r="H79" s="138">
        <v>12203.400000000001</v>
      </c>
      <c r="I79" s="139">
        <v>1046.2</v>
      </c>
      <c r="J79" s="139">
        <v>10525.6</v>
      </c>
      <c r="K79" s="139">
        <v>0</v>
      </c>
      <c r="L79" s="139">
        <v>631.60000000000014</v>
      </c>
      <c r="M79" s="138">
        <v>12196.031600000002</v>
      </c>
      <c r="N79" s="139">
        <v>1046.2</v>
      </c>
      <c r="O79" s="139">
        <v>10518.231599999999</v>
      </c>
      <c r="P79" s="139">
        <v>0</v>
      </c>
      <c r="Q79" s="140">
        <v>631.60000000000014</v>
      </c>
      <c r="R79" s="141">
        <v>-7.368399999999383</v>
      </c>
      <c r="S79" s="140">
        <v>0</v>
      </c>
      <c r="T79" s="140">
        <v>-7.368400000001202</v>
      </c>
      <c r="U79" s="140">
        <v>0</v>
      </c>
      <c r="V79" s="141">
        <v>0</v>
      </c>
      <c r="W79" s="141">
        <v>99.939620105872137</v>
      </c>
      <c r="X79" s="140">
        <v>100</v>
      </c>
      <c r="Y79" s="141">
        <v>99.92999543968989</v>
      </c>
      <c r="Z79" s="141">
        <v>0</v>
      </c>
      <c r="AA79" s="148">
        <v>100</v>
      </c>
    </row>
    <row r="80" spans="1:27" s="147" customFormat="1" ht="12.75" x14ac:dyDescent="0.2">
      <c r="A80" s="130">
        <v>72</v>
      </c>
      <c r="B80" s="137" t="s">
        <v>1319</v>
      </c>
      <c r="C80" s="138">
        <v>4533.4000000000005</v>
      </c>
      <c r="D80" s="138">
        <v>1101.3</v>
      </c>
      <c r="E80" s="138">
        <v>3371</v>
      </c>
      <c r="F80" s="138">
        <v>0</v>
      </c>
      <c r="G80" s="138">
        <v>61.1</v>
      </c>
      <c r="H80" s="138">
        <v>6395.2</v>
      </c>
      <c r="I80" s="139">
        <v>1101.3</v>
      </c>
      <c r="J80" s="139">
        <v>5031.2</v>
      </c>
      <c r="K80" s="139">
        <v>0</v>
      </c>
      <c r="L80" s="139">
        <v>262.70000000000005</v>
      </c>
      <c r="M80" s="138">
        <v>6313.9142999999995</v>
      </c>
      <c r="N80" s="139">
        <v>1101.3</v>
      </c>
      <c r="O80" s="139">
        <v>4949.9142000000002</v>
      </c>
      <c r="P80" s="139">
        <v>0</v>
      </c>
      <c r="Q80" s="140">
        <v>262.70000000000005</v>
      </c>
      <c r="R80" s="141">
        <v>-81.285700000000361</v>
      </c>
      <c r="S80" s="140">
        <v>0</v>
      </c>
      <c r="T80" s="140">
        <v>-81.285799999999654</v>
      </c>
      <c r="U80" s="140">
        <v>0</v>
      </c>
      <c r="V80" s="141">
        <v>0</v>
      </c>
      <c r="W80" s="141">
        <v>98.728957655741794</v>
      </c>
      <c r="X80" s="140">
        <v>100</v>
      </c>
      <c r="Y80" s="141">
        <v>98.384365558912393</v>
      </c>
      <c r="Z80" s="141">
        <v>0</v>
      </c>
      <c r="AA80" s="148">
        <v>100</v>
      </c>
    </row>
    <row r="81" spans="1:27" s="147" customFormat="1" ht="12.75" x14ac:dyDescent="0.2">
      <c r="A81" s="130">
        <v>73</v>
      </c>
      <c r="B81" s="137" t="s">
        <v>1320</v>
      </c>
      <c r="C81" s="138">
        <v>2684.8999999999996</v>
      </c>
      <c r="D81" s="138">
        <v>848.8</v>
      </c>
      <c r="E81" s="138">
        <v>1812.9</v>
      </c>
      <c r="F81" s="138">
        <v>0</v>
      </c>
      <c r="G81" s="138">
        <v>23.2</v>
      </c>
      <c r="H81" s="138">
        <v>3409.3999999999992</v>
      </c>
      <c r="I81" s="139">
        <v>848.8</v>
      </c>
      <c r="J81" s="139">
        <v>2476.6</v>
      </c>
      <c r="K81" s="139">
        <v>0</v>
      </c>
      <c r="L81" s="139">
        <v>84.000000000000014</v>
      </c>
      <c r="M81" s="138">
        <v>3397.7383</v>
      </c>
      <c r="N81" s="139">
        <v>848.8</v>
      </c>
      <c r="O81" s="139">
        <v>2464.9383000000003</v>
      </c>
      <c r="P81" s="139">
        <v>0</v>
      </c>
      <c r="Q81" s="140">
        <v>84.000000000000014</v>
      </c>
      <c r="R81" s="141">
        <v>-11.6616999999992</v>
      </c>
      <c r="S81" s="140">
        <v>0</v>
      </c>
      <c r="T81" s="140">
        <v>-11.661699999999655</v>
      </c>
      <c r="U81" s="140">
        <v>0</v>
      </c>
      <c r="V81" s="141">
        <v>0</v>
      </c>
      <c r="W81" s="141">
        <v>99.65795447879394</v>
      </c>
      <c r="X81" s="140">
        <v>100</v>
      </c>
      <c r="Y81" s="140">
        <v>99.529124606315122</v>
      </c>
      <c r="Z81" s="140">
        <v>0</v>
      </c>
      <c r="AA81" s="142">
        <v>100</v>
      </c>
    </row>
    <row r="82" spans="1:27" s="147" customFormat="1" ht="12.75" x14ac:dyDescent="0.2">
      <c r="A82" s="130">
        <v>74</v>
      </c>
      <c r="B82" s="137" t="s">
        <v>1321</v>
      </c>
      <c r="C82" s="138">
        <v>1914.4</v>
      </c>
      <c r="D82" s="138">
        <v>705.7</v>
      </c>
      <c r="E82" s="138">
        <v>1191.4000000000001</v>
      </c>
      <c r="F82" s="138">
        <v>0</v>
      </c>
      <c r="G82" s="138">
        <v>17.3</v>
      </c>
      <c r="H82" s="138">
        <v>3044.0000000000014</v>
      </c>
      <c r="I82" s="139">
        <v>705.7</v>
      </c>
      <c r="J82" s="139">
        <v>2150.2000000000003</v>
      </c>
      <c r="K82" s="139">
        <v>0</v>
      </c>
      <c r="L82" s="139">
        <v>188.10000000000002</v>
      </c>
      <c r="M82" s="138">
        <v>3035.9657000000002</v>
      </c>
      <c r="N82" s="139">
        <v>705.7</v>
      </c>
      <c r="O82" s="139">
        <v>2142.1656000000003</v>
      </c>
      <c r="P82" s="139">
        <v>0</v>
      </c>
      <c r="Q82" s="140">
        <v>188.10000000000002</v>
      </c>
      <c r="R82" s="141">
        <v>-8.0343000000011671</v>
      </c>
      <c r="S82" s="140">
        <v>0</v>
      </c>
      <c r="T82" s="140">
        <v>-8.0344000000000051</v>
      </c>
      <c r="U82" s="140">
        <v>0</v>
      </c>
      <c r="V82" s="141">
        <v>0</v>
      </c>
      <c r="W82" s="141">
        <v>99.736061103810741</v>
      </c>
      <c r="X82" s="140">
        <v>100</v>
      </c>
      <c r="Y82" s="140">
        <v>99.626341735652503</v>
      </c>
      <c r="Z82" s="140">
        <v>0</v>
      </c>
      <c r="AA82" s="142">
        <v>100</v>
      </c>
    </row>
    <row r="83" spans="1:27" s="147" customFormat="1" ht="12.75" x14ac:dyDescent="0.2">
      <c r="A83" s="130">
        <v>75</v>
      </c>
      <c r="B83" s="137" t="s">
        <v>1322</v>
      </c>
      <c r="C83" s="138">
        <v>1557.5000000000002</v>
      </c>
      <c r="D83" s="138">
        <v>733.7</v>
      </c>
      <c r="E83" s="138">
        <v>795.1</v>
      </c>
      <c r="F83" s="138">
        <v>0</v>
      </c>
      <c r="G83" s="138">
        <v>28.7</v>
      </c>
      <c r="H83" s="138">
        <v>1741.6000000000004</v>
      </c>
      <c r="I83" s="139">
        <v>733.7</v>
      </c>
      <c r="J83" s="139">
        <v>901.80000000000007</v>
      </c>
      <c r="K83" s="139">
        <v>0</v>
      </c>
      <c r="L83" s="139">
        <v>106.10000000000001</v>
      </c>
      <c r="M83" s="138">
        <v>1741.6</v>
      </c>
      <c r="N83" s="139">
        <v>733.7</v>
      </c>
      <c r="O83" s="139">
        <v>901.80000000000007</v>
      </c>
      <c r="P83" s="139">
        <v>0</v>
      </c>
      <c r="Q83" s="140">
        <v>106.10000000000001</v>
      </c>
      <c r="R83" s="141">
        <v>0</v>
      </c>
      <c r="S83" s="140">
        <v>0</v>
      </c>
      <c r="T83" s="140">
        <v>0</v>
      </c>
      <c r="U83" s="140">
        <v>0</v>
      </c>
      <c r="V83" s="141">
        <v>0</v>
      </c>
      <c r="W83" s="141">
        <v>99.999999999999972</v>
      </c>
      <c r="X83" s="140">
        <v>100</v>
      </c>
      <c r="Y83" s="140">
        <v>100</v>
      </c>
      <c r="Z83" s="140">
        <v>0</v>
      </c>
      <c r="AA83" s="142">
        <v>100</v>
      </c>
    </row>
    <row r="84" spans="1:27" s="147" customFormat="1" ht="12.75" x14ac:dyDescent="0.2">
      <c r="A84" s="130">
        <v>76</v>
      </c>
      <c r="B84" s="137" t="s">
        <v>1323</v>
      </c>
      <c r="C84" s="138">
        <v>4797</v>
      </c>
      <c r="D84" s="138">
        <v>998.2</v>
      </c>
      <c r="E84" s="138">
        <v>3665.9</v>
      </c>
      <c r="F84" s="138">
        <v>0</v>
      </c>
      <c r="G84" s="138">
        <v>132.9</v>
      </c>
      <c r="H84" s="138">
        <v>5097.9999999999982</v>
      </c>
      <c r="I84" s="139">
        <v>998.2</v>
      </c>
      <c r="J84" s="139">
        <v>3929.8999999999996</v>
      </c>
      <c r="K84" s="139">
        <v>0</v>
      </c>
      <c r="L84" s="139">
        <v>169.90000000000003</v>
      </c>
      <c r="M84" s="138">
        <v>4979.045799999999</v>
      </c>
      <c r="N84" s="139">
        <v>998.2</v>
      </c>
      <c r="O84" s="139">
        <v>3810.9458</v>
      </c>
      <c r="P84" s="139">
        <v>0</v>
      </c>
      <c r="Q84" s="140">
        <v>169.90000000000003</v>
      </c>
      <c r="R84" s="141">
        <v>-118.95419999999922</v>
      </c>
      <c r="S84" s="140">
        <v>0</v>
      </c>
      <c r="T84" s="140">
        <v>-118.95419999999967</v>
      </c>
      <c r="U84" s="140">
        <v>0</v>
      </c>
      <c r="V84" s="141">
        <v>0</v>
      </c>
      <c r="W84" s="141">
        <v>97.666649666535903</v>
      </c>
      <c r="X84" s="140">
        <v>100</v>
      </c>
      <c r="Y84" s="140">
        <v>96.973098552126018</v>
      </c>
      <c r="Z84" s="140">
        <v>0</v>
      </c>
      <c r="AA84" s="142">
        <v>100</v>
      </c>
    </row>
    <row r="85" spans="1:27" s="147" customFormat="1" ht="12.75" x14ac:dyDescent="0.2">
      <c r="A85" s="130">
        <v>77</v>
      </c>
      <c r="B85" s="137"/>
      <c r="C85" s="138"/>
      <c r="D85" s="138"/>
      <c r="E85" s="138"/>
      <c r="F85" s="138"/>
      <c r="G85" s="138"/>
      <c r="H85" s="138">
        <v>0</v>
      </c>
      <c r="I85" s="139"/>
      <c r="J85" s="139">
        <v>0</v>
      </c>
      <c r="K85" s="139"/>
      <c r="L85" s="139"/>
      <c r="M85" s="139">
        <v>0</v>
      </c>
      <c r="N85" s="139"/>
      <c r="O85" s="139">
        <v>0</v>
      </c>
      <c r="P85" s="139"/>
      <c r="Q85" s="140">
        <v>0</v>
      </c>
      <c r="R85" s="141">
        <v>0</v>
      </c>
      <c r="S85" s="140"/>
      <c r="T85" s="140">
        <v>0</v>
      </c>
      <c r="U85" s="140"/>
      <c r="V85" s="141">
        <v>0</v>
      </c>
      <c r="W85" s="141">
        <v>0</v>
      </c>
      <c r="X85" s="140"/>
      <c r="Y85" s="140">
        <v>0</v>
      </c>
      <c r="Z85" s="140"/>
      <c r="AA85" s="142">
        <v>0</v>
      </c>
    </row>
    <row r="86" spans="1:27" s="147" customFormat="1" ht="12.75" x14ac:dyDescent="0.2">
      <c r="A86" s="130">
        <v>78</v>
      </c>
      <c r="B86" s="143" t="s">
        <v>1324</v>
      </c>
      <c r="C86" s="144">
        <v>237478.59999999998</v>
      </c>
      <c r="D86" s="144">
        <v>51158.500000000007</v>
      </c>
      <c r="E86" s="144">
        <v>182331.19999999998</v>
      </c>
      <c r="F86" s="144">
        <v>0</v>
      </c>
      <c r="G86" s="144">
        <v>3988.9</v>
      </c>
      <c r="H86" s="144">
        <v>252597.90000000002</v>
      </c>
      <c r="I86" s="144">
        <v>51158.500000000007</v>
      </c>
      <c r="J86" s="144">
        <v>195208.69999999998</v>
      </c>
      <c r="K86" s="144">
        <v>0</v>
      </c>
      <c r="L86" s="144">
        <v>6230.7</v>
      </c>
      <c r="M86" s="144">
        <v>242651.35719999997</v>
      </c>
      <c r="N86" s="144">
        <v>51158.500000000007</v>
      </c>
      <c r="O86" s="144">
        <v>185262.2</v>
      </c>
      <c r="P86" s="144">
        <v>0</v>
      </c>
      <c r="Q86" s="144">
        <v>6230.6999999999989</v>
      </c>
      <c r="R86" s="141">
        <v>-9946.5428000000538</v>
      </c>
      <c r="S86" s="141">
        <v>0</v>
      </c>
      <c r="T86" s="141">
        <v>-9946.4999999999709</v>
      </c>
      <c r="U86" s="141">
        <v>0</v>
      </c>
      <c r="V86" s="141">
        <v>0</v>
      </c>
      <c r="W86" s="141">
        <v>96.062301863950552</v>
      </c>
      <c r="X86" s="141">
        <v>100</v>
      </c>
      <c r="Y86" s="140">
        <v>94.904684063773814</v>
      </c>
      <c r="Z86" s="140">
        <v>0</v>
      </c>
      <c r="AA86" s="142">
        <v>99.999999999999986</v>
      </c>
    </row>
    <row r="87" spans="1:27" s="147" customFormat="1" ht="12.75" x14ac:dyDescent="0.2">
      <c r="A87" s="130">
        <v>79</v>
      </c>
      <c r="B87" s="143" t="s">
        <v>1265</v>
      </c>
      <c r="C87" s="144">
        <v>144796.19999999998</v>
      </c>
      <c r="D87" s="144">
        <v>27626.799999999999</v>
      </c>
      <c r="E87" s="144">
        <v>115716</v>
      </c>
      <c r="F87" s="144">
        <v>0</v>
      </c>
      <c r="G87" s="144">
        <v>1453.4</v>
      </c>
      <c r="H87" s="144">
        <v>153392.99999999994</v>
      </c>
      <c r="I87" s="144">
        <v>27626.799999999999</v>
      </c>
      <c r="J87" s="144">
        <v>124305.9</v>
      </c>
      <c r="K87" s="144">
        <v>0</v>
      </c>
      <c r="L87" s="144">
        <v>1460.3</v>
      </c>
      <c r="M87" s="144">
        <v>146197.97219999996</v>
      </c>
      <c r="N87" s="144">
        <v>27626.799999999999</v>
      </c>
      <c r="O87" s="144">
        <v>117110.9</v>
      </c>
      <c r="P87" s="144">
        <v>0</v>
      </c>
      <c r="Q87" s="144">
        <v>1460.3</v>
      </c>
      <c r="R87" s="141">
        <v>-7195.0277999999817</v>
      </c>
      <c r="S87" s="141">
        <v>0</v>
      </c>
      <c r="T87" s="141">
        <v>-7195</v>
      </c>
      <c r="U87" s="141">
        <v>0</v>
      </c>
      <c r="V87" s="141">
        <v>0</v>
      </c>
      <c r="W87" s="141">
        <v>95.309415814280968</v>
      </c>
      <c r="X87" s="141">
        <v>100</v>
      </c>
      <c r="Y87" s="140">
        <v>94.211859614064977</v>
      </c>
      <c r="Z87" s="140">
        <v>0</v>
      </c>
      <c r="AA87" s="142">
        <v>100</v>
      </c>
    </row>
    <row r="88" spans="1:27" s="147" customFormat="1" ht="12.75" x14ac:dyDescent="0.2">
      <c r="A88" s="130">
        <v>80</v>
      </c>
      <c r="B88" s="143" t="s">
        <v>1266</v>
      </c>
      <c r="C88" s="144">
        <v>92682.4</v>
      </c>
      <c r="D88" s="144">
        <v>23531.700000000008</v>
      </c>
      <c r="E88" s="144">
        <v>66615.199999999983</v>
      </c>
      <c r="F88" s="144">
        <v>0</v>
      </c>
      <c r="G88" s="144">
        <v>2535.5</v>
      </c>
      <c r="H88" s="144">
        <v>99204.900000000023</v>
      </c>
      <c r="I88" s="144">
        <v>23531.700000000008</v>
      </c>
      <c r="J88" s="144">
        <v>70902.8</v>
      </c>
      <c r="K88" s="144">
        <v>0</v>
      </c>
      <c r="L88" s="144">
        <v>4770.3999999999996</v>
      </c>
      <c r="M88" s="144">
        <v>96453.38499999998</v>
      </c>
      <c r="N88" s="144">
        <v>23531.700000000008</v>
      </c>
      <c r="O88" s="144">
        <v>68151.284899999984</v>
      </c>
      <c r="P88" s="144">
        <v>0</v>
      </c>
      <c r="Q88" s="144">
        <v>4770.3999999999987</v>
      </c>
      <c r="R88" s="141">
        <v>-2751.5150000000431</v>
      </c>
      <c r="S88" s="141">
        <v>0</v>
      </c>
      <c r="T88" s="141">
        <v>-2751.5151000000187</v>
      </c>
      <c r="U88" s="141">
        <v>0</v>
      </c>
      <c r="V88" s="141">
        <v>0</v>
      </c>
      <c r="W88" s="141">
        <v>97.22643236372393</v>
      </c>
      <c r="X88" s="141">
        <v>100</v>
      </c>
      <c r="Y88" s="140">
        <v>96.119313905797767</v>
      </c>
      <c r="Z88" s="140">
        <v>0</v>
      </c>
      <c r="AA88" s="142">
        <v>99.999999999999972</v>
      </c>
    </row>
    <row r="89" spans="1:27" s="147" customFormat="1" ht="12.75" x14ac:dyDescent="0.2">
      <c r="A89" s="130">
        <v>81</v>
      </c>
      <c r="B89" s="137" t="s">
        <v>1291</v>
      </c>
      <c r="C89" s="138">
        <v>144796.19999999998</v>
      </c>
      <c r="D89" s="138">
        <v>27626.799999999999</v>
      </c>
      <c r="E89" s="138">
        <v>115716</v>
      </c>
      <c r="F89" s="138">
        <v>0</v>
      </c>
      <c r="G89" s="138">
        <v>1453.4</v>
      </c>
      <c r="H89" s="138">
        <v>153392.99999999994</v>
      </c>
      <c r="I89" s="139">
        <v>27626.799999999999</v>
      </c>
      <c r="J89" s="139">
        <v>124305.9</v>
      </c>
      <c r="K89" s="139">
        <v>0</v>
      </c>
      <c r="L89" s="139">
        <v>1460.3</v>
      </c>
      <c r="M89" s="138">
        <v>146197.97219999996</v>
      </c>
      <c r="N89" s="139">
        <v>27626.799999999999</v>
      </c>
      <c r="O89" s="139">
        <v>117110.87219999998</v>
      </c>
      <c r="P89" s="139">
        <v>0</v>
      </c>
      <c r="Q89" s="140">
        <v>1460.3</v>
      </c>
      <c r="R89" s="141">
        <v>-7195.0277999999817</v>
      </c>
      <c r="S89" s="140">
        <v>0</v>
      </c>
      <c r="T89" s="140">
        <v>-7195.0278000000108</v>
      </c>
      <c r="U89" s="140">
        <v>0</v>
      </c>
      <c r="V89" s="141">
        <v>0</v>
      </c>
      <c r="W89" s="141">
        <v>95.309415814280968</v>
      </c>
      <c r="X89" s="140">
        <v>100</v>
      </c>
      <c r="Y89" s="140">
        <v>94.211837249881142</v>
      </c>
      <c r="Z89" s="140">
        <v>0</v>
      </c>
      <c r="AA89" s="142">
        <v>100</v>
      </c>
    </row>
    <row r="90" spans="1:27" s="147" customFormat="1" ht="12.75" x14ac:dyDescent="0.2">
      <c r="A90" s="130">
        <v>82</v>
      </c>
      <c r="B90" s="137" t="s">
        <v>1325</v>
      </c>
      <c r="C90" s="138">
        <v>2849.4</v>
      </c>
      <c r="D90" s="138">
        <v>934.1</v>
      </c>
      <c r="E90" s="138">
        <v>1882</v>
      </c>
      <c r="F90" s="138">
        <v>0</v>
      </c>
      <c r="G90" s="138">
        <v>33.299999999999997</v>
      </c>
      <c r="H90" s="138">
        <v>3085.5</v>
      </c>
      <c r="I90" s="139">
        <v>934.1</v>
      </c>
      <c r="J90" s="139">
        <v>1975</v>
      </c>
      <c r="K90" s="139">
        <v>0</v>
      </c>
      <c r="L90" s="139">
        <v>176.39999999999998</v>
      </c>
      <c r="M90" s="138">
        <v>2209.2588000000001</v>
      </c>
      <c r="N90" s="139">
        <v>934.1</v>
      </c>
      <c r="O90" s="139">
        <v>1098.7588000000001</v>
      </c>
      <c r="P90" s="139">
        <v>0</v>
      </c>
      <c r="Q90" s="140">
        <v>176.39999999999998</v>
      </c>
      <c r="R90" s="141">
        <v>-876.24119999999994</v>
      </c>
      <c r="S90" s="140">
        <v>0</v>
      </c>
      <c r="T90" s="140">
        <v>-876.24119999999994</v>
      </c>
      <c r="U90" s="140">
        <v>0</v>
      </c>
      <c r="V90" s="141">
        <v>0</v>
      </c>
      <c r="W90" s="141">
        <v>71.601322314049582</v>
      </c>
      <c r="X90" s="140">
        <v>100</v>
      </c>
      <c r="Y90" s="140">
        <v>55.633356962025317</v>
      </c>
      <c r="Z90" s="140">
        <v>0</v>
      </c>
      <c r="AA90" s="142">
        <v>100</v>
      </c>
    </row>
    <row r="91" spans="1:27" s="147" customFormat="1" ht="12.75" x14ac:dyDescent="0.2">
      <c r="A91" s="130">
        <v>83</v>
      </c>
      <c r="B91" s="137" t="s">
        <v>1326</v>
      </c>
      <c r="C91" s="138">
        <v>867.49999999999989</v>
      </c>
      <c r="D91" s="138">
        <v>632.29999999999995</v>
      </c>
      <c r="E91" s="138">
        <v>214.9</v>
      </c>
      <c r="F91" s="138">
        <v>0</v>
      </c>
      <c r="G91" s="138">
        <v>20.3</v>
      </c>
      <c r="H91" s="138">
        <v>902.69999999999993</v>
      </c>
      <c r="I91" s="139">
        <v>632.29999999999995</v>
      </c>
      <c r="J91" s="139">
        <v>214.9</v>
      </c>
      <c r="K91" s="139">
        <v>0</v>
      </c>
      <c r="L91" s="139">
        <v>55.5</v>
      </c>
      <c r="M91" s="138">
        <v>901.32029999999997</v>
      </c>
      <c r="N91" s="139">
        <v>632.29999999999995</v>
      </c>
      <c r="O91" s="139">
        <v>213.52030000000002</v>
      </c>
      <c r="P91" s="139">
        <v>0</v>
      </c>
      <c r="Q91" s="140">
        <v>55.5</v>
      </c>
      <c r="R91" s="141">
        <v>-1.3796999999999571</v>
      </c>
      <c r="S91" s="140">
        <v>0</v>
      </c>
      <c r="T91" s="140">
        <v>-1.3796999999999855</v>
      </c>
      <c r="U91" s="140">
        <v>0</v>
      </c>
      <c r="V91" s="141">
        <v>0</v>
      </c>
      <c r="W91" s="141">
        <v>99.847158524426732</v>
      </c>
      <c r="X91" s="140">
        <v>100</v>
      </c>
      <c r="Y91" s="140">
        <v>99.35798045602607</v>
      </c>
      <c r="Z91" s="140">
        <v>0</v>
      </c>
      <c r="AA91" s="142">
        <v>100</v>
      </c>
    </row>
    <row r="92" spans="1:27" s="147" customFormat="1" ht="12.75" x14ac:dyDescent="0.2">
      <c r="A92" s="130">
        <v>84</v>
      </c>
      <c r="B92" s="137" t="s">
        <v>1327</v>
      </c>
      <c r="C92" s="138">
        <v>2351.2999999999997</v>
      </c>
      <c r="D92" s="138">
        <v>693.6</v>
      </c>
      <c r="E92" s="138">
        <v>1563.5</v>
      </c>
      <c r="F92" s="138">
        <v>0</v>
      </c>
      <c r="G92" s="138">
        <v>94.2</v>
      </c>
      <c r="H92" s="138">
        <v>2366.0999999999995</v>
      </c>
      <c r="I92" s="139">
        <v>693.6</v>
      </c>
      <c r="J92" s="139">
        <v>1578.3</v>
      </c>
      <c r="K92" s="139">
        <v>0</v>
      </c>
      <c r="L92" s="139">
        <v>94.2</v>
      </c>
      <c r="M92" s="138">
        <v>2357.1021999999998</v>
      </c>
      <c r="N92" s="139">
        <v>693.6</v>
      </c>
      <c r="O92" s="139">
        <v>1569.3022000000001</v>
      </c>
      <c r="P92" s="139">
        <v>0</v>
      </c>
      <c r="Q92" s="140">
        <v>94.2</v>
      </c>
      <c r="R92" s="141">
        <v>-8.9977999999996428</v>
      </c>
      <c r="S92" s="140">
        <v>0</v>
      </c>
      <c r="T92" s="140">
        <v>-8.9977999999998701</v>
      </c>
      <c r="U92" s="140">
        <v>0</v>
      </c>
      <c r="V92" s="141">
        <v>0</v>
      </c>
      <c r="W92" s="141">
        <v>99.619720214699313</v>
      </c>
      <c r="X92" s="140">
        <v>100</v>
      </c>
      <c r="Y92" s="140">
        <v>99.429905594627144</v>
      </c>
      <c r="Z92" s="140">
        <v>0</v>
      </c>
      <c r="AA92" s="142">
        <v>100</v>
      </c>
    </row>
    <row r="93" spans="1:27" s="147" customFormat="1" ht="12.75" x14ac:dyDescent="0.2">
      <c r="A93" s="130">
        <v>85</v>
      </c>
      <c r="B93" s="137" t="s">
        <v>1328</v>
      </c>
      <c r="C93" s="138">
        <v>2484.8000000000002</v>
      </c>
      <c r="D93" s="138">
        <v>851</v>
      </c>
      <c r="E93" s="138">
        <v>1593.9</v>
      </c>
      <c r="F93" s="138">
        <v>0</v>
      </c>
      <c r="G93" s="138">
        <v>39.9</v>
      </c>
      <c r="H93" s="138">
        <v>2688.9999999999991</v>
      </c>
      <c r="I93" s="139">
        <v>851</v>
      </c>
      <c r="J93" s="139">
        <v>1716.6999999999998</v>
      </c>
      <c r="K93" s="139">
        <v>0</v>
      </c>
      <c r="L93" s="139">
        <v>121.3</v>
      </c>
      <c r="M93" s="138">
        <v>2267.5556999999999</v>
      </c>
      <c r="N93" s="139">
        <v>851</v>
      </c>
      <c r="O93" s="139">
        <v>1295.2556999999999</v>
      </c>
      <c r="P93" s="139">
        <v>0</v>
      </c>
      <c r="Q93" s="140">
        <v>121.3</v>
      </c>
      <c r="R93" s="141">
        <v>-421.4442999999992</v>
      </c>
      <c r="S93" s="140">
        <v>0</v>
      </c>
      <c r="T93" s="140">
        <v>-421.44429999999988</v>
      </c>
      <c r="U93" s="140">
        <v>0</v>
      </c>
      <c r="V93" s="141">
        <v>0</v>
      </c>
      <c r="W93" s="141">
        <v>84.327099293417646</v>
      </c>
      <c r="X93" s="140">
        <v>100</v>
      </c>
      <c r="Y93" s="140">
        <v>75.450323294693305</v>
      </c>
      <c r="Z93" s="140">
        <v>0</v>
      </c>
      <c r="AA93" s="142">
        <v>100</v>
      </c>
    </row>
    <row r="94" spans="1:27" s="147" customFormat="1" ht="12.75" x14ac:dyDescent="0.2">
      <c r="A94" s="130">
        <v>86</v>
      </c>
      <c r="B94" s="137" t="s">
        <v>1329</v>
      </c>
      <c r="C94" s="138">
        <v>2100.5</v>
      </c>
      <c r="D94" s="138">
        <v>757</v>
      </c>
      <c r="E94" s="138">
        <v>1316.8</v>
      </c>
      <c r="F94" s="138">
        <v>0</v>
      </c>
      <c r="G94" s="138">
        <v>26.7</v>
      </c>
      <c r="H94" s="138">
        <v>2214</v>
      </c>
      <c r="I94" s="139">
        <v>757</v>
      </c>
      <c r="J94" s="139">
        <v>1415.6000000000001</v>
      </c>
      <c r="K94" s="139">
        <v>0</v>
      </c>
      <c r="L94" s="139">
        <v>41.400000000000006</v>
      </c>
      <c r="M94" s="138">
        <v>2204.9479999999999</v>
      </c>
      <c r="N94" s="139">
        <v>757</v>
      </c>
      <c r="O94" s="139">
        <v>1406.548</v>
      </c>
      <c r="P94" s="139">
        <v>0</v>
      </c>
      <c r="Q94" s="140">
        <v>41.400000000000006</v>
      </c>
      <c r="R94" s="141">
        <v>-9.0520000000001346</v>
      </c>
      <c r="S94" s="140">
        <v>0</v>
      </c>
      <c r="T94" s="140">
        <v>-9.0520000000001346</v>
      </c>
      <c r="U94" s="140">
        <v>0</v>
      </c>
      <c r="V94" s="141">
        <v>0</v>
      </c>
      <c r="W94" s="141">
        <v>99.591147244805782</v>
      </c>
      <c r="X94" s="140">
        <v>100</v>
      </c>
      <c r="Y94" s="140">
        <v>99.360553828765177</v>
      </c>
      <c r="Z94" s="140">
        <v>0</v>
      </c>
      <c r="AA94" s="142">
        <v>100</v>
      </c>
    </row>
    <row r="95" spans="1:27" s="147" customFormat="1" ht="12.75" x14ac:dyDescent="0.2">
      <c r="A95" s="130">
        <v>87</v>
      </c>
      <c r="B95" s="137" t="s">
        <v>1324</v>
      </c>
      <c r="C95" s="138">
        <v>16483.8</v>
      </c>
      <c r="D95" s="138">
        <v>772.8</v>
      </c>
      <c r="E95" s="138">
        <v>15073.9</v>
      </c>
      <c r="F95" s="138">
        <v>0</v>
      </c>
      <c r="G95" s="138">
        <v>637.1</v>
      </c>
      <c r="H95" s="138">
        <v>16834.299999999996</v>
      </c>
      <c r="I95" s="139">
        <v>772.8</v>
      </c>
      <c r="J95" s="139">
        <v>15420.9</v>
      </c>
      <c r="K95" s="139">
        <v>0</v>
      </c>
      <c r="L95" s="139">
        <v>640.6</v>
      </c>
      <c r="M95" s="138">
        <v>16782.9987</v>
      </c>
      <c r="N95" s="139">
        <v>772.8</v>
      </c>
      <c r="O95" s="139">
        <v>15369.5987</v>
      </c>
      <c r="P95" s="139">
        <v>0</v>
      </c>
      <c r="Q95" s="140">
        <v>640.6</v>
      </c>
      <c r="R95" s="141">
        <v>-51.301299999995535</v>
      </c>
      <c r="S95" s="140">
        <v>0</v>
      </c>
      <c r="T95" s="140">
        <v>-51.301299999999173</v>
      </c>
      <c r="U95" s="140">
        <v>0</v>
      </c>
      <c r="V95" s="141">
        <v>0</v>
      </c>
      <c r="W95" s="141">
        <v>99.69525730205595</v>
      </c>
      <c r="X95" s="140">
        <v>100</v>
      </c>
      <c r="Y95" s="140">
        <v>99.66732616124871</v>
      </c>
      <c r="Z95" s="140">
        <v>0</v>
      </c>
      <c r="AA95" s="142">
        <v>100</v>
      </c>
    </row>
    <row r="96" spans="1:27" s="147" customFormat="1" ht="12.75" x14ac:dyDescent="0.2">
      <c r="A96" s="130">
        <v>88</v>
      </c>
      <c r="B96" s="137" t="s">
        <v>1293</v>
      </c>
      <c r="C96" s="138">
        <v>1394.5</v>
      </c>
      <c r="D96" s="138">
        <v>782.2</v>
      </c>
      <c r="E96" s="138">
        <v>602.70000000000005</v>
      </c>
      <c r="F96" s="138">
        <v>0</v>
      </c>
      <c r="G96" s="138">
        <v>9.6</v>
      </c>
      <c r="H96" s="138">
        <v>1462.5</v>
      </c>
      <c r="I96" s="139">
        <v>782.2</v>
      </c>
      <c r="J96" s="139">
        <v>620.40000000000009</v>
      </c>
      <c r="K96" s="139">
        <v>0</v>
      </c>
      <c r="L96" s="139">
        <v>59.899999999999991</v>
      </c>
      <c r="M96" s="138">
        <v>1423.7655000000002</v>
      </c>
      <c r="N96" s="139">
        <v>782.2</v>
      </c>
      <c r="O96" s="139">
        <v>581.66549999999995</v>
      </c>
      <c r="P96" s="139">
        <v>0</v>
      </c>
      <c r="Q96" s="140">
        <v>59.899999999999991</v>
      </c>
      <c r="R96" s="141">
        <v>-38.734499999999798</v>
      </c>
      <c r="S96" s="140">
        <v>0</v>
      </c>
      <c r="T96" s="140">
        <v>-38.734500000000139</v>
      </c>
      <c r="U96" s="140">
        <v>0</v>
      </c>
      <c r="V96" s="141">
        <v>0</v>
      </c>
      <c r="W96" s="141">
        <v>97.351487179487194</v>
      </c>
      <c r="X96" s="140">
        <v>100</v>
      </c>
      <c r="Y96" s="140">
        <v>93.756528046421636</v>
      </c>
      <c r="Z96" s="140">
        <v>0</v>
      </c>
      <c r="AA96" s="142">
        <v>100</v>
      </c>
    </row>
    <row r="97" spans="1:27" s="147" customFormat="1" ht="12.75" x14ac:dyDescent="0.2">
      <c r="A97" s="130">
        <v>89</v>
      </c>
      <c r="B97" s="137" t="s">
        <v>1330</v>
      </c>
      <c r="C97" s="138">
        <v>3212.9</v>
      </c>
      <c r="D97" s="138">
        <v>1156.3</v>
      </c>
      <c r="E97" s="138">
        <v>2004.2</v>
      </c>
      <c r="F97" s="138">
        <v>0</v>
      </c>
      <c r="G97" s="138">
        <v>52.4</v>
      </c>
      <c r="H97" s="138">
        <v>3423.099999999999</v>
      </c>
      <c r="I97" s="139">
        <v>1156.3</v>
      </c>
      <c r="J97" s="139">
        <v>2140.2999999999997</v>
      </c>
      <c r="K97" s="139">
        <v>0</v>
      </c>
      <c r="L97" s="139">
        <v>126.5</v>
      </c>
      <c r="M97" s="138">
        <v>3414.6850999999997</v>
      </c>
      <c r="N97" s="139">
        <v>1156.3</v>
      </c>
      <c r="O97" s="139">
        <v>2131.8851</v>
      </c>
      <c r="P97" s="139">
        <v>0</v>
      </c>
      <c r="Q97" s="140">
        <v>126.5</v>
      </c>
      <c r="R97" s="141">
        <v>-8.4148999999993066</v>
      </c>
      <c r="S97" s="140">
        <v>0</v>
      </c>
      <c r="T97" s="140">
        <v>-8.4148999999997613</v>
      </c>
      <c r="U97" s="140">
        <v>0</v>
      </c>
      <c r="V97" s="141">
        <v>0</v>
      </c>
      <c r="W97" s="141">
        <v>99.754173117934059</v>
      </c>
      <c r="X97" s="140">
        <v>100</v>
      </c>
      <c r="Y97" s="140">
        <v>99.606835490351827</v>
      </c>
      <c r="Z97" s="140">
        <v>0</v>
      </c>
      <c r="AA97" s="142">
        <v>100</v>
      </c>
    </row>
    <row r="98" spans="1:27" s="147" customFormat="1" ht="12.75" x14ac:dyDescent="0.2">
      <c r="A98" s="130">
        <v>90</v>
      </c>
      <c r="B98" s="137" t="s">
        <v>1331</v>
      </c>
      <c r="C98" s="138">
        <v>2284.5</v>
      </c>
      <c r="D98" s="138">
        <v>887.9</v>
      </c>
      <c r="E98" s="138">
        <v>1370</v>
      </c>
      <c r="F98" s="138">
        <v>0</v>
      </c>
      <c r="G98" s="138">
        <v>26.6</v>
      </c>
      <c r="H98" s="138">
        <v>2397.5</v>
      </c>
      <c r="I98" s="139">
        <v>887.9</v>
      </c>
      <c r="J98" s="139">
        <v>1490.1</v>
      </c>
      <c r="K98" s="139">
        <v>0</v>
      </c>
      <c r="L98" s="139">
        <v>28.4</v>
      </c>
      <c r="M98" s="138">
        <v>2396.42</v>
      </c>
      <c r="N98" s="139">
        <v>887.9</v>
      </c>
      <c r="O98" s="139">
        <v>1489.02</v>
      </c>
      <c r="P98" s="139">
        <v>0</v>
      </c>
      <c r="Q98" s="140">
        <v>28.4</v>
      </c>
      <c r="R98" s="141">
        <v>-1.0799999999999272</v>
      </c>
      <c r="S98" s="140">
        <v>0</v>
      </c>
      <c r="T98" s="140">
        <v>-1.0799999999999272</v>
      </c>
      <c r="U98" s="140">
        <v>0</v>
      </c>
      <c r="V98" s="141">
        <v>0</v>
      </c>
      <c r="W98" s="141">
        <v>99.954953076120972</v>
      </c>
      <c r="X98" s="140">
        <v>100</v>
      </c>
      <c r="Y98" s="140">
        <v>99.927521642842763</v>
      </c>
      <c r="Z98" s="140">
        <v>0</v>
      </c>
      <c r="AA98" s="142">
        <v>100</v>
      </c>
    </row>
    <row r="99" spans="1:27" s="147" customFormat="1" ht="12.75" x14ac:dyDescent="0.2">
      <c r="A99" s="130">
        <v>91</v>
      </c>
      <c r="B99" s="137" t="s">
        <v>1332</v>
      </c>
      <c r="C99" s="138">
        <v>3737.6</v>
      </c>
      <c r="D99" s="138">
        <v>1117.3</v>
      </c>
      <c r="E99" s="138">
        <v>2576.6999999999998</v>
      </c>
      <c r="F99" s="138">
        <v>0</v>
      </c>
      <c r="G99" s="138">
        <v>43.6</v>
      </c>
      <c r="H99" s="138">
        <v>4024.2999999999988</v>
      </c>
      <c r="I99" s="139">
        <v>1117.3</v>
      </c>
      <c r="J99" s="139">
        <v>2705.1</v>
      </c>
      <c r="K99" s="139">
        <v>0</v>
      </c>
      <c r="L99" s="139">
        <v>82.9</v>
      </c>
      <c r="M99" s="138">
        <v>4024.2096999999999</v>
      </c>
      <c r="N99" s="139">
        <v>1117.3</v>
      </c>
      <c r="O99" s="139">
        <v>2705.0097000000001</v>
      </c>
      <c r="P99" s="139">
        <v>0</v>
      </c>
      <c r="Q99" s="140">
        <v>82.9</v>
      </c>
      <c r="R99" s="141">
        <v>-9.0299999998933345E-2</v>
      </c>
      <c r="S99" s="140">
        <v>0</v>
      </c>
      <c r="T99" s="140">
        <v>-9.0299999999842839E-2</v>
      </c>
      <c r="U99" s="140">
        <v>0</v>
      </c>
      <c r="V99" s="141">
        <v>0</v>
      </c>
      <c r="W99" s="141">
        <v>99.997756131501163</v>
      </c>
      <c r="X99" s="140">
        <v>100</v>
      </c>
      <c r="Y99" s="140">
        <v>99.996661860929365</v>
      </c>
      <c r="Z99" s="140">
        <v>0</v>
      </c>
      <c r="AA99" s="142">
        <v>100</v>
      </c>
    </row>
    <row r="100" spans="1:27" s="147" customFormat="1" ht="12.75" x14ac:dyDescent="0.2">
      <c r="A100" s="130">
        <v>92</v>
      </c>
      <c r="B100" s="137" t="s">
        <v>1333</v>
      </c>
      <c r="C100" s="138">
        <v>3957.5</v>
      </c>
      <c r="D100" s="138">
        <v>890</v>
      </c>
      <c r="E100" s="138">
        <v>2980.5</v>
      </c>
      <c r="F100" s="138">
        <v>0</v>
      </c>
      <c r="G100" s="138">
        <v>87</v>
      </c>
      <c r="H100" s="138">
        <v>4350.5</v>
      </c>
      <c r="I100" s="139">
        <v>890</v>
      </c>
      <c r="J100" s="139">
        <v>3168.4</v>
      </c>
      <c r="K100" s="139">
        <v>0</v>
      </c>
      <c r="L100" s="139">
        <v>283.2</v>
      </c>
      <c r="M100" s="138">
        <v>4150.8811000000005</v>
      </c>
      <c r="N100" s="139">
        <v>890</v>
      </c>
      <c r="O100" s="139">
        <v>2968.7811000000002</v>
      </c>
      <c r="P100" s="139">
        <v>0</v>
      </c>
      <c r="Q100" s="140">
        <v>283.2</v>
      </c>
      <c r="R100" s="141">
        <v>-199.61889999999948</v>
      </c>
      <c r="S100" s="140">
        <v>0</v>
      </c>
      <c r="T100" s="140">
        <v>-199.61889999999994</v>
      </c>
      <c r="U100" s="140">
        <v>0</v>
      </c>
      <c r="V100" s="141">
        <v>0</v>
      </c>
      <c r="W100" s="141">
        <v>95.411587173888066</v>
      </c>
      <c r="X100" s="140">
        <v>100</v>
      </c>
      <c r="Y100" s="140">
        <v>93.699693851786392</v>
      </c>
      <c r="Z100" s="140">
        <v>0</v>
      </c>
      <c r="AA100" s="142">
        <v>100</v>
      </c>
    </row>
    <row r="101" spans="1:27" s="147" customFormat="1" ht="12.75" x14ac:dyDescent="0.2">
      <c r="A101" s="130">
        <v>93</v>
      </c>
      <c r="B101" s="137" t="s">
        <v>1334</v>
      </c>
      <c r="C101" s="138">
        <v>6751.6</v>
      </c>
      <c r="D101" s="138">
        <v>1380.1</v>
      </c>
      <c r="E101" s="138">
        <v>5204.3999999999996</v>
      </c>
      <c r="F101" s="138">
        <v>0</v>
      </c>
      <c r="G101" s="138">
        <v>167.1</v>
      </c>
      <c r="H101" s="138">
        <v>6715.1</v>
      </c>
      <c r="I101" s="139">
        <v>1380.1</v>
      </c>
      <c r="J101" s="139">
        <v>5286.9</v>
      </c>
      <c r="K101" s="139">
        <v>0</v>
      </c>
      <c r="L101" s="139">
        <v>167.1</v>
      </c>
      <c r="M101" s="138">
        <v>6602.0612999999994</v>
      </c>
      <c r="N101" s="139">
        <v>1380.1</v>
      </c>
      <c r="O101" s="139">
        <v>5173.8613000000005</v>
      </c>
      <c r="P101" s="139">
        <v>0</v>
      </c>
      <c r="Q101" s="140">
        <v>167.1</v>
      </c>
      <c r="R101" s="141">
        <v>-113.03870000000097</v>
      </c>
      <c r="S101" s="140">
        <v>0</v>
      </c>
      <c r="T101" s="140">
        <v>-113.03869999999915</v>
      </c>
      <c r="U101" s="140">
        <v>0</v>
      </c>
      <c r="V101" s="141">
        <v>0</v>
      </c>
      <c r="W101" s="141">
        <v>98.316649044690308</v>
      </c>
      <c r="X101" s="140">
        <v>100</v>
      </c>
      <c r="Y101" s="140">
        <v>97.861909625678578</v>
      </c>
      <c r="Z101" s="140">
        <v>0</v>
      </c>
      <c r="AA101" s="142">
        <v>100</v>
      </c>
    </row>
    <row r="102" spans="1:27" s="147" customFormat="1" ht="12.75" x14ac:dyDescent="0.2">
      <c r="A102" s="130">
        <v>94</v>
      </c>
      <c r="B102" s="137" t="s">
        <v>1335</v>
      </c>
      <c r="C102" s="138">
        <v>1341.2</v>
      </c>
      <c r="D102" s="138">
        <v>199.4</v>
      </c>
      <c r="E102" s="138">
        <v>992.1</v>
      </c>
      <c r="F102" s="138">
        <v>0</v>
      </c>
      <c r="G102" s="138">
        <v>149.69999999999999</v>
      </c>
      <c r="H102" s="138">
        <v>1401.7999999999997</v>
      </c>
      <c r="I102" s="139">
        <v>199.4</v>
      </c>
      <c r="J102" s="139">
        <v>1052.7</v>
      </c>
      <c r="K102" s="139">
        <v>0</v>
      </c>
      <c r="L102" s="139">
        <v>149.69999999999999</v>
      </c>
      <c r="M102" s="138">
        <v>1100.7030999999999</v>
      </c>
      <c r="N102" s="139">
        <v>199.4</v>
      </c>
      <c r="O102" s="139">
        <v>751.60309999999993</v>
      </c>
      <c r="P102" s="139">
        <v>0</v>
      </c>
      <c r="Q102" s="140">
        <v>149.69999999999999</v>
      </c>
      <c r="R102" s="141">
        <v>-301.09689999999978</v>
      </c>
      <c r="S102" s="140">
        <v>0</v>
      </c>
      <c r="T102" s="140">
        <v>-301.09690000000012</v>
      </c>
      <c r="U102" s="140">
        <v>0</v>
      </c>
      <c r="V102" s="141">
        <v>0</v>
      </c>
      <c r="W102" s="141">
        <v>78.520694820944513</v>
      </c>
      <c r="X102" s="140">
        <v>100</v>
      </c>
      <c r="Y102" s="140">
        <v>71.397653652512574</v>
      </c>
      <c r="Z102" s="140">
        <v>0</v>
      </c>
      <c r="AA102" s="142">
        <v>100</v>
      </c>
    </row>
    <row r="103" spans="1:27" s="147" customFormat="1" ht="12.75" x14ac:dyDescent="0.2">
      <c r="A103" s="130">
        <v>95</v>
      </c>
      <c r="B103" s="137" t="s">
        <v>1336</v>
      </c>
      <c r="C103" s="138">
        <v>2247.9</v>
      </c>
      <c r="D103" s="138">
        <v>976.7</v>
      </c>
      <c r="E103" s="138">
        <v>1234.0999999999999</v>
      </c>
      <c r="F103" s="138">
        <v>0</v>
      </c>
      <c r="G103" s="138">
        <v>37.1</v>
      </c>
      <c r="H103" s="138">
        <v>2391.6000000000004</v>
      </c>
      <c r="I103" s="139">
        <v>976.7</v>
      </c>
      <c r="J103" s="139">
        <v>1321.9</v>
      </c>
      <c r="K103" s="139">
        <v>0</v>
      </c>
      <c r="L103" s="139">
        <v>93</v>
      </c>
      <c r="M103" s="138">
        <v>2381.9286000000002</v>
      </c>
      <c r="N103" s="139">
        <v>976.7</v>
      </c>
      <c r="O103" s="139">
        <v>1312.2285999999999</v>
      </c>
      <c r="P103" s="139">
        <v>0</v>
      </c>
      <c r="Q103" s="140">
        <v>93</v>
      </c>
      <c r="R103" s="141">
        <v>-9.6714000000001761</v>
      </c>
      <c r="S103" s="140">
        <v>0</v>
      </c>
      <c r="T103" s="140">
        <v>-9.6714000000001761</v>
      </c>
      <c r="U103" s="140">
        <v>0</v>
      </c>
      <c r="V103" s="141">
        <v>0</v>
      </c>
      <c r="W103" s="141">
        <v>99.595609633718013</v>
      </c>
      <c r="X103" s="140">
        <v>100</v>
      </c>
      <c r="Y103" s="140">
        <v>99.268371283758214</v>
      </c>
      <c r="Z103" s="140">
        <v>0</v>
      </c>
      <c r="AA103" s="142">
        <v>100</v>
      </c>
    </row>
    <row r="104" spans="1:27" s="147" customFormat="1" ht="12.75" x14ac:dyDescent="0.2">
      <c r="A104" s="130">
        <v>96</v>
      </c>
      <c r="B104" s="137" t="s">
        <v>1337</v>
      </c>
      <c r="C104" s="138">
        <v>3404.2000000000003</v>
      </c>
      <c r="D104" s="138">
        <v>1027.4000000000001</v>
      </c>
      <c r="E104" s="138">
        <v>2262.3000000000002</v>
      </c>
      <c r="F104" s="138">
        <v>0</v>
      </c>
      <c r="G104" s="138">
        <v>114.5</v>
      </c>
      <c r="H104" s="138">
        <v>3524.6999999999994</v>
      </c>
      <c r="I104" s="139">
        <v>1027.4000000000001</v>
      </c>
      <c r="J104" s="139">
        <v>2378.6</v>
      </c>
      <c r="K104" s="139">
        <v>0</v>
      </c>
      <c r="L104" s="139">
        <v>118.7</v>
      </c>
      <c r="M104" s="138">
        <v>3524.7</v>
      </c>
      <c r="N104" s="139">
        <v>1027.4000000000001</v>
      </c>
      <c r="O104" s="139">
        <v>2378.6</v>
      </c>
      <c r="P104" s="139">
        <v>0</v>
      </c>
      <c r="Q104" s="140">
        <v>118.7</v>
      </c>
      <c r="R104" s="141">
        <v>0</v>
      </c>
      <c r="S104" s="140">
        <v>0</v>
      </c>
      <c r="T104" s="140">
        <v>0</v>
      </c>
      <c r="U104" s="140">
        <v>0</v>
      </c>
      <c r="V104" s="141">
        <v>0</v>
      </c>
      <c r="W104" s="141">
        <v>100.00000000000003</v>
      </c>
      <c r="X104" s="140">
        <v>100</v>
      </c>
      <c r="Y104" s="140">
        <v>100</v>
      </c>
      <c r="Z104" s="140">
        <v>0</v>
      </c>
      <c r="AA104" s="142">
        <v>100</v>
      </c>
    </row>
    <row r="105" spans="1:27" s="147" customFormat="1" ht="12.75" x14ac:dyDescent="0.2">
      <c r="A105" s="130">
        <v>97</v>
      </c>
      <c r="B105" s="137" t="s">
        <v>1338</v>
      </c>
      <c r="C105" s="138">
        <v>1884.8</v>
      </c>
      <c r="D105" s="138">
        <v>812.5</v>
      </c>
      <c r="E105" s="138">
        <v>1042.2</v>
      </c>
      <c r="F105" s="138">
        <v>0</v>
      </c>
      <c r="G105" s="138">
        <v>30.1</v>
      </c>
      <c r="H105" s="138">
        <v>2008.1</v>
      </c>
      <c r="I105" s="139">
        <v>812.5</v>
      </c>
      <c r="J105" s="139">
        <v>1110.5</v>
      </c>
      <c r="K105" s="139">
        <v>0</v>
      </c>
      <c r="L105" s="139">
        <v>85.1</v>
      </c>
      <c r="M105" s="138">
        <v>1984.6613</v>
      </c>
      <c r="N105" s="139">
        <v>812.5</v>
      </c>
      <c r="O105" s="139">
        <v>1087.0611999999999</v>
      </c>
      <c r="P105" s="139">
        <v>0</v>
      </c>
      <c r="Q105" s="140">
        <v>85.1</v>
      </c>
      <c r="R105" s="141">
        <v>-23.438699999999926</v>
      </c>
      <c r="S105" s="140">
        <v>0</v>
      </c>
      <c r="T105" s="140">
        <v>-23.438800000000128</v>
      </c>
      <c r="U105" s="140">
        <v>0</v>
      </c>
      <c r="V105" s="141">
        <v>0</v>
      </c>
      <c r="W105" s="141">
        <v>98.832792191623923</v>
      </c>
      <c r="X105" s="140">
        <v>100</v>
      </c>
      <c r="Y105" s="140">
        <v>97.889347140927498</v>
      </c>
      <c r="Z105" s="140">
        <v>0</v>
      </c>
      <c r="AA105" s="142">
        <v>100</v>
      </c>
    </row>
    <row r="106" spans="1:27" s="147" customFormat="1" ht="12.75" x14ac:dyDescent="0.2">
      <c r="A106" s="130">
        <v>98</v>
      </c>
      <c r="B106" s="137" t="s">
        <v>1339</v>
      </c>
      <c r="C106" s="138">
        <v>1815.3</v>
      </c>
      <c r="D106" s="138">
        <v>671.5</v>
      </c>
      <c r="E106" s="138">
        <v>1120.0999999999999</v>
      </c>
      <c r="F106" s="138">
        <v>0</v>
      </c>
      <c r="G106" s="138">
        <v>23.7</v>
      </c>
      <c r="H106" s="138">
        <v>2319.1</v>
      </c>
      <c r="I106" s="139">
        <v>671.5</v>
      </c>
      <c r="J106" s="139">
        <v>1233.2</v>
      </c>
      <c r="K106" s="139">
        <v>0</v>
      </c>
      <c r="L106" s="139">
        <v>414.4</v>
      </c>
      <c r="M106" s="138">
        <v>2285.6887999999999</v>
      </c>
      <c r="N106" s="139">
        <v>671.5</v>
      </c>
      <c r="O106" s="139">
        <v>1199.7888</v>
      </c>
      <c r="P106" s="139">
        <v>0</v>
      </c>
      <c r="Q106" s="140">
        <v>414.4</v>
      </c>
      <c r="R106" s="141">
        <v>-33.411200000000008</v>
      </c>
      <c r="S106" s="140">
        <v>0</v>
      </c>
      <c r="T106" s="140">
        <v>-33.411200000000008</v>
      </c>
      <c r="U106" s="140">
        <v>0</v>
      </c>
      <c r="V106" s="141">
        <v>0</v>
      </c>
      <c r="W106" s="141">
        <v>98.559303177956963</v>
      </c>
      <c r="X106" s="140">
        <v>100</v>
      </c>
      <c r="Y106" s="140">
        <v>97.290690885501135</v>
      </c>
      <c r="Z106" s="140">
        <v>0</v>
      </c>
      <c r="AA106" s="142">
        <v>100</v>
      </c>
    </row>
    <row r="107" spans="1:27" s="147" customFormat="1" ht="12.75" x14ac:dyDescent="0.2">
      <c r="A107" s="130">
        <v>99</v>
      </c>
      <c r="B107" s="137" t="s">
        <v>1340</v>
      </c>
      <c r="C107" s="138">
        <v>6803.3000000000011</v>
      </c>
      <c r="D107" s="138">
        <v>1009.1</v>
      </c>
      <c r="E107" s="138">
        <v>5634.6</v>
      </c>
      <c r="F107" s="138">
        <v>0</v>
      </c>
      <c r="G107" s="138">
        <v>159.6</v>
      </c>
      <c r="H107" s="138">
        <v>7527.7000000000016</v>
      </c>
      <c r="I107" s="139">
        <v>1009.1</v>
      </c>
      <c r="J107" s="139">
        <v>6197</v>
      </c>
      <c r="K107" s="139">
        <v>0</v>
      </c>
      <c r="L107" s="139">
        <v>321.60000000000002</v>
      </c>
      <c r="M107" s="138">
        <v>7332.0578000000005</v>
      </c>
      <c r="N107" s="139">
        <v>1009.1</v>
      </c>
      <c r="O107" s="139">
        <v>6001.3577000000005</v>
      </c>
      <c r="P107" s="139">
        <v>0</v>
      </c>
      <c r="Q107" s="140">
        <v>321.60000000000002</v>
      </c>
      <c r="R107" s="141">
        <v>-195.64220000000114</v>
      </c>
      <c r="S107" s="140">
        <v>0</v>
      </c>
      <c r="T107" s="140">
        <v>-195.64229999999952</v>
      </c>
      <c r="U107" s="140">
        <v>0</v>
      </c>
      <c r="V107" s="141">
        <v>0</v>
      </c>
      <c r="W107" s="141">
        <v>97.401036173067453</v>
      </c>
      <c r="X107" s="140">
        <v>100</v>
      </c>
      <c r="Y107" s="140">
        <v>96.842951428110382</v>
      </c>
      <c r="Z107" s="140">
        <v>0</v>
      </c>
      <c r="AA107" s="142">
        <v>100</v>
      </c>
    </row>
    <row r="108" spans="1:27" s="147" customFormat="1" ht="12.75" x14ac:dyDescent="0.2">
      <c r="A108" s="130">
        <v>100</v>
      </c>
      <c r="B108" s="137" t="s">
        <v>1341</v>
      </c>
      <c r="C108" s="138">
        <v>5631.5</v>
      </c>
      <c r="D108" s="138">
        <v>512.9</v>
      </c>
      <c r="E108" s="138">
        <v>4669.6000000000004</v>
      </c>
      <c r="F108" s="138">
        <v>0</v>
      </c>
      <c r="G108" s="138">
        <v>449</v>
      </c>
      <c r="H108" s="138">
        <v>6119.6000000000013</v>
      </c>
      <c r="I108" s="139">
        <v>512.9</v>
      </c>
      <c r="J108" s="139">
        <v>5102.5</v>
      </c>
      <c r="K108" s="139">
        <v>0</v>
      </c>
      <c r="L108" s="139">
        <v>504.20000000000005</v>
      </c>
      <c r="M108" s="138">
        <v>6119.5999999999995</v>
      </c>
      <c r="N108" s="139">
        <v>512.9</v>
      </c>
      <c r="O108" s="139">
        <v>5102.5</v>
      </c>
      <c r="P108" s="139">
        <v>0</v>
      </c>
      <c r="Q108" s="140">
        <v>504.20000000000005</v>
      </c>
      <c r="R108" s="141">
        <v>0</v>
      </c>
      <c r="S108" s="140">
        <v>0</v>
      </c>
      <c r="T108" s="140">
        <v>0</v>
      </c>
      <c r="U108" s="140">
        <v>0</v>
      </c>
      <c r="V108" s="141">
        <v>0</v>
      </c>
      <c r="W108" s="141">
        <v>99.999999999999972</v>
      </c>
      <c r="X108" s="140">
        <v>100</v>
      </c>
      <c r="Y108" s="140">
        <v>100</v>
      </c>
      <c r="Z108" s="140">
        <v>0</v>
      </c>
      <c r="AA108" s="142">
        <v>100</v>
      </c>
    </row>
    <row r="109" spans="1:27" s="147" customFormat="1" ht="12.75" x14ac:dyDescent="0.2">
      <c r="A109" s="130">
        <v>101</v>
      </c>
      <c r="B109" s="137" t="s">
        <v>1342</v>
      </c>
      <c r="C109" s="138">
        <v>2405.3000000000002</v>
      </c>
      <c r="D109" s="138">
        <v>797.3</v>
      </c>
      <c r="E109" s="138">
        <v>1573.5</v>
      </c>
      <c r="F109" s="138">
        <v>0</v>
      </c>
      <c r="G109" s="138">
        <v>34.5</v>
      </c>
      <c r="H109" s="138">
        <v>2721</v>
      </c>
      <c r="I109" s="139">
        <v>797.3</v>
      </c>
      <c r="J109" s="139">
        <v>1744</v>
      </c>
      <c r="K109" s="139">
        <v>0</v>
      </c>
      <c r="L109" s="139">
        <v>179.7</v>
      </c>
      <c r="M109" s="138">
        <v>2667.6869999999999</v>
      </c>
      <c r="N109" s="139">
        <v>797.3</v>
      </c>
      <c r="O109" s="139">
        <v>1690.6870000000001</v>
      </c>
      <c r="P109" s="139">
        <v>0</v>
      </c>
      <c r="Q109" s="140">
        <v>179.7</v>
      </c>
      <c r="R109" s="141">
        <v>-53.313000000000102</v>
      </c>
      <c r="S109" s="140">
        <v>0</v>
      </c>
      <c r="T109" s="140">
        <v>-53.312999999999874</v>
      </c>
      <c r="U109" s="140">
        <v>0</v>
      </c>
      <c r="V109" s="141">
        <v>0</v>
      </c>
      <c r="W109" s="141">
        <v>98.040683572216096</v>
      </c>
      <c r="X109" s="140">
        <v>100</v>
      </c>
      <c r="Y109" s="140">
        <v>96.943061926605509</v>
      </c>
      <c r="Z109" s="140">
        <v>0</v>
      </c>
      <c r="AA109" s="142">
        <v>100</v>
      </c>
    </row>
    <row r="110" spans="1:27" s="147" customFormat="1" ht="12.75" x14ac:dyDescent="0.2">
      <c r="A110" s="130">
        <v>102</v>
      </c>
      <c r="B110" s="137" t="s">
        <v>1343</v>
      </c>
      <c r="C110" s="138">
        <v>1713.8999999999999</v>
      </c>
      <c r="D110" s="138">
        <v>738.6</v>
      </c>
      <c r="E110" s="138">
        <v>937</v>
      </c>
      <c r="F110" s="138">
        <v>0</v>
      </c>
      <c r="G110" s="138">
        <v>38.299999999999997</v>
      </c>
      <c r="H110" s="138">
        <v>1853.1999999999996</v>
      </c>
      <c r="I110" s="139">
        <v>738.6</v>
      </c>
      <c r="J110" s="139">
        <v>1039.9000000000001</v>
      </c>
      <c r="K110" s="139">
        <v>0</v>
      </c>
      <c r="L110" s="139">
        <v>74.7</v>
      </c>
      <c r="M110" s="138">
        <v>1828.0491</v>
      </c>
      <c r="N110" s="139">
        <v>738.6</v>
      </c>
      <c r="O110" s="139">
        <v>1014.7491</v>
      </c>
      <c r="P110" s="139">
        <v>0</v>
      </c>
      <c r="Q110" s="140">
        <v>74.7</v>
      </c>
      <c r="R110" s="141">
        <v>-25.150899999999638</v>
      </c>
      <c r="S110" s="140">
        <v>0</v>
      </c>
      <c r="T110" s="140">
        <v>-25.150900000000092</v>
      </c>
      <c r="U110" s="140">
        <v>0</v>
      </c>
      <c r="V110" s="141">
        <v>0</v>
      </c>
      <c r="W110" s="141">
        <v>98.642839412907421</v>
      </c>
      <c r="X110" s="140">
        <v>100</v>
      </c>
      <c r="Y110" s="140">
        <v>97.58141167419943</v>
      </c>
      <c r="Z110" s="140">
        <v>0</v>
      </c>
      <c r="AA110" s="142">
        <v>100</v>
      </c>
    </row>
    <row r="111" spans="1:27" s="147" customFormat="1" ht="12.75" x14ac:dyDescent="0.2">
      <c r="A111" s="130">
        <v>103</v>
      </c>
      <c r="B111" s="137" t="s">
        <v>1344</v>
      </c>
      <c r="C111" s="138">
        <v>1386</v>
      </c>
      <c r="D111" s="138">
        <v>748.2</v>
      </c>
      <c r="E111" s="138">
        <v>626.9</v>
      </c>
      <c r="F111" s="138">
        <v>0</v>
      </c>
      <c r="G111" s="138">
        <v>10.9</v>
      </c>
      <c r="H111" s="138">
        <v>1579.4000000000003</v>
      </c>
      <c r="I111" s="139">
        <v>748.2</v>
      </c>
      <c r="J111" s="139">
        <v>682.3</v>
      </c>
      <c r="K111" s="139">
        <v>0</v>
      </c>
      <c r="L111" s="139">
        <v>148.9</v>
      </c>
      <c r="M111" s="138">
        <v>1578.6217000000001</v>
      </c>
      <c r="N111" s="139">
        <v>748.2</v>
      </c>
      <c r="O111" s="139">
        <v>681.52170000000001</v>
      </c>
      <c r="P111" s="139">
        <v>0</v>
      </c>
      <c r="Q111" s="140">
        <v>148.9</v>
      </c>
      <c r="R111" s="141">
        <v>-0.77830000000017208</v>
      </c>
      <c r="S111" s="140">
        <v>0</v>
      </c>
      <c r="T111" s="140">
        <v>-0.7782999999999447</v>
      </c>
      <c r="U111" s="140">
        <v>0</v>
      </c>
      <c r="V111" s="141">
        <v>0</v>
      </c>
      <c r="W111" s="141">
        <v>99.950721793085975</v>
      </c>
      <c r="X111" s="140">
        <v>100</v>
      </c>
      <c r="Y111" s="140">
        <v>99.885929942840406</v>
      </c>
      <c r="Z111" s="140">
        <v>0</v>
      </c>
      <c r="AA111" s="142">
        <v>100</v>
      </c>
    </row>
    <row r="112" spans="1:27" s="147" customFormat="1" ht="12.75" x14ac:dyDescent="0.2">
      <c r="A112" s="130">
        <v>104</v>
      </c>
      <c r="B112" s="137" t="s">
        <v>1345</v>
      </c>
      <c r="C112" s="138">
        <v>2162.5</v>
      </c>
      <c r="D112" s="138">
        <v>809.7</v>
      </c>
      <c r="E112" s="138">
        <v>1316.1</v>
      </c>
      <c r="F112" s="138">
        <v>0</v>
      </c>
      <c r="G112" s="138">
        <v>36.700000000000003</v>
      </c>
      <c r="H112" s="138">
        <v>2273.6999999999998</v>
      </c>
      <c r="I112" s="139">
        <v>809.7</v>
      </c>
      <c r="J112" s="139">
        <v>1427.3</v>
      </c>
      <c r="K112" s="139">
        <v>0</v>
      </c>
      <c r="L112" s="139">
        <v>36.700000000000003</v>
      </c>
      <c r="M112" s="138">
        <v>2235.1665999999996</v>
      </c>
      <c r="N112" s="139">
        <v>809.7</v>
      </c>
      <c r="O112" s="139">
        <v>1388.7667000000001</v>
      </c>
      <c r="P112" s="139">
        <v>0</v>
      </c>
      <c r="Q112" s="140">
        <v>36.700000000000003</v>
      </c>
      <c r="R112" s="141">
        <v>-38.533400000000256</v>
      </c>
      <c r="S112" s="140">
        <v>0</v>
      </c>
      <c r="T112" s="140">
        <v>-38.533299999999826</v>
      </c>
      <c r="U112" s="140">
        <v>0</v>
      </c>
      <c r="V112" s="141">
        <v>0</v>
      </c>
      <c r="W112" s="141">
        <v>98.305255750538763</v>
      </c>
      <c r="X112" s="140">
        <v>100</v>
      </c>
      <c r="Y112" s="140">
        <v>97.30026623695089</v>
      </c>
      <c r="Z112" s="140">
        <v>0</v>
      </c>
      <c r="AA112" s="142">
        <v>100</v>
      </c>
    </row>
    <row r="113" spans="1:27" s="147" customFormat="1" ht="12.75" x14ac:dyDescent="0.2">
      <c r="A113" s="130">
        <v>105</v>
      </c>
      <c r="B113" s="137" t="s">
        <v>1346</v>
      </c>
      <c r="C113" s="138">
        <v>2417.9</v>
      </c>
      <c r="D113" s="138">
        <v>945.9</v>
      </c>
      <c r="E113" s="138">
        <v>1442</v>
      </c>
      <c r="F113" s="138">
        <v>0</v>
      </c>
      <c r="G113" s="138">
        <v>30</v>
      </c>
      <c r="H113" s="138">
        <v>2542.6999999999998</v>
      </c>
      <c r="I113" s="139">
        <v>945.9</v>
      </c>
      <c r="J113" s="139">
        <v>1526.3</v>
      </c>
      <c r="K113" s="139">
        <v>0</v>
      </c>
      <c r="L113" s="139">
        <v>70.5</v>
      </c>
      <c r="M113" s="138">
        <v>2542.6</v>
      </c>
      <c r="N113" s="139">
        <v>945.9</v>
      </c>
      <c r="O113" s="139">
        <v>1526.2</v>
      </c>
      <c r="P113" s="139">
        <v>0</v>
      </c>
      <c r="Q113" s="140">
        <v>70.5</v>
      </c>
      <c r="R113" s="141">
        <v>-0.1000000000003638</v>
      </c>
      <c r="S113" s="140">
        <v>0</v>
      </c>
      <c r="T113" s="140">
        <v>-9.9999999999909051E-2</v>
      </c>
      <c r="U113" s="140">
        <v>0</v>
      </c>
      <c r="V113" s="141">
        <v>0</v>
      </c>
      <c r="W113" s="141">
        <v>99.996101820449837</v>
      </c>
      <c r="X113" s="140">
        <v>100</v>
      </c>
      <c r="Y113" s="140">
        <v>99.993543805281178</v>
      </c>
      <c r="Z113" s="140">
        <v>0</v>
      </c>
      <c r="AA113" s="142">
        <v>100</v>
      </c>
    </row>
    <row r="114" spans="1:27" s="147" customFormat="1" ht="12.75" x14ac:dyDescent="0.2">
      <c r="A114" s="130">
        <v>106</v>
      </c>
      <c r="B114" s="137" t="s">
        <v>1347</v>
      </c>
      <c r="C114" s="138">
        <v>1708.3</v>
      </c>
      <c r="D114" s="138">
        <v>773.4</v>
      </c>
      <c r="E114" s="138">
        <v>916.7</v>
      </c>
      <c r="F114" s="138">
        <v>0</v>
      </c>
      <c r="G114" s="138">
        <v>18.2</v>
      </c>
      <c r="H114" s="138">
        <v>1917.4</v>
      </c>
      <c r="I114" s="139">
        <v>773.4</v>
      </c>
      <c r="J114" s="139">
        <v>989.2</v>
      </c>
      <c r="K114" s="139">
        <v>0</v>
      </c>
      <c r="L114" s="139">
        <v>154.79999999999998</v>
      </c>
      <c r="M114" s="138">
        <v>1879.4</v>
      </c>
      <c r="N114" s="139">
        <v>773.4</v>
      </c>
      <c r="O114" s="139">
        <v>951.2</v>
      </c>
      <c r="P114" s="139">
        <v>0</v>
      </c>
      <c r="Q114" s="140">
        <v>154.79999999999998</v>
      </c>
      <c r="R114" s="141">
        <v>-38.009900000000243</v>
      </c>
      <c r="S114" s="140">
        <v>0</v>
      </c>
      <c r="T114" s="140">
        <v>-38.009900000000016</v>
      </c>
      <c r="U114" s="140">
        <v>0</v>
      </c>
      <c r="V114" s="141">
        <v>0</v>
      </c>
      <c r="W114" s="141">
        <v>97.993988811484044</v>
      </c>
      <c r="X114" s="140">
        <v>100</v>
      </c>
      <c r="Y114" s="141">
        <v>96.067670184150629</v>
      </c>
      <c r="Z114" s="141">
        <v>0</v>
      </c>
      <c r="AA114" s="148">
        <v>100</v>
      </c>
    </row>
    <row r="115" spans="1:27" s="147" customFormat="1" ht="12.75" x14ac:dyDescent="0.2">
      <c r="A115" s="130">
        <v>107</v>
      </c>
      <c r="B115" s="137" t="s">
        <v>1348</v>
      </c>
      <c r="C115" s="138">
        <v>2586</v>
      </c>
      <c r="D115" s="138">
        <v>911.4</v>
      </c>
      <c r="E115" s="138">
        <v>1609.5</v>
      </c>
      <c r="F115" s="138">
        <v>0</v>
      </c>
      <c r="G115" s="138">
        <v>65.099999999999994</v>
      </c>
      <c r="H115" s="138">
        <v>2699.1999999999994</v>
      </c>
      <c r="I115" s="139">
        <v>911.4</v>
      </c>
      <c r="J115" s="139">
        <v>1690.3</v>
      </c>
      <c r="K115" s="139">
        <v>0</v>
      </c>
      <c r="L115" s="139">
        <v>97.5</v>
      </c>
      <c r="M115" s="138">
        <v>2658.0572999999999</v>
      </c>
      <c r="N115" s="139">
        <v>911.4</v>
      </c>
      <c r="O115" s="139">
        <v>1649.1572999999999</v>
      </c>
      <c r="P115" s="139">
        <v>0</v>
      </c>
      <c r="Q115" s="140">
        <v>97.5</v>
      </c>
      <c r="R115" s="141">
        <v>-41.142699999999422</v>
      </c>
      <c r="S115" s="140">
        <v>0</v>
      </c>
      <c r="T115" s="140">
        <v>-41.142700000000104</v>
      </c>
      <c r="U115" s="140">
        <v>0</v>
      </c>
      <c r="V115" s="141">
        <v>0</v>
      </c>
      <c r="W115" s="141">
        <v>98.475744665085969</v>
      </c>
      <c r="X115" s="140">
        <v>100</v>
      </c>
      <c r="Y115" s="141">
        <v>97.56595278944566</v>
      </c>
      <c r="Z115" s="141">
        <v>0</v>
      </c>
      <c r="AA115" s="148">
        <v>100</v>
      </c>
    </row>
    <row r="116" spans="1:27" s="147" customFormat="1" ht="12.75" x14ac:dyDescent="0.2">
      <c r="A116" s="130">
        <v>108</v>
      </c>
      <c r="B116" s="137" t="s">
        <v>1349</v>
      </c>
      <c r="C116" s="138">
        <v>4415.5999999999995</v>
      </c>
      <c r="D116" s="138">
        <v>894.4</v>
      </c>
      <c r="E116" s="138">
        <v>3458.2</v>
      </c>
      <c r="F116" s="138">
        <v>0</v>
      </c>
      <c r="G116" s="138">
        <v>63</v>
      </c>
      <c r="H116" s="138">
        <v>4687.8000000000011</v>
      </c>
      <c r="I116" s="139">
        <v>894.4</v>
      </c>
      <c r="J116" s="139">
        <v>3659.4</v>
      </c>
      <c r="K116" s="139">
        <v>0</v>
      </c>
      <c r="L116" s="139">
        <v>134</v>
      </c>
      <c r="M116" s="138">
        <v>4552.3753999999999</v>
      </c>
      <c r="N116" s="139">
        <v>894.4</v>
      </c>
      <c r="O116" s="139">
        <v>3523.9753999999998</v>
      </c>
      <c r="P116" s="139">
        <v>0</v>
      </c>
      <c r="Q116" s="140">
        <v>134</v>
      </c>
      <c r="R116" s="141">
        <v>-135.42460000000119</v>
      </c>
      <c r="S116" s="140">
        <v>0</v>
      </c>
      <c r="T116" s="140">
        <v>-135.42460000000028</v>
      </c>
      <c r="U116" s="140">
        <v>0</v>
      </c>
      <c r="V116" s="141">
        <v>0</v>
      </c>
      <c r="W116" s="141">
        <v>97.111126754554363</v>
      </c>
      <c r="X116" s="140">
        <v>100</v>
      </c>
      <c r="Y116" s="141">
        <v>96.299267639503739</v>
      </c>
      <c r="Z116" s="141">
        <v>0</v>
      </c>
      <c r="AA116" s="148">
        <v>100</v>
      </c>
    </row>
    <row r="117" spans="1:27" s="147" customFormat="1" ht="12.75" x14ac:dyDescent="0.2">
      <c r="A117" s="130">
        <v>109</v>
      </c>
      <c r="B117" s="137" t="s">
        <v>1350</v>
      </c>
      <c r="C117" s="138">
        <v>2282.8000000000002</v>
      </c>
      <c r="D117" s="138">
        <v>848.7</v>
      </c>
      <c r="E117" s="138">
        <v>1396.8</v>
      </c>
      <c r="F117" s="138">
        <v>0</v>
      </c>
      <c r="G117" s="138">
        <v>37.299999999999997</v>
      </c>
      <c r="H117" s="138">
        <v>3173.3</v>
      </c>
      <c r="I117" s="139">
        <v>848.7</v>
      </c>
      <c r="J117" s="139">
        <v>2015.1000000000001</v>
      </c>
      <c r="K117" s="139">
        <v>0</v>
      </c>
      <c r="L117" s="139">
        <v>309.5</v>
      </c>
      <c r="M117" s="138">
        <v>3046.8918000000003</v>
      </c>
      <c r="N117" s="139">
        <v>848.7</v>
      </c>
      <c r="O117" s="139">
        <v>1888.6918000000001</v>
      </c>
      <c r="P117" s="139">
        <v>0</v>
      </c>
      <c r="Q117" s="140">
        <v>309.5</v>
      </c>
      <c r="R117" s="141">
        <v>-126.40819999999985</v>
      </c>
      <c r="S117" s="140">
        <v>0</v>
      </c>
      <c r="T117" s="140">
        <v>-126.40820000000008</v>
      </c>
      <c r="U117" s="140">
        <v>0</v>
      </c>
      <c r="V117" s="141">
        <v>0</v>
      </c>
      <c r="W117" s="141">
        <v>96.016506475908372</v>
      </c>
      <c r="X117" s="140">
        <v>100</v>
      </c>
      <c r="Y117" s="140">
        <v>93.726951516053788</v>
      </c>
      <c r="Z117" s="140">
        <v>0</v>
      </c>
      <c r="AA117" s="142">
        <v>100</v>
      </c>
    </row>
    <row r="118" spans="1:27" s="147" customFormat="1" ht="12.75" x14ac:dyDescent="0.2">
      <c r="A118" s="130">
        <v>110</v>
      </c>
      <c r="B118" s="137"/>
      <c r="C118" s="138"/>
      <c r="D118" s="138"/>
      <c r="E118" s="138"/>
      <c r="F118" s="138"/>
      <c r="G118" s="138"/>
      <c r="H118" s="138">
        <v>0</v>
      </c>
      <c r="I118" s="139"/>
      <c r="J118" s="139">
        <v>0</v>
      </c>
      <c r="K118" s="139"/>
      <c r="L118" s="139"/>
      <c r="M118" s="139">
        <v>0</v>
      </c>
      <c r="N118" s="139"/>
      <c r="O118" s="139">
        <v>0</v>
      </c>
      <c r="P118" s="139"/>
      <c r="Q118" s="140">
        <v>0</v>
      </c>
      <c r="R118" s="141">
        <v>0</v>
      </c>
      <c r="S118" s="140"/>
      <c r="T118" s="140">
        <v>0</v>
      </c>
      <c r="U118" s="140"/>
      <c r="V118" s="141">
        <v>0</v>
      </c>
      <c r="W118" s="141">
        <v>0</v>
      </c>
      <c r="X118" s="140"/>
      <c r="Y118" s="140">
        <v>0</v>
      </c>
      <c r="Z118" s="140"/>
      <c r="AA118" s="142">
        <v>0</v>
      </c>
    </row>
    <row r="119" spans="1:27" s="147" customFormat="1" ht="12.75" x14ac:dyDescent="0.2">
      <c r="A119" s="130">
        <v>111</v>
      </c>
      <c r="B119" s="143" t="s">
        <v>1351</v>
      </c>
      <c r="C119" s="144">
        <v>419662.1</v>
      </c>
      <c r="D119" s="144">
        <v>78307.899999999994</v>
      </c>
      <c r="E119" s="144">
        <v>330699.09999999998</v>
      </c>
      <c r="F119" s="144">
        <v>0</v>
      </c>
      <c r="G119" s="144">
        <v>10655.099999999999</v>
      </c>
      <c r="H119" s="144">
        <v>454902.79999999993</v>
      </c>
      <c r="I119" s="144">
        <v>78307.899999999994</v>
      </c>
      <c r="J119" s="144">
        <v>359001.1</v>
      </c>
      <c r="K119" s="144">
        <v>0</v>
      </c>
      <c r="L119" s="144">
        <v>17593.800000000003</v>
      </c>
      <c r="M119" s="144">
        <v>450758.50199999992</v>
      </c>
      <c r="N119" s="144">
        <v>78307.899999999994</v>
      </c>
      <c r="O119" s="144">
        <v>354856.80219999998</v>
      </c>
      <c r="P119" s="144">
        <v>0</v>
      </c>
      <c r="Q119" s="144">
        <v>17593.8</v>
      </c>
      <c r="R119" s="141">
        <v>-4144.2980000000098</v>
      </c>
      <c r="S119" s="141">
        <v>0</v>
      </c>
      <c r="T119" s="141">
        <v>-4144.2978000000003</v>
      </c>
      <c r="U119" s="141">
        <v>0</v>
      </c>
      <c r="V119" s="141">
        <v>0</v>
      </c>
      <c r="W119" s="141">
        <v>99.088970654830007</v>
      </c>
      <c r="X119" s="141">
        <v>100</v>
      </c>
      <c r="Y119" s="140">
        <v>98.84560303575671</v>
      </c>
      <c r="Z119" s="140">
        <v>0</v>
      </c>
      <c r="AA119" s="142">
        <v>99.999999999999972</v>
      </c>
    </row>
    <row r="120" spans="1:27" s="147" customFormat="1" ht="12.75" x14ac:dyDescent="0.2">
      <c r="A120" s="130">
        <v>112</v>
      </c>
      <c r="B120" s="143" t="s">
        <v>1265</v>
      </c>
      <c r="C120" s="144">
        <v>247681.30000000002</v>
      </c>
      <c r="D120" s="144">
        <v>47021.1</v>
      </c>
      <c r="E120" s="144">
        <v>196292.7</v>
      </c>
      <c r="F120" s="144">
        <v>0</v>
      </c>
      <c r="G120" s="144">
        <v>4367.5</v>
      </c>
      <c r="H120" s="144">
        <v>265253</v>
      </c>
      <c r="I120" s="144">
        <v>47021.1</v>
      </c>
      <c r="J120" s="144">
        <v>213219.90000000002</v>
      </c>
      <c r="K120" s="144">
        <v>0</v>
      </c>
      <c r="L120" s="144">
        <v>5012</v>
      </c>
      <c r="M120" s="144">
        <v>263137.09570000001</v>
      </c>
      <c r="N120" s="144">
        <v>47021.1</v>
      </c>
      <c r="O120" s="144">
        <v>211103.9957</v>
      </c>
      <c r="P120" s="144">
        <v>0</v>
      </c>
      <c r="Q120" s="144">
        <v>5012</v>
      </c>
      <c r="R120" s="141">
        <v>-2115.9042999999947</v>
      </c>
      <c r="S120" s="141">
        <v>0</v>
      </c>
      <c r="T120" s="141">
        <v>-2115.9043000000238</v>
      </c>
      <c r="U120" s="141">
        <v>0</v>
      </c>
      <c r="V120" s="141">
        <v>0</v>
      </c>
      <c r="W120" s="141">
        <v>99.202307118109871</v>
      </c>
      <c r="X120" s="141">
        <v>100</v>
      </c>
      <c r="Y120" s="140">
        <v>99.007642204128217</v>
      </c>
      <c r="Z120" s="140">
        <v>0</v>
      </c>
      <c r="AA120" s="142">
        <v>100</v>
      </c>
    </row>
    <row r="121" spans="1:27" s="147" customFormat="1" ht="12.75" x14ac:dyDescent="0.2">
      <c r="A121" s="130">
        <v>113</v>
      </c>
      <c r="B121" s="143" t="s">
        <v>1266</v>
      </c>
      <c r="C121" s="144">
        <v>171980.79999999999</v>
      </c>
      <c r="D121" s="144">
        <v>31286.799999999999</v>
      </c>
      <c r="E121" s="144">
        <v>134406.39999999999</v>
      </c>
      <c r="F121" s="144">
        <v>0</v>
      </c>
      <c r="G121" s="144">
        <v>6287.5999999999995</v>
      </c>
      <c r="H121" s="144">
        <v>189649.79999999993</v>
      </c>
      <c r="I121" s="144">
        <v>31286.799999999999</v>
      </c>
      <c r="J121" s="144">
        <v>145781.19999999995</v>
      </c>
      <c r="K121" s="144">
        <v>0</v>
      </c>
      <c r="L121" s="144">
        <v>12581.800000000001</v>
      </c>
      <c r="M121" s="144">
        <v>187621.40629999994</v>
      </c>
      <c r="N121" s="144">
        <v>31286.799999999999</v>
      </c>
      <c r="O121" s="144">
        <v>143752.80650000001</v>
      </c>
      <c r="P121" s="144">
        <v>0</v>
      </c>
      <c r="Q121" s="144">
        <v>12581.8</v>
      </c>
      <c r="R121" s="141">
        <v>-2028.393699999986</v>
      </c>
      <c r="S121" s="141">
        <v>0</v>
      </c>
      <c r="T121" s="141">
        <v>-2028.3934999999474</v>
      </c>
      <c r="U121" s="141">
        <v>0</v>
      </c>
      <c r="V121" s="141">
        <v>0</v>
      </c>
      <c r="W121" s="141">
        <v>98.93045302446933</v>
      </c>
      <c r="X121" s="141">
        <v>100</v>
      </c>
      <c r="Y121" s="140">
        <v>98.608604195877149</v>
      </c>
      <c r="Z121" s="140">
        <v>0</v>
      </c>
      <c r="AA121" s="142">
        <v>99.999999999999986</v>
      </c>
    </row>
    <row r="122" spans="1:27" s="147" customFormat="1" ht="12.75" x14ac:dyDescent="0.2">
      <c r="A122" s="130">
        <v>114</v>
      </c>
      <c r="B122" s="137" t="s">
        <v>1291</v>
      </c>
      <c r="C122" s="138">
        <v>247681.30000000002</v>
      </c>
      <c r="D122" s="138">
        <v>47021.1</v>
      </c>
      <c r="E122" s="138">
        <v>196292.7</v>
      </c>
      <c r="F122" s="138">
        <v>0</v>
      </c>
      <c r="G122" s="138">
        <v>4367.5</v>
      </c>
      <c r="H122" s="138">
        <v>265253</v>
      </c>
      <c r="I122" s="139">
        <v>47021.1</v>
      </c>
      <c r="J122" s="139">
        <v>213219.90000000002</v>
      </c>
      <c r="K122" s="139">
        <v>0</v>
      </c>
      <c r="L122" s="139">
        <v>5012</v>
      </c>
      <c r="M122" s="138">
        <v>263137.09570000001</v>
      </c>
      <c r="N122" s="139">
        <v>47021.1</v>
      </c>
      <c r="O122" s="139">
        <v>211103.9957</v>
      </c>
      <c r="P122" s="139">
        <v>0</v>
      </c>
      <c r="Q122" s="140">
        <v>5012</v>
      </c>
      <c r="R122" s="141">
        <v>-2115.9042999999947</v>
      </c>
      <c r="S122" s="140">
        <v>0</v>
      </c>
      <c r="T122" s="140">
        <v>-2115.9043000000238</v>
      </c>
      <c r="U122" s="140">
        <v>0</v>
      </c>
      <c r="V122" s="141">
        <v>0</v>
      </c>
      <c r="W122" s="141">
        <v>99.202307118109871</v>
      </c>
      <c r="X122" s="140">
        <v>100</v>
      </c>
      <c r="Y122" s="140">
        <v>99.007642204128217</v>
      </c>
      <c r="Z122" s="140">
        <v>0</v>
      </c>
      <c r="AA122" s="142">
        <v>100</v>
      </c>
    </row>
    <row r="123" spans="1:27" s="147" customFormat="1" ht="12.75" x14ac:dyDescent="0.2">
      <c r="A123" s="130">
        <v>115</v>
      </c>
      <c r="B123" s="137" t="s">
        <v>1352</v>
      </c>
      <c r="C123" s="138">
        <v>1899.3999999999999</v>
      </c>
      <c r="D123" s="138">
        <v>283.10000000000002</v>
      </c>
      <c r="E123" s="138">
        <v>1497.1</v>
      </c>
      <c r="F123" s="138">
        <v>0</v>
      </c>
      <c r="G123" s="138">
        <v>119.2</v>
      </c>
      <c r="H123" s="138">
        <v>2038.7999999999997</v>
      </c>
      <c r="I123" s="139">
        <v>283.10000000000002</v>
      </c>
      <c r="J123" s="139">
        <v>1592.9</v>
      </c>
      <c r="K123" s="139">
        <v>0</v>
      </c>
      <c r="L123" s="139">
        <v>162.80000000000001</v>
      </c>
      <c r="M123" s="138">
        <v>2038.8</v>
      </c>
      <c r="N123" s="139">
        <v>283.10000000000002</v>
      </c>
      <c r="O123" s="139">
        <v>1592.9</v>
      </c>
      <c r="P123" s="139">
        <v>0</v>
      </c>
      <c r="Q123" s="140">
        <v>162.80000000000001</v>
      </c>
      <c r="R123" s="141">
        <v>0</v>
      </c>
      <c r="S123" s="140">
        <v>0</v>
      </c>
      <c r="T123" s="140">
        <v>0</v>
      </c>
      <c r="U123" s="140">
        <v>0</v>
      </c>
      <c r="V123" s="141">
        <v>0</v>
      </c>
      <c r="W123" s="141">
        <v>100.00000000000003</v>
      </c>
      <c r="X123" s="140">
        <v>100</v>
      </c>
      <c r="Y123" s="140">
        <v>100</v>
      </c>
      <c r="Z123" s="140">
        <v>0</v>
      </c>
      <c r="AA123" s="142">
        <v>100</v>
      </c>
    </row>
    <row r="124" spans="1:27" s="147" customFormat="1" ht="12.75" x14ac:dyDescent="0.2">
      <c r="A124" s="130">
        <v>116</v>
      </c>
      <c r="B124" s="137" t="s">
        <v>1353</v>
      </c>
      <c r="C124" s="138">
        <v>3767.3</v>
      </c>
      <c r="D124" s="138">
        <v>822.3</v>
      </c>
      <c r="E124" s="138">
        <v>2845.3</v>
      </c>
      <c r="F124" s="138">
        <v>0</v>
      </c>
      <c r="G124" s="138">
        <v>99.7</v>
      </c>
      <c r="H124" s="138">
        <v>4272.2</v>
      </c>
      <c r="I124" s="139">
        <v>822.3</v>
      </c>
      <c r="J124" s="139">
        <v>3197.6</v>
      </c>
      <c r="K124" s="139">
        <v>0</v>
      </c>
      <c r="L124" s="139">
        <v>252.29999999999998</v>
      </c>
      <c r="M124" s="138">
        <v>4269.8035</v>
      </c>
      <c r="N124" s="139">
        <v>822.3</v>
      </c>
      <c r="O124" s="139">
        <v>3195.2034999999996</v>
      </c>
      <c r="P124" s="139">
        <v>0</v>
      </c>
      <c r="Q124" s="140">
        <v>252.29999999999998</v>
      </c>
      <c r="R124" s="141">
        <v>-2.3964999999998327</v>
      </c>
      <c r="S124" s="140">
        <v>0</v>
      </c>
      <c r="T124" s="140">
        <v>-2.3965000000002874</v>
      </c>
      <c r="U124" s="140">
        <v>0</v>
      </c>
      <c r="V124" s="141">
        <v>0</v>
      </c>
      <c r="W124" s="141">
        <v>99.943904779738773</v>
      </c>
      <c r="X124" s="140">
        <v>100</v>
      </c>
      <c r="Y124" s="140">
        <v>99.925053164873646</v>
      </c>
      <c r="Z124" s="140">
        <v>0</v>
      </c>
      <c r="AA124" s="142">
        <v>100</v>
      </c>
    </row>
    <row r="125" spans="1:27" s="147" customFormat="1" ht="12.75" x14ac:dyDescent="0.2">
      <c r="A125" s="130">
        <v>117</v>
      </c>
      <c r="B125" s="137" t="s">
        <v>1354</v>
      </c>
      <c r="C125" s="138">
        <v>3875.7</v>
      </c>
      <c r="D125" s="138">
        <v>917.5</v>
      </c>
      <c r="E125" s="138">
        <v>2913</v>
      </c>
      <c r="F125" s="138">
        <v>0</v>
      </c>
      <c r="G125" s="138">
        <v>45.2</v>
      </c>
      <c r="H125" s="138">
        <v>4358.3999999999996</v>
      </c>
      <c r="I125" s="139">
        <v>917.5</v>
      </c>
      <c r="J125" s="139">
        <v>3225.5</v>
      </c>
      <c r="K125" s="139">
        <v>0</v>
      </c>
      <c r="L125" s="139">
        <v>215.39999999999998</v>
      </c>
      <c r="M125" s="138">
        <v>4230.6221999999998</v>
      </c>
      <c r="N125" s="139">
        <v>917.5</v>
      </c>
      <c r="O125" s="139">
        <v>3097.7223000000004</v>
      </c>
      <c r="P125" s="139">
        <v>0</v>
      </c>
      <c r="Q125" s="140">
        <v>215.39999999999998</v>
      </c>
      <c r="R125" s="141">
        <v>-127.77779999999984</v>
      </c>
      <c r="S125" s="140">
        <v>0</v>
      </c>
      <c r="T125" s="140">
        <v>-127.77769999999964</v>
      </c>
      <c r="U125" s="140">
        <v>0</v>
      </c>
      <c r="V125" s="141">
        <v>0</v>
      </c>
      <c r="W125" s="141">
        <v>97.068240638766525</v>
      </c>
      <c r="X125" s="140">
        <v>100</v>
      </c>
      <c r="Y125" s="140">
        <v>96.038514958921112</v>
      </c>
      <c r="Z125" s="140">
        <v>0</v>
      </c>
      <c r="AA125" s="142">
        <v>100</v>
      </c>
    </row>
    <row r="126" spans="1:27" s="147" customFormat="1" ht="12.75" x14ac:dyDescent="0.2">
      <c r="A126" s="130">
        <v>118</v>
      </c>
      <c r="B126" s="137" t="s">
        <v>1355</v>
      </c>
      <c r="C126" s="138">
        <v>3379.8</v>
      </c>
      <c r="D126" s="138">
        <v>833.6</v>
      </c>
      <c r="E126" s="138">
        <v>2517.4</v>
      </c>
      <c r="F126" s="138">
        <v>0</v>
      </c>
      <c r="G126" s="138">
        <v>28.8</v>
      </c>
      <c r="H126" s="138">
        <v>3541.1</v>
      </c>
      <c r="I126" s="139">
        <v>833.6</v>
      </c>
      <c r="J126" s="139">
        <v>2668.1</v>
      </c>
      <c r="K126" s="139">
        <v>0</v>
      </c>
      <c r="L126" s="139">
        <v>39.399999999999991</v>
      </c>
      <c r="M126" s="138">
        <v>3540.9267999999997</v>
      </c>
      <c r="N126" s="139">
        <v>833.6</v>
      </c>
      <c r="O126" s="139">
        <v>2667.9268000000002</v>
      </c>
      <c r="P126" s="139">
        <v>0</v>
      </c>
      <c r="Q126" s="140">
        <v>39.399999999999991</v>
      </c>
      <c r="R126" s="141">
        <v>-0.17320000000017899</v>
      </c>
      <c r="S126" s="140">
        <v>0</v>
      </c>
      <c r="T126" s="140">
        <v>-0.17319999999972424</v>
      </c>
      <c r="U126" s="140">
        <v>0</v>
      </c>
      <c r="V126" s="141">
        <v>0</v>
      </c>
      <c r="W126" s="141">
        <v>99.995108864477132</v>
      </c>
      <c r="X126" s="140">
        <v>100</v>
      </c>
      <c r="Y126" s="140">
        <v>99.993508489187079</v>
      </c>
      <c r="Z126" s="140">
        <v>0</v>
      </c>
      <c r="AA126" s="142">
        <v>100</v>
      </c>
    </row>
    <row r="127" spans="1:27" s="147" customFormat="1" ht="12.75" x14ac:dyDescent="0.2">
      <c r="A127" s="130">
        <v>119</v>
      </c>
      <c r="B127" s="137" t="s">
        <v>1356</v>
      </c>
      <c r="C127" s="138">
        <v>2202</v>
      </c>
      <c r="D127" s="138">
        <v>748.6</v>
      </c>
      <c r="E127" s="138">
        <v>1425.6</v>
      </c>
      <c r="F127" s="138">
        <v>0</v>
      </c>
      <c r="G127" s="138">
        <v>27.8</v>
      </c>
      <c r="H127" s="138">
        <v>2450.6000000000008</v>
      </c>
      <c r="I127" s="139">
        <v>748.6</v>
      </c>
      <c r="J127" s="139">
        <v>1548.8</v>
      </c>
      <c r="K127" s="139">
        <v>0</v>
      </c>
      <c r="L127" s="139">
        <v>153.19999999999999</v>
      </c>
      <c r="M127" s="138">
        <v>2411.3168999999998</v>
      </c>
      <c r="N127" s="139">
        <v>748.6</v>
      </c>
      <c r="O127" s="139">
        <v>1509.5169000000001</v>
      </c>
      <c r="P127" s="139">
        <v>0</v>
      </c>
      <c r="Q127" s="140">
        <v>153.19999999999999</v>
      </c>
      <c r="R127" s="141">
        <v>-39.283100000001014</v>
      </c>
      <c r="S127" s="140">
        <v>0</v>
      </c>
      <c r="T127" s="140">
        <v>-39.283099999999877</v>
      </c>
      <c r="U127" s="140">
        <v>0</v>
      </c>
      <c r="V127" s="141">
        <v>0</v>
      </c>
      <c r="W127" s="141">
        <v>98.397000734513952</v>
      </c>
      <c r="X127" s="140">
        <v>100</v>
      </c>
      <c r="Y127" s="140">
        <v>97.463642820247941</v>
      </c>
      <c r="Z127" s="140">
        <v>0</v>
      </c>
      <c r="AA127" s="142">
        <v>100</v>
      </c>
    </row>
    <row r="128" spans="1:27" s="147" customFormat="1" ht="12.75" x14ac:dyDescent="0.2">
      <c r="A128" s="130">
        <v>120</v>
      </c>
      <c r="B128" s="137" t="s">
        <v>1357</v>
      </c>
      <c r="C128" s="138">
        <v>3533.9</v>
      </c>
      <c r="D128" s="138">
        <v>951</v>
      </c>
      <c r="E128" s="138">
        <v>2554.8000000000002</v>
      </c>
      <c r="F128" s="138">
        <v>0</v>
      </c>
      <c r="G128" s="138">
        <v>28.1</v>
      </c>
      <c r="H128" s="138">
        <v>3908.8000000000006</v>
      </c>
      <c r="I128" s="139">
        <v>951</v>
      </c>
      <c r="J128" s="139">
        <v>2817.7</v>
      </c>
      <c r="K128" s="139">
        <v>0</v>
      </c>
      <c r="L128" s="139">
        <v>140.1</v>
      </c>
      <c r="M128" s="138">
        <v>3875.5618999999997</v>
      </c>
      <c r="N128" s="139">
        <v>951</v>
      </c>
      <c r="O128" s="139">
        <v>2784.4618999999998</v>
      </c>
      <c r="P128" s="139">
        <v>0</v>
      </c>
      <c r="Q128" s="140">
        <v>140.1</v>
      </c>
      <c r="R128" s="141">
        <v>-33.238100000000941</v>
      </c>
      <c r="S128" s="140">
        <v>0</v>
      </c>
      <c r="T128" s="140">
        <v>-33.238100000000031</v>
      </c>
      <c r="U128" s="140">
        <v>0</v>
      </c>
      <c r="V128" s="141">
        <v>0</v>
      </c>
      <c r="W128" s="141">
        <v>99.149659742120321</v>
      </c>
      <c r="X128" s="140">
        <v>100</v>
      </c>
      <c r="Y128" s="140">
        <v>98.820381871739357</v>
      </c>
      <c r="Z128" s="140">
        <v>0</v>
      </c>
      <c r="AA128" s="142">
        <v>100</v>
      </c>
    </row>
    <row r="129" spans="1:27" s="147" customFormat="1" ht="12.75" x14ac:dyDescent="0.2">
      <c r="A129" s="130">
        <v>121</v>
      </c>
      <c r="B129" s="137" t="s">
        <v>1358</v>
      </c>
      <c r="C129" s="138">
        <v>2716.2000000000003</v>
      </c>
      <c r="D129" s="138">
        <v>620.6</v>
      </c>
      <c r="E129" s="138">
        <v>2029.8</v>
      </c>
      <c r="F129" s="138">
        <v>0</v>
      </c>
      <c r="G129" s="138">
        <v>65.8</v>
      </c>
      <c r="H129" s="138">
        <v>3454.7000000000003</v>
      </c>
      <c r="I129" s="139">
        <v>620.6</v>
      </c>
      <c r="J129" s="139">
        <v>2365.5</v>
      </c>
      <c r="K129" s="139">
        <v>0</v>
      </c>
      <c r="L129" s="139">
        <v>468.6</v>
      </c>
      <c r="M129" s="138">
        <v>3454.2310999999995</v>
      </c>
      <c r="N129" s="139">
        <v>620.6</v>
      </c>
      <c r="O129" s="139">
        <v>2365.0310999999997</v>
      </c>
      <c r="P129" s="139">
        <v>0</v>
      </c>
      <c r="Q129" s="140">
        <v>468.6</v>
      </c>
      <c r="R129" s="141">
        <v>-0.46890000000075815</v>
      </c>
      <c r="S129" s="140">
        <v>0</v>
      </c>
      <c r="T129" s="140">
        <v>-0.46890000000030341</v>
      </c>
      <c r="U129" s="140">
        <v>0</v>
      </c>
      <c r="V129" s="141">
        <v>0</v>
      </c>
      <c r="W129" s="141">
        <v>99.98642718615217</v>
      </c>
      <c r="X129" s="140">
        <v>100</v>
      </c>
      <c r="Y129" s="140">
        <v>99.980177552314515</v>
      </c>
      <c r="Z129" s="140">
        <v>0</v>
      </c>
      <c r="AA129" s="142">
        <v>100</v>
      </c>
    </row>
    <row r="130" spans="1:27" s="147" customFormat="1" ht="12.75" x14ac:dyDescent="0.2">
      <c r="A130" s="130">
        <v>122</v>
      </c>
      <c r="B130" s="137" t="s">
        <v>1359</v>
      </c>
      <c r="C130" s="138">
        <v>5521</v>
      </c>
      <c r="D130" s="138">
        <v>966.8</v>
      </c>
      <c r="E130" s="138">
        <v>4519.8</v>
      </c>
      <c r="F130" s="138">
        <v>0</v>
      </c>
      <c r="G130" s="138">
        <v>34.4</v>
      </c>
      <c r="H130" s="138">
        <v>5841.5000000000018</v>
      </c>
      <c r="I130" s="139">
        <v>966.8</v>
      </c>
      <c r="J130" s="139">
        <v>4794.7000000000007</v>
      </c>
      <c r="K130" s="139">
        <v>0</v>
      </c>
      <c r="L130" s="139">
        <v>80</v>
      </c>
      <c r="M130" s="138">
        <v>5797.4256000000005</v>
      </c>
      <c r="N130" s="139">
        <v>966.8</v>
      </c>
      <c r="O130" s="139">
        <v>4750.6256000000003</v>
      </c>
      <c r="P130" s="139">
        <v>0</v>
      </c>
      <c r="Q130" s="140">
        <v>80</v>
      </c>
      <c r="R130" s="141">
        <v>-44.074400000001333</v>
      </c>
      <c r="S130" s="140">
        <v>0</v>
      </c>
      <c r="T130" s="140">
        <v>-44.074400000000423</v>
      </c>
      <c r="U130" s="140">
        <v>0</v>
      </c>
      <c r="V130" s="141">
        <v>0</v>
      </c>
      <c r="W130" s="141">
        <v>99.245495163913361</v>
      </c>
      <c r="X130" s="140">
        <v>100</v>
      </c>
      <c r="Y130" s="140">
        <v>99.080768348384666</v>
      </c>
      <c r="Z130" s="140">
        <v>0</v>
      </c>
      <c r="AA130" s="142">
        <v>100</v>
      </c>
    </row>
    <row r="131" spans="1:27" s="147" customFormat="1" ht="12.75" x14ac:dyDescent="0.2">
      <c r="A131" s="130">
        <v>123</v>
      </c>
      <c r="B131" s="137" t="s">
        <v>1360</v>
      </c>
      <c r="C131" s="138">
        <v>1030.5</v>
      </c>
      <c r="D131" s="138">
        <v>465.3</v>
      </c>
      <c r="E131" s="138">
        <v>532.29999999999995</v>
      </c>
      <c r="F131" s="138">
        <v>0</v>
      </c>
      <c r="G131" s="138">
        <v>32.9</v>
      </c>
      <c r="H131" s="138">
        <v>1107.6999999999998</v>
      </c>
      <c r="I131" s="139">
        <v>465.3</v>
      </c>
      <c r="J131" s="139">
        <v>532.29999999999995</v>
      </c>
      <c r="K131" s="139">
        <v>0</v>
      </c>
      <c r="L131" s="139">
        <v>110.1</v>
      </c>
      <c r="M131" s="138">
        <v>1107.6838</v>
      </c>
      <c r="N131" s="139">
        <v>465.3</v>
      </c>
      <c r="O131" s="139">
        <v>532.28380000000004</v>
      </c>
      <c r="P131" s="139">
        <v>0</v>
      </c>
      <c r="Q131" s="140">
        <v>110.1</v>
      </c>
      <c r="R131" s="141">
        <v>-1.619999999979882E-2</v>
      </c>
      <c r="S131" s="140">
        <v>0</v>
      </c>
      <c r="T131" s="140">
        <v>-1.6199999999912507E-2</v>
      </c>
      <c r="U131" s="140">
        <v>0</v>
      </c>
      <c r="V131" s="141">
        <v>0</v>
      </c>
      <c r="W131" s="141">
        <v>99.998537510156197</v>
      </c>
      <c r="X131" s="140">
        <v>100</v>
      </c>
      <c r="Y131" s="140">
        <v>99.996956603419136</v>
      </c>
      <c r="Z131" s="140">
        <v>0</v>
      </c>
      <c r="AA131" s="142">
        <v>100</v>
      </c>
    </row>
    <row r="132" spans="1:27" s="147" customFormat="1" ht="12.75" x14ac:dyDescent="0.2">
      <c r="A132" s="130">
        <v>124</v>
      </c>
      <c r="B132" s="137" t="s">
        <v>1361</v>
      </c>
      <c r="C132" s="138">
        <v>3258.5</v>
      </c>
      <c r="D132" s="138">
        <v>699.6</v>
      </c>
      <c r="E132" s="138">
        <v>2481.1</v>
      </c>
      <c r="F132" s="138">
        <v>0</v>
      </c>
      <c r="G132" s="138">
        <v>77.8</v>
      </c>
      <c r="H132" s="138">
        <v>3511.5</v>
      </c>
      <c r="I132" s="139">
        <v>699.6</v>
      </c>
      <c r="J132" s="139">
        <v>2627.2000000000003</v>
      </c>
      <c r="K132" s="139">
        <v>0</v>
      </c>
      <c r="L132" s="139">
        <v>184.70000000000002</v>
      </c>
      <c r="M132" s="138">
        <v>3435.2127</v>
      </c>
      <c r="N132" s="139">
        <v>699.6</v>
      </c>
      <c r="O132" s="139">
        <v>2550.9127000000003</v>
      </c>
      <c r="P132" s="139">
        <v>0</v>
      </c>
      <c r="Q132" s="140">
        <v>184.70000000000002</v>
      </c>
      <c r="R132" s="141">
        <v>-76.287299999999959</v>
      </c>
      <c r="S132" s="140">
        <v>0</v>
      </c>
      <c r="T132" s="140">
        <v>-76.287299999999959</v>
      </c>
      <c r="U132" s="140">
        <v>0</v>
      </c>
      <c r="V132" s="141">
        <v>0</v>
      </c>
      <c r="W132" s="141">
        <v>97.827501067919698</v>
      </c>
      <c r="X132" s="140">
        <v>100</v>
      </c>
      <c r="Y132" s="140">
        <v>97.096250761266745</v>
      </c>
      <c r="Z132" s="140">
        <v>0</v>
      </c>
      <c r="AA132" s="142">
        <v>100</v>
      </c>
    </row>
    <row r="133" spans="1:27" s="147" customFormat="1" ht="12.75" x14ac:dyDescent="0.2">
      <c r="A133" s="130">
        <v>125</v>
      </c>
      <c r="B133" s="137" t="s">
        <v>1362</v>
      </c>
      <c r="C133" s="138">
        <v>2697.4</v>
      </c>
      <c r="D133" s="138">
        <v>271.3</v>
      </c>
      <c r="E133" s="138">
        <v>2028.5</v>
      </c>
      <c r="F133" s="138">
        <v>0</v>
      </c>
      <c r="G133" s="138">
        <v>397.6</v>
      </c>
      <c r="H133" s="138">
        <v>3091.1</v>
      </c>
      <c r="I133" s="139">
        <v>271.3</v>
      </c>
      <c r="J133" s="139">
        <v>2380.8000000000002</v>
      </c>
      <c r="K133" s="139">
        <v>0</v>
      </c>
      <c r="L133" s="139">
        <v>439</v>
      </c>
      <c r="M133" s="138">
        <v>3090.7028000000005</v>
      </c>
      <c r="N133" s="139">
        <v>271.3</v>
      </c>
      <c r="O133" s="139">
        <v>2380.4028000000003</v>
      </c>
      <c r="P133" s="139">
        <v>0</v>
      </c>
      <c r="Q133" s="140">
        <v>439</v>
      </c>
      <c r="R133" s="141">
        <v>-0.39719999999942956</v>
      </c>
      <c r="S133" s="140">
        <v>0</v>
      </c>
      <c r="T133" s="140">
        <v>-0.39719999999988431</v>
      </c>
      <c r="U133" s="140">
        <v>0</v>
      </c>
      <c r="V133" s="141">
        <v>0</v>
      </c>
      <c r="W133" s="141">
        <v>99.987150205428506</v>
      </c>
      <c r="X133" s="140">
        <v>100</v>
      </c>
      <c r="Y133" s="140">
        <v>99.983316532258073</v>
      </c>
      <c r="Z133" s="140">
        <v>0</v>
      </c>
      <c r="AA133" s="142">
        <v>100</v>
      </c>
    </row>
    <row r="134" spans="1:27" s="147" customFormat="1" ht="12.75" x14ac:dyDescent="0.2">
      <c r="A134" s="130">
        <v>126</v>
      </c>
      <c r="B134" s="137" t="s">
        <v>1351</v>
      </c>
      <c r="C134" s="138">
        <v>52854.499999999993</v>
      </c>
      <c r="D134" s="138">
        <v>3435.2</v>
      </c>
      <c r="E134" s="138">
        <v>47067.199999999997</v>
      </c>
      <c r="F134" s="138">
        <v>0</v>
      </c>
      <c r="G134" s="138">
        <v>2352.1</v>
      </c>
      <c r="H134" s="138">
        <v>58166.6</v>
      </c>
      <c r="I134" s="139">
        <v>3435.2</v>
      </c>
      <c r="J134" s="139">
        <v>50471.9</v>
      </c>
      <c r="K134" s="139">
        <v>0</v>
      </c>
      <c r="L134" s="139">
        <v>4259.5</v>
      </c>
      <c r="M134" s="138">
        <v>57940.314599999998</v>
      </c>
      <c r="N134" s="139">
        <v>3435.2</v>
      </c>
      <c r="O134" s="139">
        <v>50245.614600000008</v>
      </c>
      <c r="P134" s="139">
        <v>0</v>
      </c>
      <c r="Q134" s="140">
        <v>4259.5</v>
      </c>
      <c r="R134" s="141">
        <v>-226.28540000000066</v>
      </c>
      <c r="S134" s="140">
        <v>0</v>
      </c>
      <c r="T134" s="140">
        <v>-226.28539999999339</v>
      </c>
      <c r="U134" s="140">
        <v>0</v>
      </c>
      <c r="V134" s="141">
        <v>0</v>
      </c>
      <c r="W134" s="141">
        <v>99.610970213146373</v>
      </c>
      <c r="X134" s="140">
        <v>100</v>
      </c>
      <c r="Y134" s="140">
        <v>99.551660627002363</v>
      </c>
      <c r="Z134" s="140">
        <v>0</v>
      </c>
      <c r="AA134" s="142">
        <v>100</v>
      </c>
    </row>
    <row r="135" spans="1:27" s="147" customFormat="1" ht="12.75" x14ac:dyDescent="0.2">
      <c r="A135" s="130">
        <v>127</v>
      </c>
      <c r="B135" s="137" t="s">
        <v>1363</v>
      </c>
      <c r="C135" s="138">
        <v>2011.8</v>
      </c>
      <c r="D135" s="138">
        <v>843.3</v>
      </c>
      <c r="E135" s="138">
        <v>1150.7</v>
      </c>
      <c r="F135" s="138">
        <v>0</v>
      </c>
      <c r="G135" s="138">
        <v>17.8</v>
      </c>
      <c r="H135" s="138">
        <v>2216.2000000000003</v>
      </c>
      <c r="I135" s="139">
        <v>843.3</v>
      </c>
      <c r="J135" s="139">
        <v>1277.5</v>
      </c>
      <c r="K135" s="139">
        <v>0</v>
      </c>
      <c r="L135" s="139">
        <v>95.399999999999991</v>
      </c>
      <c r="M135" s="138">
        <v>2120.8881000000001</v>
      </c>
      <c r="N135" s="139">
        <v>843.3</v>
      </c>
      <c r="O135" s="139">
        <v>1182.1882000000001</v>
      </c>
      <c r="P135" s="139">
        <v>0</v>
      </c>
      <c r="Q135" s="140">
        <v>95.399999999999991</v>
      </c>
      <c r="R135" s="141">
        <v>-95.311900000000151</v>
      </c>
      <c r="S135" s="140">
        <v>0</v>
      </c>
      <c r="T135" s="140">
        <v>-95.311799999999948</v>
      </c>
      <c r="U135" s="140">
        <v>0</v>
      </c>
      <c r="V135" s="141">
        <v>0</v>
      </c>
      <c r="W135" s="141">
        <v>95.699309629094842</v>
      </c>
      <c r="X135" s="140">
        <v>100</v>
      </c>
      <c r="Y135" s="140">
        <v>92.539193737769082</v>
      </c>
      <c r="Z135" s="140">
        <v>0</v>
      </c>
      <c r="AA135" s="142">
        <v>100</v>
      </c>
    </row>
    <row r="136" spans="1:27" s="147" customFormat="1" ht="12.75" x14ac:dyDescent="0.2">
      <c r="A136" s="130">
        <v>128</v>
      </c>
      <c r="B136" s="137" t="s">
        <v>1364</v>
      </c>
      <c r="C136" s="138">
        <v>8175.5999999999995</v>
      </c>
      <c r="D136" s="138">
        <v>1204</v>
      </c>
      <c r="E136" s="138">
        <v>6781.4</v>
      </c>
      <c r="F136" s="138">
        <v>0</v>
      </c>
      <c r="G136" s="138">
        <v>190.2</v>
      </c>
      <c r="H136" s="138">
        <v>9339</v>
      </c>
      <c r="I136" s="139">
        <v>1204</v>
      </c>
      <c r="J136" s="139">
        <v>7944.8</v>
      </c>
      <c r="K136" s="139">
        <v>0</v>
      </c>
      <c r="L136" s="139">
        <v>190.2</v>
      </c>
      <c r="M136" s="138">
        <v>9339</v>
      </c>
      <c r="N136" s="139">
        <v>1204</v>
      </c>
      <c r="O136" s="139">
        <v>7944.8</v>
      </c>
      <c r="P136" s="139">
        <v>0</v>
      </c>
      <c r="Q136" s="140">
        <v>190.2</v>
      </c>
      <c r="R136" s="141">
        <v>0</v>
      </c>
      <c r="S136" s="140">
        <v>0</v>
      </c>
      <c r="T136" s="140">
        <v>0</v>
      </c>
      <c r="U136" s="140">
        <v>0</v>
      </c>
      <c r="V136" s="141">
        <v>0</v>
      </c>
      <c r="W136" s="141">
        <v>100</v>
      </c>
      <c r="X136" s="140">
        <v>100</v>
      </c>
      <c r="Y136" s="140">
        <v>100</v>
      </c>
      <c r="Z136" s="140">
        <v>0</v>
      </c>
      <c r="AA136" s="142">
        <v>100</v>
      </c>
    </row>
    <row r="137" spans="1:27" s="147" customFormat="1" ht="12.75" x14ac:dyDescent="0.2">
      <c r="A137" s="130">
        <v>129</v>
      </c>
      <c r="B137" s="137" t="s">
        <v>1365</v>
      </c>
      <c r="C137" s="138">
        <v>1592.2</v>
      </c>
      <c r="D137" s="138">
        <v>900.2</v>
      </c>
      <c r="E137" s="138">
        <v>678</v>
      </c>
      <c r="F137" s="138">
        <v>0</v>
      </c>
      <c r="G137" s="138">
        <v>14</v>
      </c>
      <c r="H137" s="138">
        <v>1619.5999999999997</v>
      </c>
      <c r="I137" s="139">
        <v>900.2</v>
      </c>
      <c r="J137" s="139">
        <v>678</v>
      </c>
      <c r="K137" s="139">
        <v>0</v>
      </c>
      <c r="L137" s="139">
        <v>41.400000000000006</v>
      </c>
      <c r="M137" s="138">
        <v>1617.6936000000001</v>
      </c>
      <c r="N137" s="139">
        <v>900.2</v>
      </c>
      <c r="O137" s="139">
        <v>676.09360000000004</v>
      </c>
      <c r="P137" s="139">
        <v>0</v>
      </c>
      <c r="Q137" s="140">
        <v>41.400000000000006</v>
      </c>
      <c r="R137" s="141">
        <v>-1.9063999999996213</v>
      </c>
      <c r="S137" s="140">
        <v>0</v>
      </c>
      <c r="T137" s="140">
        <v>-1.9063999999999623</v>
      </c>
      <c r="U137" s="140">
        <v>0</v>
      </c>
      <c r="V137" s="141">
        <v>0</v>
      </c>
      <c r="W137" s="141">
        <v>99.882291923931859</v>
      </c>
      <c r="X137" s="140">
        <v>100</v>
      </c>
      <c r="Y137" s="140">
        <v>99.718820058997053</v>
      </c>
      <c r="Z137" s="140">
        <v>0</v>
      </c>
      <c r="AA137" s="142">
        <v>100</v>
      </c>
    </row>
    <row r="138" spans="1:27" s="147" customFormat="1" ht="12.75" x14ac:dyDescent="0.2">
      <c r="A138" s="130">
        <v>130</v>
      </c>
      <c r="B138" s="137" t="s">
        <v>1366</v>
      </c>
      <c r="C138" s="138">
        <v>4616.8999999999996</v>
      </c>
      <c r="D138" s="138">
        <v>1141.7</v>
      </c>
      <c r="E138" s="138">
        <v>3334.8</v>
      </c>
      <c r="F138" s="138">
        <v>0</v>
      </c>
      <c r="G138" s="138">
        <v>140.4</v>
      </c>
      <c r="H138" s="138">
        <v>5167.5000000000009</v>
      </c>
      <c r="I138" s="139">
        <v>1141.7</v>
      </c>
      <c r="J138" s="139">
        <v>3730.6</v>
      </c>
      <c r="K138" s="139">
        <v>0</v>
      </c>
      <c r="L138" s="139">
        <v>295.2</v>
      </c>
      <c r="M138" s="138">
        <v>5010.0958000000001</v>
      </c>
      <c r="N138" s="139">
        <v>1141.7</v>
      </c>
      <c r="O138" s="139">
        <v>3573.1958</v>
      </c>
      <c r="P138" s="139">
        <v>0</v>
      </c>
      <c r="Q138" s="140">
        <v>295.2</v>
      </c>
      <c r="R138" s="141">
        <v>-157.40420000000086</v>
      </c>
      <c r="S138" s="140">
        <v>0</v>
      </c>
      <c r="T138" s="140">
        <v>-157.40419999999995</v>
      </c>
      <c r="U138" s="140">
        <v>0</v>
      </c>
      <c r="V138" s="141">
        <v>0</v>
      </c>
      <c r="W138" s="141">
        <v>96.95395839380744</v>
      </c>
      <c r="X138" s="140">
        <v>100</v>
      </c>
      <c r="Y138" s="140">
        <v>95.780726960810597</v>
      </c>
      <c r="Z138" s="140">
        <v>0</v>
      </c>
      <c r="AA138" s="142">
        <v>100</v>
      </c>
    </row>
    <row r="139" spans="1:27" s="147" customFormat="1" ht="12.75" x14ac:dyDescent="0.2">
      <c r="A139" s="130">
        <v>131</v>
      </c>
      <c r="B139" s="137" t="s">
        <v>1367</v>
      </c>
      <c r="C139" s="138">
        <v>3576.8</v>
      </c>
      <c r="D139" s="138">
        <v>866</v>
      </c>
      <c r="E139" s="138">
        <v>2674</v>
      </c>
      <c r="F139" s="138">
        <v>0</v>
      </c>
      <c r="G139" s="138">
        <v>36.799999999999997</v>
      </c>
      <c r="H139" s="138">
        <v>3855.4999999999995</v>
      </c>
      <c r="I139" s="139">
        <v>866</v>
      </c>
      <c r="J139" s="139">
        <v>2796.2</v>
      </c>
      <c r="K139" s="139">
        <v>0</v>
      </c>
      <c r="L139" s="139">
        <v>193.29999999999998</v>
      </c>
      <c r="M139" s="138">
        <v>3828.9696000000004</v>
      </c>
      <c r="N139" s="139">
        <v>866</v>
      </c>
      <c r="O139" s="139">
        <v>2769.6696000000002</v>
      </c>
      <c r="P139" s="139">
        <v>0</v>
      </c>
      <c r="Q139" s="140">
        <v>193.29999999999998</v>
      </c>
      <c r="R139" s="141">
        <v>-26.53039999999919</v>
      </c>
      <c r="S139" s="140">
        <v>0</v>
      </c>
      <c r="T139" s="140">
        <v>-26.530399999999645</v>
      </c>
      <c r="U139" s="140">
        <v>0</v>
      </c>
      <c r="V139" s="141">
        <v>0</v>
      </c>
      <c r="W139" s="141">
        <v>99.311881727402422</v>
      </c>
      <c r="X139" s="140">
        <v>100</v>
      </c>
      <c r="Y139" s="140">
        <v>99.051198054502549</v>
      </c>
      <c r="Z139" s="140">
        <v>0</v>
      </c>
      <c r="AA139" s="142">
        <v>100</v>
      </c>
    </row>
    <row r="140" spans="1:27" s="147" customFormat="1" ht="12.75" x14ac:dyDescent="0.2">
      <c r="A140" s="130">
        <v>132</v>
      </c>
      <c r="B140" s="137" t="s">
        <v>1368</v>
      </c>
      <c r="C140" s="138">
        <v>2585.7999999999997</v>
      </c>
      <c r="D140" s="138">
        <v>620.1</v>
      </c>
      <c r="E140" s="138">
        <v>1883.5</v>
      </c>
      <c r="F140" s="138">
        <v>0</v>
      </c>
      <c r="G140" s="138">
        <v>82.2</v>
      </c>
      <c r="H140" s="138">
        <v>3346.2999999999988</v>
      </c>
      <c r="I140" s="139">
        <v>620.1</v>
      </c>
      <c r="J140" s="139">
        <v>2350.8000000000002</v>
      </c>
      <c r="K140" s="139">
        <v>0</v>
      </c>
      <c r="L140" s="139">
        <v>375.4</v>
      </c>
      <c r="M140" s="138">
        <v>3346.0469000000003</v>
      </c>
      <c r="N140" s="139">
        <v>620.1</v>
      </c>
      <c r="O140" s="139">
        <v>2350.5469000000003</v>
      </c>
      <c r="P140" s="139">
        <v>0</v>
      </c>
      <c r="Q140" s="140">
        <v>375.4</v>
      </c>
      <c r="R140" s="141">
        <v>-0.25309999999853972</v>
      </c>
      <c r="S140" s="140">
        <v>0</v>
      </c>
      <c r="T140" s="140">
        <v>-0.25309999999990396</v>
      </c>
      <c r="U140" s="140">
        <v>0</v>
      </c>
      <c r="V140" s="141">
        <v>0</v>
      </c>
      <c r="W140" s="141">
        <v>99.992436422317226</v>
      </c>
      <c r="X140" s="140">
        <v>100</v>
      </c>
      <c r="Y140" s="140">
        <v>99.989233452441724</v>
      </c>
      <c r="Z140" s="140">
        <v>0</v>
      </c>
      <c r="AA140" s="142">
        <v>100</v>
      </c>
    </row>
    <row r="141" spans="1:27" s="147" customFormat="1" ht="12.75" x14ac:dyDescent="0.2">
      <c r="A141" s="130">
        <v>133</v>
      </c>
      <c r="B141" s="137" t="s">
        <v>1369</v>
      </c>
      <c r="C141" s="138">
        <v>1573.6000000000001</v>
      </c>
      <c r="D141" s="138">
        <v>699.8</v>
      </c>
      <c r="E141" s="138">
        <v>758.6</v>
      </c>
      <c r="F141" s="138">
        <v>0</v>
      </c>
      <c r="G141" s="138">
        <v>115.2</v>
      </c>
      <c r="H141" s="138">
        <v>1597.7000000000003</v>
      </c>
      <c r="I141" s="139">
        <v>699.8</v>
      </c>
      <c r="J141" s="139">
        <v>758.6</v>
      </c>
      <c r="K141" s="139">
        <v>0</v>
      </c>
      <c r="L141" s="139">
        <v>139.30000000000001</v>
      </c>
      <c r="M141" s="138">
        <v>1597.05</v>
      </c>
      <c r="N141" s="139">
        <v>699.8</v>
      </c>
      <c r="O141" s="139">
        <v>757.95</v>
      </c>
      <c r="P141" s="139">
        <v>0</v>
      </c>
      <c r="Q141" s="140">
        <v>139.30000000000001</v>
      </c>
      <c r="R141" s="141">
        <v>-0.65000000000031832</v>
      </c>
      <c r="S141" s="140">
        <v>0</v>
      </c>
      <c r="T141" s="140">
        <v>-0.64999999999997726</v>
      </c>
      <c r="U141" s="140">
        <v>0</v>
      </c>
      <c r="V141" s="141">
        <v>0</v>
      </c>
      <c r="W141" s="141">
        <v>99.959316517493875</v>
      </c>
      <c r="X141" s="140">
        <v>100</v>
      </c>
      <c r="Y141" s="140">
        <v>99.914315844977594</v>
      </c>
      <c r="Z141" s="140">
        <v>0</v>
      </c>
      <c r="AA141" s="142">
        <v>100</v>
      </c>
    </row>
    <row r="142" spans="1:27" s="147" customFormat="1" ht="12.75" x14ac:dyDescent="0.2">
      <c r="A142" s="130">
        <v>134</v>
      </c>
      <c r="B142" s="137" t="s">
        <v>1370</v>
      </c>
      <c r="C142" s="138">
        <v>4695.2</v>
      </c>
      <c r="D142" s="138">
        <v>382.7</v>
      </c>
      <c r="E142" s="138">
        <v>3180.5</v>
      </c>
      <c r="F142" s="138">
        <v>0</v>
      </c>
      <c r="G142" s="138">
        <v>1132</v>
      </c>
      <c r="H142" s="138">
        <v>5101.2999999999993</v>
      </c>
      <c r="I142" s="139">
        <v>382.7</v>
      </c>
      <c r="J142" s="139">
        <v>3407.7</v>
      </c>
      <c r="K142" s="139">
        <v>0</v>
      </c>
      <c r="L142" s="139">
        <v>1310.9</v>
      </c>
      <c r="M142" s="138">
        <v>5101.2999999999993</v>
      </c>
      <c r="N142" s="139">
        <v>382.7</v>
      </c>
      <c r="O142" s="139">
        <v>3407.7000000000003</v>
      </c>
      <c r="P142" s="139">
        <v>0</v>
      </c>
      <c r="Q142" s="140">
        <v>1310.9</v>
      </c>
      <c r="R142" s="141">
        <v>0</v>
      </c>
      <c r="S142" s="140">
        <v>0</v>
      </c>
      <c r="T142" s="140">
        <v>0</v>
      </c>
      <c r="U142" s="140">
        <v>0</v>
      </c>
      <c r="V142" s="141">
        <v>0</v>
      </c>
      <c r="W142" s="141">
        <v>100</v>
      </c>
      <c r="X142" s="140">
        <v>100</v>
      </c>
      <c r="Y142" s="140">
        <v>100.00000000000003</v>
      </c>
      <c r="Z142" s="140">
        <v>0</v>
      </c>
      <c r="AA142" s="142">
        <v>100</v>
      </c>
    </row>
    <row r="143" spans="1:27" s="147" customFormat="1" ht="12.75" x14ac:dyDescent="0.2">
      <c r="A143" s="130">
        <v>135</v>
      </c>
      <c r="B143" s="137" t="s">
        <v>1371</v>
      </c>
      <c r="C143" s="138">
        <v>1628.3999999999999</v>
      </c>
      <c r="D143" s="138">
        <v>741.6</v>
      </c>
      <c r="E143" s="138">
        <v>871.5</v>
      </c>
      <c r="F143" s="138">
        <v>0</v>
      </c>
      <c r="G143" s="138">
        <v>15.3</v>
      </c>
      <c r="H143" s="138">
        <v>1750.8999999999999</v>
      </c>
      <c r="I143" s="139">
        <v>741.6</v>
      </c>
      <c r="J143" s="139">
        <v>983.8</v>
      </c>
      <c r="K143" s="139">
        <v>0</v>
      </c>
      <c r="L143" s="139">
        <v>25.5</v>
      </c>
      <c r="M143" s="138">
        <v>1711.6079</v>
      </c>
      <c r="N143" s="139">
        <v>741.6</v>
      </c>
      <c r="O143" s="139">
        <v>944.50789999999984</v>
      </c>
      <c r="P143" s="139">
        <v>0</v>
      </c>
      <c r="Q143" s="140">
        <v>25.5</v>
      </c>
      <c r="R143" s="141">
        <v>-39.292099999999891</v>
      </c>
      <c r="S143" s="140">
        <v>0</v>
      </c>
      <c r="T143" s="140">
        <v>-39.292100000000119</v>
      </c>
      <c r="U143" s="140">
        <v>0</v>
      </c>
      <c r="V143" s="141">
        <v>0</v>
      </c>
      <c r="W143" s="141">
        <v>97.755891255925533</v>
      </c>
      <c r="X143" s="140">
        <v>100</v>
      </c>
      <c r="Y143" s="140">
        <v>96.006088635901605</v>
      </c>
      <c r="Z143" s="140">
        <v>0</v>
      </c>
      <c r="AA143" s="142">
        <v>100</v>
      </c>
    </row>
    <row r="144" spans="1:27" s="147" customFormat="1" ht="12.75" x14ac:dyDescent="0.2">
      <c r="A144" s="130">
        <v>136</v>
      </c>
      <c r="B144" s="137" t="s">
        <v>1372</v>
      </c>
      <c r="C144" s="138">
        <v>1736.1000000000001</v>
      </c>
      <c r="D144" s="138">
        <v>821.2</v>
      </c>
      <c r="E144" s="138">
        <v>909</v>
      </c>
      <c r="F144" s="138">
        <v>0</v>
      </c>
      <c r="G144" s="138">
        <v>5.9</v>
      </c>
      <c r="H144" s="138">
        <v>2171.1000000000004</v>
      </c>
      <c r="I144" s="139">
        <v>821.2</v>
      </c>
      <c r="J144" s="139">
        <v>1295.4000000000001</v>
      </c>
      <c r="K144" s="139">
        <v>0</v>
      </c>
      <c r="L144" s="139">
        <v>54.5</v>
      </c>
      <c r="M144" s="138">
        <v>2168.3091000000004</v>
      </c>
      <c r="N144" s="139">
        <v>821.2</v>
      </c>
      <c r="O144" s="139">
        <v>1292.6090999999999</v>
      </c>
      <c r="P144" s="139">
        <v>0</v>
      </c>
      <c r="Q144" s="140">
        <v>54.5</v>
      </c>
      <c r="R144" s="141">
        <v>-2.7908999999999651</v>
      </c>
      <c r="S144" s="140">
        <v>0</v>
      </c>
      <c r="T144" s="140">
        <v>-2.7909000000001924</v>
      </c>
      <c r="U144" s="140">
        <v>0</v>
      </c>
      <c r="V144" s="141">
        <v>0</v>
      </c>
      <c r="W144" s="141">
        <v>99.871452259223432</v>
      </c>
      <c r="X144" s="140">
        <v>100</v>
      </c>
      <c r="Y144" s="140">
        <v>99.784553033811946</v>
      </c>
      <c r="Z144" s="140">
        <v>0</v>
      </c>
      <c r="AA144" s="142">
        <v>100</v>
      </c>
    </row>
    <row r="145" spans="1:27" s="147" customFormat="1" ht="12.75" x14ac:dyDescent="0.2">
      <c r="A145" s="130">
        <v>137</v>
      </c>
      <c r="B145" s="137" t="s">
        <v>1373</v>
      </c>
      <c r="C145" s="138">
        <v>2390.2999999999997</v>
      </c>
      <c r="D145" s="138">
        <v>534.5</v>
      </c>
      <c r="E145" s="138">
        <v>1776.7</v>
      </c>
      <c r="F145" s="138">
        <v>0</v>
      </c>
      <c r="G145" s="138">
        <v>79.099999999999994</v>
      </c>
      <c r="H145" s="138">
        <v>2432.9000000000005</v>
      </c>
      <c r="I145" s="139">
        <v>534.5</v>
      </c>
      <c r="J145" s="139">
        <v>1807.2</v>
      </c>
      <c r="K145" s="139">
        <v>0</v>
      </c>
      <c r="L145" s="139">
        <v>91.199999999999989</v>
      </c>
      <c r="M145" s="138">
        <v>2432.8999999999996</v>
      </c>
      <c r="N145" s="139">
        <v>534.5</v>
      </c>
      <c r="O145" s="139">
        <v>1807.2</v>
      </c>
      <c r="P145" s="139">
        <v>0</v>
      </c>
      <c r="Q145" s="140">
        <v>91.199999999999989</v>
      </c>
      <c r="R145" s="141">
        <v>0</v>
      </c>
      <c r="S145" s="140">
        <v>0</v>
      </c>
      <c r="T145" s="140">
        <v>0</v>
      </c>
      <c r="U145" s="140">
        <v>0</v>
      </c>
      <c r="V145" s="141">
        <v>0</v>
      </c>
      <c r="W145" s="141">
        <v>99.999999999999972</v>
      </c>
      <c r="X145" s="140">
        <v>100</v>
      </c>
      <c r="Y145" s="140">
        <v>100</v>
      </c>
      <c r="Z145" s="140">
        <v>0</v>
      </c>
      <c r="AA145" s="142">
        <v>100</v>
      </c>
    </row>
    <row r="146" spans="1:27" s="147" customFormat="1" ht="12.75" x14ac:dyDescent="0.2">
      <c r="A146" s="130">
        <v>138</v>
      </c>
      <c r="B146" s="137" t="s">
        <v>1374</v>
      </c>
      <c r="C146" s="138">
        <v>2206.1</v>
      </c>
      <c r="D146" s="138">
        <v>612.29999999999995</v>
      </c>
      <c r="E146" s="138">
        <v>1454.9</v>
      </c>
      <c r="F146" s="138">
        <v>0</v>
      </c>
      <c r="G146" s="138">
        <v>138.9</v>
      </c>
      <c r="H146" s="138">
        <v>2373.2000000000003</v>
      </c>
      <c r="I146" s="139">
        <v>612.29999999999995</v>
      </c>
      <c r="J146" s="139">
        <v>1569.9</v>
      </c>
      <c r="K146" s="139">
        <v>0</v>
      </c>
      <c r="L146" s="139">
        <v>191</v>
      </c>
      <c r="M146" s="138">
        <v>2373.1999999999998</v>
      </c>
      <c r="N146" s="139">
        <v>612.29999999999995</v>
      </c>
      <c r="O146" s="139">
        <v>1569.8999999999999</v>
      </c>
      <c r="P146" s="139">
        <v>0</v>
      </c>
      <c r="Q146" s="140">
        <v>191</v>
      </c>
      <c r="R146" s="141">
        <v>0</v>
      </c>
      <c r="S146" s="140">
        <v>0</v>
      </c>
      <c r="T146" s="140">
        <v>0</v>
      </c>
      <c r="U146" s="140">
        <v>0</v>
      </c>
      <c r="V146" s="141">
        <v>0</v>
      </c>
      <c r="W146" s="141">
        <v>99.999999999999972</v>
      </c>
      <c r="X146" s="140">
        <v>100</v>
      </c>
      <c r="Y146" s="140">
        <v>99.999999999999986</v>
      </c>
      <c r="Z146" s="140">
        <v>0</v>
      </c>
      <c r="AA146" s="142">
        <v>100</v>
      </c>
    </row>
    <row r="147" spans="1:27" s="147" customFormat="1" ht="12.75" x14ac:dyDescent="0.2">
      <c r="A147" s="130">
        <v>139</v>
      </c>
      <c r="B147" s="137" t="s">
        <v>1375</v>
      </c>
      <c r="C147" s="138">
        <v>668.3</v>
      </c>
      <c r="D147" s="138">
        <v>568.5</v>
      </c>
      <c r="E147" s="138">
        <v>74.5</v>
      </c>
      <c r="F147" s="138">
        <v>0</v>
      </c>
      <c r="G147" s="138">
        <v>25.3</v>
      </c>
      <c r="H147" s="138">
        <v>743.9</v>
      </c>
      <c r="I147" s="139">
        <v>568.5</v>
      </c>
      <c r="J147" s="139">
        <v>74.5</v>
      </c>
      <c r="K147" s="139">
        <v>0</v>
      </c>
      <c r="L147" s="139">
        <v>100.9</v>
      </c>
      <c r="M147" s="138">
        <v>743.9</v>
      </c>
      <c r="N147" s="139">
        <v>568.5</v>
      </c>
      <c r="O147" s="139">
        <v>74.5</v>
      </c>
      <c r="P147" s="139">
        <v>0</v>
      </c>
      <c r="Q147" s="140">
        <v>100.9</v>
      </c>
      <c r="R147" s="141">
        <v>0</v>
      </c>
      <c r="S147" s="140">
        <v>0</v>
      </c>
      <c r="T147" s="140">
        <v>0</v>
      </c>
      <c r="U147" s="140">
        <v>0</v>
      </c>
      <c r="V147" s="141">
        <v>0</v>
      </c>
      <c r="W147" s="141">
        <v>100</v>
      </c>
      <c r="X147" s="140">
        <v>100</v>
      </c>
      <c r="Y147" s="140">
        <v>100</v>
      </c>
      <c r="Z147" s="140">
        <v>0</v>
      </c>
      <c r="AA147" s="142">
        <v>100</v>
      </c>
    </row>
    <row r="148" spans="1:27" s="147" customFormat="1" ht="12.75" x14ac:dyDescent="0.2">
      <c r="A148" s="130">
        <v>140</v>
      </c>
      <c r="B148" s="137" t="s">
        <v>1376</v>
      </c>
      <c r="C148" s="138">
        <v>903.5</v>
      </c>
      <c r="D148" s="138">
        <v>189.7</v>
      </c>
      <c r="E148" s="138">
        <v>666</v>
      </c>
      <c r="F148" s="138">
        <v>0</v>
      </c>
      <c r="G148" s="138">
        <v>47.8</v>
      </c>
      <c r="H148" s="138">
        <v>1017.0000000000002</v>
      </c>
      <c r="I148" s="139">
        <v>189.7</v>
      </c>
      <c r="J148" s="139">
        <v>766.9</v>
      </c>
      <c r="K148" s="139">
        <v>0</v>
      </c>
      <c r="L148" s="139">
        <v>60.400000000000006</v>
      </c>
      <c r="M148" s="138">
        <v>1016.4608999999999</v>
      </c>
      <c r="N148" s="139">
        <v>189.7</v>
      </c>
      <c r="O148" s="139">
        <v>766.36090000000002</v>
      </c>
      <c r="P148" s="139">
        <v>0</v>
      </c>
      <c r="Q148" s="140">
        <v>60.400000000000006</v>
      </c>
      <c r="R148" s="141">
        <v>-0.53910000000030323</v>
      </c>
      <c r="S148" s="140">
        <v>0</v>
      </c>
      <c r="T148" s="140">
        <v>-0.53909999999996217</v>
      </c>
      <c r="U148" s="140">
        <v>0</v>
      </c>
      <c r="V148" s="141">
        <v>0</v>
      </c>
      <c r="W148" s="141">
        <v>99.946991150442443</v>
      </c>
      <c r="X148" s="140">
        <v>100</v>
      </c>
      <c r="Y148" s="140">
        <v>99.929704003129487</v>
      </c>
      <c r="Z148" s="140">
        <v>0</v>
      </c>
      <c r="AA148" s="142">
        <v>100</v>
      </c>
    </row>
    <row r="149" spans="1:27" s="147" customFormat="1" ht="12.75" x14ac:dyDescent="0.2">
      <c r="A149" s="130">
        <v>141</v>
      </c>
      <c r="B149" s="137" t="s">
        <v>1377</v>
      </c>
      <c r="C149" s="138">
        <v>6293.9000000000005</v>
      </c>
      <c r="D149" s="138">
        <v>1138.5999999999999</v>
      </c>
      <c r="E149" s="138">
        <v>5088.1000000000004</v>
      </c>
      <c r="F149" s="138">
        <v>0</v>
      </c>
      <c r="G149" s="138">
        <v>67.2</v>
      </c>
      <c r="H149" s="138">
        <v>6836.3000000000011</v>
      </c>
      <c r="I149" s="139">
        <v>1138.5999999999999</v>
      </c>
      <c r="J149" s="139">
        <v>5434</v>
      </c>
      <c r="K149" s="139">
        <v>0</v>
      </c>
      <c r="L149" s="139">
        <v>263.70000000000005</v>
      </c>
      <c r="M149" s="138">
        <v>6723.9005999999999</v>
      </c>
      <c r="N149" s="139">
        <v>1138.5999999999999</v>
      </c>
      <c r="O149" s="139">
        <v>5321.6006000000007</v>
      </c>
      <c r="P149" s="139">
        <v>0</v>
      </c>
      <c r="Q149" s="140">
        <v>263.70000000000005</v>
      </c>
      <c r="R149" s="141">
        <v>-112.39940000000115</v>
      </c>
      <c r="S149" s="140">
        <v>0</v>
      </c>
      <c r="T149" s="140">
        <v>-112.39939999999933</v>
      </c>
      <c r="U149" s="140">
        <v>0</v>
      </c>
      <c r="V149" s="141">
        <v>0</v>
      </c>
      <c r="W149" s="141">
        <v>98.355844535786886</v>
      </c>
      <c r="X149" s="140">
        <v>100</v>
      </c>
      <c r="Y149" s="140">
        <v>97.931553183658465</v>
      </c>
      <c r="Z149" s="140">
        <v>0</v>
      </c>
      <c r="AA149" s="142">
        <v>100</v>
      </c>
    </row>
    <row r="150" spans="1:27" s="147" customFormat="1" ht="12.75" x14ac:dyDescent="0.2">
      <c r="A150" s="130">
        <v>142</v>
      </c>
      <c r="B150" s="137" t="s">
        <v>1378</v>
      </c>
      <c r="C150" s="138">
        <v>3652</v>
      </c>
      <c r="D150" s="138">
        <v>848.3</v>
      </c>
      <c r="E150" s="138">
        <v>2647.5</v>
      </c>
      <c r="F150" s="138">
        <v>0</v>
      </c>
      <c r="G150" s="138">
        <v>156.19999999999999</v>
      </c>
      <c r="H150" s="138">
        <v>3840.5</v>
      </c>
      <c r="I150" s="139">
        <v>848.3</v>
      </c>
      <c r="J150" s="139">
        <v>2775.8</v>
      </c>
      <c r="K150" s="139">
        <v>0</v>
      </c>
      <c r="L150" s="139">
        <v>216.4</v>
      </c>
      <c r="M150" s="138">
        <v>3730.0666000000006</v>
      </c>
      <c r="N150" s="139">
        <v>848.3</v>
      </c>
      <c r="O150" s="139">
        <v>2665.3666000000003</v>
      </c>
      <c r="P150" s="139">
        <v>0</v>
      </c>
      <c r="Q150" s="140">
        <v>216.4</v>
      </c>
      <c r="R150" s="141">
        <v>-110.43339999999944</v>
      </c>
      <c r="S150" s="140">
        <v>0</v>
      </c>
      <c r="T150" s="140">
        <v>-110.43339999999989</v>
      </c>
      <c r="U150" s="140">
        <v>0</v>
      </c>
      <c r="V150" s="141">
        <v>0</v>
      </c>
      <c r="W150" s="141">
        <v>97.124504621794046</v>
      </c>
      <c r="X150" s="140">
        <v>100</v>
      </c>
      <c r="Y150" s="140">
        <v>96.021564954247424</v>
      </c>
      <c r="Z150" s="140">
        <v>0</v>
      </c>
      <c r="AA150" s="142">
        <v>100</v>
      </c>
    </row>
    <row r="151" spans="1:27" s="147" customFormat="1" ht="12.75" x14ac:dyDescent="0.2">
      <c r="A151" s="130">
        <v>143</v>
      </c>
      <c r="B151" s="137" t="s">
        <v>1379</v>
      </c>
      <c r="C151" s="138">
        <v>3944.4</v>
      </c>
      <c r="D151" s="138">
        <v>930.9</v>
      </c>
      <c r="E151" s="138">
        <v>2973</v>
      </c>
      <c r="F151" s="138">
        <v>0</v>
      </c>
      <c r="G151" s="138">
        <v>40.5</v>
      </c>
      <c r="H151" s="138">
        <v>4363.4999999999991</v>
      </c>
      <c r="I151" s="139">
        <v>930.9</v>
      </c>
      <c r="J151" s="139">
        <v>3149</v>
      </c>
      <c r="K151" s="139">
        <v>0</v>
      </c>
      <c r="L151" s="139">
        <v>283.60000000000002</v>
      </c>
      <c r="M151" s="138">
        <v>4140.5312000000004</v>
      </c>
      <c r="N151" s="139">
        <v>930.9</v>
      </c>
      <c r="O151" s="139">
        <v>2926.0313000000001</v>
      </c>
      <c r="P151" s="139">
        <v>0</v>
      </c>
      <c r="Q151" s="140">
        <v>283.60000000000002</v>
      </c>
      <c r="R151" s="141">
        <v>-222.96879999999874</v>
      </c>
      <c r="S151" s="140">
        <v>0</v>
      </c>
      <c r="T151" s="140">
        <v>-222.9686999999999</v>
      </c>
      <c r="U151" s="140">
        <v>0</v>
      </c>
      <c r="V151" s="141">
        <v>0</v>
      </c>
      <c r="W151" s="141">
        <v>94.890138650166179</v>
      </c>
      <c r="X151" s="140">
        <v>100</v>
      </c>
      <c r="Y151" s="140">
        <v>92.919380755795487</v>
      </c>
      <c r="Z151" s="140">
        <v>0</v>
      </c>
      <c r="AA151" s="142">
        <v>100</v>
      </c>
    </row>
    <row r="152" spans="1:27" s="147" customFormat="1" ht="12.75" x14ac:dyDescent="0.2">
      <c r="A152" s="130">
        <v>144</v>
      </c>
      <c r="B152" s="137" t="s">
        <v>1380</v>
      </c>
      <c r="C152" s="138">
        <v>4385.8</v>
      </c>
      <c r="D152" s="138">
        <v>731.4</v>
      </c>
      <c r="E152" s="138">
        <v>3480.3</v>
      </c>
      <c r="F152" s="138">
        <v>0</v>
      </c>
      <c r="G152" s="138">
        <v>174.1</v>
      </c>
      <c r="H152" s="138">
        <v>4654.5999999999995</v>
      </c>
      <c r="I152" s="139">
        <v>731.4</v>
      </c>
      <c r="J152" s="139">
        <v>3654.7</v>
      </c>
      <c r="K152" s="139">
        <v>0</v>
      </c>
      <c r="L152" s="139">
        <v>268.5</v>
      </c>
      <c r="M152" s="138">
        <v>4639.0146999999997</v>
      </c>
      <c r="N152" s="139">
        <v>731.4</v>
      </c>
      <c r="O152" s="139">
        <v>3639.1145999999994</v>
      </c>
      <c r="P152" s="139">
        <v>0</v>
      </c>
      <c r="Q152" s="140">
        <v>268.5</v>
      </c>
      <c r="R152" s="141">
        <v>-15.585299999999734</v>
      </c>
      <c r="S152" s="140">
        <v>0</v>
      </c>
      <c r="T152" s="140">
        <v>-15.585400000000391</v>
      </c>
      <c r="U152" s="140">
        <v>0</v>
      </c>
      <c r="V152" s="141">
        <v>0</v>
      </c>
      <c r="W152" s="141">
        <v>99.665163494177804</v>
      </c>
      <c r="X152" s="140">
        <v>100</v>
      </c>
      <c r="Y152" s="149">
        <v>99.573551864722134</v>
      </c>
      <c r="Z152" s="149">
        <v>0</v>
      </c>
      <c r="AA152" s="150">
        <v>100</v>
      </c>
    </row>
    <row r="153" spans="1:27" s="147" customFormat="1" ht="12.75" x14ac:dyDescent="0.2">
      <c r="A153" s="130">
        <v>145</v>
      </c>
      <c r="B153" s="137" t="s">
        <v>1381</v>
      </c>
      <c r="C153" s="138">
        <v>8837.6</v>
      </c>
      <c r="D153" s="138">
        <v>1255.2</v>
      </c>
      <c r="E153" s="138">
        <v>7356.2</v>
      </c>
      <c r="F153" s="138">
        <v>0</v>
      </c>
      <c r="G153" s="138">
        <v>226.2</v>
      </c>
      <c r="H153" s="138">
        <v>9884.9999999999964</v>
      </c>
      <c r="I153" s="139">
        <v>1255.2</v>
      </c>
      <c r="J153" s="139">
        <v>7807.6999999999989</v>
      </c>
      <c r="K153" s="139">
        <v>0</v>
      </c>
      <c r="L153" s="139">
        <v>822.09999999999991</v>
      </c>
      <c r="M153" s="138">
        <v>9540.2182000000012</v>
      </c>
      <c r="N153" s="139">
        <v>1255.2</v>
      </c>
      <c r="O153" s="139">
        <v>7462.9181999999992</v>
      </c>
      <c r="P153" s="139">
        <v>0</v>
      </c>
      <c r="Q153" s="140">
        <v>822.09999999999991</v>
      </c>
      <c r="R153" s="141">
        <v>-344.7817999999952</v>
      </c>
      <c r="S153" s="140">
        <v>0</v>
      </c>
      <c r="T153" s="140">
        <v>-344.78179999999975</v>
      </c>
      <c r="U153" s="140">
        <v>0</v>
      </c>
      <c r="V153" s="141">
        <v>0</v>
      </c>
      <c r="W153" s="141">
        <v>96.512070814365245</v>
      </c>
      <c r="X153" s="140">
        <v>100</v>
      </c>
      <c r="Y153" s="140">
        <v>95.584079818640575</v>
      </c>
      <c r="Z153" s="140">
        <v>0</v>
      </c>
      <c r="AA153" s="142">
        <v>100</v>
      </c>
    </row>
    <row r="154" spans="1:27" s="147" customFormat="1" ht="12.75" x14ac:dyDescent="0.2">
      <c r="A154" s="130">
        <v>146</v>
      </c>
      <c r="B154" s="137" t="s">
        <v>1382</v>
      </c>
      <c r="C154" s="138">
        <v>2628.8</v>
      </c>
      <c r="D154" s="138">
        <v>861</v>
      </c>
      <c r="E154" s="138">
        <v>1745.5</v>
      </c>
      <c r="F154" s="138">
        <v>0</v>
      </c>
      <c r="G154" s="138">
        <v>22.3</v>
      </c>
      <c r="H154" s="138">
        <v>2921.7</v>
      </c>
      <c r="I154" s="139">
        <v>861</v>
      </c>
      <c r="J154" s="139">
        <v>1909.1</v>
      </c>
      <c r="K154" s="139">
        <v>0</v>
      </c>
      <c r="L154" s="139">
        <v>151.6</v>
      </c>
      <c r="M154" s="138">
        <v>2885.1371999999997</v>
      </c>
      <c r="N154" s="139">
        <v>861</v>
      </c>
      <c r="O154" s="139">
        <v>1872.5372</v>
      </c>
      <c r="P154" s="139">
        <v>0</v>
      </c>
      <c r="Q154" s="140">
        <v>151.6</v>
      </c>
      <c r="R154" s="141">
        <v>-36.562800000000152</v>
      </c>
      <c r="S154" s="140">
        <v>0</v>
      </c>
      <c r="T154" s="140">
        <v>-36.562799999999925</v>
      </c>
      <c r="U154" s="140">
        <v>0</v>
      </c>
      <c r="V154" s="141">
        <v>0</v>
      </c>
      <c r="W154" s="141">
        <v>98.748577882739497</v>
      </c>
      <c r="X154" s="140">
        <v>100</v>
      </c>
      <c r="Y154" s="140">
        <v>98.084814834215081</v>
      </c>
      <c r="Z154" s="140">
        <v>0</v>
      </c>
      <c r="AA154" s="142">
        <v>100</v>
      </c>
    </row>
    <row r="155" spans="1:27" s="147" customFormat="1" ht="12.75" x14ac:dyDescent="0.2">
      <c r="A155" s="130">
        <v>147</v>
      </c>
      <c r="B155" s="137" t="s">
        <v>1383</v>
      </c>
      <c r="C155" s="138">
        <v>2555.6</v>
      </c>
      <c r="D155" s="138">
        <v>745.1</v>
      </c>
      <c r="E155" s="138">
        <v>1790.6</v>
      </c>
      <c r="F155" s="138">
        <v>0</v>
      </c>
      <c r="G155" s="138">
        <v>19.899999999999999</v>
      </c>
      <c r="H155" s="138">
        <v>2755.8999999999992</v>
      </c>
      <c r="I155" s="139">
        <v>745.1</v>
      </c>
      <c r="J155" s="139">
        <v>1947.1</v>
      </c>
      <c r="K155" s="139">
        <v>0</v>
      </c>
      <c r="L155" s="139">
        <v>63.699999999999989</v>
      </c>
      <c r="M155" s="138">
        <v>2684.3903999999998</v>
      </c>
      <c r="N155" s="139">
        <v>745.1</v>
      </c>
      <c r="O155" s="139">
        <v>1875.5903999999998</v>
      </c>
      <c r="P155" s="139">
        <v>0</v>
      </c>
      <c r="Q155" s="140">
        <v>63.699999999999989</v>
      </c>
      <c r="R155" s="141">
        <v>-71.509599999999409</v>
      </c>
      <c r="S155" s="140">
        <v>0</v>
      </c>
      <c r="T155" s="140">
        <v>-71.509600000000091</v>
      </c>
      <c r="U155" s="140">
        <v>0</v>
      </c>
      <c r="V155" s="141">
        <v>0</v>
      </c>
      <c r="W155" s="141">
        <v>97.405217896150091</v>
      </c>
      <c r="X155" s="140">
        <v>100</v>
      </c>
      <c r="Y155" s="140">
        <v>96.327379179292265</v>
      </c>
      <c r="Z155" s="140">
        <v>0</v>
      </c>
      <c r="AA155" s="142">
        <v>100</v>
      </c>
    </row>
    <row r="156" spans="1:27" s="147" customFormat="1" ht="12.75" x14ac:dyDescent="0.2">
      <c r="A156" s="130">
        <v>148</v>
      </c>
      <c r="B156" s="137" t="s">
        <v>1384</v>
      </c>
      <c r="C156" s="138">
        <v>2952.5</v>
      </c>
      <c r="D156" s="138">
        <v>922.5</v>
      </c>
      <c r="E156" s="138">
        <v>2002.5</v>
      </c>
      <c r="F156" s="138">
        <v>0</v>
      </c>
      <c r="G156" s="138">
        <v>27.5</v>
      </c>
      <c r="H156" s="138">
        <v>3049</v>
      </c>
      <c r="I156" s="139">
        <v>922.5</v>
      </c>
      <c r="J156" s="139">
        <v>2019.3</v>
      </c>
      <c r="K156" s="139">
        <v>0</v>
      </c>
      <c r="L156" s="139">
        <v>107.19999999999999</v>
      </c>
      <c r="M156" s="138">
        <v>2848.7815000000001</v>
      </c>
      <c r="N156" s="139">
        <v>922.5</v>
      </c>
      <c r="O156" s="139">
        <v>1819.0815</v>
      </c>
      <c r="P156" s="139">
        <v>0</v>
      </c>
      <c r="Q156" s="140">
        <v>107.19999999999999</v>
      </c>
      <c r="R156" s="141">
        <v>-200.21849999999995</v>
      </c>
      <c r="S156" s="140">
        <v>0</v>
      </c>
      <c r="T156" s="140">
        <v>-200.21849999999995</v>
      </c>
      <c r="U156" s="140">
        <v>0</v>
      </c>
      <c r="V156" s="141">
        <v>0</v>
      </c>
      <c r="W156" s="141">
        <v>93.433306001967864</v>
      </c>
      <c r="X156" s="140">
        <v>100</v>
      </c>
      <c r="Y156" s="140">
        <v>90.084757094042487</v>
      </c>
      <c r="Z156" s="140">
        <v>0</v>
      </c>
      <c r="AA156" s="142">
        <v>100</v>
      </c>
    </row>
    <row r="157" spans="1:27" s="147" customFormat="1" ht="12.75" x14ac:dyDescent="0.2">
      <c r="A157" s="130">
        <v>149</v>
      </c>
      <c r="B157" s="137" t="s">
        <v>1385</v>
      </c>
      <c r="C157" s="138">
        <v>3461.7</v>
      </c>
      <c r="D157" s="138">
        <v>988</v>
      </c>
      <c r="E157" s="138">
        <v>2416.5</v>
      </c>
      <c r="F157" s="138">
        <v>0</v>
      </c>
      <c r="G157" s="138">
        <v>57.2</v>
      </c>
      <c r="H157" s="138">
        <v>3971.3</v>
      </c>
      <c r="I157" s="139">
        <v>988</v>
      </c>
      <c r="J157" s="139">
        <v>2658.5</v>
      </c>
      <c r="K157" s="139">
        <v>0</v>
      </c>
      <c r="L157" s="139">
        <v>324.79999999999995</v>
      </c>
      <c r="M157" s="138">
        <v>3971.2992999999997</v>
      </c>
      <c r="N157" s="139">
        <v>988</v>
      </c>
      <c r="O157" s="139">
        <v>2658.4992999999999</v>
      </c>
      <c r="P157" s="139">
        <v>0</v>
      </c>
      <c r="Q157" s="140">
        <v>324.79999999999995</v>
      </c>
      <c r="R157" s="141">
        <v>-7.0000000050640665E-4</v>
      </c>
      <c r="S157" s="140">
        <v>0</v>
      </c>
      <c r="T157" s="140">
        <v>-7.000000000516593E-4</v>
      </c>
      <c r="U157" s="140">
        <v>0</v>
      </c>
      <c r="V157" s="141">
        <v>0</v>
      </c>
      <c r="W157" s="141">
        <v>99.999982373530059</v>
      </c>
      <c r="X157" s="140">
        <v>100</v>
      </c>
      <c r="Y157" s="140">
        <v>99.999973669362419</v>
      </c>
      <c r="Z157" s="140">
        <v>0</v>
      </c>
      <c r="AA157" s="142">
        <v>100</v>
      </c>
    </row>
    <row r="158" spans="1:27" s="147" customFormat="1" ht="12.75" x14ac:dyDescent="0.2">
      <c r="A158" s="130">
        <v>150</v>
      </c>
      <c r="B158" s="137" t="s">
        <v>1386</v>
      </c>
      <c r="C158" s="138">
        <v>4839.7</v>
      </c>
      <c r="D158" s="138">
        <v>1052.7</v>
      </c>
      <c r="E158" s="138">
        <v>3739.7</v>
      </c>
      <c r="F158" s="138">
        <v>0</v>
      </c>
      <c r="G158" s="138">
        <v>47.3</v>
      </c>
      <c r="H158" s="138">
        <v>5312.4999999999982</v>
      </c>
      <c r="I158" s="139">
        <v>1052.7</v>
      </c>
      <c r="J158" s="139">
        <v>4053.8999999999996</v>
      </c>
      <c r="K158" s="139">
        <v>0</v>
      </c>
      <c r="L158" s="139">
        <v>205.9</v>
      </c>
      <c r="M158" s="138">
        <v>5278.5112999999992</v>
      </c>
      <c r="N158" s="139">
        <v>1052.7</v>
      </c>
      <c r="O158" s="139">
        <v>4019.9112999999998</v>
      </c>
      <c r="P158" s="139">
        <v>0</v>
      </c>
      <c r="Q158" s="140">
        <v>205.9</v>
      </c>
      <c r="R158" s="141">
        <v>-33.988699999998971</v>
      </c>
      <c r="S158" s="140">
        <v>0</v>
      </c>
      <c r="T158" s="140">
        <v>-33.988699999999881</v>
      </c>
      <c r="U158" s="140">
        <v>0</v>
      </c>
      <c r="V158" s="141">
        <v>0</v>
      </c>
      <c r="W158" s="141">
        <v>99.360212705882361</v>
      </c>
      <c r="X158" s="140">
        <v>100</v>
      </c>
      <c r="Y158" s="140">
        <v>99.161580206714532</v>
      </c>
      <c r="Z158" s="140">
        <v>0</v>
      </c>
      <c r="AA158" s="142">
        <v>100</v>
      </c>
    </row>
    <row r="159" spans="1:27" s="147" customFormat="1" ht="12.75" x14ac:dyDescent="0.2">
      <c r="A159" s="130">
        <v>151</v>
      </c>
      <c r="B159" s="137" t="s">
        <v>1387</v>
      </c>
      <c r="C159" s="138">
        <v>3332</v>
      </c>
      <c r="D159" s="138">
        <v>672.6</v>
      </c>
      <c r="E159" s="138">
        <v>2560.5</v>
      </c>
      <c r="F159" s="138">
        <v>0</v>
      </c>
      <c r="G159" s="138">
        <v>98.9</v>
      </c>
      <c r="H159" s="138">
        <v>3584.4000000000015</v>
      </c>
      <c r="I159" s="139">
        <v>672.6</v>
      </c>
      <c r="J159" s="139">
        <v>2707.2000000000003</v>
      </c>
      <c r="K159" s="139">
        <v>0</v>
      </c>
      <c r="L159" s="139">
        <v>204.6</v>
      </c>
      <c r="M159" s="138">
        <v>3579.5315000000001</v>
      </c>
      <c r="N159" s="139">
        <v>672.6</v>
      </c>
      <c r="O159" s="139">
        <v>2702.3314999999998</v>
      </c>
      <c r="P159" s="139">
        <v>0</v>
      </c>
      <c r="Q159" s="140">
        <v>204.6</v>
      </c>
      <c r="R159" s="141">
        <v>-4.8685000000014043</v>
      </c>
      <c r="S159" s="140">
        <v>0</v>
      </c>
      <c r="T159" s="140">
        <v>-4.8685000000004948</v>
      </c>
      <c r="U159" s="140">
        <v>0</v>
      </c>
      <c r="V159" s="141">
        <v>0</v>
      </c>
      <c r="W159" s="141">
        <v>99.864175315254954</v>
      </c>
      <c r="X159" s="140">
        <v>100</v>
      </c>
      <c r="Y159" s="140">
        <v>99.820164745862854</v>
      </c>
      <c r="Z159" s="140">
        <v>0</v>
      </c>
      <c r="AA159" s="142">
        <v>100</v>
      </c>
    </row>
    <row r="160" spans="1:27" s="147" customFormat="1" ht="12.75" x14ac:dyDescent="0.2">
      <c r="A160" s="130">
        <v>152</v>
      </c>
      <c r="B160" s="137"/>
      <c r="C160" s="138"/>
      <c r="D160" s="138"/>
      <c r="E160" s="138"/>
      <c r="F160" s="138"/>
      <c r="G160" s="138"/>
      <c r="H160" s="138">
        <v>0</v>
      </c>
      <c r="I160" s="139"/>
      <c r="J160" s="139">
        <v>0</v>
      </c>
      <c r="K160" s="139"/>
      <c r="L160" s="139"/>
      <c r="M160" s="139">
        <v>0</v>
      </c>
      <c r="N160" s="139"/>
      <c r="O160" s="139">
        <v>0</v>
      </c>
      <c r="P160" s="139"/>
      <c r="Q160" s="140">
        <v>0</v>
      </c>
      <c r="R160" s="141">
        <v>0</v>
      </c>
      <c r="S160" s="140"/>
      <c r="T160" s="140">
        <v>0</v>
      </c>
      <c r="U160" s="140"/>
      <c r="V160" s="141">
        <v>0</v>
      </c>
      <c r="W160" s="141">
        <v>0</v>
      </c>
      <c r="X160" s="140"/>
      <c r="Y160" s="140">
        <v>0</v>
      </c>
      <c r="Z160" s="140"/>
      <c r="AA160" s="142">
        <v>0</v>
      </c>
    </row>
    <row r="161" spans="1:27" s="147" customFormat="1" ht="12.75" x14ac:dyDescent="0.2">
      <c r="A161" s="130">
        <v>153</v>
      </c>
      <c r="B161" s="143" t="s">
        <v>1388</v>
      </c>
      <c r="C161" s="144">
        <v>235490.50000000003</v>
      </c>
      <c r="D161" s="144">
        <v>46223.7</v>
      </c>
      <c r="E161" s="144">
        <v>186373.7</v>
      </c>
      <c r="F161" s="144">
        <v>0</v>
      </c>
      <c r="G161" s="144">
        <v>2893.0999999999995</v>
      </c>
      <c r="H161" s="144">
        <v>247585.29999999993</v>
      </c>
      <c r="I161" s="144">
        <v>46223.7</v>
      </c>
      <c r="J161" s="144">
        <v>197572</v>
      </c>
      <c r="K161" s="144">
        <v>0</v>
      </c>
      <c r="L161" s="144">
        <v>3789.6000000000004</v>
      </c>
      <c r="M161" s="144">
        <v>237847.3009</v>
      </c>
      <c r="N161" s="144">
        <v>46223.7</v>
      </c>
      <c r="O161" s="144">
        <v>187834.00099999999</v>
      </c>
      <c r="P161" s="144">
        <v>0</v>
      </c>
      <c r="Q161" s="144">
        <v>3789.5999999999995</v>
      </c>
      <c r="R161" s="141">
        <v>-9737.9990999999281</v>
      </c>
      <c r="S161" s="141">
        <v>0</v>
      </c>
      <c r="T161" s="141">
        <v>-9737.9990000000107</v>
      </c>
      <c r="U161" s="141">
        <v>0</v>
      </c>
      <c r="V161" s="141">
        <v>0</v>
      </c>
      <c r="W161" s="141">
        <v>96.066810468957598</v>
      </c>
      <c r="X161" s="141">
        <v>100</v>
      </c>
      <c r="Y161" s="140">
        <v>95.07116443625614</v>
      </c>
      <c r="Z161" s="140">
        <v>0</v>
      </c>
      <c r="AA161" s="142">
        <v>99.999999999999972</v>
      </c>
    </row>
    <row r="162" spans="1:27" s="147" customFormat="1" ht="12.75" x14ac:dyDescent="0.2">
      <c r="A162" s="130">
        <v>154</v>
      </c>
      <c r="B162" s="143" t="s">
        <v>1265</v>
      </c>
      <c r="C162" s="144">
        <v>137482.1</v>
      </c>
      <c r="D162" s="144">
        <v>24659.4</v>
      </c>
      <c r="E162" s="144">
        <v>111743.1</v>
      </c>
      <c r="F162" s="144">
        <v>0</v>
      </c>
      <c r="G162" s="144">
        <v>1079.5999999999999</v>
      </c>
      <c r="H162" s="144">
        <v>145036.5</v>
      </c>
      <c r="I162" s="144">
        <v>24659.4</v>
      </c>
      <c r="J162" s="144">
        <v>119276.8</v>
      </c>
      <c r="K162" s="144">
        <v>0</v>
      </c>
      <c r="L162" s="144">
        <v>1100.3</v>
      </c>
      <c r="M162" s="144">
        <v>141187</v>
      </c>
      <c r="N162" s="144">
        <v>24659.4</v>
      </c>
      <c r="O162" s="144">
        <v>115427.3161</v>
      </c>
      <c r="P162" s="144">
        <v>0</v>
      </c>
      <c r="Q162" s="144">
        <v>1100.3</v>
      </c>
      <c r="R162" s="141">
        <v>-3498.6999999999534</v>
      </c>
      <c r="S162" s="141">
        <v>0</v>
      </c>
      <c r="T162" s="141">
        <v>-3849.4839000000065</v>
      </c>
      <c r="U162" s="141">
        <v>0</v>
      </c>
      <c r="V162" s="141">
        <v>0</v>
      </c>
      <c r="W162" s="141">
        <v>97.581861925539329</v>
      </c>
      <c r="X162" s="141">
        <v>100</v>
      </c>
      <c r="Y162" s="140">
        <v>96.772646566641612</v>
      </c>
      <c r="Z162" s="140">
        <v>0</v>
      </c>
      <c r="AA162" s="142">
        <v>100</v>
      </c>
    </row>
    <row r="163" spans="1:27" s="147" customFormat="1" ht="12.75" x14ac:dyDescent="0.2">
      <c r="A163" s="130">
        <v>155</v>
      </c>
      <c r="B163" s="143" t="s">
        <v>1266</v>
      </c>
      <c r="C163" s="144">
        <v>98008.400000000009</v>
      </c>
      <c r="D163" s="144">
        <v>21564.3</v>
      </c>
      <c r="E163" s="144">
        <v>74630.600000000006</v>
      </c>
      <c r="F163" s="144">
        <v>0</v>
      </c>
      <c r="G163" s="144">
        <v>1813.4999999999995</v>
      </c>
      <c r="H163" s="144">
        <f>102899.6-350.8</f>
        <v>102548.8</v>
      </c>
      <c r="I163" s="144">
        <v>21564.3</v>
      </c>
      <c r="J163" s="144">
        <v>78295.199999999997</v>
      </c>
      <c r="K163" s="144">
        <v>0</v>
      </c>
      <c r="L163" s="144">
        <v>2689.3</v>
      </c>
      <c r="M163" s="144">
        <v>96660.3</v>
      </c>
      <c r="N163" s="144">
        <v>21564.3</v>
      </c>
      <c r="O163" s="144">
        <v>72406.684899999993</v>
      </c>
      <c r="P163" s="144">
        <v>0</v>
      </c>
      <c r="Q163" s="144">
        <v>2689.2999999999997</v>
      </c>
      <c r="R163" s="141">
        <v>-6239.2999999999738</v>
      </c>
      <c r="S163" s="141">
        <v>0</v>
      </c>
      <c r="T163" s="141">
        <v>-5888.5151000000042</v>
      </c>
      <c r="U163" s="141">
        <v>0</v>
      </c>
      <c r="V163" s="141">
        <v>0</v>
      </c>
      <c r="W163" s="141">
        <v>93.936516760026308</v>
      </c>
      <c r="X163" s="141">
        <v>100</v>
      </c>
      <c r="Y163" s="140">
        <v>92.479085435633351</v>
      </c>
      <c r="Z163" s="140">
        <v>0</v>
      </c>
      <c r="AA163" s="142">
        <v>99.999999999999972</v>
      </c>
    </row>
    <row r="164" spans="1:27" s="147" customFormat="1" ht="12.75" x14ac:dyDescent="0.2">
      <c r="A164" s="130">
        <v>156</v>
      </c>
      <c r="B164" s="137" t="s">
        <v>1291</v>
      </c>
      <c r="C164" s="138">
        <v>137482.1</v>
      </c>
      <c r="D164" s="138">
        <v>24659.4</v>
      </c>
      <c r="E164" s="138">
        <v>111743.1</v>
      </c>
      <c r="F164" s="138">
        <v>0</v>
      </c>
      <c r="G164" s="138">
        <v>1079.5999999999999</v>
      </c>
      <c r="H164" s="138">
        <v>145036.5</v>
      </c>
      <c r="I164" s="139">
        <v>24659.4</v>
      </c>
      <c r="J164" s="139">
        <v>119276.8</v>
      </c>
      <c r="K164" s="139">
        <v>0</v>
      </c>
      <c r="L164" s="139">
        <v>1100.3</v>
      </c>
      <c r="M164" s="138">
        <v>141187</v>
      </c>
      <c r="N164" s="139">
        <v>24659.4</v>
      </c>
      <c r="O164" s="139">
        <v>115427.3161</v>
      </c>
      <c r="P164" s="139">
        <v>0</v>
      </c>
      <c r="Q164" s="140">
        <v>1100.3</v>
      </c>
      <c r="R164" s="141">
        <v>-3498.6999999999534</v>
      </c>
      <c r="S164" s="140">
        <v>0</v>
      </c>
      <c r="T164" s="140">
        <v>-3849.4839000000065</v>
      </c>
      <c r="U164" s="140">
        <v>0</v>
      </c>
      <c r="V164" s="141">
        <v>0</v>
      </c>
      <c r="W164" s="141">
        <v>97.581861925539329</v>
      </c>
      <c r="X164" s="140">
        <v>100</v>
      </c>
      <c r="Y164" s="140">
        <v>96.772646566641612</v>
      </c>
      <c r="Z164" s="140">
        <v>0</v>
      </c>
      <c r="AA164" s="142">
        <v>100</v>
      </c>
    </row>
    <row r="165" spans="1:27" s="147" customFormat="1" ht="12.75" x14ac:dyDescent="0.2">
      <c r="A165" s="130">
        <v>157</v>
      </c>
      <c r="B165" s="137" t="s">
        <v>1389</v>
      </c>
      <c r="C165" s="138">
        <v>2315.3999999999996</v>
      </c>
      <c r="D165" s="138">
        <v>789.8</v>
      </c>
      <c r="E165" s="138">
        <v>1493.6</v>
      </c>
      <c r="F165" s="138">
        <v>0</v>
      </c>
      <c r="G165" s="138">
        <v>32</v>
      </c>
      <c r="H165" s="138">
        <v>2435.8000000000002</v>
      </c>
      <c r="I165" s="139">
        <v>789.8</v>
      </c>
      <c r="J165" s="139">
        <v>1614</v>
      </c>
      <c r="K165" s="139">
        <v>0</v>
      </c>
      <c r="L165" s="139">
        <v>32</v>
      </c>
      <c r="M165" s="138">
        <v>2435.7816000000003</v>
      </c>
      <c r="N165" s="139">
        <v>789.8</v>
      </c>
      <c r="O165" s="139">
        <v>1613.9816000000001</v>
      </c>
      <c r="P165" s="139">
        <v>0</v>
      </c>
      <c r="Q165" s="140">
        <v>32</v>
      </c>
      <c r="R165" s="141">
        <v>-1.8399999999928696E-2</v>
      </c>
      <c r="S165" s="140">
        <v>0</v>
      </c>
      <c r="T165" s="140">
        <v>-1.8399999999928696E-2</v>
      </c>
      <c r="U165" s="140">
        <v>0</v>
      </c>
      <c r="V165" s="141">
        <v>0</v>
      </c>
      <c r="W165" s="141">
        <v>99.999244601363003</v>
      </c>
      <c r="X165" s="140">
        <v>100</v>
      </c>
      <c r="Y165" s="140">
        <v>99.99885997521686</v>
      </c>
      <c r="Z165" s="140">
        <v>0</v>
      </c>
      <c r="AA165" s="142">
        <v>100</v>
      </c>
    </row>
    <row r="166" spans="1:27" s="147" customFormat="1" ht="12.75" x14ac:dyDescent="0.2">
      <c r="A166" s="130">
        <v>158</v>
      </c>
      <c r="B166" s="137" t="s">
        <v>1390</v>
      </c>
      <c r="C166" s="138">
        <v>5257.0999999999995</v>
      </c>
      <c r="D166" s="138">
        <v>817.3</v>
      </c>
      <c r="E166" s="138">
        <v>4307.8999999999996</v>
      </c>
      <c r="F166" s="138">
        <v>0</v>
      </c>
      <c r="G166" s="138">
        <v>131.9</v>
      </c>
      <c r="H166" s="138">
        <v>5605.6999999999971</v>
      </c>
      <c r="I166" s="139">
        <v>817.3</v>
      </c>
      <c r="J166" s="139">
        <v>4513.0999999999995</v>
      </c>
      <c r="K166" s="139">
        <v>0</v>
      </c>
      <c r="L166" s="139">
        <v>275.3</v>
      </c>
      <c r="M166" s="138">
        <v>4631.9476999999997</v>
      </c>
      <c r="N166" s="139">
        <v>817.3</v>
      </c>
      <c r="O166" s="139">
        <v>3539.3476999999998</v>
      </c>
      <c r="P166" s="139">
        <v>0</v>
      </c>
      <c r="Q166" s="140">
        <v>275.3</v>
      </c>
      <c r="R166" s="141">
        <v>-973.75229999999738</v>
      </c>
      <c r="S166" s="140">
        <v>0</v>
      </c>
      <c r="T166" s="140">
        <v>-973.75229999999965</v>
      </c>
      <c r="U166" s="140">
        <v>0</v>
      </c>
      <c r="V166" s="141">
        <v>0</v>
      </c>
      <c r="W166" s="141">
        <v>82.629247016429744</v>
      </c>
      <c r="X166" s="140">
        <v>100</v>
      </c>
      <c r="Y166" s="140">
        <v>78.423870510292275</v>
      </c>
      <c r="Z166" s="140">
        <v>0</v>
      </c>
      <c r="AA166" s="142">
        <v>100</v>
      </c>
    </row>
    <row r="167" spans="1:27" s="147" customFormat="1" ht="12.75" x14ac:dyDescent="0.2">
      <c r="A167" s="130">
        <v>159</v>
      </c>
      <c r="B167" s="137" t="s">
        <v>1391</v>
      </c>
      <c r="C167" s="138">
        <v>3412.2000000000003</v>
      </c>
      <c r="D167" s="138">
        <v>862.1</v>
      </c>
      <c r="E167" s="138">
        <v>2443.8000000000002</v>
      </c>
      <c r="F167" s="138">
        <v>0</v>
      </c>
      <c r="G167" s="138">
        <v>106.3</v>
      </c>
      <c r="H167" s="138">
        <v>3472.3999999999996</v>
      </c>
      <c r="I167" s="139">
        <v>862.1</v>
      </c>
      <c r="J167" s="139">
        <v>2480.6000000000004</v>
      </c>
      <c r="K167" s="139">
        <v>0</v>
      </c>
      <c r="L167" s="139">
        <v>129.69999999999999</v>
      </c>
      <c r="M167" s="138">
        <v>3471.9584999999997</v>
      </c>
      <c r="N167" s="139">
        <v>862.1</v>
      </c>
      <c r="O167" s="139">
        <v>2480.1585</v>
      </c>
      <c r="P167" s="139">
        <v>0</v>
      </c>
      <c r="Q167" s="140">
        <v>129.69999999999999</v>
      </c>
      <c r="R167" s="141">
        <v>-0.44149999999990541</v>
      </c>
      <c r="S167" s="140">
        <v>0</v>
      </c>
      <c r="T167" s="140">
        <v>-0.44150000000036016</v>
      </c>
      <c r="U167" s="140">
        <v>0</v>
      </c>
      <c r="V167" s="141">
        <v>0</v>
      </c>
      <c r="W167" s="141">
        <v>99.987285450984913</v>
      </c>
      <c r="X167" s="140">
        <v>100</v>
      </c>
      <c r="Y167" s="140">
        <v>99.982201886640311</v>
      </c>
      <c r="Z167" s="140">
        <v>0</v>
      </c>
      <c r="AA167" s="142">
        <v>100</v>
      </c>
    </row>
    <row r="168" spans="1:27" s="147" customFormat="1" ht="12.75" x14ac:dyDescent="0.2">
      <c r="A168" s="130">
        <v>160</v>
      </c>
      <c r="B168" s="137" t="s">
        <v>1388</v>
      </c>
      <c r="C168" s="138">
        <v>7309.1</v>
      </c>
      <c r="D168" s="138">
        <v>453.8</v>
      </c>
      <c r="E168" s="138">
        <v>6547</v>
      </c>
      <c r="F168" s="138">
        <v>0</v>
      </c>
      <c r="G168" s="138">
        <v>308.3</v>
      </c>
      <c r="H168" s="138">
        <v>7635.9999999999973</v>
      </c>
      <c r="I168" s="139">
        <v>453.8</v>
      </c>
      <c r="J168" s="139">
        <v>6873.9</v>
      </c>
      <c r="K168" s="139">
        <v>0</v>
      </c>
      <c r="L168" s="139">
        <v>308.3</v>
      </c>
      <c r="M168" s="138">
        <v>6409.4995000000008</v>
      </c>
      <c r="N168" s="139">
        <v>453.8</v>
      </c>
      <c r="O168" s="139">
        <v>5647.3995999999997</v>
      </c>
      <c r="P168" s="139">
        <v>0</v>
      </c>
      <c r="Q168" s="140">
        <v>308.3</v>
      </c>
      <c r="R168" s="141">
        <v>-1226.5004999999965</v>
      </c>
      <c r="S168" s="140">
        <v>0</v>
      </c>
      <c r="T168" s="140">
        <v>-1226.5003999999999</v>
      </c>
      <c r="U168" s="140">
        <v>0</v>
      </c>
      <c r="V168" s="141">
        <v>0</v>
      </c>
      <c r="W168" s="141">
        <v>83.937919067574683</v>
      </c>
      <c r="X168" s="140">
        <v>100</v>
      </c>
      <c r="Y168" s="140">
        <v>82.157139324110034</v>
      </c>
      <c r="Z168" s="140">
        <v>0</v>
      </c>
      <c r="AA168" s="142">
        <v>100</v>
      </c>
    </row>
    <row r="169" spans="1:27" s="147" customFormat="1" ht="12.75" x14ac:dyDescent="0.2">
      <c r="A169" s="130">
        <v>161</v>
      </c>
      <c r="B169" s="137" t="s">
        <v>1392</v>
      </c>
      <c r="C169" s="138">
        <v>2692.2</v>
      </c>
      <c r="D169" s="138">
        <v>916.8</v>
      </c>
      <c r="E169" s="138">
        <v>1748.6</v>
      </c>
      <c r="F169" s="138">
        <v>0</v>
      </c>
      <c r="G169" s="138">
        <v>26.8</v>
      </c>
      <c r="H169" s="138">
        <v>2965.099999999999</v>
      </c>
      <c r="I169" s="139">
        <v>916.8</v>
      </c>
      <c r="J169" s="139">
        <v>1947.3999999999999</v>
      </c>
      <c r="K169" s="139">
        <v>0</v>
      </c>
      <c r="L169" s="139">
        <v>100.9</v>
      </c>
      <c r="M169" s="138">
        <v>2932.1828</v>
      </c>
      <c r="N169" s="139">
        <v>916.8</v>
      </c>
      <c r="O169" s="139">
        <v>1914.4828</v>
      </c>
      <c r="P169" s="139">
        <v>0</v>
      </c>
      <c r="Q169" s="140">
        <v>100.9</v>
      </c>
      <c r="R169" s="141">
        <v>-32.917199999998957</v>
      </c>
      <c r="S169" s="140">
        <v>0</v>
      </c>
      <c r="T169" s="140">
        <v>-32.917199999999866</v>
      </c>
      <c r="U169" s="140">
        <v>0</v>
      </c>
      <c r="V169" s="141">
        <v>0</v>
      </c>
      <c r="W169" s="141">
        <v>98.889845199150145</v>
      </c>
      <c r="X169" s="140">
        <v>100</v>
      </c>
      <c r="Y169" s="140">
        <v>98.309684707815563</v>
      </c>
      <c r="Z169" s="140">
        <v>0</v>
      </c>
      <c r="AA169" s="142">
        <v>100</v>
      </c>
    </row>
    <row r="170" spans="1:27" s="147" customFormat="1" ht="12.75" x14ac:dyDescent="0.2">
      <c r="A170" s="130">
        <v>162</v>
      </c>
      <c r="B170" s="137" t="s">
        <v>1393</v>
      </c>
      <c r="C170" s="138">
        <v>2332.5</v>
      </c>
      <c r="D170" s="138">
        <v>799.3</v>
      </c>
      <c r="E170" s="138">
        <v>1510.3</v>
      </c>
      <c r="F170" s="138">
        <v>0</v>
      </c>
      <c r="G170" s="138">
        <v>22.9</v>
      </c>
      <c r="H170" s="138">
        <v>2577.1999999999994</v>
      </c>
      <c r="I170" s="139">
        <v>799.3</v>
      </c>
      <c r="J170" s="139">
        <v>1754.9999999999998</v>
      </c>
      <c r="K170" s="139">
        <v>0</v>
      </c>
      <c r="L170" s="139">
        <v>22.9</v>
      </c>
      <c r="M170" s="138">
        <v>2445.9639999999999</v>
      </c>
      <c r="N170" s="139">
        <v>799.3</v>
      </c>
      <c r="O170" s="139">
        <v>1623.7639999999999</v>
      </c>
      <c r="P170" s="139">
        <v>0</v>
      </c>
      <c r="Q170" s="140">
        <v>22.9</v>
      </c>
      <c r="R170" s="141">
        <v>-131.23599999999942</v>
      </c>
      <c r="S170" s="140">
        <v>0</v>
      </c>
      <c r="T170" s="140">
        <v>-131.23599999999988</v>
      </c>
      <c r="U170" s="140">
        <v>0</v>
      </c>
      <c r="V170" s="141">
        <v>0</v>
      </c>
      <c r="W170" s="141">
        <v>94.907806922241207</v>
      </c>
      <c r="X170" s="140">
        <v>100</v>
      </c>
      <c r="Y170" s="140">
        <v>92.522165242165244</v>
      </c>
      <c r="Z170" s="140">
        <v>0</v>
      </c>
      <c r="AA170" s="142">
        <v>100</v>
      </c>
    </row>
    <row r="171" spans="1:27" s="147" customFormat="1" ht="12.75" x14ac:dyDescent="0.2">
      <c r="A171" s="130">
        <v>163</v>
      </c>
      <c r="B171" s="137" t="s">
        <v>1394</v>
      </c>
      <c r="C171" s="138">
        <v>2900.8</v>
      </c>
      <c r="D171" s="138">
        <v>849.6</v>
      </c>
      <c r="E171" s="138">
        <v>1997.7</v>
      </c>
      <c r="F171" s="138">
        <v>0</v>
      </c>
      <c r="G171" s="138">
        <v>53.5</v>
      </c>
      <c r="H171" s="138">
        <v>3106.4999999999995</v>
      </c>
      <c r="I171" s="139">
        <v>849.6</v>
      </c>
      <c r="J171" s="139">
        <v>2096.2999999999997</v>
      </c>
      <c r="K171" s="139">
        <v>0</v>
      </c>
      <c r="L171" s="139">
        <v>160.6</v>
      </c>
      <c r="M171" s="138">
        <v>3106.4999999999995</v>
      </c>
      <c r="N171" s="139">
        <v>849.6</v>
      </c>
      <c r="O171" s="139">
        <v>2096.2999999999997</v>
      </c>
      <c r="P171" s="139">
        <v>0</v>
      </c>
      <c r="Q171" s="140">
        <v>160.6</v>
      </c>
      <c r="R171" s="141">
        <v>0</v>
      </c>
      <c r="S171" s="140">
        <v>0</v>
      </c>
      <c r="T171" s="140">
        <v>0</v>
      </c>
      <c r="U171" s="140">
        <v>0</v>
      </c>
      <c r="V171" s="141">
        <v>0</v>
      </c>
      <c r="W171" s="141">
        <v>100</v>
      </c>
      <c r="X171" s="140">
        <v>100</v>
      </c>
      <c r="Y171" s="140">
        <v>100</v>
      </c>
      <c r="Z171" s="140">
        <v>0</v>
      </c>
      <c r="AA171" s="142">
        <v>100</v>
      </c>
    </row>
    <row r="172" spans="1:27" s="147" customFormat="1" ht="12.75" x14ac:dyDescent="0.2">
      <c r="A172" s="130">
        <v>164</v>
      </c>
      <c r="B172" s="137" t="s">
        <v>1395</v>
      </c>
      <c r="C172" s="138">
        <v>1208.5999999999999</v>
      </c>
      <c r="D172" s="138">
        <v>613.29999999999995</v>
      </c>
      <c r="E172" s="138">
        <v>576.70000000000005</v>
      </c>
      <c r="F172" s="138">
        <v>0</v>
      </c>
      <c r="G172" s="138">
        <v>18.600000000000001</v>
      </c>
      <c r="H172" s="138">
        <v>1208.5999999999999</v>
      </c>
      <c r="I172" s="139">
        <v>613.29999999999995</v>
      </c>
      <c r="J172" s="139">
        <v>576.70000000000005</v>
      </c>
      <c r="K172" s="139">
        <v>0</v>
      </c>
      <c r="L172" s="139">
        <v>18.600000000000001</v>
      </c>
      <c r="M172" s="138">
        <v>1208.5999999999999</v>
      </c>
      <c r="N172" s="139">
        <v>613.29999999999995</v>
      </c>
      <c r="O172" s="139">
        <v>576.70000000000005</v>
      </c>
      <c r="P172" s="139">
        <v>0</v>
      </c>
      <c r="Q172" s="140">
        <v>18.600000000000001</v>
      </c>
      <c r="R172" s="141">
        <v>0</v>
      </c>
      <c r="S172" s="140">
        <v>0</v>
      </c>
      <c r="T172" s="140">
        <v>0</v>
      </c>
      <c r="U172" s="140">
        <v>0</v>
      </c>
      <c r="V172" s="141">
        <v>0</v>
      </c>
      <c r="W172" s="141">
        <v>100</v>
      </c>
      <c r="X172" s="140">
        <v>100</v>
      </c>
      <c r="Y172" s="140">
        <v>100</v>
      </c>
      <c r="Z172" s="140">
        <v>0</v>
      </c>
      <c r="AA172" s="142">
        <v>100</v>
      </c>
    </row>
    <row r="173" spans="1:27" s="147" customFormat="1" ht="12.75" x14ac:dyDescent="0.2">
      <c r="A173" s="130">
        <v>165</v>
      </c>
      <c r="B173" s="137" t="s">
        <v>1396</v>
      </c>
      <c r="C173" s="138">
        <v>4205.8</v>
      </c>
      <c r="D173" s="138">
        <v>785.2</v>
      </c>
      <c r="E173" s="138">
        <v>3288.3</v>
      </c>
      <c r="F173" s="138">
        <v>0</v>
      </c>
      <c r="G173" s="138">
        <v>132.30000000000001</v>
      </c>
      <c r="H173" s="138">
        <v>4453.1999999999989</v>
      </c>
      <c r="I173" s="139">
        <v>785.2</v>
      </c>
      <c r="J173" s="139">
        <v>3535.7000000000003</v>
      </c>
      <c r="K173" s="139">
        <v>0</v>
      </c>
      <c r="L173" s="139">
        <v>132.29999999999998</v>
      </c>
      <c r="M173" s="138">
        <v>4383.2633999999998</v>
      </c>
      <c r="N173" s="139">
        <v>785.2</v>
      </c>
      <c r="O173" s="139">
        <v>3465.7634000000003</v>
      </c>
      <c r="P173" s="139">
        <v>0</v>
      </c>
      <c r="Q173" s="140">
        <v>132.29999999999998</v>
      </c>
      <c r="R173" s="141">
        <v>-69.936599999999089</v>
      </c>
      <c r="S173" s="140">
        <v>0</v>
      </c>
      <c r="T173" s="140">
        <v>-69.936599999999999</v>
      </c>
      <c r="U173" s="140">
        <v>0</v>
      </c>
      <c r="V173" s="141">
        <v>0</v>
      </c>
      <c r="W173" s="141">
        <v>98.429520344920533</v>
      </c>
      <c r="X173" s="140">
        <v>100</v>
      </c>
      <c r="Y173" s="140">
        <v>98.021987159544082</v>
      </c>
      <c r="Z173" s="140">
        <v>0</v>
      </c>
      <c r="AA173" s="142">
        <v>100</v>
      </c>
    </row>
    <row r="174" spans="1:27" s="147" customFormat="1" ht="12.75" x14ac:dyDescent="0.2">
      <c r="A174" s="130">
        <v>166</v>
      </c>
      <c r="B174" s="137" t="s">
        <v>1397</v>
      </c>
      <c r="C174" s="138">
        <v>2718.2000000000003</v>
      </c>
      <c r="D174" s="138">
        <v>996.2</v>
      </c>
      <c r="E174" s="138">
        <v>1693.2</v>
      </c>
      <c r="F174" s="138">
        <v>0</v>
      </c>
      <c r="G174" s="138">
        <v>28.8</v>
      </c>
      <c r="H174" s="138">
        <v>2863.1000000000008</v>
      </c>
      <c r="I174" s="139">
        <v>996.2</v>
      </c>
      <c r="J174" s="139">
        <v>1821.3999999999999</v>
      </c>
      <c r="K174" s="139">
        <v>0</v>
      </c>
      <c r="L174" s="139">
        <v>45.499999999999986</v>
      </c>
      <c r="M174" s="138">
        <v>2760.1013000000003</v>
      </c>
      <c r="N174" s="139">
        <v>996.2</v>
      </c>
      <c r="O174" s="139">
        <v>1718.4013</v>
      </c>
      <c r="P174" s="139">
        <v>0</v>
      </c>
      <c r="Q174" s="140">
        <v>45.499999999999986</v>
      </c>
      <c r="R174" s="141">
        <v>-102.99870000000055</v>
      </c>
      <c r="S174" s="140">
        <v>0</v>
      </c>
      <c r="T174" s="140">
        <v>-102.99869999999987</v>
      </c>
      <c r="U174" s="140">
        <v>0</v>
      </c>
      <c r="V174" s="141">
        <v>0</v>
      </c>
      <c r="W174" s="141">
        <v>96.402546191191348</v>
      </c>
      <c r="X174" s="140">
        <v>100</v>
      </c>
      <c r="Y174" s="141">
        <v>94.345080707148355</v>
      </c>
      <c r="Z174" s="141">
        <v>0</v>
      </c>
      <c r="AA174" s="148">
        <v>100</v>
      </c>
    </row>
    <row r="175" spans="1:27" s="147" customFormat="1" ht="12.75" x14ac:dyDescent="0.2">
      <c r="A175" s="130">
        <v>167</v>
      </c>
      <c r="B175" s="137" t="s">
        <v>1398</v>
      </c>
      <c r="C175" s="138">
        <v>4013.6</v>
      </c>
      <c r="D175" s="138">
        <v>974.6</v>
      </c>
      <c r="E175" s="138">
        <v>2951.3</v>
      </c>
      <c r="F175" s="138">
        <v>0</v>
      </c>
      <c r="G175" s="138">
        <v>87.7</v>
      </c>
      <c r="H175" s="138">
        <v>4260.7</v>
      </c>
      <c r="I175" s="139">
        <v>974.6</v>
      </c>
      <c r="J175" s="139">
        <v>3139.3999999999996</v>
      </c>
      <c r="K175" s="139">
        <v>0</v>
      </c>
      <c r="L175" s="139">
        <v>146.69999999999999</v>
      </c>
      <c r="M175" s="138">
        <v>4218.8908000000001</v>
      </c>
      <c r="N175" s="139">
        <v>974.6</v>
      </c>
      <c r="O175" s="139">
        <v>3097.5907999999999</v>
      </c>
      <c r="P175" s="139">
        <v>0</v>
      </c>
      <c r="Q175" s="140">
        <v>146.69999999999999</v>
      </c>
      <c r="R175" s="141">
        <v>-41.809199999999691</v>
      </c>
      <c r="S175" s="140">
        <v>0</v>
      </c>
      <c r="T175" s="140">
        <v>-41.809199999999691</v>
      </c>
      <c r="U175" s="140">
        <v>0</v>
      </c>
      <c r="V175" s="141">
        <v>0</v>
      </c>
      <c r="W175" s="141">
        <v>99.018724622714586</v>
      </c>
      <c r="X175" s="140">
        <v>100</v>
      </c>
      <c r="Y175" s="141">
        <v>98.668242339300519</v>
      </c>
      <c r="Z175" s="141">
        <v>0</v>
      </c>
      <c r="AA175" s="148">
        <v>100</v>
      </c>
    </row>
    <row r="176" spans="1:27" s="147" customFormat="1" ht="12.75" x14ac:dyDescent="0.2">
      <c r="A176" s="130">
        <v>168</v>
      </c>
      <c r="B176" s="137" t="s">
        <v>1399</v>
      </c>
      <c r="C176" s="138">
        <v>2773.7000000000003</v>
      </c>
      <c r="D176" s="138">
        <v>684</v>
      </c>
      <c r="E176" s="138">
        <v>2064.8000000000002</v>
      </c>
      <c r="F176" s="138">
        <v>0</v>
      </c>
      <c r="G176" s="138">
        <v>24.9</v>
      </c>
      <c r="H176" s="138">
        <v>2921.7999999999988</v>
      </c>
      <c r="I176" s="139">
        <v>684</v>
      </c>
      <c r="J176" s="139">
        <v>2195.7000000000003</v>
      </c>
      <c r="K176" s="139">
        <v>0</v>
      </c>
      <c r="L176" s="139">
        <v>42.100000000000009</v>
      </c>
      <c r="M176" s="138">
        <v>2779.3199</v>
      </c>
      <c r="N176" s="139">
        <v>684</v>
      </c>
      <c r="O176" s="139">
        <v>2053.2199000000001</v>
      </c>
      <c r="P176" s="139">
        <v>0</v>
      </c>
      <c r="Q176" s="140">
        <v>42.100000000000009</v>
      </c>
      <c r="R176" s="141">
        <v>-142.48009999999886</v>
      </c>
      <c r="S176" s="140">
        <v>0</v>
      </c>
      <c r="T176" s="140">
        <v>-142.48010000000022</v>
      </c>
      <c r="U176" s="140">
        <v>0</v>
      </c>
      <c r="V176" s="141">
        <v>0</v>
      </c>
      <c r="W176" s="141">
        <v>95.12355055103022</v>
      </c>
      <c r="X176" s="140">
        <v>100</v>
      </c>
      <c r="Y176" s="141">
        <v>93.510948672405149</v>
      </c>
      <c r="Z176" s="141">
        <v>0</v>
      </c>
      <c r="AA176" s="148">
        <v>100</v>
      </c>
    </row>
    <row r="177" spans="1:27" s="147" customFormat="1" ht="12.75" x14ac:dyDescent="0.2">
      <c r="A177" s="130">
        <v>169</v>
      </c>
      <c r="B177" s="137" t="s">
        <v>1400</v>
      </c>
      <c r="C177" s="138">
        <v>3145.5</v>
      </c>
      <c r="D177" s="138">
        <v>723.5</v>
      </c>
      <c r="E177" s="138">
        <v>2352.5</v>
      </c>
      <c r="F177" s="138">
        <v>0</v>
      </c>
      <c r="G177" s="138">
        <v>69.5</v>
      </c>
      <c r="H177" s="138">
        <v>3503.9999999999995</v>
      </c>
      <c r="I177" s="139">
        <v>723.5</v>
      </c>
      <c r="J177" s="139">
        <v>2567.1000000000004</v>
      </c>
      <c r="K177" s="139">
        <v>0</v>
      </c>
      <c r="L177" s="139">
        <v>213.4</v>
      </c>
      <c r="M177" s="138">
        <v>3504</v>
      </c>
      <c r="N177" s="139">
        <v>723.5</v>
      </c>
      <c r="O177" s="139">
        <v>2567.1000000000004</v>
      </c>
      <c r="P177" s="139">
        <v>0</v>
      </c>
      <c r="Q177" s="140">
        <v>213.4</v>
      </c>
      <c r="R177" s="141">
        <v>0</v>
      </c>
      <c r="S177" s="140">
        <v>0</v>
      </c>
      <c r="T177" s="140">
        <v>0</v>
      </c>
      <c r="U177" s="140">
        <v>0</v>
      </c>
      <c r="V177" s="141">
        <v>0</v>
      </c>
      <c r="W177" s="141">
        <v>100.00000000000003</v>
      </c>
      <c r="X177" s="140">
        <v>100</v>
      </c>
      <c r="Y177" s="140">
        <v>100</v>
      </c>
      <c r="Z177" s="140">
        <v>0</v>
      </c>
      <c r="AA177" s="142">
        <v>100</v>
      </c>
    </row>
    <row r="178" spans="1:27" s="147" customFormat="1" ht="12.75" x14ac:dyDescent="0.2">
      <c r="A178" s="130">
        <v>170</v>
      </c>
      <c r="B178" s="137" t="s">
        <v>1401</v>
      </c>
      <c r="C178" s="138">
        <v>18548.099999999999</v>
      </c>
      <c r="D178" s="138">
        <v>1140.5999999999999</v>
      </c>
      <c r="E178" s="138">
        <v>17305.7</v>
      </c>
      <c r="F178" s="138">
        <v>0</v>
      </c>
      <c r="G178" s="138">
        <v>101.8</v>
      </c>
      <c r="H178" s="138">
        <v>18900.599999999995</v>
      </c>
      <c r="I178" s="139">
        <v>1140.5999999999999</v>
      </c>
      <c r="J178" s="139">
        <v>17610.399999999998</v>
      </c>
      <c r="K178" s="139">
        <v>0</v>
      </c>
      <c r="L178" s="139">
        <v>149.59999999999997</v>
      </c>
      <c r="M178" s="138">
        <v>18366.219099999998</v>
      </c>
      <c r="N178" s="139">
        <v>1140.5999999999999</v>
      </c>
      <c r="O178" s="139">
        <v>17076.019</v>
      </c>
      <c r="P178" s="139">
        <v>0</v>
      </c>
      <c r="Q178" s="140">
        <v>149.59999999999997</v>
      </c>
      <c r="R178" s="141">
        <v>-534.38089999999647</v>
      </c>
      <c r="S178" s="140">
        <v>0</v>
      </c>
      <c r="T178" s="140">
        <v>-534.38099999999758</v>
      </c>
      <c r="U178" s="140">
        <v>0</v>
      </c>
      <c r="V178" s="141">
        <v>0</v>
      </c>
      <c r="W178" s="141">
        <v>97.172677586954919</v>
      </c>
      <c r="X178" s="140">
        <v>100</v>
      </c>
      <c r="Y178" s="140">
        <v>96.965537409712454</v>
      </c>
      <c r="Z178" s="140">
        <v>0</v>
      </c>
      <c r="AA178" s="142">
        <v>100</v>
      </c>
    </row>
    <row r="179" spans="1:27" s="147" customFormat="1" ht="12.75" x14ac:dyDescent="0.2">
      <c r="A179" s="130">
        <v>171</v>
      </c>
      <c r="B179" s="137" t="s">
        <v>1402</v>
      </c>
      <c r="C179" s="138">
        <v>2050.6</v>
      </c>
      <c r="D179" s="138">
        <v>778.9</v>
      </c>
      <c r="E179" s="138">
        <v>1253.0999999999999</v>
      </c>
      <c r="F179" s="138">
        <v>0</v>
      </c>
      <c r="G179" s="138">
        <v>18.600000000000001</v>
      </c>
      <c r="H179" s="138">
        <v>2168.6999999999998</v>
      </c>
      <c r="I179" s="139">
        <v>778.9</v>
      </c>
      <c r="J179" s="139">
        <v>1371.1999999999998</v>
      </c>
      <c r="K179" s="139">
        <v>0</v>
      </c>
      <c r="L179" s="139">
        <v>18.600000000000001</v>
      </c>
      <c r="M179" s="138">
        <v>2015.0983999999999</v>
      </c>
      <c r="N179" s="139">
        <v>778.9</v>
      </c>
      <c r="O179" s="139">
        <v>1217.5983999999999</v>
      </c>
      <c r="P179" s="139">
        <v>0</v>
      </c>
      <c r="Q179" s="140">
        <v>18.600000000000001</v>
      </c>
      <c r="R179" s="141">
        <v>-153.60159999999996</v>
      </c>
      <c r="S179" s="140">
        <v>0</v>
      </c>
      <c r="T179" s="140">
        <v>-153.60159999999996</v>
      </c>
      <c r="U179" s="140">
        <v>0</v>
      </c>
      <c r="V179" s="141">
        <v>0</v>
      </c>
      <c r="W179" s="141">
        <v>92.917342186563374</v>
      </c>
      <c r="X179" s="140">
        <v>100</v>
      </c>
      <c r="Y179" s="140">
        <v>88.798016336056008</v>
      </c>
      <c r="Z179" s="140">
        <v>0</v>
      </c>
      <c r="AA179" s="142">
        <v>100</v>
      </c>
    </row>
    <row r="180" spans="1:27" s="147" customFormat="1" ht="12.75" x14ac:dyDescent="0.2">
      <c r="A180" s="130">
        <v>172</v>
      </c>
      <c r="B180" s="137" t="s">
        <v>1403</v>
      </c>
      <c r="C180" s="138">
        <v>3295</v>
      </c>
      <c r="D180" s="138">
        <v>965.1</v>
      </c>
      <c r="E180" s="138">
        <v>2275.9</v>
      </c>
      <c r="F180" s="138">
        <v>0</v>
      </c>
      <c r="G180" s="138">
        <v>54</v>
      </c>
      <c r="H180" s="138">
        <v>3422.8999999999987</v>
      </c>
      <c r="I180" s="139">
        <v>965.1</v>
      </c>
      <c r="J180" s="139">
        <v>2403.7999999999997</v>
      </c>
      <c r="K180" s="139">
        <v>0</v>
      </c>
      <c r="L180" s="139">
        <v>54</v>
      </c>
      <c r="M180" s="138">
        <v>3402.4533999999999</v>
      </c>
      <c r="N180" s="139">
        <v>965.1</v>
      </c>
      <c r="O180" s="139">
        <v>2383.3534</v>
      </c>
      <c r="P180" s="139">
        <v>0</v>
      </c>
      <c r="Q180" s="140">
        <v>54</v>
      </c>
      <c r="R180" s="141">
        <v>-20.446599999998853</v>
      </c>
      <c r="S180" s="140">
        <v>0</v>
      </c>
      <c r="T180" s="140">
        <v>-20.446599999999762</v>
      </c>
      <c r="U180" s="140">
        <v>0</v>
      </c>
      <c r="V180" s="141">
        <v>0</v>
      </c>
      <c r="W180" s="141">
        <v>99.40265272137664</v>
      </c>
      <c r="X180" s="140">
        <v>100</v>
      </c>
      <c r="Y180" s="140">
        <v>99.149405108578094</v>
      </c>
      <c r="Z180" s="140">
        <v>0</v>
      </c>
      <c r="AA180" s="142">
        <v>100</v>
      </c>
    </row>
    <row r="181" spans="1:27" s="147" customFormat="1" ht="12.75" x14ac:dyDescent="0.2">
      <c r="A181" s="130">
        <v>173</v>
      </c>
      <c r="B181" s="137" t="s">
        <v>1404</v>
      </c>
      <c r="C181" s="138">
        <v>2591.7999999999997</v>
      </c>
      <c r="D181" s="138">
        <v>800.5</v>
      </c>
      <c r="E181" s="138">
        <v>1761.7</v>
      </c>
      <c r="F181" s="138">
        <v>0</v>
      </c>
      <c r="G181" s="138">
        <v>29.6</v>
      </c>
      <c r="H181" s="138">
        <v>2529.8000000000002</v>
      </c>
      <c r="I181" s="139">
        <v>800.5</v>
      </c>
      <c r="J181" s="139">
        <v>1583.5</v>
      </c>
      <c r="K181" s="139">
        <v>0</v>
      </c>
      <c r="L181" s="139">
        <v>145.80000000000001</v>
      </c>
      <c r="M181" s="138">
        <v>2529.8000000000002</v>
      </c>
      <c r="N181" s="139">
        <v>800.5</v>
      </c>
      <c r="O181" s="139">
        <v>1583.5</v>
      </c>
      <c r="P181" s="139">
        <v>0</v>
      </c>
      <c r="Q181" s="140">
        <v>145.80000000000001</v>
      </c>
      <c r="R181" s="141">
        <v>-350.80000000000064</v>
      </c>
      <c r="S181" s="140">
        <v>0</v>
      </c>
      <c r="T181" s="140">
        <v>0</v>
      </c>
      <c r="U181" s="140">
        <v>0</v>
      </c>
      <c r="V181" s="141">
        <v>0</v>
      </c>
      <c r="W181" s="141">
        <v>87.82198153162534</v>
      </c>
      <c r="X181" s="140">
        <v>100</v>
      </c>
      <c r="Y181" s="140">
        <v>100</v>
      </c>
      <c r="Z181" s="140">
        <v>0</v>
      </c>
      <c r="AA181" s="142">
        <v>100</v>
      </c>
    </row>
    <row r="182" spans="1:27" s="147" customFormat="1" ht="12.75" x14ac:dyDescent="0.2">
      <c r="A182" s="130">
        <v>174</v>
      </c>
      <c r="B182" s="137" t="s">
        <v>1405</v>
      </c>
      <c r="C182" s="138">
        <v>3900.2999999999997</v>
      </c>
      <c r="D182" s="138">
        <v>396.6</v>
      </c>
      <c r="E182" s="138">
        <v>3265</v>
      </c>
      <c r="F182" s="138">
        <v>0</v>
      </c>
      <c r="G182" s="138">
        <v>238.7</v>
      </c>
      <c r="H182" s="138">
        <v>4111</v>
      </c>
      <c r="I182" s="139">
        <v>396.6</v>
      </c>
      <c r="J182" s="139">
        <v>3475.6999999999994</v>
      </c>
      <c r="K182" s="139">
        <v>0</v>
      </c>
      <c r="L182" s="139">
        <v>238.7</v>
      </c>
      <c r="M182" s="138">
        <v>3982.8823999999995</v>
      </c>
      <c r="N182" s="139">
        <v>396.6</v>
      </c>
      <c r="O182" s="139">
        <v>3347.5823999999998</v>
      </c>
      <c r="P182" s="139">
        <v>0</v>
      </c>
      <c r="Q182" s="140">
        <v>238.7</v>
      </c>
      <c r="R182" s="141">
        <v>-128.11760000000049</v>
      </c>
      <c r="S182" s="140">
        <v>0</v>
      </c>
      <c r="T182" s="140">
        <v>-128.11759999999958</v>
      </c>
      <c r="U182" s="140">
        <v>0</v>
      </c>
      <c r="V182" s="141">
        <v>0</v>
      </c>
      <c r="W182" s="141">
        <v>96.883541717343704</v>
      </c>
      <c r="X182" s="140">
        <v>100</v>
      </c>
      <c r="Y182" s="140">
        <v>96.313905112639191</v>
      </c>
      <c r="Z182" s="140">
        <v>0</v>
      </c>
      <c r="AA182" s="142">
        <v>100</v>
      </c>
    </row>
    <row r="183" spans="1:27" s="147" customFormat="1" ht="12.75" x14ac:dyDescent="0.2">
      <c r="A183" s="130">
        <v>175</v>
      </c>
      <c r="B183" s="137" t="s">
        <v>1406</v>
      </c>
      <c r="C183" s="138">
        <v>2938</v>
      </c>
      <c r="D183" s="138">
        <v>802.5</v>
      </c>
      <c r="E183" s="138">
        <v>2102.1999999999998</v>
      </c>
      <c r="F183" s="138">
        <v>0</v>
      </c>
      <c r="G183" s="138">
        <v>33.299999999999997</v>
      </c>
      <c r="H183" s="138">
        <v>3117.8999999999996</v>
      </c>
      <c r="I183" s="139">
        <v>802.5</v>
      </c>
      <c r="J183" s="139">
        <v>2250.5</v>
      </c>
      <c r="K183" s="139">
        <v>0</v>
      </c>
      <c r="L183" s="139">
        <v>64.900000000000006</v>
      </c>
      <c r="M183" s="138">
        <v>2861.7729999999997</v>
      </c>
      <c r="N183" s="139">
        <v>802.5</v>
      </c>
      <c r="O183" s="139">
        <v>1994.3729999999998</v>
      </c>
      <c r="P183" s="139">
        <v>0</v>
      </c>
      <c r="Q183" s="140">
        <v>64.900000000000006</v>
      </c>
      <c r="R183" s="141">
        <v>-256.12699999999995</v>
      </c>
      <c r="S183" s="140">
        <v>0</v>
      </c>
      <c r="T183" s="140">
        <v>-256.12700000000018</v>
      </c>
      <c r="U183" s="140">
        <v>0</v>
      </c>
      <c r="V183" s="141">
        <v>0</v>
      </c>
      <c r="W183" s="141">
        <v>91.785272138298211</v>
      </c>
      <c r="X183" s="140">
        <v>100</v>
      </c>
      <c r="Y183" s="140">
        <v>88.619106865141077</v>
      </c>
      <c r="Z183" s="140">
        <v>0</v>
      </c>
      <c r="AA183" s="142">
        <v>100</v>
      </c>
    </row>
    <row r="184" spans="1:27" s="147" customFormat="1" ht="12.75" x14ac:dyDescent="0.2">
      <c r="A184" s="130">
        <v>176</v>
      </c>
      <c r="B184" s="137" t="s">
        <v>1407</v>
      </c>
      <c r="C184" s="138">
        <v>2297.9</v>
      </c>
      <c r="D184" s="138">
        <v>768.1</v>
      </c>
      <c r="E184" s="138">
        <v>1498.5</v>
      </c>
      <c r="F184" s="138">
        <v>0</v>
      </c>
      <c r="G184" s="138">
        <v>31.3</v>
      </c>
      <c r="H184" s="138">
        <v>2444.8999999999996</v>
      </c>
      <c r="I184" s="139">
        <v>768.1</v>
      </c>
      <c r="J184" s="139">
        <v>1645.4999999999998</v>
      </c>
      <c r="K184" s="139">
        <v>0</v>
      </c>
      <c r="L184" s="139">
        <v>31.300000000000004</v>
      </c>
      <c r="M184" s="138">
        <v>2422.4821999999999</v>
      </c>
      <c r="N184" s="139">
        <v>768.1</v>
      </c>
      <c r="O184" s="139">
        <v>1623.0821999999998</v>
      </c>
      <c r="P184" s="139">
        <v>0</v>
      </c>
      <c r="Q184" s="140">
        <v>31.300000000000004</v>
      </c>
      <c r="R184" s="141">
        <v>-22.417799999999716</v>
      </c>
      <c r="S184" s="140">
        <v>0</v>
      </c>
      <c r="T184" s="140">
        <v>-22.417799999999943</v>
      </c>
      <c r="U184" s="140">
        <v>0</v>
      </c>
      <c r="V184" s="141">
        <v>0</v>
      </c>
      <c r="W184" s="141">
        <v>99.08307906253836</v>
      </c>
      <c r="X184" s="140">
        <v>100</v>
      </c>
      <c r="Y184" s="140">
        <v>98.637629899726534</v>
      </c>
      <c r="Z184" s="140">
        <v>0</v>
      </c>
      <c r="AA184" s="142">
        <v>100</v>
      </c>
    </row>
    <row r="185" spans="1:27" s="147" customFormat="1" ht="12.75" x14ac:dyDescent="0.2">
      <c r="A185" s="130">
        <v>177</v>
      </c>
      <c r="B185" s="137" t="s">
        <v>1408</v>
      </c>
      <c r="C185" s="138">
        <v>2865.6000000000004</v>
      </c>
      <c r="D185" s="138">
        <v>988.1</v>
      </c>
      <c r="E185" s="138">
        <v>1852.7</v>
      </c>
      <c r="F185" s="138">
        <v>0</v>
      </c>
      <c r="G185" s="138">
        <v>24.8</v>
      </c>
      <c r="H185" s="138">
        <v>2973</v>
      </c>
      <c r="I185" s="139">
        <v>988.1</v>
      </c>
      <c r="J185" s="139">
        <v>1960.0999999999997</v>
      </c>
      <c r="K185" s="139">
        <v>0</v>
      </c>
      <c r="L185" s="139">
        <v>24.8</v>
      </c>
      <c r="M185" s="138">
        <v>2930.107</v>
      </c>
      <c r="N185" s="139">
        <v>988.1</v>
      </c>
      <c r="O185" s="139">
        <v>1917.2070000000001</v>
      </c>
      <c r="P185" s="139">
        <v>0</v>
      </c>
      <c r="Q185" s="140">
        <v>24.8</v>
      </c>
      <c r="R185" s="141">
        <v>-42.893000000000029</v>
      </c>
      <c r="S185" s="140">
        <v>0</v>
      </c>
      <c r="T185" s="140">
        <v>-42.892999999999574</v>
      </c>
      <c r="U185" s="140">
        <v>0</v>
      </c>
      <c r="V185" s="141">
        <v>0</v>
      </c>
      <c r="W185" s="141">
        <v>98.557248570467536</v>
      </c>
      <c r="X185" s="140">
        <v>100</v>
      </c>
      <c r="Y185" s="140">
        <v>97.811693280955069</v>
      </c>
      <c r="Z185" s="140">
        <v>0</v>
      </c>
      <c r="AA185" s="142">
        <v>100</v>
      </c>
    </row>
    <row r="186" spans="1:27" s="147" customFormat="1" ht="12.75" x14ac:dyDescent="0.2">
      <c r="A186" s="130">
        <v>178</v>
      </c>
      <c r="B186" s="137" t="s">
        <v>1409</v>
      </c>
      <c r="C186" s="138">
        <v>1372.6999999999998</v>
      </c>
      <c r="D186" s="138">
        <v>702.4</v>
      </c>
      <c r="E186" s="138">
        <v>645.79999999999995</v>
      </c>
      <c r="F186" s="138">
        <v>0</v>
      </c>
      <c r="G186" s="138">
        <v>24.5</v>
      </c>
      <c r="H186" s="138">
        <v>1385.2999999999997</v>
      </c>
      <c r="I186" s="139">
        <v>702.4</v>
      </c>
      <c r="J186" s="139">
        <v>658.40000000000009</v>
      </c>
      <c r="K186" s="139">
        <v>0</v>
      </c>
      <c r="L186" s="139">
        <v>24.5</v>
      </c>
      <c r="M186" s="138">
        <v>1060.1210999999998</v>
      </c>
      <c r="N186" s="139">
        <v>702.4</v>
      </c>
      <c r="O186" s="139">
        <v>333.22109999999998</v>
      </c>
      <c r="P186" s="139">
        <v>0</v>
      </c>
      <c r="Q186" s="140">
        <v>24.5</v>
      </c>
      <c r="R186" s="141">
        <v>-325.17889999999989</v>
      </c>
      <c r="S186" s="140">
        <v>0</v>
      </c>
      <c r="T186" s="140">
        <v>-325.17890000000011</v>
      </c>
      <c r="U186" s="140">
        <v>0</v>
      </c>
      <c r="V186" s="141">
        <v>0</v>
      </c>
      <c r="W186" s="141">
        <v>76.526463581895626</v>
      </c>
      <c r="X186" s="140">
        <v>100</v>
      </c>
      <c r="Y186" s="140">
        <v>50.61073815309841</v>
      </c>
      <c r="Z186" s="140">
        <v>0</v>
      </c>
      <c r="AA186" s="142">
        <v>100</v>
      </c>
    </row>
    <row r="187" spans="1:27" s="147" customFormat="1" ht="12.75" x14ac:dyDescent="0.2">
      <c r="A187" s="130">
        <v>179</v>
      </c>
      <c r="B187" s="137" t="s">
        <v>1410</v>
      </c>
      <c r="C187" s="138">
        <v>2081.5</v>
      </c>
      <c r="D187" s="138">
        <v>741.6</v>
      </c>
      <c r="E187" s="138">
        <v>1315.3</v>
      </c>
      <c r="F187" s="138">
        <v>0</v>
      </c>
      <c r="G187" s="138">
        <v>24.6</v>
      </c>
      <c r="H187" s="138">
        <v>2138.4999999999995</v>
      </c>
      <c r="I187" s="139">
        <v>741.6</v>
      </c>
      <c r="J187" s="139">
        <v>1372.3000000000002</v>
      </c>
      <c r="K187" s="139">
        <v>0</v>
      </c>
      <c r="L187" s="139">
        <v>24.6</v>
      </c>
      <c r="M187" s="138">
        <v>1719.5093999999999</v>
      </c>
      <c r="N187" s="139">
        <v>741.6</v>
      </c>
      <c r="O187" s="139">
        <v>953.3094000000001</v>
      </c>
      <c r="P187" s="139">
        <v>0</v>
      </c>
      <c r="Q187" s="140">
        <v>24.6</v>
      </c>
      <c r="R187" s="141">
        <v>-418.99059999999963</v>
      </c>
      <c r="S187" s="140">
        <v>0</v>
      </c>
      <c r="T187" s="140">
        <v>-418.99060000000009</v>
      </c>
      <c r="U187" s="140">
        <v>0</v>
      </c>
      <c r="V187" s="141">
        <v>0</v>
      </c>
      <c r="W187" s="141">
        <v>80.40726677577743</v>
      </c>
      <c r="X187" s="140">
        <v>100</v>
      </c>
      <c r="Y187" s="140">
        <v>69.468002623333092</v>
      </c>
      <c r="Z187" s="140">
        <v>0</v>
      </c>
      <c r="AA187" s="142">
        <v>100</v>
      </c>
    </row>
    <row r="188" spans="1:27" s="147" customFormat="1" ht="12.75" x14ac:dyDescent="0.2">
      <c r="A188" s="130">
        <v>180</v>
      </c>
      <c r="B188" s="137" t="s">
        <v>1411</v>
      </c>
      <c r="C188" s="138">
        <v>3679.9</v>
      </c>
      <c r="D188" s="138">
        <v>827.6</v>
      </c>
      <c r="E188" s="138">
        <v>2811.5</v>
      </c>
      <c r="F188" s="138">
        <v>0</v>
      </c>
      <c r="G188" s="138">
        <v>40.799999999999997</v>
      </c>
      <c r="H188" s="138">
        <v>3946.3999999999983</v>
      </c>
      <c r="I188" s="139">
        <v>827.6</v>
      </c>
      <c r="J188" s="139">
        <v>3013.8999999999996</v>
      </c>
      <c r="K188" s="139">
        <v>0</v>
      </c>
      <c r="L188" s="139">
        <v>104.9</v>
      </c>
      <c r="M188" s="138">
        <v>2885.4855000000002</v>
      </c>
      <c r="N188" s="139">
        <v>827.6</v>
      </c>
      <c r="O188" s="139">
        <v>1952.9855</v>
      </c>
      <c r="P188" s="139">
        <v>0</v>
      </c>
      <c r="Q188" s="140">
        <v>104.9</v>
      </c>
      <c r="R188" s="141">
        <v>-1060.914499999998</v>
      </c>
      <c r="S188" s="140">
        <v>0</v>
      </c>
      <c r="T188" s="140">
        <v>-1060.9144999999996</v>
      </c>
      <c r="U188" s="140">
        <v>0</v>
      </c>
      <c r="V188" s="141">
        <v>0</v>
      </c>
      <c r="W188" s="141">
        <v>73.116904013784762</v>
      </c>
      <c r="X188" s="140">
        <v>100</v>
      </c>
      <c r="Y188" s="140">
        <v>64.799280002654385</v>
      </c>
      <c r="Z188" s="140">
        <v>0</v>
      </c>
      <c r="AA188" s="142">
        <v>100</v>
      </c>
    </row>
    <row r="189" spans="1:27" s="147" customFormat="1" ht="12.75" x14ac:dyDescent="0.2">
      <c r="A189" s="130">
        <v>181</v>
      </c>
      <c r="B189" s="137" t="s">
        <v>1412</v>
      </c>
      <c r="C189" s="138">
        <v>3867.2</v>
      </c>
      <c r="D189" s="138">
        <v>872.6</v>
      </c>
      <c r="E189" s="138">
        <v>2913.6</v>
      </c>
      <c r="F189" s="138">
        <v>0</v>
      </c>
      <c r="G189" s="138">
        <v>81</v>
      </c>
      <c r="H189" s="138">
        <v>3995.7000000000007</v>
      </c>
      <c r="I189" s="139">
        <v>872.6</v>
      </c>
      <c r="J189" s="139">
        <v>3026.3</v>
      </c>
      <c r="K189" s="139">
        <v>0</v>
      </c>
      <c r="L189" s="139">
        <v>106.5</v>
      </c>
      <c r="M189" s="138">
        <v>3886.5797000000002</v>
      </c>
      <c r="N189" s="139">
        <v>872.6</v>
      </c>
      <c r="O189" s="139">
        <v>2917.1797000000001</v>
      </c>
      <c r="P189" s="139">
        <v>0</v>
      </c>
      <c r="Q189" s="140">
        <v>106.5</v>
      </c>
      <c r="R189" s="141">
        <v>-109.1203000000005</v>
      </c>
      <c r="S189" s="140">
        <v>0</v>
      </c>
      <c r="T189" s="140">
        <v>-109.12030000000004</v>
      </c>
      <c r="U189" s="140">
        <v>0</v>
      </c>
      <c r="V189" s="141">
        <v>0</v>
      </c>
      <c r="W189" s="141">
        <v>97.269056735991171</v>
      </c>
      <c r="X189" s="140">
        <v>100</v>
      </c>
      <c r="Y189" s="140">
        <v>96.394266926610044</v>
      </c>
      <c r="Z189" s="140">
        <v>0</v>
      </c>
      <c r="AA189" s="142">
        <v>100</v>
      </c>
    </row>
    <row r="190" spans="1:27" s="147" customFormat="1" ht="12.75" x14ac:dyDescent="0.2">
      <c r="A190" s="130">
        <v>182</v>
      </c>
      <c r="B190" s="137" t="s">
        <v>1413</v>
      </c>
      <c r="C190" s="138">
        <v>2044.5</v>
      </c>
      <c r="D190" s="138">
        <v>734.5</v>
      </c>
      <c r="E190" s="138">
        <v>1282.0999999999999</v>
      </c>
      <c r="F190" s="138">
        <v>0</v>
      </c>
      <c r="G190" s="138">
        <v>27.9</v>
      </c>
      <c r="H190" s="138">
        <v>2118.4</v>
      </c>
      <c r="I190" s="139">
        <v>734.5</v>
      </c>
      <c r="J190" s="139">
        <v>1340.5</v>
      </c>
      <c r="K190" s="139">
        <v>0</v>
      </c>
      <c r="L190" s="139">
        <v>33.700000000000003</v>
      </c>
      <c r="M190" s="138">
        <v>2118.4</v>
      </c>
      <c r="N190" s="139">
        <v>734.5</v>
      </c>
      <c r="O190" s="139">
        <v>1340.5</v>
      </c>
      <c r="P190" s="139">
        <v>0</v>
      </c>
      <c r="Q190" s="140">
        <v>33.700000000000003</v>
      </c>
      <c r="R190" s="141">
        <v>0</v>
      </c>
      <c r="S190" s="140">
        <v>0</v>
      </c>
      <c r="T190" s="140">
        <v>0</v>
      </c>
      <c r="U190" s="140">
        <v>0</v>
      </c>
      <c r="V190" s="141">
        <v>0</v>
      </c>
      <c r="W190" s="141">
        <v>100</v>
      </c>
      <c r="X190" s="140">
        <v>100</v>
      </c>
      <c r="Y190" s="140">
        <v>100</v>
      </c>
      <c r="Z190" s="140">
        <v>0</v>
      </c>
      <c r="AA190" s="142">
        <v>100</v>
      </c>
    </row>
    <row r="191" spans="1:27" s="147" customFormat="1" ht="12.75" x14ac:dyDescent="0.2">
      <c r="A191" s="130">
        <v>183</v>
      </c>
      <c r="B191" s="137" t="s">
        <v>1414</v>
      </c>
      <c r="C191" s="138">
        <v>2190.6</v>
      </c>
      <c r="D191" s="138">
        <v>779.7</v>
      </c>
      <c r="E191" s="138">
        <v>1371.8</v>
      </c>
      <c r="F191" s="138">
        <v>0</v>
      </c>
      <c r="G191" s="138">
        <v>39.1</v>
      </c>
      <c r="H191" s="138">
        <v>2285.6</v>
      </c>
      <c r="I191" s="139">
        <v>779.7</v>
      </c>
      <c r="J191" s="139">
        <v>1466.8</v>
      </c>
      <c r="K191" s="139">
        <v>0</v>
      </c>
      <c r="L191" s="139">
        <v>39.099999999999994</v>
      </c>
      <c r="M191" s="138">
        <v>2191.3641000000002</v>
      </c>
      <c r="N191" s="139">
        <v>779.7</v>
      </c>
      <c r="O191" s="139">
        <v>1372.5641999999998</v>
      </c>
      <c r="P191" s="139">
        <v>0</v>
      </c>
      <c r="Q191" s="140">
        <v>39.099999999999994</v>
      </c>
      <c r="R191" s="141">
        <v>-94.235899999999674</v>
      </c>
      <c r="S191" s="140">
        <v>0</v>
      </c>
      <c r="T191" s="140">
        <v>-94.235800000000154</v>
      </c>
      <c r="U191" s="140">
        <v>0</v>
      </c>
      <c r="V191" s="141">
        <v>0</v>
      </c>
      <c r="W191" s="141">
        <v>95.876973223661196</v>
      </c>
      <c r="X191" s="140">
        <v>100</v>
      </c>
      <c r="Y191" s="140">
        <v>93.57541587128442</v>
      </c>
      <c r="Z191" s="140">
        <v>0</v>
      </c>
      <c r="AA191" s="142">
        <v>100</v>
      </c>
    </row>
    <row r="192" spans="1:27" s="147" customFormat="1" ht="12.75" x14ac:dyDescent="0.2">
      <c r="A192" s="130">
        <v>184</v>
      </c>
      <c r="B192" s="137"/>
      <c r="C192" s="138"/>
      <c r="D192" s="138"/>
      <c r="E192" s="138"/>
      <c r="F192" s="138"/>
      <c r="G192" s="138"/>
      <c r="H192" s="138">
        <v>0</v>
      </c>
      <c r="I192" s="139"/>
      <c r="J192" s="139">
        <v>0</v>
      </c>
      <c r="K192" s="139"/>
      <c r="L192" s="139"/>
      <c r="M192" s="139">
        <v>0</v>
      </c>
      <c r="N192" s="139"/>
      <c r="O192" s="139">
        <v>0</v>
      </c>
      <c r="P192" s="139"/>
      <c r="Q192" s="140">
        <v>0</v>
      </c>
      <c r="R192" s="141">
        <v>0</v>
      </c>
      <c r="S192" s="140"/>
      <c r="T192" s="140">
        <v>0</v>
      </c>
      <c r="U192" s="140"/>
      <c r="V192" s="141">
        <v>0</v>
      </c>
      <c r="W192" s="141">
        <v>0</v>
      </c>
      <c r="X192" s="140"/>
      <c r="Y192" s="140">
        <v>0</v>
      </c>
      <c r="Z192" s="140"/>
      <c r="AA192" s="142">
        <v>0</v>
      </c>
    </row>
    <row r="193" spans="1:27" s="147" customFormat="1" ht="12.75" x14ac:dyDescent="0.2">
      <c r="A193" s="130">
        <v>185</v>
      </c>
      <c r="B193" s="143" t="s">
        <v>1415</v>
      </c>
      <c r="C193" s="144">
        <v>245928.19999999998</v>
      </c>
      <c r="D193" s="144">
        <v>50151.7</v>
      </c>
      <c r="E193" s="144">
        <v>191684.59999999998</v>
      </c>
      <c r="F193" s="144">
        <v>335.6</v>
      </c>
      <c r="G193" s="144">
        <v>3756.3</v>
      </c>
      <c r="H193" s="144">
        <v>259046.19999999995</v>
      </c>
      <c r="I193" s="144">
        <v>50151.7</v>
      </c>
      <c r="J193" s="144">
        <v>201892.8</v>
      </c>
      <c r="K193" s="144">
        <v>335.6</v>
      </c>
      <c r="L193" s="144">
        <v>6666.1</v>
      </c>
      <c r="M193" s="144">
        <v>253488.55670000007</v>
      </c>
      <c r="N193" s="144">
        <v>50151.7</v>
      </c>
      <c r="O193" s="144">
        <v>196335.1569</v>
      </c>
      <c r="P193" s="144">
        <v>335.6</v>
      </c>
      <c r="Q193" s="144">
        <v>6666.0999999999985</v>
      </c>
      <c r="R193" s="141">
        <v>-5557.6432999998797</v>
      </c>
      <c r="S193" s="141">
        <v>0</v>
      </c>
      <c r="T193" s="141">
        <v>-5557.6430999999866</v>
      </c>
      <c r="U193" s="141">
        <v>0</v>
      </c>
      <c r="V193" s="141">
        <v>0</v>
      </c>
      <c r="W193" s="141">
        <v>97.854574473588158</v>
      </c>
      <c r="X193" s="141">
        <v>100</v>
      </c>
      <c r="Y193" s="140">
        <v>97.247230659042827</v>
      </c>
      <c r="Z193" s="140">
        <v>100</v>
      </c>
      <c r="AA193" s="142">
        <v>99.999999999999972</v>
      </c>
    </row>
    <row r="194" spans="1:27" s="147" customFormat="1" ht="12.75" x14ac:dyDescent="0.2">
      <c r="A194" s="130">
        <v>186</v>
      </c>
      <c r="B194" s="143" t="s">
        <v>1265</v>
      </c>
      <c r="C194" s="144">
        <v>142593.60000000001</v>
      </c>
      <c r="D194" s="144">
        <v>26454</v>
      </c>
      <c r="E194" s="144">
        <v>114609.5</v>
      </c>
      <c r="F194" s="144">
        <v>0</v>
      </c>
      <c r="G194" s="144">
        <v>1530.1</v>
      </c>
      <c r="H194" s="144">
        <v>150495.70000000004</v>
      </c>
      <c r="I194" s="144">
        <v>26454</v>
      </c>
      <c r="J194" s="144">
        <v>121478.3</v>
      </c>
      <c r="K194" s="144">
        <v>0</v>
      </c>
      <c r="L194" s="144">
        <v>2563.4</v>
      </c>
      <c r="M194" s="144">
        <v>148142.76200000002</v>
      </c>
      <c r="N194" s="144">
        <v>26454</v>
      </c>
      <c r="O194" s="144">
        <v>119125.36199999999</v>
      </c>
      <c r="P194" s="144">
        <v>0</v>
      </c>
      <c r="Q194" s="144">
        <v>2563.4</v>
      </c>
      <c r="R194" s="141">
        <v>-2352.9380000000237</v>
      </c>
      <c r="S194" s="141">
        <v>0</v>
      </c>
      <c r="T194" s="141">
        <v>-2352.9380000000092</v>
      </c>
      <c r="U194" s="141">
        <v>0</v>
      </c>
      <c r="V194" s="141">
        <v>0</v>
      </c>
      <c r="W194" s="141">
        <v>98.436541376265225</v>
      </c>
      <c r="X194" s="141">
        <v>100</v>
      </c>
      <c r="Y194" s="140">
        <v>98.063079578821885</v>
      </c>
      <c r="Z194" s="140">
        <v>0</v>
      </c>
      <c r="AA194" s="142">
        <v>100</v>
      </c>
    </row>
    <row r="195" spans="1:27" s="147" customFormat="1" ht="12.75" x14ac:dyDescent="0.2">
      <c r="A195" s="130">
        <v>187</v>
      </c>
      <c r="B195" s="143" t="s">
        <v>1266</v>
      </c>
      <c r="C195" s="144">
        <v>103334.59999999999</v>
      </c>
      <c r="D195" s="144">
        <v>23697.699999999997</v>
      </c>
      <c r="E195" s="144">
        <v>77075.099999999991</v>
      </c>
      <c r="F195" s="144">
        <v>335.6</v>
      </c>
      <c r="G195" s="144">
        <v>2226.2000000000003</v>
      </c>
      <c r="H195" s="144">
        <v>108550.5</v>
      </c>
      <c r="I195" s="144">
        <v>23697.699999999997</v>
      </c>
      <c r="J195" s="144">
        <v>80414.5</v>
      </c>
      <c r="K195" s="144">
        <v>335.6</v>
      </c>
      <c r="L195" s="144">
        <v>4102.7</v>
      </c>
      <c r="M195" s="144">
        <v>105345.79470000003</v>
      </c>
      <c r="N195" s="144">
        <v>23697.699999999997</v>
      </c>
      <c r="O195" s="144">
        <v>77209.794900000008</v>
      </c>
      <c r="P195" s="144">
        <v>335.6</v>
      </c>
      <c r="Q195" s="144">
        <v>4102.6999999999989</v>
      </c>
      <c r="R195" s="141">
        <v>-3204.7052999999723</v>
      </c>
      <c r="S195" s="141">
        <v>0</v>
      </c>
      <c r="T195" s="141">
        <v>-3204.7050999999919</v>
      </c>
      <c r="U195" s="141">
        <v>0</v>
      </c>
      <c r="V195" s="141">
        <v>0</v>
      </c>
      <c r="W195" s="141">
        <v>97.047728660853721</v>
      </c>
      <c r="X195" s="141">
        <v>100</v>
      </c>
      <c r="Y195" s="140">
        <v>96.014767112896322</v>
      </c>
      <c r="Z195" s="140">
        <v>100</v>
      </c>
      <c r="AA195" s="142">
        <v>99.999999999999972</v>
      </c>
    </row>
    <row r="196" spans="1:27" s="147" customFormat="1" ht="12.75" x14ac:dyDescent="0.2">
      <c r="A196" s="130">
        <v>188</v>
      </c>
      <c r="B196" s="137" t="s">
        <v>1291</v>
      </c>
      <c r="C196" s="138">
        <v>142593.60000000001</v>
      </c>
      <c r="D196" s="138">
        <v>26454</v>
      </c>
      <c r="E196" s="138">
        <v>114609.5</v>
      </c>
      <c r="F196" s="138">
        <v>0</v>
      </c>
      <c r="G196" s="138">
        <v>1530.1</v>
      </c>
      <c r="H196" s="138">
        <v>150495.70000000004</v>
      </c>
      <c r="I196" s="139">
        <v>26454</v>
      </c>
      <c r="J196" s="139">
        <v>121478.3</v>
      </c>
      <c r="K196" s="139">
        <v>0</v>
      </c>
      <c r="L196" s="139">
        <v>2563.4</v>
      </c>
      <c r="M196" s="138">
        <v>148142.76200000002</v>
      </c>
      <c r="N196" s="139">
        <v>26454</v>
      </c>
      <c r="O196" s="139">
        <v>119125.36199999999</v>
      </c>
      <c r="P196" s="139">
        <v>0</v>
      </c>
      <c r="Q196" s="140">
        <v>2563.4</v>
      </c>
      <c r="R196" s="141">
        <v>-2352.9380000000237</v>
      </c>
      <c r="S196" s="140">
        <v>0</v>
      </c>
      <c r="T196" s="140">
        <v>-2352.9380000000092</v>
      </c>
      <c r="U196" s="140">
        <v>0</v>
      </c>
      <c r="V196" s="141">
        <v>0</v>
      </c>
      <c r="W196" s="141">
        <v>98.436541376265225</v>
      </c>
      <c r="X196" s="140">
        <v>100</v>
      </c>
      <c r="Y196" s="140">
        <v>98.063079578821885</v>
      </c>
      <c r="Z196" s="140">
        <v>0</v>
      </c>
      <c r="AA196" s="142">
        <v>100</v>
      </c>
    </row>
    <row r="197" spans="1:27" s="147" customFormat="1" ht="12.75" x14ac:dyDescent="0.2">
      <c r="A197" s="130">
        <v>189</v>
      </c>
      <c r="B197" s="137" t="s">
        <v>1416</v>
      </c>
      <c r="C197" s="138">
        <v>3499.5</v>
      </c>
      <c r="D197" s="138">
        <v>807.3</v>
      </c>
      <c r="E197" s="138">
        <v>2654.5</v>
      </c>
      <c r="F197" s="138">
        <v>0</v>
      </c>
      <c r="G197" s="138">
        <v>37.700000000000003</v>
      </c>
      <c r="H197" s="138">
        <v>3609.3999999999992</v>
      </c>
      <c r="I197" s="139">
        <v>807.3</v>
      </c>
      <c r="J197" s="139">
        <v>2754.2999999999997</v>
      </c>
      <c r="K197" s="139">
        <v>0</v>
      </c>
      <c r="L197" s="139">
        <v>47.8</v>
      </c>
      <c r="M197" s="138">
        <v>3593.5945000000002</v>
      </c>
      <c r="N197" s="139">
        <v>807.3</v>
      </c>
      <c r="O197" s="139">
        <v>2738.4944999999998</v>
      </c>
      <c r="P197" s="139">
        <v>0</v>
      </c>
      <c r="Q197" s="140">
        <v>47.8</v>
      </c>
      <c r="R197" s="141">
        <v>-15.805499999999029</v>
      </c>
      <c r="S197" s="140">
        <v>0</v>
      </c>
      <c r="T197" s="140">
        <v>-15.805499999999938</v>
      </c>
      <c r="U197" s="140">
        <v>0</v>
      </c>
      <c r="V197" s="141">
        <v>0</v>
      </c>
      <c r="W197" s="141">
        <v>99.562101734360311</v>
      </c>
      <c r="X197" s="140">
        <v>100</v>
      </c>
      <c r="Y197" s="140">
        <v>99.426151835312055</v>
      </c>
      <c r="Z197" s="140">
        <v>0</v>
      </c>
      <c r="AA197" s="142">
        <v>100</v>
      </c>
    </row>
    <row r="198" spans="1:27" s="147" customFormat="1" ht="12.75" x14ac:dyDescent="0.2">
      <c r="A198" s="130">
        <v>190</v>
      </c>
      <c r="B198" s="137" t="s">
        <v>1417</v>
      </c>
      <c r="C198" s="138">
        <v>4585.3</v>
      </c>
      <c r="D198" s="138">
        <v>986</v>
      </c>
      <c r="E198" s="138">
        <v>3510.7</v>
      </c>
      <c r="F198" s="138">
        <v>0</v>
      </c>
      <c r="G198" s="138">
        <v>88.6</v>
      </c>
      <c r="H198" s="138">
        <v>4973.5999999999995</v>
      </c>
      <c r="I198" s="139">
        <v>986</v>
      </c>
      <c r="J198" s="139">
        <v>3734.6</v>
      </c>
      <c r="K198" s="139">
        <v>0</v>
      </c>
      <c r="L198" s="139">
        <v>252.99999999999997</v>
      </c>
      <c r="M198" s="138">
        <v>4789.0745999999999</v>
      </c>
      <c r="N198" s="139">
        <v>986</v>
      </c>
      <c r="O198" s="139">
        <v>3550.0746999999997</v>
      </c>
      <c r="P198" s="139">
        <v>0</v>
      </c>
      <c r="Q198" s="140">
        <v>252.99999999999997</v>
      </c>
      <c r="R198" s="141">
        <v>-184.52539999999954</v>
      </c>
      <c r="S198" s="140">
        <v>0</v>
      </c>
      <c r="T198" s="140">
        <v>-184.52530000000024</v>
      </c>
      <c r="U198" s="140">
        <v>0</v>
      </c>
      <c r="V198" s="141">
        <v>0</v>
      </c>
      <c r="W198" s="141">
        <v>96.289902686183055</v>
      </c>
      <c r="X198" s="140">
        <v>100</v>
      </c>
      <c r="Y198" s="140">
        <v>95.059034434745342</v>
      </c>
      <c r="Z198" s="140">
        <v>0</v>
      </c>
      <c r="AA198" s="142">
        <v>100</v>
      </c>
    </row>
    <row r="199" spans="1:27" s="147" customFormat="1" ht="12.75" x14ac:dyDescent="0.2">
      <c r="A199" s="130">
        <v>191</v>
      </c>
      <c r="B199" s="137" t="s">
        <v>1418</v>
      </c>
      <c r="C199" s="138">
        <v>1778.1999999999998</v>
      </c>
      <c r="D199" s="138">
        <v>777.2</v>
      </c>
      <c r="E199" s="138">
        <v>984.9</v>
      </c>
      <c r="F199" s="138">
        <v>0</v>
      </c>
      <c r="G199" s="138">
        <v>16.100000000000001</v>
      </c>
      <c r="H199" s="138">
        <v>1836.8000000000002</v>
      </c>
      <c r="I199" s="139">
        <v>777.2</v>
      </c>
      <c r="J199" s="139">
        <v>1036.6999999999998</v>
      </c>
      <c r="K199" s="139">
        <v>0</v>
      </c>
      <c r="L199" s="139">
        <v>22.899999999999991</v>
      </c>
      <c r="M199" s="138">
        <v>1651.9863</v>
      </c>
      <c r="N199" s="139">
        <v>777.2</v>
      </c>
      <c r="O199" s="139">
        <v>851.88619999999992</v>
      </c>
      <c r="P199" s="139">
        <v>0</v>
      </c>
      <c r="Q199" s="140">
        <v>22.899999999999991</v>
      </c>
      <c r="R199" s="141">
        <v>-184.81370000000015</v>
      </c>
      <c r="S199" s="140">
        <v>0</v>
      </c>
      <c r="T199" s="140">
        <v>-184.8137999999999</v>
      </c>
      <c r="U199" s="140">
        <v>0</v>
      </c>
      <c r="V199" s="141">
        <v>0</v>
      </c>
      <c r="W199" s="141">
        <v>89.938278527874559</v>
      </c>
      <c r="X199" s="140">
        <v>100</v>
      </c>
      <c r="Y199" s="140">
        <v>82.172875470242118</v>
      </c>
      <c r="Z199" s="140">
        <v>0</v>
      </c>
      <c r="AA199" s="142">
        <v>100</v>
      </c>
    </row>
    <row r="200" spans="1:27" s="147" customFormat="1" ht="12.75" x14ac:dyDescent="0.2">
      <c r="A200" s="130">
        <v>192</v>
      </c>
      <c r="B200" s="137" t="s">
        <v>1419</v>
      </c>
      <c r="C200" s="138">
        <v>1859.7</v>
      </c>
      <c r="D200" s="138">
        <v>775.7</v>
      </c>
      <c r="E200" s="138">
        <v>1069.2</v>
      </c>
      <c r="F200" s="138">
        <v>0</v>
      </c>
      <c r="G200" s="138">
        <v>14.8</v>
      </c>
      <c r="H200" s="138">
        <v>1910.8</v>
      </c>
      <c r="I200" s="139">
        <v>775.7</v>
      </c>
      <c r="J200" s="139">
        <v>1112.3</v>
      </c>
      <c r="K200" s="139">
        <v>0</v>
      </c>
      <c r="L200" s="139">
        <v>22.800000000000004</v>
      </c>
      <c r="M200" s="138">
        <v>1910.8</v>
      </c>
      <c r="N200" s="139">
        <v>775.7</v>
      </c>
      <c r="O200" s="139">
        <v>1112.3</v>
      </c>
      <c r="P200" s="139">
        <v>0</v>
      </c>
      <c r="Q200" s="140">
        <v>22.800000000000004</v>
      </c>
      <c r="R200" s="141">
        <v>0</v>
      </c>
      <c r="S200" s="140">
        <v>0</v>
      </c>
      <c r="T200" s="140">
        <v>0</v>
      </c>
      <c r="U200" s="140">
        <v>0</v>
      </c>
      <c r="V200" s="141">
        <v>0</v>
      </c>
      <c r="W200" s="141">
        <v>100</v>
      </c>
      <c r="X200" s="140">
        <v>100</v>
      </c>
      <c r="Y200" s="140">
        <v>100</v>
      </c>
      <c r="Z200" s="140">
        <v>0</v>
      </c>
      <c r="AA200" s="142">
        <v>100</v>
      </c>
    </row>
    <row r="201" spans="1:27" s="147" customFormat="1" ht="12.75" x14ac:dyDescent="0.2">
      <c r="A201" s="130">
        <v>193</v>
      </c>
      <c r="B201" s="137" t="s">
        <v>1415</v>
      </c>
      <c r="C201" s="138">
        <v>19551.3</v>
      </c>
      <c r="D201" s="138">
        <v>1426.6</v>
      </c>
      <c r="E201" s="138">
        <v>17396</v>
      </c>
      <c r="F201" s="138">
        <v>0</v>
      </c>
      <c r="G201" s="138">
        <v>728.7</v>
      </c>
      <c r="H201" s="138">
        <v>20180.699999999997</v>
      </c>
      <c r="I201" s="139">
        <v>1426.6</v>
      </c>
      <c r="J201" s="139">
        <v>17998.5</v>
      </c>
      <c r="K201" s="139">
        <v>0</v>
      </c>
      <c r="L201" s="139">
        <v>755.6</v>
      </c>
      <c r="M201" s="138">
        <v>19358.550799999997</v>
      </c>
      <c r="N201" s="139">
        <v>1426.6</v>
      </c>
      <c r="O201" s="139">
        <v>17176.3508</v>
      </c>
      <c r="P201" s="139">
        <v>0</v>
      </c>
      <c r="Q201" s="140">
        <v>755.6</v>
      </c>
      <c r="R201" s="141">
        <v>-822.14919999999984</v>
      </c>
      <c r="S201" s="140">
        <v>0</v>
      </c>
      <c r="T201" s="140">
        <v>-822.14919999999984</v>
      </c>
      <c r="U201" s="140">
        <v>0</v>
      </c>
      <c r="V201" s="141">
        <v>0</v>
      </c>
      <c r="W201" s="141">
        <v>95.9260620295629</v>
      </c>
      <c r="X201" s="140">
        <v>100</v>
      </c>
      <c r="Y201" s="140">
        <v>95.432123788093449</v>
      </c>
      <c r="Z201" s="140">
        <v>0</v>
      </c>
      <c r="AA201" s="142">
        <v>100</v>
      </c>
    </row>
    <row r="202" spans="1:27" s="147" customFormat="1" ht="12.75" x14ac:dyDescent="0.2">
      <c r="A202" s="130">
        <v>194</v>
      </c>
      <c r="B202" s="137" t="s">
        <v>1420</v>
      </c>
      <c r="C202" s="138">
        <v>2020.9</v>
      </c>
      <c r="D202" s="138">
        <v>864.1</v>
      </c>
      <c r="E202" s="138">
        <v>1139.2</v>
      </c>
      <c r="F202" s="138">
        <v>0</v>
      </c>
      <c r="G202" s="138">
        <v>17.600000000000001</v>
      </c>
      <c r="H202" s="138">
        <v>2085.9</v>
      </c>
      <c r="I202" s="139">
        <v>864.1</v>
      </c>
      <c r="J202" s="139">
        <v>1201.7</v>
      </c>
      <c r="K202" s="139">
        <v>0</v>
      </c>
      <c r="L202" s="139">
        <v>20.099999999999994</v>
      </c>
      <c r="M202" s="138">
        <v>2085.8878999999997</v>
      </c>
      <c r="N202" s="139">
        <v>864.1</v>
      </c>
      <c r="O202" s="139">
        <v>1201.6878999999999</v>
      </c>
      <c r="P202" s="139">
        <v>0</v>
      </c>
      <c r="Q202" s="140">
        <v>20.099999999999994</v>
      </c>
      <c r="R202" s="141">
        <v>-1.2100000000373257E-2</v>
      </c>
      <c r="S202" s="140">
        <v>0</v>
      </c>
      <c r="T202" s="140">
        <v>-1.2100000000145883E-2</v>
      </c>
      <c r="U202" s="140">
        <v>0</v>
      </c>
      <c r="V202" s="141">
        <v>0</v>
      </c>
      <c r="W202" s="141">
        <v>99.999419914665111</v>
      </c>
      <c r="X202" s="140">
        <v>100</v>
      </c>
      <c r="Y202" s="141">
        <v>99.998993093118074</v>
      </c>
      <c r="Z202" s="141">
        <v>0</v>
      </c>
      <c r="AA202" s="148">
        <v>100</v>
      </c>
    </row>
    <row r="203" spans="1:27" s="147" customFormat="1" ht="12.75" x14ac:dyDescent="0.2">
      <c r="A203" s="130">
        <v>195</v>
      </c>
      <c r="B203" s="137" t="s">
        <v>1421</v>
      </c>
      <c r="C203" s="138">
        <v>1405.5</v>
      </c>
      <c r="D203" s="138">
        <v>771.7</v>
      </c>
      <c r="E203" s="138">
        <v>625.79999999999995</v>
      </c>
      <c r="F203" s="138">
        <v>0</v>
      </c>
      <c r="G203" s="138">
        <v>8</v>
      </c>
      <c r="H203" s="138">
        <v>1475.0000000000002</v>
      </c>
      <c r="I203" s="139">
        <v>771.7</v>
      </c>
      <c r="J203" s="139">
        <v>695.3</v>
      </c>
      <c r="K203" s="139">
        <v>0</v>
      </c>
      <c r="L203" s="139">
        <v>8</v>
      </c>
      <c r="M203" s="138">
        <v>1389.1827000000001</v>
      </c>
      <c r="N203" s="139">
        <v>771.7</v>
      </c>
      <c r="O203" s="139">
        <v>609.4828</v>
      </c>
      <c r="P203" s="139">
        <v>0</v>
      </c>
      <c r="Q203" s="140">
        <v>8</v>
      </c>
      <c r="R203" s="141">
        <v>-85.817300000000159</v>
      </c>
      <c r="S203" s="140">
        <v>0</v>
      </c>
      <c r="T203" s="140">
        <v>-85.817199999999957</v>
      </c>
      <c r="U203" s="140">
        <v>0</v>
      </c>
      <c r="V203" s="141">
        <v>0</v>
      </c>
      <c r="W203" s="141">
        <v>94.181877966101695</v>
      </c>
      <c r="X203" s="140">
        <v>100</v>
      </c>
      <c r="Y203" s="141">
        <v>87.657529124119094</v>
      </c>
      <c r="Z203" s="141">
        <v>0</v>
      </c>
      <c r="AA203" s="148">
        <v>100</v>
      </c>
    </row>
    <row r="204" spans="1:27" s="147" customFormat="1" ht="12.75" x14ac:dyDescent="0.2">
      <c r="A204" s="130">
        <v>196</v>
      </c>
      <c r="B204" s="137" t="s">
        <v>1422</v>
      </c>
      <c r="C204" s="138">
        <v>2620.3000000000002</v>
      </c>
      <c r="D204" s="138">
        <v>329.8</v>
      </c>
      <c r="E204" s="138">
        <v>1972.1</v>
      </c>
      <c r="F204" s="138">
        <v>0</v>
      </c>
      <c r="G204" s="138">
        <v>318.39999999999998</v>
      </c>
      <c r="H204" s="138">
        <v>2746.9</v>
      </c>
      <c r="I204" s="139">
        <v>329.8</v>
      </c>
      <c r="J204" s="139">
        <v>2073.1</v>
      </c>
      <c r="K204" s="139">
        <v>0</v>
      </c>
      <c r="L204" s="139">
        <v>344</v>
      </c>
      <c r="M204" s="138">
        <v>2745.8531000000003</v>
      </c>
      <c r="N204" s="139">
        <v>329.8</v>
      </c>
      <c r="O204" s="139">
        <v>2072.0531000000001</v>
      </c>
      <c r="P204" s="139">
        <v>0</v>
      </c>
      <c r="Q204" s="140">
        <v>344</v>
      </c>
      <c r="R204" s="141">
        <v>-1.0468999999998232</v>
      </c>
      <c r="S204" s="140">
        <v>0</v>
      </c>
      <c r="T204" s="140">
        <v>-1.0468999999998232</v>
      </c>
      <c r="U204" s="140">
        <v>0</v>
      </c>
      <c r="V204" s="141">
        <v>0</v>
      </c>
      <c r="W204" s="141">
        <v>99.961887946412332</v>
      </c>
      <c r="X204" s="140">
        <v>100</v>
      </c>
      <c r="Y204" s="141">
        <v>99.949500747672587</v>
      </c>
      <c r="Z204" s="141">
        <v>0</v>
      </c>
      <c r="AA204" s="148">
        <v>100</v>
      </c>
    </row>
    <row r="205" spans="1:27" s="147" customFormat="1" ht="12.75" x14ac:dyDescent="0.2">
      <c r="A205" s="130">
        <v>197</v>
      </c>
      <c r="B205" s="137" t="s">
        <v>1423</v>
      </c>
      <c r="C205" s="138">
        <v>2237.2999999999997</v>
      </c>
      <c r="D205" s="138">
        <v>808.6</v>
      </c>
      <c r="E205" s="138">
        <v>1407.1</v>
      </c>
      <c r="F205" s="138">
        <v>0</v>
      </c>
      <c r="G205" s="138">
        <v>21.6</v>
      </c>
      <c r="H205" s="138">
        <v>2615.6999999999998</v>
      </c>
      <c r="I205" s="139">
        <v>808.6</v>
      </c>
      <c r="J205" s="139">
        <v>1525.3</v>
      </c>
      <c r="K205" s="139">
        <v>0</v>
      </c>
      <c r="L205" s="139">
        <v>281.79999999999995</v>
      </c>
      <c r="M205" s="138">
        <v>2599.9358999999995</v>
      </c>
      <c r="N205" s="139">
        <v>808.6</v>
      </c>
      <c r="O205" s="139">
        <v>1509.5358999999999</v>
      </c>
      <c r="P205" s="139">
        <v>0</v>
      </c>
      <c r="Q205" s="140">
        <v>281.79999999999995</v>
      </c>
      <c r="R205" s="141">
        <v>-15.764100000000326</v>
      </c>
      <c r="S205" s="140">
        <v>0</v>
      </c>
      <c r="T205" s="140">
        <v>-15.764100000000099</v>
      </c>
      <c r="U205" s="140">
        <v>0</v>
      </c>
      <c r="V205" s="141">
        <v>0</v>
      </c>
      <c r="W205" s="141">
        <v>99.397327675192088</v>
      </c>
      <c r="X205" s="140">
        <v>100</v>
      </c>
      <c r="Y205" s="140">
        <v>98.966491837671271</v>
      </c>
      <c r="Z205" s="140">
        <v>0</v>
      </c>
      <c r="AA205" s="142">
        <v>100</v>
      </c>
    </row>
    <row r="206" spans="1:27" s="147" customFormat="1" ht="12.75" x14ac:dyDescent="0.2">
      <c r="A206" s="130">
        <v>198</v>
      </c>
      <c r="B206" s="137" t="s">
        <v>1424</v>
      </c>
      <c r="C206" s="138">
        <v>2535.7999999999997</v>
      </c>
      <c r="D206" s="138">
        <v>834.1</v>
      </c>
      <c r="E206" s="138">
        <v>1669.1</v>
      </c>
      <c r="F206" s="138">
        <v>0</v>
      </c>
      <c r="G206" s="138">
        <v>32.6</v>
      </c>
      <c r="H206" s="138">
        <v>2793.7999999999997</v>
      </c>
      <c r="I206" s="139">
        <v>834.1</v>
      </c>
      <c r="J206" s="139">
        <v>1906.3</v>
      </c>
      <c r="K206" s="139">
        <v>0</v>
      </c>
      <c r="L206" s="139">
        <v>53.399999999999991</v>
      </c>
      <c r="M206" s="138">
        <v>2725.7694999999999</v>
      </c>
      <c r="N206" s="139">
        <v>834.1</v>
      </c>
      <c r="O206" s="139">
        <v>1838.2695000000001</v>
      </c>
      <c r="P206" s="139">
        <v>0</v>
      </c>
      <c r="Q206" s="140">
        <v>53.399999999999991</v>
      </c>
      <c r="R206" s="141">
        <v>-68.030499999999847</v>
      </c>
      <c r="S206" s="140">
        <v>0</v>
      </c>
      <c r="T206" s="140">
        <v>-68.030499999999847</v>
      </c>
      <c r="U206" s="140">
        <v>0</v>
      </c>
      <c r="V206" s="141">
        <v>0</v>
      </c>
      <c r="W206" s="141">
        <v>97.564947383492012</v>
      </c>
      <c r="X206" s="140">
        <v>100</v>
      </c>
      <c r="Y206" s="140">
        <v>96.43128049100352</v>
      </c>
      <c r="Z206" s="140">
        <v>0</v>
      </c>
      <c r="AA206" s="142">
        <v>100</v>
      </c>
    </row>
    <row r="207" spans="1:27" s="147" customFormat="1" ht="12.75" x14ac:dyDescent="0.2">
      <c r="A207" s="130">
        <v>199</v>
      </c>
      <c r="B207" s="137" t="s">
        <v>1425</v>
      </c>
      <c r="C207" s="138">
        <v>2533.7999999999997</v>
      </c>
      <c r="D207" s="138">
        <v>904.5</v>
      </c>
      <c r="E207" s="138">
        <v>1581.2</v>
      </c>
      <c r="F207" s="138">
        <v>0</v>
      </c>
      <c r="G207" s="138">
        <v>48.1</v>
      </c>
      <c r="H207" s="138">
        <v>2638.9</v>
      </c>
      <c r="I207" s="139">
        <v>904.5</v>
      </c>
      <c r="J207" s="139">
        <v>1669.1</v>
      </c>
      <c r="K207" s="139">
        <v>0</v>
      </c>
      <c r="L207" s="139">
        <v>65.299999999999983</v>
      </c>
      <c r="M207" s="138">
        <v>2628.1199000000001</v>
      </c>
      <c r="N207" s="139">
        <v>904.5</v>
      </c>
      <c r="O207" s="139">
        <v>1658.3199</v>
      </c>
      <c r="P207" s="139">
        <v>0</v>
      </c>
      <c r="Q207" s="140">
        <v>65.299999999999983</v>
      </c>
      <c r="R207" s="141">
        <v>-10.780099999999948</v>
      </c>
      <c r="S207" s="140">
        <v>0</v>
      </c>
      <c r="T207" s="140">
        <v>-10.780099999999948</v>
      </c>
      <c r="U207" s="140">
        <v>0</v>
      </c>
      <c r="V207" s="141">
        <v>0</v>
      </c>
      <c r="W207" s="141">
        <v>99.591492667399294</v>
      </c>
      <c r="X207" s="140">
        <v>100</v>
      </c>
      <c r="Y207" s="140">
        <v>99.354136960038346</v>
      </c>
      <c r="Z207" s="140">
        <v>0</v>
      </c>
      <c r="AA207" s="142">
        <v>100</v>
      </c>
    </row>
    <row r="208" spans="1:27" s="147" customFormat="1" ht="12.75" x14ac:dyDescent="0.2">
      <c r="A208" s="130">
        <v>200</v>
      </c>
      <c r="B208" s="137" t="s">
        <v>1426</v>
      </c>
      <c r="C208" s="138">
        <v>2041.6000000000001</v>
      </c>
      <c r="D208" s="138">
        <v>770.4</v>
      </c>
      <c r="E208" s="138">
        <v>1234</v>
      </c>
      <c r="F208" s="138">
        <v>0</v>
      </c>
      <c r="G208" s="138">
        <v>37.200000000000003</v>
      </c>
      <c r="H208" s="138">
        <v>2218.3000000000002</v>
      </c>
      <c r="I208" s="139">
        <v>770.4</v>
      </c>
      <c r="J208" s="139">
        <v>1294.4000000000001</v>
      </c>
      <c r="K208" s="139">
        <v>0</v>
      </c>
      <c r="L208" s="139">
        <v>153.5</v>
      </c>
      <c r="M208" s="138">
        <v>2177.5453000000002</v>
      </c>
      <c r="N208" s="139">
        <v>770.4</v>
      </c>
      <c r="O208" s="139">
        <v>1253.6453000000001</v>
      </c>
      <c r="P208" s="139">
        <v>0</v>
      </c>
      <c r="Q208" s="140">
        <v>153.5</v>
      </c>
      <c r="R208" s="141">
        <v>-40.754699999999957</v>
      </c>
      <c r="S208" s="140">
        <v>0</v>
      </c>
      <c r="T208" s="140">
        <v>-40.754699999999957</v>
      </c>
      <c r="U208" s="140">
        <v>0</v>
      </c>
      <c r="V208" s="141">
        <v>0</v>
      </c>
      <c r="W208" s="141">
        <v>98.162795834648151</v>
      </c>
      <c r="X208" s="140">
        <v>100</v>
      </c>
      <c r="Y208" s="140">
        <v>96.851460135970342</v>
      </c>
      <c r="Z208" s="140">
        <v>0</v>
      </c>
      <c r="AA208" s="142">
        <v>100</v>
      </c>
    </row>
    <row r="209" spans="1:27" s="147" customFormat="1" ht="12.75" x14ac:dyDescent="0.2">
      <c r="A209" s="130">
        <v>201</v>
      </c>
      <c r="B209" s="137" t="s">
        <v>1427</v>
      </c>
      <c r="C209" s="138">
        <v>711</v>
      </c>
      <c r="D209" s="138">
        <v>472.8</v>
      </c>
      <c r="E209" s="138">
        <v>187.7</v>
      </c>
      <c r="F209" s="138">
        <v>0</v>
      </c>
      <c r="G209" s="138">
        <v>50.5</v>
      </c>
      <c r="H209" s="138">
        <v>727.5</v>
      </c>
      <c r="I209" s="139">
        <v>472.8</v>
      </c>
      <c r="J209" s="139">
        <v>187.7</v>
      </c>
      <c r="K209" s="139">
        <v>0</v>
      </c>
      <c r="L209" s="139">
        <v>67</v>
      </c>
      <c r="M209" s="138">
        <v>726.01780000000008</v>
      </c>
      <c r="N209" s="139">
        <v>472.8</v>
      </c>
      <c r="O209" s="139">
        <v>186.21780000000001</v>
      </c>
      <c r="P209" s="139">
        <v>0</v>
      </c>
      <c r="Q209" s="140">
        <v>67</v>
      </c>
      <c r="R209" s="141">
        <v>-1.4821999999999207</v>
      </c>
      <c r="S209" s="140">
        <v>0</v>
      </c>
      <c r="T209" s="140">
        <v>-1.4821999999999775</v>
      </c>
      <c r="U209" s="140">
        <v>0</v>
      </c>
      <c r="V209" s="141">
        <v>0</v>
      </c>
      <c r="W209" s="141">
        <v>99.796261168384888</v>
      </c>
      <c r="X209" s="140">
        <v>100</v>
      </c>
      <c r="Y209" s="140">
        <v>99.210335641981899</v>
      </c>
      <c r="Z209" s="140">
        <v>0</v>
      </c>
      <c r="AA209" s="142">
        <v>100</v>
      </c>
    </row>
    <row r="210" spans="1:27" s="147" customFormat="1" ht="12.75" x14ac:dyDescent="0.2">
      <c r="A210" s="130">
        <v>202</v>
      </c>
      <c r="B210" s="137" t="s">
        <v>1428</v>
      </c>
      <c r="C210" s="138">
        <v>2695.4</v>
      </c>
      <c r="D210" s="138">
        <v>788</v>
      </c>
      <c r="E210" s="138">
        <v>1607.4</v>
      </c>
      <c r="F210" s="138">
        <v>239.8</v>
      </c>
      <c r="G210" s="138">
        <v>60.2</v>
      </c>
      <c r="H210" s="138">
        <v>3060.5</v>
      </c>
      <c r="I210" s="139">
        <v>788</v>
      </c>
      <c r="J210" s="139">
        <v>1762.5</v>
      </c>
      <c r="K210" s="139">
        <v>239.8</v>
      </c>
      <c r="L210" s="139">
        <v>270.2</v>
      </c>
      <c r="M210" s="138">
        <v>3009.6107000000002</v>
      </c>
      <c r="N210" s="139">
        <v>788</v>
      </c>
      <c r="O210" s="139">
        <v>1711.6108000000002</v>
      </c>
      <c r="P210" s="139">
        <v>239.8</v>
      </c>
      <c r="Q210" s="140">
        <v>270.2</v>
      </c>
      <c r="R210" s="141">
        <v>-50.889299999999821</v>
      </c>
      <c r="S210" s="140">
        <v>0</v>
      </c>
      <c r="T210" s="140">
        <v>-50.889199999999846</v>
      </c>
      <c r="U210" s="140">
        <v>0</v>
      </c>
      <c r="V210" s="141">
        <v>0</v>
      </c>
      <c r="W210" s="141">
        <v>98.337222676033335</v>
      </c>
      <c r="X210" s="140">
        <v>100</v>
      </c>
      <c r="Y210" s="140">
        <v>97.112669503546115</v>
      </c>
      <c r="Z210" s="140">
        <v>100</v>
      </c>
      <c r="AA210" s="142">
        <v>100</v>
      </c>
    </row>
    <row r="211" spans="1:27" s="147" customFormat="1" ht="12.75" x14ac:dyDescent="0.2">
      <c r="A211" s="130">
        <v>203</v>
      </c>
      <c r="B211" s="137" t="s">
        <v>1429</v>
      </c>
      <c r="C211" s="138">
        <v>1414</v>
      </c>
      <c r="D211" s="138">
        <v>645.5</v>
      </c>
      <c r="E211" s="138">
        <v>740.9</v>
      </c>
      <c r="F211" s="138">
        <v>0</v>
      </c>
      <c r="G211" s="138">
        <v>27.6</v>
      </c>
      <c r="H211" s="138">
        <v>1525.3999999999996</v>
      </c>
      <c r="I211" s="139">
        <v>645.5</v>
      </c>
      <c r="J211" s="139">
        <v>819.5</v>
      </c>
      <c r="K211" s="139">
        <v>0</v>
      </c>
      <c r="L211" s="139">
        <v>60.4</v>
      </c>
      <c r="M211" s="138">
        <v>1524.4994000000002</v>
      </c>
      <c r="N211" s="139">
        <v>645.5</v>
      </c>
      <c r="O211" s="139">
        <v>818.59929999999997</v>
      </c>
      <c r="P211" s="139">
        <v>0</v>
      </c>
      <c r="Q211" s="140">
        <v>60.4</v>
      </c>
      <c r="R211" s="141">
        <v>-0.90059999999948559</v>
      </c>
      <c r="S211" s="140">
        <v>0</v>
      </c>
      <c r="T211" s="140">
        <v>-0.90070000000002892</v>
      </c>
      <c r="U211" s="140">
        <v>0</v>
      </c>
      <c r="V211" s="141">
        <v>0</v>
      </c>
      <c r="W211" s="141">
        <v>99.940959748262785</v>
      </c>
      <c r="X211" s="140">
        <v>100</v>
      </c>
      <c r="Y211" s="140">
        <v>99.890091519219041</v>
      </c>
      <c r="Z211" s="140">
        <v>0</v>
      </c>
      <c r="AA211" s="142">
        <v>100</v>
      </c>
    </row>
    <row r="212" spans="1:27" s="147" customFormat="1" ht="12.75" x14ac:dyDescent="0.2">
      <c r="A212" s="130">
        <v>204</v>
      </c>
      <c r="B212" s="137" t="s">
        <v>1430</v>
      </c>
      <c r="C212" s="138">
        <v>2240.8000000000002</v>
      </c>
      <c r="D212" s="138">
        <v>695.2</v>
      </c>
      <c r="E212" s="138">
        <v>1516.3</v>
      </c>
      <c r="F212" s="138">
        <v>0</v>
      </c>
      <c r="G212" s="138">
        <v>29.3</v>
      </c>
      <c r="H212" s="138">
        <v>2337.1999999999998</v>
      </c>
      <c r="I212" s="139">
        <v>695.2</v>
      </c>
      <c r="J212" s="139">
        <v>1612.7</v>
      </c>
      <c r="K212" s="139">
        <v>0</v>
      </c>
      <c r="L212" s="139">
        <v>29.3</v>
      </c>
      <c r="M212" s="138">
        <v>2180.7905000000001</v>
      </c>
      <c r="N212" s="139">
        <v>695.2</v>
      </c>
      <c r="O212" s="139">
        <v>1456.2905000000001</v>
      </c>
      <c r="P212" s="139">
        <v>0</v>
      </c>
      <c r="Q212" s="140">
        <v>29.3</v>
      </c>
      <c r="R212" s="141">
        <v>-156.40949999999975</v>
      </c>
      <c r="S212" s="140">
        <v>0</v>
      </c>
      <c r="T212" s="140">
        <v>-156.40949999999998</v>
      </c>
      <c r="U212" s="140">
        <v>0</v>
      </c>
      <c r="V212" s="141">
        <v>0</v>
      </c>
      <c r="W212" s="141">
        <v>93.307825603286005</v>
      </c>
      <c r="X212" s="140">
        <v>100</v>
      </c>
      <c r="Y212" s="140">
        <v>90.301388975010852</v>
      </c>
      <c r="Z212" s="140">
        <v>0</v>
      </c>
      <c r="AA212" s="142">
        <v>100</v>
      </c>
    </row>
    <row r="213" spans="1:27" s="147" customFormat="1" ht="12.75" x14ac:dyDescent="0.2">
      <c r="A213" s="130">
        <v>205</v>
      </c>
      <c r="B213" s="137" t="s">
        <v>1431</v>
      </c>
      <c r="C213" s="138">
        <v>4578.9000000000005</v>
      </c>
      <c r="D213" s="138">
        <v>884.9</v>
      </c>
      <c r="E213" s="138">
        <v>3588.4</v>
      </c>
      <c r="F213" s="138">
        <v>0</v>
      </c>
      <c r="G213" s="138">
        <v>105.6</v>
      </c>
      <c r="H213" s="138">
        <v>5033.0999999999995</v>
      </c>
      <c r="I213" s="139">
        <v>884.9</v>
      </c>
      <c r="J213" s="139">
        <v>3625.9</v>
      </c>
      <c r="K213" s="139">
        <v>0</v>
      </c>
      <c r="L213" s="139">
        <v>522.29999999999995</v>
      </c>
      <c r="M213" s="138">
        <v>5033.0353000000005</v>
      </c>
      <c r="N213" s="139">
        <v>884.9</v>
      </c>
      <c r="O213" s="139">
        <v>3625.8353000000002</v>
      </c>
      <c r="P213" s="139">
        <v>0</v>
      </c>
      <c r="Q213" s="140">
        <v>522.29999999999995</v>
      </c>
      <c r="R213" s="141">
        <v>-6.4699999998993007E-2</v>
      </c>
      <c r="S213" s="140">
        <v>0</v>
      </c>
      <c r="T213" s="140">
        <v>-6.4699999999902502E-2</v>
      </c>
      <c r="U213" s="140">
        <v>0</v>
      </c>
      <c r="V213" s="141">
        <v>0</v>
      </c>
      <c r="W213" s="141">
        <v>99.998714509944193</v>
      </c>
      <c r="X213" s="140">
        <v>100</v>
      </c>
      <c r="Y213" s="140">
        <v>99.998215615433423</v>
      </c>
      <c r="Z213" s="140">
        <v>0</v>
      </c>
      <c r="AA213" s="142">
        <v>100</v>
      </c>
    </row>
    <row r="214" spans="1:27" s="147" customFormat="1" ht="12.75" x14ac:dyDescent="0.2">
      <c r="A214" s="130">
        <v>206</v>
      </c>
      <c r="B214" s="137" t="s">
        <v>1432</v>
      </c>
      <c r="C214" s="138">
        <v>5045.3</v>
      </c>
      <c r="D214" s="138">
        <v>695.2</v>
      </c>
      <c r="E214" s="138">
        <v>4200.1000000000004</v>
      </c>
      <c r="F214" s="138">
        <v>95.8</v>
      </c>
      <c r="G214" s="138">
        <v>54.2</v>
      </c>
      <c r="H214" s="138">
        <v>5173.699999999998</v>
      </c>
      <c r="I214" s="139">
        <v>695.2</v>
      </c>
      <c r="J214" s="139">
        <v>4259.2</v>
      </c>
      <c r="K214" s="139">
        <v>95.8</v>
      </c>
      <c r="L214" s="139">
        <v>123.5</v>
      </c>
      <c r="M214" s="138">
        <v>5173.7</v>
      </c>
      <c r="N214" s="139">
        <v>695.2</v>
      </c>
      <c r="O214" s="139">
        <v>4259.2</v>
      </c>
      <c r="P214" s="139">
        <v>95.8</v>
      </c>
      <c r="Q214" s="140">
        <v>123.5</v>
      </c>
      <c r="R214" s="141">
        <v>0</v>
      </c>
      <c r="S214" s="140">
        <v>0</v>
      </c>
      <c r="T214" s="140">
        <v>0</v>
      </c>
      <c r="U214" s="140">
        <v>0</v>
      </c>
      <c r="V214" s="141">
        <v>0</v>
      </c>
      <c r="W214" s="141">
        <v>100.00000000000004</v>
      </c>
      <c r="X214" s="140">
        <v>100</v>
      </c>
      <c r="Y214" s="140">
        <v>100</v>
      </c>
      <c r="Z214" s="140">
        <v>100</v>
      </c>
      <c r="AA214" s="142">
        <v>100</v>
      </c>
    </row>
    <row r="215" spans="1:27" s="147" customFormat="1" ht="12.75" x14ac:dyDescent="0.2">
      <c r="A215" s="130">
        <v>207</v>
      </c>
      <c r="B215" s="137" t="s">
        <v>1433</v>
      </c>
      <c r="C215" s="138">
        <v>3980.2</v>
      </c>
      <c r="D215" s="138">
        <v>921.3</v>
      </c>
      <c r="E215" s="138">
        <v>3006.6</v>
      </c>
      <c r="F215" s="138">
        <v>0</v>
      </c>
      <c r="G215" s="138">
        <v>52.3</v>
      </c>
      <c r="H215" s="138">
        <v>4105</v>
      </c>
      <c r="I215" s="139">
        <v>921.3</v>
      </c>
      <c r="J215" s="139">
        <v>3076.3</v>
      </c>
      <c r="K215" s="139">
        <v>0</v>
      </c>
      <c r="L215" s="139">
        <v>107.4</v>
      </c>
      <c r="M215" s="138">
        <v>4082.3862999999997</v>
      </c>
      <c r="N215" s="139">
        <v>921.3</v>
      </c>
      <c r="O215" s="139">
        <v>3053.6863000000003</v>
      </c>
      <c r="P215" s="139">
        <v>0</v>
      </c>
      <c r="Q215" s="140">
        <v>107.4</v>
      </c>
      <c r="R215" s="141">
        <v>-22.613700000000335</v>
      </c>
      <c r="S215" s="140">
        <v>0</v>
      </c>
      <c r="T215" s="140">
        <v>-22.613699999999881</v>
      </c>
      <c r="U215" s="140">
        <v>0</v>
      </c>
      <c r="V215" s="141">
        <v>0</v>
      </c>
      <c r="W215" s="141">
        <v>99.449118148599254</v>
      </c>
      <c r="X215" s="140">
        <v>100</v>
      </c>
      <c r="Y215" s="140">
        <v>99.264905893443427</v>
      </c>
      <c r="Z215" s="140">
        <v>0</v>
      </c>
      <c r="AA215" s="142">
        <v>100</v>
      </c>
    </row>
    <row r="216" spans="1:27" s="147" customFormat="1" ht="12.75" x14ac:dyDescent="0.2">
      <c r="A216" s="130">
        <v>208</v>
      </c>
      <c r="B216" s="137" t="s">
        <v>1434</v>
      </c>
      <c r="C216" s="138">
        <v>2010.3</v>
      </c>
      <c r="D216" s="138">
        <v>865.8</v>
      </c>
      <c r="E216" s="138">
        <v>1121.2</v>
      </c>
      <c r="F216" s="138">
        <v>0</v>
      </c>
      <c r="G216" s="138">
        <v>23.3</v>
      </c>
      <c r="H216" s="138">
        <v>2081.5000000000005</v>
      </c>
      <c r="I216" s="139">
        <v>865.8</v>
      </c>
      <c r="J216" s="139">
        <v>1167.2</v>
      </c>
      <c r="K216" s="139">
        <v>0</v>
      </c>
      <c r="L216" s="139">
        <v>48.5</v>
      </c>
      <c r="M216" s="138">
        <v>1907.4178999999999</v>
      </c>
      <c r="N216" s="139">
        <v>865.8</v>
      </c>
      <c r="O216" s="139">
        <v>993.11789999999996</v>
      </c>
      <c r="P216" s="139">
        <v>0</v>
      </c>
      <c r="Q216" s="140">
        <v>48.5</v>
      </c>
      <c r="R216" s="141">
        <v>-174.08210000000054</v>
      </c>
      <c r="S216" s="140">
        <v>0</v>
      </c>
      <c r="T216" s="140">
        <v>-174.08210000000008</v>
      </c>
      <c r="U216" s="140">
        <v>0</v>
      </c>
      <c r="V216" s="141">
        <v>0</v>
      </c>
      <c r="W216" s="141">
        <v>91.636699495556059</v>
      </c>
      <c r="X216" s="140">
        <v>100</v>
      </c>
      <c r="Y216" s="140">
        <v>85.085495202193272</v>
      </c>
      <c r="Z216" s="140">
        <v>0</v>
      </c>
      <c r="AA216" s="142">
        <v>100</v>
      </c>
    </row>
    <row r="217" spans="1:27" s="147" customFormat="1" ht="12.75" x14ac:dyDescent="0.2">
      <c r="A217" s="130">
        <v>209</v>
      </c>
      <c r="B217" s="137" t="s">
        <v>1435</v>
      </c>
      <c r="C217" s="138">
        <v>2860.3</v>
      </c>
      <c r="D217" s="138">
        <v>948.4</v>
      </c>
      <c r="E217" s="138">
        <v>1861.5</v>
      </c>
      <c r="F217" s="138">
        <v>0</v>
      </c>
      <c r="G217" s="138">
        <v>50.4</v>
      </c>
      <c r="H217" s="138">
        <v>3006.3999999999996</v>
      </c>
      <c r="I217" s="139">
        <v>948.4</v>
      </c>
      <c r="J217" s="139">
        <v>1976.8000000000002</v>
      </c>
      <c r="K217" s="139">
        <v>0</v>
      </c>
      <c r="L217" s="139">
        <v>81.200000000000017</v>
      </c>
      <c r="M217" s="138">
        <v>3006.4</v>
      </c>
      <c r="N217" s="139">
        <v>948.4</v>
      </c>
      <c r="O217" s="139">
        <v>1976.8000000000002</v>
      </c>
      <c r="P217" s="139">
        <v>0</v>
      </c>
      <c r="Q217" s="140">
        <v>81.200000000000017</v>
      </c>
      <c r="R217" s="141">
        <v>0</v>
      </c>
      <c r="S217" s="140">
        <v>0</v>
      </c>
      <c r="T217" s="140">
        <v>0</v>
      </c>
      <c r="U217" s="140">
        <v>0</v>
      </c>
      <c r="V217" s="141">
        <v>0</v>
      </c>
      <c r="W217" s="141">
        <v>100.00000000000003</v>
      </c>
      <c r="X217" s="140">
        <v>100</v>
      </c>
      <c r="Y217" s="140">
        <v>100</v>
      </c>
      <c r="Z217" s="140">
        <v>0</v>
      </c>
      <c r="AA217" s="142">
        <v>100</v>
      </c>
    </row>
    <row r="218" spans="1:27" s="147" customFormat="1" ht="12.75" x14ac:dyDescent="0.2">
      <c r="A218" s="130">
        <v>210</v>
      </c>
      <c r="B218" s="137" t="s">
        <v>1436</v>
      </c>
      <c r="C218" s="138">
        <v>2294.2999999999997</v>
      </c>
      <c r="D218" s="138">
        <v>868.8</v>
      </c>
      <c r="E218" s="138">
        <v>1365.8</v>
      </c>
      <c r="F218" s="138">
        <v>0</v>
      </c>
      <c r="G218" s="138">
        <v>59.7</v>
      </c>
      <c r="H218" s="138">
        <v>2462.6999999999994</v>
      </c>
      <c r="I218" s="139">
        <v>868.8</v>
      </c>
      <c r="J218" s="139">
        <v>1490.5</v>
      </c>
      <c r="K218" s="139">
        <v>0</v>
      </c>
      <c r="L218" s="139">
        <v>103.4</v>
      </c>
      <c r="M218" s="138">
        <v>2356.2616000000003</v>
      </c>
      <c r="N218" s="139">
        <v>868.8</v>
      </c>
      <c r="O218" s="139">
        <v>1384.0616</v>
      </c>
      <c r="P218" s="139">
        <v>0</v>
      </c>
      <c r="Q218" s="140">
        <v>103.4</v>
      </c>
      <c r="R218" s="141">
        <v>-106.43839999999909</v>
      </c>
      <c r="S218" s="140">
        <v>0</v>
      </c>
      <c r="T218" s="140">
        <v>-106.4384</v>
      </c>
      <c r="U218" s="140">
        <v>0</v>
      </c>
      <c r="V218" s="141">
        <v>0</v>
      </c>
      <c r="W218" s="141">
        <v>95.677979453445445</v>
      </c>
      <c r="X218" s="140">
        <v>100</v>
      </c>
      <c r="Y218" s="140">
        <v>92.85887957061388</v>
      </c>
      <c r="Z218" s="140">
        <v>0</v>
      </c>
      <c r="AA218" s="142">
        <v>100</v>
      </c>
    </row>
    <row r="219" spans="1:27" s="147" customFormat="1" ht="12.75" x14ac:dyDescent="0.2">
      <c r="A219" s="130">
        <v>211</v>
      </c>
      <c r="B219" s="137" t="s">
        <v>1437</v>
      </c>
      <c r="C219" s="138">
        <v>13834.2</v>
      </c>
      <c r="D219" s="138">
        <v>1400.5</v>
      </c>
      <c r="E219" s="138">
        <v>12310.7</v>
      </c>
      <c r="F219" s="138">
        <v>0</v>
      </c>
      <c r="G219" s="138">
        <v>123</v>
      </c>
      <c r="H219" s="138">
        <v>14013.4</v>
      </c>
      <c r="I219" s="139">
        <v>1400.5</v>
      </c>
      <c r="J219" s="139">
        <v>12409.6</v>
      </c>
      <c r="K219" s="139">
        <v>0</v>
      </c>
      <c r="L219" s="139">
        <v>203.29999999999998</v>
      </c>
      <c r="M219" s="138">
        <v>13562.410599999999</v>
      </c>
      <c r="N219" s="139">
        <v>1400.5</v>
      </c>
      <c r="O219" s="139">
        <v>11958.6106</v>
      </c>
      <c r="P219" s="139">
        <v>0</v>
      </c>
      <c r="Q219" s="140">
        <v>203.29999999999998</v>
      </c>
      <c r="R219" s="141">
        <v>-450.98940000000039</v>
      </c>
      <c r="S219" s="140">
        <v>0</v>
      </c>
      <c r="T219" s="140">
        <v>-450.98940000000039</v>
      </c>
      <c r="U219" s="140">
        <v>0</v>
      </c>
      <c r="V219" s="141">
        <v>0</v>
      </c>
      <c r="W219" s="141">
        <v>96.781727489402996</v>
      </c>
      <c r="X219" s="140">
        <v>100</v>
      </c>
      <c r="Y219" s="140">
        <v>96.36580228210417</v>
      </c>
      <c r="Z219" s="140">
        <v>0</v>
      </c>
      <c r="AA219" s="142">
        <v>100</v>
      </c>
    </row>
    <row r="220" spans="1:27" s="147" customFormat="1" ht="12.75" x14ac:dyDescent="0.2">
      <c r="A220" s="130">
        <v>212</v>
      </c>
      <c r="B220" s="137" t="s">
        <v>1438</v>
      </c>
      <c r="C220" s="138">
        <v>2295.2000000000003</v>
      </c>
      <c r="D220" s="138">
        <v>802.7</v>
      </c>
      <c r="E220" s="138">
        <v>1468.6</v>
      </c>
      <c r="F220" s="138">
        <v>0</v>
      </c>
      <c r="G220" s="138">
        <v>23.9</v>
      </c>
      <c r="H220" s="138">
        <v>2494.4999999999995</v>
      </c>
      <c r="I220" s="139">
        <v>802.7</v>
      </c>
      <c r="J220" s="139">
        <v>1652.2</v>
      </c>
      <c r="K220" s="139">
        <v>0</v>
      </c>
      <c r="L220" s="139">
        <v>39.600000000000009</v>
      </c>
      <c r="M220" s="138">
        <v>2386.2368000000001</v>
      </c>
      <c r="N220" s="139">
        <v>802.7</v>
      </c>
      <c r="O220" s="139">
        <v>1543.9368000000002</v>
      </c>
      <c r="P220" s="139">
        <v>0</v>
      </c>
      <c r="Q220" s="140">
        <v>39.600000000000009</v>
      </c>
      <c r="R220" s="141">
        <v>-108.26319999999942</v>
      </c>
      <c r="S220" s="140">
        <v>0</v>
      </c>
      <c r="T220" s="140">
        <v>-108.26319999999987</v>
      </c>
      <c r="U220" s="140">
        <v>0</v>
      </c>
      <c r="V220" s="141">
        <v>0</v>
      </c>
      <c r="W220" s="141">
        <v>95.659923832431375</v>
      </c>
      <c r="X220" s="140">
        <v>100</v>
      </c>
      <c r="Y220" s="140">
        <v>93.447330831618459</v>
      </c>
      <c r="Z220" s="140">
        <v>0</v>
      </c>
      <c r="AA220" s="142">
        <v>100</v>
      </c>
    </row>
    <row r="221" spans="1:27" s="147" customFormat="1" ht="12.75" x14ac:dyDescent="0.2">
      <c r="A221" s="130">
        <v>213</v>
      </c>
      <c r="B221" s="137" t="s">
        <v>1439</v>
      </c>
      <c r="C221" s="138">
        <v>3095.3999999999996</v>
      </c>
      <c r="D221" s="138">
        <v>862.3</v>
      </c>
      <c r="E221" s="138">
        <v>2182.4</v>
      </c>
      <c r="F221" s="138">
        <v>0</v>
      </c>
      <c r="G221" s="138">
        <v>50.7</v>
      </c>
      <c r="H221" s="138">
        <v>3245.4999999999995</v>
      </c>
      <c r="I221" s="139">
        <v>862.3</v>
      </c>
      <c r="J221" s="139">
        <v>2282.8000000000002</v>
      </c>
      <c r="K221" s="139">
        <v>0</v>
      </c>
      <c r="L221" s="139">
        <v>100.4</v>
      </c>
      <c r="M221" s="138">
        <v>3239.0421000000001</v>
      </c>
      <c r="N221" s="139">
        <v>862.3</v>
      </c>
      <c r="O221" s="139">
        <v>2276.3422</v>
      </c>
      <c r="P221" s="139">
        <v>0</v>
      </c>
      <c r="Q221" s="140">
        <v>100.4</v>
      </c>
      <c r="R221" s="141">
        <v>-6.4578999999994267</v>
      </c>
      <c r="S221" s="140">
        <v>0</v>
      </c>
      <c r="T221" s="140">
        <v>-6.4578000000001339</v>
      </c>
      <c r="U221" s="140">
        <v>0</v>
      </c>
      <c r="V221" s="141">
        <v>0</v>
      </c>
      <c r="W221" s="141">
        <v>99.801019873671265</v>
      </c>
      <c r="X221" s="140">
        <v>100</v>
      </c>
      <c r="Y221" s="140">
        <v>99.717110565971609</v>
      </c>
      <c r="Z221" s="140">
        <v>0</v>
      </c>
      <c r="AA221" s="142">
        <v>100</v>
      </c>
    </row>
    <row r="222" spans="1:27" s="147" customFormat="1" ht="12.75" x14ac:dyDescent="0.2">
      <c r="A222" s="130">
        <v>214</v>
      </c>
      <c r="B222" s="137" t="s">
        <v>1440</v>
      </c>
      <c r="C222" s="138">
        <v>3798.5</v>
      </c>
      <c r="D222" s="138">
        <v>903.3</v>
      </c>
      <c r="E222" s="138">
        <v>2842.4</v>
      </c>
      <c r="F222" s="138">
        <v>0</v>
      </c>
      <c r="G222" s="138">
        <v>52.8</v>
      </c>
      <c r="H222" s="138">
        <v>4004.8999999999996</v>
      </c>
      <c r="I222" s="139">
        <v>903.3</v>
      </c>
      <c r="J222" s="139">
        <v>2905.1</v>
      </c>
      <c r="K222" s="139">
        <v>0</v>
      </c>
      <c r="L222" s="139">
        <v>196.5</v>
      </c>
      <c r="M222" s="138">
        <v>3334.7659000000003</v>
      </c>
      <c r="N222" s="139">
        <v>903.3</v>
      </c>
      <c r="O222" s="139">
        <v>2234.9659000000001</v>
      </c>
      <c r="P222" s="139">
        <v>0</v>
      </c>
      <c r="Q222" s="140">
        <v>196.5</v>
      </c>
      <c r="R222" s="141">
        <v>-670.13409999999931</v>
      </c>
      <c r="S222" s="140">
        <v>0</v>
      </c>
      <c r="T222" s="140">
        <v>-670.13409999999976</v>
      </c>
      <c r="U222" s="140">
        <v>0</v>
      </c>
      <c r="V222" s="141">
        <v>0</v>
      </c>
      <c r="W222" s="141">
        <v>83.267145247072349</v>
      </c>
      <c r="X222" s="140">
        <v>100</v>
      </c>
      <c r="Y222" s="141">
        <v>76.932494578499885</v>
      </c>
      <c r="Z222" s="141">
        <v>0</v>
      </c>
      <c r="AA222" s="148">
        <v>100</v>
      </c>
    </row>
    <row r="223" spans="1:27" s="147" customFormat="1" ht="12.75" x14ac:dyDescent="0.2">
      <c r="A223" s="130">
        <v>215</v>
      </c>
      <c r="B223" s="137" t="s">
        <v>1441</v>
      </c>
      <c r="C223" s="138">
        <v>4045.1000000000004</v>
      </c>
      <c r="D223" s="138">
        <v>1076.5</v>
      </c>
      <c r="E223" s="138">
        <v>2899.8</v>
      </c>
      <c r="F223" s="138">
        <v>0</v>
      </c>
      <c r="G223" s="138">
        <v>68.8</v>
      </c>
      <c r="H223" s="138">
        <v>4370.2000000000007</v>
      </c>
      <c r="I223" s="139">
        <v>1076.5</v>
      </c>
      <c r="J223" s="139">
        <v>3208.1</v>
      </c>
      <c r="K223" s="139">
        <v>0</v>
      </c>
      <c r="L223" s="139">
        <v>85.6</v>
      </c>
      <c r="M223" s="138">
        <v>4343.7193000000007</v>
      </c>
      <c r="N223" s="139">
        <v>1076.5</v>
      </c>
      <c r="O223" s="139">
        <v>3181.6193000000003</v>
      </c>
      <c r="P223" s="139">
        <v>0</v>
      </c>
      <c r="Q223" s="140">
        <v>85.6</v>
      </c>
      <c r="R223" s="141">
        <v>-26.48070000000007</v>
      </c>
      <c r="S223" s="140">
        <v>0</v>
      </c>
      <c r="T223" s="140">
        <v>-26.480699999999615</v>
      </c>
      <c r="U223" s="140">
        <v>0</v>
      </c>
      <c r="V223" s="141">
        <v>0</v>
      </c>
      <c r="W223" s="141">
        <v>99.394062056656438</v>
      </c>
      <c r="X223" s="140">
        <v>100</v>
      </c>
      <c r="Y223" s="141">
        <v>99.174567501013073</v>
      </c>
      <c r="Z223" s="141">
        <v>0</v>
      </c>
      <c r="AA223" s="148">
        <v>100</v>
      </c>
    </row>
    <row r="224" spans="1:27" s="147" customFormat="1" ht="12.75" x14ac:dyDescent="0.2">
      <c r="A224" s="130">
        <v>216</v>
      </c>
      <c r="B224" s="137" t="s">
        <v>1442</v>
      </c>
      <c r="C224" s="138">
        <v>1766.5</v>
      </c>
      <c r="D224" s="138">
        <v>810.5</v>
      </c>
      <c r="E224" s="138">
        <v>931.5</v>
      </c>
      <c r="F224" s="138">
        <v>0</v>
      </c>
      <c r="G224" s="138">
        <v>24.5</v>
      </c>
      <c r="H224" s="138">
        <v>1823.2</v>
      </c>
      <c r="I224" s="139">
        <v>810.5</v>
      </c>
      <c r="J224" s="139">
        <v>976.8</v>
      </c>
      <c r="K224" s="139">
        <v>0</v>
      </c>
      <c r="L224" s="139">
        <v>35.899999999999991</v>
      </c>
      <c r="M224" s="138">
        <v>1823.2</v>
      </c>
      <c r="N224" s="139">
        <v>810.5</v>
      </c>
      <c r="O224" s="139">
        <v>976.8</v>
      </c>
      <c r="P224" s="139">
        <v>0</v>
      </c>
      <c r="Q224" s="140">
        <v>35.899999999999991</v>
      </c>
      <c r="R224" s="141">
        <v>0</v>
      </c>
      <c r="S224" s="140">
        <v>0</v>
      </c>
      <c r="T224" s="140">
        <v>0</v>
      </c>
      <c r="U224" s="140">
        <v>0</v>
      </c>
      <c r="V224" s="141">
        <v>0</v>
      </c>
      <c r="W224" s="141">
        <v>100</v>
      </c>
      <c r="X224" s="140">
        <v>100</v>
      </c>
      <c r="Y224" s="141">
        <v>100</v>
      </c>
      <c r="Z224" s="141">
        <v>0</v>
      </c>
      <c r="AA224" s="148">
        <v>100</v>
      </c>
    </row>
    <row r="225" spans="1:27" s="147" customFormat="1" ht="12.75" x14ac:dyDescent="0.2">
      <c r="A225" s="130">
        <v>217</v>
      </c>
      <c r="B225" s="137"/>
      <c r="C225" s="138"/>
      <c r="D225" s="138"/>
      <c r="E225" s="138"/>
      <c r="F225" s="138"/>
      <c r="G225" s="138"/>
      <c r="H225" s="138">
        <v>0</v>
      </c>
      <c r="I225" s="139"/>
      <c r="J225" s="139">
        <v>0</v>
      </c>
      <c r="K225" s="139"/>
      <c r="L225" s="139"/>
      <c r="M225" s="139">
        <v>0</v>
      </c>
      <c r="N225" s="139"/>
      <c r="O225" s="139">
        <v>0</v>
      </c>
      <c r="P225" s="139"/>
      <c r="Q225" s="140">
        <v>0</v>
      </c>
      <c r="R225" s="141">
        <v>0</v>
      </c>
      <c r="S225" s="140"/>
      <c r="T225" s="140">
        <v>0</v>
      </c>
      <c r="U225" s="140"/>
      <c r="V225" s="141">
        <v>0</v>
      </c>
      <c r="W225" s="141">
        <v>0</v>
      </c>
      <c r="X225" s="140"/>
      <c r="Y225" s="140">
        <v>0</v>
      </c>
      <c r="Z225" s="140"/>
      <c r="AA225" s="142">
        <v>0</v>
      </c>
    </row>
    <row r="226" spans="1:27" s="147" customFormat="1" ht="12.75" x14ac:dyDescent="0.2">
      <c r="A226" s="130">
        <v>218</v>
      </c>
      <c r="B226" s="143" t="s">
        <v>1443</v>
      </c>
      <c r="C226" s="144">
        <v>311788.3</v>
      </c>
      <c r="D226" s="144">
        <v>60048.2</v>
      </c>
      <c r="E226" s="144">
        <v>246172.5</v>
      </c>
      <c r="F226" s="144">
        <v>0</v>
      </c>
      <c r="G226" s="144">
        <v>5567.6</v>
      </c>
      <c r="H226" s="144">
        <v>331813.70000000007</v>
      </c>
      <c r="I226" s="144">
        <v>60048.2</v>
      </c>
      <c r="J226" s="144">
        <v>265186.90000000002</v>
      </c>
      <c r="K226" s="144">
        <v>0</v>
      </c>
      <c r="L226" s="144">
        <v>6578.6</v>
      </c>
      <c r="M226" s="144">
        <v>310096.57739999995</v>
      </c>
      <c r="N226" s="144">
        <v>60048.2</v>
      </c>
      <c r="O226" s="144">
        <v>243469.77729999996</v>
      </c>
      <c r="P226" s="144">
        <v>0</v>
      </c>
      <c r="Q226" s="144">
        <v>6578.6</v>
      </c>
      <c r="R226" s="141">
        <v>-21717.122600000119</v>
      </c>
      <c r="S226" s="141">
        <v>0</v>
      </c>
      <c r="T226" s="141">
        <v>-21717.122700000065</v>
      </c>
      <c r="U226" s="141">
        <v>0</v>
      </c>
      <c r="V226" s="141">
        <v>0</v>
      </c>
      <c r="W226" s="141">
        <v>93.455025334999704</v>
      </c>
      <c r="X226" s="141">
        <v>100</v>
      </c>
      <c r="Y226" s="140">
        <v>91.810635178434509</v>
      </c>
      <c r="Z226" s="140">
        <v>0</v>
      </c>
      <c r="AA226" s="142">
        <v>100</v>
      </c>
    </row>
    <row r="227" spans="1:27" s="147" customFormat="1" ht="12.75" x14ac:dyDescent="0.2">
      <c r="A227" s="130">
        <v>219</v>
      </c>
      <c r="B227" s="143" t="s">
        <v>1265</v>
      </c>
      <c r="C227" s="144">
        <v>205903.80000000002</v>
      </c>
      <c r="D227" s="144">
        <v>35389</v>
      </c>
      <c r="E227" s="144">
        <v>167870.6</v>
      </c>
      <c r="F227" s="144">
        <v>0</v>
      </c>
      <c r="G227" s="144">
        <v>2644.2</v>
      </c>
      <c r="H227" s="144">
        <v>220912.8</v>
      </c>
      <c r="I227" s="144">
        <v>35389</v>
      </c>
      <c r="J227" s="144">
        <v>182872.7</v>
      </c>
      <c r="K227" s="144">
        <v>0</v>
      </c>
      <c r="L227" s="144">
        <v>2651.1</v>
      </c>
      <c r="M227" s="144">
        <v>203498.94350000002</v>
      </c>
      <c r="N227" s="144">
        <v>35389</v>
      </c>
      <c r="O227" s="144">
        <v>165458.84339999998</v>
      </c>
      <c r="P227" s="144">
        <v>0</v>
      </c>
      <c r="Q227" s="144">
        <v>2651.1</v>
      </c>
      <c r="R227" s="141">
        <v>-17413.856499999965</v>
      </c>
      <c r="S227" s="141">
        <v>0</v>
      </c>
      <c r="T227" s="141">
        <v>-17413.856600000028</v>
      </c>
      <c r="U227" s="141">
        <v>0</v>
      </c>
      <c r="V227" s="141">
        <v>0</v>
      </c>
      <c r="W227" s="141">
        <v>92.11731665163812</v>
      </c>
      <c r="X227" s="141">
        <v>100</v>
      </c>
      <c r="Y227" s="140">
        <v>90.477607319189772</v>
      </c>
      <c r="Z227" s="140">
        <v>0</v>
      </c>
      <c r="AA227" s="142">
        <v>100</v>
      </c>
    </row>
    <row r="228" spans="1:27" s="147" customFormat="1" ht="12.75" x14ac:dyDescent="0.2">
      <c r="A228" s="130">
        <v>220</v>
      </c>
      <c r="B228" s="143" t="s">
        <v>1266</v>
      </c>
      <c r="C228" s="144">
        <v>105884.49999999999</v>
      </c>
      <c r="D228" s="144">
        <v>24659.200000000001</v>
      </c>
      <c r="E228" s="144">
        <v>78301.899999999994</v>
      </c>
      <c r="F228" s="144">
        <v>0</v>
      </c>
      <c r="G228" s="144">
        <v>2923.4000000000005</v>
      </c>
      <c r="H228" s="144">
        <v>110900.90000000002</v>
      </c>
      <c r="I228" s="144">
        <v>24659.200000000001</v>
      </c>
      <c r="J228" s="144">
        <v>82314.200000000012</v>
      </c>
      <c r="K228" s="144">
        <v>0</v>
      </c>
      <c r="L228" s="144">
        <v>3927.5000000000005</v>
      </c>
      <c r="M228" s="144">
        <v>106597.63389999999</v>
      </c>
      <c r="N228" s="144">
        <v>24659.200000000001</v>
      </c>
      <c r="O228" s="144">
        <v>78010.933899999989</v>
      </c>
      <c r="P228" s="144">
        <v>0</v>
      </c>
      <c r="Q228" s="144">
        <v>3927.5000000000005</v>
      </c>
      <c r="R228" s="141">
        <v>-4303.2661000000371</v>
      </c>
      <c r="S228" s="141">
        <v>0</v>
      </c>
      <c r="T228" s="141">
        <v>-4303.2661000000226</v>
      </c>
      <c r="U228" s="141">
        <v>0</v>
      </c>
      <c r="V228" s="141">
        <v>0</v>
      </c>
      <c r="W228" s="141">
        <v>96.119719407146349</v>
      </c>
      <c r="X228" s="141">
        <v>100</v>
      </c>
      <c r="Y228" s="140">
        <v>94.772146118166702</v>
      </c>
      <c r="Z228" s="140">
        <v>0</v>
      </c>
      <c r="AA228" s="142">
        <v>100</v>
      </c>
    </row>
    <row r="229" spans="1:27" s="147" customFormat="1" ht="12.75" x14ac:dyDescent="0.2">
      <c r="A229" s="130">
        <v>221</v>
      </c>
      <c r="B229" s="137" t="s">
        <v>1291</v>
      </c>
      <c r="C229" s="138">
        <v>205903.80000000002</v>
      </c>
      <c r="D229" s="138">
        <v>35389</v>
      </c>
      <c r="E229" s="138">
        <v>167870.6</v>
      </c>
      <c r="F229" s="138">
        <v>0</v>
      </c>
      <c r="G229" s="138">
        <v>2644.2</v>
      </c>
      <c r="H229" s="138">
        <v>220912.8</v>
      </c>
      <c r="I229" s="139">
        <v>35389</v>
      </c>
      <c r="J229" s="139">
        <v>182872.7</v>
      </c>
      <c r="K229" s="139">
        <v>0</v>
      </c>
      <c r="L229" s="139">
        <v>2651.1</v>
      </c>
      <c r="M229" s="138">
        <v>203498.94350000002</v>
      </c>
      <c r="N229" s="139">
        <v>35389</v>
      </c>
      <c r="O229" s="139">
        <v>165458.84339999998</v>
      </c>
      <c r="P229" s="139">
        <v>0</v>
      </c>
      <c r="Q229" s="140">
        <v>2651.1</v>
      </c>
      <c r="R229" s="141">
        <v>-17413.856499999965</v>
      </c>
      <c r="S229" s="140">
        <v>0</v>
      </c>
      <c r="T229" s="140">
        <v>-17413.856600000028</v>
      </c>
      <c r="U229" s="140">
        <v>0</v>
      </c>
      <c r="V229" s="141">
        <v>0</v>
      </c>
      <c r="W229" s="141">
        <v>92.11731665163812</v>
      </c>
      <c r="X229" s="140">
        <v>100</v>
      </c>
      <c r="Y229" s="140">
        <v>90.477607319189772</v>
      </c>
      <c r="Z229" s="140">
        <v>0</v>
      </c>
      <c r="AA229" s="142">
        <v>100</v>
      </c>
    </row>
    <row r="230" spans="1:27" s="147" customFormat="1" ht="12.75" x14ac:dyDescent="0.2">
      <c r="A230" s="130">
        <v>222</v>
      </c>
      <c r="B230" s="137" t="s">
        <v>1444</v>
      </c>
      <c r="C230" s="138">
        <v>2853.2999999999997</v>
      </c>
      <c r="D230" s="138">
        <v>859.5</v>
      </c>
      <c r="E230" s="138">
        <v>1852.6</v>
      </c>
      <c r="F230" s="138">
        <v>0</v>
      </c>
      <c r="G230" s="138">
        <v>141.19999999999999</v>
      </c>
      <c r="H230" s="138">
        <v>2923.7000000000007</v>
      </c>
      <c r="I230" s="139">
        <v>859.5</v>
      </c>
      <c r="J230" s="139">
        <v>1896.4</v>
      </c>
      <c r="K230" s="139">
        <v>0</v>
      </c>
      <c r="L230" s="139">
        <v>167.8</v>
      </c>
      <c r="M230" s="138">
        <v>2543.6103000000003</v>
      </c>
      <c r="N230" s="139">
        <v>859.5</v>
      </c>
      <c r="O230" s="139">
        <v>1516.3103000000001</v>
      </c>
      <c r="P230" s="139">
        <v>0</v>
      </c>
      <c r="Q230" s="140">
        <v>167.8</v>
      </c>
      <c r="R230" s="141">
        <v>-380.08970000000045</v>
      </c>
      <c r="S230" s="140">
        <v>0</v>
      </c>
      <c r="T230" s="140">
        <v>-380.08969999999999</v>
      </c>
      <c r="U230" s="140">
        <v>0</v>
      </c>
      <c r="V230" s="141">
        <v>0</v>
      </c>
      <c r="W230" s="141">
        <v>86.999702431850039</v>
      </c>
      <c r="X230" s="140">
        <v>100</v>
      </c>
      <c r="Y230" s="140">
        <v>79.957303311537657</v>
      </c>
      <c r="Z230" s="140">
        <v>0</v>
      </c>
      <c r="AA230" s="142">
        <v>100</v>
      </c>
    </row>
    <row r="231" spans="1:27" s="147" customFormat="1" ht="12.75" x14ac:dyDescent="0.2">
      <c r="A231" s="130">
        <v>223</v>
      </c>
      <c r="B231" s="137" t="s">
        <v>1390</v>
      </c>
      <c r="C231" s="138">
        <v>2919.5</v>
      </c>
      <c r="D231" s="138">
        <v>924.9</v>
      </c>
      <c r="E231" s="138">
        <v>1961.7</v>
      </c>
      <c r="F231" s="138">
        <v>0</v>
      </c>
      <c r="G231" s="138">
        <v>32.9</v>
      </c>
      <c r="H231" s="138">
        <v>2978.099999999999</v>
      </c>
      <c r="I231" s="139">
        <v>924.9</v>
      </c>
      <c r="J231" s="139">
        <v>2020.3</v>
      </c>
      <c r="K231" s="139">
        <v>0</v>
      </c>
      <c r="L231" s="139">
        <v>32.9</v>
      </c>
      <c r="M231" s="138">
        <v>2821.5115999999998</v>
      </c>
      <c r="N231" s="139">
        <v>924.9</v>
      </c>
      <c r="O231" s="139">
        <v>1863.7115999999999</v>
      </c>
      <c r="P231" s="139">
        <v>0</v>
      </c>
      <c r="Q231" s="140">
        <v>32.9</v>
      </c>
      <c r="R231" s="141">
        <v>-156.58839999999918</v>
      </c>
      <c r="S231" s="140">
        <v>0</v>
      </c>
      <c r="T231" s="140">
        <v>-156.58840000000009</v>
      </c>
      <c r="U231" s="140">
        <v>0</v>
      </c>
      <c r="V231" s="141">
        <v>0</v>
      </c>
      <c r="W231" s="141">
        <v>94.742003290688714</v>
      </c>
      <c r="X231" s="140">
        <v>100</v>
      </c>
      <c r="Y231" s="140">
        <v>92.249250111369591</v>
      </c>
      <c r="Z231" s="140">
        <v>0</v>
      </c>
      <c r="AA231" s="142">
        <v>100</v>
      </c>
    </row>
    <row r="232" spans="1:27" s="147" customFormat="1" ht="12.75" x14ac:dyDescent="0.2">
      <c r="A232" s="130">
        <v>224</v>
      </c>
      <c r="B232" s="137" t="s">
        <v>1445</v>
      </c>
      <c r="C232" s="138">
        <v>5320.6</v>
      </c>
      <c r="D232" s="138">
        <v>824.5</v>
      </c>
      <c r="E232" s="138">
        <v>4263.8</v>
      </c>
      <c r="F232" s="138">
        <v>0</v>
      </c>
      <c r="G232" s="138">
        <v>232.3</v>
      </c>
      <c r="H232" s="138">
        <v>5416.1999999999989</v>
      </c>
      <c r="I232" s="139">
        <v>824.5</v>
      </c>
      <c r="J232" s="139">
        <v>4359.4000000000005</v>
      </c>
      <c r="K232" s="139">
        <v>0</v>
      </c>
      <c r="L232" s="139">
        <v>232.3</v>
      </c>
      <c r="M232" s="138">
        <v>5320.1105000000007</v>
      </c>
      <c r="N232" s="139">
        <v>824.5</v>
      </c>
      <c r="O232" s="139">
        <v>4263.3104999999996</v>
      </c>
      <c r="P232" s="139">
        <v>0</v>
      </c>
      <c r="Q232" s="140">
        <v>232.3</v>
      </c>
      <c r="R232" s="141">
        <v>-96.089499999998225</v>
      </c>
      <c r="S232" s="140">
        <v>0</v>
      </c>
      <c r="T232" s="140">
        <v>-96.089500000000953</v>
      </c>
      <c r="U232" s="140">
        <v>0</v>
      </c>
      <c r="V232" s="141">
        <v>0</v>
      </c>
      <c r="W232" s="141">
        <v>98.22588715335479</v>
      </c>
      <c r="X232" s="140">
        <v>100</v>
      </c>
      <c r="Y232" s="140">
        <v>97.795809056292129</v>
      </c>
      <c r="Z232" s="140">
        <v>0</v>
      </c>
      <c r="AA232" s="142">
        <v>100</v>
      </c>
    </row>
    <row r="233" spans="1:27" s="147" customFormat="1" ht="12.75" x14ac:dyDescent="0.2">
      <c r="A233" s="130">
        <v>225</v>
      </c>
      <c r="B233" s="137" t="s">
        <v>1443</v>
      </c>
      <c r="C233" s="138">
        <v>22030.5</v>
      </c>
      <c r="D233" s="138">
        <v>1803.2</v>
      </c>
      <c r="E233" s="138">
        <v>19384.099999999999</v>
      </c>
      <c r="F233" s="138">
        <v>0</v>
      </c>
      <c r="G233" s="138">
        <v>843.2</v>
      </c>
      <c r="H233" s="138">
        <v>22953.299999999988</v>
      </c>
      <c r="I233" s="139">
        <v>1803.2</v>
      </c>
      <c r="J233" s="139">
        <v>20306.899999999998</v>
      </c>
      <c r="K233" s="139">
        <v>0</v>
      </c>
      <c r="L233" s="139">
        <v>843.2</v>
      </c>
      <c r="M233" s="138">
        <v>22866.0861</v>
      </c>
      <c r="N233" s="139">
        <v>1803.2</v>
      </c>
      <c r="O233" s="139">
        <v>20219.686099999999</v>
      </c>
      <c r="P233" s="139">
        <v>0</v>
      </c>
      <c r="Q233" s="140">
        <v>843.2</v>
      </c>
      <c r="R233" s="141">
        <v>-87.213899999987916</v>
      </c>
      <c r="S233" s="140">
        <v>0</v>
      </c>
      <c r="T233" s="140">
        <v>-87.21389999999883</v>
      </c>
      <c r="U233" s="140">
        <v>0</v>
      </c>
      <c r="V233" s="141">
        <v>0</v>
      </c>
      <c r="W233" s="141">
        <v>99.620037641646348</v>
      </c>
      <c r="X233" s="140">
        <v>100</v>
      </c>
      <c r="Y233" s="140">
        <v>99.570520857442546</v>
      </c>
      <c r="Z233" s="140">
        <v>0</v>
      </c>
      <c r="AA233" s="142">
        <v>100</v>
      </c>
    </row>
    <row r="234" spans="1:27" s="147" customFormat="1" ht="12.75" x14ac:dyDescent="0.2">
      <c r="A234" s="130">
        <v>226</v>
      </c>
      <c r="B234" s="137" t="s">
        <v>1446</v>
      </c>
      <c r="C234" s="138">
        <v>4167.5</v>
      </c>
      <c r="D234" s="138">
        <v>1057.4000000000001</v>
      </c>
      <c r="E234" s="138">
        <v>3054.4</v>
      </c>
      <c r="F234" s="138">
        <v>0</v>
      </c>
      <c r="G234" s="138">
        <v>55.7</v>
      </c>
      <c r="H234" s="138">
        <v>4405.5000000000009</v>
      </c>
      <c r="I234" s="139">
        <v>1057.4000000000001</v>
      </c>
      <c r="J234" s="139">
        <v>3240.3</v>
      </c>
      <c r="K234" s="139">
        <v>0</v>
      </c>
      <c r="L234" s="139">
        <v>107.8</v>
      </c>
      <c r="M234" s="138">
        <v>3968.3263000000006</v>
      </c>
      <c r="N234" s="139">
        <v>1057.4000000000001</v>
      </c>
      <c r="O234" s="139">
        <v>2803.1262999999999</v>
      </c>
      <c r="P234" s="139">
        <v>0</v>
      </c>
      <c r="Q234" s="140">
        <v>107.8</v>
      </c>
      <c r="R234" s="141">
        <v>-437.17370000000028</v>
      </c>
      <c r="S234" s="140">
        <v>0</v>
      </c>
      <c r="T234" s="140">
        <v>-437.17370000000028</v>
      </c>
      <c r="U234" s="140">
        <v>0</v>
      </c>
      <c r="V234" s="141">
        <v>0</v>
      </c>
      <c r="W234" s="141">
        <v>90.076638293042791</v>
      </c>
      <c r="X234" s="140">
        <v>100</v>
      </c>
      <c r="Y234" s="140">
        <v>86.508233805511821</v>
      </c>
      <c r="Z234" s="140">
        <v>0</v>
      </c>
      <c r="AA234" s="142">
        <v>100</v>
      </c>
    </row>
    <row r="235" spans="1:27" s="147" customFormat="1" ht="12.75" x14ac:dyDescent="0.2">
      <c r="A235" s="130">
        <v>227</v>
      </c>
      <c r="B235" s="137" t="s">
        <v>1447</v>
      </c>
      <c r="C235" s="138">
        <v>2354.6999999999998</v>
      </c>
      <c r="D235" s="138">
        <v>873.1</v>
      </c>
      <c r="E235" s="138">
        <v>1459</v>
      </c>
      <c r="F235" s="138">
        <v>0</v>
      </c>
      <c r="G235" s="138">
        <v>22.6</v>
      </c>
      <c r="H235" s="138">
        <v>2456.7000000000012</v>
      </c>
      <c r="I235" s="139">
        <v>873.1</v>
      </c>
      <c r="J235" s="139">
        <v>1561</v>
      </c>
      <c r="K235" s="139">
        <v>0</v>
      </c>
      <c r="L235" s="139">
        <v>22.6</v>
      </c>
      <c r="M235" s="138">
        <v>2434.4865</v>
      </c>
      <c r="N235" s="139">
        <v>873.1</v>
      </c>
      <c r="O235" s="139">
        <v>1538.7864999999999</v>
      </c>
      <c r="P235" s="139">
        <v>0</v>
      </c>
      <c r="Q235" s="140">
        <v>22.6</v>
      </c>
      <c r="R235" s="141">
        <v>-22.213500000001204</v>
      </c>
      <c r="S235" s="140">
        <v>0</v>
      </c>
      <c r="T235" s="140">
        <v>-22.213500000000067</v>
      </c>
      <c r="U235" s="140">
        <v>0</v>
      </c>
      <c r="V235" s="141">
        <v>0</v>
      </c>
      <c r="W235" s="141">
        <v>99.095799242886756</v>
      </c>
      <c r="X235" s="140">
        <v>100</v>
      </c>
      <c r="Y235" s="140">
        <v>98.576969891095445</v>
      </c>
      <c r="Z235" s="140">
        <v>0</v>
      </c>
      <c r="AA235" s="142">
        <v>100</v>
      </c>
    </row>
    <row r="236" spans="1:27" s="147" customFormat="1" ht="12.75" x14ac:dyDescent="0.2">
      <c r="A236" s="130">
        <v>228</v>
      </c>
      <c r="B236" s="137" t="s">
        <v>1448</v>
      </c>
      <c r="C236" s="138">
        <v>1690</v>
      </c>
      <c r="D236" s="138">
        <v>666.6</v>
      </c>
      <c r="E236" s="138">
        <v>988</v>
      </c>
      <c r="F236" s="138">
        <v>0</v>
      </c>
      <c r="G236" s="138">
        <v>35.4</v>
      </c>
      <c r="H236" s="138">
        <v>1708.3</v>
      </c>
      <c r="I236" s="139">
        <v>666.6</v>
      </c>
      <c r="J236" s="139">
        <v>1006.3</v>
      </c>
      <c r="K236" s="139">
        <v>0</v>
      </c>
      <c r="L236" s="139">
        <v>35.4</v>
      </c>
      <c r="M236" s="138">
        <v>1708.3000000000002</v>
      </c>
      <c r="N236" s="139">
        <v>666.6</v>
      </c>
      <c r="O236" s="139">
        <v>1006.3</v>
      </c>
      <c r="P236" s="139">
        <v>0</v>
      </c>
      <c r="Q236" s="140">
        <v>35.4</v>
      </c>
      <c r="R236" s="141">
        <v>0</v>
      </c>
      <c r="S236" s="140">
        <v>0</v>
      </c>
      <c r="T236" s="140">
        <v>0</v>
      </c>
      <c r="U236" s="140">
        <v>0</v>
      </c>
      <c r="V236" s="141">
        <v>0</v>
      </c>
      <c r="W236" s="141">
        <v>100.00000000000003</v>
      </c>
      <c r="X236" s="140">
        <v>100</v>
      </c>
      <c r="Y236" s="140">
        <v>100</v>
      </c>
      <c r="Z236" s="140">
        <v>0</v>
      </c>
      <c r="AA236" s="142">
        <v>100</v>
      </c>
    </row>
    <row r="237" spans="1:27" s="147" customFormat="1" ht="12.75" x14ac:dyDescent="0.2">
      <c r="A237" s="130">
        <v>229</v>
      </c>
      <c r="B237" s="137" t="s">
        <v>1449</v>
      </c>
      <c r="C237" s="138">
        <v>3639.9</v>
      </c>
      <c r="D237" s="138">
        <v>896.4</v>
      </c>
      <c r="E237" s="138">
        <v>2675.6</v>
      </c>
      <c r="F237" s="138">
        <v>0</v>
      </c>
      <c r="G237" s="138">
        <v>67.900000000000006</v>
      </c>
      <c r="H237" s="138">
        <v>3793.5999999999995</v>
      </c>
      <c r="I237" s="139">
        <v>896.4</v>
      </c>
      <c r="J237" s="139">
        <v>2792.7</v>
      </c>
      <c r="K237" s="139">
        <v>0</v>
      </c>
      <c r="L237" s="139">
        <v>104.5</v>
      </c>
      <c r="M237" s="138">
        <v>3708.7411000000002</v>
      </c>
      <c r="N237" s="139">
        <v>896.4</v>
      </c>
      <c r="O237" s="139">
        <v>2707.8411000000001</v>
      </c>
      <c r="P237" s="139">
        <v>0</v>
      </c>
      <c r="Q237" s="140">
        <v>104.5</v>
      </c>
      <c r="R237" s="141">
        <v>-84.858899999999267</v>
      </c>
      <c r="S237" s="140">
        <v>0</v>
      </c>
      <c r="T237" s="140">
        <v>-84.858899999999721</v>
      </c>
      <c r="U237" s="140">
        <v>0</v>
      </c>
      <c r="V237" s="141">
        <v>0</v>
      </c>
      <c r="W237" s="141">
        <v>97.763103648249711</v>
      </c>
      <c r="X237" s="140">
        <v>100</v>
      </c>
      <c r="Y237" s="140">
        <v>96.961402943388137</v>
      </c>
      <c r="Z237" s="140">
        <v>0</v>
      </c>
      <c r="AA237" s="142">
        <v>100</v>
      </c>
    </row>
    <row r="238" spans="1:27" s="147" customFormat="1" ht="12.75" x14ac:dyDescent="0.2">
      <c r="A238" s="130">
        <v>230</v>
      </c>
      <c r="B238" s="137" t="s">
        <v>1450</v>
      </c>
      <c r="C238" s="138">
        <v>2404.4</v>
      </c>
      <c r="D238" s="138">
        <v>853</v>
      </c>
      <c r="E238" s="138">
        <v>1525</v>
      </c>
      <c r="F238" s="138">
        <v>0</v>
      </c>
      <c r="G238" s="138">
        <v>26.4</v>
      </c>
      <c r="H238" s="138">
        <v>2463</v>
      </c>
      <c r="I238" s="139">
        <v>853</v>
      </c>
      <c r="J238" s="139">
        <v>1567.3</v>
      </c>
      <c r="K238" s="139">
        <v>0</v>
      </c>
      <c r="L238" s="139">
        <v>42.7</v>
      </c>
      <c r="M238" s="138">
        <v>2332.5007999999998</v>
      </c>
      <c r="N238" s="139">
        <v>853</v>
      </c>
      <c r="O238" s="139">
        <v>1436.8007</v>
      </c>
      <c r="P238" s="139">
        <v>0</v>
      </c>
      <c r="Q238" s="140">
        <v>42.7</v>
      </c>
      <c r="R238" s="141">
        <v>-130.4992000000002</v>
      </c>
      <c r="S238" s="140">
        <v>0</v>
      </c>
      <c r="T238" s="140">
        <v>-130.49929999999995</v>
      </c>
      <c r="U238" s="140">
        <v>0</v>
      </c>
      <c r="V238" s="141">
        <v>0</v>
      </c>
      <c r="W238" s="141">
        <v>94.701615915550136</v>
      </c>
      <c r="X238" s="140">
        <v>100</v>
      </c>
      <c r="Y238" s="140">
        <v>91.673623428826644</v>
      </c>
      <c r="Z238" s="140">
        <v>0</v>
      </c>
      <c r="AA238" s="142">
        <v>100</v>
      </c>
    </row>
    <row r="239" spans="1:27" s="147" customFormat="1" ht="12.75" x14ac:dyDescent="0.2">
      <c r="A239" s="130">
        <v>231</v>
      </c>
      <c r="B239" s="137" t="s">
        <v>1451</v>
      </c>
      <c r="C239" s="138">
        <v>2674.7999999999997</v>
      </c>
      <c r="D239" s="138">
        <v>921.5</v>
      </c>
      <c r="E239" s="138">
        <v>1722.7</v>
      </c>
      <c r="F239" s="138">
        <v>0</v>
      </c>
      <c r="G239" s="138">
        <v>30.6</v>
      </c>
      <c r="H239" s="138">
        <v>2776.4000000000005</v>
      </c>
      <c r="I239" s="139">
        <v>921.5</v>
      </c>
      <c r="J239" s="139">
        <v>1824.3</v>
      </c>
      <c r="K239" s="139">
        <v>0</v>
      </c>
      <c r="L239" s="139">
        <v>30.6</v>
      </c>
      <c r="M239" s="138">
        <v>2731.6299999999997</v>
      </c>
      <c r="N239" s="139">
        <v>921.5</v>
      </c>
      <c r="O239" s="139">
        <v>1779.53</v>
      </c>
      <c r="P239" s="139">
        <v>0</v>
      </c>
      <c r="Q239" s="140">
        <v>30.6</v>
      </c>
      <c r="R239" s="141">
        <v>-44.770000000000891</v>
      </c>
      <c r="S239" s="140">
        <v>0</v>
      </c>
      <c r="T239" s="140">
        <v>-44.769999999999982</v>
      </c>
      <c r="U239" s="140">
        <v>0</v>
      </c>
      <c r="V239" s="141">
        <v>0</v>
      </c>
      <c r="W239" s="141">
        <v>98.387480190174287</v>
      </c>
      <c r="X239" s="140">
        <v>100</v>
      </c>
      <c r="Y239" s="140">
        <v>97.545908019514343</v>
      </c>
      <c r="Z239" s="140">
        <v>0</v>
      </c>
      <c r="AA239" s="142">
        <v>100</v>
      </c>
    </row>
    <row r="240" spans="1:27" s="147" customFormat="1" ht="12.75" x14ac:dyDescent="0.2">
      <c r="A240" s="130">
        <v>232</v>
      </c>
      <c r="B240" s="137" t="s">
        <v>1452</v>
      </c>
      <c r="C240" s="138">
        <v>5319.6</v>
      </c>
      <c r="D240" s="138">
        <v>1120.4000000000001</v>
      </c>
      <c r="E240" s="138">
        <v>4077.1</v>
      </c>
      <c r="F240" s="138">
        <v>0</v>
      </c>
      <c r="G240" s="138">
        <v>122.1</v>
      </c>
      <c r="H240" s="138">
        <v>5268.6</v>
      </c>
      <c r="I240" s="139">
        <v>1120.4000000000001</v>
      </c>
      <c r="J240" s="139">
        <v>4005.0000000000005</v>
      </c>
      <c r="K240" s="139">
        <v>0</v>
      </c>
      <c r="L240" s="139">
        <v>143.19999999999999</v>
      </c>
      <c r="M240" s="138">
        <v>5268.6</v>
      </c>
      <c r="N240" s="139">
        <v>1120.4000000000001</v>
      </c>
      <c r="O240" s="139">
        <v>4005</v>
      </c>
      <c r="P240" s="139">
        <v>0</v>
      </c>
      <c r="Q240" s="140">
        <v>143.19999999999999</v>
      </c>
      <c r="R240" s="141">
        <v>0</v>
      </c>
      <c r="S240" s="140">
        <v>0</v>
      </c>
      <c r="T240" s="140">
        <v>0</v>
      </c>
      <c r="U240" s="140">
        <v>0</v>
      </c>
      <c r="V240" s="141">
        <v>0</v>
      </c>
      <c r="W240" s="141">
        <v>100</v>
      </c>
      <c r="X240" s="140">
        <v>100</v>
      </c>
      <c r="Y240" s="140">
        <v>99.999999999999986</v>
      </c>
      <c r="Z240" s="140">
        <v>0</v>
      </c>
      <c r="AA240" s="142">
        <v>100</v>
      </c>
    </row>
    <row r="241" spans="1:27" s="147" customFormat="1" ht="12.75" x14ac:dyDescent="0.2">
      <c r="A241" s="130">
        <v>233</v>
      </c>
      <c r="B241" s="137" t="s">
        <v>1453</v>
      </c>
      <c r="C241" s="138">
        <v>4019.6</v>
      </c>
      <c r="D241" s="138">
        <v>1149.2</v>
      </c>
      <c r="E241" s="138">
        <v>2785</v>
      </c>
      <c r="F241" s="138">
        <v>0</v>
      </c>
      <c r="G241" s="138">
        <v>85.4</v>
      </c>
      <c r="H241" s="138">
        <v>4695.3</v>
      </c>
      <c r="I241" s="139">
        <v>1149.2</v>
      </c>
      <c r="J241" s="139">
        <v>2951.8</v>
      </c>
      <c r="K241" s="139">
        <v>0</v>
      </c>
      <c r="L241" s="139">
        <v>594.29999999999995</v>
      </c>
      <c r="M241" s="138">
        <v>4684.9778999999999</v>
      </c>
      <c r="N241" s="139">
        <v>1149.2</v>
      </c>
      <c r="O241" s="139">
        <v>2941.4778999999999</v>
      </c>
      <c r="P241" s="139">
        <v>0</v>
      </c>
      <c r="Q241" s="140">
        <v>594.29999999999995</v>
      </c>
      <c r="R241" s="141">
        <v>-10.322100000000319</v>
      </c>
      <c r="S241" s="140">
        <v>0</v>
      </c>
      <c r="T241" s="140">
        <v>-10.322100000000319</v>
      </c>
      <c r="U241" s="140">
        <v>0</v>
      </c>
      <c r="V241" s="141">
        <v>0</v>
      </c>
      <c r="W241" s="141">
        <v>99.780161012075894</v>
      </c>
      <c r="X241" s="140">
        <v>100</v>
      </c>
      <c r="Y241" s="140">
        <v>99.650311674232654</v>
      </c>
      <c r="Z241" s="140">
        <v>0</v>
      </c>
      <c r="AA241" s="142">
        <v>100</v>
      </c>
    </row>
    <row r="242" spans="1:27" s="147" customFormat="1" ht="12.75" x14ac:dyDescent="0.2">
      <c r="A242" s="130">
        <v>234</v>
      </c>
      <c r="B242" s="137" t="s">
        <v>1454</v>
      </c>
      <c r="C242" s="138">
        <v>1569.2</v>
      </c>
      <c r="D242" s="138">
        <v>717.6</v>
      </c>
      <c r="E242" s="138">
        <v>823.9</v>
      </c>
      <c r="F242" s="138">
        <v>0</v>
      </c>
      <c r="G242" s="138">
        <v>27.7</v>
      </c>
      <c r="H242" s="138">
        <v>1639.7999999999995</v>
      </c>
      <c r="I242" s="139">
        <v>717.6</v>
      </c>
      <c r="J242" s="139">
        <v>894.5</v>
      </c>
      <c r="K242" s="139">
        <v>0</v>
      </c>
      <c r="L242" s="139">
        <v>27.7</v>
      </c>
      <c r="M242" s="138">
        <v>1638.6746000000001</v>
      </c>
      <c r="N242" s="139">
        <v>717.6</v>
      </c>
      <c r="O242" s="139">
        <v>893.37459999999999</v>
      </c>
      <c r="P242" s="139">
        <v>0</v>
      </c>
      <c r="Q242" s="140">
        <v>27.7</v>
      </c>
      <c r="R242" s="141">
        <v>-1.1253999999994448</v>
      </c>
      <c r="S242" s="140">
        <v>0</v>
      </c>
      <c r="T242" s="140">
        <v>-1.1254000000000133</v>
      </c>
      <c r="U242" s="140">
        <v>0</v>
      </c>
      <c r="V242" s="141">
        <v>0</v>
      </c>
      <c r="W242" s="141">
        <v>99.931369679229206</v>
      </c>
      <c r="X242" s="140">
        <v>100</v>
      </c>
      <c r="Y242" s="140">
        <v>99.874186696478475</v>
      </c>
      <c r="Z242" s="140">
        <v>0</v>
      </c>
      <c r="AA242" s="142">
        <v>100</v>
      </c>
    </row>
    <row r="243" spans="1:27" s="147" customFormat="1" ht="12.75" x14ac:dyDescent="0.2">
      <c r="A243" s="130">
        <v>235</v>
      </c>
      <c r="B243" s="137" t="s">
        <v>1455</v>
      </c>
      <c r="C243" s="138">
        <v>1574.6</v>
      </c>
      <c r="D243" s="138">
        <v>630.1</v>
      </c>
      <c r="E243" s="138">
        <v>904.9</v>
      </c>
      <c r="F243" s="138">
        <v>0</v>
      </c>
      <c r="G243" s="138">
        <v>39.6</v>
      </c>
      <c r="H243" s="138">
        <v>1635.1999999999998</v>
      </c>
      <c r="I243" s="139">
        <v>630.1</v>
      </c>
      <c r="J243" s="139">
        <v>965.5</v>
      </c>
      <c r="K243" s="139">
        <v>0</v>
      </c>
      <c r="L243" s="139">
        <v>39.6</v>
      </c>
      <c r="M243" s="138">
        <v>1523.7797999999998</v>
      </c>
      <c r="N243" s="139">
        <v>630.1</v>
      </c>
      <c r="O243" s="139">
        <v>854.07979999999998</v>
      </c>
      <c r="P243" s="139">
        <v>0</v>
      </c>
      <c r="Q243" s="140">
        <v>39.6</v>
      </c>
      <c r="R243" s="141">
        <v>-111.42020000000002</v>
      </c>
      <c r="S243" s="140">
        <v>0</v>
      </c>
      <c r="T243" s="140">
        <v>-111.42020000000002</v>
      </c>
      <c r="U243" s="140">
        <v>0</v>
      </c>
      <c r="V243" s="141">
        <v>0</v>
      </c>
      <c r="W243" s="141">
        <v>93.186142367906072</v>
      </c>
      <c r="X243" s="140">
        <v>100</v>
      </c>
      <c r="Y243" s="140">
        <v>88.459844640082849</v>
      </c>
      <c r="Z243" s="140">
        <v>0</v>
      </c>
      <c r="AA243" s="142">
        <v>100</v>
      </c>
    </row>
    <row r="244" spans="1:27" s="147" customFormat="1" ht="12.75" x14ac:dyDescent="0.2">
      <c r="A244" s="130">
        <v>236</v>
      </c>
      <c r="B244" s="137" t="s">
        <v>1456</v>
      </c>
      <c r="C244" s="138">
        <v>3303.7000000000003</v>
      </c>
      <c r="D244" s="138">
        <v>901.4</v>
      </c>
      <c r="E244" s="138">
        <v>2332.4</v>
      </c>
      <c r="F244" s="138">
        <v>0</v>
      </c>
      <c r="G244" s="138">
        <v>69.900000000000006</v>
      </c>
      <c r="H244" s="138">
        <v>3308.9000000000005</v>
      </c>
      <c r="I244" s="139">
        <v>901.4</v>
      </c>
      <c r="J244" s="139">
        <v>2311.4</v>
      </c>
      <c r="K244" s="139">
        <v>0</v>
      </c>
      <c r="L244" s="139">
        <v>96.1</v>
      </c>
      <c r="M244" s="138">
        <v>3135.3154</v>
      </c>
      <c r="N244" s="139">
        <v>901.4</v>
      </c>
      <c r="O244" s="139">
        <v>2137.8153000000002</v>
      </c>
      <c r="P244" s="139">
        <v>0</v>
      </c>
      <c r="Q244" s="140">
        <v>96.1</v>
      </c>
      <c r="R244" s="141">
        <v>-173.58460000000059</v>
      </c>
      <c r="S244" s="140">
        <v>0</v>
      </c>
      <c r="T244" s="140">
        <v>-173.58469999999988</v>
      </c>
      <c r="U244" s="140">
        <v>0</v>
      </c>
      <c r="V244" s="141">
        <v>0</v>
      </c>
      <c r="W244" s="141">
        <v>94.754008885127973</v>
      </c>
      <c r="X244" s="140">
        <v>100</v>
      </c>
      <c r="Y244" s="140">
        <v>92.490062299904835</v>
      </c>
      <c r="Z244" s="140">
        <v>0</v>
      </c>
      <c r="AA244" s="142">
        <v>100</v>
      </c>
    </row>
    <row r="245" spans="1:27" s="147" customFormat="1" ht="12.75" x14ac:dyDescent="0.2">
      <c r="A245" s="130">
        <v>237</v>
      </c>
      <c r="B245" s="137" t="s">
        <v>1457</v>
      </c>
      <c r="C245" s="138">
        <v>4584.5</v>
      </c>
      <c r="D245" s="138">
        <v>1117.5999999999999</v>
      </c>
      <c r="E245" s="138">
        <v>3422</v>
      </c>
      <c r="F245" s="138">
        <v>0</v>
      </c>
      <c r="G245" s="138">
        <v>44.9</v>
      </c>
      <c r="H245" s="138">
        <v>4815.2</v>
      </c>
      <c r="I245" s="139">
        <v>1117.5999999999999</v>
      </c>
      <c r="J245" s="139">
        <v>3652.7</v>
      </c>
      <c r="K245" s="139">
        <v>0</v>
      </c>
      <c r="L245" s="139">
        <v>44.9</v>
      </c>
      <c r="M245" s="138">
        <v>4144.4617999999991</v>
      </c>
      <c r="N245" s="139">
        <v>1117.5999999999999</v>
      </c>
      <c r="O245" s="139">
        <v>2981.9618</v>
      </c>
      <c r="P245" s="139">
        <v>0</v>
      </c>
      <c r="Q245" s="140">
        <v>44.9</v>
      </c>
      <c r="R245" s="141">
        <v>-670.73820000000069</v>
      </c>
      <c r="S245" s="140">
        <v>0</v>
      </c>
      <c r="T245" s="140">
        <v>-670.73819999999978</v>
      </c>
      <c r="U245" s="140">
        <v>0</v>
      </c>
      <c r="V245" s="141">
        <v>0</v>
      </c>
      <c r="W245" s="141">
        <v>86.070397906628997</v>
      </c>
      <c r="X245" s="140">
        <v>100</v>
      </c>
      <c r="Y245" s="140">
        <v>81.637194404139407</v>
      </c>
      <c r="Z245" s="140">
        <v>0</v>
      </c>
      <c r="AA245" s="142">
        <v>100</v>
      </c>
    </row>
    <row r="246" spans="1:27" s="147" customFormat="1" ht="12.75" x14ac:dyDescent="0.2">
      <c r="A246" s="130">
        <v>238</v>
      </c>
      <c r="B246" s="137" t="s">
        <v>1458</v>
      </c>
      <c r="C246" s="138">
        <v>1914.8</v>
      </c>
      <c r="D246" s="138">
        <v>215.7</v>
      </c>
      <c r="E246" s="138">
        <v>1519.8</v>
      </c>
      <c r="F246" s="138">
        <v>0</v>
      </c>
      <c r="G246" s="138">
        <v>179.3</v>
      </c>
      <c r="H246" s="138">
        <v>2079.6</v>
      </c>
      <c r="I246" s="139">
        <v>215.7</v>
      </c>
      <c r="J246" s="139">
        <v>1639.1</v>
      </c>
      <c r="K246" s="139">
        <v>0</v>
      </c>
      <c r="L246" s="139">
        <v>224.8</v>
      </c>
      <c r="M246" s="138">
        <v>1827.0020999999999</v>
      </c>
      <c r="N246" s="139">
        <v>215.7</v>
      </c>
      <c r="O246" s="139">
        <v>1386.5021000000002</v>
      </c>
      <c r="P246" s="139">
        <v>0</v>
      </c>
      <c r="Q246" s="140">
        <v>224.8</v>
      </c>
      <c r="R246" s="141">
        <v>-252.59789999999998</v>
      </c>
      <c r="S246" s="140">
        <v>0</v>
      </c>
      <c r="T246" s="140">
        <v>-252.59789999999975</v>
      </c>
      <c r="U246" s="140">
        <v>0</v>
      </c>
      <c r="V246" s="141">
        <v>0</v>
      </c>
      <c r="W246" s="141">
        <v>87.853534333525673</v>
      </c>
      <c r="X246" s="140">
        <v>100</v>
      </c>
      <c r="Y246" s="140">
        <v>84.589231895552459</v>
      </c>
      <c r="Z246" s="140">
        <v>0</v>
      </c>
      <c r="AA246" s="142">
        <v>100</v>
      </c>
    </row>
    <row r="247" spans="1:27" s="147" customFormat="1" ht="12.75" x14ac:dyDescent="0.2">
      <c r="A247" s="130">
        <v>239</v>
      </c>
      <c r="B247" s="137" t="s">
        <v>1459</v>
      </c>
      <c r="C247" s="138">
        <v>2868.5</v>
      </c>
      <c r="D247" s="138">
        <v>880.2</v>
      </c>
      <c r="E247" s="138">
        <v>1960.5</v>
      </c>
      <c r="F247" s="138">
        <v>0</v>
      </c>
      <c r="G247" s="138">
        <v>27.8</v>
      </c>
      <c r="H247" s="138">
        <v>2969.6000000000004</v>
      </c>
      <c r="I247" s="139">
        <v>880.2</v>
      </c>
      <c r="J247" s="139">
        <v>2061.6000000000004</v>
      </c>
      <c r="K247" s="139">
        <v>0</v>
      </c>
      <c r="L247" s="139">
        <v>27.8</v>
      </c>
      <c r="M247" s="138">
        <v>2785.8704000000002</v>
      </c>
      <c r="N247" s="139">
        <v>880.2</v>
      </c>
      <c r="O247" s="139">
        <v>1877.8705</v>
      </c>
      <c r="P247" s="139">
        <v>0</v>
      </c>
      <c r="Q247" s="140">
        <v>27.8</v>
      </c>
      <c r="R247" s="141">
        <v>-183.72960000000012</v>
      </c>
      <c r="S247" s="140">
        <v>0</v>
      </c>
      <c r="T247" s="140">
        <v>-183.72950000000037</v>
      </c>
      <c r="U247" s="140">
        <v>0</v>
      </c>
      <c r="V247" s="141">
        <v>0</v>
      </c>
      <c r="W247" s="141">
        <v>93.812984913793102</v>
      </c>
      <c r="X247" s="140">
        <v>100</v>
      </c>
      <c r="Y247" s="140">
        <v>91.088014163756299</v>
      </c>
      <c r="Z247" s="140">
        <v>0</v>
      </c>
      <c r="AA247" s="142">
        <v>100</v>
      </c>
    </row>
    <row r="248" spans="1:27" s="147" customFormat="1" ht="12.75" x14ac:dyDescent="0.2">
      <c r="A248" s="130">
        <v>240</v>
      </c>
      <c r="B248" s="137" t="s">
        <v>1460</v>
      </c>
      <c r="C248" s="138">
        <v>3104.5</v>
      </c>
      <c r="D248" s="138">
        <v>752.1</v>
      </c>
      <c r="E248" s="138">
        <v>2279.3000000000002</v>
      </c>
      <c r="F248" s="138">
        <v>0</v>
      </c>
      <c r="G248" s="138">
        <v>73.099999999999994</v>
      </c>
      <c r="H248" s="138">
        <v>3938.2999999999997</v>
      </c>
      <c r="I248" s="139">
        <v>752.1</v>
      </c>
      <c r="J248" s="139">
        <v>3110.5</v>
      </c>
      <c r="K248" s="139">
        <v>0</v>
      </c>
      <c r="L248" s="139">
        <v>75.7</v>
      </c>
      <c r="M248" s="138">
        <v>3705.2492999999999</v>
      </c>
      <c r="N248" s="139">
        <v>752.1</v>
      </c>
      <c r="O248" s="139">
        <v>2877.4494000000004</v>
      </c>
      <c r="P248" s="139">
        <v>0</v>
      </c>
      <c r="Q248" s="140">
        <v>75.7</v>
      </c>
      <c r="R248" s="141">
        <v>-233.05069999999978</v>
      </c>
      <c r="S248" s="140">
        <v>0</v>
      </c>
      <c r="T248" s="140">
        <v>-233.05059999999958</v>
      </c>
      <c r="U248" s="140">
        <v>0</v>
      </c>
      <c r="V248" s="141">
        <v>0</v>
      </c>
      <c r="W248" s="141">
        <v>94.082454358479552</v>
      </c>
      <c r="X248" s="140">
        <v>100</v>
      </c>
      <c r="Y248" s="140">
        <v>92.507616138884444</v>
      </c>
      <c r="Z248" s="140">
        <v>0</v>
      </c>
      <c r="AA248" s="142">
        <v>100</v>
      </c>
    </row>
    <row r="249" spans="1:27" s="147" customFormat="1" ht="12.75" x14ac:dyDescent="0.2">
      <c r="A249" s="130">
        <v>241</v>
      </c>
      <c r="B249" s="137" t="s">
        <v>1461</v>
      </c>
      <c r="C249" s="138">
        <v>4672.8</v>
      </c>
      <c r="D249" s="138">
        <v>1159.2</v>
      </c>
      <c r="E249" s="138">
        <v>3404.1</v>
      </c>
      <c r="F249" s="138">
        <v>0</v>
      </c>
      <c r="G249" s="138">
        <v>109.5</v>
      </c>
      <c r="H249" s="138">
        <v>4782.0999999999995</v>
      </c>
      <c r="I249" s="139">
        <v>1159.2</v>
      </c>
      <c r="J249" s="139">
        <v>3495.2</v>
      </c>
      <c r="K249" s="139">
        <v>0</v>
      </c>
      <c r="L249" s="139">
        <v>127.69999999999999</v>
      </c>
      <c r="M249" s="138">
        <v>4467.8759</v>
      </c>
      <c r="N249" s="139">
        <v>1159.2</v>
      </c>
      <c r="O249" s="139">
        <v>3180.9758999999999</v>
      </c>
      <c r="P249" s="139">
        <v>0</v>
      </c>
      <c r="Q249" s="140">
        <v>127.69999999999999</v>
      </c>
      <c r="R249" s="141">
        <v>-314.22409999999945</v>
      </c>
      <c r="S249" s="140">
        <v>0</v>
      </c>
      <c r="T249" s="140">
        <v>-314.22409999999991</v>
      </c>
      <c r="U249" s="140">
        <v>0</v>
      </c>
      <c r="V249" s="141">
        <v>0</v>
      </c>
      <c r="W249" s="141">
        <v>93.429160828924537</v>
      </c>
      <c r="X249" s="140">
        <v>100</v>
      </c>
      <c r="Y249" s="140">
        <v>91.009839208056761</v>
      </c>
      <c r="Z249" s="140">
        <v>0</v>
      </c>
      <c r="AA249" s="142">
        <v>100</v>
      </c>
    </row>
    <row r="250" spans="1:27" s="147" customFormat="1" ht="12.75" x14ac:dyDescent="0.2">
      <c r="A250" s="130">
        <v>242</v>
      </c>
      <c r="B250" s="137" t="s">
        <v>1462</v>
      </c>
      <c r="C250" s="138">
        <v>2995.9</v>
      </c>
      <c r="D250" s="138">
        <v>942.8</v>
      </c>
      <c r="E250" s="138">
        <v>1998.7</v>
      </c>
      <c r="F250" s="138">
        <v>0</v>
      </c>
      <c r="G250" s="138">
        <v>54.4</v>
      </c>
      <c r="H250" s="138">
        <v>3103.9</v>
      </c>
      <c r="I250" s="139">
        <v>942.8</v>
      </c>
      <c r="J250" s="139">
        <v>2067.8000000000002</v>
      </c>
      <c r="K250" s="139">
        <v>0</v>
      </c>
      <c r="L250" s="139">
        <v>93.3</v>
      </c>
      <c r="M250" s="138">
        <v>2857.4</v>
      </c>
      <c r="N250" s="139">
        <v>942.8</v>
      </c>
      <c r="O250" s="139">
        <v>1821.3</v>
      </c>
      <c r="P250" s="139">
        <v>0</v>
      </c>
      <c r="Q250" s="140">
        <v>93.3</v>
      </c>
      <c r="R250" s="141">
        <v>-246.5</v>
      </c>
      <c r="S250" s="140">
        <v>0</v>
      </c>
      <c r="T250" s="140">
        <v>-246.50000000000023</v>
      </c>
      <c r="U250" s="140">
        <v>0</v>
      </c>
      <c r="V250" s="141">
        <v>0</v>
      </c>
      <c r="W250" s="141">
        <v>92.058378169399788</v>
      </c>
      <c r="X250" s="140">
        <v>100</v>
      </c>
      <c r="Y250" s="140">
        <v>88.07911790308539</v>
      </c>
      <c r="Z250" s="140">
        <v>0</v>
      </c>
      <c r="AA250" s="142">
        <v>100</v>
      </c>
    </row>
    <row r="251" spans="1:27" s="147" customFormat="1" ht="12.75" x14ac:dyDescent="0.2">
      <c r="A251" s="130">
        <v>243</v>
      </c>
      <c r="B251" s="137" t="s">
        <v>1463</v>
      </c>
      <c r="C251" s="138">
        <v>774.59999999999991</v>
      </c>
      <c r="D251" s="138">
        <v>682.8</v>
      </c>
      <c r="E251" s="138">
        <v>76.900000000000006</v>
      </c>
      <c r="F251" s="138">
        <v>0</v>
      </c>
      <c r="G251" s="138">
        <v>14.9</v>
      </c>
      <c r="H251" s="138">
        <v>774.59999999999991</v>
      </c>
      <c r="I251" s="139">
        <v>682.8</v>
      </c>
      <c r="J251" s="139">
        <v>76.900000000000006</v>
      </c>
      <c r="K251" s="139">
        <v>0</v>
      </c>
      <c r="L251" s="139">
        <v>14.9</v>
      </c>
      <c r="M251" s="138">
        <v>774.57999999999993</v>
      </c>
      <c r="N251" s="139">
        <v>682.8</v>
      </c>
      <c r="O251" s="139">
        <v>76.88</v>
      </c>
      <c r="P251" s="139">
        <v>0</v>
      </c>
      <c r="Q251" s="140">
        <v>14.9</v>
      </c>
      <c r="R251" s="141">
        <v>-1.999999999998181E-2</v>
      </c>
      <c r="S251" s="140">
        <v>0</v>
      </c>
      <c r="T251" s="140">
        <v>-2.0000000000010232E-2</v>
      </c>
      <c r="U251" s="140">
        <v>0</v>
      </c>
      <c r="V251" s="141">
        <v>0</v>
      </c>
      <c r="W251" s="141">
        <v>99.997418022205011</v>
      </c>
      <c r="X251" s="140">
        <v>100</v>
      </c>
      <c r="Y251" s="140">
        <v>99.973992197659285</v>
      </c>
      <c r="Z251" s="140">
        <v>0</v>
      </c>
      <c r="AA251" s="142">
        <v>100</v>
      </c>
    </row>
    <row r="252" spans="1:27" s="147" customFormat="1" ht="12.75" x14ac:dyDescent="0.2">
      <c r="A252" s="130">
        <v>244</v>
      </c>
      <c r="B252" s="137" t="s">
        <v>1464</v>
      </c>
      <c r="C252" s="138">
        <v>3943.7999999999997</v>
      </c>
      <c r="D252" s="138">
        <v>773.1</v>
      </c>
      <c r="E252" s="138">
        <v>2924.7</v>
      </c>
      <c r="F252" s="138">
        <v>0</v>
      </c>
      <c r="G252" s="138">
        <v>246</v>
      </c>
      <c r="H252" s="138">
        <v>3984.8</v>
      </c>
      <c r="I252" s="139">
        <v>773.1</v>
      </c>
      <c r="J252" s="139">
        <v>2965.7</v>
      </c>
      <c r="K252" s="139">
        <v>0</v>
      </c>
      <c r="L252" s="139">
        <v>246</v>
      </c>
      <c r="M252" s="138">
        <v>3837.8743999999997</v>
      </c>
      <c r="N252" s="139">
        <v>773.1</v>
      </c>
      <c r="O252" s="139">
        <v>2818.7743999999998</v>
      </c>
      <c r="P252" s="139">
        <v>0</v>
      </c>
      <c r="Q252" s="140">
        <v>246</v>
      </c>
      <c r="R252" s="141">
        <v>-146.92560000000049</v>
      </c>
      <c r="S252" s="140">
        <v>0</v>
      </c>
      <c r="T252" s="140">
        <v>-146.92560000000003</v>
      </c>
      <c r="U252" s="140">
        <v>0</v>
      </c>
      <c r="V252" s="141">
        <v>0</v>
      </c>
      <c r="W252" s="141">
        <v>96.312848825537031</v>
      </c>
      <c r="X252" s="140">
        <v>100</v>
      </c>
      <c r="Y252" s="140">
        <v>95.045837407694648</v>
      </c>
      <c r="Z252" s="140">
        <v>0</v>
      </c>
      <c r="AA252" s="142">
        <v>100</v>
      </c>
    </row>
    <row r="253" spans="1:27" s="147" customFormat="1" ht="12.75" x14ac:dyDescent="0.2">
      <c r="A253" s="130">
        <v>245</v>
      </c>
      <c r="B253" s="137" t="s">
        <v>1465</v>
      </c>
      <c r="C253" s="138">
        <v>5307.9</v>
      </c>
      <c r="D253" s="138">
        <v>1028</v>
      </c>
      <c r="E253" s="138">
        <v>4133.5</v>
      </c>
      <c r="F253" s="138">
        <v>0</v>
      </c>
      <c r="G253" s="138">
        <v>146.4</v>
      </c>
      <c r="H253" s="138">
        <v>5651.9000000000015</v>
      </c>
      <c r="I253" s="139">
        <v>1028</v>
      </c>
      <c r="J253" s="139">
        <v>4473.4000000000005</v>
      </c>
      <c r="K253" s="139">
        <v>0</v>
      </c>
      <c r="L253" s="139">
        <v>150.5</v>
      </c>
      <c r="M253" s="138">
        <v>5651.9000000000005</v>
      </c>
      <c r="N253" s="139">
        <v>1028</v>
      </c>
      <c r="O253" s="139">
        <v>4473.3999999999996</v>
      </c>
      <c r="P253" s="139">
        <v>0</v>
      </c>
      <c r="Q253" s="140">
        <v>150.5</v>
      </c>
      <c r="R253" s="141">
        <v>0</v>
      </c>
      <c r="S253" s="140">
        <v>0</v>
      </c>
      <c r="T253" s="140">
        <v>0</v>
      </c>
      <c r="U253" s="140">
        <v>0</v>
      </c>
      <c r="V253" s="141">
        <v>0</v>
      </c>
      <c r="W253" s="141">
        <v>99.999999999999986</v>
      </c>
      <c r="X253" s="140">
        <v>100</v>
      </c>
      <c r="Y253" s="140">
        <v>99.999999999999972</v>
      </c>
      <c r="Z253" s="140">
        <v>0</v>
      </c>
      <c r="AA253" s="142">
        <v>100</v>
      </c>
    </row>
    <row r="254" spans="1:27" s="147" customFormat="1" ht="12.75" x14ac:dyDescent="0.2">
      <c r="A254" s="130">
        <v>246</v>
      </c>
      <c r="B254" s="137" t="s">
        <v>1466</v>
      </c>
      <c r="C254" s="138">
        <v>2642.1</v>
      </c>
      <c r="D254" s="138">
        <v>877.9</v>
      </c>
      <c r="E254" s="138">
        <v>1727.3</v>
      </c>
      <c r="F254" s="138">
        <v>0</v>
      </c>
      <c r="G254" s="138">
        <v>36.9</v>
      </c>
      <c r="H254" s="138">
        <v>2820.3999999999987</v>
      </c>
      <c r="I254" s="139">
        <v>877.9</v>
      </c>
      <c r="J254" s="139">
        <v>1795.3999999999999</v>
      </c>
      <c r="K254" s="139">
        <v>0</v>
      </c>
      <c r="L254" s="139">
        <v>147.10000000000002</v>
      </c>
      <c r="M254" s="138">
        <v>2765.0535</v>
      </c>
      <c r="N254" s="139">
        <v>877.9</v>
      </c>
      <c r="O254" s="139">
        <v>1740.0534999999998</v>
      </c>
      <c r="P254" s="139">
        <v>0</v>
      </c>
      <c r="Q254" s="140">
        <v>147.10000000000002</v>
      </c>
      <c r="R254" s="141">
        <v>-55.346499999998741</v>
      </c>
      <c r="S254" s="140">
        <v>0</v>
      </c>
      <c r="T254" s="140">
        <v>-55.346500000000106</v>
      </c>
      <c r="U254" s="140">
        <v>0</v>
      </c>
      <c r="V254" s="141">
        <v>0</v>
      </c>
      <c r="W254" s="141">
        <v>98.037636505460256</v>
      </c>
      <c r="X254" s="140">
        <v>100</v>
      </c>
      <c r="Y254" s="140">
        <v>96.917316475437218</v>
      </c>
      <c r="Z254" s="140">
        <v>0</v>
      </c>
      <c r="AA254" s="142">
        <v>100</v>
      </c>
    </row>
    <row r="255" spans="1:27" s="147" customFormat="1" ht="12.75" x14ac:dyDescent="0.2">
      <c r="A255" s="130">
        <v>247</v>
      </c>
      <c r="B255" s="137" t="s">
        <v>1467</v>
      </c>
      <c r="C255" s="138">
        <v>3053.7000000000003</v>
      </c>
      <c r="D255" s="138">
        <v>869.7</v>
      </c>
      <c r="E255" s="138">
        <v>2121.9</v>
      </c>
      <c r="F255" s="138">
        <v>0</v>
      </c>
      <c r="G255" s="138">
        <v>62.1</v>
      </c>
      <c r="H255" s="138">
        <v>3210.8000000000006</v>
      </c>
      <c r="I255" s="139">
        <v>869.7</v>
      </c>
      <c r="J255" s="139">
        <v>2247.2999999999997</v>
      </c>
      <c r="K255" s="139">
        <v>0</v>
      </c>
      <c r="L255" s="139">
        <v>93.8</v>
      </c>
      <c r="M255" s="138">
        <v>3188.6536999999998</v>
      </c>
      <c r="N255" s="139">
        <v>869.7</v>
      </c>
      <c r="O255" s="139">
        <v>2225.1536999999998</v>
      </c>
      <c r="P255" s="139">
        <v>0</v>
      </c>
      <c r="Q255" s="140">
        <v>93.8</v>
      </c>
      <c r="R255" s="141">
        <v>-22.146300000000792</v>
      </c>
      <c r="S255" s="140">
        <v>0</v>
      </c>
      <c r="T255" s="140">
        <v>-22.146299999999883</v>
      </c>
      <c r="U255" s="140">
        <v>0</v>
      </c>
      <c r="V255" s="141">
        <v>0</v>
      </c>
      <c r="W255" s="141">
        <v>99.310256010962974</v>
      </c>
      <c r="X255" s="140">
        <v>100</v>
      </c>
      <c r="Y255" s="140">
        <v>99.014537444933922</v>
      </c>
      <c r="Z255" s="140">
        <v>0</v>
      </c>
      <c r="AA255" s="142">
        <v>100</v>
      </c>
    </row>
    <row r="256" spans="1:27" s="147" customFormat="1" ht="12.75" x14ac:dyDescent="0.2">
      <c r="A256" s="130">
        <v>248</v>
      </c>
      <c r="B256" s="137" t="s">
        <v>1468</v>
      </c>
      <c r="C256" s="138">
        <v>4179.5</v>
      </c>
      <c r="D256" s="138">
        <v>1161.3</v>
      </c>
      <c r="E256" s="138">
        <v>2923</v>
      </c>
      <c r="F256" s="138">
        <v>0</v>
      </c>
      <c r="G256" s="138">
        <v>95.2</v>
      </c>
      <c r="H256" s="138">
        <v>4347.1000000000004</v>
      </c>
      <c r="I256" s="139">
        <v>1161.3</v>
      </c>
      <c r="J256" s="139">
        <v>3025.5</v>
      </c>
      <c r="K256" s="139">
        <v>0</v>
      </c>
      <c r="L256" s="139">
        <v>160.30000000000001</v>
      </c>
      <c r="M256" s="138">
        <v>3905.0420000000004</v>
      </c>
      <c r="N256" s="139">
        <v>1161.3</v>
      </c>
      <c r="O256" s="139">
        <v>2583.442</v>
      </c>
      <c r="P256" s="139">
        <v>0</v>
      </c>
      <c r="Q256" s="140">
        <v>160.30000000000001</v>
      </c>
      <c r="R256" s="141">
        <v>-442.05799999999999</v>
      </c>
      <c r="S256" s="140">
        <v>0</v>
      </c>
      <c r="T256" s="140">
        <v>-442.05799999999999</v>
      </c>
      <c r="U256" s="140">
        <v>0</v>
      </c>
      <c r="V256" s="141">
        <v>0</v>
      </c>
      <c r="W256" s="141">
        <v>89.830967771617864</v>
      </c>
      <c r="X256" s="140">
        <v>100</v>
      </c>
      <c r="Y256" s="140">
        <v>85.388927450008268</v>
      </c>
      <c r="Z256" s="140">
        <v>0</v>
      </c>
      <c r="AA256" s="142">
        <v>100</v>
      </c>
    </row>
    <row r="257" spans="1:27" s="147" customFormat="1" ht="12.75" x14ac:dyDescent="0.2">
      <c r="A257" s="130">
        <v>249</v>
      </c>
      <c r="B257" s="137"/>
      <c r="C257" s="138"/>
      <c r="D257" s="138"/>
      <c r="E257" s="138"/>
      <c r="F257" s="138"/>
      <c r="G257" s="138"/>
      <c r="H257" s="138">
        <v>0</v>
      </c>
      <c r="I257" s="139"/>
      <c r="J257" s="139">
        <v>0</v>
      </c>
      <c r="K257" s="139"/>
      <c r="L257" s="139"/>
      <c r="M257" s="139">
        <v>0</v>
      </c>
      <c r="N257" s="139"/>
      <c r="O257" s="139">
        <v>0</v>
      </c>
      <c r="P257" s="139"/>
      <c r="Q257" s="140">
        <v>0</v>
      </c>
      <c r="R257" s="141">
        <v>0</v>
      </c>
      <c r="S257" s="140"/>
      <c r="T257" s="140">
        <v>0</v>
      </c>
      <c r="U257" s="140"/>
      <c r="V257" s="141">
        <v>0</v>
      </c>
      <c r="W257" s="141">
        <v>0</v>
      </c>
      <c r="X257" s="140"/>
      <c r="Y257" s="140">
        <v>0</v>
      </c>
      <c r="Z257" s="140"/>
      <c r="AA257" s="142">
        <v>0</v>
      </c>
    </row>
    <row r="258" spans="1:27" s="147" customFormat="1" ht="12.75" x14ac:dyDescent="0.2">
      <c r="A258" s="130">
        <v>250</v>
      </c>
      <c r="B258" s="143" t="s">
        <v>1469</v>
      </c>
      <c r="C258" s="144">
        <v>188834.4</v>
      </c>
      <c r="D258" s="144">
        <v>44876.800000000003</v>
      </c>
      <c r="E258" s="144">
        <v>140758</v>
      </c>
      <c r="F258" s="144">
        <v>580.5</v>
      </c>
      <c r="G258" s="144">
        <v>2619.1</v>
      </c>
      <c r="H258" s="144">
        <v>200072.1</v>
      </c>
      <c r="I258" s="144">
        <v>44876.800000000003</v>
      </c>
      <c r="J258" s="144">
        <v>149775.29999999999</v>
      </c>
      <c r="K258" s="144">
        <v>580.5</v>
      </c>
      <c r="L258" s="144">
        <v>4839.5</v>
      </c>
      <c r="M258" s="144">
        <v>193076.13430000003</v>
      </c>
      <c r="N258" s="144">
        <v>44876.800000000003</v>
      </c>
      <c r="O258" s="144">
        <v>142779.33419999998</v>
      </c>
      <c r="P258" s="144">
        <v>580.5</v>
      </c>
      <c r="Q258" s="144">
        <v>4839.4999999999991</v>
      </c>
      <c r="R258" s="141">
        <v>-6995.9656999999715</v>
      </c>
      <c r="S258" s="141">
        <v>0</v>
      </c>
      <c r="T258" s="141">
        <v>-6995.9658000000054</v>
      </c>
      <c r="U258" s="141">
        <v>0</v>
      </c>
      <c r="V258" s="141">
        <v>0</v>
      </c>
      <c r="W258" s="141">
        <v>96.503277718382535</v>
      </c>
      <c r="X258" s="141">
        <v>100</v>
      </c>
      <c r="Y258" s="141">
        <v>95.329025680469343</v>
      </c>
      <c r="Z258" s="141">
        <v>100</v>
      </c>
      <c r="AA258" s="148">
        <v>99.999999999999972</v>
      </c>
    </row>
    <row r="259" spans="1:27" s="147" customFormat="1" ht="12.75" x14ac:dyDescent="0.2">
      <c r="A259" s="130">
        <v>251</v>
      </c>
      <c r="B259" s="143" t="s">
        <v>1265</v>
      </c>
      <c r="C259" s="144">
        <v>122529.60000000001</v>
      </c>
      <c r="D259" s="144">
        <v>24949</v>
      </c>
      <c r="E259" s="144">
        <v>96463.8</v>
      </c>
      <c r="F259" s="144">
        <v>0</v>
      </c>
      <c r="G259" s="144">
        <v>1116.8</v>
      </c>
      <c r="H259" s="144">
        <v>128163.3</v>
      </c>
      <c r="I259" s="144">
        <v>24949</v>
      </c>
      <c r="J259" s="144">
        <v>101446.7</v>
      </c>
      <c r="K259" s="144">
        <v>0</v>
      </c>
      <c r="L259" s="144">
        <v>1767.6000000000001</v>
      </c>
      <c r="M259" s="144">
        <v>124395.47270000001</v>
      </c>
      <c r="N259" s="144">
        <v>24949</v>
      </c>
      <c r="O259" s="144">
        <v>97678.872699999993</v>
      </c>
      <c r="P259" s="144">
        <v>0</v>
      </c>
      <c r="Q259" s="144">
        <v>1767.6000000000001</v>
      </c>
      <c r="R259" s="141">
        <v>-3767.8272999999899</v>
      </c>
      <c r="S259" s="141">
        <v>0</v>
      </c>
      <c r="T259" s="141">
        <v>-3767.8273000000045</v>
      </c>
      <c r="U259" s="141">
        <v>0</v>
      </c>
      <c r="V259" s="141">
        <v>0</v>
      </c>
      <c r="W259" s="141">
        <v>97.060135545823186</v>
      </c>
      <c r="X259" s="141">
        <v>100</v>
      </c>
      <c r="Y259" s="141">
        <v>96.285904519319004</v>
      </c>
      <c r="Z259" s="141">
        <v>0</v>
      </c>
      <c r="AA259" s="148">
        <v>100</v>
      </c>
    </row>
    <row r="260" spans="1:27" s="147" customFormat="1" ht="12.75" x14ac:dyDescent="0.2">
      <c r="A260" s="130">
        <v>252</v>
      </c>
      <c r="B260" s="143" t="s">
        <v>1266</v>
      </c>
      <c r="C260" s="144">
        <v>66304.800000000003</v>
      </c>
      <c r="D260" s="144">
        <v>19927.8</v>
      </c>
      <c r="E260" s="144">
        <v>44294.200000000004</v>
      </c>
      <c r="F260" s="144">
        <v>580.5</v>
      </c>
      <c r="G260" s="144">
        <v>1502.3</v>
      </c>
      <c r="H260" s="144">
        <v>71908.799999999988</v>
      </c>
      <c r="I260" s="144">
        <v>19927.8</v>
      </c>
      <c r="J260" s="144">
        <v>48328.599999999991</v>
      </c>
      <c r="K260" s="144">
        <v>580.5</v>
      </c>
      <c r="L260" s="144">
        <v>3071.8999999999996</v>
      </c>
      <c r="M260" s="144">
        <v>68680.661599999992</v>
      </c>
      <c r="N260" s="144">
        <v>19927.8</v>
      </c>
      <c r="O260" s="144">
        <v>45100.461499999998</v>
      </c>
      <c r="P260" s="144">
        <v>580.5</v>
      </c>
      <c r="Q260" s="144">
        <v>3071.8999999999996</v>
      </c>
      <c r="R260" s="141">
        <v>-3228.1383999999962</v>
      </c>
      <c r="S260" s="141">
        <v>0</v>
      </c>
      <c r="T260" s="141">
        <v>-3228.1384999999937</v>
      </c>
      <c r="U260" s="141">
        <v>0</v>
      </c>
      <c r="V260" s="141">
        <v>0</v>
      </c>
      <c r="W260" s="141">
        <v>95.510788109383</v>
      </c>
      <c r="X260" s="141">
        <v>100</v>
      </c>
      <c r="Y260" s="141">
        <v>93.320438622265087</v>
      </c>
      <c r="Z260" s="141">
        <v>100</v>
      </c>
      <c r="AA260" s="148">
        <v>100</v>
      </c>
    </row>
    <row r="261" spans="1:27" s="147" customFormat="1" ht="12.75" x14ac:dyDescent="0.2">
      <c r="A261" s="130">
        <v>253</v>
      </c>
      <c r="B261" s="137" t="s">
        <v>1291</v>
      </c>
      <c r="C261" s="138">
        <v>122529.60000000001</v>
      </c>
      <c r="D261" s="138">
        <v>24949</v>
      </c>
      <c r="E261" s="138">
        <v>96463.8</v>
      </c>
      <c r="F261" s="138">
        <v>0</v>
      </c>
      <c r="G261" s="138">
        <v>1116.8</v>
      </c>
      <c r="H261" s="138">
        <v>128163.3</v>
      </c>
      <c r="I261" s="139">
        <v>24949</v>
      </c>
      <c r="J261" s="139">
        <v>101446.7</v>
      </c>
      <c r="K261" s="139">
        <v>0</v>
      </c>
      <c r="L261" s="139">
        <v>1767.6000000000001</v>
      </c>
      <c r="M261" s="138">
        <v>124395.47270000001</v>
      </c>
      <c r="N261" s="139">
        <v>24949</v>
      </c>
      <c r="O261" s="139">
        <v>97678.872699999993</v>
      </c>
      <c r="P261" s="139">
        <v>0</v>
      </c>
      <c r="Q261" s="140">
        <v>1767.6000000000001</v>
      </c>
      <c r="R261" s="141">
        <v>-3767.8272999999899</v>
      </c>
      <c r="S261" s="140">
        <v>0</v>
      </c>
      <c r="T261" s="140">
        <v>-3767.8273000000045</v>
      </c>
      <c r="U261" s="140">
        <v>0</v>
      </c>
      <c r="V261" s="141">
        <v>0</v>
      </c>
      <c r="W261" s="141">
        <v>97.060135545823186</v>
      </c>
      <c r="X261" s="140">
        <v>100</v>
      </c>
      <c r="Y261" s="140">
        <v>96.285904519319004</v>
      </c>
      <c r="Z261" s="140">
        <v>0</v>
      </c>
      <c r="AA261" s="142">
        <v>100</v>
      </c>
    </row>
    <row r="262" spans="1:27" s="147" customFormat="1" ht="12.75" x14ac:dyDescent="0.2">
      <c r="A262" s="130">
        <v>254</v>
      </c>
      <c r="B262" s="137" t="s">
        <v>1470</v>
      </c>
      <c r="C262" s="138">
        <v>2686.6</v>
      </c>
      <c r="D262" s="138">
        <v>846.9</v>
      </c>
      <c r="E262" s="138">
        <v>1797</v>
      </c>
      <c r="F262" s="138">
        <v>0</v>
      </c>
      <c r="G262" s="138">
        <v>42.7</v>
      </c>
      <c r="H262" s="138">
        <v>2960.1999999999989</v>
      </c>
      <c r="I262" s="139">
        <v>846.9</v>
      </c>
      <c r="J262" s="139">
        <v>1993.8</v>
      </c>
      <c r="K262" s="139">
        <v>0</v>
      </c>
      <c r="L262" s="139">
        <v>119.5</v>
      </c>
      <c r="M262" s="138">
        <v>2779.0329000000002</v>
      </c>
      <c r="N262" s="139">
        <v>846.9</v>
      </c>
      <c r="O262" s="139">
        <v>1812.6329000000001</v>
      </c>
      <c r="P262" s="139">
        <v>0</v>
      </c>
      <c r="Q262" s="140">
        <v>119.5</v>
      </c>
      <c r="R262" s="141">
        <v>-181.16709999999875</v>
      </c>
      <c r="S262" s="140">
        <v>0</v>
      </c>
      <c r="T262" s="140">
        <v>-181.16709999999989</v>
      </c>
      <c r="U262" s="140">
        <v>0</v>
      </c>
      <c r="V262" s="141">
        <v>0</v>
      </c>
      <c r="W262" s="141">
        <v>93.879903384906456</v>
      </c>
      <c r="X262" s="140">
        <v>100</v>
      </c>
      <c r="Y262" s="140">
        <v>90.913476778011841</v>
      </c>
      <c r="Z262" s="140">
        <v>0</v>
      </c>
      <c r="AA262" s="142">
        <v>100</v>
      </c>
    </row>
    <row r="263" spans="1:27" s="147" customFormat="1" ht="12.75" x14ac:dyDescent="0.2">
      <c r="A263" s="130">
        <v>255</v>
      </c>
      <c r="B263" s="137" t="s">
        <v>1471</v>
      </c>
      <c r="C263" s="138">
        <v>2510</v>
      </c>
      <c r="D263" s="138">
        <v>959.6</v>
      </c>
      <c r="E263" s="138">
        <v>1514.3</v>
      </c>
      <c r="F263" s="138">
        <v>0</v>
      </c>
      <c r="G263" s="138">
        <v>36.1</v>
      </c>
      <c r="H263" s="138">
        <v>2741.5</v>
      </c>
      <c r="I263" s="139">
        <v>959.6</v>
      </c>
      <c r="J263" s="139">
        <v>1635</v>
      </c>
      <c r="K263" s="139">
        <v>0</v>
      </c>
      <c r="L263" s="139">
        <v>146.89999999999998</v>
      </c>
      <c r="M263" s="138">
        <v>2741.5</v>
      </c>
      <c r="N263" s="139">
        <v>959.6</v>
      </c>
      <c r="O263" s="139">
        <v>1635</v>
      </c>
      <c r="P263" s="139">
        <v>0</v>
      </c>
      <c r="Q263" s="140">
        <v>146.89999999999998</v>
      </c>
      <c r="R263" s="141">
        <v>0</v>
      </c>
      <c r="S263" s="140">
        <v>0</v>
      </c>
      <c r="T263" s="140">
        <v>0</v>
      </c>
      <c r="U263" s="140">
        <v>0</v>
      </c>
      <c r="V263" s="141">
        <v>0</v>
      </c>
      <c r="W263" s="141">
        <v>100</v>
      </c>
      <c r="X263" s="140">
        <v>100</v>
      </c>
      <c r="Y263" s="140">
        <v>100</v>
      </c>
      <c r="Z263" s="140">
        <v>0</v>
      </c>
      <c r="AA263" s="142">
        <v>100</v>
      </c>
    </row>
    <row r="264" spans="1:27" s="147" customFormat="1" ht="12.75" x14ac:dyDescent="0.2">
      <c r="A264" s="130">
        <v>256</v>
      </c>
      <c r="B264" s="137" t="s">
        <v>1472</v>
      </c>
      <c r="C264" s="138">
        <v>2124.6</v>
      </c>
      <c r="D264" s="138">
        <v>896.4</v>
      </c>
      <c r="E264" s="138">
        <v>1188.2</v>
      </c>
      <c r="F264" s="138">
        <v>0</v>
      </c>
      <c r="G264" s="138">
        <v>40</v>
      </c>
      <c r="H264" s="138">
        <v>2190.6</v>
      </c>
      <c r="I264" s="139">
        <v>896.4</v>
      </c>
      <c r="J264" s="139">
        <v>1225.0999999999999</v>
      </c>
      <c r="K264" s="139">
        <v>0</v>
      </c>
      <c r="L264" s="139">
        <v>69.099999999999994</v>
      </c>
      <c r="M264" s="138">
        <v>1545.3440999999998</v>
      </c>
      <c r="N264" s="139">
        <v>896.4</v>
      </c>
      <c r="O264" s="139">
        <v>579.84410000000003</v>
      </c>
      <c r="P264" s="139">
        <v>0</v>
      </c>
      <c r="Q264" s="140">
        <v>69.099999999999994</v>
      </c>
      <c r="R264" s="141">
        <v>-645.25590000000011</v>
      </c>
      <c r="S264" s="140">
        <v>0</v>
      </c>
      <c r="T264" s="140">
        <v>-645.25589999999988</v>
      </c>
      <c r="U264" s="140">
        <v>0</v>
      </c>
      <c r="V264" s="141">
        <v>0</v>
      </c>
      <c r="W264" s="141">
        <v>70.544330320460148</v>
      </c>
      <c r="X264" s="140">
        <v>100</v>
      </c>
      <c r="Y264" s="140">
        <v>47.33034854297609</v>
      </c>
      <c r="Z264" s="140">
        <v>0</v>
      </c>
      <c r="AA264" s="142">
        <v>100</v>
      </c>
    </row>
    <row r="265" spans="1:27" s="147" customFormat="1" ht="12.75" x14ac:dyDescent="0.2">
      <c r="A265" s="130">
        <v>257</v>
      </c>
      <c r="B265" s="137" t="s">
        <v>1469</v>
      </c>
      <c r="C265" s="138">
        <v>17579.5</v>
      </c>
      <c r="D265" s="138">
        <v>1644.9</v>
      </c>
      <c r="E265" s="138">
        <v>15352</v>
      </c>
      <c r="F265" s="138">
        <v>0</v>
      </c>
      <c r="G265" s="138">
        <v>582.6</v>
      </c>
      <c r="H265" s="138">
        <v>18736.2</v>
      </c>
      <c r="I265" s="139">
        <v>1644.9</v>
      </c>
      <c r="J265" s="139">
        <v>16270.9</v>
      </c>
      <c r="K265" s="139">
        <v>0</v>
      </c>
      <c r="L265" s="139">
        <v>820.39999999999986</v>
      </c>
      <c r="M265" s="138">
        <v>17939.612100000002</v>
      </c>
      <c r="N265" s="139">
        <v>1644.9</v>
      </c>
      <c r="O265" s="139">
        <v>15474.312100000001</v>
      </c>
      <c r="P265" s="139">
        <v>0</v>
      </c>
      <c r="Q265" s="140">
        <v>820.39999999999986</v>
      </c>
      <c r="R265" s="141">
        <v>-796.58789999999863</v>
      </c>
      <c r="S265" s="140">
        <v>0</v>
      </c>
      <c r="T265" s="140">
        <v>-796.58789999999863</v>
      </c>
      <c r="U265" s="140">
        <v>0</v>
      </c>
      <c r="V265" s="141">
        <v>0</v>
      </c>
      <c r="W265" s="141">
        <v>95.748402023889582</v>
      </c>
      <c r="X265" s="140">
        <v>100</v>
      </c>
      <c r="Y265" s="140">
        <v>95.104217345076194</v>
      </c>
      <c r="Z265" s="140">
        <v>0</v>
      </c>
      <c r="AA265" s="142">
        <v>100</v>
      </c>
    </row>
    <row r="266" spans="1:27" s="147" customFormat="1" ht="12.75" x14ac:dyDescent="0.2">
      <c r="A266" s="130">
        <v>258</v>
      </c>
      <c r="B266" s="137" t="s">
        <v>1473</v>
      </c>
      <c r="C266" s="138">
        <v>1087.5</v>
      </c>
      <c r="D266" s="138">
        <v>856</v>
      </c>
      <c r="E266" s="138">
        <v>195.7</v>
      </c>
      <c r="F266" s="138">
        <v>0</v>
      </c>
      <c r="G266" s="138">
        <v>35.799999999999997</v>
      </c>
      <c r="H266" s="138">
        <v>1164</v>
      </c>
      <c r="I266" s="139">
        <v>856</v>
      </c>
      <c r="J266" s="139">
        <v>195.7</v>
      </c>
      <c r="K266" s="139">
        <v>0</v>
      </c>
      <c r="L266" s="139">
        <v>112.30000000000001</v>
      </c>
      <c r="M266" s="138">
        <v>1164</v>
      </c>
      <c r="N266" s="139">
        <v>856</v>
      </c>
      <c r="O266" s="139">
        <v>195.7</v>
      </c>
      <c r="P266" s="139">
        <v>0</v>
      </c>
      <c r="Q266" s="140">
        <v>112.30000000000001</v>
      </c>
      <c r="R266" s="141">
        <v>0</v>
      </c>
      <c r="S266" s="140">
        <v>0</v>
      </c>
      <c r="T266" s="140">
        <v>0</v>
      </c>
      <c r="U266" s="140">
        <v>0</v>
      </c>
      <c r="V266" s="141">
        <v>0</v>
      </c>
      <c r="W266" s="141">
        <v>100</v>
      </c>
      <c r="X266" s="140">
        <v>100</v>
      </c>
      <c r="Y266" s="140">
        <v>100</v>
      </c>
      <c r="Z266" s="140">
        <v>0</v>
      </c>
      <c r="AA266" s="142">
        <v>100</v>
      </c>
    </row>
    <row r="267" spans="1:27" s="147" customFormat="1" ht="12.75" x14ac:dyDescent="0.2">
      <c r="A267" s="130">
        <v>259</v>
      </c>
      <c r="B267" s="137" t="s">
        <v>1474</v>
      </c>
      <c r="C267" s="138">
        <v>393.7</v>
      </c>
      <c r="D267" s="138">
        <v>264.7</v>
      </c>
      <c r="E267" s="138">
        <v>78.7</v>
      </c>
      <c r="F267" s="138">
        <v>0</v>
      </c>
      <c r="G267" s="138">
        <v>50.3</v>
      </c>
      <c r="H267" s="138">
        <v>400.9</v>
      </c>
      <c r="I267" s="139">
        <v>264.7</v>
      </c>
      <c r="J267" s="139">
        <v>78.7</v>
      </c>
      <c r="K267" s="139">
        <v>0</v>
      </c>
      <c r="L267" s="139">
        <v>57.499999999999993</v>
      </c>
      <c r="M267" s="138">
        <v>400.9</v>
      </c>
      <c r="N267" s="139">
        <v>264.7</v>
      </c>
      <c r="O267" s="139">
        <v>78.7</v>
      </c>
      <c r="P267" s="139">
        <v>0</v>
      </c>
      <c r="Q267" s="140">
        <v>57.499999999999993</v>
      </c>
      <c r="R267" s="141">
        <v>0</v>
      </c>
      <c r="S267" s="140">
        <v>0</v>
      </c>
      <c r="T267" s="140">
        <v>0</v>
      </c>
      <c r="U267" s="140">
        <v>0</v>
      </c>
      <c r="V267" s="141">
        <v>0</v>
      </c>
      <c r="W267" s="141">
        <v>100</v>
      </c>
      <c r="X267" s="140">
        <v>100</v>
      </c>
      <c r="Y267" s="140">
        <v>100</v>
      </c>
      <c r="Z267" s="140">
        <v>0</v>
      </c>
      <c r="AA267" s="142">
        <v>100</v>
      </c>
    </row>
    <row r="268" spans="1:27" s="147" customFormat="1" ht="12.75" x14ac:dyDescent="0.2">
      <c r="A268" s="130">
        <v>260</v>
      </c>
      <c r="B268" s="137" t="s">
        <v>1475</v>
      </c>
      <c r="C268" s="138">
        <v>2804.7</v>
      </c>
      <c r="D268" s="138">
        <v>919.8</v>
      </c>
      <c r="E268" s="138">
        <v>1865.2</v>
      </c>
      <c r="F268" s="138">
        <v>0</v>
      </c>
      <c r="G268" s="138">
        <v>19.7</v>
      </c>
      <c r="H268" s="138">
        <v>2938</v>
      </c>
      <c r="I268" s="139">
        <v>919.8</v>
      </c>
      <c r="J268" s="139">
        <v>1998.4999999999998</v>
      </c>
      <c r="K268" s="139">
        <v>0</v>
      </c>
      <c r="L268" s="139">
        <v>19.699999999999989</v>
      </c>
      <c r="M268" s="138">
        <v>2894.9015999999997</v>
      </c>
      <c r="N268" s="139">
        <v>919.8</v>
      </c>
      <c r="O268" s="139">
        <v>1955.4015999999999</v>
      </c>
      <c r="P268" s="139">
        <v>0</v>
      </c>
      <c r="Q268" s="140">
        <v>19.699999999999989</v>
      </c>
      <c r="R268" s="141">
        <v>-43.098400000000311</v>
      </c>
      <c r="S268" s="140">
        <v>0</v>
      </c>
      <c r="T268" s="140">
        <v>-43.098399999999856</v>
      </c>
      <c r="U268" s="140">
        <v>0</v>
      </c>
      <c r="V268" s="141">
        <v>0</v>
      </c>
      <c r="W268" s="141">
        <v>98.533070115724968</v>
      </c>
      <c r="X268" s="140">
        <v>100</v>
      </c>
      <c r="Y268" s="140">
        <v>97.843462596947717</v>
      </c>
      <c r="Z268" s="140">
        <v>0</v>
      </c>
      <c r="AA268" s="142">
        <v>100</v>
      </c>
    </row>
    <row r="269" spans="1:27" s="147" customFormat="1" ht="12.75" x14ac:dyDescent="0.2">
      <c r="A269" s="130">
        <v>261</v>
      </c>
      <c r="B269" s="137" t="s">
        <v>1476</v>
      </c>
      <c r="C269" s="138">
        <v>3464.2</v>
      </c>
      <c r="D269" s="138">
        <v>925</v>
      </c>
      <c r="E269" s="138">
        <v>2489.6</v>
      </c>
      <c r="F269" s="138">
        <v>0</v>
      </c>
      <c r="G269" s="138">
        <v>49.6</v>
      </c>
      <c r="H269" s="138">
        <v>4497.7000000000007</v>
      </c>
      <c r="I269" s="139">
        <v>925</v>
      </c>
      <c r="J269" s="139">
        <v>3446.7000000000003</v>
      </c>
      <c r="K269" s="139">
        <v>0</v>
      </c>
      <c r="L269" s="139">
        <v>125.99999999999999</v>
      </c>
      <c r="M269" s="138">
        <v>4492.5667000000003</v>
      </c>
      <c r="N269" s="139">
        <v>925</v>
      </c>
      <c r="O269" s="139">
        <v>3441.5666999999999</v>
      </c>
      <c r="P269" s="139">
        <v>0</v>
      </c>
      <c r="Q269" s="140">
        <v>125.99999999999999</v>
      </c>
      <c r="R269" s="141">
        <v>-5.1333000000004176</v>
      </c>
      <c r="S269" s="140">
        <v>0</v>
      </c>
      <c r="T269" s="140">
        <v>-5.1333000000004176</v>
      </c>
      <c r="U269" s="140">
        <v>0</v>
      </c>
      <c r="V269" s="141">
        <v>0</v>
      </c>
      <c r="W269" s="141">
        <v>99.885868332703382</v>
      </c>
      <c r="X269" s="140">
        <v>100</v>
      </c>
      <c r="Y269" s="140">
        <v>99.85106623727043</v>
      </c>
      <c r="Z269" s="140">
        <v>0</v>
      </c>
      <c r="AA269" s="142">
        <v>100</v>
      </c>
    </row>
    <row r="270" spans="1:27" s="147" customFormat="1" ht="12.75" x14ac:dyDescent="0.2">
      <c r="A270" s="130">
        <v>262</v>
      </c>
      <c r="B270" s="137" t="s">
        <v>1477</v>
      </c>
      <c r="C270" s="138">
        <v>4314.5</v>
      </c>
      <c r="D270" s="138">
        <v>1198.8</v>
      </c>
      <c r="E270" s="138">
        <v>2810.5</v>
      </c>
      <c r="F270" s="138">
        <v>188.3</v>
      </c>
      <c r="G270" s="138">
        <v>116.9</v>
      </c>
      <c r="H270" s="138">
        <v>4833.8</v>
      </c>
      <c r="I270" s="139">
        <v>1198.8</v>
      </c>
      <c r="J270" s="139">
        <v>3139.8</v>
      </c>
      <c r="K270" s="139">
        <v>188.3</v>
      </c>
      <c r="L270" s="139">
        <v>306.89999999999998</v>
      </c>
      <c r="M270" s="138">
        <v>4499.0671999999995</v>
      </c>
      <c r="N270" s="139">
        <v>1198.8</v>
      </c>
      <c r="O270" s="139">
        <v>2805.0672</v>
      </c>
      <c r="P270" s="139">
        <v>188.3</v>
      </c>
      <c r="Q270" s="140">
        <v>306.89999999999998</v>
      </c>
      <c r="R270" s="141">
        <v>-334.73280000000068</v>
      </c>
      <c r="S270" s="140">
        <v>0</v>
      </c>
      <c r="T270" s="140">
        <v>-334.73280000000022</v>
      </c>
      <c r="U270" s="140">
        <v>0</v>
      </c>
      <c r="V270" s="141">
        <v>0</v>
      </c>
      <c r="W270" s="141">
        <v>93.075162398113278</v>
      </c>
      <c r="X270" s="140">
        <v>100</v>
      </c>
      <c r="Y270" s="140">
        <v>89.3390407032295</v>
      </c>
      <c r="Z270" s="140">
        <v>100</v>
      </c>
      <c r="AA270" s="142">
        <v>100</v>
      </c>
    </row>
    <row r="271" spans="1:27" s="147" customFormat="1" ht="12.75" x14ac:dyDescent="0.2">
      <c r="A271" s="130">
        <v>263</v>
      </c>
      <c r="B271" s="137" t="s">
        <v>1478</v>
      </c>
      <c r="C271" s="138">
        <v>2464.4000000000005</v>
      </c>
      <c r="D271" s="138">
        <v>921.7</v>
      </c>
      <c r="E271" s="138">
        <v>1499.4</v>
      </c>
      <c r="F271" s="138">
        <v>0</v>
      </c>
      <c r="G271" s="138">
        <v>43.3</v>
      </c>
      <c r="H271" s="138">
        <v>2545.3999999999992</v>
      </c>
      <c r="I271" s="139">
        <v>921.7</v>
      </c>
      <c r="J271" s="139">
        <v>1564.8</v>
      </c>
      <c r="K271" s="139">
        <v>0</v>
      </c>
      <c r="L271" s="139">
        <v>58.899999999999991</v>
      </c>
      <c r="M271" s="138">
        <v>2431.0756999999999</v>
      </c>
      <c r="N271" s="139">
        <v>921.7</v>
      </c>
      <c r="O271" s="139">
        <v>1450.4757</v>
      </c>
      <c r="P271" s="139">
        <v>0</v>
      </c>
      <c r="Q271" s="140">
        <v>58.899999999999991</v>
      </c>
      <c r="R271" s="141">
        <v>-114.32429999999931</v>
      </c>
      <c r="S271" s="140">
        <v>0</v>
      </c>
      <c r="T271" s="140">
        <v>-114.32429999999999</v>
      </c>
      <c r="U271" s="140">
        <v>0</v>
      </c>
      <c r="V271" s="141">
        <v>0</v>
      </c>
      <c r="W271" s="141">
        <v>95.508591969827947</v>
      </c>
      <c r="X271" s="140">
        <v>100</v>
      </c>
      <c r="Y271" s="140">
        <v>92.693999233128835</v>
      </c>
      <c r="Z271" s="140">
        <v>0</v>
      </c>
      <c r="AA271" s="142">
        <v>100</v>
      </c>
    </row>
    <row r="272" spans="1:27" s="147" customFormat="1" ht="12.75" x14ac:dyDescent="0.2">
      <c r="A272" s="130">
        <v>264</v>
      </c>
      <c r="B272" s="137" t="s">
        <v>1479</v>
      </c>
      <c r="C272" s="138">
        <v>1848.0000000000002</v>
      </c>
      <c r="D272" s="138">
        <v>891.2</v>
      </c>
      <c r="E272" s="138">
        <v>930.6</v>
      </c>
      <c r="F272" s="138">
        <v>0</v>
      </c>
      <c r="G272" s="138">
        <v>26.2</v>
      </c>
      <c r="H272" s="138">
        <v>1960.4</v>
      </c>
      <c r="I272" s="139">
        <v>891.2</v>
      </c>
      <c r="J272" s="139">
        <v>982.8</v>
      </c>
      <c r="K272" s="139">
        <v>0</v>
      </c>
      <c r="L272" s="139">
        <v>86.399999999999991</v>
      </c>
      <c r="M272" s="138">
        <v>1819.9902000000002</v>
      </c>
      <c r="N272" s="139">
        <v>891.2</v>
      </c>
      <c r="O272" s="139">
        <v>842.39010000000007</v>
      </c>
      <c r="P272" s="139">
        <v>0</v>
      </c>
      <c r="Q272" s="140">
        <v>86.399999999999991</v>
      </c>
      <c r="R272" s="141">
        <v>-140.4097999999999</v>
      </c>
      <c r="S272" s="140">
        <v>0</v>
      </c>
      <c r="T272" s="140">
        <v>-140.40989999999988</v>
      </c>
      <c r="U272" s="140">
        <v>0</v>
      </c>
      <c r="V272" s="141">
        <v>0</v>
      </c>
      <c r="W272" s="141">
        <v>92.837696388492148</v>
      </c>
      <c r="X272" s="140">
        <v>100</v>
      </c>
      <c r="Y272" s="140">
        <v>85.713278388278397</v>
      </c>
      <c r="Z272" s="140">
        <v>0</v>
      </c>
      <c r="AA272" s="142">
        <v>100</v>
      </c>
    </row>
    <row r="273" spans="1:27" s="147" customFormat="1" ht="12.75" x14ac:dyDescent="0.2">
      <c r="A273" s="130">
        <v>265</v>
      </c>
      <c r="B273" s="137" t="s">
        <v>1480</v>
      </c>
      <c r="C273" s="138">
        <v>1410.4</v>
      </c>
      <c r="D273" s="138">
        <v>819.5</v>
      </c>
      <c r="E273" s="138">
        <v>585.20000000000005</v>
      </c>
      <c r="F273" s="138">
        <v>0</v>
      </c>
      <c r="G273" s="138">
        <v>5.7</v>
      </c>
      <c r="H273" s="138">
        <v>1525.1000000000001</v>
      </c>
      <c r="I273" s="139">
        <v>819.5</v>
      </c>
      <c r="J273" s="139">
        <v>690.5</v>
      </c>
      <c r="K273" s="139">
        <v>0</v>
      </c>
      <c r="L273" s="139">
        <v>15.100000000000023</v>
      </c>
      <c r="M273" s="138">
        <v>1490.6478999999999</v>
      </c>
      <c r="N273" s="139">
        <v>819.5</v>
      </c>
      <c r="O273" s="139">
        <v>656.04789999999991</v>
      </c>
      <c r="P273" s="139">
        <v>0</v>
      </c>
      <c r="Q273" s="140">
        <v>15.100000000000023</v>
      </c>
      <c r="R273" s="141">
        <v>-34.4521000000002</v>
      </c>
      <c r="S273" s="140">
        <v>0</v>
      </c>
      <c r="T273" s="140">
        <v>-34.452100000000087</v>
      </c>
      <c r="U273" s="140">
        <v>0</v>
      </c>
      <c r="V273" s="141">
        <v>0</v>
      </c>
      <c r="W273" s="141">
        <v>97.74099403317814</v>
      </c>
      <c r="X273" s="140">
        <v>100</v>
      </c>
      <c r="Y273" s="140">
        <v>95.010557566980438</v>
      </c>
      <c r="Z273" s="140">
        <v>0</v>
      </c>
      <c r="AA273" s="142">
        <v>100</v>
      </c>
    </row>
    <row r="274" spans="1:27" s="147" customFormat="1" ht="12.75" x14ac:dyDescent="0.2">
      <c r="A274" s="130">
        <v>266</v>
      </c>
      <c r="B274" s="137" t="s">
        <v>1481</v>
      </c>
      <c r="C274" s="138">
        <v>2257.6</v>
      </c>
      <c r="D274" s="138">
        <v>863.4</v>
      </c>
      <c r="E274" s="138">
        <v>1345.8</v>
      </c>
      <c r="F274" s="138">
        <v>0</v>
      </c>
      <c r="G274" s="138">
        <v>48.4</v>
      </c>
      <c r="H274" s="138">
        <v>2327.5</v>
      </c>
      <c r="I274" s="139">
        <v>863.4</v>
      </c>
      <c r="J274" s="139">
        <v>1405.6999999999998</v>
      </c>
      <c r="K274" s="139">
        <v>0</v>
      </c>
      <c r="L274" s="139">
        <v>58.400000000000006</v>
      </c>
      <c r="M274" s="138">
        <v>2327.4994999999999</v>
      </c>
      <c r="N274" s="139">
        <v>863.4</v>
      </c>
      <c r="O274" s="139">
        <v>1405.6994999999997</v>
      </c>
      <c r="P274" s="139">
        <v>0</v>
      </c>
      <c r="Q274" s="140">
        <v>58.400000000000006</v>
      </c>
      <c r="R274" s="141">
        <v>-5.0000000010186341E-4</v>
      </c>
      <c r="S274" s="140">
        <v>0</v>
      </c>
      <c r="T274" s="140">
        <v>-5.0000000010186341E-4</v>
      </c>
      <c r="U274" s="140">
        <v>0</v>
      </c>
      <c r="V274" s="141">
        <v>0</v>
      </c>
      <c r="W274" s="141">
        <v>99.99997851772288</v>
      </c>
      <c r="X274" s="140">
        <v>100</v>
      </c>
      <c r="Y274" s="140">
        <v>99.999964430532827</v>
      </c>
      <c r="Z274" s="140">
        <v>0</v>
      </c>
      <c r="AA274" s="142">
        <v>100</v>
      </c>
    </row>
    <row r="275" spans="1:27" s="147" customFormat="1" ht="12.75" x14ac:dyDescent="0.2">
      <c r="A275" s="130">
        <v>267</v>
      </c>
      <c r="B275" s="137" t="s">
        <v>1482</v>
      </c>
      <c r="C275" s="138">
        <v>1928.3</v>
      </c>
      <c r="D275" s="138">
        <v>829</v>
      </c>
      <c r="E275" s="138">
        <v>1058</v>
      </c>
      <c r="F275" s="138">
        <v>0</v>
      </c>
      <c r="G275" s="138">
        <v>41.3</v>
      </c>
      <c r="H275" s="138">
        <v>2060.2999999999997</v>
      </c>
      <c r="I275" s="139">
        <v>829</v>
      </c>
      <c r="J275" s="139">
        <v>1178.8</v>
      </c>
      <c r="K275" s="139">
        <v>0</v>
      </c>
      <c r="L275" s="139">
        <v>52.499999999999986</v>
      </c>
      <c r="M275" s="138">
        <v>2059.0342999999998</v>
      </c>
      <c r="N275" s="139">
        <v>829</v>
      </c>
      <c r="O275" s="139">
        <v>1177.5343</v>
      </c>
      <c r="P275" s="139">
        <v>0</v>
      </c>
      <c r="Q275" s="140">
        <v>52.499999999999986</v>
      </c>
      <c r="R275" s="141">
        <v>-1.2656999999999243</v>
      </c>
      <c r="S275" s="140">
        <v>0</v>
      </c>
      <c r="T275" s="140">
        <v>-1.2656999999999243</v>
      </c>
      <c r="U275" s="140">
        <v>0</v>
      </c>
      <c r="V275" s="141">
        <v>0</v>
      </c>
      <c r="W275" s="141">
        <v>99.938567198951617</v>
      </c>
      <c r="X275" s="140">
        <v>100</v>
      </c>
      <c r="Y275" s="140">
        <v>99.892628096369194</v>
      </c>
      <c r="Z275" s="140">
        <v>0</v>
      </c>
      <c r="AA275" s="142">
        <v>100</v>
      </c>
    </row>
    <row r="276" spans="1:27" s="147" customFormat="1" ht="12.75" x14ac:dyDescent="0.2">
      <c r="A276" s="130">
        <v>268</v>
      </c>
      <c r="B276" s="137" t="s">
        <v>1483</v>
      </c>
      <c r="C276" s="138">
        <v>2468.6</v>
      </c>
      <c r="D276" s="138">
        <v>899.8</v>
      </c>
      <c r="E276" s="138">
        <v>1460.2</v>
      </c>
      <c r="F276" s="138">
        <v>0</v>
      </c>
      <c r="G276" s="138">
        <v>108.6</v>
      </c>
      <c r="H276" s="138">
        <v>2693.9</v>
      </c>
      <c r="I276" s="139">
        <v>899.8</v>
      </c>
      <c r="J276" s="139">
        <v>1567.3</v>
      </c>
      <c r="K276" s="139">
        <v>0</v>
      </c>
      <c r="L276" s="139">
        <v>226.8</v>
      </c>
      <c r="M276" s="138">
        <v>2693.2683999999999</v>
      </c>
      <c r="N276" s="139">
        <v>899.8</v>
      </c>
      <c r="O276" s="139">
        <v>1566.6684</v>
      </c>
      <c r="P276" s="139">
        <v>0</v>
      </c>
      <c r="Q276" s="140">
        <v>226.8</v>
      </c>
      <c r="R276" s="141">
        <v>-0.63160000000016225</v>
      </c>
      <c r="S276" s="140">
        <v>0</v>
      </c>
      <c r="T276" s="140">
        <v>-0.63159999999993488</v>
      </c>
      <c r="U276" s="140">
        <v>0</v>
      </c>
      <c r="V276" s="141">
        <v>0</v>
      </c>
      <c r="W276" s="141">
        <v>99.976554437803927</v>
      </c>
      <c r="X276" s="140">
        <v>100</v>
      </c>
      <c r="Y276" s="140">
        <v>99.95970139730747</v>
      </c>
      <c r="Z276" s="140">
        <v>0</v>
      </c>
      <c r="AA276" s="142">
        <v>100</v>
      </c>
    </row>
    <row r="277" spans="1:27" s="147" customFormat="1" ht="12.75" x14ac:dyDescent="0.2">
      <c r="A277" s="130">
        <v>269</v>
      </c>
      <c r="B277" s="137" t="s">
        <v>1484</v>
      </c>
      <c r="C277" s="138">
        <v>2221.7000000000003</v>
      </c>
      <c r="D277" s="138">
        <v>831.8</v>
      </c>
      <c r="E277" s="138">
        <v>1366.5</v>
      </c>
      <c r="F277" s="138">
        <v>0</v>
      </c>
      <c r="G277" s="138">
        <v>23.4</v>
      </c>
      <c r="H277" s="138">
        <v>2427.1999999999998</v>
      </c>
      <c r="I277" s="139">
        <v>831.8</v>
      </c>
      <c r="J277" s="139">
        <v>1541.1999999999998</v>
      </c>
      <c r="K277" s="139">
        <v>0</v>
      </c>
      <c r="L277" s="139">
        <v>54.2</v>
      </c>
      <c r="M277" s="138">
        <v>2330.2063999999996</v>
      </c>
      <c r="N277" s="139">
        <v>831.8</v>
      </c>
      <c r="O277" s="139">
        <v>1444.2063999999998</v>
      </c>
      <c r="P277" s="139">
        <v>0</v>
      </c>
      <c r="Q277" s="140">
        <v>54.2</v>
      </c>
      <c r="R277" s="141">
        <v>-96.993600000000242</v>
      </c>
      <c r="S277" s="140">
        <v>0</v>
      </c>
      <c r="T277" s="140">
        <v>-96.993600000000015</v>
      </c>
      <c r="U277" s="140">
        <v>0</v>
      </c>
      <c r="V277" s="141">
        <v>0</v>
      </c>
      <c r="W277" s="141">
        <v>96.00388925510876</v>
      </c>
      <c r="X277" s="140">
        <v>100</v>
      </c>
      <c r="Y277" s="140">
        <v>93.706618219569165</v>
      </c>
      <c r="Z277" s="140">
        <v>0</v>
      </c>
      <c r="AA277" s="142">
        <v>100</v>
      </c>
    </row>
    <row r="278" spans="1:27" s="147" customFormat="1" ht="12.75" x14ac:dyDescent="0.2">
      <c r="A278" s="130">
        <v>270</v>
      </c>
      <c r="B278" s="137" t="s">
        <v>1485</v>
      </c>
      <c r="C278" s="138">
        <v>2675.6</v>
      </c>
      <c r="D278" s="138">
        <v>978</v>
      </c>
      <c r="E278" s="138">
        <v>1673</v>
      </c>
      <c r="F278" s="138">
        <v>0</v>
      </c>
      <c r="G278" s="138">
        <v>24.6</v>
      </c>
      <c r="H278" s="138">
        <v>2969.4000000000005</v>
      </c>
      <c r="I278" s="139">
        <v>978</v>
      </c>
      <c r="J278" s="139">
        <v>1781.9</v>
      </c>
      <c r="K278" s="139">
        <v>0</v>
      </c>
      <c r="L278" s="139">
        <v>209.5</v>
      </c>
      <c r="M278" s="138">
        <v>2944.1971000000003</v>
      </c>
      <c r="N278" s="139">
        <v>978</v>
      </c>
      <c r="O278" s="139">
        <v>1756.6971000000001</v>
      </c>
      <c r="P278" s="139">
        <v>0</v>
      </c>
      <c r="Q278" s="140">
        <v>209.5</v>
      </c>
      <c r="R278" s="141">
        <v>-25.202900000000227</v>
      </c>
      <c r="S278" s="140">
        <v>0</v>
      </c>
      <c r="T278" s="140">
        <v>-25.2029</v>
      </c>
      <c r="U278" s="140">
        <v>0</v>
      </c>
      <c r="V278" s="141">
        <v>0</v>
      </c>
      <c r="W278" s="141">
        <v>99.151246042971636</v>
      </c>
      <c r="X278" s="140">
        <v>100</v>
      </c>
      <c r="Y278" s="140">
        <v>98.585616476794442</v>
      </c>
      <c r="Z278" s="140">
        <v>0</v>
      </c>
      <c r="AA278" s="142">
        <v>100</v>
      </c>
    </row>
    <row r="279" spans="1:27" s="147" customFormat="1" ht="12.75" x14ac:dyDescent="0.2">
      <c r="A279" s="130">
        <v>271</v>
      </c>
      <c r="B279" s="137" t="s">
        <v>1486</v>
      </c>
      <c r="C279" s="138">
        <v>2368.6999999999998</v>
      </c>
      <c r="D279" s="138">
        <v>891.5</v>
      </c>
      <c r="E279" s="138">
        <v>1445</v>
      </c>
      <c r="F279" s="138">
        <v>0</v>
      </c>
      <c r="G279" s="138">
        <v>32.200000000000003</v>
      </c>
      <c r="H279" s="138">
        <v>2516.9999999999995</v>
      </c>
      <c r="I279" s="139">
        <v>891.5</v>
      </c>
      <c r="J279" s="139">
        <v>1499.9</v>
      </c>
      <c r="K279" s="139">
        <v>0</v>
      </c>
      <c r="L279" s="139">
        <v>125.6</v>
      </c>
      <c r="M279" s="138">
        <v>2102.1485000000002</v>
      </c>
      <c r="N279" s="139">
        <v>891.5</v>
      </c>
      <c r="O279" s="139">
        <v>1085.0484999999999</v>
      </c>
      <c r="P279" s="139">
        <v>0</v>
      </c>
      <c r="Q279" s="140">
        <v>125.6</v>
      </c>
      <c r="R279" s="141">
        <v>-414.85149999999931</v>
      </c>
      <c r="S279" s="140">
        <v>0</v>
      </c>
      <c r="T279" s="140">
        <v>-414.85150000000021</v>
      </c>
      <c r="U279" s="140">
        <v>0</v>
      </c>
      <c r="V279" s="141">
        <v>0</v>
      </c>
      <c r="W279" s="141">
        <v>83.518017481128354</v>
      </c>
      <c r="X279" s="140">
        <v>100</v>
      </c>
      <c r="Y279" s="140">
        <v>72.341389425961722</v>
      </c>
      <c r="Z279" s="140">
        <v>0</v>
      </c>
      <c r="AA279" s="142">
        <v>100</v>
      </c>
    </row>
    <row r="280" spans="1:27" s="147" customFormat="1" ht="12.75" x14ac:dyDescent="0.2">
      <c r="A280" s="130">
        <v>272</v>
      </c>
      <c r="B280" s="137" t="s">
        <v>1487</v>
      </c>
      <c r="C280" s="138">
        <v>4408.2</v>
      </c>
      <c r="D280" s="138">
        <v>1148.0999999999999</v>
      </c>
      <c r="E280" s="138">
        <v>2820.9</v>
      </c>
      <c r="F280" s="138">
        <v>392.2</v>
      </c>
      <c r="G280" s="138">
        <v>47</v>
      </c>
      <c r="H280" s="138">
        <v>4782.5</v>
      </c>
      <c r="I280" s="139">
        <v>1148.0999999999999</v>
      </c>
      <c r="J280" s="139">
        <v>3042.6</v>
      </c>
      <c r="K280" s="139">
        <v>392.2</v>
      </c>
      <c r="L280" s="139">
        <v>199.60000000000002</v>
      </c>
      <c r="M280" s="138">
        <v>4553.6207999999997</v>
      </c>
      <c r="N280" s="139">
        <v>1148.0999999999999</v>
      </c>
      <c r="O280" s="139">
        <v>2813.7207999999996</v>
      </c>
      <c r="P280" s="139">
        <v>392.2</v>
      </c>
      <c r="Q280" s="140">
        <v>199.60000000000002</v>
      </c>
      <c r="R280" s="141">
        <v>-228.87920000000031</v>
      </c>
      <c r="S280" s="140">
        <v>0</v>
      </c>
      <c r="T280" s="140">
        <v>-228.87920000000031</v>
      </c>
      <c r="U280" s="140">
        <v>0</v>
      </c>
      <c r="V280" s="141">
        <v>0</v>
      </c>
      <c r="W280" s="141">
        <v>95.214235232618918</v>
      </c>
      <c r="X280" s="140">
        <v>100</v>
      </c>
      <c r="Y280" s="140">
        <v>92.477512653651473</v>
      </c>
      <c r="Z280" s="140">
        <v>100</v>
      </c>
      <c r="AA280" s="142">
        <v>100</v>
      </c>
    </row>
    <row r="281" spans="1:27" s="147" customFormat="1" ht="12.75" x14ac:dyDescent="0.2">
      <c r="A281" s="130">
        <v>273</v>
      </c>
      <c r="B281" s="137" t="s">
        <v>1488</v>
      </c>
      <c r="C281" s="138">
        <v>1392</v>
      </c>
      <c r="D281" s="138">
        <v>836.7</v>
      </c>
      <c r="E281" s="138">
        <v>550.4</v>
      </c>
      <c r="F281" s="138">
        <v>0</v>
      </c>
      <c r="G281" s="138">
        <v>4.9000000000000004</v>
      </c>
      <c r="H281" s="138">
        <v>1458.3999999999999</v>
      </c>
      <c r="I281" s="139">
        <v>836.7</v>
      </c>
      <c r="J281" s="139">
        <v>582.70000000000005</v>
      </c>
      <c r="K281" s="139">
        <v>0</v>
      </c>
      <c r="L281" s="139">
        <v>39</v>
      </c>
      <c r="M281" s="138">
        <v>1385.7107000000001</v>
      </c>
      <c r="N281" s="139">
        <v>836.7</v>
      </c>
      <c r="O281" s="139">
        <v>510.01069999999999</v>
      </c>
      <c r="P281" s="139">
        <v>0</v>
      </c>
      <c r="Q281" s="140">
        <v>39</v>
      </c>
      <c r="R281" s="141">
        <v>-72.689299999999776</v>
      </c>
      <c r="S281" s="140">
        <v>0</v>
      </c>
      <c r="T281" s="140">
        <v>-72.68930000000006</v>
      </c>
      <c r="U281" s="140">
        <v>0</v>
      </c>
      <c r="V281" s="141">
        <v>0</v>
      </c>
      <c r="W281" s="141">
        <v>95.015818705430618</v>
      </c>
      <c r="X281" s="140">
        <v>100</v>
      </c>
      <c r="Y281" s="140">
        <v>87.525433327612816</v>
      </c>
      <c r="Z281" s="140">
        <v>0</v>
      </c>
      <c r="AA281" s="142">
        <v>100</v>
      </c>
    </row>
    <row r="282" spans="1:27" s="147" customFormat="1" ht="12.75" x14ac:dyDescent="0.2">
      <c r="A282" s="130">
        <v>274</v>
      </c>
      <c r="B282" s="137" t="s">
        <v>1489</v>
      </c>
      <c r="C282" s="138">
        <v>1606.3999999999999</v>
      </c>
      <c r="D282" s="138">
        <v>807.4</v>
      </c>
      <c r="E282" s="138">
        <v>790.4</v>
      </c>
      <c r="F282" s="138">
        <v>0</v>
      </c>
      <c r="G282" s="138">
        <v>8.6</v>
      </c>
      <c r="H282" s="138">
        <v>1700.3</v>
      </c>
      <c r="I282" s="139">
        <v>807.4</v>
      </c>
      <c r="J282" s="139">
        <v>862.1</v>
      </c>
      <c r="K282" s="139">
        <v>0</v>
      </c>
      <c r="L282" s="139">
        <v>30.800000000000004</v>
      </c>
      <c r="M282" s="138">
        <v>1609.2796999999998</v>
      </c>
      <c r="N282" s="139">
        <v>807.4</v>
      </c>
      <c r="O282" s="139">
        <v>771.0797</v>
      </c>
      <c r="P282" s="139">
        <v>0</v>
      </c>
      <c r="Q282" s="140">
        <v>30.800000000000004</v>
      </c>
      <c r="R282" s="141">
        <v>-91.020300000000134</v>
      </c>
      <c r="S282" s="140">
        <v>0</v>
      </c>
      <c r="T282" s="140">
        <v>-91.02030000000002</v>
      </c>
      <c r="U282" s="140">
        <v>0</v>
      </c>
      <c r="V282" s="141">
        <v>0</v>
      </c>
      <c r="W282" s="141">
        <v>94.646809386578838</v>
      </c>
      <c r="X282" s="140">
        <v>100</v>
      </c>
      <c r="Y282" s="140">
        <v>89.442025287089663</v>
      </c>
      <c r="Z282" s="140">
        <v>0</v>
      </c>
      <c r="AA282" s="142">
        <v>100</v>
      </c>
    </row>
    <row r="283" spans="1:27" s="147" customFormat="1" ht="12.75" x14ac:dyDescent="0.2">
      <c r="A283" s="130">
        <v>275</v>
      </c>
      <c r="B283" s="137" t="s">
        <v>1490</v>
      </c>
      <c r="C283" s="138">
        <v>1429.9999999999998</v>
      </c>
      <c r="D283" s="138">
        <v>578.79999999999995</v>
      </c>
      <c r="E283" s="138">
        <v>803.4</v>
      </c>
      <c r="F283" s="138">
        <v>0</v>
      </c>
      <c r="G283" s="138">
        <v>47.8</v>
      </c>
      <c r="H283" s="138">
        <v>1495.4</v>
      </c>
      <c r="I283" s="139">
        <v>578.79999999999995</v>
      </c>
      <c r="J283" s="139">
        <v>846.40000000000009</v>
      </c>
      <c r="K283" s="139">
        <v>0</v>
      </c>
      <c r="L283" s="139">
        <v>70.199999999999989</v>
      </c>
      <c r="M283" s="138">
        <v>1493.9577999999999</v>
      </c>
      <c r="N283" s="139">
        <v>578.79999999999995</v>
      </c>
      <c r="O283" s="139">
        <v>844.95780000000002</v>
      </c>
      <c r="P283" s="139">
        <v>0</v>
      </c>
      <c r="Q283" s="140">
        <v>70.199999999999989</v>
      </c>
      <c r="R283" s="141">
        <v>-1.4422000000001844</v>
      </c>
      <c r="S283" s="140">
        <v>0</v>
      </c>
      <c r="T283" s="140">
        <v>-1.4422000000000708</v>
      </c>
      <c r="U283" s="140">
        <v>0</v>
      </c>
      <c r="V283" s="141">
        <v>0</v>
      </c>
      <c r="W283" s="141">
        <v>99.903557576568119</v>
      </c>
      <c r="X283" s="140">
        <v>100</v>
      </c>
      <c r="Y283" s="140">
        <v>99.829607750472576</v>
      </c>
      <c r="Z283" s="140">
        <v>0</v>
      </c>
      <c r="AA283" s="142">
        <v>100</v>
      </c>
    </row>
    <row r="284" spans="1:27" s="147" customFormat="1" ht="12.75" x14ac:dyDescent="0.2">
      <c r="A284" s="130">
        <v>276</v>
      </c>
      <c r="B284" s="137" t="s">
        <v>1491</v>
      </c>
      <c r="C284" s="138">
        <v>859.6</v>
      </c>
      <c r="D284" s="138">
        <v>118.8</v>
      </c>
      <c r="E284" s="138">
        <v>674.2</v>
      </c>
      <c r="F284" s="138">
        <v>0</v>
      </c>
      <c r="G284" s="138">
        <v>66.599999999999994</v>
      </c>
      <c r="H284" s="138">
        <v>983.10000000000014</v>
      </c>
      <c r="I284" s="139">
        <v>118.8</v>
      </c>
      <c r="J284" s="139">
        <v>797.7</v>
      </c>
      <c r="K284" s="139">
        <v>0</v>
      </c>
      <c r="L284" s="139">
        <v>66.600000000000009</v>
      </c>
      <c r="M284" s="138">
        <v>983.1</v>
      </c>
      <c r="N284" s="139">
        <v>118.8</v>
      </c>
      <c r="O284" s="139">
        <v>797.7</v>
      </c>
      <c r="P284" s="139">
        <v>0</v>
      </c>
      <c r="Q284" s="140">
        <v>66.600000000000009</v>
      </c>
      <c r="R284" s="141">
        <v>0</v>
      </c>
      <c r="S284" s="140">
        <v>0</v>
      </c>
      <c r="T284" s="140">
        <v>0</v>
      </c>
      <c r="U284" s="140">
        <v>0</v>
      </c>
      <c r="V284" s="141">
        <v>0</v>
      </c>
      <c r="W284" s="141">
        <v>99.999999999999986</v>
      </c>
      <c r="X284" s="140">
        <v>100</v>
      </c>
      <c r="Y284" s="140">
        <v>100</v>
      </c>
      <c r="Z284" s="140">
        <v>0</v>
      </c>
      <c r="AA284" s="142">
        <v>100</v>
      </c>
    </row>
    <row r="285" spans="1:27" s="147" customFormat="1" ht="12.75" x14ac:dyDescent="0.2">
      <c r="A285" s="130">
        <v>277</v>
      </c>
      <c r="B285" s="137"/>
      <c r="C285" s="138"/>
      <c r="D285" s="138"/>
      <c r="E285" s="138"/>
      <c r="F285" s="138"/>
      <c r="G285" s="138"/>
      <c r="H285" s="138">
        <v>0</v>
      </c>
      <c r="I285" s="139"/>
      <c r="J285" s="139">
        <v>0</v>
      </c>
      <c r="K285" s="139"/>
      <c r="L285" s="139"/>
      <c r="M285" s="139">
        <v>0</v>
      </c>
      <c r="N285" s="139"/>
      <c r="O285" s="139">
        <v>0</v>
      </c>
      <c r="P285" s="139"/>
      <c r="Q285" s="140">
        <v>0</v>
      </c>
      <c r="R285" s="141">
        <v>0</v>
      </c>
      <c r="S285" s="140"/>
      <c r="T285" s="140">
        <v>0</v>
      </c>
      <c r="U285" s="140"/>
      <c r="V285" s="141">
        <v>0</v>
      </c>
      <c r="W285" s="141">
        <v>0</v>
      </c>
      <c r="X285" s="140"/>
      <c r="Y285" s="140">
        <v>0</v>
      </c>
      <c r="Z285" s="140"/>
      <c r="AA285" s="142">
        <v>0</v>
      </c>
    </row>
    <row r="286" spans="1:27" s="147" customFormat="1" ht="12.75" x14ac:dyDescent="0.2">
      <c r="A286" s="130">
        <v>278</v>
      </c>
      <c r="B286" s="143" t="s">
        <v>1492</v>
      </c>
      <c r="C286" s="144">
        <v>250192.90000000005</v>
      </c>
      <c r="D286" s="144">
        <v>45519.600000000006</v>
      </c>
      <c r="E286" s="144">
        <v>198890.10000000003</v>
      </c>
      <c r="F286" s="144">
        <v>0</v>
      </c>
      <c r="G286" s="144">
        <v>5783.1999999999989</v>
      </c>
      <c r="H286" s="144">
        <v>264087.09999999998</v>
      </c>
      <c r="I286" s="144">
        <v>45519.600000000006</v>
      </c>
      <c r="J286" s="144">
        <v>211245.19999999998</v>
      </c>
      <c r="K286" s="144">
        <v>0</v>
      </c>
      <c r="L286" s="144">
        <v>7322.2999999999993</v>
      </c>
      <c r="M286" s="144">
        <v>255437.8512</v>
      </c>
      <c r="N286" s="144">
        <v>45519.600000000006</v>
      </c>
      <c r="O286" s="144">
        <v>202595.95140000002</v>
      </c>
      <c r="P286" s="144">
        <v>0</v>
      </c>
      <c r="Q286" s="144">
        <v>7322.2999999999993</v>
      </c>
      <c r="R286" s="141">
        <v>-8649.2487999999721</v>
      </c>
      <c r="S286" s="141">
        <v>0</v>
      </c>
      <c r="T286" s="141">
        <v>-8649.2485999999626</v>
      </c>
      <c r="U286" s="141">
        <v>0</v>
      </c>
      <c r="V286" s="141">
        <v>0</v>
      </c>
      <c r="W286" s="141">
        <v>96.724849945340026</v>
      </c>
      <c r="X286" s="141">
        <v>100</v>
      </c>
      <c r="Y286" s="140">
        <v>95.905588103303657</v>
      </c>
      <c r="Z286" s="140">
        <v>0</v>
      </c>
      <c r="AA286" s="142">
        <v>100</v>
      </c>
    </row>
    <row r="287" spans="1:27" s="147" customFormat="1" ht="12.75" x14ac:dyDescent="0.2">
      <c r="A287" s="130">
        <v>279</v>
      </c>
      <c r="B287" s="143" t="s">
        <v>1265</v>
      </c>
      <c r="C287" s="144">
        <v>147963.70000000001</v>
      </c>
      <c r="D287" s="144">
        <v>26025.7</v>
      </c>
      <c r="E287" s="144">
        <v>120058.40000000001</v>
      </c>
      <c r="F287" s="144">
        <v>0</v>
      </c>
      <c r="G287" s="144">
        <v>1879.6</v>
      </c>
      <c r="H287" s="144">
        <v>154786.49999999997</v>
      </c>
      <c r="I287" s="144">
        <v>26025.7</v>
      </c>
      <c r="J287" s="144">
        <v>126744.20000000001</v>
      </c>
      <c r="K287" s="144">
        <v>0</v>
      </c>
      <c r="L287" s="144">
        <v>2016.6</v>
      </c>
      <c r="M287" s="144">
        <v>148352.0993</v>
      </c>
      <c r="N287" s="144">
        <v>26025.7</v>
      </c>
      <c r="O287" s="144">
        <v>120309.7994</v>
      </c>
      <c r="P287" s="144">
        <v>0</v>
      </c>
      <c r="Q287" s="144">
        <v>2016.6</v>
      </c>
      <c r="R287" s="141">
        <v>-6434.4006999999692</v>
      </c>
      <c r="S287" s="141">
        <v>0</v>
      </c>
      <c r="T287" s="141">
        <v>-6434.4006000000081</v>
      </c>
      <c r="U287" s="141">
        <v>0</v>
      </c>
      <c r="V287" s="141">
        <v>0</v>
      </c>
      <c r="W287" s="141">
        <v>95.843047875622247</v>
      </c>
      <c r="X287" s="141">
        <v>100</v>
      </c>
      <c r="Y287" s="140">
        <v>94.923317516698972</v>
      </c>
      <c r="Z287" s="140">
        <v>0</v>
      </c>
      <c r="AA287" s="142">
        <v>100</v>
      </c>
    </row>
    <row r="288" spans="1:27" s="147" customFormat="1" ht="12.75" x14ac:dyDescent="0.2">
      <c r="A288" s="130">
        <v>280</v>
      </c>
      <c r="B288" s="143" t="s">
        <v>1266</v>
      </c>
      <c r="C288" s="144">
        <v>102229.20000000004</v>
      </c>
      <c r="D288" s="144">
        <v>19493.900000000001</v>
      </c>
      <c r="E288" s="144">
        <v>78831.700000000026</v>
      </c>
      <c r="F288" s="144">
        <v>0</v>
      </c>
      <c r="G288" s="144">
        <v>3903.5999999999995</v>
      </c>
      <c r="H288" s="144">
        <v>109300.60000000002</v>
      </c>
      <c r="I288" s="144">
        <v>19493.900000000001</v>
      </c>
      <c r="J288" s="144">
        <v>84501</v>
      </c>
      <c r="K288" s="144">
        <v>0</v>
      </c>
      <c r="L288" s="144">
        <v>5305.7</v>
      </c>
      <c r="M288" s="144">
        <v>107085.75190000002</v>
      </c>
      <c r="N288" s="144">
        <v>19493.900000000001</v>
      </c>
      <c r="O288" s="144">
        <v>82286.151999999987</v>
      </c>
      <c r="P288" s="144">
        <v>0</v>
      </c>
      <c r="Q288" s="144">
        <v>5305.7</v>
      </c>
      <c r="R288" s="141">
        <v>-2214.8481000000029</v>
      </c>
      <c r="S288" s="141">
        <v>0</v>
      </c>
      <c r="T288" s="141">
        <v>-2214.8480000000127</v>
      </c>
      <c r="U288" s="141">
        <v>0</v>
      </c>
      <c r="V288" s="141">
        <v>0</v>
      </c>
      <c r="W288" s="141">
        <v>97.973617619665404</v>
      </c>
      <c r="X288" s="141">
        <v>100</v>
      </c>
      <c r="Y288" s="140">
        <v>97.378909125335781</v>
      </c>
      <c r="Z288" s="140">
        <v>0</v>
      </c>
      <c r="AA288" s="142">
        <v>100</v>
      </c>
    </row>
    <row r="289" spans="1:27" s="147" customFormat="1" ht="12.75" x14ac:dyDescent="0.2">
      <c r="A289" s="130">
        <v>281</v>
      </c>
      <c r="B289" s="137" t="s">
        <v>1291</v>
      </c>
      <c r="C289" s="138">
        <v>147963.70000000001</v>
      </c>
      <c r="D289" s="138">
        <v>26025.7</v>
      </c>
      <c r="E289" s="138">
        <v>120058.40000000001</v>
      </c>
      <c r="F289" s="138">
        <v>0</v>
      </c>
      <c r="G289" s="138">
        <v>1879.6</v>
      </c>
      <c r="H289" s="138">
        <v>154786.49999999997</v>
      </c>
      <c r="I289" s="139">
        <v>26025.7</v>
      </c>
      <c r="J289" s="139">
        <v>126744.20000000001</v>
      </c>
      <c r="K289" s="139">
        <v>0</v>
      </c>
      <c r="L289" s="139">
        <v>2016.6</v>
      </c>
      <c r="M289" s="138">
        <v>148352.0993</v>
      </c>
      <c r="N289" s="139">
        <v>26025.7</v>
      </c>
      <c r="O289" s="139">
        <v>120309.7994</v>
      </c>
      <c r="P289" s="139">
        <v>0</v>
      </c>
      <c r="Q289" s="140">
        <v>2016.6</v>
      </c>
      <c r="R289" s="141">
        <v>-6434.4006999999692</v>
      </c>
      <c r="S289" s="140">
        <v>0</v>
      </c>
      <c r="T289" s="140">
        <v>-6434.4006000000081</v>
      </c>
      <c r="U289" s="140">
        <v>0</v>
      </c>
      <c r="V289" s="141">
        <v>0</v>
      </c>
      <c r="W289" s="141">
        <v>95.843047875622247</v>
      </c>
      <c r="X289" s="140">
        <v>100</v>
      </c>
      <c r="Y289" s="140">
        <v>94.923317516698972</v>
      </c>
      <c r="Z289" s="140">
        <v>0</v>
      </c>
      <c r="AA289" s="142">
        <v>100</v>
      </c>
    </row>
    <row r="290" spans="1:27" s="147" customFormat="1" ht="12.75" x14ac:dyDescent="0.2">
      <c r="A290" s="130">
        <v>282</v>
      </c>
      <c r="B290" s="137" t="s">
        <v>1493</v>
      </c>
      <c r="C290" s="138">
        <v>6273.3</v>
      </c>
      <c r="D290" s="138">
        <v>907.1</v>
      </c>
      <c r="E290" s="138">
        <v>5248.4</v>
      </c>
      <c r="F290" s="138">
        <v>0</v>
      </c>
      <c r="G290" s="138">
        <v>117.8</v>
      </c>
      <c r="H290" s="138">
        <v>7950.1000000000022</v>
      </c>
      <c r="I290" s="139">
        <v>907.1</v>
      </c>
      <c r="J290" s="139">
        <v>6879.8</v>
      </c>
      <c r="K290" s="139">
        <v>0</v>
      </c>
      <c r="L290" s="139">
        <v>163.19999999999999</v>
      </c>
      <c r="M290" s="138">
        <v>7950.1</v>
      </c>
      <c r="N290" s="139">
        <v>907.1</v>
      </c>
      <c r="O290" s="139">
        <v>6879.8</v>
      </c>
      <c r="P290" s="139">
        <v>0</v>
      </c>
      <c r="Q290" s="140">
        <v>163.19999999999999</v>
      </c>
      <c r="R290" s="141">
        <v>0</v>
      </c>
      <c r="S290" s="140">
        <v>0</v>
      </c>
      <c r="T290" s="140">
        <v>0</v>
      </c>
      <c r="U290" s="140">
        <v>0</v>
      </c>
      <c r="V290" s="141">
        <v>0</v>
      </c>
      <c r="W290" s="141">
        <v>99.999999999999972</v>
      </c>
      <c r="X290" s="140">
        <v>100</v>
      </c>
      <c r="Y290" s="140">
        <v>100</v>
      </c>
      <c r="Z290" s="140">
        <v>0</v>
      </c>
      <c r="AA290" s="142">
        <v>100</v>
      </c>
    </row>
    <row r="291" spans="1:27" s="147" customFormat="1" ht="12.75" x14ac:dyDescent="0.2">
      <c r="A291" s="130">
        <v>283</v>
      </c>
      <c r="B291" s="137" t="s">
        <v>1494</v>
      </c>
      <c r="C291" s="138">
        <v>2234.8000000000002</v>
      </c>
      <c r="D291" s="138">
        <v>784</v>
      </c>
      <c r="E291" s="138">
        <v>1410.4</v>
      </c>
      <c r="F291" s="138">
        <v>0</v>
      </c>
      <c r="G291" s="138">
        <v>40.4</v>
      </c>
      <c r="H291" s="138">
        <v>2721.2000000000003</v>
      </c>
      <c r="I291" s="139">
        <v>784</v>
      </c>
      <c r="J291" s="139">
        <v>1738.9</v>
      </c>
      <c r="K291" s="139">
        <v>0</v>
      </c>
      <c r="L291" s="139">
        <v>198.29999999999998</v>
      </c>
      <c r="M291" s="138">
        <v>2721.0071000000003</v>
      </c>
      <c r="N291" s="139">
        <v>784</v>
      </c>
      <c r="O291" s="139">
        <v>1738.7070999999999</v>
      </c>
      <c r="P291" s="139">
        <v>0</v>
      </c>
      <c r="Q291" s="140">
        <v>198.29999999999998</v>
      </c>
      <c r="R291" s="141">
        <v>-0.19290000000000873</v>
      </c>
      <c r="S291" s="140">
        <v>0</v>
      </c>
      <c r="T291" s="140">
        <v>-0.1929000000002361</v>
      </c>
      <c r="U291" s="140">
        <v>0</v>
      </c>
      <c r="V291" s="141">
        <v>0</v>
      </c>
      <c r="W291" s="141">
        <v>99.992911215640163</v>
      </c>
      <c r="X291" s="140">
        <v>100</v>
      </c>
      <c r="Y291" s="140">
        <v>99.988906780148355</v>
      </c>
      <c r="Z291" s="140">
        <v>0</v>
      </c>
      <c r="AA291" s="142">
        <v>100</v>
      </c>
    </row>
    <row r="292" spans="1:27" s="147" customFormat="1" ht="12.75" x14ac:dyDescent="0.2">
      <c r="A292" s="130">
        <v>284</v>
      </c>
      <c r="B292" s="137" t="s">
        <v>1495</v>
      </c>
      <c r="C292" s="138">
        <v>4545.2999999999993</v>
      </c>
      <c r="D292" s="138">
        <v>1070.5999999999999</v>
      </c>
      <c r="E292" s="138">
        <v>3437.2</v>
      </c>
      <c r="F292" s="138">
        <v>0</v>
      </c>
      <c r="G292" s="138">
        <v>37.5</v>
      </c>
      <c r="H292" s="138">
        <v>4854.3000000000011</v>
      </c>
      <c r="I292" s="139">
        <v>1070.5999999999999</v>
      </c>
      <c r="J292" s="139">
        <v>3691.8</v>
      </c>
      <c r="K292" s="139">
        <v>0</v>
      </c>
      <c r="L292" s="139">
        <v>91.899999999999991</v>
      </c>
      <c r="M292" s="138">
        <v>4594.2268000000004</v>
      </c>
      <c r="N292" s="139">
        <v>1070.5999999999999</v>
      </c>
      <c r="O292" s="139">
        <v>3431.7268000000004</v>
      </c>
      <c r="P292" s="139">
        <v>0</v>
      </c>
      <c r="Q292" s="140">
        <v>91.899999999999991</v>
      </c>
      <c r="R292" s="141">
        <v>-260.07320000000072</v>
      </c>
      <c r="S292" s="140">
        <v>0</v>
      </c>
      <c r="T292" s="140">
        <v>-260.07319999999982</v>
      </c>
      <c r="U292" s="140">
        <v>0</v>
      </c>
      <c r="V292" s="141">
        <v>0</v>
      </c>
      <c r="W292" s="141">
        <v>94.642416002307215</v>
      </c>
      <c r="X292" s="140">
        <v>100</v>
      </c>
      <c r="Y292" s="140">
        <v>92.955382198385621</v>
      </c>
      <c r="Z292" s="140">
        <v>0</v>
      </c>
      <c r="AA292" s="142">
        <v>100</v>
      </c>
    </row>
    <row r="293" spans="1:27" s="147" customFormat="1" ht="12.75" x14ac:dyDescent="0.2">
      <c r="A293" s="130">
        <v>285</v>
      </c>
      <c r="B293" s="137" t="s">
        <v>1496</v>
      </c>
      <c r="C293" s="138">
        <v>2986.1000000000004</v>
      </c>
      <c r="D293" s="138">
        <v>580.5</v>
      </c>
      <c r="E293" s="138">
        <v>2238.3000000000002</v>
      </c>
      <c r="F293" s="138">
        <v>0</v>
      </c>
      <c r="G293" s="138">
        <v>167.3</v>
      </c>
      <c r="H293" s="138">
        <v>3152.7999999999997</v>
      </c>
      <c r="I293" s="139">
        <v>580.5</v>
      </c>
      <c r="J293" s="139">
        <v>2347.1999999999998</v>
      </c>
      <c r="K293" s="139">
        <v>0</v>
      </c>
      <c r="L293" s="139">
        <v>225.09999999999997</v>
      </c>
      <c r="M293" s="138">
        <v>3069.3022000000001</v>
      </c>
      <c r="N293" s="139">
        <v>580.5</v>
      </c>
      <c r="O293" s="139">
        <v>2263.7021999999997</v>
      </c>
      <c r="P293" s="139">
        <v>0</v>
      </c>
      <c r="Q293" s="140">
        <v>225.09999999999997</v>
      </c>
      <c r="R293" s="141">
        <v>-83.497799999999643</v>
      </c>
      <c r="S293" s="140">
        <v>0</v>
      </c>
      <c r="T293" s="140">
        <v>-83.497800000000097</v>
      </c>
      <c r="U293" s="140">
        <v>0</v>
      </c>
      <c r="V293" s="141">
        <v>0</v>
      </c>
      <c r="W293" s="141">
        <v>97.35163029687898</v>
      </c>
      <c r="X293" s="140">
        <v>100</v>
      </c>
      <c r="Y293" s="140">
        <v>96.442663599181998</v>
      </c>
      <c r="Z293" s="140">
        <v>0</v>
      </c>
      <c r="AA293" s="142">
        <v>100</v>
      </c>
    </row>
    <row r="294" spans="1:27" s="147" customFormat="1" ht="12.75" x14ac:dyDescent="0.2">
      <c r="A294" s="130">
        <v>286</v>
      </c>
      <c r="B294" s="137" t="s">
        <v>1497</v>
      </c>
      <c r="C294" s="138">
        <v>3111.9999999999995</v>
      </c>
      <c r="D294" s="138">
        <v>897.1</v>
      </c>
      <c r="E294" s="138">
        <v>2167.6999999999998</v>
      </c>
      <c r="F294" s="138">
        <v>0</v>
      </c>
      <c r="G294" s="138">
        <v>47.2</v>
      </c>
      <c r="H294" s="138">
        <v>3270.2000000000007</v>
      </c>
      <c r="I294" s="139">
        <v>897.1</v>
      </c>
      <c r="J294" s="139">
        <v>2280.5</v>
      </c>
      <c r="K294" s="139">
        <v>0</v>
      </c>
      <c r="L294" s="139">
        <v>92.6</v>
      </c>
      <c r="M294" s="138">
        <v>3236.3856999999998</v>
      </c>
      <c r="N294" s="139">
        <v>897.1</v>
      </c>
      <c r="O294" s="139">
        <v>2246.6857000000005</v>
      </c>
      <c r="P294" s="139">
        <v>0</v>
      </c>
      <c r="Q294" s="140">
        <v>92.6</v>
      </c>
      <c r="R294" s="141">
        <v>-33.814300000000912</v>
      </c>
      <c r="S294" s="140">
        <v>0</v>
      </c>
      <c r="T294" s="140">
        <v>-33.814299999999548</v>
      </c>
      <c r="U294" s="140">
        <v>0</v>
      </c>
      <c r="V294" s="141">
        <v>0</v>
      </c>
      <c r="W294" s="141">
        <v>98.965986789798762</v>
      </c>
      <c r="X294" s="140">
        <v>100</v>
      </c>
      <c r="Y294" s="140">
        <v>98.51724183293139</v>
      </c>
      <c r="Z294" s="140">
        <v>0</v>
      </c>
      <c r="AA294" s="142">
        <v>100</v>
      </c>
    </row>
    <row r="295" spans="1:27" s="147" customFormat="1" ht="12.75" x14ac:dyDescent="0.2">
      <c r="A295" s="130">
        <v>287</v>
      </c>
      <c r="B295" s="137" t="s">
        <v>1498</v>
      </c>
      <c r="C295" s="138">
        <v>1847.8999999999999</v>
      </c>
      <c r="D295" s="138">
        <v>725.8</v>
      </c>
      <c r="E295" s="138">
        <v>1083.3</v>
      </c>
      <c r="F295" s="138">
        <v>0</v>
      </c>
      <c r="G295" s="138">
        <v>38.799999999999997</v>
      </c>
      <c r="H295" s="138">
        <v>1897.3</v>
      </c>
      <c r="I295" s="139">
        <v>725.8</v>
      </c>
      <c r="J295" s="139">
        <v>1132.7</v>
      </c>
      <c r="K295" s="139">
        <v>0</v>
      </c>
      <c r="L295" s="139">
        <v>38.800000000000004</v>
      </c>
      <c r="M295" s="138">
        <v>1676.3779999999999</v>
      </c>
      <c r="N295" s="139">
        <v>725.8</v>
      </c>
      <c r="O295" s="139">
        <v>911.77800000000002</v>
      </c>
      <c r="P295" s="139">
        <v>0</v>
      </c>
      <c r="Q295" s="140">
        <v>38.800000000000004</v>
      </c>
      <c r="R295" s="141">
        <v>-220.92200000000003</v>
      </c>
      <c r="S295" s="140">
        <v>0</v>
      </c>
      <c r="T295" s="140">
        <v>-220.92200000000003</v>
      </c>
      <c r="U295" s="140">
        <v>0</v>
      </c>
      <c r="V295" s="141">
        <v>0</v>
      </c>
      <c r="W295" s="141">
        <v>88.355979549886683</v>
      </c>
      <c r="X295" s="140">
        <v>100</v>
      </c>
      <c r="Y295" s="140">
        <v>80.495983049351111</v>
      </c>
      <c r="Z295" s="140">
        <v>0</v>
      </c>
      <c r="AA295" s="142">
        <v>100</v>
      </c>
    </row>
    <row r="296" spans="1:27" s="147" customFormat="1" ht="12.75" x14ac:dyDescent="0.2">
      <c r="A296" s="130">
        <v>288</v>
      </c>
      <c r="B296" s="137" t="s">
        <v>1492</v>
      </c>
      <c r="C296" s="138">
        <v>10412.800000000001</v>
      </c>
      <c r="D296" s="138">
        <v>858.1</v>
      </c>
      <c r="E296" s="138">
        <v>9062.7000000000007</v>
      </c>
      <c r="F296" s="138">
        <v>0</v>
      </c>
      <c r="G296" s="138">
        <v>492</v>
      </c>
      <c r="H296" s="138">
        <v>10737.4</v>
      </c>
      <c r="I296" s="139">
        <v>858.1</v>
      </c>
      <c r="J296" s="139">
        <v>9380.3000000000011</v>
      </c>
      <c r="K296" s="139">
        <v>0</v>
      </c>
      <c r="L296" s="139">
        <v>498.99999999999994</v>
      </c>
      <c r="M296" s="138">
        <v>10326.350400000001</v>
      </c>
      <c r="N296" s="139">
        <v>858.1</v>
      </c>
      <c r="O296" s="139">
        <v>8969.2504000000008</v>
      </c>
      <c r="P296" s="139">
        <v>0</v>
      </c>
      <c r="Q296" s="140">
        <v>498.99999999999994</v>
      </c>
      <c r="R296" s="141">
        <v>-411.04959999999846</v>
      </c>
      <c r="S296" s="140">
        <v>0</v>
      </c>
      <c r="T296" s="140">
        <v>-411.04960000000028</v>
      </c>
      <c r="U296" s="140">
        <v>0</v>
      </c>
      <c r="V296" s="141">
        <v>0</v>
      </c>
      <c r="W296" s="141">
        <v>96.171795779238934</v>
      </c>
      <c r="X296" s="140">
        <v>100</v>
      </c>
      <c r="Y296" s="149">
        <v>95.617948253254156</v>
      </c>
      <c r="Z296" s="149">
        <v>0</v>
      </c>
      <c r="AA296" s="150">
        <v>100</v>
      </c>
    </row>
    <row r="297" spans="1:27" s="147" customFormat="1" ht="12.75" x14ac:dyDescent="0.2">
      <c r="A297" s="130">
        <v>289</v>
      </c>
      <c r="B297" s="137" t="s">
        <v>1499</v>
      </c>
      <c r="C297" s="138">
        <v>3961.3999999999996</v>
      </c>
      <c r="D297" s="138">
        <v>859.6</v>
      </c>
      <c r="E297" s="138">
        <v>3034.2</v>
      </c>
      <c r="F297" s="138">
        <v>0</v>
      </c>
      <c r="G297" s="138">
        <v>67.599999999999994</v>
      </c>
      <c r="H297" s="138">
        <v>4335.3</v>
      </c>
      <c r="I297" s="139">
        <v>859.6</v>
      </c>
      <c r="J297" s="139">
        <v>3379.2999999999997</v>
      </c>
      <c r="K297" s="139">
        <v>0</v>
      </c>
      <c r="L297" s="139">
        <v>96.399999999999977</v>
      </c>
      <c r="M297" s="138">
        <v>4335.2999999999993</v>
      </c>
      <c r="N297" s="139">
        <v>859.6</v>
      </c>
      <c r="O297" s="139">
        <v>3379.2999999999997</v>
      </c>
      <c r="P297" s="139">
        <v>0</v>
      </c>
      <c r="Q297" s="140">
        <v>96.399999999999977</v>
      </c>
      <c r="R297" s="141">
        <v>0</v>
      </c>
      <c r="S297" s="140">
        <v>0</v>
      </c>
      <c r="T297" s="140">
        <v>0</v>
      </c>
      <c r="U297" s="140">
        <v>0</v>
      </c>
      <c r="V297" s="141">
        <v>0</v>
      </c>
      <c r="W297" s="141">
        <v>99.999999999999972</v>
      </c>
      <c r="X297" s="140">
        <v>100</v>
      </c>
      <c r="Y297" s="140">
        <v>100</v>
      </c>
      <c r="Z297" s="140">
        <v>0</v>
      </c>
      <c r="AA297" s="142">
        <v>100</v>
      </c>
    </row>
    <row r="298" spans="1:27" s="147" customFormat="1" ht="12.75" x14ac:dyDescent="0.2">
      <c r="A298" s="130">
        <v>290</v>
      </c>
      <c r="B298" s="137" t="s">
        <v>1500</v>
      </c>
      <c r="C298" s="138">
        <v>1571.5</v>
      </c>
      <c r="D298" s="138">
        <v>236.9</v>
      </c>
      <c r="E298" s="138">
        <v>1238.8</v>
      </c>
      <c r="F298" s="138">
        <v>0</v>
      </c>
      <c r="G298" s="138">
        <v>95.8</v>
      </c>
      <c r="H298" s="138">
        <v>1774.6000000000008</v>
      </c>
      <c r="I298" s="139">
        <v>236.9</v>
      </c>
      <c r="J298" s="139">
        <v>1414.6000000000001</v>
      </c>
      <c r="K298" s="139">
        <v>0</v>
      </c>
      <c r="L298" s="139">
        <v>123.09999999999997</v>
      </c>
      <c r="M298" s="138">
        <v>1773.6241</v>
      </c>
      <c r="N298" s="139">
        <v>236.9</v>
      </c>
      <c r="O298" s="139">
        <v>1413.6241</v>
      </c>
      <c r="P298" s="139">
        <v>0</v>
      </c>
      <c r="Q298" s="140">
        <v>123.09999999999997</v>
      </c>
      <c r="R298" s="141">
        <v>-0.97590000000082</v>
      </c>
      <c r="S298" s="140">
        <v>0</v>
      </c>
      <c r="T298" s="140">
        <v>-0.97590000000013788</v>
      </c>
      <c r="U298" s="140">
        <v>0</v>
      </c>
      <c r="V298" s="141">
        <v>0</v>
      </c>
      <c r="W298" s="141">
        <v>99.94500732559446</v>
      </c>
      <c r="X298" s="140">
        <v>100</v>
      </c>
      <c r="Y298" s="140">
        <v>99.931012300296899</v>
      </c>
      <c r="Z298" s="140">
        <v>0</v>
      </c>
      <c r="AA298" s="142">
        <v>100</v>
      </c>
    </row>
    <row r="299" spans="1:27" s="147" customFormat="1" ht="12.75" x14ac:dyDescent="0.2">
      <c r="A299" s="130">
        <v>291</v>
      </c>
      <c r="B299" s="137" t="s">
        <v>1501</v>
      </c>
      <c r="C299" s="138">
        <v>5529.8</v>
      </c>
      <c r="D299" s="138">
        <v>739.2</v>
      </c>
      <c r="E299" s="138">
        <v>4643</v>
      </c>
      <c r="F299" s="138">
        <v>0</v>
      </c>
      <c r="G299" s="138">
        <v>147.6</v>
      </c>
      <c r="H299" s="138">
        <v>5923.6999999999989</v>
      </c>
      <c r="I299" s="139">
        <v>739.2</v>
      </c>
      <c r="J299" s="139">
        <v>4933.5</v>
      </c>
      <c r="K299" s="139">
        <v>0</v>
      </c>
      <c r="L299" s="139">
        <v>251</v>
      </c>
      <c r="M299" s="138">
        <v>5909.5456999999997</v>
      </c>
      <c r="N299" s="139">
        <v>739.2</v>
      </c>
      <c r="O299" s="139">
        <v>4919.3456999999999</v>
      </c>
      <c r="P299" s="139">
        <v>0</v>
      </c>
      <c r="Q299" s="140">
        <v>251</v>
      </c>
      <c r="R299" s="141">
        <v>-14.154299999999239</v>
      </c>
      <c r="S299" s="140">
        <v>0</v>
      </c>
      <c r="T299" s="140">
        <v>-14.154300000000148</v>
      </c>
      <c r="U299" s="140">
        <v>0</v>
      </c>
      <c r="V299" s="141">
        <v>0</v>
      </c>
      <c r="W299" s="141">
        <v>99.761056434323166</v>
      </c>
      <c r="X299" s="140">
        <v>100</v>
      </c>
      <c r="Y299" s="140">
        <v>99.71309820614168</v>
      </c>
      <c r="Z299" s="140">
        <v>0</v>
      </c>
      <c r="AA299" s="142">
        <v>100</v>
      </c>
    </row>
    <row r="300" spans="1:27" s="147" customFormat="1" ht="12.75" x14ac:dyDescent="0.2">
      <c r="A300" s="130">
        <v>292</v>
      </c>
      <c r="B300" s="137" t="s">
        <v>1502</v>
      </c>
      <c r="C300" s="138">
        <v>6828.0999999999995</v>
      </c>
      <c r="D300" s="138">
        <v>1108</v>
      </c>
      <c r="E300" s="138">
        <v>5458.2</v>
      </c>
      <c r="F300" s="138">
        <v>0</v>
      </c>
      <c r="G300" s="138">
        <v>261.89999999999998</v>
      </c>
      <c r="H300" s="138">
        <v>7017.4999999999991</v>
      </c>
      <c r="I300" s="139">
        <v>1108</v>
      </c>
      <c r="J300" s="139">
        <v>5632</v>
      </c>
      <c r="K300" s="139">
        <v>0</v>
      </c>
      <c r="L300" s="139">
        <v>277.5</v>
      </c>
      <c r="M300" s="138">
        <v>7017.5</v>
      </c>
      <c r="N300" s="139">
        <v>1108</v>
      </c>
      <c r="O300" s="139">
        <v>5632</v>
      </c>
      <c r="P300" s="139">
        <v>0</v>
      </c>
      <c r="Q300" s="140">
        <v>277.5</v>
      </c>
      <c r="R300" s="141">
        <v>0</v>
      </c>
      <c r="S300" s="140">
        <v>0</v>
      </c>
      <c r="T300" s="140">
        <v>0</v>
      </c>
      <c r="U300" s="140">
        <v>0</v>
      </c>
      <c r="V300" s="141">
        <v>0</v>
      </c>
      <c r="W300" s="141">
        <v>100.00000000000003</v>
      </c>
      <c r="X300" s="140">
        <v>100</v>
      </c>
      <c r="Y300" s="140">
        <v>100</v>
      </c>
      <c r="Z300" s="140">
        <v>0</v>
      </c>
      <c r="AA300" s="142">
        <v>100</v>
      </c>
    </row>
    <row r="301" spans="1:27" s="147" customFormat="1" ht="12.75" x14ac:dyDescent="0.2">
      <c r="A301" s="130">
        <v>293</v>
      </c>
      <c r="B301" s="137" t="s">
        <v>1503</v>
      </c>
      <c r="C301" s="138">
        <v>4089</v>
      </c>
      <c r="D301" s="138">
        <v>1024</v>
      </c>
      <c r="E301" s="138">
        <v>2952.4</v>
      </c>
      <c r="F301" s="138">
        <v>0</v>
      </c>
      <c r="G301" s="138">
        <v>112.6</v>
      </c>
      <c r="H301" s="138">
        <v>4396.2</v>
      </c>
      <c r="I301" s="139">
        <v>1024</v>
      </c>
      <c r="J301" s="139">
        <v>3251.9</v>
      </c>
      <c r="K301" s="139">
        <v>0</v>
      </c>
      <c r="L301" s="139">
        <v>120.3</v>
      </c>
      <c r="M301" s="138">
        <v>4348.0282999999999</v>
      </c>
      <c r="N301" s="139">
        <v>1024</v>
      </c>
      <c r="O301" s="139">
        <v>3203.7282999999998</v>
      </c>
      <c r="P301" s="139">
        <v>0</v>
      </c>
      <c r="Q301" s="140">
        <v>120.3</v>
      </c>
      <c r="R301" s="141">
        <v>-48.171699999999873</v>
      </c>
      <c r="S301" s="140">
        <v>0</v>
      </c>
      <c r="T301" s="140">
        <v>-48.171700000000328</v>
      </c>
      <c r="U301" s="140">
        <v>0</v>
      </c>
      <c r="V301" s="141">
        <v>0</v>
      </c>
      <c r="W301" s="141">
        <v>98.904242300168335</v>
      </c>
      <c r="X301" s="140">
        <v>100</v>
      </c>
      <c r="Y301" s="140">
        <v>98.518659860389306</v>
      </c>
      <c r="Z301" s="140">
        <v>0</v>
      </c>
      <c r="AA301" s="142">
        <v>100</v>
      </c>
    </row>
    <row r="302" spans="1:27" s="147" customFormat="1" ht="12.75" x14ac:dyDescent="0.2">
      <c r="A302" s="130">
        <v>294</v>
      </c>
      <c r="B302" s="137" t="s">
        <v>1504</v>
      </c>
      <c r="C302" s="138">
        <v>2777.6</v>
      </c>
      <c r="D302" s="138">
        <v>535.5</v>
      </c>
      <c r="E302" s="138">
        <v>2079.5</v>
      </c>
      <c r="F302" s="138">
        <v>0</v>
      </c>
      <c r="G302" s="138">
        <v>162.6</v>
      </c>
      <c r="H302" s="138">
        <v>2861.9000000000005</v>
      </c>
      <c r="I302" s="139">
        <v>535.5</v>
      </c>
      <c r="J302" s="139">
        <v>2141.3000000000002</v>
      </c>
      <c r="K302" s="139">
        <v>0</v>
      </c>
      <c r="L302" s="139">
        <v>185.1</v>
      </c>
      <c r="M302" s="138">
        <v>2826.1324</v>
      </c>
      <c r="N302" s="139">
        <v>535.5</v>
      </c>
      <c r="O302" s="139">
        <v>2105.5324000000001</v>
      </c>
      <c r="P302" s="139">
        <v>0</v>
      </c>
      <c r="Q302" s="140">
        <v>185.1</v>
      </c>
      <c r="R302" s="141">
        <v>-35.767600000000584</v>
      </c>
      <c r="S302" s="140">
        <v>0</v>
      </c>
      <c r="T302" s="140">
        <v>-35.76760000000013</v>
      </c>
      <c r="U302" s="140">
        <v>0</v>
      </c>
      <c r="V302" s="141">
        <v>0</v>
      </c>
      <c r="W302" s="141">
        <v>98.750214892204454</v>
      </c>
      <c r="X302" s="140">
        <v>100</v>
      </c>
      <c r="Y302" s="140">
        <v>98.329631532246765</v>
      </c>
      <c r="Z302" s="140">
        <v>0</v>
      </c>
      <c r="AA302" s="142">
        <v>100</v>
      </c>
    </row>
    <row r="303" spans="1:27" s="147" customFormat="1" ht="12.75" x14ac:dyDescent="0.2">
      <c r="A303" s="130">
        <v>295</v>
      </c>
      <c r="B303" s="137" t="s">
        <v>1505</v>
      </c>
      <c r="C303" s="138">
        <v>2083.9</v>
      </c>
      <c r="D303" s="138">
        <v>664.4</v>
      </c>
      <c r="E303" s="138">
        <v>1368.6</v>
      </c>
      <c r="F303" s="138">
        <v>0</v>
      </c>
      <c r="G303" s="138">
        <v>50.9</v>
      </c>
      <c r="H303" s="138">
        <v>2111.5999999999995</v>
      </c>
      <c r="I303" s="139">
        <v>664.4</v>
      </c>
      <c r="J303" s="139">
        <v>1396.3</v>
      </c>
      <c r="K303" s="139">
        <v>0</v>
      </c>
      <c r="L303" s="139">
        <v>50.900000000000006</v>
      </c>
      <c r="M303" s="138">
        <v>2110.0088999999998</v>
      </c>
      <c r="N303" s="139">
        <v>664.4</v>
      </c>
      <c r="O303" s="139">
        <v>1394.7089000000001</v>
      </c>
      <c r="P303" s="139">
        <v>0</v>
      </c>
      <c r="Q303" s="140">
        <v>50.900000000000006</v>
      </c>
      <c r="R303" s="141">
        <v>-1.591099999999642</v>
      </c>
      <c r="S303" s="140">
        <v>0</v>
      </c>
      <c r="T303" s="140">
        <v>-1.5910999999998694</v>
      </c>
      <c r="U303" s="140">
        <v>0</v>
      </c>
      <c r="V303" s="141">
        <v>0</v>
      </c>
      <c r="W303" s="141">
        <v>99.924649554839945</v>
      </c>
      <c r="X303" s="140">
        <v>100</v>
      </c>
      <c r="Y303" s="140">
        <v>99.886048843371782</v>
      </c>
      <c r="Z303" s="140">
        <v>0</v>
      </c>
      <c r="AA303" s="142">
        <v>100</v>
      </c>
    </row>
    <row r="304" spans="1:27" s="147" customFormat="1" ht="12.75" x14ac:dyDescent="0.2">
      <c r="A304" s="130">
        <v>296</v>
      </c>
      <c r="B304" s="137" t="s">
        <v>1506</v>
      </c>
      <c r="C304" s="138">
        <v>4199.7</v>
      </c>
      <c r="D304" s="138">
        <v>988.3</v>
      </c>
      <c r="E304" s="138">
        <v>3176.5</v>
      </c>
      <c r="F304" s="138">
        <v>0</v>
      </c>
      <c r="G304" s="138">
        <v>34.9</v>
      </c>
      <c r="H304" s="138">
        <v>4544.9999999999991</v>
      </c>
      <c r="I304" s="139">
        <v>988.3</v>
      </c>
      <c r="J304" s="139">
        <v>3288.2000000000003</v>
      </c>
      <c r="K304" s="139">
        <v>0</v>
      </c>
      <c r="L304" s="139">
        <v>268.5</v>
      </c>
      <c r="M304" s="138">
        <v>4295.1796999999997</v>
      </c>
      <c r="N304" s="139">
        <v>988.3</v>
      </c>
      <c r="O304" s="139">
        <v>3038.3797999999997</v>
      </c>
      <c r="P304" s="139">
        <v>0</v>
      </c>
      <c r="Q304" s="140">
        <v>268.5</v>
      </c>
      <c r="R304" s="141">
        <v>-249.82029999999941</v>
      </c>
      <c r="S304" s="140">
        <v>0</v>
      </c>
      <c r="T304" s="140">
        <v>-249.82020000000057</v>
      </c>
      <c r="U304" s="140">
        <v>0</v>
      </c>
      <c r="V304" s="141">
        <v>0</v>
      </c>
      <c r="W304" s="141">
        <v>94.503403740374054</v>
      </c>
      <c r="X304" s="140">
        <v>100</v>
      </c>
      <c r="Y304" s="140">
        <v>92.402524177361457</v>
      </c>
      <c r="Z304" s="140">
        <v>0</v>
      </c>
      <c r="AA304" s="142">
        <v>100</v>
      </c>
    </row>
    <row r="305" spans="1:27" s="147" customFormat="1" ht="12.75" x14ac:dyDescent="0.2">
      <c r="A305" s="130">
        <v>297</v>
      </c>
      <c r="B305" s="137" t="s">
        <v>1507</v>
      </c>
      <c r="C305" s="138">
        <v>2083.2999999999997</v>
      </c>
      <c r="D305" s="138">
        <v>748.8</v>
      </c>
      <c r="E305" s="138">
        <v>1300.9000000000001</v>
      </c>
      <c r="F305" s="138">
        <v>0</v>
      </c>
      <c r="G305" s="138">
        <v>33.6</v>
      </c>
      <c r="H305" s="138">
        <v>2216.6999999999998</v>
      </c>
      <c r="I305" s="139">
        <v>748.8</v>
      </c>
      <c r="J305" s="139">
        <v>1409.6</v>
      </c>
      <c r="K305" s="139">
        <v>0</v>
      </c>
      <c r="L305" s="139">
        <v>58.3</v>
      </c>
      <c r="M305" s="138">
        <v>2003.7133999999999</v>
      </c>
      <c r="N305" s="139">
        <v>748.8</v>
      </c>
      <c r="O305" s="139">
        <v>1196.6134000000002</v>
      </c>
      <c r="P305" s="139">
        <v>0</v>
      </c>
      <c r="Q305" s="140">
        <v>58.3</v>
      </c>
      <c r="R305" s="141">
        <v>-212.98659999999995</v>
      </c>
      <c r="S305" s="140">
        <v>0</v>
      </c>
      <c r="T305" s="140">
        <v>-212.98659999999973</v>
      </c>
      <c r="U305" s="140">
        <v>0</v>
      </c>
      <c r="V305" s="141">
        <v>0</v>
      </c>
      <c r="W305" s="141">
        <v>90.391726440203911</v>
      </c>
      <c r="X305" s="140">
        <v>100</v>
      </c>
      <c r="Y305" s="140">
        <v>84.890280930760525</v>
      </c>
      <c r="Z305" s="140">
        <v>0</v>
      </c>
      <c r="AA305" s="142">
        <v>100</v>
      </c>
    </row>
    <row r="306" spans="1:27" s="147" customFormat="1" ht="12.75" x14ac:dyDescent="0.2">
      <c r="A306" s="130">
        <v>298</v>
      </c>
      <c r="B306" s="137" t="s">
        <v>1508</v>
      </c>
      <c r="C306" s="138">
        <v>4372.3999999999996</v>
      </c>
      <c r="D306" s="138">
        <v>1145.0999999999999</v>
      </c>
      <c r="E306" s="138">
        <v>3170.7</v>
      </c>
      <c r="F306" s="138">
        <v>0</v>
      </c>
      <c r="G306" s="138">
        <v>56.6</v>
      </c>
      <c r="H306" s="138">
        <v>4516.5</v>
      </c>
      <c r="I306" s="139">
        <v>1145.0999999999999</v>
      </c>
      <c r="J306" s="139">
        <v>3310.5</v>
      </c>
      <c r="K306" s="139">
        <v>0</v>
      </c>
      <c r="L306" s="139">
        <v>60.900000000000006</v>
      </c>
      <c r="M306" s="138">
        <v>4444.1545999999998</v>
      </c>
      <c r="N306" s="139">
        <v>1145.0999999999999</v>
      </c>
      <c r="O306" s="139">
        <v>3238.1546000000003</v>
      </c>
      <c r="P306" s="139">
        <v>0</v>
      </c>
      <c r="Q306" s="140">
        <v>60.900000000000006</v>
      </c>
      <c r="R306" s="141">
        <v>-72.345400000000154</v>
      </c>
      <c r="S306" s="140">
        <v>0</v>
      </c>
      <c r="T306" s="140">
        <v>-72.3453999999997</v>
      </c>
      <c r="U306" s="140">
        <v>0</v>
      </c>
      <c r="V306" s="141">
        <v>0</v>
      </c>
      <c r="W306" s="141">
        <v>98.398197719473032</v>
      </c>
      <c r="X306" s="140">
        <v>100</v>
      </c>
      <c r="Y306" s="140">
        <v>97.814668479081718</v>
      </c>
      <c r="Z306" s="140">
        <v>0</v>
      </c>
      <c r="AA306" s="142">
        <v>100</v>
      </c>
    </row>
    <row r="307" spans="1:27" s="147" customFormat="1" ht="12.75" x14ac:dyDescent="0.2">
      <c r="A307" s="130">
        <v>299</v>
      </c>
      <c r="B307" s="137" t="s">
        <v>1509</v>
      </c>
      <c r="C307" s="138">
        <v>10059.200000000001</v>
      </c>
      <c r="D307" s="138">
        <v>511.9</v>
      </c>
      <c r="E307" s="138">
        <v>8917.2000000000007</v>
      </c>
      <c r="F307" s="138">
        <v>0</v>
      </c>
      <c r="G307" s="138">
        <v>630.1</v>
      </c>
      <c r="H307" s="138">
        <v>10216.299999999994</v>
      </c>
      <c r="I307" s="139">
        <v>511.9</v>
      </c>
      <c r="J307" s="139">
        <v>9074.2999999999993</v>
      </c>
      <c r="K307" s="139">
        <v>0</v>
      </c>
      <c r="L307" s="139">
        <v>630.1</v>
      </c>
      <c r="M307" s="138">
        <v>10195.341899999999</v>
      </c>
      <c r="N307" s="139">
        <v>511.9</v>
      </c>
      <c r="O307" s="139">
        <v>9053.3418999999994</v>
      </c>
      <c r="P307" s="139">
        <v>0</v>
      </c>
      <c r="Q307" s="140">
        <v>630.1</v>
      </c>
      <c r="R307" s="141">
        <v>-20.958099999994374</v>
      </c>
      <c r="S307" s="140">
        <v>0</v>
      </c>
      <c r="T307" s="140">
        <v>-20.958099999999831</v>
      </c>
      <c r="U307" s="140">
        <v>0</v>
      </c>
      <c r="V307" s="141">
        <v>0</v>
      </c>
      <c r="W307" s="141">
        <v>99.794856259115392</v>
      </c>
      <c r="X307" s="140">
        <v>100</v>
      </c>
      <c r="Y307" s="140">
        <v>99.769038934132652</v>
      </c>
      <c r="Z307" s="140">
        <v>0</v>
      </c>
      <c r="AA307" s="142">
        <v>100</v>
      </c>
    </row>
    <row r="308" spans="1:27" s="147" customFormat="1" ht="12.75" x14ac:dyDescent="0.2">
      <c r="A308" s="130">
        <v>300</v>
      </c>
      <c r="B308" s="137" t="s">
        <v>1510</v>
      </c>
      <c r="C308" s="138">
        <v>3076.7999999999997</v>
      </c>
      <c r="D308" s="138">
        <v>864.6</v>
      </c>
      <c r="E308" s="138">
        <v>2166.1</v>
      </c>
      <c r="F308" s="138">
        <v>0</v>
      </c>
      <c r="G308" s="138">
        <v>46.1</v>
      </c>
      <c r="H308" s="138">
        <v>3163.2999999999997</v>
      </c>
      <c r="I308" s="139">
        <v>864.6</v>
      </c>
      <c r="J308" s="139">
        <v>2227.5</v>
      </c>
      <c r="K308" s="139">
        <v>0</v>
      </c>
      <c r="L308" s="139">
        <v>71.199999999999989</v>
      </c>
      <c r="M308" s="138">
        <v>3002.4202999999998</v>
      </c>
      <c r="N308" s="139">
        <v>864.6</v>
      </c>
      <c r="O308" s="139">
        <v>2066.6203</v>
      </c>
      <c r="P308" s="139">
        <v>0</v>
      </c>
      <c r="Q308" s="140">
        <v>71.199999999999989</v>
      </c>
      <c r="R308" s="141">
        <v>-160.87969999999996</v>
      </c>
      <c r="S308" s="140">
        <v>0</v>
      </c>
      <c r="T308" s="140">
        <v>-160.87969999999996</v>
      </c>
      <c r="U308" s="140">
        <v>0</v>
      </c>
      <c r="V308" s="141">
        <v>0</v>
      </c>
      <c r="W308" s="141">
        <v>94.914181392849244</v>
      </c>
      <c r="X308" s="140">
        <v>100</v>
      </c>
      <c r="Y308" s="140">
        <v>92.777566778900109</v>
      </c>
      <c r="Z308" s="140">
        <v>0</v>
      </c>
      <c r="AA308" s="142">
        <v>100</v>
      </c>
    </row>
    <row r="309" spans="1:27" s="147" customFormat="1" ht="12.75" x14ac:dyDescent="0.2">
      <c r="A309" s="130">
        <v>301</v>
      </c>
      <c r="B309" s="137" t="s">
        <v>1511</v>
      </c>
      <c r="C309" s="138">
        <v>3438.7</v>
      </c>
      <c r="D309" s="138">
        <v>854</v>
      </c>
      <c r="E309" s="138">
        <v>2541.1999999999998</v>
      </c>
      <c r="F309" s="138">
        <v>0</v>
      </c>
      <c r="G309" s="138">
        <v>43.5</v>
      </c>
      <c r="H309" s="138">
        <v>3546.8999999999996</v>
      </c>
      <c r="I309" s="139">
        <v>854</v>
      </c>
      <c r="J309" s="139">
        <v>2610.4</v>
      </c>
      <c r="K309" s="139">
        <v>0</v>
      </c>
      <c r="L309" s="139">
        <v>82.5</v>
      </c>
      <c r="M309" s="138">
        <v>3546.9</v>
      </c>
      <c r="N309" s="139">
        <v>854</v>
      </c>
      <c r="O309" s="139">
        <v>2610.3999999999996</v>
      </c>
      <c r="P309" s="139">
        <v>0</v>
      </c>
      <c r="Q309" s="140">
        <v>82.5</v>
      </c>
      <c r="R309" s="141">
        <v>0</v>
      </c>
      <c r="S309" s="140">
        <v>0</v>
      </c>
      <c r="T309" s="140">
        <v>0</v>
      </c>
      <c r="U309" s="140">
        <v>0</v>
      </c>
      <c r="V309" s="141">
        <v>0</v>
      </c>
      <c r="W309" s="141">
        <v>100.00000000000003</v>
      </c>
      <c r="X309" s="140">
        <v>100</v>
      </c>
      <c r="Y309" s="140">
        <v>99.999999999999972</v>
      </c>
      <c r="Z309" s="140">
        <v>0</v>
      </c>
      <c r="AA309" s="142">
        <v>100</v>
      </c>
    </row>
    <row r="310" spans="1:27" s="147" customFormat="1" ht="12.75" x14ac:dyDescent="0.2">
      <c r="A310" s="130">
        <v>302</v>
      </c>
      <c r="B310" s="137" t="s">
        <v>1512</v>
      </c>
      <c r="C310" s="138">
        <v>5529.6</v>
      </c>
      <c r="D310" s="138">
        <v>294.10000000000002</v>
      </c>
      <c r="E310" s="138">
        <v>4235.1000000000004</v>
      </c>
      <c r="F310" s="138">
        <v>0</v>
      </c>
      <c r="G310" s="138">
        <v>1000.4</v>
      </c>
      <c r="H310" s="138">
        <v>5910.4999999999991</v>
      </c>
      <c r="I310" s="139">
        <v>294.10000000000002</v>
      </c>
      <c r="J310" s="139">
        <v>4579.1000000000004</v>
      </c>
      <c r="K310" s="139">
        <v>0</v>
      </c>
      <c r="L310" s="139">
        <v>1037.3</v>
      </c>
      <c r="M310" s="138">
        <v>5762.1109000000006</v>
      </c>
      <c r="N310" s="139">
        <v>294.10000000000002</v>
      </c>
      <c r="O310" s="139">
        <v>4430.7109</v>
      </c>
      <c r="P310" s="139">
        <v>0</v>
      </c>
      <c r="Q310" s="140">
        <v>1037.3</v>
      </c>
      <c r="R310" s="141">
        <v>-148.38909999999851</v>
      </c>
      <c r="S310" s="140">
        <v>0</v>
      </c>
      <c r="T310" s="140">
        <v>-148.38910000000033</v>
      </c>
      <c r="U310" s="140">
        <v>0</v>
      </c>
      <c r="V310" s="141">
        <v>0</v>
      </c>
      <c r="W310" s="141">
        <v>97.489398528043338</v>
      </c>
      <c r="X310" s="140">
        <v>100</v>
      </c>
      <c r="Y310" s="140">
        <v>96.75942652486296</v>
      </c>
      <c r="Z310" s="140">
        <v>0</v>
      </c>
      <c r="AA310" s="142">
        <v>100</v>
      </c>
    </row>
    <row r="311" spans="1:27" s="147" customFormat="1" ht="12.75" x14ac:dyDescent="0.2">
      <c r="A311" s="130">
        <v>303</v>
      </c>
      <c r="B311" s="137" t="s">
        <v>1513</v>
      </c>
      <c r="C311" s="138">
        <v>2895.6</v>
      </c>
      <c r="D311" s="138">
        <v>793.9</v>
      </c>
      <c r="E311" s="138">
        <v>2068.1</v>
      </c>
      <c r="F311" s="138">
        <v>0</v>
      </c>
      <c r="G311" s="138">
        <v>33.6</v>
      </c>
      <c r="H311" s="138">
        <v>3056.7000000000007</v>
      </c>
      <c r="I311" s="139">
        <v>793.9</v>
      </c>
      <c r="J311" s="139">
        <v>2229.2000000000003</v>
      </c>
      <c r="K311" s="139">
        <v>0</v>
      </c>
      <c r="L311" s="139">
        <v>33.599999999999994</v>
      </c>
      <c r="M311" s="138">
        <v>2950.2727</v>
      </c>
      <c r="N311" s="139">
        <v>793.9</v>
      </c>
      <c r="O311" s="139">
        <v>2122.7727</v>
      </c>
      <c r="P311" s="139">
        <v>0</v>
      </c>
      <c r="Q311" s="140">
        <v>33.599999999999994</v>
      </c>
      <c r="R311" s="141">
        <v>-106.42730000000074</v>
      </c>
      <c r="S311" s="140">
        <v>0</v>
      </c>
      <c r="T311" s="140">
        <v>-106.42730000000029</v>
      </c>
      <c r="U311" s="140">
        <v>0</v>
      </c>
      <c r="V311" s="141">
        <v>0</v>
      </c>
      <c r="W311" s="141">
        <v>96.518228808846118</v>
      </c>
      <c r="X311" s="140">
        <v>100</v>
      </c>
      <c r="Y311" s="140">
        <v>95.225762605418979</v>
      </c>
      <c r="Z311" s="140">
        <v>0</v>
      </c>
      <c r="AA311" s="142">
        <v>100</v>
      </c>
    </row>
    <row r="312" spans="1:27" s="147" customFormat="1" ht="12.75" x14ac:dyDescent="0.2">
      <c r="A312" s="130">
        <v>304</v>
      </c>
      <c r="B312" s="137" t="s">
        <v>1514</v>
      </c>
      <c r="C312" s="138">
        <v>1789.5</v>
      </c>
      <c r="D312" s="138">
        <v>760.9</v>
      </c>
      <c r="E312" s="138">
        <v>1008.5</v>
      </c>
      <c r="F312" s="138">
        <v>0</v>
      </c>
      <c r="G312" s="138">
        <v>20.100000000000001</v>
      </c>
      <c r="H312" s="138">
        <v>2480.0000000000005</v>
      </c>
      <c r="I312" s="139">
        <v>760.9</v>
      </c>
      <c r="J312" s="139">
        <v>1233.7</v>
      </c>
      <c r="K312" s="139">
        <v>0</v>
      </c>
      <c r="L312" s="139">
        <v>485.4</v>
      </c>
      <c r="M312" s="138">
        <v>2353.1237999999998</v>
      </c>
      <c r="N312" s="139">
        <v>760.9</v>
      </c>
      <c r="O312" s="139">
        <v>1106.8238000000001</v>
      </c>
      <c r="P312" s="139">
        <v>0</v>
      </c>
      <c r="Q312" s="140">
        <v>485.4</v>
      </c>
      <c r="R312" s="141">
        <v>-126.87620000000061</v>
      </c>
      <c r="S312" s="140">
        <v>0</v>
      </c>
      <c r="T312" s="140">
        <v>-126.87619999999993</v>
      </c>
      <c r="U312" s="140">
        <v>0</v>
      </c>
      <c r="V312" s="141">
        <v>0</v>
      </c>
      <c r="W312" s="141">
        <v>94.88402419354837</v>
      </c>
      <c r="X312" s="140">
        <v>100</v>
      </c>
      <c r="Y312" s="140">
        <v>89.715798005998224</v>
      </c>
      <c r="Z312" s="140">
        <v>0</v>
      </c>
      <c r="AA312" s="142">
        <v>100</v>
      </c>
    </row>
    <row r="313" spans="1:27" s="147" customFormat="1" ht="12.75" x14ac:dyDescent="0.2">
      <c r="A313" s="130">
        <v>305</v>
      </c>
      <c r="B313" s="137" t="s">
        <v>1515</v>
      </c>
      <c r="C313" s="138">
        <v>3851.3999999999996</v>
      </c>
      <c r="D313" s="138">
        <v>777.1</v>
      </c>
      <c r="E313" s="138">
        <v>2959.1</v>
      </c>
      <c r="F313" s="138">
        <v>0</v>
      </c>
      <c r="G313" s="138">
        <v>115.2</v>
      </c>
      <c r="H313" s="138">
        <v>3946.7</v>
      </c>
      <c r="I313" s="139">
        <v>777.1</v>
      </c>
      <c r="J313" s="139">
        <v>3054.4</v>
      </c>
      <c r="K313" s="139">
        <v>0</v>
      </c>
      <c r="L313" s="139">
        <v>115.2</v>
      </c>
      <c r="M313" s="138">
        <v>3943.1245999999996</v>
      </c>
      <c r="N313" s="139">
        <v>777.1</v>
      </c>
      <c r="O313" s="139">
        <v>3050.8245999999999</v>
      </c>
      <c r="P313" s="139">
        <v>0</v>
      </c>
      <c r="Q313" s="140">
        <v>115.2</v>
      </c>
      <c r="R313" s="141">
        <v>-3.5754000000001724</v>
      </c>
      <c r="S313" s="140">
        <v>0</v>
      </c>
      <c r="T313" s="140">
        <v>-3.5754000000001724</v>
      </c>
      <c r="U313" s="140">
        <v>0</v>
      </c>
      <c r="V313" s="141">
        <v>0</v>
      </c>
      <c r="W313" s="141">
        <v>99.909407859730919</v>
      </c>
      <c r="X313" s="140">
        <v>100</v>
      </c>
      <c r="Y313" s="140">
        <v>99.882942640125719</v>
      </c>
      <c r="Z313" s="140">
        <v>0</v>
      </c>
      <c r="AA313" s="142">
        <v>100</v>
      </c>
    </row>
    <row r="314" spans="1:27" s="147" customFormat="1" ht="12.75" x14ac:dyDescent="0.2">
      <c r="A314" s="130">
        <v>306</v>
      </c>
      <c r="B314" s="137" t="s">
        <v>1516</v>
      </c>
      <c r="C314" s="138">
        <v>2679.5</v>
      </c>
      <c r="D314" s="138">
        <v>764.4</v>
      </c>
      <c r="E314" s="138">
        <v>1865.6</v>
      </c>
      <c r="F314" s="138">
        <v>0</v>
      </c>
      <c r="G314" s="138">
        <v>49.5</v>
      </c>
      <c r="H314" s="138">
        <v>2697.8999999999996</v>
      </c>
      <c r="I314" s="139">
        <v>764.4</v>
      </c>
      <c r="J314" s="139">
        <v>1884</v>
      </c>
      <c r="K314" s="139">
        <v>0</v>
      </c>
      <c r="L314" s="139">
        <v>49.5</v>
      </c>
      <c r="M314" s="138">
        <v>2695.5203999999999</v>
      </c>
      <c r="N314" s="139">
        <v>764.4</v>
      </c>
      <c r="O314" s="139">
        <v>1881.6204</v>
      </c>
      <c r="P314" s="139">
        <v>0</v>
      </c>
      <c r="Q314" s="140">
        <v>49.5</v>
      </c>
      <c r="R314" s="141">
        <v>-2.3795999999997548</v>
      </c>
      <c r="S314" s="140">
        <v>0</v>
      </c>
      <c r="T314" s="140">
        <v>-2.3795999999999822</v>
      </c>
      <c r="U314" s="140">
        <v>0</v>
      </c>
      <c r="V314" s="141">
        <v>0</v>
      </c>
      <c r="W314" s="141">
        <v>99.911798065161804</v>
      </c>
      <c r="X314" s="140">
        <v>100</v>
      </c>
      <c r="Y314" s="140">
        <v>99.873694267515916</v>
      </c>
      <c r="Z314" s="140">
        <v>0</v>
      </c>
      <c r="AA314" s="142">
        <v>100</v>
      </c>
    </row>
    <row r="315" spans="1:27" s="147" customFormat="1" ht="12.75" x14ac:dyDescent="0.2">
      <c r="A315" s="130">
        <v>307</v>
      </c>
      <c r="B315" s="137"/>
      <c r="C315" s="138"/>
      <c r="D315" s="138"/>
      <c r="E315" s="138"/>
      <c r="F315" s="138"/>
      <c r="G315" s="138"/>
      <c r="H315" s="138">
        <v>0</v>
      </c>
      <c r="I315" s="139"/>
      <c r="J315" s="139">
        <v>0</v>
      </c>
      <c r="K315" s="139"/>
      <c r="L315" s="139"/>
      <c r="M315" s="139">
        <v>0</v>
      </c>
      <c r="N315" s="139"/>
      <c r="O315" s="139">
        <v>0</v>
      </c>
      <c r="P315" s="139"/>
      <c r="Q315" s="140">
        <v>0</v>
      </c>
      <c r="R315" s="141">
        <v>0</v>
      </c>
      <c r="S315" s="140"/>
      <c r="T315" s="140">
        <v>0</v>
      </c>
      <c r="U315" s="140"/>
      <c r="V315" s="141">
        <v>0</v>
      </c>
      <c r="W315" s="141">
        <v>0</v>
      </c>
      <c r="X315" s="140"/>
      <c r="Y315" s="140">
        <v>0</v>
      </c>
      <c r="Z315" s="140"/>
      <c r="AA315" s="142">
        <v>0</v>
      </c>
    </row>
    <row r="316" spans="1:27" s="147" customFormat="1" ht="12.75" x14ac:dyDescent="0.2">
      <c r="A316" s="130">
        <v>308</v>
      </c>
      <c r="B316" s="143" t="s">
        <v>1517</v>
      </c>
      <c r="C316" s="144">
        <v>134109.79999999999</v>
      </c>
      <c r="D316" s="144">
        <v>34592.5</v>
      </c>
      <c r="E316" s="144">
        <v>96791.299999999988</v>
      </c>
      <c r="F316" s="144">
        <v>0</v>
      </c>
      <c r="G316" s="144">
        <v>2726</v>
      </c>
      <c r="H316" s="144">
        <v>148086.79999999999</v>
      </c>
      <c r="I316" s="144">
        <v>34592.5</v>
      </c>
      <c r="J316" s="144">
        <v>108457.59999999999</v>
      </c>
      <c r="K316" s="144">
        <v>0</v>
      </c>
      <c r="L316" s="144">
        <v>5036.7000000000007</v>
      </c>
      <c r="M316" s="144">
        <v>142797.34350000002</v>
      </c>
      <c r="N316" s="144">
        <v>34592.5</v>
      </c>
      <c r="O316" s="144">
        <v>103168.1434</v>
      </c>
      <c r="P316" s="144">
        <v>0</v>
      </c>
      <c r="Q316" s="144">
        <v>5036.7000000000007</v>
      </c>
      <c r="R316" s="141">
        <v>-5289.4564999999711</v>
      </c>
      <c r="S316" s="141">
        <v>0</v>
      </c>
      <c r="T316" s="141">
        <v>-5289.4565999999904</v>
      </c>
      <c r="U316" s="141">
        <v>0</v>
      </c>
      <c r="V316" s="141">
        <v>0</v>
      </c>
      <c r="W316" s="141">
        <v>96.428137754344093</v>
      </c>
      <c r="X316" s="141">
        <v>100</v>
      </c>
      <c r="Y316" s="140">
        <v>95.123018949340576</v>
      </c>
      <c r="Z316" s="140">
        <v>0</v>
      </c>
      <c r="AA316" s="142">
        <v>100</v>
      </c>
    </row>
    <row r="317" spans="1:27" s="147" customFormat="1" ht="12.75" x14ac:dyDescent="0.2">
      <c r="A317" s="130">
        <v>309</v>
      </c>
      <c r="B317" s="143" t="s">
        <v>1265</v>
      </c>
      <c r="C317" s="144">
        <v>88182.699999999983</v>
      </c>
      <c r="D317" s="144">
        <v>17888.7</v>
      </c>
      <c r="E317" s="144">
        <v>69116.299999999988</v>
      </c>
      <c r="F317" s="144">
        <v>0</v>
      </c>
      <c r="G317" s="144">
        <v>1177.7</v>
      </c>
      <c r="H317" s="144">
        <v>98467.199999999983</v>
      </c>
      <c r="I317" s="144">
        <v>17888.7</v>
      </c>
      <c r="J317" s="144">
        <v>78091.100000000006</v>
      </c>
      <c r="K317" s="144">
        <v>0</v>
      </c>
      <c r="L317" s="144">
        <v>2487.4000000000005</v>
      </c>
      <c r="M317" s="144">
        <v>95255.071499999991</v>
      </c>
      <c r="N317" s="144">
        <v>17888.7</v>
      </c>
      <c r="O317" s="144">
        <v>74878.971499999985</v>
      </c>
      <c r="P317" s="144">
        <v>0</v>
      </c>
      <c r="Q317" s="144">
        <v>2487.4000000000005</v>
      </c>
      <c r="R317" s="141">
        <v>-3212.1284999999916</v>
      </c>
      <c r="S317" s="141">
        <v>0</v>
      </c>
      <c r="T317" s="141">
        <v>-3212.1285000000207</v>
      </c>
      <c r="U317" s="141">
        <v>0</v>
      </c>
      <c r="V317" s="141">
        <v>0</v>
      </c>
      <c r="W317" s="141">
        <v>96.737869564687543</v>
      </c>
      <c r="X317" s="141">
        <v>100</v>
      </c>
      <c r="Y317" s="140">
        <v>95.886690672816727</v>
      </c>
      <c r="Z317" s="140">
        <v>0</v>
      </c>
      <c r="AA317" s="142">
        <v>100</v>
      </c>
    </row>
    <row r="318" spans="1:27" s="147" customFormat="1" ht="12.75" x14ac:dyDescent="0.2">
      <c r="A318" s="130">
        <v>310</v>
      </c>
      <c r="B318" s="143" t="s">
        <v>1266</v>
      </c>
      <c r="C318" s="144">
        <v>45927.100000000006</v>
      </c>
      <c r="D318" s="144">
        <v>16703.800000000003</v>
      </c>
      <c r="E318" s="144">
        <v>27675.000000000004</v>
      </c>
      <c r="F318" s="144">
        <v>0</v>
      </c>
      <c r="G318" s="144">
        <v>1548.2999999999997</v>
      </c>
      <c r="H318" s="144">
        <v>49619.6</v>
      </c>
      <c r="I318" s="144">
        <v>16703.800000000003</v>
      </c>
      <c r="J318" s="144">
        <v>30366.499999999996</v>
      </c>
      <c r="K318" s="144">
        <v>0</v>
      </c>
      <c r="L318" s="144">
        <v>2549.3000000000002</v>
      </c>
      <c r="M318" s="144">
        <v>47542.272000000004</v>
      </c>
      <c r="N318" s="144">
        <v>16703.800000000003</v>
      </c>
      <c r="O318" s="144">
        <v>28289.171900000001</v>
      </c>
      <c r="P318" s="144">
        <v>0</v>
      </c>
      <c r="Q318" s="144">
        <v>2549.3000000000006</v>
      </c>
      <c r="R318" s="141">
        <v>-2077.3279999999941</v>
      </c>
      <c r="S318" s="141">
        <v>0</v>
      </c>
      <c r="T318" s="141">
        <v>-2077.3280999999952</v>
      </c>
      <c r="U318" s="141">
        <v>0</v>
      </c>
      <c r="V318" s="141">
        <v>0</v>
      </c>
      <c r="W318" s="141">
        <v>95.813493055163704</v>
      </c>
      <c r="X318" s="141">
        <v>100</v>
      </c>
      <c r="Y318" s="141">
        <v>93.159145439876184</v>
      </c>
      <c r="Z318" s="141">
        <v>0</v>
      </c>
      <c r="AA318" s="148">
        <v>100.00000000000003</v>
      </c>
    </row>
    <row r="319" spans="1:27" s="147" customFormat="1" ht="12.75" x14ac:dyDescent="0.2">
      <c r="A319" s="130">
        <v>311</v>
      </c>
      <c r="B319" s="137" t="s">
        <v>1291</v>
      </c>
      <c r="C319" s="138">
        <v>88182.699999999983</v>
      </c>
      <c r="D319" s="138">
        <v>17888.7</v>
      </c>
      <c r="E319" s="138">
        <v>69116.299999999988</v>
      </c>
      <c r="F319" s="138">
        <v>0</v>
      </c>
      <c r="G319" s="138">
        <v>1177.7</v>
      </c>
      <c r="H319" s="138">
        <v>98467.199999999983</v>
      </c>
      <c r="I319" s="139">
        <v>17888.7</v>
      </c>
      <c r="J319" s="139">
        <v>78091.100000000006</v>
      </c>
      <c r="K319" s="139">
        <v>0</v>
      </c>
      <c r="L319" s="139">
        <v>2487.4000000000005</v>
      </c>
      <c r="M319" s="138">
        <v>95255.071499999991</v>
      </c>
      <c r="N319" s="139">
        <v>17888.7</v>
      </c>
      <c r="O319" s="139">
        <v>74878.971499999985</v>
      </c>
      <c r="P319" s="139">
        <v>0</v>
      </c>
      <c r="Q319" s="140">
        <v>2487.4000000000005</v>
      </c>
      <c r="R319" s="141">
        <v>-3212.1284999999916</v>
      </c>
      <c r="S319" s="140">
        <v>0</v>
      </c>
      <c r="T319" s="140">
        <v>-3212.1285000000207</v>
      </c>
      <c r="U319" s="140">
        <v>0</v>
      </c>
      <c r="V319" s="141">
        <v>0</v>
      </c>
      <c r="W319" s="141">
        <v>96.737869564687543</v>
      </c>
      <c r="X319" s="140">
        <v>100</v>
      </c>
      <c r="Y319" s="141">
        <v>95.886690672816727</v>
      </c>
      <c r="Z319" s="141">
        <v>0</v>
      </c>
      <c r="AA319" s="148">
        <v>100</v>
      </c>
    </row>
    <row r="320" spans="1:27" s="147" customFormat="1" ht="12.75" x14ac:dyDescent="0.2">
      <c r="A320" s="130">
        <v>312</v>
      </c>
      <c r="B320" s="137" t="s">
        <v>1518</v>
      </c>
      <c r="C320" s="138">
        <v>2037.6000000000001</v>
      </c>
      <c r="D320" s="138">
        <v>841.1</v>
      </c>
      <c r="E320" s="138">
        <v>1173.3</v>
      </c>
      <c r="F320" s="138">
        <v>0</v>
      </c>
      <c r="G320" s="138">
        <v>23.2</v>
      </c>
      <c r="H320" s="138">
        <v>2204.3000000000002</v>
      </c>
      <c r="I320" s="139">
        <v>841.1</v>
      </c>
      <c r="J320" s="139">
        <v>1236.8999999999999</v>
      </c>
      <c r="K320" s="139">
        <v>0</v>
      </c>
      <c r="L320" s="139">
        <v>126.3</v>
      </c>
      <c r="M320" s="138">
        <v>2038.2771999999998</v>
      </c>
      <c r="N320" s="139">
        <v>841.1</v>
      </c>
      <c r="O320" s="139">
        <v>1070.8771999999999</v>
      </c>
      <c r="P320" s="139">
        <v>0</v>
      </c>
      <c r="Q320" s="140">
        <v>126.3</v>
      </c>
      <c r="R320" s="141">
        <v>-166.02280000000042</v>
      </c>
      <c r="S320" s="140">
        <v>0</v>
      </c>
      <c r="T320" s="140">
        <v>-166.02279999999996</v>
      </c>
      <c r="U320" s="140">
        <v>0</v>
      </c>
      <c r="V320" s="141">
        <v>0</v>
      </c>
      <c r="W320" s="141">
        <v>92.468230277185484</v>
      </c>
      <c r="X320" s="140">
        <v>100</v>
      </c>
      <c r="Y320" s="141">
        <v>86.577508286846154</v>
      </c>
      <c r="Z320" s="141">
        <v>0</v>
      </c>
      <c r="AA320" s="148">
        <v>100</v>
      </c>
    </row>
    <row r="321" spans="1:27" s="147" customFormat="1" ht="12.75" x14ac:dyDescent="0.2">
      <c r="A321" s="130">
        <v>313</v>
      </c>
      <c r="B321" s="137" t="s">
        <v>1519</v>
      </c>
      <c r="C321" s="138">
        <v>3683.8</v>
      </c>
      <c r="D321" s="138">
        <v>973.3</v>
      </c>
      <c r="E321" s="138">
        <v>2633.2</v>
      </c>
      <c r="F321" s="138">
        <v>0</v>
      </c>
      <c r="G321" s="138">
        <v>77.3</v>
      </c>
      <c r="H321" s="138">
        <v>3995.2</v>
      </c>
      <c r="I321" s="139">
        <v>973.3</v>
      </c>
      <c r="J321" s="139">
        <v>2926.9</v>
      </c>
      <c r="K321" s="139">
        <v>0</v>
      </c>
      <c r="L321" s="139">
        <v>95</v>
      </c>
      <c r="M321" s="138">
        <v>3951.9435999999996</v>
      </c>
      <c r="N321" s="139">
        <v>973.3</v>
      </c>
      <c r="O321" s="139">
        <v>2883.6435999999999</v>
      </c>
      <c r="P321" s="139">
        <v>0</v>
      </c>
      <c r="Q321" s="140">
        <v>95</v>
      </c>
      <c r="R321" s="141">
        <v>-43.256400000000212</v>
      </c>
      <c r="S321" s="140">
        <v>0</v>
      </c>
      <c r="T321" s="140">
        <v>-43.256400000000212</v>
      </c>
      <c r="U321" s="140">
        <v>0</v>
      </c>
      <c r="V321" s="141">
        <v>0</v>
      </c>
      <c r="W321" s="141">
        <v>98.917290748898679</v>
      </c>
      <c r="X321" s="140">
        <v>100</v>
      </c>
      <c r="Y321" s="140">
        <v>98.522108715706025</v>
      </c>
      <c r="Z321" s="140">
        <v>0</v>
      </c>
      <c r="AA321" s="142">
        <v>100</v>
      </c>
    </row>
    <row r="322" spans="1:27" s="147" customFormat="1" ht="12.75" x14ac:dyDescent="0.2">
      <c r="A322" s="130">
        <v>314</v>
      </c>
      <c r="B322" s="137" t="s">
        <v>1324</v>
      </c>
      <c r="C322" s="138">
        <v>835.40000000000009</v>
      </c>
      <c r="D322" s="138">
        <v>738.1</v>
      </c>
      <c r="E322" s="138">
        <v>84.7</v>
      </c>
      <c r="F322" s="138">
        <v>0</v>
      </c>
      <c r="G322" s="138">
        <v>12.6</v>
      </c>
      <c r="H322" s="138">
        <v>891.4000000000002</v>
      </c>
      <c r="I322" s="139">
        <v>738.1</v>
      </c>
      <c r="J322" s="139">
        <v>84.7</v>
      </c>
      <c r="K322" s="139">
        <v>0</v>
      </c>
      <c r="L322" s="139">
        <v>68.600000000000009</v>
      </c>
      <c r="M322" s="138">
        <v>891.40000000000009</v>
      </c>
      <c r="N322" s="139">
        <v>738.1</v>
      </c>
      <c r="O322" s="139">
        <v>84.7</v>
      </c>
      <c r="P322" s="139">
        <v>0</v>
      </c>
      <c r="Q322" s="140">
        <v>68.600000000000009</v>
      </c>
      <c r="R322" s="141">
        <v>0</v>
      </c>
      <c r="S322" s="140">
        <v>0</v>
      </c>
      <c r="T322" s="140">
        <v>0</v>
      </c>
      <c r="U322" s="140">
        <v>0</v>
      </c>
      <c r="V322" s="141">
        <v>0</v>
      </c>
      <c r="W322" s="141">
        <v>99.999999999999986</v>
      </c>
      <c r="X322" s="140">
        <v>100</v>
      </c>
      <c r="Y322" s="140">
        <v>100</v>
      </c>
      <c r="Z322" s="140">
        <v>0</v>
      </c>
      <c r="AA322" s="142">
        <v>100</v>
      </c>
    </row>
    <row r="323" spans="1:27" s="147" customFormat="1" ht="12.75" x14ac:dyDescent="0.2">
      <c r="A323" s="130">
        <v>315</v>
      </c>
      <c r="B323" s="137" t="s">
        <v>1520</v>
      </c>
      <c r="C323" s="138">
        <v>1739</v>
      </c>
      <c r="D323" s="138">
        <v>845.8</v>
      </c>
      <c r="E323" s="138">
        <v>854.8</v>
      </c>
      <c r="F323" s="138">
        <v>0</v>
      </c>
      <c r="G323" s="138">
        <v>38.4</v>
      </c>
      <c r="H323" s="138">
        <v>1866</v>
      </c>
      <c r="I323" s="139">
        <v>845.8</v>
      </c>
      <c r="J323" s="139">
        <v>918.1</v>
      </c>
      <c r="K323" s="139">
        <v>0</v>
      </c>
      <c r="L323" s="139">
        <v>102.1</v>
      </c>
      <c r="M323" s="138">
        <v>1866</v>
      </c>
      <c r="N323" s="139">
        <v>845.8</v>
      </c>
      <c r="O323" s="139">
        <v>918.1</v>
      </c>
      <c r="P323" s="139">
        <v>0</v>
      </c>
      <c r="Q323" s="140">
        <v>102.1</v>
      </c>
      <c r="R323" s="141">
        <v>0</v>
      </c>
      <c r="S323" s="140">
        <v>0</v>
      </c>
      <c r="T323" s="140">
        <v>0</v>
      </c>
      <c r="U323" s="140">
        <v>0</v>
      </c>
      <c r="V323" s="141">
        <v>0</v>
      </c>
      <c r="W323" s="141">
        <v>100</v>
      </c>
      <c r="X323" s="140">
        <v>100</v>
      </c>
      <c r="Y323" s="140">
        <v>100</v>
      </c>
      <c r="Z323" s="140">
        <v>0</v>
      </c>
      <c r="AA323" s="142">
        <v>100</v>
      </c>
    </row>
    <row r="324" spans="1:27" s="147" customFormat="1" ht="12.75" x14ac:dyDescent="0.2">
      <c r="A324" s="130">
        <v>316</v>
      </c>
      <c r="B324" s="137" t="s">
        <v>1521</v>
      </c>
      <c r="C324" s="138">
        <v>1100</v>
      </c>
      <c r="D324" s="138">
        <v>213.9</v>
      </c>
      <c r="E324" s="138">
        <v>798.4</v>
      </c>
      <c r="F324" s="138">
        <v>0</v>
      </c>
      <c r="G324" s="138">
        <v>87.7</v>
      </c>
      <c r="H324" s="138">
        <v>1193.0999999999995</v>
      </c>
      <c r="I324" s="139">
        <v>213.9</v>
      </c>
      <c r="J324" s="139">
        <v>886.69999999999993</v>
      </c>
      <c r="K324" s="139">
        <v>0</v>
      </c>
      <c r="L324" s="139">
        <v>92.499999999999986</v>
      </c>
      <c r="M324" s="138">
        <v>1164.1389999999999</v>
      </c>
      <c r="N324" s="139">
        <v>213.9</v>
      </c>
      <c r="O324" s="139">
        <v>857.73899999999992</v>
      </c>
      <c r="P324" s="139">
        <v>0</v>
      </c>
      <c r="Q324" s="140">
        <v>92.499999999999986</v>
      </c>
      <c r="R324" s="141">
        <v>-28.960999999999558</v>
      </c>
      <c r="S324" s="140">
        <v>0</v>
      </c>
      <c r="T324" s="140">
        <v>-28.961000000000013</v>
      </c>
      <c r="U324" s="140">
        <v>0</v>
      </c>
      <c r="V324" s="141">
        <v>0</v>
      </c>
      <c r="W324" s="141">
        <v>97.572625932444922</v>
      </c>
      <c r="X324" s="140">
        <v>100</v>
      </c>
      <c r="Y324" s="140">
        <v>96.733844592308557</v>
      </c>
      <c r="Z324" s="140">
        <v>0</v>
      </c>
      <c r="AA324" s="142">
        <v>100</v>
      </c>
    </row>
    <row r="325" spans="1:27" s="147" customFormat="1" ht="12.75" x14ac:dyDescent="0.2">
      <c r="A325" s="130">
        <v>317</v>
      </c>
      <c r="B325" s="137" t="s">
        <v>1522</v>
      </c>
      <c r="C325" s="138">
        <v>1634.5000000000002</v>
      </c>
      <c r="D325" s="138">
        <v>735.2</v>
      </c>
      <c r="E325" s="138">
        <v>863.6</v>
      </c>
      <c r="F325" s="138">
        <v>0</v>
      </c>
      <c r="G325" s="138">
        <v>35.700000000000003</v>
      </c>
      <c r="H325" s="138">
        <v>1709.1000000000001</v>
      </c>
      <c r="I325" s="139">
        <v>735.2</v>
      </c>
      <c r="J325" s="139">
        <v>934.2</v>
      </c>
      <c r="K325" s="139">
        <v>0</v>
      </c>
      <c r="L325" s="139">
        <v>39.700000000000003</v>
      </c>
      <c r="M325" s="138">
        <v>1709.1000000000001</v>
      </c>
      <c r="N325" s="139">
        <v>735.2</v>
      </c>
      <c r="O325" s="139">
        <v>934.2</v>
      </c>
      <c r="P325" s="139">
        <v>0</v>
      </c>
      <c r="Q325" s="140">
        <v>39.700000000000003</v>
      </c>
      <c r="R325" s="141">
        <v>0</v>
      </c>
      <c r="S325" s="140">
        <v>0</v>
      </c>
      <c r="T325" s="140">
        <v>0</v>
      </c>
      <c r="U325" s="140">
        <v>0</v>
      </c>
      <c r="V325" s="141">
        <v>0</v>
      </c>
      <c r="W325" s="141">
        <v>100</v>
      </c>
      <c r="X325" s="140">
        <v>100</v>
      </c>
      <c r="Y325" s="140">
        <v>100</v>
      </c>
      <c r="Z325" s="140">
        <v>0</v>
      </c>
      <c r="AA325" s="142">
        <v>100</v>
      </c>
    </row>
    <row r="326" spans="1:27" s="147" customFormat="1" ht="12.75" x14ac:dyDescent="0.2">
      <c r="A326" s="130">
        <v>318</v>
      </c>
      <c r="B326" s="137" t="s">
        <v>1523</v>
      </c>
      <c r="C326" s="138">
        <v>1690.3</v>
      </c>
      <c r="D326" s="138">
        <v>776.2</v>
      </c>
      <c r="E326" s="138">
        <v>892.9</v>
      </c>
      <c r="F326" s="138">
        <v>0</v>
      </c>
      <c r="G326" s="138">
        <v>21.2</v>
      </c>
      <c r="H326" s="138">
        <v>1851.4</v>
      </c>
      <c r="I326" s="139">
        <v>776.2</v>
      </c>
      <c r="J326" s="139">
        <v>941.8</v>
      </c>
      <c r="K326" s="139">
        <v>0</v>
      </c>
      <c r="L326" s="139">
        <v>133.4</v>
      </c>
      <c r="M326" s="138">
        <v>1842.0312000000001</v>
      </c>
      <c r="N326" s="139">
        <v>776.2</v>
      </c>
      <c r="O326" s="139">
        <v>932.43119999999999</v>
      </c>
      <c r="P326" s="139">
        <v>0</v>
      </c>
      <c r="Q326" s="140">
        <v>133.4</v>
      </c>
      <c r="R326" s="141">
        <v>-9.3687999999999647</v>
      </c>
      <c r="S326" s="140">
        <v>0</v>
      </c>
      <c r="T326" s="140">
        <v>-9.3687999999999647</v>
      </c>
      <c r="U326" s="140">
        <v>0</v>
      </c>
      <c r="V326" s="141">
        <v>0</v>
      </c>
      <c r="W326" s="141">
        <v>99.493961326563678</v>
      </c>
      <c r="X326" s="140">
        <v>100</v>
      </c>
      <c r="Y326" s="140">
        <v>99.005224039074108</v>
      </c>
      <c r="Z326" s="140">
        <v>0</v>
      </c>
      <c r="AA326" s="142">
        <v>100</v>
      </c>
    </row>
    <row r="327" spans="1:27" s="147" customFormat="1" ht="12.75" x14ac:dyDescent="0.2">
      <c r="A327" s="130">
        <v>319</v>
      </c>
      <c r="B327" s="137" t="s">
        <v>1517</v>
      </c>
      <c r="C327" s="138">
        <v>2109.8000000000002</v>
      </c>
      <c r="D327" s="138">
        <v>793.4</v>
      </c>
      <c r="E327" s="138">
        <v>1282</v>
      </c>
      <c r="F327" s="138">
        <v>0</v>
      </c>
      <c r="G327" s="138">
        <v>34.4</v>
      </c>
      <c r="H327" s="138">
        <v>2249.6000000000004</v>
      </c>
      <c r="I327" s="139">
        <v>793.4</v>
      </c>
      <c r="J327" s="139">
        <v>1395.2</v>
      </c>
      <c r="K327" s="139">
        <v>0</v>
      </c>
      <c r="L327" s="139">
        <v>61</v>
      </c>
      <c r="M327" s="138">
        <v>2247.7710999999999</v>
      </c>
      <c r="N327" s="139">
        <v>793.4</v>
      </c>
      <c r="O327" s="139">
        <v>1393.3710999999998</v>
      </c>
      <c r="P327" s="139">
        <v>0</v>
      </c>
      <c r="Q327" s="140">
        <v>61</v>
      </c>
      <c r="R327" s="141">
        <v>-1.8289000000004307</v>
      </c>
      <c r="S327" s="140">
        <v>0</v>
      </c>
      <c r="T327" s="140">
        <v>-1.8289000000002034</v>
      </c>
      <c r="U327" s="140">
        <v>0</v>
      </c>
      <c r="V327" s="141">
        <v>0</v>
      </c>
      <c r="W327" s="141">
        <v>99.918701102418183</v>
      </c>
      <c r="X327" s="140">
        <v>100</v>
      </c>
      <c r="Y327" s="140">
        <v>99.868914850917406</v>
      </c>
      <c r="Z327" s="140">
        <v>0</v>
      </c>
      <c r="AA327" s="142">
        <v>100</v>
      </c>
    </row>
    <row r="328" spans="1:27" s="147" customFormat="1" ht="12.75" x14ac:dyDescent="0.2">
      <c r="A328" s="130">
        <v>320</v>
      </c>
      <c r="B328" s="137" t="s">
        <v>1524</v>
      </c>
      <c r="C328" s="138">
        <v>1128.3999999999999</v>
      </c>
      <c r="D328" s="138">
        <v>716.8</v>
      </c>
      <c r="E328" s="138">
        <v>402.4</v>
      </c>
      <c r="F328" s="138">
        <v>0</v>
      </c>
      <c r="G328" s="138">
        <v>9.1999999999999993</v>
      </c>
      <c r="H328" s="138">
        <v>1282.1999999999998</v>
      </c>
      <c r="I328" s="139">
        <v>716.8</v>
      </c>
      <c r="J328" s="139">
        <v>479.9</v>
      </c>
      <c r="K328" s="139">
        <v>0</v>
      </c>
      <c r="L328" s="139">
        <v>85.5</v>
      </c>
      <c r="M328" s="138">
        <v>1200.5716</v>
      </c>
      <c r="N328" s="139">
        <v>716.8</v>
      </c>
      <c r="O328" s="139">
        <v>398.27160000000003</v>
      </c>
      <c r="P328" s="139">
        <v>0</v>
      </c>
      <c r="Q328" s="140">
        <v>85.5</v>
      </c>
      <c r="R328" s="141">
        <v>-81.628399999999829</v>
      </c>
      <c r="S328" s="140">
        <v>0</v>
      </c>
      <c r="T328" s="140">
        <v>-81.628399999999942</v>
      </c>
      <c r="U328" s="140">
        <v>0</v>
      </c>
      <c r="V328" s="141">
        <v>0</v>
      </c>
      <c r="W328" s="141">
        <v>93.633723288098594</v>
      </c>
      <c r="X328" s="140">
        <v>100</v>
      </c>
      <c r="Y328" s="140">
        <v>82.990539695769954</v>
      </c>
      <c r="Z328" s="140">
        <v>0</v>
      </c>
      <c r="AA328" s="142">
        <v>100</v>
      </c>
    </row>
    <row r="329" spans="1:27" s="147" customFormat="1" ht="12.75" x14ac:dyDescent="0.2">
      <c r="A329" s="130">
        <v>321</v>
      </c>
      <c r="B329" s="137" t="s">
        <v>1525</v>
      </c>
      <c r="C329" s="138">
        <v>2107.1999999999998</v>
      </c>
      <c r="D329" s="138">
        <v>908.8</v>
      </c>
      <c r="E329" s="138">
        <v>1172.0999999999999</v>
      </c>
      <c r="F329" s="138">
        <v>0</v>
      </c>
      <c r="G329" s="138">
        <v>26.3</v>
      </c>
      <c r="H329" s="138">
        <v>2296.4000000000005</v>
      </c>
      <c r="I329" s="139">
        <v>908.8</v>
      </c>
      <c r="J329" s="139">
        <v>1292.5</v>
      </c>
      <c r="K329" s="139">
        <v>0</v>
      </c>
      <c r="L329" s="139">
        <v>95.1</v>
      </c>
      <c r="M329" s="138">
        <v>2296.3944999999999</v>
      </c>
      <c r="N329" s="139">
        <v>908.8</v>
      </c>
      <c r="O329" s="139">
        <v>1292.4945</v>
      </c>
      <c r="P329" s="139">
        <v>0</v>
      </c>
      <c r="Q329" s="140">
        <v>95.1</v>
      </c>
      <c r="R329" s="141">
        <v>-5.5000000006657501E-3</v>
      </c>
      <c r="S329" s="140">
        <v>0</v>
      </c>
      <c r="T329" s="140">
        <v>-5.4999999999836291E-3</v>
      </c>
      <c r="U329" s="140">
        <v>0</v>
      </c>
      <c r="V329" s="141">
        <v>0</v>
      </c>
      <c r="W329" s="141">
        <v>99.999760494687308</v>
      </c>
      <c r="X329" s="140">
        <v>100</v>
      </c>
      <c r="Y329" s="140">
        <v>99.9995744680851</v>
      </c>
      <c r="Z329" s="140">
        <v>0</v>
      </c>
      <c r="AA329" s="142">
        <v>100</v>
      </c>
    </row>
    <row r="330" spans="1:27" s="147" customFormat="1" ht="12.75" x14ac:dyDescent="0.2">
      <c r="A330" s="130">
        <v>322</v>
      </c>
      <c r="B330" s="137" t="s">
        <v>1425</v>
      </c>
      <c r="C330" s="138">
        <v>1445.1999999999998</v>
      </c>
      <c r="D330" s="138">
        <v>715.7</v>
      </c>
      <c r="E330" s="138">
        <v>709.4</v>
      </c>
      <c r="F330" s="138">
        <v>0</v>
      </c>
      <c r="G330" s="138">
        <v>20.100000000000001</v>
      </c>
      <c r="H330" s="138">
        <v>1523.2999999999997</v>
      </c>
      <c r="I330" s="139">
        <v>715.7</v>
      </c>
      <c r="J330" s="139">
        <v>787.5</v>
      </c>
      <c r="K330" s="139">
        <v>0</v>
      </c>
      <c r="L330" s="139">
        <v>20.100000000000001</v>
      </c>
      <c r="M330" s="138">
        <v>1179.9924000000001</v>
      </c>
      <c r="N330" s="139">
        <v>715.7</v>
      </c>
      <c r="O330" s="139">
        <v>444.19240000000002</v>
      </c>
      <c r="P330" s="139">
        <v>0</v>
      </c>
      <c r="Q330" s="140">
        <v>20.100000000000001</v>
      </c>
      <c r="R330" s="141">
        <v>-343.30759999999964</v>
      </c>
      <c r="S330" s="140">
        <v>0</v>
      </c>
      <c r="T330" s="140">
        <v>-343.30759999999998</v>
      </c>
      <c r="U330" s="140">
        <v>0</v>
      </c>
      <c r="V330" s="141">
        <v>0</v>
      </c>
      <c r="W330" s="141">
        <v>77.462902908159933</v>
      </c>
      <c r="X330" s="140">
        <v>100</v>
      </c>
      <c r="Y330" s="140">
        <v>56.405384126984124</v>
      </c>
      <c r="Z330" s="140">
        <v>0</v>
      </c>
      <c r="AA330" s="142">
        <v>100</v>
      </c>
    </row>
    <row r="331" spans="1:27" s="147" customFormat="1" ht="12.75" x14ac:dyDescent="0.2">
      <c r="A331" s="130">
        <v>323</v>
      </c>
      <c r="B331" s="137" t="s">
        <v>1526</v>
      </c>
      <c r="C331" s="138">
        <v>2379.4</v>
      </c>
      <c r="D331" s="138">
        <v>823.1</v>
      </c>
      <c r="E331" s="138">
        <v>1521.7</v>
      </c>
      <c r="F331" s="138">
        <v>0</v>
      </c>
      <c r="G331" s="138">
        <v>34.6</v>
      </c>
      <c r="H331" s="138">
        <v>2547.3999999999996</v>
      </c>
      <c r="I331" s="139">
        <v>823.1</v>
      </c>
      <c r="J331" s="139">
        <v>1668.1999999999998</v>
      </c>
      <c r="K331" s="139">
        <v>0</v>
      </c>
      <c r="L331" s="139">
        <v>56.100000000000009</v>
      </c>
      <c r="M331" s="138">
        <v>2384.2268999999997</v>
      </c>
      <c r="N331" s="139">
        <v>823.1</v>
      </c>
      <c r="O331" s="139">
        <v>1505.0267999999999</v>
      </c>
      <c r="P331" s="139">
        <v>0</v>
      </c>
      <c r="Q331" s="140">
        <v>56.100000000000009</v>
      </c>
      <c r="R331" s="141">
        <v>-163.17309999999998</v>
      </c>
      <c r="S331" s="140">
        <v>0</v>
      </c>
      <c r="T331" s="140">
        <v>-163.17319999999995</v>
      </c>
      <c r="U331" s="140">
        <v>0</v>
      </c>
      <c r="V331" s="141">
        <v>0</v>
      </c>
      <c r="W331" s="141">
        <v>93.594523828217007</v>
      </c>
      <c r="X331" s="140">
        <v>100</v>
      </c>
      <c r="Y331" s="140">
        <v>90.218606881668862</v>
      </c>
      <c r="Z331" s="140">
        <v>0</v>
      </c>
      <c r="AA331" s="142">
        <v>100</v>
      </c>
    </row>
    <row r="332" spans="1:27" s="147" customFormat="1" ht="12.75" x14ac:dyDescent="0.2">
      <c r="A332" s="130">
        <v>324</v>
      </c>
      <c r="B332" s="137" t="s">
        <v>1527</v>
      </c>
      <c r="C332" s="138">
        <v>8144.4</v>
      </c>
      <c r="D332" s="138">
        <v>850.5</v>
      </c>
      <c r="E332" s="138">
        <v>6676.2</v>
      </c>
      <c r="F332" s="138">
        <v>0</v>
      </c>
      <c r="G332" s="138">
        <v>617.70000000000005</v>
      </c>
      <c r="H332" s="138">
        <v>8738.5</v>
      </c>
      <c r="I332" s="139">
        <v>850.5</v>
      </c>
      <c r="J332" s="139">
        <v>7176.2000000000007</v>
      </c>
      <c r="K332" s="139">
        <v>0</v>
      </c>
      <c r="L332" s="139">
        <v>711.80000000000007</v>
      </c>
      <c r="M332" s="138">
        <v>8135.4989000000005</v>
      </c>
      <c r="N332" s="139">
        <v>850.5</v>
      </c>
      <c r="O332" s="139">
        <v>6573.1989000000003</v>
      </c>
      <c r="P332" s="139">
        <v>0</v>
      </c>
      <c r="Q332" s="140">
        <v>711.80000000000007</v>
      </c>
      <c r="R332" s="141">
        <v>-603.0010999999995</v>
      </c>
      <c r="S332" s="140">
        <v>0</v>
      </c>
      <c r="T332" s="140">
        <v>-603.00110000000041</v>
      </c>
      <c r="U332" s="140">
        <v>0</v>
      </c>
      <c r="V332" s="141">
        <v>0</v>
      </c>
      <c r="W332" s="141">
        <v>93.099489614922476</v>
      </c>
      <c r="X332" s="140">
        <v>100</v>
      </c>
      <c r="Y332" s="140">
        <v>91.597208829185362</v>
      </c>
      <c r="Z332" s="140">
        <v>0</v>
      </c>
      <c r="AA332" s="142">
        <v>100</v>
      </c>
    </row>
    <row r="333" spans="1:27" s="147" customFormat="1" ht="12.75" x14ac:dyDescent="0.2">
      <c r="A333" s="130">
        <v>325</v>
      </c>
      <c r="B333" s="137" t="s">
        <v>1528</v>
      </c>
      <c r="C333" s="138">
        <v>1161</v>
      </c>
      <c r="D333" s="138">
        <v>719.8</v>
      </c>
      <c r="E333" s="138">
        <v>432</v>
      </c>
      <c r="F333" s="138">
        <v>0</v>
      </c>
      <c r="G333" s="138">
        <v>9.1999999999999993</v>
      </c>
      <c r="H333" s="138">
        <v>1212.6999999999998</v>
      </c>
      <c r="I333" s="139">
        <v>719.8</v>
      </c>
      <c r="J333" s="139">
        <v>473.6</v>
      </c>
      <c r="K333" s="139">
        <v>0</v>
      </c>
      <c r="L333" s="139">
        <v>19.299999999999997</v>
      </c>
      <c r="M333" s="138">
        <v>1161.0734</v>
      </c>
      <c r="N333" s="139">
        <v>719.8</v>
      </c>
      <c r="O333" s="139">
        <v>421.97339999999997</v>
      </c>
      <c r="P333" s="139">
        <v>0</v>
      </c>
      <c r="Q333" s="140">
        <v>19.299999999999997</v>
      </c>
      <c r="R333" s="141">
        <v>-51.626599999999826</v>
      </c>
      <c r="S333" s="140">
        <v>0</v>
      </c>
      <c r="T333" s="140">
        <v>-51.626600000000053</v>
      </c>
      <c r="U333" s="140">
        <v>0</v>
      </c>
      <c r="V333" s="141">
        <v>0</v>
      </c>
      <c r="W333" s="141">
        <v>95.742838294714289</v>
      </c>
      <c r="X333" s="140">
        <v>100</v>
      </c>
      <c r="Y333" s="140">
        <v>89.099113175675669</v>
      </c>
      <c r="Z333" s="140">
        <v>0</v>
      </c>
      <c r="AA333" s="142">
        <v>100</v>
      </c>
    </row>
    <row r="334" spans="1:27" s="147" customFormat="1" ht="12.75" x14ac:dyDescent="0.2">
      <c r="A334" s="130">
        <v>326</v>
      </c>
      <c r="B334" s="137" t="s">
        <v>1529</v>
      </c>
      <c r="C334" s="138">
        <v>1285.6999999999998</v>
      </c>
      <c r="D334" s="138">
        <v>779.7</v>
      </c>
      <c r="E334" s="138">
        <v>472.4</v>
      </c>
      <c r="F334" s="138">
        <v>0</v>
      </c>
      <c r="G334" s="138">
        <v>33.6</v>
      </c>
      <c r="H334" s="138">
        <v>1885.9000000000003</v>
      </c>
      <c r="I334" s="139">
        <v>779.7</v>
      </c>
      <c r="J334" s="139">
        <v>988.4</v>
      </c>
      <c r="K334" s="139">
        <v>0</v>
      </c>
      <c r="L334" s="139">
        <v>117.8</v>
      </c>
      <c r="M334" s="138">
        <v>1860.0692000000001</v>
      </c>
      <c r="N334" s="139">
        <v>779.7</v>
      </c>
      <c r="O334" s="139">
        <v>962.56920000000002</v>
      </c>
      <c r="P334" s="139">
        <v>0</v>
      </c>
      <c r="Q334" s="140">
        <v>117.8</v>
      </c>
      <c r="R334" s="141">
        <v>-25.830800000000181</v>
      </c>
      <c r="S334" s="140">
        <v>0</v>
      </c>
      <c r="T334" s="140">
        <v>-25.830799999999954</v>
      </c>
      <c r="U334" s="140">
        <v>0</v>
      </c>
      <c r="V334" s="141">
        <v>0</v>
      </c>
      <c r="W334" s="141">
        <v>98.630319741237599</v>
      </c>
      <c r="X334" s="140">
        <v>100</v>
      </c>
      <c r="Y334" s="140">
        <v>97.386604613516809</v>
      </c>
      <c r="Z334" s="140">
        <v>0</v>
      </c>
      <c r="AA334" s="142">
        <v>100</v>
      </c>
    </row>
    <row r="335" spans="1:27" s="147" customFormat="1" ht="12.75" x14ac:dyDescent="0.2">
      <c r="A335" s="130">
        <v>327</v>
      </c>
      <c r="B335" s="137" t="s">
        <v>1530</v>
      </c>
      <c r="C335" s="138">
        <v>1757.6</v>
      </c>
      <c r="D335" s="138">
        <v>649.5</v>
      </c>
      <c r="E335" s="138">
        <v>1076.0999999999999</v>
      </c>
      <c r="F335" s="138">
        <v>0</v>
      </c>
      <c r="G335" s="138">
        <v>32</v>
      </c>
      <c r="H335" s="138">
        <v>1838.0999999999997</v>
      </c>
      <c r="I335" s="139">
        <v>649.5</v>
      </c>
      <c r="J335" s="139">
        <v>1132.3999999999999</v>
      </c>
      <c r="K335" s="139">
        <v>0</v>
      </c>
      <c r="L335" s="139">
        <v>56.2</v>
      </c>
      <c r="M335" s="138">
        <v>1762.3235</v>
      </c>
      <c r="N335" s="139">
        <v>649.5</v>
      </c>
      <c r="O335" s="139">
        <v>1056.6234999999999</v>
      </c>
      <c r="P335" s="139">
        <v>0</v>
      </c>
      <c r="Q335" s="140">
        <v>56.2</v>
      </c>
      <c r="R335" s="141">
        <v>-75.776499999999714</v>
      </c>
      <c r="S335" s="140">
        <v>0</v>
      </c>
      <c r="T335" s="140">
        <v>-75.776499999999942</v>
      </c>
      <c r="U335" s="140">
        <v>0</v>
      </c>
      <c r="V335" s="141">
        <v>0</v>
      </c>
      <c r="W335" s="141">
        <v>95.877454980686593</v>
      </c>
      <c r="X335" s="140">
        <v>100</v>
      </c>
      <c r="Y335" s="140">
        <v>93.308327446132111</v>
      </c>
      <c r="Z335" s="140">
        <v>0</v>
      </c>
      <c r="AA335" s="142">
        <v>100</v>
      </c>
    </row>
    <row r="336" spans="1:27" s="147" customFormat="1" ht="12.75" x14ac:dyDescent="0.2">
      <c r="A336" s="130">
        <v>328</v>
      </c>
      <c r="B336" s="137" t="s">
        <v>1531</v>
      </c>
      <c r="C336" s="138">
        <v>852.5</v>
      </c>
      <c r="D336" s="138">
        <v>721</v>
      </c>
      <c r="E336" s="138">
        <v>110.4</v>
      </c>
      <c r="F336" s="138">
        <v>0</v>
      </c>
      <c r="G336" s="138">
        <v>21.1</v>
      </c>
      <c r="H336" s="138">
        <v>860.69999999999982</v>
      </c>
      <c r="I336" s="139">
        <v>721</v>
      </c>
      <c r="J336" s="139">
        <v>110.4</v>
      </c>
      <c r="K336" s="139">
        <v>0</v>
      </c>
      <c r="L336" s="139">
        <v>29.299999999999997</v>
      </c>
      <c r="M336" s="138">
        <v>860.69999999999993</v>
      </c>
      <c r="N336" s="139">
        <v>721</v>
      </c>
      <c r="O336" s="139">
        <v>110.4</v>
      </c>
      <c r="P336" s="139">
        <v>0</v>
      </c>
      <c r="Q336" s="140">
        <v>29.299999999999997</v>
      </c>
      <c r="R336" s="141">
        <v>0</v>
      </c>
      <c r="S336" s="140">
        <v>0</v>
      </c>
      <c r="T336" s="140">
        <v>0</v>
      </c>
      <c r="U336" s="140">
        <v>0</v>
      </c>
      <c r="V336" s="141">
        <v>0</v>
      </c>
      <c r="W336" s="141">
        <v>100.00000000000003</v>
      </c>
      <c r="X336" s="140">
        <v>100</v>
      </c>
      <c r="Y336" s="140">
        <v>100</v>
      </c>
      <c r="Z336" s="140">
        <v>0</v>
      </c>
      <c r="AA336" s="142">
        <v>100</v>
      </c>
    </row>
    <row r="337" spans="1:27" s="147" customFormat="1" ht="12.75" x14ac:dyDescent="0.2">
      <c r="A337" s="130">
        <v>329</v>
      </c>
      <c r="B337" s="137" t="s">
        <v>1532</v>
      </c>
      <c r="C337" s="138">
        <v>1612.4</v>
      </c>
      <c r="D337" s="138">
        <v>890.6</v>
      </c>
      <c r="E337" s="138">
        <v>697.2</v>
      </c>
      <c r="F337" s="138">
        <v>0</v>
      </c>
      <c r="G337" s="138">
        <v>24.6</v>
      </c>
      <c r="H337" s="138">
        <v>1725.5999999999997</v>
      </c>
      <c r="I337" s="139">
        <v>890.6</v>
      </c>
      <c r="J337" s="139">
        <v>770.8</v>
      </c>
      <c r="K337" s="139">
        <v>0</v>
      </c>
      <c r="L337" s="139">
        <v>64.2</v>
      </c>
      <c r="M337" s="138">
        <v>1686.5148999999999</v>
      </c>
      <c r="N337" s="139">
        <v>890.6</v>
      </c>
      <c r="O337" s="139">
        <v>731.71489999999994</v>
      </c>
      <c r="P337" s="139">
        <v>0</v>
      </c>
      <c r="Q337" s="140">
        <v>64.2</v>
      </c>
      <c r="R337" s="141">
        <v>-39.085099999999784</v>
      </c>
      <c r="S337" s="140">
        <v>0</v>
      </c>
      <c r="T337" s="140">
        <v>-39.085100000000011</v>
      </c>
      <c r="U337" s="140">
        <v>0</v>
      </c>
      <c r="V337" s="141">
        <v>0</v>
      </c>
      <c r="W337" s="141">
        <v>97.73498493277701</v>
      </c>
      <c r="X337" s="140">
        <v>100</v>
      </c>
      <c r="Y337" s="140">
        <v>94.929281266216918</v>
      </c>
      <c r="Z337" s="140">
        <v>0</v>
      </c>
      <c r="AA337" s="142">
        <v>100</v>
      </c>
    </row>
    <row r="338" spans="1:27" s="147" customFormat="1" ht="12.75" x14ac:dyDescent="0.2">
      <c r="A338" s="130">
        <v>330</v>
      </c>
      <c r="B338" s="137" t="s">
        <v>1533</v>
      </c>
      <c r="C338" s="138">
        <v>2350</v>
      </c>
      <c r="D338" s="138">
        <v>734.6</v>
      </c>
      <c r="E338" s="138">
        <v>1555.3</v>
      </c>
      <c r="F338" s="138">
        <v>0</v>
      </c>
      <c r="G338" s="138">
        <v>60.1</v>
      </c>
      <c r="H338" s="138">
        <v>2586.0000000000009</v>
      </c>
      <c r="I338" s="139">
        <v>734.6</v>
      </c>
      <c r="J338" s="139">
        <v>1687.1000000000001</v>
      </c>
      <c r="K338" s="139">
        <v>0</v>
      </c>
      <c r="L338" s="139">
        <v>164.3</v>
      </c>
      <c r="M338" s="138">
        <v>2585.9500000000003</v>
      </c>
      <c r="N338" s="139">
        <v>734.6</v>
      </c>
      <c r="O338" s="139">
        <v>1687.05</v>
      </c>
      <c r="P338" s="139">
        <v>0</v>
      </c>
      <c r="Q338" s="140">
        <v>164.3</v>
      </c>
      <c r="R338" s="141">
        <v>-5.0000000000636646E-2</v>
      </c>
      <c r="S338" s="140">
        <v>0</v>
      </c>
      <c r="T338" s="140">
        <v>-5.0000000000181899E-2</v>
      </c>
      <c r="U338" s="140">
        <v>0</v>
      </c>
      <c r="V338" s="141">
        <v>0</v>
      </c>
      <c r="W338" s="141">
        <v>99.998066511987602</v>
      </c>
      <c r="X338" s="140">
        <v>100</v>
      </c>
      <c r="Y338" s="140">
        <v>99.997036334538549</v>
      </c>
      <c r="Z338" s="140">
        <v>0</v>
      </c>
      <c r="AA338" s="142">
        <v>100</v>
      </c>
    </row>
    <row r="339" spans="1:27" s="147" customFormat="1" ht="12.75" x14ac:dyDescent="0.2">
      <c r="A339" s="130">
        <v>331</v>
      </c>
      <c r="B339" s="137" t="s">
        <v>1534</v>
      </c>
      <c r="C339" s="138">
        <v>3116.6</v>
      </c>
      <c r="D339" s="138">
        <v>846</v>
      </c>
      <c r="E339" s="138">
        <v>2146.9</v>
      </c>
      <c r="F339" s="138">
        <v>0</v>
      </c>
      <c r="G339" s="138">
        <v>123.7</v>
      </c>
      <c r="H339" s="138">
        <v>3283.4000000000005</v>
      </c>
      <c r="I339" s="139">
        <v>846</v>
      </c>
      <c r="J339" s="139">
        <v>2296.1000000000004</v>
      </c>
      <c r="K339" s="139">
        <v>0</v>
      </c>
      <c r="L339" s="139">
        <v>141.30000000000001</v>
      </c>
      <c r="M339" s="138">
        <v>2969.3114999999998</v>
      </c>
      <c r="N339" s="139">
        <v>846</v>
      </c>
      <c r="O339" s="139">
        <v>1982.0115000000001</v>
      </c>
      <c r="P339" s="139">
        <v>0</v>
      </c>
      <c r="Q339" s="140">
        <v>141.30000000000001</v>
      </c>
      <c r="R339" s="141">
        <v>-314.08850000000075</v>
      </c>
      <c r="S339" s="140">
        <v>0</v>
      </c>
      <c r="T339" s="140">
        <v>-314.08850000000029</v>
      </c>
      <c r="U339" s="140">
        <v>0</v>
      </c>
      <c r="V339" s="141">
        <v>0</v>
      </c>
      <c r="W339" s="141">
        <v>90.43404702442588</v>
      </c>
      <c r="X339" s="140">
        <v>100</v>
      </c>
      <c r="Y339" s="140">
        <v>86.320783066939583</v>
      </c>
      <c r="Z339" s="140">
        <v>0</v>
      </c>
      <c r="AA339" s="142">
        <v>100</v>
      </c>
    </row>
    <row r="340" spans="1:27" s="147" customFormat="1" ht="12.75" x14ac:dyDescent="0.2">
      <c r="A340" s="130">
        <v>332</v>
      </c>
      <c r="B340" s="137" t="s">
        <v>1535</v>
      </c>
      <c r="C340" s="138">
        <v>1097.2</v>
      </c>
      <c r="D340" s="138">
        <v>560.20000000000005</v>
      </c>
      <c r="E340" s="138">
        <v>511.7</v>
      </c>
      <c r="F340" s="138">
        <v>0</v>
      </c>
      <c r="G340" s="138">
        <v>25.3</v>
      </c>
      <c r="H340" s="138">
        <v>1173.3000000000002</v>
      </c>
      <c r="I340" s="139">
        <v>560.20000000000005</v>
      </c>
      <c r="J340" s="139">
        <v>555.4</v>
      </c>
      <c r="K340" s="139">
        <v>0</v>
      </c>
      <c r="L340" s="139">
        <v>57.7</v>
      </c>
      <c r="M340" s="138">
        <v>1173.3</v>
      </c>
      <c r="N340" s="139">
        <v>560.20000000000005</v>
      </c>
      <c r="O340" s="139">
        <v>555.4</v>
      </c>
      <c r="P340" s="139">
        <v>0</v>
      </c>
      <c r="Q340" s="140">
        <v>57.7</v>
      </c>
      <c r="R340" s="141">
        <v>0</v>
      </c>
      <c r="S340" s="140">
        <v>0</v>
      </c>
      <c r="T340" s="140">
        <v>0</v>
      </c>
      <c r="U340" s="140">
        <v>0</v>
      </c>
      <c r="V340" s="141">
        <v>0</v>
      </c>
      <c r="W340" s="141">
        <v>99.999999999999972</v>
      </c>
      <c r="X340" s="140">
        <v>100</v>
      </c>
      <c r="Y340" s="140">
        <v>100</v>
      </c>
      <c r="Z340" s="140">
        <v>0</v>
      </c>
      <c r="AA340" s="142">
        <v>100</v>
      </c>
    </row>
    <row r="341" spans="1:27" s="147" customFormat="1" ht="12.75" x14ac:dyDescent="0.2">
      <c r="A341" s="130">
        <v>333</v>
      </c>
      <c r="B341" s="137" t="s">
        <v>1536</v>
      </c>
      <c r="C341" s="138">
        <v>2659.1000000000004</v>
      </c>
      <c r="D341" s="138">
        <v>870.5</v>
      </c>
      <c r="E341" s="138">
        <v>1608.3</v>
      </c>
      <c r="F341" s="138">
        <v>0</v>
      </c>
      <c r="G341" s="138">
        <v>180.3</v>
      </c>
      <c r="H341" s="138">
        <v>2706</v>
      </c>
      <c r="I341" s="139">
        <v>870.5</v>
      </c>
      <c r="J341" s="139">
        <v>1623.5</v>
      </c>
      <c r="K341" s="139">
        <v>0</v>
      </c>
      <c r="L341" s="139">
        <v>212</v>
      </c>
      <c r="M341" s="138">
        <v>2575.6831000000002</v>
      </c>
      <c r="N341" s="139">
        <v>870.5</v>
      </c>
      <c r="O341" s="139">
        <v>1493.1831</v>
      </c>
      <c r="P341" s="139">
        <v>0</v>
      </c>
      <c r="Q341" s="140">
        <v>212</v>
      </c>
      <c r="R341" s="141">
        <v>-130.31689999999981</v>
      </c>
      <c r="S341" s="140">
        <v>0</v>
      </c>
      <c r="T341" s="140">
        <v>-130.31690000000003</v>
      </c>
      <c r="U341" s="140">
        <v>0</v>
      </c>
      <c r="V341" s="141">
        <v>0</v>
      </c>
      <c r="W341" s="141">
        <v>95.184150036954918</v>
      </c>
      <c r="X341" s="140">
        <v>100</v>
      </c>
      <c r="Y341" s="140">
        <v>91.973089005235593</v>
      </c>
      <c r="Z341" s="140">
        <v>0</v>
      </c>
      <c r="AA341" s="142">
        <v>100</v>
      </c>
    </row>
    <row r="342" spans="1:27" s="147" customFormat="1" ht="12.75" x14ac:dyDescent="0.2">
      <c r="A342" s="130">
        <v>334</v>
      </c>
      <c r="B342" s="137"/>
      <c r="C342" s="138"/>
      <c r="D342" s="138"/>
      <c r="E342" s="138"/>
      <c r="F342" s="138"/>
      <c r="G342" s="138"/>
      <c r="H342" s="138">
        <v>0</v>
      </c>
      <c r="I342" s="139"/>
      <c r="J342" s="139">
        <v>0</v>
      </c>
      <c r="K342" s="139"/>
      <c r="L342" s="139"/>
      <c r="M342" s="139">
        <v>0</v>
      </c>
      <c r="N342" s="139"/>
      <c r="O342" s="139">
        <v>0</v>
      </c>
      <c r="P342" s="139"/>
      <c r="Q342" s="140">
        <v>0</v>
      </c>
      <c r="R342" s="141">
        <v>0</v>
      </c>
      <c r="S342" s="140"/>
      <c r="T342" s="140">
        <v>0</v>
      </c>
      <c r="U342" s="140"/>
      <c r="V342" s="141">
        <v>0</v>
      </c>
      <c r="W342" s="141">
        <v>0</v>
      </c>
      <c r="X342" s="140"/>
      <c r="Y342" s="140">
        <v>0</v>
      </c>
      <c r="Z342" s="140"/>
      <c r="AA342" s="142">
        <v>0</v>
      </c>
    </row>
    <row r="343" spans="1:27" s="147" customFormat="1" ht="12.75" x14ac:dyDescent="0.2">
      <c r="A343" s="130">
        <v>335</v>
      </c>
      <c r="B343" s="143" t="s">
        <v>1537</v>
      </c>
      <c r="C343" s="144">
        <v>270925.19999999995</v>
      </c>
      <c r="D343" s="144">
        <v>55580.399999999994</v>
      </c>
      <c r="E343" s="144">
        <v>208952.8</v>
      </c>
      <c r="F343" s="144">
        <v>806.6</v>
      </c>
      <c r="G343" s="144">
        <v>5585.4</v>
      </c>
      <c r="H343" s="144">
        <v>295740.98999999987</v>
      </c>
      <c r="I343" s="144">
        <v>55580.399999999994</v>
      </c>
      <c r="J343" s="144">
        <v>229232.38999999996</v>
      </c>
      <c r="K343" s="144">
        <v>806.6</v>
      </c>
      <c r="L343" s="144">
        <v>10121.6</v>
      </c>
      <c r="M343" s="144">
        <v>289931.87239999988</v>
      </c>
      <c r="N343" s="144">
        <v>55580.399999999994</v>
      </c>
      <c r="O343" s="144">
        <v>223423.27209999994</v>
      </c>
      <c r="P343" s="144">
        <v>806.6</v>
      </c>
      <c r="Q343" s="144">
        <v>10121.599999999999</v>
      </c>
      <c r="R343" s="141">
        <v>-5809.1175999999978</v>
      </c>
      <c r="S343" s="141">
        <v>0</v>
      </c>
      <c r="T343" s="141">
        <v>-5809.117900000012</v>
      </c>
      <c r="U343" s="141">
        <v>0</v>
      </c>
      <c r="V343" s="141">
        <v>0</v>
      </c>
      <c r="W343" s="141">
        <v>98.035741477703169</v>
      </c>
      <c r="X343" s="141">
        <v>100</v>
      </c>
      <c r="Y343" s="140">
        <v>97.465838968044608</v>
      </c>
      <c r="Z343" s="140">
        <v>100</v>
      </c>
      <c r="AA343" s="142">
        <v>99.999999999999972</v>
      </c>
    </row>
    <row r="344" spans="1:27" s="147" customFormat="1" ht="12.75" x14ac:dyDescent="0.2">
      <c r="A344" s="130">
        <v>336</v>
      </c>
      <c r="B344" s="143" t="s">
        <v>1265</v>
      </c>
      <c r="C344" s="144">
        <v>170243.09999999998</v>
      </c>
      <c r="D344" s="144">
        <v>31824</v>
      </c>
      <c r="E344" s="144">
        <v>136192.09999999998</v>
      </c>
      <c r="F344" s="144">
        <v>0</v>
      </c>
      <c r="G344" s="144">
        <v>2227</v>
      </c>
      <c r="H344" s="144">
        <v>186230.80000000002</v>
      </c>
      <c r="I344" s="144">
        <v>31824</v>
      </c>
      <c r="J344" s="144">
        <v>150156.29999999999</v>
      </c>
      <c r="K344" s="144">
        <v>0</v>
      </c>
      <c r="L344" s="144">
        <v>4250.5</v>
      </c>
      <c r="M344" s="144">
        <v>183718.49309999999</v>
      </c>
      <c r="N344" s="144">
        <v>31824</v>
      </c>
      <c r="O344" s="144">
        <v>147643.99299999999</v>
      </c>
      <c r="P344" s="144">
        <v>0</v>
      </c>
      <c r="Q344" s="144">
        <v>4250.5</v>
      </c>
      <c r="R344" s="141">
        <v>-2512.3069000000251</v>
      </c>
      <c r="S344" s="141">
        <v>0</v>
      </c>
      <c r="T344" s="141">
        <v>-2512.3070000000007</v>
      </c>
      <c r="U344" s="141">
        <v>0</v>
      </c>
      <c r="V344" s="141">
        <v>0</v>
      </c>
      <c r="W344" s="141">
        <v>98.650971321607372</v>
      </c>
      <c r="X344" s="141">
        <v>100</v>
      </c>
      <c r="Y344" s="140">
        <v>98.32687206597393</v>
      </c>
      <c r="Z344" s="140">
        <v>0</v>
      </c>
      <c r="AA344" s="142">
        <v>100</v>
      </c>
    </row>
    <row r="345" spans="1:27" s="147" customFormat="1" ht="12.75" x14ac:dyDescent="0.2">
      <c r="A345" s="130">
        <v>337</v>
      </c>
      <c r="B345" s="143" t="s">
        <v>1266</v>
      </c>
      <c r="C345" s="144">
        <v>100682.1</v>
      </c>
      <c r="D345" s="144">
        <v>23756.399999999998</v>
      </c>
      <c r="E345" s="144">
        <v>72760.700000000012</v>
      </c>
      <c r="F345" s="144">
        <v>806.6</v>
      </c>
      <c r="G345" s="144">
        <v>3358.4</v>
      </c>
      <c r="H345" s="144">
        <v>109510.18999999999</v>
      </c>
      <c r="I345" s="144">
        <v>23756.399999999998</v>
      </c>
      <c r="J345" s="144">
        <v>79076.09</v>
      </c>
      <c r="K345" s="144">
        <v>806.6</v>
      </c>
      <c r="L345" s="144">
        <v>5871.1</v>
      </c>
      <c r="M345" s="144">
        <v>106213.37929999999</v>
      </c>
      <c r="N345" s="144">
        <v>23756.399999999998</v>
      </c>
      <c r="O345" s="144">
        <v>75779.279099999971</v>
      </c>
      <c r="P345" s="144">
        <v>806.6</v>
      </c>
      <c r="Q345" s="144">
        <v>5871.1</v>
      </c>
      <c r="R345" s="141">
        <v>-3296.8107000000018</v>
      </c>
      <c r="S345" s="141">
        <v>0</v>
      </c>
      <c r="T345" s="141">
        <v>-3296.8109000000259</v>
      </c>
      <c r="U345" s="141">
        <v>0</v>
      </c>
      <c r="V345" s="141">
        <v>0</v>
      </c>
      <c r="W345" s="141">
        <v>96.989494128354622</v>
      </c>
      <c r="X345" s="141">
        <v>100</v>
      </c>
      <c r="Y345" s="140">
        <v>95.830837235376677</v>
      </c>
      <c r="Z345" s="140">
        <v>100</v>
      </c>
      <c r="AA345" s="142">
        <v>100</v>
      </c>
    </row>
    <row r="346" spans="1:27" s="147" customFormat="1" ht="12.75" x14ac:dyDescent="0.2">
      <c r="A346" s="130">
        <v>338</v>
      </c>
      <c r="B346" s="137" t="s">
        <v>1291</v>
      </c>
      <c r="C346" s="138">
        <v>170243.09999999998</v>
      </c>
      <c r="D346" s="138">
        <v>31824</v>
      </c>
      <c r="E346" s="138">
        <v>136192.09999999998</v>
      </c>
      <c r="F346" s="138">
        <v>0</v>
      </c>
      <c r="G346" s="138">
        <v>2227</v>
      </c>
      <c r="H346" s="138">
        <v>186230.80000000002</v>
      </c>
      <c r="I346" s="139">
        <v>31824</v>
      </c>
      <c r="J346" s="139">
        <v>150156.29999999999</v>
      </c>
      <c r="K346" s="139">
        <v>0</v>
      </c>
      <c r="L346" s="139">
        <v>4250.5</v>
      </c>
      <c r="M346" s="138">
        <v>183718.49309999999</v>
      </c>
      <c r="N346" s="139">
        <v>31824</v>
      </c>
      <c r="O346" s="139">
        <v>147643.99299999999</v>
      </c>
      <c r="P346" s="139">
        <v>0</v>
      </c>
      <c r="Q346" s="140">
        <v>4250.5</v>
      </c>
      <c r="R346" s="141">
        <v>-2512.3069000000251</v>
      </c>
      <c r="S346" s="140">
        <v>0</v>
      </c>
      <c r="T346" s="140">
        <v>-2512.3070000000007</v>
      </c>
      <c r="U346" s="140">
        <v>0</v>
      </c>
      <c r="V346" s="141">
        <v>0</v>
      </c>
      <c r="W346" s="141">
        <v>98.650971321607372</v>
      </c>
      <c r="X346" s="140">
        <v>100</v>
      </c>
      <c r="Y346" s="141">
        <v>98.32687206597393</v>
      </c>
      <c r="Z346" s="141">
        <v>0</v>
      </c>
      <c r="AA346" s="148">
        <v>100</v>
      </c>
    </row>
    <row r="347" spans="1:27" s="147" customFormat="1" ht="12.75" x14ac:dyDescent="0.2">
      <c r="A347" s="130">
        <v>339</v>
      </c>
      <c r="B347" s="137" t="s">
        <v>1538</v>
      </c>
      <c r="C347" s="138">
        <v>1136.3999999999999</v>
      </c>
      <c r="D347" s="138">
        <v>551.5</v>
      </c>
      <c r="E347" s="138">
        <v>575.6</v>
      </c>
      <c r="F347" s="138">
        <v>0</v>
      </c>
      <c r="G347" s="138">
        <v>9.3000000000000007</v>
      </c>
      <c r="H347" s="138">
        <v>1220.8</v>
      </c>
      <c r="I347" s="139">
        <v>551.5</v>
      </c>
      <c r="J347" s="139">
        <v>628.29999999999995</v>
      </c>
      <c r="K347" s="139">
        <v>0</v>
      </c>
      <c r="L347" s="139">
        <v>41.000000000000014</v>
      </c>
      <c r="M347" s="138">
        <v>1220.3083999999999</v>
      </c>
      <c r="N347" s="139">
        <v>551.5</v>
      </c>
      <c r="O347" s="139">
        <v>627.80839999999989</v>
      </c>
      <c r="P347" s="139">
        <v>0</v>
      </c>
      <c r="Q347" s="140">
        <v>41.000000000000014</v>
      </c>
      <c r="R347" s="141">
        <v>-0.49160000000006221</v>
      </c>
      <c r="S347" s="140">
        <v>0</v>
      </c>
      <c r="T347" s="140">
        <v>-0.49160000000006221</v>
      </c>
      <c r="U347" s="140">
        <v>0</v>
      </c>
      <c r="V347" s="141">
        <v>0</v>
      </c>
      <c r="W347" s="141">
        <v>99.959731323722139</v>
      </c>
      <c r="X347" s="140">
        <v>100</v>
      </c>
      <c r="Y347" s="141">
        <v>99.921757122393757</v>
      </c>
      <c r="Z347" s="141">
        <v>0</v>
      </c>
      <c r="AA347" s="148">
        <v>100</v>
      </c>
    </row>
    <row r="348" spans="1:27" s="147" customFormat="1" ht="12.75" x14ac:dyDescent="0.2">
      <c r="A348" s="130">
        <v>340</v>
      </c>
      <c r="B348" s="137" t="s">
        <v>1539</v>
      </c>
      <c r="C348" s="138">
        <v>1964.7</v>
      </c>
      <c r="D348" s="138">
        <v>751.1</v>
      </c>
      <c r="E348" s="138">
        <v>1174.4000000000001</v>
      </c>
      <c r="F348" s="138">
        <v>0</v>
      </c>
      <c r="G348" s="138">
        <v>39.200000000000003</v>
      </c>
      <c r="H348" s="138">
        <v>2182.7999999999997</v>
      </c>
      <c r="I348" s="139">
        <v>751.1</v>
      </c>
      <c r="J348" s="139">
        <v>1343</v>
      </c>
      <c r="K348" s="139">
        <v>0</v>
      </c>
      <c r="L348" s="139">
        <v>88.700000000000017</v>
      </c>
      <c r="M348" s="138">
        <v>2182.759</v>
      </c>
      <c r="N348" s="139">
        <v>751.1</v>
      </c>
      <c r="O348" s="139">
        <v>1342.9590000000001</v>
      </c>
      <c r="P348" s="139">
        <v>0</v>
      </c>
      <c r="Q348" s="140">
        <v>88.700000000000017</v>
      </c>
      <c r="R348" s="141">
        <v>-4.09999999997126E-2</v>
      </c>
      <c r="S348" s="140">
        <v>0</v>
      </c>
      <c r="T348" s="140">
        <v>-4.0999999999939973E-2</v>
      </c>
      <c r="U348" s="140">
        <v>0</v>
      </c>
      <c r="V348" s="141">
        <v>0</v>
      </c>
      <c r="W348" s="141">
        <v>99.998121678577988</v>
      </c>
      <c r="X348" s="140">
        <v>100</v>
      </c>
      <c r="Y348" s="141">
        <v>99.996947133283697</v>
      </c>
      <c r="Z348" s="141">
        <v>0</v>
      </c>
      <c r="AA348" s="148">
        <v>100</v>
      </c>
    </row>
    <row r="349" spans="1:27" s="147" customFormat="1" ht="12.75" x14ac:dyDescent="0.2">
      <c r="A349" s="130">
        <v>341</v>
      </c>
      <c r="B349" s="137" t="s">
        <v>1295</v>
      </c>
      <c r="C349" s="138">
        <v>4384.8</v>
      </c>
      <c r="D349" s="138">
        <v>1162.3</v>
      </c>
      <c r="E349" s="138">
        <v>3102.8</v>
      </c>
      <c r="F349" s="138">
        <v>0</v>
      </c>
      <c r="G349" s="138">
        <v>119.7</v>
      </c>
      <c r="H349" s="138">
        <v>4964.199999999998</v>
      </c>
      <c r="I349" s="139">
        <v>1162.3</v>
      </c>
      <c r="J349" s="139">
        <v>3534.6</v>
      </c>
      <c r="K349" s="139">
        <v>0</v>
      </c>
      <c r="L349" s="139">
        <v>267.3</v>
      </c>
      <c r="M349" s="138">
        <v>4962.6354000000001</v>
      </c>
      <c r="N349" s="139">
        <v>1162.3</v>
      </c>
      <c r="O349" s="139">
        <v>3533.0354000000002</v>
      </c>
      <c r="P349" s="139">
        <v>0</v>
      </c>
      <c r="Q349" s="140">
        <v>267.3</v>
      </c>
      <c r="R349" s="141">
        <v>-1.5645999999978812</v>
      </c>
      <c r="S349" s="140">
        <v>0</v>
      </c>
      <c r="T349" s="140">
        <v>-1.5645999999997002</v>
      </c>
      <c r="U349" s="140">
        <v>0</v>
      </c>
      <c r="V349" s="141">
        <v>0</v>
      </c>
      <c r="W349" s="141">
        <v>99.968482333507964</v>
      </c>
      <c r="X349" s="140">
        <v>100</v>
      </c>
      <c r="Y349" s="140">
        <v>99.955734736603858</v>
      </c>
      <c r="Z349" s="140">
        <v>0</v>
      </c>
      <c r="AA349" s="142">
        <v>100</v>
      </c>
    </row>
    <row r="350" spans="1:27" s="147" customFormat="1" ht="12.75" x14ac:dyDescent="0.2">
      <c r="A350" s="130">
        <v>342</v>
      </c>
      <c r="B350" s="137" t="s">
        <v>1540</v>
      </c>
      <c r="C350" s="138">
        <v>3061.6000000000004</v>
      </c>
      <c r="D350" s="138">
        <v>1067.0999999999999</v>
      </c>
      <c r="E350" s="138">
        <v>1949.7</v>
      </c>
      <c r="F350" s="138">
        <v>0</v>
      </c>
      <c r="G350" s="138">
        <v>44.8</v>
      </c>
      <c r="H350" s="138">
        <v>3215.0999999999995</v>
      </c>
      <c r="I350" s="139">
        <v>1067.0999999999999</v>
      </c>
      <c r="J350" s="139">
        <v>2070.5</v>
      </c>
      <c r="K350" s="139">
        <v>0</v>
      </c>
      <c r="L350" s="139">
        <v>77.499999999999986</v>
      </c>
      <c r="M350" s="138">
        <v>3203.6182999999996</v>
      </c>
      <c r="N350" s="139">
        <v>1067.0999999999999</v>
      </c>
      <c r="O350" s="139">
        <v>2059.0183000000002</v>
      </c>
      <c r="P350" s="139">
        <v>0</v>
      </c>
      <c r="Q350" s="140">
        <v>77.499999999999986</v>
      </c>
      <c r="R350" s="141">
        <v>-11.481699999999819</v>
      </c>
      <c r="S350" s="140">
        <v>0</v>
      </c>
      <c r="T350" s="140">
        <v>-11.481699999999819</v>
      </c>
      <c r="U350" s="140">
        <v>0</v>
      </c>
      <c r="V350" s="141">
        <v>0</v>
      </c>
      <c r="W350" s="141">
        <v>99.642882025442447</v>
      </c>
      <c r="X350" s="140">
        <v>100</v>
      </c>
      <c r="Y350" s="140">
        <v>99.445462448683898</v>
      </c>
      <c r="Z350" s="140">
        <v>0</v>
      </c>
      <c r="AA350" s="142">
        <v>100</v>
      </c>
    </row>
    <row r="351" spans="1:27" s="147" customFormat="1" ht="12.75" x14ac:dyDescent="0.2">
      <c r="A351" s="130">
        <v>343</v>
      </c>
      <c r="B351" s="137" t="s">
        <v>1541</v>
      </c>
      <c r="C351" s="138">
        <v>2271.3000000000002</v>
      </c>
      <c r="D351" s="138">
        <v>735.9</v>
      </c>
      <c r="E351" s="138">
        <v>1511</v>
      </c>
      <c r="F351" s="138">
        <v>0</v>
      </c>
      <c r="G351" s="138">
        <v>24.4</v>
      </c>
      <c r="H351" s="138">
        <v>2528.6000000000013</v>
      </c>
      <c r="I351" s="139">
        <v>735.9</v>
      </c>
      <c r="J351" s="139">
        <v>1636.6</v>
      </c>
      <c r="K351" s="139">
        <v>0</v>
      </c>
      <c r="L351" s="139">
        <v>156.1</v>
      </c>
      <c r="M351" s="138">
        <v>2477.5216</v>
      </c>
      <c r="N351" s="139">
        <v>735.9</v>
      </c>
      <c r="O351" s="139">
        <v>1585.5216</v>
      </c>
      <c r="P351" s="139">
        <v>0</v>
      </c>
      <c r="Q351" s="140">
        <v>156.1</v>
      </c>
      <c r="R351" s="141">
        <v>-51.078400000001238</v>
      </c>
      <c r="S351" s="140">
        <v>0</v>
      </c>
      <c r="T351" s="140">
        <v>-51.078399999999874</v>
      </c>
      <c r="U351" s="140">
        <v>0</v>
      </c>
      <c r="V351" s="141">
        <v>0</v>
      </c>
      <c r="W351" s="141">
        <v>97.979973107648448</v>
      </c>
      <c r="X351" s="140">
        <v>100</v>
      </c>
      <c r="Y351" s="140">
        <v>96.878993034339487</v>
      </c>
      <c r="Z351" s="140">
        <v>0</v>
      </c>
      <c r="AA351" s="142">
        <v>100</v>
      </c>
    </row>
    <row r="352" spans="1:27" s="147" customFormat="1" ht="12.75" x14ac:dyDescent="0.2">
      <c r="A352" s="130">
        <v>344</v>
      </c>
      <c r="B352" s="137" t="s">
        <v>1537</v>
      </c>
      <c r="C352" s="138">
        <v>2539.3000000000002</v>
      </c>
      <c r="D352" s="138">
        <v>966.6</v>
      </c>
      <c r="E352" s="138">
        <v>1532.3</v>
      </c>
      <c r="F352" s="138">
        <v>0</v>
      </c>
      <c r="G352" s="138">
        <v>40.4</v>
      </c>
      <c r="H352" s="138">
        <v>3039.099999999999</v>
      </c>
      <c r="I352" s="139">
        <v>966.6</v>
      </c>
      <c r="J352" s="139">
        <v>1900.3</v>
      </c>
      <c r="K352" s="139">
        <v>0</v>
      </c>
      <c r="L352" s="139">
        <v>172.2</v>
      </c>
      <c r="M352" s="138">
        <v>3033.0456999999997</v>
      </c>
      <c r="N352" s="139">
        <v>966.6</v>
      </c>
      <c r="O352" s="139">
        <v>1894.2455999999997</v>
      </c>
      <c r="P352" s="139">
        <v>0</v>
      </c>
      <c r="Q352" s="140">
        <v>172.2</v>
      </c>
      <c r="R352" s="141">
        <v>-6.0542999999993299</v>
      </c>
      <c r="S352" s="140">
        <v>0</v>
      </c>
      <c r="T352" s="140">
        <v>-6.0544000000002143</v>
      </c>
      <c r="U352" s="140">
        <v>0</v>
      </c>
      <c r="V352" s="141">
        <v>0</v>
      </c>
      <c r="W352" s="141">
        <v>99.800786417031389</v>
      </c>
      <c r="X352" s="140">
        <v>100</v>
      </c>
      <c r="Y352" s="140">
        <v>99.681397674051453</v>
      </c>
      <c r="Z352" s="140">
        <v>0</v>
      </c>
      <c r="AA352" s="142">
        <v>100</v>
      </c>
    </row>
    <row r="353" spans="1:27" s="147" customFormat="1" ht="12.75" x14ac:dyDescent="0.2">
      <c r="A353" s="130">
        <v>345</v>
      </c>
      <c r="B353" s="137" t="s">
        <v>1542</v>
      </c>
      <c r="C353" s="138">
        <v>1579.9</v>
      </c>
      <c r="D353" s="138">
        <v>757.1</v>
      </c>
      <c r="E353" s="138">
        <v>795.2</v>
      </c>
      <c r="F353" s="138">
        <v>0</v>
      </c>
      <c r="G353" s="138">
        <v>27.6</v>
      </c>
      <c r="H353" s="138">
        <v>1742.2000000000003</v>
      </c>
      <c r="I353" s="139">
        <v>757.1</v>
      </c>
      <c r="J353" s="139">
        <v>878.8</v>
      </c>
      <c r="K353" s="139">
        <v>0</v>
      </c>
      <c r="L353" s="139">
        <v>106.3</v>
      </c>
      <c r="M353" s="138">
        <v>1742.1424</v>
      </c>
      <c r="N353" s="139">
        <v>757.1</v>
      </c>
      <c r="O353" s="139">
        <v>878.74239999999998</v>
      </c>
      <c r="P353" s="139">
        <v>0</v>
      </c>
      <c r="Q353" s="140">
        <v>106.3</v>
      </c>
      <c r="R353" s="141">
        <v>-5.7600000000320506E-2</v>
      </c>
      <c r="S353" s="140">
        <v>0</v>
      </c>
      <c r="T353" s="140">
        <v>-5.7599999999979445E-2</v>
      </c>
      <c r="U353" s="140">
        <v>0</v>
      </c>
      <c r="V353" s="141">
        <v>0</v>
      </c>
      <c r="W353" s="141">
        <v>99.99669383538054</v>
      </c>
      <c r="X353" s="140">
        <v>100</v>
      </c>
      <c r="Y353" s="140">
        <v>99.993445607646791</v>
      </c>
      <c r="Z353" s="140">
        <v>0</v>
      </c>
      <c r="AA353" s="142">
        <v>100</v>
      </c>
    </row>
    <row r="354" spans="1:27" s="147" customFormat="1" ht="12.75" x14ac:dyDescent="0.2">
      <c r="A354" s="130">
        <v>346</v>
      </c>
      <c r="B354" s="137" t="s">
        <v>1543</v>
      </c>
      <c r="C354" s="138">
        <v>2572.7999999999997</v>
      </c>
      <c r="D354" s="138">
        <v>812</v>
      </c>
      <c r="E354" s="138">
        <v>1699.1</v>
      </c>
      <c r="F354" s="138">
        <v>0</v>
      </c>
      <c r="G354" s="138">
        <v>61.7</v>
      </c>
      <c r="H354" s="138">
        <v>2794.7000000000003</v>
      </c>
      <c r="I354" s="139">
        <v>812</v>
      </c>
      <c r="J354" s="139">
        <v>1896.6</v>
      </c>
      <c r="K354" s="139">
        <v>0</v>
      </c>
      <c r="L354" s="139">
        <v>86.100000000000009</v>
      </c>
      <c r="M354" s="138">
        <v>2789.1720999999998</v>
      </c>
      <c r="N354" s="139">
        <v>812</v>
      </c>
      <c r="O354" s="139">
        <v>1891.0721000000001</v>
      </c>
      <c r="P354" s="139">
        <v>0</v>
      </c>
      <c r="Q354" s="140">
        <v>86.100000000000009</v>
      </c>
      <c r="R354" s="141">
        <v>-5.5279000000004999</v>
      </c>
      <c r="S354" s="140">
        <v>0</v>
      </c>
      <c r="T354" s="140">
        <v>-5.5278999999998177</v>
      </c>
      <c r="U354" s="140">
        <v>0</v>
      </c>
      <c r="V354" s="141">
        <v>0</v>
      </c>
      <c r="W354" s="141">
        <v>99.802200593981453</v>
      </c>
      <c r="X354" s="140">
        <v>100</v>
      </c>
      <c r="Y354" s="140">
        <v>99.708536328166204</v>
      </c>
      <c r="Z354" s="140">
        <v>0</v>
      </c>
      <c r="AA354" s="142">
        <v>100</v>
      </c>
    </row>
    <row r="355" spans="1:27" s="147" customFormat="1" ht="12.75" x14ac:dyDescent="0.2">
      <c r="A355" s="130">
        <v>347</v>
      </c>
      <c r="B355" s="137" t="s">
        <v>1544</v>
      </c>
      <c r="C355" s="138">
        <v>1860.0000000000002</v>
      </c>
      <c r="D355" s="138">
        <v>769.9</v>
      </c>
      <c r="E355" s="138">
        <v>1047.4000000000001</v>
      </c>
      <c r="F355" s="138">
        <v>0</v>
      </c>
      <c r="G355" s="138">
        <v>42.7</v>
      </c>
      <c r="H355" s="138">
        <v>2026.2000000000003</v>
      </c>
      <c r="I355" s="139">
        <v>769.9</v>
      </c>
      <c r="J355" s="139">
        <v>1121.5</v>
      </c>
      <c r="K355" s="139">
        <v>0</v>
      </c>
      <c r="L355" s="139">
        <v>134.80000000000001</v>
      </c>
      <c r="M355" s="138">
        <v>2013.5510000000002</v>
      </c>
      <c r="N355" s="139">
        <v>769.9</v>
      </c>
      <c r="O355" s="139">
        <v>1108.8510000000001</v>
      </c>
      <c r="P355" s="139">
        <v>0</v>
      </c>
      <c r="Q355" s="140">
        <v>134.80000000000001</v>
      </c>
      <c r="R355" s="141">
        <v>-12.649000000000115</v>
      </c>
      <c r="S355" s="140">
        <v>0</v>
      </c>
      <c r="T355" s="140">
        <v>-12.648999999999887</v>
      </c>
      <c r="U355" s="140">
        <v>0</v>
      </c>
      <c r="V355" s="141">
        <v>0</v>
      </c>
      <c r="W355" s="141">
        <v>99.375727963675843</v>
      </c>
      <c r="X355" s="140">
        <v>100</v>
      </c>
      <c r="Y355" s="140">
        <v>98.872135532768624</v>
      </c>
      <c r="Z355" s="140">
        <v>0</v>
      </c>
      <c r="AA355" s="142">
        <v>100</v>
      </c>
    </row>
    <row r="356" spans="1:27" s="147" customFormat="1" ht="12.75" x14ac:dyDescent="0.2">
      <c r="A356" s="130">
        <v>348</v>
      </c>
      <c r="B356" s="137" t="s">
        <v>1545</v>
      </c>
      <c r="C356" s="138">
        <v>2463.5</v>
      </c>
      <c r="D356" s="138">
        <v>775.5</v>
      </c>
      <c r="E356" s="138">
        <v>1649</v>
      </c>
      <c r="F356" s="138">
        <v>0</v>
      </c>
      <c r="G356" s="138">
        <v>39</v>
      </c>
      <c r="H356" s="138">
        <v>2637.8000000000011</v>
      </c>
      <c r="I356" s="139">
        <v>775.5</v>
      </c>
      <c r="J356" s="139">
        <v>1803</v>
      </c>
      <c r="K356" s="139">
        <v>0</v>
      </c>
      <c r="L356" s="139">
        <v>59.3</v>
      </c>
      <c r="M356" s="138">
        <v>2636.5370000000003</v>
      </c>
      <c r="N356" s="139">
        <v>775.5</v>
      </c>
      <c r="O356" s="139">
        <v>1801.7370000000001</v>
      </c>
      <c r="P356" s="139">
        <v>0</v>
      </c>
      <c r="Q356" s="140">
        <v>59.3</v>
      </c>
      <c r="R356" s="141">
        <v>-1.2630000000008295</v>
      </c>
      <c r="S356" s="140">
        <v>0</v>
      </c>
      <c r="T356" s="140">
        <v>-1.26299999999992</v>
      </c>
      <c r="U356" s="140">
        <v>0</v>
      </c>
      <c r="V356" s="141">
        <v>0</v>
      </c>
      <c r="W356" s="141">
        <v>99.952119190234257</v>
      </c>
      <c r="X356" s="140">
        <v>100</v>
      </c>
      <c r="Y356" s="140">
        <v>99.929950083194683</v>
      </c>
      <c r="Z356" s="140">
        <v>0</v>
      </c>
      <c r="AA356" s="142">
        <v>100</v>
      </c>
    </row>
    <row r="357" spans="1:27" s="147" customFormat="1" ht="12.75" x14ac:dyDescent="0.2">
      <c r="A357" s="130">
        <v>349</v>
      </c>
      <c r="B357" s="137" t="s">
        <v>1546</v>
      </c>
      <c r="C357" s="138">
        <v>2510.1</v>
      </c>
      <c r="D357" s="138">
        <v>990.3</v>
      </c>
      <c r="E357" s="138">
        <v>1485.4</v>
      </c>
      <c r="F357" s="138">
        <v>0</v>
      </c>
      <c r="G357" s="138">
        <v>34.4</v>
      </c>
      <c r="H357" s="138">
        <v>2720</v>
      </c>
      <c r="I357" s="139">
        <v>990.3</v>
      </c>
      <c r="J357" s="139">
        <v>1589.2</v>
      </c>
      <c r="K357" s="139">
        <v>0</v>
      </c>
      <c r="L357" s="139">
        <v>140.5</v>
      </c>
      <c r="M357" s="138">
        <v>2654.9668000000001</v>
      </c>
      <c r="N357" s="139">
        <v>990.3</v>
      </c>
      <c r="O357" s="139">
        <v>1524.1668</v>
      </c>
      <c r="P357" s="139">
        <v>0</v>
      </c>
      <c r="Q357" s="140">
        <v>140.5</v>
      </c>
      <c r="R357" s="141">
        <v>-65.033199999999852</v>
      </c>
      <c r="S357" s="140">
        <v>0</v>
      </c>
      <c r="T357" s="140">
        <v>-65.033200000000079</v>
      </c>
      <c r="U357" s="140">
        <v>0</v>
      </c>
      <c r="V357" s="141">
        <v>0</v>
      </c>
      <c r="W357" s="141">
        <v>97.609073529411774</v>
      </c>
      <c r="X357" s="140">
        <v>100</v>
      </c>
      <c r="Y357" s="140">
        <v>95.907802668009055</v>
      </c>
      <c r="Z357" s="140">
        <v>0</v>
      </c>
      <c r="AA357" s="142">
        <v>100</v>
      </c>
    </row>
    <row r="358" spans="1:27" s="147" customFormat="1" ht="12.75" x14ac:dyDescent="0.2">
      <c r="A358" s="130">
        <v>350</v>
      </c>
      <c r="B358" s="137" t="s">
        <v>1547</v>
      </c>
      <c r="C358" s="138">
        <v>1843.9</v>
      </c>
      <c r="D358" s="138">
        <v>771.2</v>
      </c>
      <c r="E358" s="138">
        <v>1037.8</v>
      </c>
      <c r="F358" s="138">
        <v>0</v>
      </c>
      <c r="G358" s="138">
        <v>34.9</v>
      </c>
      <c r="H358" s="138">
        <v>1920.8999999999996</v>
      </c>
      <c r="I358" s="139">
        <v>771.2</v>
      </c>
      <c r="J358" s="139">
        <v>1108.0999999999999</v>
      </c>
      <c r="K358" s="139">
        <v>0</v>
      </c>
      <c r="L358" s="139">
        <v>41.599999999999994</v>
      </c>
      <c r="M358" s="138">
        <v>1920.8993</v>
      </c>
      <c r="N358" s="139">
        <v>771.2</v>
      </c>
      <c r="O358" s="139">
        <v>1108.0993000000001</v>
      </c>
      <c r="P358" s="139">
        <v>0</v>
      </c>
      <c r="Q358" s="140">
        <v>41.599999999999994</v>
      </c>
      <c r="R358" s="141">
        <v>-6.9999999959691195E-4</v>
      </c>
      <c r="S358" s="140">
        <v>0</v>
      </c>
      <c r="T358" s="140">
        <v>-6.9999999982428562E-4</v>
      </c>
      <c r="U358" s="140">
        <v>0</v>
      </c>
      <c r="V358" s="141">
        <v>0</v>
      </c>
      <c r="W358" s="141">
        <v>99.999963558748533</v>
      </c>
      <c r="X358" s="140">
        <v>100</v>
      </c>
      <c r="Y358" s="140">
        <v>99.999936828806085</v>
      </c>
      <c r="Z358" s="140">
        <v>0</v>
      </c>
      <c r="AA358" s="142">
        <v>100</v>
      </c>
    </row>
    <row r="359" spans="1:27" s="147" customFormat="1" ht="12.75" x14ac:dyDescent="0.2">
      <c r="A359" s="130">
        <v>351</v>
      </c>
      <c r="B359" s="137" t="s">
        <v>1548</v>
      </c>
      <c r="C359" s="138">
        <v>2783.3</v>
      </c>
      <c r="D359" s="138">
        <v>857.9</v>
      </c>
      <c r="E359" s="138">
        <v>1813.5</v>
      </c>
      <c r="F359" s="138">
        <v>0</v>
      </c>
      <c r="G359" s="138">
        <v>111.9</v>
      </c>
      <c r="H359" s="138">
        <v>2977.9999999999991</v>
      </c>
      <c r="I359" s="139">
        <v>857.9</v>
      </c>
      <c r="J359" s="139">
        <v>1930.1999999999998</v>
      </c>
      <c r="K359" s="139">
        <v>0</v>
      </c>
      <c r="L359" s="139">
        <v>189.9</v>
      </c>
      <c r="M359" s="138">
        <v>2977.9990000000003</v>
      </c>
      <c r="N359" s="139">
        <v>857.9</v>
      </c>
      <c r="O359" s="139">
        <v>1930.1989999999998</v>
      </c>
      <c r="P359" s="139">
        <v>0</v>
      </c>
      <c r="Q359" s="140">
        <v>189.9</v>
      </c>
      <c r="R359" s="141">
        <v>-9.9999999883948476E-4</v>
      </c>
      <c r="S359" s="140">
        <v>0</v>
      </c>
      <c r="T359" s="140">
        <v>-9.9999999997635314E-4</v>
      </c>
      <c r="U359" s="140">
        <v>0</v>
      </c>
      <c r="V359" s="141">
        <v>0</v>
      </c>
      <c r="W359" s="141">
        <v>99.999966420416428</v>
      </c>
      <c r="X359" s="140">
        <v>100</v>
      </c>
      <c r="Y359" s="140">
        <v>99.999948191897218</v>
      </c>
      <c r="Z359" s="140">
        <v>0</v>
      </c>
      <c r="AA359" s="142">
        <v>100</v>
      </c>
    </row>
    <row r="360" spans="1:27" s="147" customFormat="1" ht="12.75" x14ac:dyDescent="0.2">
      <c r="A360" s="130">
        <v>352</v>
      </c>
      <c r="B360" s="137" t="s">
        <v>1549</v>
      </c>
      <c r="C360" s="138">
        <v>1726.8</v>
      </c>
      <c r="D360" s="138">
        <v>847.5</v>
      </c>
      <c r="E360" s="138">
        <v>858.5</v>
      </c>
      <c r="F360" s="138">
        <v>0</v>
      </c>
      <c r="G360" s="138">
        <v>20.8</v>
      </c>
      <c r="H360" s="138">
        <v>2074.3000000000002</v>
      </c>
      <c r="I360" s="139">
        <v>847.5</v>
      </c>
      <c r="J360" s="139">
        <v>954</v>
      </c>
      <c r="K360" s="139">
        <v>0</v>
      </c>
      <c r="L360" s="139">
        <v>272.8</v>
      </c>
      <c r="M360" s="138">
        <v>2074.1950000000002</v>
      </c>
      <c r="N360" s="139">
        <v>847.5</v>
      </c>
      <c r="O360" s="139">
        <v>953.89499999999998</v>
      </c>
      <c r="P360" s="139">
        <v>0</v>
      </c>
      <c r="Q360" s="140">
        <v>272.8</v>
      </c>
      <c r="R360" s="141">
        <v>-0.10500000000001819</v>
      </c>
      <c r="S360" s="140">
        <v>0</v>
      </c>
      <c r="T360" s="140">
        <v>-0.10500000000001819</v>
      </c>
      <c r="U360" s="140">
        <v>0</v>
      </c>
      <c r="V360" s="141">
        <v>0</v>
      </c>
      <c r="W360" s="141">
        <v>99.994938051390818</v>
      </c>
      <c r="X360" s="140">
        <v>100</v>
      </c>
      <c r="Y360" s="140">
        <v>99.988993710691815</v>
      </c>
      <c r="Z360" s="140">
        <v>0</v>
      </c>
      <c r="AA360" s="142">
        <v>100</v>
      </c>
    </row>
    <row r="361" spans="1:27" s="147" customFormat="1" ht="12.75" x14ac:dyDescent="0.2">
      <c r="A361" s="130">
        <v>353</v>
      </c>
      <c r="B361" s="137" t="s">
        <v>1550</v>
      </c>
      <c r="C361" s="138">
        <v>2904.5</v>
      </c>
      <c r="D361" s="138">
        <v>1074.2</v>
      </c>
      <c r="E361" s="138">
        <v>1789.2</v>
      </c>
      <c r="F361" s="138">
        <v>0</v>
      </c>
      <c r="G361" s="138">
        <v>41.1</v>
      </c>
      <c r="H361" s="138">
        <v>3278.5000000000005</v>
      </c>
      <c r="I361" s="139">
        <v>1074.2</v>
      </c>
      <c r="J361" s="139">
        <v>1988.1</v>
      </c>
      <c r="K361" s="139">
        <v>0</v>
      </c>
      <c r="L361" s="139">
        <v>216.20000000000002</v>
      </c>
      <c r="M361" s="138">
        <v>2656.9274999999998</v>
      </c>
      <c r="N361" s="139">
        <v>1074.2</v>
      </c>
      <c r="O361" s="139">
        <v>1366.5275000000001</v>
      </c>
      <c r="P361" s="139">
        <v>0</v>
      </c>
      <c r="Q361" s="140">
        <v>216.20000000000002</v>
      </c>
      <c r="R361" s="141">
        <v>-621.57250000000067</v>
      </c>
      <c r="S361" s="140">
        <v>0</v>
      </c>
      <c r="T361" s="140">
        <v>-621.57249999999976</v>
      </c>
      <c r="U361" s="140">
        <v>0</v>
      </c>
      <c r="V361" s="141">
        <v>0</v>
      </c>
      <c r="W361" s="141">
        <v>81.040948604544738</v>
      </c>
      <c r="X361" s="140">
        <v>100</v>
      </c>
      <c r="Y361" s="140">
        <v>68.735350334490235</v>
      </c>
      <c r="Z361" s="140">
        <v>0</v>
      </c>
      <c r="AA361" s="142">
        <v>100</v>
      </c>
    </row>
    <row r="362" spans="1:27" s="147" customFormat="1" ht="12.75" x14ac:dyDescent="0.2">
      <c r="A362" s="130">
        <v>354</v>
      </c>
      <c r="B362" s="137" t="s">
        <v>1551</v>
      </c>
      <c r="C362" s="138">
        <v>4991.7000000000007</v>
      </c>
      <c r="D362" s="138">
        <v>865.7</v>
      </c>
      <c r="E362" s="138">
        <v>3398.4</v>
      </c>
      <c r="F362" s="138">
        <v>647</v>
      </c>
      <c r="G362" s="138">
        <v>80.599999999999994</v>
      </c>
      <c r="H362" s="138">
        <v>5424.1999999999989</v>
      </c>
      <c r="I362" s="139">
        <v>865.7</v>
      </c>
      <c r="J362" s="139">
        <v>3590.1</v>
      </c>
      <c r="K362" s="139">
        <v>647</v>
      </c>
      <c r="L362" s="139">
        <v>321.39999999999998</v>
      </c>
      <c r="M362" s="138">
        <v>5096.6866999999993</v>
      </c>
      <c r="N362" s="139">
        <v>865.7</v>
      </c>
      <c r="O362" s="139">
        <v>3262.5865999999996</v>
      </c>
      <c r="P362" s="139">
        <v>647</v>
      </c>
      <c r="Q362" s="140">
        <v>321.39999999999998</v>
      </c>
      <c r="R362" s="141">
        <v>-327.51329999999962</v>
      </c>
      <c r="S362" s="140">
        <v>0</v>
      </c>
      <c r="T362" s="140">
        <v>-327.51340000000027</v>
      </c>
      <c r="U362" s="140">
        <v>0</v>
      </c>
      <c r="V362" s="141">
        <v>0</v>
      </c>
      <c r="W362" s="141">
        <v>93.961998082666582</v>
      </c>
      <c r="X362" s="140">
        <v>100</v>
      </c>
      <c r="Y362" s="140">
        <v>90.877318180552066</v>
      </c>
      <c r="Z362" s="140">
        <v>100</v>
      </c>
      <c r="AA362" s="142">
        <v>100</v>
      </c>
    </row>
    <row r="363" spans="1:27" s="147" customFormat="1" ht="12.75" x14ac:dyDescent="0.2">
      <c r="A363" s="130">
        <v>355</v>
      </c>
      <c r="B363" s="137" t="s">
        <v>1552</v>
      </c>
      <c r="C363" s="138">
        <v>24907.200000000001</v>
      </c>
      <c r="D363" s="138">
        <v>1582</v>
      </c>
      <c r="E363" s="138">
        <v>22362.2</v>
      </c>
      <c r="F363" s="138">
        <v>0</v>
      </c>
      <c r="G363" s="138">
        <v>963</v>
      </c>
      <c r="H363" s="138">
        <v>26692</v>
      </c>
      <c r="I363" s="139">
        <v>1582</v>
      </c>
      <c r="J363" s="139">
        <v>24090.5</v>
      </c>
      <c r="K363" s="139">
        <v>0</v>
      </c>
      <c r="L363" s="139">
        <v>1019.5</v>
      </c>
      <c r="M363" s="138">
        <v>25448.963299999999</v>
      </c>
      <c r="N363" s="139">
        <v>1582</v>
      </c>
      <c r="O363" s="139">
        <v>22847.463299999999</v>
      </c>
      <c r="P363" s="139">
        <v>0</v>
      </c>
      <c r="Q363" s="140">
        <v>1019.5</v>
      </c>
      <c r="R363" s="141">
        <v>-1243.0367000000006</v>
      </c>
      <c r="S363" s="140">
        <v>0</v>
      </c>
      <c r="T363" s="140">
        <v>-1243.0367000000006</v>
      </c>
      <c r="U363" s="140">
        <v>0</v>
      </c>
      <c r="V363" s="141">
        <v>0</v>
      </c>
      <c r="W363" s="141">
        <v>95.343036490334171</v>
      </c>
      <c r="X363" s="140">
        <v>100</v>
      </c>
      <c r="Y363" s="140">
        <v>94.840137398559605</v>
      </c>
      <c r="Z363" s="140">
        <v>0</v>
      </c>
      <c r="AA363" s="142">
        <v>100</v>
      </c>
    </row>
    <row r="364" spans="1:27" s="147" customFormat="1" ht="12.75" x14ac:dyDescent="0.2">
      <c r="A364" s="130">
        <v>356</v>
      </c>
      <c r="B364" s="137" t="s">
        <v>1553</v>
      </c>
      <c r="C364" s="138">
        <v>1471.5000000000002</v>
      </c>
      <c r="D364" s="138">
        <v>773.6</v>
      </c>
      <c r="E364" s="138">
        <v>688.7</v>
      </c>
      <c r="F364" s="138">
        <v>0</v>
      </c>
      <c r="G364" s="138">
        <v>9.1999999999999993</v>
      </c>
      <c r="H364" s="138">
        <v>1591.6</v>
      </c>
      <c r="I364" s="139">
        <v>773.6</v>
      </c>
      <c r="J364" s="139">
        <v>772</v>
      </c>
      <c r="K364" s="139">
        <v>0</v>
      </c>
      <c r="L364" s="139">
        <v>46</v>
      </c>
      <c r="M364" s="138">
        <v>1591.6</v>
      </c>
      <c r="N364" s="139">
        <v>773.6</v>
      </c>
      <c r="O364" s="139">
        <v>772</v>
      </c>
      <c r="P364" s="139">
        <v>0</v>
      </c>
      <c r="Q364" s="140">
        <v>46</v>
      </c>
      <c r="R364" s="141">
        <v>0</v>
      </c>
      <c r="S364" s="140">
        <v>0</v>
      </c>
      <c r="T364" s="140">
        <v>0</v>
      </c>
      <c r="U364" s="140">
        <v>0</v>
      </c>
      <c r="V364" s="141">
        <v>0</v>
      </c>
      <c r="W364" s="141">
        <v>100</v>
      </c>
      <c r="X364" s="140">
        <v>100</v>
      </c>
      <c r="Y364" s="140">
        <v>100</v>
      </c>
      <c r="Z364" s="140">
        <v>0</v>
      </c>
      <c r="AA364" s="142">
        <v>100</v>
      </c>
    </row>
    <row r="365" spans="1:27" s="147" customFormat="1" ht="12.75" x14ac:dyDescent="0.2">
      <c r="A365" s="130">
        <v>357</v>
      </c>
      <c r="B365" s="137" t="s">
        <v>1554</v>
      </c>
      <c r="C365" s="138">
        <v>9111.9</v>
      </c>
      <c r="D365" s="138">
        <v>1427.6</v>
      </c>
      <c r="E365" s="138">
        <v>7322.8</v>
      </c>
      <c r="F365" s="138">
        <v>159.6</v>
      </c>
      <c r="G365" s="138">
        <v>201.9</v>
      </c>
      <c r="H365" s="138">
        <v>10127.599999999999</v>
      </c>
      <c r="I365" s="139">
        <v>1427.6</v>
      </c>
      <c r="J365" s="139">
        <v>8053</v>
      </c>
      <c r="K365" s="139">
        <v>159.6</v>
      </c>
      <c r="L365" s="139">
        <v>487.4</v>
      </c>
      <c r="M365" s="138">
        <v>10094.6549</v>
      </c>
      <c r="N365" s="139">
        <v>1427.6</v>
      </c>
      <c r="O365" s="139">
        <v>8020.0548999999992</v>
      </c>
      <c r="P365" s="139">
        <v>159.6</v>
      </c>
      <c r="Q365" s="140">
        <v>487.4</v>
      </c>
      <c r="R365" s="141">
        <v>-32.945099999999002</v>
      </c>
      <c r="S365" s="140">
        <v>0</v>
      </c>
      <c r="T365" s="140">
        <v>-32.945100000000821</v>
      </c>
      <c r="U365" s="140">
        <v>0</v>
      </c>
      <c r="V365" s="141">
        <v>0</v>
      </c>
      <c r="W365" s="141">
        <v>99.674699830167086</v>
      </c>
      <c r="X365" s="140">
        <v>100</v>
      </c>
      <c r="Y365" s="140">
        <v>99.590896560288073</v>
      </c>
      <c r="Z365" s="140">
        <v>100</v>
      </c>
      <c r="AA365" s="142">
        <v>100</v>
      </c>
    </row>
    <row r="366" spans="1:27" s="147" customFormat="1" ht="12.75" x14ac:dyDescent="0.2">
      <c r="A366" s="130">
        <v>358</v>
      </c>
      <c r="B366" s="137" t="s">
        <v>1555</v>
      </c>
      <c r="C366" s="138">
        <v>1603.6999999999998</v>
      </c>
      <c r="D366" s="138">
        <v>679.2</v>
      </c>
      <c r="E366" s="138">
        <v>903.4</v>
      </c>
      <c r="F366" s="138">
        <v>0</v>
      </c>
      <c r="G366" s="138">
        <v>21.1</v>
      </c>
      <c r="H366" s="138">
        <v>1796.0000000000002</v>
      </c>
      <c r="I366" s="139">
        <v>679.2</v>
      </c>
      <c r="J366" s="139">
        <v>996.50000000000011</v>
      </c>
      <c r="K366" s="139">
        <v>0</v>
      </c>
      <c r="L366" s="139">
        <v>120.29999999999998</v>
      </c>
      <c r="M366" s="138">
        <v>1421.3696</v>
      </c>
      <c r="N366" s="139">
        <v>679.2</v>
      </c>
      <c r="O366" s="139">
        <v>621.86959999999999</v>
      </c>
      <c r="P366" s="139">
        <v>0</v>
      </c>
      <c r="Q366" s="140">
        <v>120.29999999999998</v>
      </c>
      <c r="R366" s="141">
        <v>-374.63040000000024</v>
      </c>
      <c r="S366" s="140">
        <v>0</v>
      </c>
      <c r="T366" s="140">
        <v>-374.63040000000012</v>
      </c>
      <c r="U366" s="140">
        <v>0</v>
      </c>
      <c r="V366" s="141">
        <v>0</v>
      </c>
      <c r="W366" s="141">
        <v>79.140846325167018</v>
      </c>
      <c r="X366" s="140">
        <v>100</v>
      </c>
      <c r="Y366" s="141">
        <v>62.405378825890608</v>
      </c>
      <c r="Z366" s="141">
        <v>0</v>
      </c>
      <c r="AA366" s="148">
        <v>100</v>
      </c>
    </row>
    <row r="367" spans="1:27" s="147" customFormat="1" ht="12.75" x14ac:dyDescent="0.2">
      <c r="A367" s="130">
        <v>359</v>
      </c>
      <c r="B367" s="137" t="s">
        <v>1556</v>
      </c>
      <c r="C367" s="138">
        <v>1710.2</v>
      </c>
      <c r="D367" s="138">
        <v>492.2</v>
      </c>
      <c r="E367" s="138">
        <v>1167.5999999999999</v>
      </c>
      <c r="F367" s="138">
        <v>0</v>
      </c>
      <c r="G367" s="138">
        <v>50.4</v>
      </c>
      <c r="H367" s="138">
        <v>1922.200000000001</v>
      </c>
      <c r="I367" s="139">
        <v>492.2</v>
      </c>
      <c r="J367" s="139">
        <v>1291.7</v>
      </c>
      <c r="K367" s="139">
        <v>0</v>
      </c>
      <c r="L367" s="139">
        <v>138.30000000000001</v>
      </c>
      <c r="M367" s="138">
        <v>1842.8647000000001</v>
      </c>
      <c r="N367" s="139">
        <v>492.2</v>
      </c>
      <c r="O367" s="139">
        <v>1212.3646999999999</v>
      </c>
      <c r="P367" s="139">
        <v>0</v>
      </c>
      <c r="Q367" s="140">
        <v>138.30000000000001</v>
      </c>
      <c r="R367" s="141">
        <v>-79.335300000000871</v>
      </c>
      <c r="S367" s="140">
        <v>0</v>
      </c>
      <c r="T367" s="140">
        <v>-79.335300000000188</v>
      </c>
      <c r="U367" s="140">
        <v>0</v>
      </c>
      <c r="V367" s="141">
        <v>0</v>
      </c>
      <c r="W367" s="141">
        <v>95.872682343148426</v>
      </c>
      <c r="X367" s="140">
        <v>100</v>
      </c>
      <c r="Y367" s="141">
        <v>93.858070759464269</v>
      </c>
      <c r="Z367" s="141">
        <v>0</v>
      </c>
      <c r="AA367" s="148">
        <v>100</v>
      </c>
    </row>
    <row r="368" spans="1:27" s="147" customFormat="1" ht="12.75" x14ac:dyDescent="0.2">
      <c r="A368" s="130">
        <v>360</v>
      </c>
      <c r="B368" s="137" t="s">
        <v>1557</v>
      </c>
      <c r="C368" s="138">
        <v>1589.6</v>
      </c>
      <c r="D368" s="138">
        <v>394.8</v>
      </c>
      <c r="E368" s="138">
        <v>1167.3</v>
      </c>
      <c r="F368" s="138">
        <v>0</v>
      </c>
      <c r="G368" s="138">
        <v>27.5</v>
      </c>
      <c r="H368" s="138">
        <v>1669.0999999999997</v>
      </c>
      <c r="I368" s="139">
        <v>394.8</v>
      </c>
      <c r="J368" s="139">
        <v>1177.7</v>
      </c>
      <c r="K368" s="139">
        <v>0</v>
      </c>
      <c r="L368" s="139">
        <v>96.6</v>
      </c>
      <c r="M368" s="138">
        <v>1666.5606999999998</v>
      </c>
      <c r="N368" s="139">
        <v>394.8</v>
      </c>
      <c r="O368" s="139">
        <v>1175.1607000000001</v>
      </c>
      <c r="P368" s="139">
        <v>0</v>
      </c>
      <c r="Q368" s="140">
        <v>96.6</v>
      </c>
      <c r="R368" s="141">
        <v>-2.539299999999912</v>
      </c>
      <c r="S368" s="140">
        <v>0</v>
      </c>
      <c r="T368" s="140">
        <v>-2.539299999999912</v>
      </c>
      <c r="U368" s="140">
        <v>0</v>
      </c>
      <c r="V368" s="141">
        <v>0</v>
      </c>
      <c r="W368" s="141">
        <v>99.847864118387164</v>
      </c>
      <c r="X368" s="140">
        <v>100</v>
      </c>
      <c r="Y368" s="141">
        <v>99.78438481786533</v>
      </c>
      <c r="Z368" s="141">
        <v>0</v>
      </c>
      <c r="AA368" s="148">
        <v>100</v>
      </c>
    </row>
    <row r="369" spans="1:27" s="147" customFormat="1" ht="12.75" x14ac:dyDescent="0.2">
      <c r="A369" s="130">
        <v>361</v>
      </c>
      <c r="B369" s="137" t="s">
        <v>1558</v>
      </c>
      <c r="C369" s="138">
        <v>1924.8999999999999</v>
      </c>
      <c r="D369" s="138">
        <v>743.1</v>
      </c>
      <c r="E369" s="138">
        <v>1136.0999999999999</v>
      </c>
      <c r="F369" s="138">
        <v>0</v>
      </c>
      <c r="G369" s="138">
        <v>45.7</v>
      </c>
      <c r="H369" s="138">
        <v>1951.2999999999997</v>
      </c>
      <c r="I369" s="139">
        <v>743.1</v>
      </c>
      <c r="J369" s="139">
        <v>1150.5999999999999</v>
      </c>
      <c r="K369" s="139">
        <v>0</v>
      </c>
      <c r="L369" s="139">
        <v>57.600000000000009</v>
      </c>
      <c r="M369" s="138">
        <v>1697.2359999999999</v>
      </c>
      <c r="N369" s="139">
        <v>743.1</v>
      </c>
      <c r="O369" s="139">
        <v>896.53599999999994</v>
      </c>
      <c r="P369" s="139">
        <v>0</v>
      </c>
      <c r="Q369" s="140">
        <v>57.600000000000009</v>
      </c>
      <c r="R369" s="141">
        <v>-254.06399999999985</v>
      </c>
      <c r="S369" s="140">
        <v>0</v>
      </c>
      <c r="T369" s="140">
        <v>-254.06399999999996</v>
      </c>
      <c r="U369" s="140">
        <v>0</v>
      </c>
      <c r="V369" s="141">
        <v>0</v>
      </c>
      <c r="W369" s="141">
        <v>86.979757085020253</v>
      </c>
      <c r="X369" s="140">
        <v>100</v>
      </c>
      <c r="Y369" s="140">
        <v>77.918998783243538</v>
      </c>
      <c r="Z369" s="140">
        <v>0</v>
      </c>
      <c r="AA369" s="142">
        <v>100</v>
      </c>
    </row>
    <row r="370" spans="1:27" s="147" customFormat="1" ht="12.75" x14ac:dyDescent="0.2">
      <c r="A370" s="130">
        <v>362</v>
      </c>
      <c r="B370" s="137" t="s">
        <v>1559</v>
      </c>
      <c r="C370" s="138">
        <v>1542.3</v>
      </c>
      <c r="D370" s="138">
        <v>783.3</v>
      </c>
      <c r="E370" s="138">
        <v>746.8</v>
      </c>
      <c r="F370" s="138">
        <v>0</v>
      </c>
      <c r="G370" s="138">
        <v>12.2</v>
      </c>
      <c r="H370" s="138">
        <v>1452.3000000000002</v>
      </c>
      <c r="I370" s="139">
        <v>783.3</v>
      </c>
      <c r="J370" s="139">
        <v>808.1</v>
      </c>
      <c r="K370" s="139">
        <v>0</v>
      </c>
      <c r="L370" s="139">
        <v>48.5</v>
      </c>
      <c r="M370" s="138">
        <v>1391.6777</v>
      </c>
      <c r="N370" s="139">
        <v>783.3</v>
      </c>
      <c r="O370" s="139">
        <v>747.1</v>
      </c>
      <c r="P370" s="139">
        <v>0</v>
      </c>
      <c r="Q370" s="140">
        <v>48.5</v>
      </c>
      <c r="R370" s="141">
        <v>-60.622300000000223</v>
      </c>
      <c r="S370" s="140">
        <v>0</v>
      </c>
      <c r="T370" s="140">
        <v>-60.622300000000109</v>
      </c>
      <c r="U370" s="140">
        <v>0</v>
      </c>
      <c r="V370" s="141">
        <v>0</v>
      </c>
      <c r="W370" s="141">
        <v>95.825772911932788</v>
      </c>
      <c r="X370" s="140">
        <v>100</v>
      </c>
      <c r="Y370" s="140">
        <v>92.5</v>
      </c>
      <c r="Z370" s="140">
        <v>0</v>
      </c>
      <c r="AA370" s="142">
        <v>100</v>
      </c>
    </row>
    <row r="371" spans="1:27" s="147" customFormat="1" ht="12.75" x14ac:dyDescent="0.2">
      <c r="A371" s="130">
        <v>363</v>
      </c>
      <c r="B371" s="137" t="s">
        <v>1560</v>
      </c>
      <c r="C371" s="138">
        <v>4871</v>
      </c>
      <c r="D371" s="138">
        <v>989.7</v>
      </c>
      <c r="E371" s="138">
        <v>3717.2</v>
      </c>
      <c r="F371" s="138">
        <v>0</v>
      </c>
      <c r="G371" s="138">
        <v>164.1</v>
      </c>
      <c r="H371" s="138">
        <v>5338.6999999999989</v>
      </c>
      <c r="I371" s="139">
        <v>989.7</v>
      </c>
      <c r="J371" s="139">
        <v>3941.7</v>
      </c>
      <c r="K371" s="139">
        <v>0</v>
      </c>
      <c r="L371" s="139">
        <v>219.70000000000002</v>
      </c>
      <c r="M371" s="138">
        <v>5331.4214999999995</v>
      </c>
      <c r="N371" s="139">
        <v>989.7</v>
      </c>
      <c r="O371" s="139">
        <v>3934.4</v>
      </c>
      <c r="P371" s="139">
        <v>0</v>
      </c>
      <c r="Q371" s="140">
        <v>219.70000000000002</v>
      </c>
      <c r="R371" s="141">
        <v>-7.2784999999994398</v>
      </c>
      <c r="S371" s="140">
        <v>0</v>
      </c>
      <c r="T371" s="140">
        <v>-7.2785000000003492</v>
      </c>
      <c r="U371" s="140">
        <v>0</v>
      </c>
      <c r="V371" s="141">
        <v>0</v>
      </c>
      <c r="W371" s="141">
        <v>99.863665311780039</v>
      </c>
      <c r="X371" s="140">
        <v>100</v>
      </c>
      <c r="Y371" s="140">
        <v>99.823735257791867</v>
      </c>
      <c r="Z371" s="140">
        <v>0</v>
      </c>
      <c r="AA371" s="142">
        <v>100</v>
      </c>
    </row>
    <row r="372" spans="1:27" s="147" customFormat="1" ht="12.75" x14ac:dyDescent="0.2">
      <c r="A372" s="130">
        <v>364</v>
      </c>
      <c r="B372" s="137" t="s">
        <v>1561</v>
      </c>
      <c r="C372" s="138">
        <v>4801.8999999999996</v>
      </c>
      <c r="D372" s="138">
        <v>861.2</v>
      </c>
      <c r="E372" s="138">
        <v>3735.7</v>
      </c>
      <c r="F372" s="138">
        <v>0</v>
      </c>
      <c r="G372" s="138">
        <v>205</v>
      </c>
      <c r="H372" s="138">
        <v>5137.1000000000004</v>
      </c>
      <c r="I372" s="139">
        <v>861.2</v>
      </c>
      <c r="J372" s="139">
        <v>4070.9</v>
      </c>
      <c r="K372" s="139">
        <v>0</v>
      </c>
      <c r="L372" s="139">
        <v>205</v>
      </c>
      <c r="M372" s="138">
        <v>5005.3757000000005</v>
      </c>
      <c r="N372" s="139">
        <v>861.2</v>
      </c>
      <c r="O372" s="139">
        <v>3939.1757000000002</v>
      </c>
      <c r="P372" s="139">
        <v>0</v>
      </c>
      <c r="Q372" s="140">
        <v>205</v>
      </c>
      <c r="R372" s="141">
        <v>-131.72429999999986</v>
      </c>
      <c r="S372" s="140">
        <v>0</v>
      </c>
      <c r="T372" s="140">
        <v>-131.72429999999986</v>
      </c>
      <c r="U372" s="140">
        <v>0</v>
      </c>
      <c r="V372" s="141">
        <v>0</v>
      </c>
      <c r="W372" s="141">
        <v>97.435823713768471</v>
      </c>
      <c r="X372" s="140">
        <v>100</v>
      </c>
      <c r="Y372" s="140">
        <v>96.764246235476193</v>
      </c>
      <c r="Z372" s="140">
        <v>0</v>
      </c>
      <c r="AA372" s="142">
        <v>100</v>
      </c>
    </row>
    <row r="373" spans="1:27" s="147" customFormat="1" ht="12.75" x14ac:dyDescent="0.2">
      <c r="A373" s="130">
        <v>365</v>
      </c>
      <c r="B373" s="137" t="s">
        <v>1562</v>
      </c>
      <c r="C373" s="138">
        <v>4434.1000000000004</v>
      </c>
      <c r="D373" s="138">
        <v>484.8</v>
      </c>
      <c r="E373" s="138">
        <v>3133.1</v>
      </c>
      <c r="F373" s="138">
        <v>0</v>
      </c>
      <c r="G373" s="138">
        <v>816.2</v>
      </c>
      <c r="H373" s="138">
        <v>4639.5000000000009</v>
      </c>
      <c r="I373" s="139">
        <v>484.8</v>
      </c>
      <c r="J373" s="139">
        <v>3322.4</v>
      </c>
      <c r="K373" s="139">
        <v>0</v>
      </c>
      <c r="L373" s="139">
        <v>832.3</v>
      </c>
      <c r="M373" s="138">
        <v>4633.3</v>
      </c>
      <c r="N373" s="139">
        <v>484.8</v>
      </c>
      <c r="O373" s="139">
        <v>3316.2000000000003</v>
      </c>
      <c r="P373" s="139">
        <v>0</v>
      </c>
      <c r="Q373" s="140">
        <v>832.3</v>
      </c>
      <c r="R373" s="141">
        <v>-6.2000000000007276</v>
      </c>
      <c r="S373" s="140">
        <v>0</v>
      </c>
      <c r="T373" s="140">
        <v>-6.1999999999998181</v>
      </c>
      <c r="U373" s="140">
        <v>0</v>
      </c>
      <c r="V373" s="141">
        <v>0</v>
      </c>
      <c r="W373" s="141">
        <v>99.866364910011839</v>
      </c>
      <c r="X373" s="140">
        <v>100</v>
      </c>
      <c r="Y373" s="140">
        <v>99.813387912352525</v>
      </c>
      <c r="Z373" s="140">
        <v>0</v>
      </c>
      <c r="AA373" s="142">
        <v>100</v>
      </c>
    </row>
    <row r="374" spans="1:27" s="147" customFormat="1" ht="12.75" x14ac:dyDescent="0.2">
      <c r="A374" s="130">
        <v>366</v>
      </c>
      <c r="B374" s="137" t="s">
        <v>1563</v>
      </c>
      <c r="C374" s="138">
        <v>2119.1999999999998</v>
      </c>
      <c r="D374" s="138">
        <v>789.1</v>
      </c>
      <c r="E374" s="138">
        <v>1260.5</v>
      </c>
      <c r="F374" s="138">
        <v>0</v>
      </c>
      <c r="G374" s="138">
        <v>69.599999999999994</v>
      </c>
      <c r="H374" s="138">
        <v>2445.400000000001</v>
      </c>
      <c r="I374" s="139">
        <v>789.1</v>
      </c>
      <c r="J374" s="139">
        <v>1428.1000000000001</v>
      </c>
      <c r="K374" s="139">
        <v>0</v>
      </c>
      <c r="L374" s="139">
        <v>228.2</v>
      </c>
      <c r="M374" s="138">
        <v>2445.4</v>
      </c>
      <c r="N374" s="139">
        <v>789.1</v>
      </c>
      <c r="O374" s="139">
        <v>1428.1</v>
      </c>
      <c r="P374" s="139">
        <v>0</v>
      </c>
      <c r="Q374" s="140">
        <v>228.2</v>
      </c>
      <c r="R374" s="141">
        <v>0</v>
      </c>
      <c r="S374" s="140">
        <v>0</v>
      </c>
      <c r="T374" s="140">
        <v>0</v>
      </c>
      <c r="U374" s="140">
        <v>0</v>
      </c>
      <c r="V374" s="141">
        <v>0</v>
      </c>
      <c r="W374" s="141">
        <v>99.999999999999972</v>
      </c>
      <c r="X374" s="140">
        <v>100</v>
      </c>
      <c r="Y374" s="140">
        <v>99.999999999999986</v>
      </c>
      <c r="Z374" s="140">
        <v>0</v>
      </c>
      <c r="AA374" s="142">
        <v>100</v>
      </c>
    </row>
    <row r="375" spans="1:27" s="147" customFormat="1" ht="12.75" x14ac:dyDescent="0.2">
      <c r="A375" s="130">
        <v>367</v>
      </c>
      <c r="B375" s="137"/>
      <c r="C375" s="138"/>
      <c r="D375" s="138"/>
      <c r="E375" s="138"/>
      <c r="F375" s="138"/>
      <c r="G375" s="138"/>
      <c r="H375" s="138">
        <v>0</v>
      </c>
      <c r="I375" s="139"/>
      <c r="J375" s="139">
        <v>0</v>
      </c>
      <c r="K375" s="139"/>
      <c r="L375" s="139"/>
      <c r="M375" s="139">
        <v>0</v>
      </c>
      <c r="N375" s="139"/>
      <c r="O375" s="139">
        <v>0</v>
      </c>
      <c r="P375" s="139"/>
      <c r="Q375" s="140">
        <v>0</v>
      </c>
      <c r="R375" s="141">
        <v>0</v>
      </c>
      <c r="S375" s="140"/>
      <c r="T375" s="140">
        <v>0</v>
      </c>
      <c r="U375" s="140"/>
      <c r="V375" s="141">
        <v>0</v>
      </c>
      <c r="W375" s="141">
        <v>0</v>
      </c>
      <c r="X375" s="140"/>
      <c r="Y375" s="140">
        <v>0</v>
      </c>
      <c r="Z375" s="140"/>
      <c r="AA375" s="142">
        <v>0</v>
      </c>
    </row>
    <row r="376" spans="1:27" s="147" customFormat="1" ht="12.75" x14ac:dyDescent="0.2">
      <c r="A376" s="130">
        <v>368</v>
      </c>
      <c r="B376" s="143" t="s">
        <v>1564</v>
      </c>
      <c r="C376" s="144">
        <v>149398.20000000001</v>
      </c>
      <c r="D376" s="144">
        <v>20322.199999999997</v>
      </c>
      <c r="E376" s="144">
        <v>122305.5</v>
      </c>
      <c r="F376" s="144">
        <v>3755</v>
      </c>
      <c r="G376" s="144">
        <v>3015.4999999999995</v>
      </c>
      <c r="H376" s="144">
        <v>152680.99999999994</v>
      </c>
      <c r="I376" s="144">
        <v>20322.199999999997</v>
      </c>
      <c r="J376" s="144">
        <v>124074.3</v>
      </c>
      <c r="K376" s="144">
        <v>3755</v>
      </c>
      <c r="L376" s="144">
        <v>4529.5</v>
      </c>
      <c r="M376" s="144">
        <v>139726.8848</v>
      </c>
      <c r="N376" s="144">
        <v>20322.199999999997</v>
      </c>
      <c r="O376" s="144">
        <v>111120.18479999999</v>
      </c>
      <c r="P376" s="144">
        <v>3755</v>
      </c>
      <c r="Q376" s="144">
        <v>4529.5</v>
      </c>
      <c r="R376" s="141">
        <v>-12954.115199999942</v>
      </c>
      <c r="S376" s="141">
        <v>0</v>
      </c>
      <c r="T376" s="141">
        <v>-12954.115200000015</v>
      </c>
      <c r="U376" s="141">
        <v>0</v>
      </c>
      <c r="V376" s="141">
        <v>0</v>
      </c>
      <c r="W376" s="141">
        <v>91.5155682763409</v>
      </c>
      <c r="X376" s="141">
        <v>100</v>
      </c>
      <c r="Y376" s="140">
        <v>89.559388850068061</v>
      </c>
      <c r="Z376" s="140">
        <v>100</v>
      </c>
      <c r="AA376" s="142">
        <v>100</v>
      </c>
    </row>
    <row r="377" spans="1:27" s="147" customFormat="1" ht="12.75" x14ac:dyDescent="0.2">
      <c r="A377" s="130">
        <v>369</v>
      </c>
      <c r="B377" s="143" t="s">
        <v>1265</v>
      </c>
      <c r="C377" s="144">
        <v>97481.000000000015</v>
      </c>
      <c r="D377" s="144">
        <v>12478.5</v>
      </c>
      <c r="E377" s="144">
        <v>80466.900000000009</v>
      </c>
      <c r="F377" s="144">
        <v>3755</v>
      </c>
      <c r="G377" s="144">
        <v>780.6</v>
      </c>
      <c r="H377" s="144">
        <v>98413.799999999988</v>
      </c>
      <c r="I377" s="144">
        <v>12478.5</v>
      </c>
      <c r="J377" s="144">
        <v>81381.3</v>
      </c>
      <c r="K377" s="144">
        <v>3755</v>
      </c>
      <c r="L377" s="144">
        <v>799</v>
      </c>
      <c r="M377" s="144">
        <v>87731.755700000009</v>
      </c>
      <c r="N377" s="144">
        <v>12478.5</v>
      </c>
      <c r="O377" s="144">
        <v>70699.255700000009</v>
      </c>
      <c r="P377" s="144">
        <v>3755</v>
      </c>
      <c r="Q377" s="144">
        <v>799</v>
      </c>
      <c r="R377" s="141">
        <v>-10682.04429999998</v>
      </c>
      <c r="S377" s="141">
        <v>0</v>
      </c>
      <c r="T377" s="141">
        <v>-10682.044299999994</v>
      </c>
      <c r="U377" s="141">
        <v>0</v>
      </c>
      <c r="V377" s="141">
        <v>0</v>
      </c>
      <c r="W377" s="141">
        <v>89.145786160071054</v>
      </c>
      <c r="X377" s="141">
        <v>100</v>
      </c>
      <c r="Y377" s="140">
        <v>86.874080040500715</v>
      </c>
      <c r="Z377" s="140">
        <v>100</v>
      </c>
      <c r="AA377" s="142">
        <v>100</v>
      </c>
    </row>
    <row r="378" spans="1:27" s="147" customFormat="1" ht="12.75" x14ac:dyDescent="0.2">
      <c r="A378" s="130">
        <v>370</v>
      </c>
      <c r="B378" s="143" t="s">
        <v>1266</v>
      </c>
      <c r="C378" s="144">
        <v>51917.2</v>
      </c>
      <c r="D378" s="144">
        <v>7843.6999999999989</v>
      </c>
      <c r="E378" s="144">
        <v>41838.6</v>
      </c>
      <c r="F378" s="144">
        <v>0</v>
      </c>
      <c r="G378" s="144">
        <v>2234.8999999999996</v>
      </c>
      <c r="H378" s="144">
        <v>54267.200000000004</v>
      </c>
      <c r="I378" s="144">
        <v>7843.6999999999989</v>
      </c>
      <c r="J378" s="144">
        <v>42693</v>
      </c>
      <c r="K378" s="144">
        <v>0</v>
      </c>
      <c r="L378" s="144">
        <v>3730.4999999999995</v>
      </c>
      <c r="M378" s="144">
        <v>51995.129099999998</v>
      </c>
      <c r="N378" s="144">
        <v>7843.6999999999989</v>
      </c>
      <c r="O378" s="144">
        <v>40420.929100000001</v>
      </c>
      <c r="P378" s="144">
        <v>0</v>
      </c>
      <c r="Q378" s="144">
        <v>3730.5000000000005</v>
      </c>
      <c r="R378" s="141">
        <v>-2272.0709000000061</v>
      </c>
      <c r="S378" s="141">
        <v>0</v>
      </c>
      <c r="T378" s="141">
        <v>-2272.0708999999988</v>
      </c>
      <c r="U378" s="141">
        <v>0</v>
      </c>
      <c r="V378" s="141">
        <v>0</v>
      </c>
      <c r="W378" s="141">
        <v>95.813178310286858</v>
      </c>
      <c r="X378" s="141">
        <v>100</v>
      </c>
      <c r="Y378" s="140">
        <v>94.678118426908398</v>
      </c>
      <c r="Z378" s="140">
        <v>0</v>
      </c>
      <c r="AA378" s="142">
        <v>100.00000000000003</v>
      </c>
    </row>
    <row r="379" spans="1:27" s="147" customFormat="1" ht="12.75" x14ac:dyDescent="0.2">
      <c r="A379" s="130">
        <v>371</v>
      </c>
      <c r="B379" s="137" t="s">
        <v>1291</v>
      </c>
      <c r="C379" s="138">
        <v>97481.000000000015</v>
      </c>
      <c r="D379" s="138">
        <v>12478.5</v>
      </c>
      <c r="E379" s="138">
        <v>80466.900000000009</v>
      </c>
      <c r="F379" s="138">
        <v>3755</v>
      </c>
      <c r="G379" s="138">
        <v>780.6</v>
      </c>
      <c r="H379" s="138">
        <v>98413.799999999988</v>
      </c>
      <c r="I379" s="139">
        <v>12478.5</v>
      </c>
      <c r="J379" s="139">
        <v>81381.3</v>
      </c>
      <c r="K379" s="139">
        <v>3755</v>
      </c>
      <c r="L379" s="139">
        <v>799</v>
      </c>
      <c r="M379" s="138">
        <v>87731.755700000009</v>
      </c>
      <c r="N379" s="139">
        <v>12478.5</v>
      </c>
      <c r="O379" s="139">
        <v>70699.255700000009</v>
      </c>
      <c r="P379" s="139">
        <v>3755</v>
      </c>
      <c r="Q379" s="140">
        <v>799</v>
      </c>
      <c r="R379" s="141">
        <v>-10682.04429999998</v>
      </c>
      <c r="S379" s="140">
        <v>0</v>
      </c>
      <c r="T379" s="140">
        <v>-10682.044299999994</v>
      </c>
      <c r="U379" s="140">
        <v>0</v>
      </c>
      <c r="V379" s="141">
        <v>0</v>
      </c>
      <c r="W379" s="141">
        <v>89.145786160071054</v>
      </c>
      <c r="X379" s="140">
        <v>100</v>
      </c>
      <c r="Y379" s="140">
        <v>86.874080040500715</v>
      </c>
      <c r="Z379" s="140">
        <v>100</v>
      </c>
      <c r="AA379" s="142">
        <v>100</v>
      </c>
    </row>
    <row r="380" spans="1:27" s="147" customFormat="1" ht="12.75" x14ac:dyDescent="0.2">
      <c r="A380" s="130">
        <v>372</v>
      </c>
      <c r="B380" s="137" t="s">
        <v>1565</v>
      </c>
      <c r="C380" s="138">
        <v>7414</v>
      </c>
      <c r="D380" s="138">
        <v>444.8</v>
      </c>
      <c r="E380" s="138">
        <v>6547.7</v>
      </c>
      <c r="F380" s="138">
        <v>0</v>
      </c>
      <c r="G380" s="138">
        <v>421.5</v>
      </c>
      <c r="H380" s="138">
        <v>7468.3</v>
      </c>
      <c r="I380" s="139">
        <v>444.8</v>
      </c>
      <c r="J380" s="139">
        <v>6602</v>
      </c>
      <c r="K380" s="139">
        <v>0</v>
      </c>
      <c r="L380" s="139">
        <v>421.5</v>
      </c>
      <c r="M380" s="138">
        <v>7463.7466000000004</v>
      </c>
      <c r="N380" s="139">
        <v>444.8</v>
      </c>
      <c r="O380" s="139">
        <v>6597.4466000000002</v>
      </c>
      <c r="P380" s="139">
        <v>0</v>
      </c>
      <c r="Q380" s="140">
        <v>421.5</v>
      </c>
      <c r="R380" s="141">
        <v>-4.5533999999997832</v>
      </c>
      <c r="S380" s="140">
        <v>0</v>
      </c>
      <c r="T380" s="140">
        <v>-4.5533999999997832</v>
      </c>
      <c r="U380" s="140">
        <v>0</v>
      </c>
      <c r="V380" s="141">
        <v>0</v>
      </c>
      <c r="W380" s="141">
        <v>99.939030301407286</v>
      </c>
      <c r="X380" s="140">
        <v>100</v>
      </c>
      <c r="Y380" s="140">
        <v>99.931029990911853</v>
      </c>
      <c r="Z380" s="140">
        <v>0</v>
      </c>
      <c r="AA380" s="142">
        <v>100</v>
      </c>
    </row>
    <row r="381" spans="1:27" s="147" customFormat="1" ht="12.75" x14ac:dyDescent="0.2">
      <c r="A381" s="130">
        <v>373</v>
      </c>
      <c r="B381" s="137" t="s">
        <v>1497</v>
      </c>
      <c r="C381" s="138">
        <v>1505.1999999999998</v>
      </c>
      <c r="D381" s="138">
        <v>836.4</v>
      </c>
      <c r="E381" s="138">
        <v>512.79999999999995</v>
      </c>
      <c r="F381" s="138">
        <v>0</v>
      </c>
      <c r="G381" s="138">
        <v>156</v>
      </c>
      <c r="H381" s="138">
        <v>1437.6</v>
      </c>
      <c r="I381" s="139">
        <v>836.4</v>
      </c>
      <c r="J381" s="139">
        <v>445.2</v>
      </c>
      <c r="K381" s="139">
        <v>0</v>
      </c>
      <c r="L381" s="139">
        <v>156</v>
      </c>
      <c r="M381" s="138">
        <v>1437.6</v>
      </c>
      <c r="N381" s="139">
        <v>836.4</v>
      </c>
      <c r="O381" s="139">
        <v>445.2</v>
      </c>
      <c r="P381" s="139">
        <v>0</v>
      </c>
      <c r="Q381" s="140">
        <v>156</v>
      </c>
      <c r="R381" s="141">
        <v>0</v>
      </c>
      <c r="S381" s="140">
        <v>0</v>
      </c>
      <c r="T381" s="140">
        <v>0</v>
      </c>
      <c r="U381" s="140">
        <v>0</v>
      </c>
      <c r="V381" s="141">
        <v>0</v>
      </c>
      <c r="W381" s="141">
        <v>100</v>
      </c>
      <c r="X381" s="140">
        <v>100</v>
      </c>
      <c r="Y381" s="140">
        <v>100</v>
      </c>
      <c r="Z381" s="140">
        <v>0</v>
      </c>
      <c r="AA381" s="142">
        <v>100</v>
      </c>
    </row>
    <row r="382" spans="1:27" s="147" customFormat="1" ht="12.75" x14ac:dyDescent="0.2">
      <c r="A382" s="130">
        <v>374</v>
      </c>
      <c r="B382" s="137" t="s">
        <v>1566</v>
      </c>
      <c r="C382" s="138">
        <v>9973.1</v>
      </c>
      <c r="D382" s="138">
        <v>724.1</v>
      </c>
      <c r="E382" s="138">
        <v>8747.5</v>
      </c>
      <c r="F382" s="138">
        <v>0</v>
      </c>
      <c r="G382" s="138">
        <v>501.5</v>
      </c>
      <c r="H382" s="138">
        <v>10123.200000000003</v>
      </c>
      <c r="I382" s="139">
        <v>724.1</v>
      </c>
      <c r="J382" s="139">
        <v>8897.6</v>
      </c>
      <c r="K382" s="139">
        <v>0</v>
      </c>
      <c r="L382" s="139">
        <v>501.5</v>
      </c>
      <c r="M382" s="138">
        <v>10123.200000000001</v>
      </c>
      <c r="N382" s="139">
        <v>724.1</v>
      </c>
      <c r="O382" s="139">
        <v>8897.6</v>
      </c>
      <c r="P382" s="139">
        <v>0</v>
      </c>
      <c r="Q382" s="140">
        <v>501.5</v>
      </c>
      <c r="R382" s="141">
        <v>0</v>
      </c>
      <c r="S382" s="140">
        <v>0</v>
      </c>
      <c r="T382" s="140">
        <v>0</v>
      </c>
      <c r="U382" s="140">
        <v>0</v>
      </c>
      <c r="V382" s="141">
        <v>0</v>
      </c>
      <c r="W382" s="141">
        <v>99.999999999999972</v>
      </c>
      <c r="X382" s="140">
        <v>100</v>
      </c>
      <c r="Y382" s="140">
        <v>100</v>
      </c>
      <c r="Z382" s="140">
        <v>0</v>
      </c>
      <c r="AA382" s="142">
        <v>100</v>
      </c>
    </row>
    <row r="383" spans="1:27" s="147" customFormat="1" ht="12.75" x14ac:dyDescent="0.2">
      <c r="A383" s="130">
        <v>375</v>
      </c>
      <c r="B383" s="137" t="s">
        <v>1567</v>
      </c>
      <c r="C383" s="138">
        <v>5708.5</v>
      </c>
      <c r="D383" s="138">
        <v>819.2</v>
      </c>
      <c r="E383" s="138">
        <v>4741.3</v>
      </c>
      <c r="F383" s="138">
        <v>0</v>
      </c>
      <c r="G383" s="138">
        <v>148</v>
      </c>
      <c r="H383" s="138">
        <v>6247.3000000000011</v>
      </c>
      <c r="I383" s="139">
        <v>819.2</v>
      </c>
      <c r="J383" s="139">
        <v>4679.8999999999996</v>
      </c>
      <c r="K383" s="139">
        <v>0</v>
      </c>
      <c r="L383" s="139">
        <v>748.2</v>
      </c>
      <c r="M383" s="138">
        <v>6247.2999999999993</v>
      </c>
      <c r="N383" s="139">
        <v>819.2</v>
      </c>
      <c r="O383" s="139">
        <v>4679.8999999999996</v>
      </c>
      <c r="P383" s="139">
        <v>0</v>
      </c>
      <c r="Q383" s="140">
        <v>748.2</v>
      </c>
      <c r="R383" s="141">
        <v>0</v>
      </c>
      <c r="S383" s="140">
        <v>0</v>
      </c>
      <c r="T383" s="140">
        <v>0</v>
      </c>
      <c r="U383" s="140">
        <v>0</v>
      </c>
      <c r="V383" s="141">
        <v>0</v>
      </c>
      <c r="W383" s="141">
        <v>99.999999999999972</v>
      </c>
      <c r="X383" s="140">
        <v>100</v>
      </c>
      <c r="Y383" s="140">
        <v>100</v>
      </c>
      <c r="Z383" s="140">
        <v>0</v>
      </c>
      <c r="AA383" s="142">
        <v>100</v>
      </c>
    </row>
    <row r="384" spans="1:27" s="147" customFormat="1" ht="12.75" x14ac:dyDescent="0.2">
      <c r="A384" s="130">
        <v>376</v>
      </c>
      <c r="B384" s="137" t="s">
        <v>1568</v>
      </c>
      <c r="C384" s="138">
        <v>3800.7000000000003</v>
      </c>
      <c r="D384" s="138">
        <v>780.6</v>
      </c>
      <c r="E384" s="138">
        <v>2948.3</v>
      </c>
      <c r="F384" s="138">
        <v>0</v>
      </c>
      <c r="G384" s="138">
        <v>71.8</v>
      </c>
      <c r="H384" s="138">
        <v>4136.8</v>
      </c>
      <c r="I384" s="139">
        <v>780.6</v>
      </c>
      <c r="J384" s="139">
        <v>3253</v>
      </c>
      <c r="K384" s="139">
        <v>0</v>
      </c>
      <c r="L384" s="139">
        <v>103.19999999999999</v>
      </c>
      <c r="M384" s="138">
        <v>4136.7241999999997</v>
      </c>
      <c r="N384" s="139">
        <v>780.6</v>
      </c>
      <c r="O384" s="139">
        <v>3252.9241999999999</v>
      </c>
      <c r="P384" s="139">
        <v>0</v>
      </c>
      <c r="Q384" s="140">
        <v>103.19999999999999</v>
      </c>
      <c r="R384" s="141">
        <v>-7.5800000000526779E-2</v>
      </c>
      <c r="S384" s="140">
        <v>0</v>
      </c>
      <c r="T384" s="140">
        <v>-7.5800000000072032E-2</v>
      </c>
      <c r="U384" s="140">
        <v>0</v>
      </c>
      <c r="V384" s="141">
        <v>0</v>
      </c>
      <c r="W384" s="141">
        <v>99.998167665828646</v>
      </c>
      <c r="X384" s="140">
        <v>100</v>
      </c>
      <c r="Y384" s="140">
        <v>99.997669843221644</v>
      </c>
      <c r="Z384" s="140">
        <v>0</v>
      </c>
      <c r="AA384" s="142">
        <v>100</v>
      </c>
    </row>
    <row r="385" spans="1:27" s="147" customFormat="1" ht="12.75" x14ac:dyDescent="0.2">
      <c r="A385" s="130">
        <v>377</v>
      </c>
      <c r="B385" s="137" t="s">
        <v>1569</v>
      </c>
      <c r="C385" s="138">
        <v>1504.6999999999998</v>
      </c>
      <c r="D385" s="138">
        <v>656.4</v>
      </c>
      <c r="E385" s="138">
        <v>830.2</v>
      </c>
      <c r="F385" s="138">
        <v>0</v>
      </c>
      <c r="G385" s="138">
        <v>18.100000000000001</v>
      </c>
      <c r="H385" s="138">
        <v>1574.1000000000001</v>
      </c>
      <c r="I385" s="139">
        <v>656.4</v>
      </c>
      <c r="J385" s="139">
        <v>899.6</v>
      </c>
      <c r="K385" s="139">
        <v>0</v>
      </c>
      <c r="L385" s="139">
        <v>18.099999999999994</v>
      </c>
      <c r="M385" s="138">
        <v>1485.0106999999998</v>
      </c>
      <c r="N385" s="139">
        <v>656.4</v>
      </c>
      <c r="O385" s="139">
        <v>810.51070000000004</v>
      </c>
      <c r="P385" s="139">
        <v>0</v>
      </c>
      <c r="Q385" s="140">
        <v>18.099999999999994</v>
      </c>
      <c r="R385" s="141">
        <v>-89.089300000000321</v>
      </c>
      <c r="S385" s="140">
        <v>0</v>
      </c>
      <c r="T385" s="140">
        <v>-89.08929999999998</v>
      </c>
      <c r="U385" s="140">
        <v>0</v>
      </c>
      <c r="V385" s="141">
        <v>0</v>
      </c>
      <c r="W385" s="141">
        <v>94.340302395019364</v>
      </c>
      <c r="X385" s="140">
        <v>100</v>
      </c>
      <c r="Y385" s="140">
        <v>90.096787461093825</v>
      </c>
      <c r="Z385" s="140">
        <v>0</v>
      </c>
      <c r="AA385" s="142">
        <v>100</v>
      </c>
    </row>
    <row r="386" spans="1:27" s="147" customFormat="1" ht="12.75" x14ac:dyDescent="0.2">
      <c r="A386" s="130">
        <v>378</v>
      </c>
      <c r="B386" s="137" t="s">
        <v>1570</v>
      </c>
      <c r="C386" s="138">
        <v>4997.2</v>
      </c>
      <c r="D386" s="138">
        <v>780.4</v>
      </c>
      <c r="E386" s="138">
        <v>4125.1000000000004</v>
      </c>
      <c r="F386" s="138">
        <v>0</v>
      </c>
      <c r="G386" s="138">
        <v>91.7</v>
      </c>
      <c r="H386" s="138">
        <v>5123.9999999999991</v>
      </c>
      <c r="I386" s="139">
        <v>780.4</v>
      </c>
      <c r="J386" s="139">
        <v>4204.0999999999995</v>
      </c>
      <c r="K386" s="139">
        <v>0</v>
      </c>
      <c r="L386" s="139">
        <v>139.5</v>
      </c>
      <c r="M386" s="138">
        <v>4791.4519</v>
      </c>
      <c r="N386" s="139">
        <v>780.4</v>
      </c>
      <c r="O386" s="139">
        <v>3871.5518999999999</v>
      </c>
      <c r="P386" s="139">
        <v>0</v>
      </c>
      <c r="Q386" s="140">
        <v>139.5</v>
      </c>
      <c r="R386" s="141">
        <v>-332.54809999999907</v>
      </c>
      <c r="S386" s="140">
        <v>0</v>
      </c>
      <c r="T386" s="140">
        <v>-332.54809999999952</v>
      </c>
      <c r="U386" s="140">
        <v>0</v>
      </c>
      <c r="V386" s="141">
        <v>0</v>
      </c>
      <c r="W386" s="141">
        <v>93.509990241998452</v>
      </c>
      <c r="X386" s="140">
        <v>100</v>
      </c>
      <c r="Y386" s="140">
        <v>92.089909849908437</v>
      </c>
      <c r="Z386" s="140">
        <v>0</v>
      </c>
      <c r="AA386" s="142">
        <v>100</v>
      </c>
    </row>
    <row r="387" spans="1:27" s="147" customFormat="1" ht="12.75" x14ac:dyDescent="0.2">
      <c r="A387" s="130">
        <v>379</v>
      </c>
      <c r="B387" s="137" t="s">
        <v>1571</v>
      </c>
      <c r="C387" s="138">
        <v>3061.8999999999996</v>
      </c>
      <c r="D387" s="138">
        <v>725.8</v>
      </c>
      <c r="E387" s="138">
        <v>2239.9</v>
      </c>
      <c r="F387" s="138">
        <v>0</v>
      </c>
      <c r="G387" s="138">
        <v>96.2</v>
      </c>
      <c r="H387" s="138">
        <v>3327.7000000000003</v>
      </c>
      <c r="I387" s="139">
        <v>725.8</v>
      </c>
      <c r="J387" s="139">
        <v>2115.7000000000003</v>
      </c>
      <c r="K387" s="139">
        <v>0</v>
      </c>
      <c r="L387" s="139">
        <v>486.2</v>
      </c>
      <c r="M387" s="138">
        <v>2909.7731999999996</v>
      </c>
      <c r="N387" s="139">
        <v>725.8</v>
      </c>
      <c r="O387" s="139">
        <v>1697.7732000000001</v>
      </c>
      <c r="P387" s="139">
        <v>0</v>
      </c>
      <c r="Q387" s="140">
        <v>486.2</v>
      </c>
      <c r="R387" s="141">
        <v>-417.92680000000064</v>
      </c>
      <c r="S387" s="140">
        <v>0</v>
      </c>
      <c r="T387" s="140">
        <v>-417.92680000000018</v>
      </c>
      <c r="U387" s="140">
        <v>0</v>
      </c>
      <c r="V387" s="141">
        <v>0</v>
      </c>
      <c r="W387" s="141">
        <v>87.440971241397946</v>
      </c>
      <c r="X387" s="140">
        <v>100</v>
      </c>
      <c r="Y387" s="140">
        <v>80.246405445006374</v>
      </c>
      <c r="Z387" s="140">
        <v>0</v>
      </c>
      <c r="AA387" s="142">
        <v>100</v>
      </c>
    </row>
    <row r="388" spans="1:27" s="147" customFormat="1" ht="12.75" x14ac:dyDescent="0.2">
      <c r="A388" s="130">
        <v>380</v>
      </c>
      <c r="B388" s="137" t="s">
        <v>1572</v>
      </c>
      <c r="C388" s="138">
        <v>3901.2</v>
      </c>
      <c r="D388" s="138">
        <v>808.7</v>
      </c>
      <c r="E388" s="138">
        <v>3016.2</v>
      </c>
      <c r="F388" s="138">
        <v>0</v>
      </c>
      <c r="G388" s="138">
        <v>76.3</v>
      </c>
      <c r="H388" s="138">
        <v>4278.8999999999996</v>
      </c>
      <c r="I388" s="139">
        <v>808.7</v>
      </c>
      <c r="J388" s="139">
        <v>3191</v>
      </c>
      <c r="K388" s="139">
        <v>0</v>
      </c>
      <c r="L388" s="139">
        <v>279.20000000000005</v>
      </c>
      <c r="M388" s="138">
        <v>4078.6410999999998</v>
      </c>
      <c r="N388" s="139">
        <v>808.7</v>
      </c>
      <c r="O388" s="139">
        <v>2990.7411000000002</v>
      </c>
      <c r="P388" s="139">
        <v>0</v>
      </c>
      <c r="Q388" s="140">
        <v>279.20000000000005</v>
      </c>
      <c r="R388" s="141">
        <v>-200.25889999999981</v>
      </c>
      <c r="S388" s="140">
        <v>0</v>
      </c>
      <c r="T388" s="140">
        <v>-200.25889999999981</v>
      </c>
      <c r="U388" s="140">
        <v>0</v>
      </c>
      <c r="V388" s="141">
        <v>0</v>
      </c>
      <c r="W388" s="141">
        <v>95.319850896258387</v>
      </c>
      <c r="X388" s="140">
        <v>100</v>
      </c>
      <c r="Y388" s="140">
        <v>93.724258853024139</v>
      </c>
      <c r="Z388" s="140">
        <v>0</v>
      </c>
      <c r="AA388" s="142">
        <v>100</v>
      </c>
    </row>
    <row r="389" spans="1:27" s="147" customFormat="1" ht="12.75" x14ac:dyDescent="0.2">
      <c r="A389" s="130">
        <v>381</v>
      </c>
      <c r="B389" s="137" t="s">
        <v>1573</v>
      </c>
      <c r="C389" s="138">
        <v>5537.5</v>
      </c>
      <c r="D389" s="138">
        <v>871.9</v>
      </c>
      <c r="E389" s="138">
        <v>4526.5</v>
      </c>
      <c r="F389" s="138">
        <v>0</v>
      </c>
      <c r="G389" s="138">
        <v>139.1</v>
      </c>
      <c r="H389" s="138">
        <v>5744.9</v>
      </c>
      <c r="I389" s="139">
        <v>871.9</v>
      </c>
      <c r="J389" s="139">
        <v>4599</v>
      </c>
      <c r="K389" s="139">
        <v>0</v>
      </c>
      <c r="L389" s="139">
        <v>274</v>
      </c>
      <c r="M389" s="138">
        <v>5199.3080999999993</v>
      </c>
      <c r="N389" s="139">
        <v>871.9</v>
      </c>
      <c r="O389" s="139">
        <v>4053.4081000000001</v>
      </c>
      <c r="P389" s="139">
        <v>0</v>
      </c>
      <c r="Q389" s="140">
        <v>274</v>
      </c>
      <c r="R389" s="141">
        <v>-545.59190000000035</v>
      </c>
      <c r="S389" s="140">
        <v>0</v>
      </c>
      <c r="T389" s="140">
        <v>-545.5918999999999</v>
      </c>
      <c r="U389" s="140">
        <v>0</v>
      </c>
      <c r="V389" s="141">
        <v>0</v>
      </c>
      <c r="W389" s="141">
        <v>90.503021810649443</v>
      </c>
      <c r="X389" s="140">
        <v>100</v>
      </c>
      <c r="Y389" s="140">
        <v>88.136727549467281</v>
      </c>
      <c r="Z389" s="140">
        <v>0</v>
      </c>
      <c r="AA389" s="142">
        <v>100</v>
      </c>
    </row>
    <row r="390" spans="1:27" s="147" customFormat="1" ht="12.75" x14ac:dyDescent="0.2">
      <c r="A390" s="130">
        <v>382</v>
      </c>
      <c r="B390" s="137" t="s">
        <v>1574</v>
      </c>
      <c r="C390" s="138">
        <v>4513.2</v>
      </c>
      <c r="D390" s="138">
        <v>395.4</v>
      </c>
      <c r="E390" s="138">
        <v>3603.1</v>
      </c>
      <c r="F390" s="138">
        <v>0</v>
      </c>
      <c r="G390" s="138">
        <v>514.70000000000005</v>
      </c>
      <c r="H390" s="138">
        <v>4804.3999999999987</v>
      </c>
      <c r="I390" s="139">
        <v>395.4</v>
      </c>
      <c r="J390" s="139">
        <v>3805.9</v>
      </c>
      <c r="K390" s="139">
        <v>0</v>
      </c>
      <c r="L390" s="139">
        <v>603.1</v>
      </c>
      <c r="M390" s="138">
        <v>4122.3733000000002</v>
      </c>
      <c r="N390" s="139">
        <v>395.4</v>
      </c>
      <c r="O390" s="139">
        <v>3123.8733000000002</v>
      </c>
      <c r="P390" s="139">
        <v>0</v>
      </c>
      <c r="Q390" s="140">
        <v>603.1</v>
      </c>
      <c r="R390" s="141">
        <v>-682.02669999999853</v>
      </c>
      <c r="S390" s="140">
        <v>0</v>
      </c>
      <c r="T390" s="140">
        <v>-682.02669999999989</v>
      </c>
      <c r="U390" s="140">
        <v>0</v>
      </c>
      <c r="V390" s="141">
        <v>0</v>
      </c>
      <c r="W390" s="141">
        <v>85.804123303638363</v>
      </c>
      <c r="X390" s="140">
        <v>100</v>
      </c>
      <c r="Y390" s="140">
        <v>82.079752489555688</v>
      </c>
      <c r="Z390" s="140">
        <v>0</v>
      </c>
      <c r="AA390" s="142">
        <v>100</v>
      </c>
    </row>
    <row r="391" spans="1:27" s="147" customFormat="1" ht="12.75" x14ac:dyDescent="0.2">
      <c r="A391" s="130">
        <v>383</v>
      </c>
      <c r="B391" s="137"/>
      <c r="C391" s="138"/>
      <c r="D391" s="138"/>
      <c r="E391" s="138"/>
      <c r="F391" s="138"/>
      <c r="G391" s="138"/>
      <c r="H391" s="138">
        <v>0</v>
      </c>
      <c r="I391" s="139"/>
      <c r="J391" s="139">
        <v>0</v>
      </c>
      <c r="K391" s="139"/>
      <c r="L391" s="139"/>
      <c r="M391" s="139">
        <v>0</v>
      </c>
      <c r="N391" s="139"/>
      <c r="O391" s="139">
        <v>0</v>
      </c>
      <c r="P391" s="139"/>
      <c r="Q391" s="140">
        <v>0</v>
      </c>
      <c r="R391" s="141">
        <v>0</v>
      </c>
      <c r="S391" s="140"/>
      <c r="T391" s="140">
        <v>0</v>
      </c>
      <c r="U391" s="140"/>
      <c r="V391" s="141">
        <v>0</v>
      </c>
      <c r="W391" s="141">
        <v>0</v>
      </c>
      <c r="X391" s="140"/>
      <c r="Y391" s="140">
        <v>0</v>
      </c>
      <c r="Z391" s="140"/>
      <c r="AA391" s="142">
        <v>0</v>
      </c>
    </row>
    <row r="392" spans="1:27" s="147" customFormat="1" ht="12.75" x14ac:dyDescent="0.2">
      <c r="A392" s="130">
        <v>384</v>
      </c>
      <c r="B392" s="143" t="s">
        <v>1575</v>
      </c>
      <c r="C392" s="144">
        <v>262825.99999999994</v>
      </c>
      <c r="D392" s="144">
        <v>55961.3</v>
      </c>
      <c r="E392" s="144">
        <v>199651.89999999997</v>
      </c>
      <c r="F392" s="144">
        <v>1248.1000000000001</v>
      </c>
      <c r="G392" s="144">
        <v>5964.7</v>
      </c>
      <c r="H392" s="144">
        <v>280416.59999999998</v>
      </c>
      <c r="I392" s="144">
        <v>55961.3</v>
      </c>
      <c r="J392" s="144">
        <v>214419.70000000004</v>
      </c>
      <c r="K392" s="144">
        <v>1248.1000000000001</v>
      </c>
      <c r="L392" s="144">
        <v>8787.5</v>
      </c>
      <c r="M392" s="144">
        <v>276286.9669</v>
      </c>
      <c r="N392" s="144">
        <v>55961.3</v>
      </c>
      <c r="O392" s="144">
        <v>210290.06719999999</v>
      </c>
      <c r="P392" s="144">
        <v>1248.1000000000001</v>
      </c>
      <c r="Q392" s="144">
        <v>8787.4999999999982</v>
      </c>
      <c r="R392" s="141">
        <v>-4129.6330999999773</v>
      </c>
      <c r="S392" s="141">
        <v>0</v>
      </c>
      <c r="T392" s="141">
        <v>-4129.6328000000503</v>
      </c>
      <c r="U392" s="141">
        <v>0</v>
      </c>
      <c r="V392" s="141">
        <v>0</v>
      </c>
      <c r="W392" s="141">
        <v>98.527322169942877</v>
      </c>
      <c r="X392" s="141">
        <v>100</v>
      </c>
      <c r="Y392" s="140">
        <v>98.074042263840482</v>
      </c>
      <c r="Z392" s="140">
        <v>100</v>
      </c>
      <c r="AA392" s="142">
        <v>99.999999999999972</v>
      </c>
    </row>
    <row r="393" spans="1:27" s="147" customFormat="1" ht="12.75" x14ac:dyDescent="0.2">
      <c r="A393" s="130">
        <v>385</v>
      </c>
      <c r="B393" s="143" t="s">
        <v>1265</v>
      </c>
      <c r="C393" s="144">
        <v>154834.70000000001</v>
      </c>
      <c r="D393" s="144">
        <v>30449.200000000001</v>
      </c>
      <c r="E393" s="144">
        <v>122048</v>
      </c>
      <c r="F393" s="144">
        <v>0</v>
      </c>
      <c r="G393" s="144">
        <v>2337.5</v>
      </c>
      <c r="H393" s="144">
        <v>164308.29999999996</v>
      </c>
      <c r="I393" s="144">
        <v>30449.200000000001</v>
      </c>
      <c r="J393" s="144">
        <v>131431</v>
      </c>
      <c r="K393" s="144">
        <v>0</v>
      </c>
      <c r="L393" s="144">
        <v>2428.1</v>
      </c>
      <c r="M393" s="144">
        <v>161802.2213</v>
      </c>
      <c r="N393" s="144">
        <v>30449.200000000001</v>
      </c>
      <c r="O393" s="144">
        <v>128924.9213</v>
      </c>
      <c r="P393" s="144">
        <v>0</v>
      </c>
      <c r="Q393" s="144">
        <v>2428.1</v>
      </c>
      <c r="R393" s="141">
        <v>-2506.0786999999546</v>
      </c>
      <c r="S393" s="141">
        <v>0</v>
      </c>
      <c r="T393" s="141">
        <v>-2506.0786999999982</v>
      </c>
      <c r="U393" s="141">
        <v>0</v>
      </c>
      <c r="V393" s="141">
        <v>0</v>
      </c>
      <c r="W393" s="141">
        <v>98.47477047720659</v>
      </c>
      <c r="X393" s="141">
        <v>100</v>
      </c>
      <c r="Y393" s="140">
        <v>98.093236222808926</v>
      </c>
      <c r="Z393" s="140">
        <v>0</v>
      </c>
      <c r="AA393" s="142">
        <v>100</v>
      </c>
    </row>
    <row r="394" spans="1:27" s="147" customFormat="1" ht="12.75" x14ac:dyDescent="0.2">
      <c r="A394" s="130">
        <v>386</v>
      </c>
      <c r="B394" s="143" t="s">
        <v>1266</v>
      </c>
      <c r="C394" s="144">
        <v>107991.29999999997</v>
      </c>
      <c r="D394" s="144">
        <v>25512.1</v>
      </c>
      <c r="E394" s="144">
        <v>77603.89999999998</v>
      </c>
      <c r="F394" s="144">
        <v>1248.1000000000001</v>
      </c>
      <c r="G394" s="144">
        <v>3627.2</v>
      </c>
      <c r="H394" s="144">
        <v>116108.3</v>
      </c>
      <c r="I394" s="144">
        <v>25512.1</v>
      </c>
      <c r="J394" s="144">
        <v>82988.700000000026</v>
      </c>
      <c r="K394" s="144">
        <v>1248.1000000000001</v>
      </c>
      <c r="L394" s="144">
        <v>6359.4</v>
      </c>
      <c r="M394" s="144">
        <v>114484.74559999999</v>
      </c>
      <c r="N394" s="144">
        <v>25512.1</v>
      </c>
      <c r="O394" s="144">
        <v>81365.145899999989</v>
      </c>
      <c r="P394" s="144">
        <v>1248.1000000000001</v>
      </c>
      <c r="Q394" s="144">
        <v>6359.3999999999987</v>
      </c>
      <c r="R394" s="141">
        <v>-1623.5544000000082</v>
      </c>
      <c r="S394" s="141">
        <v>0</v>
      </c>
      <c r="T394" s="141">
        <v>-1623.5541000000376</v>
      </c>
      <c r="U394" s="141">
        <v>0</v>
      </c>
      <c r="V394" s="141">
        <v>0</v>
      </c>
      <c r="W394" s="141">
        <v>98.601689629423561</v>
      </c>
      <c r="X394" s="141">
        <v>100</v>
      </c>
      <c r="Y394" s="140">
        <v>98.043644375680017</v>
      </c>
      <c r="Z394" s="140">
        <v>100</v>
      </c>
      <c r="AA394" s="142">
        <v>99.999999999999986</v>
      </c>
    </row>
    <row r="395" spans="1:27" s="147" customFormat="1" ht="12.75" x14ac:dyDescent="0.2">
      <c r="A395" s="130">
        <v>387</v>
      </c>
      <c r="B395" s="137" t="s">
        <v>1291</v>
      </c>
      <c r="C395" s="138">
        <v>154834.70000000001</v>
      </c>
      <c r="D395" s="138">
        <v>30449.200000000001</v>
      </c>
      <c r="E395" s="138">
        <v>122048</v>
      </c>
      <c r="F395" s="138">
        <v>0</v>
      </c>
      <c r="G395" s="138">
        <v>2337.5</v>
      </c>
      <c r="H395" s="138">
        <v>164308.29999999996</v>
      </c>
      <c r="I395" s="139">
        <v>30449.200000000001</v>
      </c>
      <c r="J395" s="139">
        <v>131431</v>
      </c>
      <c r="K395" s="139">
        <v>0</v>
      </c>
      <c r="L395" s="139">
        <v>2428.1</v>
      </c>
      <c r="M395" s="138">
        <v>161802.2213</v>
      </c>
      <c r="N395" s="139">
        <v>30449.200000000001</v>
      </c>
      <c r="O395" s="139">
        <v>128924.9213</v>
      </c>
      <c r="P395" s="139">
        <v>0</v>
      </c>
      <c r="Q395" s="140">
        <v>2428.1</v>
      </c>
      <c r="R395" s="141">
        <v>-2506.0786999999546</v>
      </c>
      <c r="S395" s="140">
        <v>0</v>
      </c>
      <c r="T395" s="140">
        <v>-2506.0786999999982</v>
      </c>
      <c r="U395" s="140">
        <v>0</v>
      </c>
      <c r="V395" s="141">
        <v>0</v>
      </c>
      <c r="W395" s="141">
        <v>98.47477047720659</v>
      </c>
      <c r="X395" s="140">
        <v>100</v>
      </c>
      <c r="Y395" s="140">
        <v>98.093236222808926</v>
      </c>
      <c r="Z395" s="140">
        <v>0</v>
      </c>
      <c r="AA395" s="142">
        <v>100</v>
      </c>
    </row>
    <row r="396" spans="1:27" s="147" customFormat="1" ht="12.75" x14ac:dyDescent="0.2">
      <c r="A396" s="130">
        <v>388</v>
      </c>
      <c r="B396" s="137" t="s">
        <v>1576</v>
      </c>
      <c r="C396" s="138">
        <v>1544.9</v>
      </c>
      <c r="D396" s="138">
        <v>731</v>
      </c>
      <c r="E396" s="138">
        <v>805</v>
      </c>
      <c r="F396" s="138">
        <v>0</v>
      </c>
      <c r="G396" s="138">
        <v>8.9</v>
      </c>
      <c r="H396" s="138">
        <v>1654.8999999999994</v>
      </c>
      <c r="I396" s="139">
        <v>731</v>
      </c>
      <c r="J396" s="139">
        <v>878.09999999999991</v>
      </c>
      <c r="K396" s="139">
        <v>0</v>
      </c>
      <c r="L396" s="139">
        <v>45.800000000000004</v>
      </c>
      <c r="M396" s="138">
        <v>1649.4549999999999</v>
      </c>
      <c r="N396" s="139">
        <v>731</v>
      </c>
      <c r="O396" s="139">
        <v>872.65510000000006</v>
      </c>
      <c r="P396" s="139">
        <v>0</v>
      </c>
      <c r="Q396" s="140">
        <v>45.800000000000004</v>
      </c>
      <c r="R396" s="141">
        <v>-5.4449999999994816</v>
      </c>
      <c r="S396" s="140">
        <v>0</v>
      </c>
      <c r="T396" s="140">
        <v>-5.4448999999998478</v>
      </c>
      <c r="U396" s="140">
        <v>0</v>
      </c>
      <c r="V396" s="141">
        <v>0</v>
      </c>
      <c r="W396" s="141">
        <v>99.670977098314125</v>
      </c>
      <c r="X396" s="140">
        <v>100</v>
      </c>
      <c r="Y396" s="140">
        <v>99.379922560072899</v>
      </c>
      <c r="Z396" s="140">
        <v>0</v>
      </c>
      <c r="AA396" s="142">
        <v>100</v>
      </c>
    </row>
    <row r="397" spans="1:27" s="147" customFormat="1" ht="12.75" x14ac:dyDescent="0.2">
      <c r="A397" s="130">
        <v>389</v>
      </c>
      <c r="B397" s="137" t="s">
        <v>1577</v>
      </c>
      <c r="C397" s="138">
        <v>1585.8</v>
      </c>
      <c r="D397" s="138">
        <v>748.9</v>
      </c>
      <c r="E397" s="138">
        <v>818.4</v>
      </c>
      <c r="F397" s="138">
        <v>0</v>
      </c>
      <c r="G397" s="138">
        <v>18.5</v>
      </c>
      <c r="H397" s="138">
        <v>1677.4</v>
      </c>
      <c r="I397" s="139">
        <v>748.9</v>
      </c>
      <c r="J397" s="139">
        <v>910.00000000000011</v>
      </c>
      <c r="K397" s="139">
        <v>0</v>
      </c>
      <c r="L397" s="139">
        <v>18.5</v>
      </c>
      <c r="M397" s="138">
        <v>1646.9589999999998</v>
      </c>
      <c r="N397" s="139">
        <v>748.9</v>
      </c>
      <c r="O397" s="139">
        <v>879.55900000000008</v>
      </c>
      <c r="P397" s="139">
        <v>0</v>
      </c>
      <c r="Q397" s="140">
        <v>18.5</v>
      </c>
      <c r="R397" s="141">
        <v>-30.441000000000258</v>
      </c>
      <c r="S397" s="140">
        <v>0</v>
      </c>
      <c r="T397" s="140">
        <v>-30.441000000000031</v>
      </c>
      <c r="U397" s="140">
        <v>0</v>
      </c>
      <c r="V397" s="141">
        <v>0</v>
      </c>
      <c r="W397" s="141">
        <v>98.185227137236183</v>
      </c>
      <c r="X397" s="140">
        <v>100</v>
      </c>
      <c r="Y397" s="140">
        <v>96.654835164835163</v>
      </c>
      <c r="Z397" s="140">
        <v>0</v>
      </c>
      <c r="AA397" s="142">
        <v>100</v>
      </c>
    </row>
    <row r="398" spans="1:27" s="147" customFormat="1" ht="12.75" x14ac:dyDescent="0.2">
      <c r="A398" s="130">
        <v>390</v>
      </c>
      <c r="B398" s="137" t="s">
        <v>1578</v>
      </c>
      <c r="C398" s="138">
        <v>784.3</v>
      </c>
      <c r="D398" s="138">
        <v>273.89999999999998</v>
      </c>
      <c r="E398" s="138">
        <v>464.5</v>
      </c>
      <c r="F398" s="138">
        <v>0</v>
      </c>
      <c r="G398" s="138">
        <v>45.9</v>
      </c>
      <c r="H398" s="138">
        <v>963.90000000000043</v>
      </c>
      <c r="I398" s="139">
        <v>273.89999999999998</v>
      </c>
      <c r="J398" s="139">
        <v>516.9</v>
      </c>
      <c r="K398" s="139">
        <v>0</v>
      </c>
      <c r="L398" s="139">
        <v>173.10000000000002</v>
      </c>
      <c r="M398" s="138">
        <v>963.89599999999996</v>
      </c>
      <c r="N398" s="139">
        <v>273.89999999999998</v>
      </c>
      <c r="O398" s="139">
        <v>516.89599999999996</v>
      </c>
      <c r="P398" s="139">
        <v>0</v>
      </c>
      <c r="Q398" s="140">
        <v>173.10000000000002</v>
      </c>
      <c r="R398" s="141">
        <v>-4.0000000004738467E-3</v>
      </c>
      <c r="S398" s="140">
        <v>0</v>
      </c>
      <c r="T398" s="140">
        <v>-4.0000000000190994E-3</v>
      </c>
      <c r="U398" s="140">
        <v>0</v>
      </c>
      <c r="V398" s="141">
        <v>0</v>
      </c>
      <c r="W398" s="141">
        <v>99.999585019192821</v>
      </c>
      <c r="X398" s="140">
        <v>100</v>
      </c>
      <c r="Y398" s="140">
        <v>99.999226155929577</v>
      </c>
      <c r="Z398" s="140">
        <v>0</v>
      </c>
      <c r="AA398" s="142">
        <v>100</v>
      </c>
    </row>
    <row r="399" spans="1:27" s="147" customFormat="1" ht="12.75" x14ac:dyDescent="0.2">
      <c r="A399" s="130">
        <v>391</v>
      </c>
      <c r="B399" s="137" t="s">
        <v>1579</v>
      </c>
      <c r="C399" s="138">
        <v>1894.3</v>
      </c>
      <c r="D399" s="138">
        <v>654.4</v>
      </c>
      <c r="E399" s="138">
        <v>939.9</v>
      </c>
      <c r="F399" s="138">
        <v>237.1</v>
      </c>
      <c r="G399" s="138">
        <v>62.9</v>
      </c>
      <c r="H399" s="138">
        <v>2058.1000000000004</v>
      </c>
      <c r="I399" s="139">
        <v>654.4</v>
      </c>
      <c r="J399" s="139">
        <v>1016.3</v>
      </c>
      <c r="K399" s="139">
        <v>237.1</v>
      </c>
      <c r="L399" s="139">
        <v>150.29999999999998</v>
      </c>
      <c r="M399" s="138">
        <v>1974.4565</v>
      </c>
      <c r="N399" s="139">
        <v>654.4</v>
      </c>
      <c r="O399" s="139">
        <v>932.65660000000003</v>
      </c>
      <c r="P399" s="139">
        <v>237.1</v>
      </c>
      <c r="Q399" s="140">
        <v>150.29999999999998</v>
      </c>
      <c r="R399" s="141">
        <v>-83.643500000000358</v>
      </c>
      <c r="S399" s="140">
        <v>0</v>
      </c>
      <c r="T399" s="140">
        <v>-83.643399999999929</v>
      </c>
      <c r="U399" s="140">
        <v>0</v>
      </c>
      <c r="V399" s="141">
        <v>0</v>
      </c>
      <c r="W399" s="141">
        <v>95.93588746902482</v>
      </c>
      <c r="X399" s="140">
        <v>100</v>
      </c>
      <c r="Y399" s="140">
        <v>91.769812063367112</v>
      </c>
      <c r="Z399" s="140">
        <v>100</v>
      </c>
      <c r="AA399" s="142">
        <v>100</v>
      </c>
    </row>
    <row r="400" spans="1:27" s="147" customFormat="1" ht="12.75" x14ac:dyDescent="0.2">
      <c r="A400" s="130">
        <v>392</v>
      </c>
      <c r="B400" s="137" t="s">
        <v>1580</v>
      </c>
      <c r="C400" s="138">
        <v>5962.5</v>
      </c>
      <c r="D400" s="138">
        <v>1008.4</v>
      </c>
      <c r="E400" s="138">
        <v>4743.8</v>
      </c>
      <c r="F400" s="138">
        <v>0</v>
      </c>
      <c r="G400" s="138">
        <v>210.3</v>
      </c>
      <c r="H400" s="138">
        <v>6057.5999999999976</v>
      </c>
      <c r="I400" s="139">
        <v>1008.4</v>
      </c>
      <c r="J400" s="139">
        <v>4835.3999999999996</v>
      </c>
      <c r="K400" s="139">
        <v>0</v>
      </c>
      <c r="L400" s="139">
        <v>213.8</v>
      </c>
      <c r="M400" s="138">
        <v>5971.1365999999998</v>
      </c>
      <c r="N400" s="139">
        <v>1008.4</v>
      </c>
      <c r="O400" s="139">
        <v>4748.9366</v>
      </c>
      <c r="P400" s="139">
        <v>0</v>
      </c>
      <c r="Q400" s="140">
        <v>213.8</v>
      </c>
      <c r="R400" s="141">
        <v>-86.463399999997819</v>
      </c>
      <c r="S400" s="140">
        <v>0</v>
      </c>
      <c r="T400" s="140">
        <v>-86.463399999999638</v>
      </c>
      <c r="U400" s="140">
        <v>0</v>
      </c>
      <c r="V400" s="141">
        <v>0</v>
      </c>
      <c r="W400" s="141">
        <v>98.5726459323825</v>
      </c>
      <c r="X400" s="140">
        <v>100</v>
      </c>
      <c r="Y400" s="140">
        <v>98.211866650122033</v>
      </c>
      <c r="Z400" s="140">
        <v>0</v>
      </c>
      <c r="AA400" s="142">
        <v>100</v>
      </c>
    </row>
    <row r="401" spans="1:27" s="147" customFormat="1" ht="12.75" x14ac:dyDescent="0.2">
      <c r="A401" s="130">
        <v>393</v>
      </c>
      <c r="B401" s="137" t="s">
        <v>1581</v>
      </c>
      <c r="C401" s="138">
        <v>1269.8</v>
      </c>
      <c r="D401" s="138">
        <v>308.3</v>
      </c>
      <c r="E401" s="138">
        <v>845</v>
      </c>
      <c r="F401" s="138">
        <v>0</v>
      </c>
      <c r="G401" s="138">
        <v>116.5</v>
      </c>
      <c r="H401" s="138">
        <v>1394.0999999999997</v>
      </c>
      <c r="I401" s="139">
        <v>308.3</v>
      </c>
      <c r="J401" s="139">
        <v>889.6</v>
      </c>
      <c r="K401" s="139">
        <v>0</v>
      </c>
      <c r="L401" s="139">
        <v>196.2</v>
      </c>
      <c r="M401" s="138">
        <v>1394.0902000000001</v>
      </c>
      <c r="N401" s="139">
        <v>308.3</v>
      </c>
      <c r="O401" s="139">
        <v>889.59019999999998</v>
      </c>
      <c r="P401" s="139">
        <v>0</v>
      </c>
      <c r="Q401" s="140">
        <v>196.2</v>
      </c>
      <c r="R401" s="141">
        <v>-9.7999999995863618E-3</v>
      </c>
      <c r="S401" s="140">
        <v>0</v>
      </c>
      <c r="T401" s="140">
        <v>-9.8000000000411092E-3</v>
      </c>
      <c r="U401" s="140">
        <v>0</v>
      </c>
      <c r="V401" s="141">
        <v>0</v>
      </c>
      <c r="W401" s="141">
        <v>99.999297037515277</v>
      </c>
      <c r="X401" s="140">
        <v>100</v>
      </c>
      <c r="Y401" s="140">
        <v>99.99889838129495</v>
      </c>
      <c r="Z401" s="140">
        <v>0</v>
      </c>
      <c r="AA401" s="142">
        <v>100</v>
      </c>
    </row>
    <row r="402" spans="1:27" s="147" customFormat="1" ht="12.75" x14ac:dyDescent="0.2">
      <c r="A402" s="130">
        <v>394</v>
      </c>
      <c r="B402" s="137" t="s">
        <v>1582</v>
      </c>
      <c r="C402" s="138">
        <v>2506.5</v>
      </c>
      <c r="D402" s="138">
        <v>829.6</v>
      </c>
      <c r="E402" s="138">
        <v>1646.1</v>
      </c>
      <c r="F402" s="138">
        <v>0</v>
      </c>
      <c r="G402" s="138">
        <v>30.8</v>
      </c>
      <c r="H402" s="138">
        <v>2837.2999999999988</v>
      </c>
      <c r="I402" s="139">
        <v>829.6</v>
      </c>
      <c r="J402" s="139">
        <v>1776.3</v>
      </c>
      <c r="K402" s="139">
        <v>0</v>
      </c>
      <c r="L402" s="139">
        <v>231.39999999999998</v>
      </c>
      <c r="M402" s="138">
        <v>2834.6298999999999</v>
      </c>
      <c r="N402" s="139">
        <v>829.6</v>
      </c>
      <c r="O402" s="139">
        <v>1773.6298999999999</v>
      </c>
      <c r="P402" s="139">
        <v>0</v>
      </c>
      <c r="Q402" s="140">
        <v>231.39999999999998</v>
      </c>
      <c r="R402" s="141">
        <v>-2.6700999999989108</v>
      </c>
      <c r="S402" s="140">
        <v>0</v>
      </c>
      <c r="T402" s="140">
        <v>-2.6701000000000477</v>
      </c>
      <c r="U402" s="140">
        <v>0</v>
      </c>
      <c r="V402" s="141">
        <v>0</v>
      </c>
      <c r="W402" s="141">
        <v>99.90589292637371</v>
      </c>
      <c r="X402" s="140">
        <v>100</v>
      </c>
      <c r="Y402" s="141">
        <v>99.849681923098572</v>
      </c>
      <c r="Z402" s="141">
        <v>0</v>
      </c>
      <c r="AA402" s="148">
        <v>100</v>
      </c>
    </row>
    <row r="403" spans="1:27" s="147" customFormat="1" ht="12.75" x14ac:dyDescent="0.2">
      <c r="A403" s="130">
        <v>395</v>
      </c>
      <c r="B403" s="137" t="s">
        <v>1583</v>
      </c>
      <c r="C403" s="138">
        <v>1667.2999999999997</v>
      </c>
      <c r="D403" s="138">
        <v>785.4</v>
      </c>
      <c r="E403" s="138">
        <v>853.8</v>
      </c>
      <c r="F403" s="138">
        <v>0</v>
      </c>
      <c r="G403" s="138">
        <v>28.1</v>
      </c>
      <c r="H403" s="138">
        <v>1794.5</v>
      </c>
      <c r="I403" s="139">
        <v>785.4</v>
      </c>
      <c r="J403" s="139">
        <v>926.1</v>
      </c>
      <c r="K403" s="139">
        <v>0</v>
      </c>
      <c r="L403" s="139">
        <v>83</v>
      </c>
      <c r="M403" s="138">
        <v>1794.5</v>
      </c>
      <c r="N403" s="139">
        <v>785.4</v>
      </c>
      <c r="O403" s="139">
        <v>926.1</v>
      </c>
      <c r="P403" s="139">
        <v>0</v>
      </c>
      <c r="Q403" s="140">
        <v>83</v>
      </c>
      <c r="R403" s="141">
        <v>0</v>
      </c>
      <c r="S403" s="140">
        <v>0</v>
      </c>
      <c r="T403" s="140">
        <v>0</v>
      </c>
      <c r="U403" s="140">
        <v>0</v>
      </c>
      <c r="V403" s="141">
        <v>0</v>
      </c>
      <c r="W403" s="141">
        <v>100</v>
      </c>
      <c r="X403" s="140">
        <v>100</v>
      </c>
      <c r="Y403" s="141">
        <v>100</v>
      </c>
      <c r="Z403" s="141">
        <v>0</v>
      </c>
      <c r="AA403" s="148">
        <v>100</v>
      </c>
    </row>
    <row r="404" spans="1:27" s="147" customFormat="1" ht="12.75" x14ac:dyDescent="0.2">
      <c r="A404" s="130">
        <v>396</v>
      </c>
      <c r="B404" s="137" t="s">
        <v>1584</v>
      </c>
      <c r="C404" s="138">
        <v>1690.3999999999999</v>
      </c>
      <c r="D404" s="138">
        <v>702.3</v>
      </c>
      <c r="E404" s="138">
        <v>960.5</v>
      </c>
      <c r="F404" s="138">
        <v>0</v>
      </c>
      <c r="G404" s="138">
        <v>27.6</v>
      </c>
      <c r="H404" s="138">
        <v>1705.6999999999998</v>
      </c>
      <c r="I404" s="139">
        <v>702.3</v>
      </c>
      <c r="J404" s="139">
        <v>970.4</v>
      </c>
      <c r="K404" s="139">
        <v>0</v>
      </c>
      <c r="L404" s="139">
        <v>33</v>
      </c>
      <c r="M404" s="138">
        <v>1640.5672999999999</v>
      </c>
      <c r="N404" s="139">
        <v>702.3</v>
      </c>
      <c r="O404" s="139">
        <v>905.26729999999998</v>
      </c>
      <c r="P404" s="139">
        <v>0</v>
      </c>
      <c r="Q404" s="140">
        <v>33</v>
      </c>
      <c r="R404" s="141">
        <v>-65.132699999999886</v>
      </c>
      <c r="S404" s="140">
        <v>0</v>
      </c>
      <c r="T404" s="140">
        <v>-65.1327</v>
      </c>
      <c r="U404" s="140">
        <v>0</v>
      </c>
      <c r="V404" s="141">
        <v>0</v>
      </c>
      <c r="W404" s="141">
        <v>96.181468018995147</v>
      </c>
      <c r="X404" s="140">
        <v>100</v>
      </c>
      <c r="Y404" s="141">
        <v>93.288056471558122</v>
      </c>
      <c r="Z404" s="141">
        <v>0</v>
      </c>
      <c r="AA404" s="148">
        <v>100</v>
      </c>
    </row>
    <row r="405" spans="1:27" s="147" customFormat="1" ht="12.75" x14ac:dyDescent="0.2">
      <c r="A405" s="130">
        <v>397</v>
      </c>
      <c r="B405" s="137" t="s">
        <v>1585</v>
      </c>
      <c r="C405" s="138">
        <v>1427.6</v>
      </c>
      <c r="D405" s="138">
        <v>656.8</v>
      </c>
      <c r="E405" s="138">
        <v>758.2</v>
      </c>
      <c r="F405" s="138">
        <v>0</v>
      </c>
      <c r="G405" s="138">
        <v>12.6</v>
      </c>
      <c r="H405" s="138">
        <v>1470.7999999999997</v>
      </c>
      <c r="I405" s="139">
        <v>656.8</v>
      </c>
      <c r="J405" s="139">
        <v>788.59999999999991</v>
      </c>
      <c r="K405" s="139">
        <v>0</v>
      </c>
      <c r="L405" s="139">
        <v>25.4</v>
      </c>
      <c r="M405" s="138">
        <v>1469.4884</v>
      </c>
      <c r="N405" s="139">
        <v>656.8</v>
      </c>
      <c r="O405" s="139">
        <v>787.28840000000002</v>
      </c>
      <c r="P405" s="139">
        <v>0</v>
      </c>
      <c r="Q405" s="140">
        <v>25.4</v>
      </c>
      <c r="R405" s="141">
        <v>-1.3115999999997712</v>
      </c>
      <c r="S405" s="140">
        <v>0</v>
      </c>
      <c r="T405" s="140">
        <v>-1.3115999999998849</v>
      </c>
      <c r="U405" s="140">
        <v>0</v>
      </c>
      <c r="V405" s="141">
        <v>0</v>
      </c>
      <c r="W405" s="141">
        <v>99.91082404133806</v>
      </c>
      <c r="X405" s="140">
        <v>100</v>
      </c>
      <c r="Y405" s="140">
        <v>99.833679939132651</v>
      </c>
      <c r="Z405" s="140">
        <v>0</v>
      </c>
      <c r="AA405" s="142">
        <v>100</v>
      </c>
    </row>
    <row r="406" spans="1:27" s="147" customFormat="1" ht="12.75" x14ac:dyDescent="0.2">
      <c r="A406" s="130">
        <v>398</v>
      </c>
      <c r="B406" s="137" t="s">
        <v>1586</v>
      </c>
      <c r="C406" s="138">
        <v>2903.7999999999997</v>
      </c>
      <c r="D406" s="138">
        <v>753</v>
      </c>
      <c r="E406" s="138">
        <v>1515.2</v>
      </c>
      <c r="F406" s="138">
        <v>608.20000000000005</v>
      </c>
      <c r="G406" s="138">
        <v>27.4</v>
      </c>
      <c r="H406" s="138">
        <v>3014.9999999999995</v>
      </c>
      <c r="I406" s="139">
        <v>753</v>
      </c>
      <c r="J406" s="139">
        <v>1622.9</v>
      </c>
      <c r="K406" s="139">
        <v>608.20000000000005</v>
      </c>
      <c r="L406" s="139">
        <v>30.900000000000006</v>
      </c>
      <c r="M406" s="138">
        <v>3015.0000000000005</v>
      </c>
      <c r="N406" s="139">
        <v>753</v>
      </c>
      <c r="O406" s="139">
        <v>1622.9</v>
      </c>
      <c r="P406" s="139">
        <v>608.20000000000005</v>
      </c>
      <c r="Q406" s="140">
        <v>30.900000000000006</v>
      </c>
      <c r="R406" s="141">
        <v>0</v>
      </c>
      <c r="S406" s="140">
        <v>0</v>
      </c>
      <c r="T406" s="140">
        <v>0</v>
      </c>
      <c r="U406" s="140">
        <v>0</v>
      </c>
      <c r="V406" s="141">
        <v>0</v>
      </c>
      <c r="W406" s="141">
        <v>100.00000000000003</v>
      </c>
      <c r="X406" s="140">
        <v>100</v>
      </c>
      <c r="Y406" s="140">
        <v>100</v>
      </c>
      <c r="Z406" s="140">
        <v>100</v>
      </c>
      <c r="AA406" s="142">
        <v>100</v>
      </c>
    </row>
    <row r="407" spans="1:27" s="147" customFormat="1" ht="12.75" x14ac:dyDescent="0.2">
      <c r="A407" s="130">
        <v>399</v>
      </c>
      <c r="B407" s="137" t="s">
        <v>1587</v>
      </c>
      <c r="C407" s="138">
        <v>2467.2999999999997</v>
      </c>
      <c r="D407" s="138">
        <v>877.6</v>
      </c>
      <c r="E407" s="138">
        <v>1554</v>
      </c>
      <c r="F407" s="138">
        <v>0</v>
      </c>
      <c r="G407" s="138">
        <v>35.700000000000003</v>
      </c>
      <c r="H407" s="138">
        <v>2750.6000000000004</v>
      </c>
      <c r="I407" s="139">
        <v>877.6</v>
      </c>
      <c r="J407" s="139">
        <v>1819.9</v>
      </c>
      <c r="K407" s="139">
        <v>0</v>
      </c>
      <c r="L407" s="139">
        <v>53.1</v>
      </c>
      <c r="M407" s="138">
        <v>2750.5945000000002</v>
      </c>
      <c r="N407" s="139">
        <v>877.6</v>
      </c>
      <c r="O407" s="139">
        <v>1819.8945000000001</v>
      </c>
      <c r="P407" s="139">
        <v>0</v>
      </c>
      <c r="Q407" s="140">
        <v>53.1</v>
      </c>
      <c r="R407" s="141">
        <v>-5.5000000002110028E-3</v>
      </c>
      <c r="S407" s="140">
        <v>0</v>
      </c>
      <c r="T407" s="140">
        <v>-5.4999999999836291E-3</v>
      </c>
      <c r="U407" s="140">
        <v>0</v>
      </c>
      <c r="V407" s="141">
        <v>0</v>
      </c>
      <c r="W407" s="141">
        <v>99.999800043626834</v>
      </c>
      <c r="X407" s="140">
        <v>100</v>
      </c>
      <c r="Y407" s="140">
        <v>99.999697785592616</v>
      </c>
      <c r="Z407" s="140">
        <v>0</v>
      </c>
      <c r="AA407" s="142">
        <v>100</v>
      </c>
    </row>
    <row r="408" spans="1:27" s="147" customFormat="1" ht="12.75" x14ac:dyDescent="0.2">
      <c r="A408" s="130">
        <v>400</v>
      </c>
      <c r="B408" s="137" t="s">
        <v>1588</v>
      </c>
      <c r="C408" s="138">
        <v>11255</v>
      </c>
      <c r="D408" s="138">
        <v>914.5</v>
      </c>
      <c r="E408" s="138">
        <v>9177.2000000000007</v>
      </c>
      <c r="F408" s="138">
        <v>0</v>
      </c>
      <c r="G408" s="138">
        <v>1163.3</v>
      </c>
      <c r="H408" s="138">
        <v>13096.699999999999</v>
      </c>
      <c r="I408" s="139">
        <v>914.5</v>
      </c>
      <c r="J408" s="139">
        <v>10248.9</v>
      </c>
      <c r="K408" s="139">
        <v>0</v>
      </c>
      <c r="L408" s="139">
        <v>1933.3</v>
      </c>
      <c r="M408" s="138">
        <v>13096.699999999999</v>
      </c>
      <c r="N408" s="139">
        <v>914.5</v>
      </c>
      <c r="O408" s="139">
        <v>10248.9</v>
      </c>
      <c r="P408" s="139">
        <v>0</v>
      </c>
      <c r="Q408" s="140">
        <v>1933.3</v>
      </c>
      <c r="R408" s="141">
        <v>0</v>
      </c>
      <c r="S408" s="140">
        <v>0</v>
      </c>
      <c r="T408" s="140">
        <v>0</v>
      </c>
      <c r="U408" s="140">
        <v>0</v>
      </c>
      <c r="V408" s="141">
        <v>0</v>
      </c>
      <c r="W408" s="141">
        <v>100</v>
      </c>
      <c r="X408" s="140">
        <v>100</v>
      </c>
      <c r="Y408" s="140">
        <v>100</v>
      </c>
      <c r="Z408" s="140">
        <v>0</v>
      </c>
      <c r="AA408" s="142">
        <v>100</v>
      </c>
    </row>
    <row r="409" spans="1:27" s="147" customFormat="1" ht="12.75" x14ac:dyDescent="0.2">
      <c r="A409" s="130">
        <v>401</v>
      </c>
      <c r="B409" s="137" t="s">
        <v>1575</v>
      </c>
      <c r="C409" s="138">
        <v>26350.199999999997</v>
      </c>
      <c r="D409" s="138">
        <v>1964.3</v>
      </c>
      <c r="E409" s="138">
        <v>23260.6</v>
      </c>
      <c r="F409" s="138">
        <v>0</v>
      </c>
      <c r="G409" s="138">
        <v>1125.3</v>
      </c>
      <c r="H409" s="138">
        <v>27645.399999999994</v>
      </c>
      <c r="I409" s="139">
        <v>1964.3</v>
      </c>
      <c r="J409" s="139">
        <v>24555.8</v>
      </c>
      <c r="K409" s="139">
        <v>0</v>
      </c>
      <c r="L409" s="139">
        <v>1125.3</v>
      </c>
      <c r="M409" s="138">
        <v>27585.855499999998</v>
      </c>
      <c r="N409" s="139">
        <v>1964.3</v>
      </c>
      <c r="O409" s="139">
        <v>24496.255499999999</v>
      </c>
      <c r="P409" s="139">
        <v>0</v>
      </c>
      <c r="Q409" s="140">
        <v>1125.3</v>
      </c>
      <c r="R409" s="141">
        <v>-59.544499999996333</v>
      </c>
      <c r="S409" s="140">
        <v>0</v>
      </c>
      <c r="T409" s="140">
        <v>-59.544499999999971</v>
      </c>
      <c r="U409" s="140">
        <v>0</v>
      </c>
      <c r="V409" s="141">
        <v>0</v>
      </c>
      <c r="W409" s="141">
        <v>99.784613353396963</v>
      </c>
      <c r="X409" s="140">
        <v>100</v>
      </c>
      <c r="Y409" s="140">
        <v>99.75751349986561</v>
      </c>
      <c r="Z409" s="140">
        <v>0</v>
      </c>
      <c r="AA409" s="142">
        <v>100</v>
      </c>
    </row>
    <row r="410" spans="1:27" s="147" customFormat="1" ht="12.75" x14ac:dyDescent="0.2">
      <c r="A410" s="130">
        <v>402</v>
      </c>
      <c r="B410" s="137" t="s">
        <v>1589</v>
      </c>
      <c r="C410" s="138">
        <v>2955.8</v>
      </c>
      <c r="D410" s="138">
        <v>939.2</v>
      </c>
      <c r="E410" s="138">
        <v>1966.9</v>
      </c>
      <c r="F410" s="138">
        <v>0</v>
      </c>
      <c r="G410" s="138">
        <v>49.7</v>
      </c>
      <c r="H410" s="138">
        <v>3090.5999999999995</v>
      </c>
      <c r="I410" s="139">
        <v>939.2</v>
      </c>
      <c r="J410" s="139">
        <v>2095.6999999999998</v>
      </c>
      <c r="K410" s="139">
        <v>0</v>
      </c>
      <c r="L410" s="139">
        <v>55.7</v>
      </c>
      <c r="M410" s="138">
        <v>3090.5999999999995</v>
      </c>
      <c r="N410" s="139">
        <v>939.2</v>
      </c>
      <c r="O410" s="139">
        <v>2095.7000000000003</v>
      </c>
      <c r="P410" s="139">
        <v>0</v>
      </c>
      <c r="Q410" s="140">
        <v>55.7</v>
      </c>
      <c r="R410" s="141">
        <v>0</v>
      </c>
      <c r="S410" s="140">
        <v>0</v>
      </c>
      <c r="T410" s="140">
        <v>0</v>
      </c>
      <c r="U410" s="140">
        <v>0</v>
      </c>
      <c r="V410" s="141">
        <v>0</v>
      </c>
      <c r="W410" s="141">
        <v>100</v>
      </c>
      <c r="X410" s="140">
        <v>100</v>
      </c>
      <c r="Y410" s="140">
        <v>100.00000000000003</v>
      </c>
      <c r="Z410" s="140">
        <v>0</v>
      </c>
      <c r="AA410" s="142">
        <v>100</v>
      </c>
    </row>
    <row r="411" spans="1:27" s="147" customFormat="1" ht="12.75" x14ac:dyDescent="0.2">
      <c r="A411" s="130">
        <v>403</v>
      </c>
      <c r="B411" s="137" t="s">
        <v>1590</v>
      </c>
      <c r="C411" s="138">
        <v>1818.1</v>
      </c>
      <c r="D411" s="138">
        <v>746.1</v>
      </c>
      <c r="E411" s="138">
        <v>1042.4000000000001</v>
      </c>
      <c r="F411" s="138">
        <v>0</v>
      </c>
      <c r="G411" s="138">
        <v>29.6</v>
      </c>
      <c r="H411" s="138">
        <v>1908.0000000000002</v>
      </c>
      <c r="I411" s="139">
        <v>746.1</v>
      </c>
      <c r="J411" s="139">
        <v>1098.5999999999999</v>
      </c>
      <c r="K411" s="139">
        <v>0</v>
      </c>
      <c r="L411" s="139">
        <v>63.3</v>
      </c>
      <c r="M411" s="138">
        <v>1614.3311999999999</v>
      </c>
      <c r="N411" s="139">
        <v>746.1</v>
      </c>
      <c r="O411" s="139">
        <v>804.93119999999999</v>
      </c>
      <c r="P411" s="139">
        <v>0</v>
      </c>
      <c r="Q411" s="140">
        <v>63.3</v>
      </c>
      <c r="R411" s="141">
        <v>-293.66880000000037</v>
      </c>
      <c r="S411" s="140">
        <v>0</v>
      </c>
      <c r="T411" s="140">
        <v>-293.66879999999992</v>
      </c>
      <c r="U411" s="140">
        <v>0</v>
      </c>
      <c r="V411" s="141">
        <v>0</v>
      </c>
      <c r="W411" s="141">
        <v>84.608553459119491</v>
      </c>
      <c r="X411" s="140">
        <v>100</v>
      </c>
      <c r="Y411" s="140">
        <v>73.26881485527035</v>
      </c>
      <c r="Z411" s="140">
        <v>0</v>
      </c>
      <c r="AA411" s="142">
        <v>100</v>
      </c>
    </row>
    <row r="412" spans="1:27" s="147" customFormat="1" ht="12.75" x14ac:dyDescent="0.2">
      <c r="A412" s="130">
        <v>404</v>
      </c>
      <c r="B412" s="137" t="s">
        <v>1591</v>
      </c>
      <c r="C412" s="138">
        <v>1048.4000000000001</v>
      </c>
      <c r="D412" s="138">
        <v>265.3</v>
      </c>
      <c r="E412" s="138">
        <v>722.7</v>
      </c>
      <c r="F412" s="138">
        <v>0</v>
      </c>
      <c r="G412" s="138">
        <v>60.4</v>
      </c>
      <c r="H412" s="138">
        <v>1137.5999999999999</v>
      </c>
      <c r="I412" s="139">
        <v>265.3</v>
      </c>
      <c r="J412" s="139">
        <v>804</v>
      </c>
      <c r="K412" s="139">
        <v>0</v>
      </c>
      <c r="L412" s="139">
        <v>68.300000000000011</v>
      </c>
      <c r="M412" s="138">
        <v>1122.7412999999999</v>
      </c>
      <c r="N412" s="139">
        <v>265.3</v>
      </c>
      <c r="O412" s="139">
        <v>789.14139999999998</v>
      </c>
      <c r="P412" s="139">
        <v>0</v>
      </c>
      <c r="Q412" s="140">
        <v>68.300000000000011</v>
      </c>
      <c r="R412" s="141">
        <v>-14.858699999999999</v>
      </c>
      <c r="S412" s="140">
        <v>0</v>
      </c>
      <c r="T412" s="140">
        <v>-14.858600000000024</v>
      </c>
      <c r="U412" s="140">
        <v>0</v>
      </c>
      <c r="V412" s="141">
        <v>0</v>
      </c>
      <c r="W412" s="141">
        <v>98.693855485232064</v>
      </c>
      <c r="X412" s="140">
        <v>100</v>
      </c>
      <c r="Y412" s="140">
        <v>98.151915422885565</v>
      </c>
      <c r="Z412" s="140">
        <v>0</v>
      </c>
      <c r="AA412" s="142">
        <v>100</v>
      </c>
    </row>
    <row r="413" spans="1:27" s="147" customFormat="1" ht="12.75" x14ac:dyDescent="0.2">
      <c r="A413" s="130">
        <v>405</v>
      </c>
      <c r="B413" s="137" t="s">
        <v>1592</v>
      </c>
      <c r="C413" s="138">
        <v>3797.1000000000004</v>
      </c>
      <c r="D413" s="138">
        <v>989.4</v>
      </c>
      <c r="E413" s="138">
        <v>2754.8</v>
      </c>
      <c r="F413" s="138">
        <v>0</v>
      </c>
      <c r="G413" s="138">
        <v>52.9</v>
      </c>
      <c r="H413" s="138">
        <v>3965.3999999999996</v>
      </c>
      <c r="I413" s="139">
        <v>989.4</v>
      </c>
      <c r="J413" s="139">
        <v>2859.3</v>
      </c>
      <c r="K413" s="139">
        <v>0</v>
      </c>
      <c r="L413" s="139">
        <v>116.7</v>
      </c>
      <c r="M413" s="138">
        <v>3897.1012000000001</v>
      </c>
      <c r="N413" s="139">
        <v>989.4</v>
      </c>
      <c r="O413" s="139">
        <v>2791.0011999999997</v>
      </c>
      <c r="P413" s="139">
        <v>0</v>
      </c>
      <c r="Q413" s="140">
        <v>116.7</v>
      </c>
      <c r="R413" s="141">
        <v>-68.298799999999574</v>
      </c>
      <c r="S413" s="140">
        <v>0</v>
      </c>
      <c r="T413" s="140">
        <v>-68.298800000000483</v>
      </c>
      <c r="U413" s="140">
        <v>0</v>
      </c>
      <c r="V413" s="141">
        <v>0</v>
      </c>
      <c r="W413" s="141">
        <v>98.277631512583866</v>
      </c>
      <c r="X413" s="140">
        <v>100</v>
      </c>
      <c r="Y413" s="140">
        <v>97.611345434197162</v>
      </c>
      <c r="Z413" s="140">
        <v>0</v>
      </c>
      <c r="AA413" s="142">
        <v>100</v>
      </c>
    </row>
    <row r="414" spans="1:27" s="147" customFormat="1" ht="12.75" x14ac:dyDescent="0.2">
      <c r="A414" s="130">
        <v>406</v>
      </c>
      <c r="B414" s="137" t="s">
        <v>1593</v>
      </c>
      <c r="C414" s="138">
        <v>1600.7</v>
      </c>
      <c r="D414" s="138">
        <v>782.5</v>
      </c>
      <c r="E414" s="138">
        <v>803.7</v>
      </c>
      <c r="F414" s="138">
        <v>0</v>
      </c>
      <c r="G414" s="138">
        <v>14.5</v>
      </c>
      <c r="H414" s="138">
        <v>1661.2</v>
      </c>
      <c r="I414" s="139">
        <v>782.5</v>
      </c>
      <c r="J414" s="139">
        <v>864.2</v>
      </c>
      <c r="K414" s="139">
        <v>0</v>
      </c>
      <c r="L414" s="139">
        <v>14.5</v>
      </c>
      <c r="M414" s="138">
        <v>1660.8746000000001</v>
      </c>
      <c r="N414" s="139">
        <v>782.5</v>
      </c>
      <c r="O414" s="139">
        <v>863.87459999999999</v>
      </c>
      <c r="P414" s="139">
        <v>0</v>
      </c>
      <c r="Q414" s="140">
        <v>14.5</v>
      </c>
      <c r="R414" s="141">
        <v>-0.32539999999994507</v>
      </c>
      <c r="S414" s="140">
        <v>0</v>
      </c>
      <c r="T414" s="140">
        <v>-0.32540000000005875</v>
      </c>
      <c r="U414" s="140">
        <v>0</v>
      </c>
      <c r="V414" s="141">
        <v>0</v>
      </c>
      <c r="W414" s="141">
        <v>99.980411750541776</v>
      </c>
      <c r="X414" s="140">
        <v>100</v>
      </c>
      <c r="Y414" s="140">
        <v>99.962346679009485</v>
      </c>
      <c r="Z414" s="140">
        <v>0</v>
      </c>
      <c r="AA414" s="142">
        <v>100</v>
      </c>
    </row>
    <row r="415" spans="1:27" s="147" customFormat="1" ht="12.75" x14ac:dyDescent="0.2">
      <c r="A415" s="130">
        <v>407</v>
      </c>
      <c r="B415" s="137" t="s">
        <v>1594</v>
      </c>
      <c r="C415" s="138">
        <v>2779.1</v>
      </c>
      <c r="D415" s="138">
        <v>789.7</v>
      </c>
      <c r="E415" s="138">
        <v>1954.7</v>
      </c>
      <c r="F415" s="138">
        <v>0</v>
      </c>
      <c r="G415" s="138">
        <v>34.700000000000003</v>
      </c>
      <c r="H415" s="138">
        <v>2909.7999999999997</v>
      </c>
      <c r="I415" s="139">
        <v>789.7</v>
      </c>
      <c r="J415" s="139">
        <v>2071.4</v>
      </c>
      <c r="K415" s="139">
        <v>0</v>
      </c>
      <c r="L415" s="139">
        <v>48.7</v>
      </c>
      <c r="M415" s="138">
        <v>2906.09</v>
      </c>
      <c r="N415" s="139">
        <v>789.7</v>
      </c>
      <c r="O415" s="139">
        <v>2067.69</v>
      </c>
      <c r="P415" s="139">
        <v>0</v>
      </c>
      <c r="Q415" s="140">
        <v>48.7</v>
      </c>
      <c r="R415" s="141">
        <v>-3.7099999999995816</v>
      </c>
      <c r="S415" s="140">
        <v>0</v>
      </c>
      <c r="T415" s="140">
        <v>-3.7100000000000364</v>
      </c>
      <c r="U415" s="140">
        <v>0</v>
      </c>
      <c r="V415" s="141">
        <v>0</v>
      </c>
      <c r="W415" s="141">
        <v>99.872499828166895</v>
      </c>
      <c r="X415" s="140">
        <v>100</v>
      </c>
      <c r="Y415" s="140">
        <v>99.820894081297666</v>
      </c>
      <c r="Z415" s="140">
        <v>0</v>
      </c>
      <c r="AA415" s="142">
        <v>100</v>
      </c>
    </row>
    <row r="416" spans="1:27" s="147" customFormat="1" ht="12.75" x14ac:dyDescent="0.2">
      <c r="A416" s="130">
        <v>408</v>
      </c>
      <c r="B416" s="137" t="s">
        <v>1595</v>
      </c>
      <c r="C416" s="138">
        <v>2341.6</v>
      </c>
      <c r="D416" s="138">
        <v>814.2</v>
      </c>
      <c r="E416" s="138">
        <v>1490.8</v>
      </c>
      <c r="F416" s="138">
        <v>0</v>
      </c>
      <c r="G416" s="138">
        <v>36.6</v>
      </c>
      <c r="H416" s="138">
        <v>2608.9999999999991</v>
      </c>
      <c r="I416" s="139">
        <v>814.2</v>
      </c>
      <c r="J416" s="139">
        <v>1613.3</v>
      </c>
      <c r="K416" s="139">
        <v>0</v>
      </c>
      <c r="L416" s="139">
        <v>181.5</v>
      </c>
      <c r="M416" s="138">
        <v>2609</v>
      </c>
      <c r="N416" s="139">
        <v>814.2</v>
      </c>
      <c r="O416" s="139">
        <v>1613.3</v>
      </c>
      <c r="P416" s="139">
        <v>0</v>
      </c>
      <c r="Q416" s="140">
        <v>181.5</v>
      </c>
      <c r="R416" s="141">
        <v>0</v>
      </c>
      <c r="S416" s="140">
        <v>0</v>
      </c>
      <c r="T416" s="140">
        <v>0</v>
      </c>
      <c r="U416" s="140">
        <v>0</v>
      </c>
      <c r="V416" s="141">
        <v>0</v>
      </c>
      <c r="W416" s="141">
        <v>100.00000000000004</v>
      </c>
      <c r="X416" s="140">
        <v>100</v>
      </c>
      <c r="Y416" s="140">
        <v>100</v>
      </c>
      <c r="Z416" s="140">
        <v>0</v>
      </c>
      <c r="AA416" s="142">
        <v>100</v>
      </c>
    </row>
    <row r="417" spans="1:27" s="147" customFormat="1" ht="12.75" x14ac:dyDescent="0.2">
      <c r="A417" s="130">
        <v>409</v>
      </c>
      <c r="B417" s="137" t="s">
        <v>1596</v>
      </c>
      <c r="C417" s="138">
        <v>1848.9</v>
      </c>
      <c r="D417" s="138">
        <v>749.1</v>
      </c>
      <c r="E417" s="138">
        <v>1072.7</v>
      </c>
      <c r="F417" s="138">
        <v>0</v>
      </c>
      <c r="G417" s="138">
        <v>27.1</v>
      </c>
      <c r="H417" s="138">
        <v>2012.9999999999998</v>
      </c>
      <c r="I417" s="139">
        <v>749.1</v>
      </c>
      <c r="J417" s="139">
        <v>1206.3999999999999</v>
      </c>
      <c r="K417" s="139">
        <v>0</v>
      </c>
      <c r="L417" s="139">
        <v>57.499999999999986</v>
      </c>
      <c r="M417" s="138">
        <v>1984.7525999999998</v>
      </c>
      <c r="N417" s="139">
        <v>749.1</v>
      </c>
      <c r="O417" s="139">
        <v>1178.1526000000001</v>
      </c>
      <c r="P417" s="139">
        <v>0</v>
      </c>
      <c r="Q417" s="140">
        <v>57.499999999999986</v>
      </c>
      <c r="R417" s="141">
        <v>-28.247399999999971</v>
      </c>
      <c r="S417" s="140">
        <v>0</v>
      </c>
      <c r="T417" s="140">
        <v>-28.247399999999743</v>
      </c>
      <c r="U417" s="140">
        <v>0</v>
      </c>
      <c r="V417" s="141">
        <v>0</v>
      </c>
      <c r="W417" s="141">
        <v>98.596751117734726</v>
      </c>
      <c r="X417" s="140">
        <v>100</v>
      </c>
      <c r="Y417" s="140">
        <v>97.658537798408503</v>
      </c>
      <c r="Z417" s="140">
        <v>0</v>
      </c>
      <c r="AA417" s="142">
        <v>100</v>
      </c>
    </row>
    <row r="418" spans="1:27" s="147" customFormat="1" ht="12.75" x14ac:dyDescent="0.2">
      <c r="A418" s="130">
        <v>410</v>
      </c>
      <c r="B418" s="137" t="s">
        <v>1597</v>
      </c>
      <c r="C418" s="138">
        <v>2538.2999999999997</v>
      </c>
      <c r="D418" s="138">
        <v>744.5</v>
      </c>
      <c r="E418" s="138">
        <v>1708.1</v>
      </c>
      <c r="F418" s="138">
        <v>0</v>
      </c>
      <c r="G418" s="138">
        <v>85.7</v>
      </c>
      <c r="H418" s="138">
        <v>2931.9</v>
      </c>
      <c r="I418" s="139">
        <v>744.5</v>
      </c>
      <c r="J418" s="139">
        <v>1850</v>
      </c>
      <c r="K418" s="139">
        <v>0</v>
      </c>
      <c r="L418" s="139">
        <v>337.4</v>
      </c>
      <c r="M418" s="138">
        <v>2493.0406000000003</v>
      </c>
      <c r="N418" s="139">
        <v>744.5</v>
      </c>
      <c r="O418" s="139">
        <v>1411.1405999999999</v>
      </c>
      <c r="P418" s="139">
        <v>0</v>
      </c>
      <c r="Q418" s="140">
        <v>337.4</v>
      </c>
      <c r="R418" s="141">
        <v>-438.85939999999982</v>
      </c>
      <c r="S418" s="140">
        <v>0</v>
      </c>
      <c r="T418" s="140">
        <v>-438.85940000000005</v>
      </c>
      <c r="U418" s="140">
        <v>0</v>
      </c>
      <c r="V418" s="141">
        <v>0</v>
      </c>
      <c r="W418" s="141">
        <v>85.031569971690729</v>
      </c>
      <c r="X418" s="140">
        <v>100</v>
      </c>
      <c r="Y418" s="140">
        <v>76.27787027027027</v>
      </c>
      <c r="Z418" s="140">
        <v>0</v>
      </c>
      <c r="AA418" s="142">
        <v>100</v>
      </c>
    </row>
    <row r="419" spans="1:27" s="147" customFormat="1" ht="12.75" x14ac:dyDescent="0.2">
      <c r="A419" s="130">
        <v>411</v>
      </c>
      <c r="B419" s="137" t="s">
        <v>1598</v>
      </c>
      <c r="C419" s="138">
        <v>1628.3</v>
      </c>
      <c r="D419" s="138">
        <v>775.3</v>
      </c>
      <c r="E419" s="138">
        <v>827</v>
      </c>
      <c r="F419" s="138">
        <v>0</v>
      </c>
      <c r="G419" s="138">
        <v>26</v>
      </c>
      <c r="H419" s="138">
        <v>1736.1000000000001</v>
      </c>
      <c r="I419" s="139">
        <v>775.3</v>
      </c>
      <c r="J419" s="139">
        <v>872.90000000000009</v>
      </c>
      <c r="K419" s="139">
        <v>0</v>
      </c>
      <c r="L419" s="139">
        <v>87.9</v>
      </c>
      <c r="M419" s="138">
        <v>1554.8771000000002</v>
      </c>
      <c r="N419" s="139">
        <v>775.3</v>
      </c>
      <c r="O419" s="139">
        <v>691.67710000000011</v>
      </c>
      <c r="P419" s="139">
        <v>0</v>
      </c>
      <c r="Q419" s="140">
        <v>87.9</v>
      </c>
      <c r="R419" s="141">
        <v>-181.22289999999998</v>
      </c>
      <c r="S419" s="140">
        <v>0</v>
      </c>
      <c r="T419" s="140">
        <v>-181.22289999999998</v>
      </c>
      <c r="U419" s="140">
        <v>0</v>
      </c>
      <c r="V419" s="141">
        <v>0</v>
      </c>
      <c r="W419" s="141">
        <v>89.561494153562577</v>
      </c>
      <c r="X419" s="140">
        <v>100</v>
      </c>
      <c r="Y419" s="140">
        <v>79.238984992553569</v>
      </c>
      <c r="Z419" s="140">
        <v>0</v>
      </c>
      <c r="AA419" s="142">
        <v>100</v>
      </c>
    </row>
    <row r="420" spans="1:27" s="147" customFormat="1" ht="12.75" x14ac:dyDescent="0.2">
      <c r="A420" s="130">
        <v>412</v>
      </c>
      <c r="B420" s="137" t="s">
        <v>1599</v>
      </c>
      <c r="C420" s="138">
        <v>4303.8999999999996</v>
      </c>
      <c r="D420" s="138">
        <v>899.5</v>
      </c>
      <c r="E420" s="138">
        <v>3365.7</v>
      </c>
      <c r="F420" s="138">
        <v>0</v>
      </c>
      <c r="G420" s="138">
        <v>38.700000000000003</v>
      </c>
      <c r="H420" s="138">
        <v>4420.5999999999985</v>
      </c>
      <c r="I420" s="139">
        <v>899.5</v>
      </c>
      <c r="J420" s="139">
        <v>3474.2999999999997</v>
      </c>
      <c r="K420" s="139">
        <v>0</v>
      </c>
      <c r="L420" s="139">
        <v>46.8</v>
      </c>
      <c r="M420" s="138">
        <v>4420.4369999999999</v>
      </c>
      <c r="N420" s="139">
        <v>899.5</v>
      </c>
      <c r="O420" s="139">
        <v>3474.1370000000002</v>
      </c>
      <c r="P420" s="139">
        <v>0</v>
      </c>
      <c r="Q420" s="140">
        <v>46.8</v>
      </c>
      <c r="R420" s="141">
        <v>-0.16299999999864667</v>
      </c>
      <c r="S420" s="140">
        <v>0</v>
      </c>
      <c r="T420" s="140">
        <v>-0.16299999999955617</v>
      </c>
      <c r="U420" s="140">
        <v>0</v>
      </c>
      <c r="V420" s="141">
        <v>0</v>
      </c>
      <c r="W420" s="141">
        <v>99.996312717730646</v>
      </c>
      <c r="X420" s="140">
        <v>100</v>
      </c>
      <c r="Y420" s="140">
        <v>99.995308407448988</v>
      </c>
      <c r="Z420" s="140">
        <v>0</v>
      </c>
      <c r="AA420" s="142">
        <v>100</v>
      </c>
    </row>
    <row r="421" spans="1:27" s="147" customFormat="1" ht="12.75" x14ac:dyDescent="0.2">
      <c r="A421" s="130">
        <v>413</v>
      </c>
      <c r="B421" s="137" t="s">
        <v>1600</v>
      </c>
      <c r="C421" s="138">
        <v>1670.7</v>
      </c>
      <c r="D421" s="138">
        <v>739.5</v>
      </c>
      <c r="E421" s="138">
        <v>903</v>
      </c>
      <c r="F421" s="138">
        <v>0</v>
      </c>
      <c r="G421" s="138">
        <v>28.2</v>
      </c>
      <c r="H421" s="138">
        <v>1715.5999999999997</v>
      </c>
      <c r="I421" s="139">
        <v>739.5</v>
      </c>
      <c r="J421" s="139">
        <v>947.90000000000009</v>
      </c>
      <c r="K421" s="139">
        <v>0</v>
      </c>
      <c r="L421" s="139">
        <v>28.2</v>
      </c>
      <c r="M421" s="138">
        <v>1715.6000000000001</v>
      </c>
      <c r="N421" s="139">
        <v>739.5</v>
      </c>
      <c r="O421" s="139">
        <v>947.9</v>
      </c>
      <c r="P421" s="139">
        <v>0</v>
      </c>
      <c r="Q421" s="140">
        <v>28.2</v>
      </c>
      <c r="R421" s="141">
        <v>0</v>
      </c>
      <c r="S421" s="140">
        <v>0</v>
      </c>
      <c r="T421" s="140">
        <v>0</v>
      </c>
      <c r="U421" s="140">
        <v>0</v>
      </c>
      <c r="V421" s="141">
        <v>0</v>
      </c>
      <c r="W421" s="141">
        <v>100.00000000000003</v>
      </c>
      <c r="X421" s="140">
        <v>100</v>
      </c>
      <c r="Y421" s="140">
        <v>99.999999999999986</v>
      </c>
      <c r="Z421" s="140">
        <v>0</v>
      </c>
      <c r="AA421" s="142">
        <v>100</v>
      </c>
    </row>
    <row r="422" spans="1:27" s="147" customFormat="1" ht="12.75" x14ac:dyDescent="0.2">
      <c r="A422" s="130">
        <v>414</v>
      </c>
      <c r="B422" s="137" t="s">
        <v>1601</v>
      </c>
      <c r="C422" s="138">
        <v>2509.4000000000005</v>
      </c>
      <c r="D422" s="138">
        <v>846.7</v>
      </c>
      <c r="E422" s="138">
        <v>1625.9</v>
      </c>
      <c r="F422" s="138">
        <v>0</v>
      </c>
      <c r="G422" s="138">
        <v>36.799999999999997</v>
      </c>
      <c r="H422" s="138">
        <v>2948.1000000000004</v>
      </c>
      <c r="I422" s="139">
        <v>846.7</v>
      </c>
      <c r="J422" s="139">
        <v>2064.6</v>
      </c>
      <c r="K422" s="139">
        <v>0</v>
      </c>
      <c r="L422" s="139">
        <v>36.799999999999997</v>
      </c>
      <c r="M422" s="138">
        <v>2948.1000000000004</v>
      </c>
      <c r="N422" s="139">
        <v>846.7</v>
      </c>
      <c r="O422" s="139">
        <v>2064.6</v>
      </c>
      <c r="P422" s="139">
        <v>0</v>
      </c>
      <c r="Q422" s="140">
        <v>36.799999999999997</v>
      </c>
      <c r="R422" s="141">
        <v>0</v>
      </c>
      <c r="S422" s="140">
        <v>0</v>
      </c>
      <c r="T422" s="140">
        <v>0</v>
      </c>
      <c r="U422" s="140">
        <v>0</v>
      </c>
      <c r="V422" s="141">
        <v>0</v>
      </c>
      <c r="W422" s="141">
        <v>100</v>
      </c>
      <c r="X422" s="140">
        <v>100</v>
      </c>
      <c r="Y422" s="140">
        <v>100</v>
      </c>
      <c r="Z422" s="140">
        <v>0</v>
      </c>
      <c r="AA422" s="142">
        <v>100</v>
      </c>
    </row>
    <row r="423" spans="1:27" s="147" customFormat="1" ht="12.75" x14ac:dyDescent="0.2">
      <c r="A423" s="130">
        <v>415</v>
      </c>
      <c r="B423" s="137" t="s">
        <v>1602</v>
      </c>
      <c r="C423" s="138">
        <v>1667</v>
      </c>
      <c r="D423" s="138">
        <v>699.1</v>
      </c>
      <c r="E423" s="138">
        <v>928.4</v>
      </c>
      <c r="F423" s="138">
        <v>0</v>
      </c>
      <c r="G423" s="138">
        <v>39.5</v>
      </c>
      <c r="H423" s="138">
        <v>1756.6</v>
      </c>
      <c r="I423" s="139">
        <v>699.1</v>
      </c>
      <c r="J423" s="139">
        <v>957.4</v>
      </c>
      <c r="K423" s="139">
        <v>0</v>
      </c>
      <c r="L423" s="139">
        <v>100.1</v>
      </c>
      <c r="M423" s="138">
        <v>1744.6621</v>
      </c>
      <c r="N423" s="139">
        <v>699.1</v>
      </c>
      <c r="O423" s="139">
        <v>945.46209999999996</v>
      </c>
      <c r="P423" s="139">
        <v>0</v>
      </c>
      <c r="Q423" s="140">
        <v>100.1</v>
      </c>
      <c r="R423" s="141">
        <v>-11.9378999999999</v>
      </c>
      <c r="S423" s="140">
        <v>0</v>
      </c>
      <c r="T423" s="140">
        <v>-11.937900000000013</v>
      </c>
      <c r="U423" s="140">
        <v>0</v>
      </c>
      <c r="V423" s="141">
        <v>0</v>
      </c>
      <c r="W423" s="141">
        <v>99.32039735853354</v>
      </c>
      <c r="X423" s="140">
        <v>100</v>
      </c>
      <c r="Y423" s="140">
        <v>98.753091706705661</v>
      </c>
      <c r="Z423" s="140">
        <v>0</v>
      </c>
      <c r="AA423" s="142">
        <v>100</v>
      </c>
    </row>
    <row r="424" spans="1:27" s="147" customFormat="1" ht="12.75" x14ac:dyDescent="0.2">
      <c r="A424" s="130">
        <v>416</v>
      </c>
      <c r="B424" s="137" t="s">
        <v>1536</v>
      </c>
      <c r="C424" s="138">
        <v>2991.2</v>
      </c>
      <c r="D424" s="138">
        <v>901.2</v>
      </c>
      <c r="E424" s="138">
        <v>2063</v>
      </c>
      <c r="F424" s="138">
        <v>0</v>
      </c>
      <c r="G424" s="138">
        <v>27</v>
      </c>
      <c r="H424" s="138">
        <v>3198.8999999999996</v>
      </c>
      <c r="I424" s="139">
        <v>901.2</v>
      </c>
      <c r="J424" s="139">
        <v>2193.8000000000002</v>
      </c>
      <c r="K424" s="139">
        <v>0</v>
      </c>
      <c r="L424" s="139">
        <v>103.9</v>
      </c>
      <c r="M424" s="138">
        <v>2996.6229000000003</v>
      </c>
      <c r="N424" s="139">
        <v>901.2</v>
      </c>
      <c r="O424" s="139">
        <v>1991.5228999999999</v>
      </c>
      <c r="P424" s="139">
        <v>0</v>
      </c>
      <c r="Q424" s="140">
        <v>103.9</v>
      </c>
      <c r="R424" s="141">
        <v>-202.27709999999934</v>
      </c>
      <c r="S424" s="140">
        <v>0</v>
      </c>
      <c r="T424" s="140">
        <v>-202.27710000000025</v>
      </c>
      <c r="U424" s="140">
        <v>0</v>
      </c>
      <c r="V424" s="141">
        <v>0</v>
      </c>
      <c r="W424" s="141">
        <v>93.676666979274145</v>
      </c>
      <c r="X424" s="140">
        <v>100</v>
      </c>
      <c r="Y424" s="140">
        <v>90.779601604521815</v>
      </c>
      <c r="Z424" s="140">
        <v>0</v>
      </c>
      <c r="AA424" s="142">
        <v>100</v>
      </c>
    </row>
    <row r="425" spans="1:27" s="147" customFormat="1" ht="12.75" x14ac:dyDescent="0.2">
      <c r="A425" s="130">
        <v>417</v>
      </c>
      <c r="B425" s="137" t="s">
        <v>1603</v>
      </c>
      <c r="C425" s="138">
        <v>3834.1</v>
      </c>
      <c r="D425" s="138">
        <v>968.6</v>
      </c>
      <c r="E425" s="138">
        <v>2816.2</v>
      </c>
      <c r="F425" s="138">
        <v>0</v>
      </c>
      <c r="G425" s="138">
        <v>49.3</v>
      </c>
      <c r="H425" s="138">
        <v>4005.099999999999</v>
      </c>
      <c r="I425" s="139">
        <v>968.6</v>
      </c>
      <c r="J425" s="139">
        <v>2902.3</v>
      </c>
      <c r="K425" s="139">
        <v>0</v>
      </c>
      <c r="L425" s="139">
        <v>134.19999999999999</v>
      </c>
      <c r="M425" s="138">
        <v>3989.3894</v>
      </c>
      <c r="N425" s="139">
        <v>968.6</v>
      </c>
      <c r="O425" s="139">
        <v>2886.5893999999998</v>
      </c>
      <c r="P425" s="139">
        <v>0</v>
      </c>
      <c r="Q425" s="140">
        <v>134.19999999999999</v>
      </c>
      <c r="R425" s="141">
        <v>-15.710599999998976</v>
      </c>
      <c r="S425" s="140">
        <v>0</v>
      </c>
      <c r="T425" s="140">
        <v>-15.710600000000341</v>
      </c>
      <c r="U425" s="140">
        <v>0</v>
      </c>
      <c r="V425" s="141">
        <v>0</v>
      </c>
      <c r="W425" s="141">
        <v>99.607735137699464</v>
      </c>
      <c r="X425" s="140">
        <v>100</v>
      </c>
      <c r="Y425" s="140">
        <v>99.4586844916101</v>
      </c>
      <c r="Z425" s="140">
        <v>0</v>
      </c>
      <c r="AA425" s="142">
        <v>100</v>
      </c>
    </row>
    <row r="426" spans="1:27" s="147" customFormat="1" ht="12.75" x14ac:dyDescent="0.2">
      <c r="A426" s="130">
        <v>418</v>
      </c>
      <c r="B426" s="137" t="s">
        <v>1604</v>
      </c>
      <c r="C426" s="138">
        <v>3067.9</v>
      </c>
      <c r="D426" s="138">
        <v>775.9</v>
      </c>
      <c r="E426" s="138">
        <v>1862.8</v>
      </c>
      <c r="F426" s="138">
        <v>402.8</v>
      </c>
      <c r="G426" s="138">
        <v>26.4</v>
      </c>
      <c r="H426" s="138">
        <v>3279.7000000000016</v>
      </c>
      <c r="I426" s="139">
        <v>775.9</v>
      </c>
      <c r="J426" s="139">
        <v>1909.2000000000003</v>
      </c>
      <c r="K426" s="139">
        <v>402.8</v>
      </c>
      <c r="L426" s="139">
        <v>191.8</v>
      </c>
      <c r="M426" s="138">
        <v>3279.6998000000003</v>
      </c>
      <c r="N426" s="139">
        <v>775.9</v>
      </c>
      <c r="O426" s="139">
        <v>1909.1998000000001</v>
      </c>
      <c r="P426" s="139">
        <v>402.8</v>
      </c>
      <c r="Q426" s="140">
        <v>191.8</v>
      </c>
      <c r="R426" s="141">
        <v>-2.0000000131403795E-4</v>
      </c>
      <c r="S426" s="140">
        <v>0</v>
      </c>
      <c r="T426" s="140">
        <v>-2.0000000017716957E-4</v>
      </c>
      <c r="U426" s="140">
        <v>0</v>
      </c>
      <c r="V426" s="141">
        <v>0</v>
      </c>
      <c r="W426" s="141">
        <v>99.99999390188124</v>
      </c>
      <c r="X426" s="140">
        <v>100</v>
      </c>
      <c r="Y426" s="140">
        <v>99.999989524408122</v>
      </c>
      <c r="Z426" s="140">
        <v>100</v>
      </c>
      <c r="AA426" s="142">
        <v>100</v>
      </c>
    </row>
    <row r="427" spans="1:27" s="147" customFormat="1" ht="12.75" x14ac:dyDescent="0.2">
      <c r="A427" s="130">
        <v>419</v>
      </c>
      <c r="B427" s="137" t="s">
        <v>1605</v>
      </c>
      <c r="C427" s="138">
        <v>2281.1000000000004</v>
      </c>
      <c r="D427" s="138">
        <v>877.9</v>
      </c>
      <c r="E427" s="138">
        <v>1352.9</v>
      </c>
      <c r="F427" s="138">
        <v>0</v>
      </c>
      <c r="G427" s="138">
        <v>50.3</v>
      </c>
      <c r="H427" s="138">
        <v>2699.0999999999995</v>
      </c>
      <c r="I427" s="139">
        <v>877.9</v>
      </c>
      <c r="J427" s="139">
        <v>1448.2</v>
      </c>
      <c r="K427" s="139">
        <v>0</v>
      </c>
      <c r="L427" s="139">
        <v>373</v>
      </c>
      <c r="M427" s="138">
        <v>2669.4969000000001</v>
      </c>
      <c r="N427" s="139">
        <v>877.9</v>
      </c>
      <c r="O427" s="139">
        <v>1418.5969</v>
      </c>
      <c r="P427" s="139">
        <v>0</v>
      </c>
      <c r="Q427" s="140">
        <v>373</v>
      </c>
      <c r="R427" s="141">
        <v>-29.603099999999358</v>
      </c>
      <c r="S427" s="140">
        <v>0</v>
      </c>
      <c r="T427" s="140">
        <v>-29.60310000000004</v>
      </c>
      <c r="U427" s="140">
        <v>0</v>
      </c>
      <c r="V427" s="141">
        <v>0</v>
      </c>
      <c r="W427" s="141">
        <v>98.90322329665446</v>
      </c>
      <c r="X427" s="140">
        <v>100</v>
      </c>
      <c r="Y427" s="140">
        <v>97.955869355061452</v>
      </c>
      <c r="Z427" s="140">
        <v>0</v>
      </c>
      <c r="AA427" s="142">
        <v>100</v>
      </c>
    </row>
    <row r="428" spans="1:27" s="147" customFormat="1" ht="12.75" x14ac:dyDescent="0.2">
      <c r="A428" s="130">
        <v>420</v>
      </c>
      <c r="B428" s="137"/>
      <c r="C428" s="138"/>
      <c r="D428" s="138"/>
      <c r="E428" s="138"/>
      <c r="F428" s="138"/>
      <c r="G428" s="138"/>
      <c r="H428" s="138">
        <v>0</v>
      </c>
      <c r="I428" s="139"/>
      <c r="J428" s="139">
        <v>0</v>
      </c>
      <c r="K428" s="139"/>
      <c r="L428" s="139"/>
      <c r="M428" s="139">
        <v>0</v>
      </c>
      <c r="N428" s="139"/>
      <c r="O428" s="139">
        <v>0</v>
      </c>
      <c r="P428" s="139"/>
      <c r="Q428" s="140">
        <v>0</v>
      </c>
      <c r="R428" s="141">
        <v>0</v>
      </c>
      <c r="S428" s="140"/>
      <c r="T428" s="140">
        <v>0</v>
      </c>
      <c r="U428" s="140"/>
      <c r="V428" s="141">
        <v>0</v>
      </c>
      <c r="W428" s="141">
        <v>0</v>
      </c>
      <c r="X428" s="140"/>
      <c r="Y428" s="140">
        <v>0</v>
      </c>
      <c r="Z428" s="140"/>
      <c r="AA428" s="142">
        <v>0</v>
      </c>
    </row>
    <row r="429" spans="1:27" s="147" customFormat="1" ht="12.75" x14ac:dyDescent="0.2">
      <c r="A429" s="130">
        <v>421</v>
      </c>
      <c r="B429" s="143" t="s">
        <v>1606</v>
      </c>
      <c r="C429" s="144">
        <v>289103.09999999998</v>
      </c>
      <c r="D429" s="144">
        <v>61366.1</v>
      </c>
      <c r="E429" s="144">
        <v>222789.09999999998</v>
      </c>
      <c r="F429" s="144">
        <v>0</v>
      </c>
      <c r="G429" s="144">
        <v>4947.9000000000005</v>
      </c>
      <c r="H429" s="144">
        <v>309923.90000000008</v>
      </c>
      <c r="I429" s="144">
        <v>61366.1</v>
      </c>
      <c r="J429" s="144">
        <v>239072</v>
      </c>
      <c r="K429" s="144">
        <v>0</v>
      </c>
      <c r="L429" s="144">
        <v>9485.7999999999993</v>
      </c>
      <c r="M429" s="144">
        <v>301993.29269999999</v>
      </c>
      <c r="N429" s="144">
        <v>61366.1</v>
      </c>
      <c r="O429" s="144">
        <v>231141.39299999995</v>
      </c>
      <c r="P429" s="144">
        <v>0</v>
      </c>
      <c r="Q429" s="144">
        <v>9485.7999999999993</v>
      </c>
      <c r="R429" s="141">
        <v>-7930.6073000000906</v>
      </c>
      <c r="S429" s="141">
        <v>0</v>
      </c>
      <c r="T429" s="141">
        <v>-7930.6070000000473</v>
      </c>
      <c r="U429" s="141">
        <v>0</v>
      </c>
      <c r="V429" s="141">
        <v>0</v>
      </c>
      <c r="W429" s="141">
        <v>97.44111141476985</v>
      </c>
      <c r="X429" s="141">
        <v>100</v>
      </c>
      <c r="Y429" s="140">
        <v>96.682753731093541</v>
      </c>
      <c r="Z429" s="140">
        <v>0</v>
      </c>
      <c r="AA429" s="142">
        <v>100</v>
      </c>
    </row>
    <row r="430" spans="1:27" s="147" customFormat="1" ht="12.75" x14ac:dyDescent="0.2">
      <c r="A430" s="130">
        <v>422</v>
      </c>
      <c r="B430" s="143" t="s">
        <v>1265</v>
      </c>
      <c r="C430" s="144">
        <v>185008.9</v>
      </c>
      <c r="D430" s="144">
        <v>33730.400000000001</v>
      </c>
      <c r="E430" s="144">
        <v>149349.5</v>
      </c>
      <c r="F430" s="144">
        <v>0</v>
      </c>
      <c r="G430" s="144">
        <v>1929</v>
      </c>
      <c r="H430" s="144">
        <v>197301.30000000005</v>
      </c>
      <c r="I430" s="144">
        <v>33730.400000000001</v>
      </c>
      <c r="J430" s="144">
        <v>159823.5</v>
      </c>
      <c r="K430" s="144">
        <v>0</v>
      </c>
      <c r="L430" s="144">
        <v>3747.4</v>
      </c>
      <c r="M430" s="144">
        <v>191079.09510000001</v>
      </c>
      <c r="N430" s="144">
        <v>33730.400000000001</v>
      </c>
      <c r="O430" s="144">
        <v>153601.29519999999</v>
      </c>
      <c r="P430" s="144">
        <v>0</v>
      </c>
      <c r="Q430" s="144">
        <v>3747.4</v>
      </c>
      <c r="R430" s="141">
        <v>-6222.2049000000407</v>
      </c>
      <c r="S430" s="141">
        <v>0</v>
      </c>
      <c r="T430" s="141">
        <v>-6222.2048000000068</v>
      </c>
      <c r="U430" s="141">
        <v>0</v>
      </c>
      <c r="V430" s="141">
        <v>0</v>
      </c>
      <c r="W430" s="141">
        <v>96.846343688561589</v>
      </c>
      <c r="X430" s="141">
        <v>100</v>
      </c>
      <c r="Y430" s="140">
        <v>96.10682734391375</v>
      </c>
      <c r="Z430" s="140">
        <v>0</v>
      </c>
      <c r="AA430" s="142">
        <v>100</v>
      </c>
    </row>
    <row r="431" spans="1:27" s="147" customFormat="1" ht="12.75" x14ac:dyDescent="0.2">
      <c r="A431" s="130">
        <v>423</v>
      </c>
      <c r="B431" s="143" t="s">
        <v>1266</v>
      </c>
      <c r="C431" s="144">
        <v>104094.19999999997</v>
      </c>
      <c r="D431" s="144">
        <v>27635.699999999997</v>
      </c>
      <c r="E431" s="144">
        <v>73439.599999999977</v>
      </c>
      <c r="F431" s="144">
        <v>0</v>
      </c>
      <c r="G431" s="144">
        <v>3018.9000000000005</v>
      </c>
      <c r="H431" s="144">
        <v>112622.59999999998</v>
      </c>
      <c r="I431" s="144">
        <v>27635.699999999997</v>
      </c>
      <c r="J431" s="144">
        <v>79248.499999999985</v>
      </c>
      <c r="K431" s="144">
        <v>0</v>
      </c>
      <c r="L431" s="144">
        <v>5738.4</v>
      </c>
      <c r="M431" s="144">
        <v>110914.1976</v>
      </c>
      <c r="N431" s="144">
        <v>27635.699999999997</v>
      </c>
      <c r="O431" s="144">
        <v>77540.097799999989</v>
      </c>
      <c r="P431" s="144">
        <v>0</v>
      </c>
      <c r="Q431" s="144">
        <v>5738.4</v>
      </c>
      <c r="R431" s="141">
        <v>-1708.4023999999772</v>
      </c>
      <c r="S431" s="141">
        <v>0</v>
      </c>
      <c r="T431" s="141">
        <v>-1708.4021999999968</v>
      </c>
      <c r="U431" s="141">
        <v>0</v>
      </c>
      <c r="V431" s="141">
        <v>0</v>
      </c>
      <c r="W431" s="141">
        <v>98.483073202003879</v>
      </c>
      <c r="X431" s="141">
        <v>100</v>
      </c>
      <c r="Y431" s="140">
        <v>97.844246641892269</v>
      </c>
      <c r="Z431" s="140">
        <v>0</v>
      </c>
      <c r="AA431" s="142">
        <v>100</v>
      </c>
    </row>
    <row r="432" spans="1:27" s="147" customFormat="1" ht="12.75" x14ac:dyDescent="0.2">
      <c r="A432" s="130">
        <v>424</v>
      </c>
      <c r="B432" s="137" t="s">
        <v>1291</v>
      </c>
      <c r="C432" s="138">
        <v>185008.9</v>
      </c>
      <c r="D432" s="138">
        <v>33730.400000000001</v>
      </c>
      <c r="E432" s="138">
        <v>149349.5</v>
      </c>
      <c r="F432" s="138">
        <v>0</v>
      </c>
      <c r="G432" s="138">
        <v>1929</v>
      </c>
      <c r="H432" s="138">
        <v>197301.30000000005</v>
      </c>
      <c r="I432" s="139">
        <v>33730.400000000001</v>
      </c>
      <c r="J432" s="139">
        <v>159823.5</v>
      </c>
      <c r="K432" s="139">
        <v>0</v>
      </c>
      <c r="L432" s="139">
        <v>3747.4</v>
      </c>
      <c r="M432" s="138">
        <v>191079.09510000001</v>
      </c>
      <c r="N432" s="139">
        <v>33730.400000000001</v>
      </c>
      <c r="O432" s="139">
        <v>153601.29519999999</v>
      </c>
      <c r="P432" s="139">
        <v>0</v>
      </c>
      <c r="Q432" s="140">
        <v>3747.4</v>
      </c>
      <c r="R432" s="141">
        <v>-6222.2049000000407</v>
      </c>
      <c r="S432" s="140">
        <v>0</v>
      </c>
      <c r="T432" s="140">
        <v>-6222.2048000000068</v>
      </c>
      <c r="U432" s="140">
        <v>0</v>
      </c>
      <c r="V432" s="141">
        <v>0</v>
      </c>
      <c r="W432" s="141">
        <v>96.846343688561589</v>
      </c>
      <c r="X432" s="140">
        <v>100</v>
      </c>
      <c r="Y432" s="140">
        <v>96.10682734391375</v>
      </c>
      <c r="Z432" s="140">
        <v>0</v>
      </c>
      <c r="AA432" s="142">
        <v>100</v>
      </c>
    </row>
    <row r="433" spans="1:27" s="147" customFormat="1" ht="12.75" x14ac:dyDescent="0.2">
      <c r="A433" s="130">
        <v>425</v>
      </c>
      <c r="B433" s="137" t="s">
        <v>1607</v>
      </c>
      <c r="C433" s="138">
        <v>2829.3</v>
      </c>
      <c r="D433" s="138">
        <v>318.3</v>
      </c>
      <c r="E433" s="138">
        <v>2156.8000000000002</v>
      </c>
      <c r="F433" s="138">
        <v>0</v>
      </c>
      <c r="G433" s="138">
        <v>354.2</v>
      </c>
      <c r="H433" s="138">
        <v>3210.9</v>
      </c>
      <c r="I433" s="139">
        <v>318.3</v>
      </c>
      <c r="J433" s="139">
        <v>2528</v>
      </c>
      <c r="K433" s="139">
        <v>0</v>
      </c>
      <c r="L433" s="139">
        <v>364.59999999999997</v>
      </c>
      <c r="M433" s="138">
        <v>3210.9</v>
      </c>
      <c r="N433" s="139">
        <v>318.3</v>
      </c>
      <c r="O433" s="139">
        <v>2528</v>
      </c>
      <c r="P433" s="139">
        <v>0</v>
      </c>
      <c r="Q433" s="140">
        <v>364.59999999999997</v>
      </c>
      <c r="R433" s="141">
        <v>0</v>
      </c>
      <c r="S433" s="140">
        <v>0</v>
      </c>
      <c r="T433" s="140">
        <v>0</v>
      </c>
      <c r="U433" s="140">
        <v>0</v>
      </c>
      <c r="V433" s="141">
        <v>0</v>
      </c>
      <c r="W433" s="141">
        <v>100</v>
      </c>
      <c r="X433" s="140">
        <v>100</v>
      </c>
      <c r="Y433" s="140">
        <v>100</v>
      </c>
      <c r="Z433" s="140">
        <v>0</v>
      </c>
      <c r="AA433" s="142">
        <v>100</v>
      </c>
    </row>
    <row r="434" spans="1:27" s="147" customFormat="1" ht="12.75" x14ac:dyDescent="0.2">
      <c r="A434" s="130">
        <v>426</v>
      </c>
      <c r="B434" s="137" t="s">
        <v>1608</v>
      </c>
      <c r="C434" s="138">
        <v>1726.8999999999999</v>
      </c>
      <c r="D434" s="138">
        <v>805.8</v>
      </c>
      <c r="E434" s="138">
        <v>899.8</v>
      </c>
      <c r="F434" s="138">
        <v>0</v>
      </c>
      <c r="G434" s="138">
        <v>21.3</v>
      </c>
      <c r="H434" s="138">
        <v>1861.3999999999994</v>
      </c>
      <c r="I434" s="139">
        <v>805.8</v>
      </c>
      <c r="J434" s="139">
        <v>996.39999999999986</v>
      </c>
      <c r="K434" s="139">
        <v>0</v>
      </c>
      <c r="L434" s="139">
        <v>59.2</v>
      </c>
      <c r="M434" s="138">
        <v>1832.6486</v>
      </c>
      <c r="N434" s="139">
        <v>805.8</v>
      </c>
      <c r="O434" s="139">
        <v>967.64859999999999</v>
      </c>
      <c r="P434" s="139">
        <v>0</v>
      </c>
      <c r="Q434" s="140">
        <v>59.2</v>
      </c>
      <c r="R434" s="141">
        <v>-28.751399999999421</v>
      </c>
      <c r="S434" s="140">
        <v>0</v>
      </c>
      <c r="T434" s="140">
        <v>-28.751399999999876</v>
      </c>
      <c r="U434" s="140">
        <v>0</v>
      </c>
      <c r="V434" s="141">
        <v>0</v>
      </c>
      <c r="W434" s="141">
        <v>98.455388417320322</v>
      </c>
      <c r="X434" s="140">
        <v>100</v>
      </c>
      <c r="Y434" s="140">
        <v>97.114472099558427</v>
      </c>
      <c r="Z434" s="140">
        <v>0</v>
      </c>
      <c r="AA434" s="142">
        <v>100</v>
      </c>
    </row>
    <row r="435" spans="1:27" s="147" customFormat="1" ht="12.75" x14ac:dyDescent="0.2">
      <c r="A435" s="130">
        <v>427</v>
      </c>
      <c r="B435" s="137" t="s">
        <v>1609</v>
      </c>
      <c r="C435" s="138">
        <v>1586.1</v>
      </c>
      <c r="D435" s="138">
        <v>632</v>
      </c>
      <c r="E435" s="138">
        <v>910.3</v>
      </c>
      <c r="F435" s="138">
        <v>0</v>
      </c>
      <c r="G435" s="138">
        <v>43.8</v>
      </c>
      <c r="H435" s="138">
        <v>1695.4999999999995</v>
      </c>
      <c r="I435" s="139">
        <v>632</v>
      </c>
      <c r="J435" s="139">
        <v>983.8</v>
      </c>
      <c r="K435" s="139">
        <v>0</v>
      </c>
      <c r="L435" s="139">
        <v>79.699999999999989</v>
      </c>
      <c r="M435" s="138">
        <v>1665.9568999999999</v>
      </c>
      <c r="N435" s="139">
        <v>632</v>
      </c>
      <c r="O435" s="139">
        <v>954.25689999999986</v>
      </c>
      <c r="P435" s="139">
        <v>0</v>
      </c>
      <c r="Q435" s="140">
        <v>79.699999999999989</v>
      </c>
      <c r="R435" s="141">
        <v>-29.54309999999964</v>
      </c>
      <c r="S435" s="140">
        <v>0</v>
      </c>
      <c r="T435" s="140">
        <v>-29.543100000000095</v>
      </c>
      <c r="U435" s="140">
        <v>0</v>
      </c>
      <c r="V435" s="141">
        <v>0</v>
      </c>
      <c r="W435" s="141">
        <v>98.25755824240639</v>
      </c>
      <c r="X435" s="140">
        <v>100</v>
      </c>
      <c r="Y435" s="140">
        <v>96.997042081723919</v>
      </c>
      <c r="Z435" s="140">
        <v>0</v>
      </c>
      <c r="AA435" s="142">
        <v>100</v>
      </c>
    </row>
    <row r="436" spans="1:27" s="147" customFormat="1" ht="12.75" x14ac:dyDescent="0.2">
      <c r="A436" s="130">
        <v>428</v>
      </c>
      <c r="B436" s="137" t="s">
        <v>1610</v>
      </c>
      <c r="C436" s="138">
        <v>3142.2</v>
      </c>
      <c r="D436" s="138">
        <v>952.1</v>
      </c>
      <c r="E436" s="138">
        <v>2136.5</v>
      </c>
      <c r="F436" s="138">
        <v>0</v>
      </c>
      <c r="G436" s="138">
        <v>53.6</v>
      </c>
      <c r="H436" s="138">
        <v>3371.2999999999997</v>
      </c>
      <c r="I436" s="139">
        <v>952.1</v>
      </c>
      <c r="J436" s="139">
        <v>2365.6</v>
      </c>
      <c r="K436" s="139">
        <v>0</v>
      </c>
      <c r="L436" s="139">
        <v>53.6</v>
      </c>
      <c r="M436" s="138">
        <v>3187.9178999999999</v>
      </c>
      <c r="N436" s="139">
        <v>952.1</v>
      </c>
      <c r="O436" s="139">
        <v>2182.2178999999996</v>
      </c>
      <c r="P436" s="139">
        <v>0</v>
      </c>
      <c r="Q436" s="140">
        <v>53.6</v>
      </c>
      <c r="R436" s="141">
        <v>-183.38209999999981</v>
      </c>
      <c r="S436" s="140">
        <v>0</v>
      </c>
      <c r="T436" s="140">
        <v>-183.38210000000026</v>
      </c>
      <c r="U436" s="140">
        <v>0</v>
      </c>
      <c r="V436" s="141">
        <v>0</v>
      </c>
      <c r="W436" s="141">
        <v>94.56049298490197</v>
      </c>
      <c r="X436" s="140">
        <v>100</v>
      </c>
      <c r="Y436" s="140">
        <v>92.247966689212021</v>
      </c>
      <c r="Z436" s="140">
        <v>0</v>
      </c>
      <c r="AA436" s="142">
        <v>100</v>
      </c>
    </row>
    <row r="437" spans="1:27" s="147" customFormat="1" ht="12.75" x14ac:dyDescent="0.2">
      <c r="A437" s="130">
        <v>429</v>
      </c>
      <c r="B437" s="137" t="s">
        <v>1611</v>
      </c>
      <c r="C437" s="138">
        <v>3196.5</v>
      </c>
      <c r="D437" s="138">
        <v>844.5</v>
      </c>
      <c r="E437" s="138">
        <v>2269.1999999999998</v>
      </c>
      <c r="F437" s="138">
        <v>0</v>
      </c>
      <c r="G437" s="138">
        <v>82.8</v>
      </c>
      <c r="H437" s="138">
        <v>3418.900000000001</v>
      </c>
      <c r="I437" s="139">
        <v>844.5</v>
      </c>
      <c r="J437" s="139">
        <v>2487.8000000000002</v>
      </c>
      <c r="K437" s="139">
        <v>0</v>
      </c>
      <c r="L437" s="139">
        <v>86.6</v>
      </c>
      <c r="M437" s="138">
        <v>3418.9</v>
      </c>
      <c r="N437" s="139">
        <v>844.5</v>
      </c>
      <c r="O437" s="139">
        <v>2487.8000000000002</v>
      </c>
      <c r="P437" s="139">
        <v>0</v>
      </c>
      <c r="Q437" s="140">
        <v>86.6</v>
      </c>
      <c r="R437" s="141">
        <v>0</v>
      </c>
      <c r="S437" s="140">
        <v>0</v>
      </c>
      <c r="T437" s="140">
        <v>0</v>
      </c>
      <c r="U437" s="140">
        <v>0</v>
      </c>
      <c r="V437" s="141">
        <v>0</v>
      </c>
      <c r="W437" s="141">
        <v>99.999999999999972</v>
      </c>
      <c r="X437" s="140">
        <v>100</v>
      </c>
      <c r="Y437" s="140">
        <v>100</v>
      </c>
      <c r="Z437" s="140">
        <v>0</v>
      </c>
      <c r="AA437" s="142">
        <v>100</v>
      </c>
    </row>
    <row r="438" spans="1:27" s="147" customFormat="1" ht="12.75" x14ac:dyDescent="0.2">
      <c r="A438" s="130">
        <v>430</v>
      </c>
      <c r="B438" s="137" t="s">
        <v>1612</v>
      </c>
      <c r="C438" s="138">
        <v>2938</v>
      </c>
      <c r="D438" s="138">
        <v>707</v>
      </c>
      <c r="E438" s="138">
        <v>2185.9</v>
      </c>
      <c r="F438" s="138">
        <v>0</v>
      </c>
      <c r="G438" s="138">
        <v>45.1</v>
      </c>
      <c r="H438" s="138">
        <v>3037.8</v>
      </c>
      <c r="I438" s="139">
        <v>707</v>
      </c>
      <c r="J438" s="139">
        <v>2277.6999999999998</v>
      </c>
      <c r="K438" s="139">
        <v>0</v>
      </c>
      <c r="L438" s="139">
        <v>53.099999999999994</v>
      </c>
      <c r="M438" s="138">
        <v>3037.7999999999997</v>
      </c>
      <c r="N438" s="139">
        <v>707</v>
      </c>
      <c r="O438" s="139">
        <v>2277.6999999999998</v>
      </c>
      <c r="P438" s="139">
        <v>0</v>
      </c>
      <c r="Q438" s="140">
        <v>53.099999999999994</v>
      </c>
      <c r="R438" s="141">
        <v>0</v>
      </c>
      <c r="S438" s="140">
        <v>0</v>
      </c>
      <c r="T438" s="140">
        <v>0</v>
      </c>
      <c r="U438" s="140">
        <v>0</v>
      </c>
      <c r="V438" s="141">
        <v>0</v>
      </c>
      <c r="W438" s="141">
        <v>99.999999999999986</v>
      </c>
      <c r="X438" s="140">
        <v>100</v>
      </c>
      <c r="Y438" s="140">
        <v>100</v>
      </c>
      <c r="Z438" s="140">
        <v>0</v>
      </c>
      <c r="AA438" s="142">
        <v>100</v>
      </c>
    </row>
    <row r="439" spans="1:27" s="147" customFormat="1" ht="12.75" x14ac:dyDescent="0.2">
      <c r="A439" s="130">
        <v>431</v>
      </c>
      <c r="B439" s="137" t="s">
        <v>1613</v>
      </c>
      <c r="C439" s="138">
        <v>3031.7000000000003</v>
      </c>
      <c r="D439" s="138">
        <v>1036.5</v>
      </c>
      <c r="E439" s="138">
        <v>1939.8</v>
      </c>
      <c r="F439" s="138">
        <v>0</v>
      </c>
      <c r="G439" s="138">
        <v>55.4</v>
      </c>
      <c r="H439" s="138">
        <v>3391.4000000000005</v>
      </c>
      <c r="I439" s="139">
        <v>1036.5</v>
      </c>
      <c r="J439" s="139">
        <v>2117.8000000000002</v>
      </c>
      <c r="K439" s="139">
        <v>0</v>
      </c>
      <c r="L439" s="139">
        <v>237.1</v>
      </c>
      <c r="M439" s="138">
        <v>3304.8989999999999</v>
      </c>
      <c r="N439" s="139">
        <v>1036.5</v>
      </c>
      <c r="O439" s="139">
        <v>2031.299</v>
      </c>
      <c r="P439" s="139">
        <v>0</v>
      </c>
      <c r="Q439" s="140">
        <v>237.1</v>
      </c>
      <c r="R439" s="141">
        <v>-86.501000000000658</v>
      </c>
      <c r="S439" s="140">
        <v>0</v>
      </c>
      <c r="T439" s="140">
        <v>-86.501000000000204</v>
      </c>
      <c r="U439" s="140">
        <v>0</v>
      </c>
      <c r="V439" s="141">
        <v>0</v>
      </c>
      <c r="W439" s="141">
        <v>97.449401427139222</v>
      </c>
      <c r="X439" s="140">
        <v>100</v>
      </c>
      <c r="Y439" s="140">
        <v>95.915525545377264</v>
      </c>
      <c r="Z439" s="140">
        <v>0</v>
      </c>
      <c r="AA439" s="142">
        <v>100</v>
      </c>
    </row>
    <row r="440" spans="1:27" s="147" customFormat="1" ht="12.75" x14ac:dyDescent="0.2">
      <c r="A440" s="130">
        <v>432</v>
      </c>
      <c r="B440" s="137" t="s">
        <v>1614</v>
      </c>
      <c r="C440" s="138">
        <v>2161.9</v>
      </c>
      <c r="D440" s="138">
        <v>835.3</v>
      </c>
      <c r="E440" s="138">
        <v>1293</v>
      </c>
      <c r="F440" s="138">
        <v>0</v>
      </c>
      <c r="G440" s="138">
        <v>33.6</v>
      </c>
      <c r="H440" s="138">
        <v>2343</v>
      </c>
      <c r="I440" s="139">
        <v>835.3</v>
      </c>
      <c r="J440" s="139">
        <v>1433</v>
      </c>
      <c r="K440" s="139">
        <v>0</v>
      </c>
      <c r="L440" s="139">
        <v>74.700000000000017</v>
      </c>
      <c r="M440" s="138">
        <v>2338.3227999999999</v>
      </c>
      <c r="N440" s="139">
        <v>835.3</v>
      </c>
      <c r="O440" s="139">
        <v>1428.3228000000001</v>
      </c>
      <c r="P440" s="139">
        <v>0</v>
      </c>
      <c r="Q440" s="140">
        <v>74.700000000000017</v>
      </c>
      <c r="R440" s="141">
        <v>-4.6772000000000844</v>
      </c>
      <c r="S440" s="140">
        <v>0</v>
      </c>
      <c r="T440" s="140">
        <v>-4.677199999999857</v>
      </c>
      <c r="U440" s="140">
        <v>0</v>
      </c>
      <c r="V440" s="141">
        <v>0</v>
      </c>
      <c r="W440" s="141">
        <v>99.800375586854457</v>
      </c>
      <c r="X440" s="140">
        <v>100</v>
      </c>
      <c r="Y440" s="149">
        <v>99.67360781577112</v>
      </c>
      <c r="Z440" s="149">
        <v>0</v>
      </c>
      <c r="AA440" s="150">
        <v>100</v>
      </c>
    </row>
    <row r="441" spans="1:27" s="147" customFormat="1" ht="12.75" x14ac:dyDescent="0.2">
      <c r="A441" s="130">
        <v>433</v>
      </c>
      <c r="B441" s="137" t="s">
        <v>1606</v>
      </c>
      <c r="C441" s="138">
        <v>16994.3</v>
      </c>
      <c r="D441" s="138">
        <v>1539.4</v>
      </c>
      <c r="E441" s="138">
        <v>14580.4</v>
      </c>
      <c r="F441" s="138">
        <v>0</v>
      </c>
      <c r="G441" s="138">
        <v>874.5</v>
      </c>
      <c r="H441" s="138">
        <v>18056.500000000007</v>
      </c>
      <c r="I441" s="139">
        <v>1539.4</v>
      </c>
      <c r="J441" s="139">
        <v>15544.300000000001</v>
      </c>
      <c r="K441" s="139">
        <v>0</v>
      </c>
      <c r="L441" s="139">
        <v>972.8</v>
      </c>
      <c r="M441" s="138">
        <v>17706.311600000001</v>
      </c>
      <c r="N441" s="139">
        <v>1539.4</v>
      </c>
      <c r="O441" s="139">
        <v>15194.1116</v>
      </c>
      <c r="P441" s="139">
        <v>0</v>
      </c>
      <c r="Q441" s="140">
        <v>972.8</v>
      </c>
      <c r="R441" s="141">
        <v>-350.18840000000637</v>
      </c>
      <c r="S441" s="140">
        <v>0</v>
      </c>
      <c r="T441" s="140">
        <v>-350.18840000000091</v>
      </c>
      <c r="U441" s="140">
        <v>0</v>
      </c>
      <c r="V441" s="141">
        <v>0</v>
      </c>
      <c r="W441" s="141">
        <v>98.060596461108148</v>
      </c>
      <c r="X441" s="140">
        <v>100</v>
      </c>
      <c r="Y441" s="140">
        <v>97.74715876559253</v>
      </c>
      <c r="Z441" s="140">
        <v>0</v>
      </c>
      <c r="AA441" s="142">
        <v>100</v>
      </c>
    </row>
    <row r="442" spans="1:27" s="147" customFormat="1" ht="12.75" x14ac:dyDescent="0.2">
      <c r="A442" s="130">
        <v>434</v>
      </c>
      <c r="B442" s="137" t="s">
        <v>1615</v>
      </c>
      <c r="C442" s="138">
        <v>2742.5</v>
      </c>
      <c r="D442" s="138">
        <v>580</v>
      </c>
      <c r="E442" s="138">
        <v>2042.3</v>
      </c>
      <c r="F442" s="138">
        <v>0</v>
      </c>
      <c r="G442" s="138">
        <v>120.2</v>
      </c>
      <c r="H442" s="138">
        <v>2928.2000000000003</v>
      </c>
      <c r="I442" s="139">
        <v>580</v>
      </c>
      <c r="J442" s="139">
        <v>2210.1000000000004</v>
      </c>
      <c r="K442" s="139">
        <v>0</v>
      </c>
      <c r="L442" s="139">
        <v>138.1</v>
      </c>
      <c r="M442" s="138">
        <v>2928.2000000000003</v>
      </c>
      <c r="N442" s="139">
        <v>580</v>
      </c>
      <c r="O442" s="139">
        <v>2210.1000000000004</v>
      </c>
      <c r="P442" s="139">
        <v>0</v>
      </c>
      <c r="Q442" s="140">
        <v>138.1</v>
      </c>
      <c r="R442" s="141">
        <v>0</v>
      </c>
      <c r="S442" s="140">
        <v>0</v>
      </c>
      <c r="T442" s="140">
        <v>0</v>
      </c>
      <c r="U442" s="140">
        <v>0</v>
      </c>
      <c r="V442" s="141">
        <v>0</v>
      </c>
      <c r="W442" s="141">
        <v>100</v>
      </c>
      <c r="X442" s="140">
        <v>100</v>
      </c>
      <c r="Y442" s="140">
        <v>100</v>
      </c>
      <c r="Z442" s="140">
        <v>0</v>
      </c>
      <c r="AA442" s="142">
        <v>100</v>
      </c>
    </row>
    <row r="443" spans="1:27" s="147" customFormat="1" ht="12.75" x14ac:dyDescent="0.2">
      <c r="A443" s="130">
        <v>435</v>
      </c>
      <c r="B443" s="137" t="s">
        <v>1616</v>
      </c>
      <c r="C443" s="138">
        <v>3247.3</v>
      </c>
      <c r="D443" s="138">
        <v>829.4</v>
      </c>
      <c r="E443" s="138">
        <v>2262.1</v>
      </c>
      <c r="F443" s="138">
        <v>0</v>
      </c>
      <c r="G443" s="138">
        <v>155.80000000000001</v>
      </c>
      <c r="H443" s="138">
        <v>3592.0000000000009</v>
      </c>
      <c r="I443" s="139">
        <v>829.4</v>
      </c>
      <c r="J443" s="139">
        <v>2466.9</v>
      </c>
      <c r="K443" s="139">
        <v>0</v>
      </c>
      <c r="L443" s="139">
        <v>295.70000000000005</v>
      </c>
      <c r="M443" s="138">
        <v>3592</v>
      </c>
      <c r="N443" s="139">
        <v>829.4</v>
      </c>
      <c r="O443" s="139">
        <v>2466.9</v>
      </c>
      <c r="P443" s="139">
        <v>0</v>
      </c>
      <c r="Q443" s="140">
        <v>295.70000000000005</v>
      </c>
      <c r="R443" s="141">
        <v>0</v>
      </c>
      <c r="S443" s="140">
        <v>0</v>
      </c>
      <c r="T443" s="140">
        <v>0</v>
      </c>
      <c r="U443" s="140">
        <v>0</v>
      </c>
      <c r="V443" s="141">
        <v>0</v>
      </c>
      <c r="W443" s="141">
        <v>99.999999999999972</v>
      </c>
      <c r="X443" s="140">
        <v>100</v>
      </c>
      <c r="Y443" s="140">
        <v>100</v>
      </c>
      <c r="Z443" s="140">
        <v>0</v>
      </c>
      <c r="AA443" s="142">
        <v>100</v>
      </c>
    </row>
    <row r="444" spans="1:27" s="147" customFormat="1" ht="12.75" x14ac:dyDescent="0.2">
      <c r="A444" s="130">
        <v>436</v>
      </c>
      <c r="B444" s="137" t="s">
        <v>1617</v>
      </c>
      <c r="C444" s="138">
        <v>2276.2000000000003</v>
      </c>
      <c r="D444" s="138">
        <v>838.4</v>
      </c>
      <c r="E444" s="138">
        <v>1393.4</v>
      </c>
      <c r="F444" s="138">
        <v>0</v>
      </c>
      <c r="G444" s="138">
        <v>44.4</v>
      </c>
      <c r="H444" s="138">
        <v>2447.9</v>
      </c>
      <c r="I444" s="139">
        <v>838.4</v>
      </c>
      <c r="J444" s="139">
        <v>1508.8000000000002</v>
      </c>
      <c r="K444" s="139">
        <v>0</v>
      </c>
      <c r="L444" s="139">
        <v>100.69999999999999</v>
      </c>
      <c r="M444" s="138">
        <v>2445.2824999999998</v>
      </c>
      <c r="N444" s="139">
        <v>838.4</v>
      </c>
      <c r="O444" s="139">
        <v>1506.1825000000001</v>
      </c>
      <c r="P444" s="139">
        <v>0</v>
      </c>
      <c r="Q444" s="140">
        <v>100.69999999999999</v>
      </c>
      <c r="R444" s="141">
        <v>-2.617500000000291</v>
      </c>
      <c r="S444" s="140">
        <v>0</v>
      </c>
      <c r="T444" s="140">
        <v>-2.6175000000000637</v>
      </c>
      <c r="U444" s="140">
        <v>0</v>
      </c>
      <c r="V444" s="141">
        <v>0</v>
      </c>
      <c r="W444" s="141">
        <v>99.893071612402451</v>
      </c>
      <c r="X444" s="140">
        <v>100</v>
      </c>
      <c r="Y444" s="140">
        <v>99.826517762460227</v>
      </c>
      <c r="Z444" s="140">
        <v>0</v>
      </c>
      <c r="AA444" s="142">
        <v>100</v>
      </c>
    </row>
    <row r="445" spans="1:27" s="147" customFormat="1" ht="12.75" x14ac:dyDescent="0.2">
      <c r="A445" s="130">
        <v>437</v>
      </c>
      <c r="B445" s="137" t="s">
        <v>1618</v>
      </c>
      <c r="C445" s="138">
        <v>1995</v>
      </c>
      <c r="D445" s="138">
        <v>885.2</v>
      </c>
      <c r="E445" s="138">
        <v>1101.3</v>
      </c>
      <c r="F445" s="138">
        <v>0</v>
      </c>
      <c r="G445" s="138">
        <v>8.5</v>
      </c>
      <c r="H445" s="138">
        <v>2090.2999999999997</v>
      </c>
      <c r="I445" s="139">
        <v>885.2</v>
      </c>
      <c r="J445" s="139">
        <v>1183.1000000000001</v>
      </c>
      <c r="K445" s="139">
        <v>0</v>
      </c>
      <c r="L445" s="139">
        <v>22</v>
      </c>
      <c r="M445" s="138">
        <v>1974.7460000000001</v>
      </c>
      <c r="N445" s="139">
        <v>885.2</v>
      </c>
      <c r="O445" s="139">
        <v>1067.5461</v>
      </c>
      <c r="P445" s="139">
        <v>0</v>
      </c>
      <c r="Q445" s="140">
        <v>22</v>
      </c>
      <c r="R445" s="141">
        <v>-115.55399999999963</v>
      </c>
      <c r="S445" s="140">
        <v>0</v>
      </c>
      <c r="T445" s="140">
        <v>-115.55390000000011</v>
      </c>
      <c r="U445" s="140">
        <v>0</v>
      </c>
      <c r="V445" s="141">
        <v>0</v>
      </c>
      <c r="W445" s="141">
        <v>94.47189398650913</v>
      </c>
      <c r="X445" s="140">
        <v>100</v>
      </c>
      <c r="Y445" s="140">
        <v>90.232955794100235</v>
      </c>
      <c r="Z445" s="140">
        <v>0</v>
      </c>
      <c r="AA445" s="142">
        <v>100</v>
      </c>
    </row>
    <row r="446" spans="1:27" s="147" customFormat="1" ht="12.75" x14ac:dyDescent="0.2">
      <c r="A446" s="130">
        <v>438</v>
      </c>
      <c r="B446" s="137" t="s">
        <v>1619</v>
      </c>
      <c r="C446" s="138">
        <v>1564.7</v>
      </c>
      <c r="D446" s="138">
        <v>767</v>
      </c>
      <c r="E446" s="138">
        <v>776</v>
      </c>
      <c r="F446" s="138">
        <v>0</v>
      </c>
      <c r="G446" s="138">
        <v>21.7</v>
      </c>
      <c r="H446" s="138">
        <v>1716.6000000000001</v>
      </c>
      <c r="I446" s="139">
        <v>767</v>
      </c>
      <c r="J446" s="139">
        <v>863.19999999999993</v>
      </c>
      <c r="K446" s="139">
        <v>0</v>
      </c>
      <c r="L446" s="139">
        <v>86.4</v>
      </c>
      <c r="M446" s="138">
        <v>1696.4703</v>
      </c>
      <c r="N446" s="139">
        <v>767</v>
      </c>
      <c r="O446" s="139">
        <v>843.07030000000009</v>
      </c>
      <c r="P446" s="139">
        <v>0</v>
      </c>
      <c r="Q446" s="140">
        <v>86.4</v>
      </c>
      <c r="R446" s="141">
        <v>-20.129700000000184</v>
      </c>
      <c r="S446" s="140">
        <v>0</v>
      </c>
      <c r="T446" s="140">
        <v>-20.129699999999843</v>
      </c>
      <c r="U446" s="140">
        <v>0</v>
      </c>
      <c r="V446" s="141">
        <v>0</v>
      </c>
      <c r="W446" s="141">
        <v>98.827350576721415</v>
      </c>
      <c r="X446" s="140">
        <v>100</v>
      </c>
      <c r="Y446" s="140">
        <v>97.668014365152928</v>
      </c>
      <c r="Z446" s="140">
        <v>0</v>
      </c>
      <c r="AA446" s="142">
        <v>100</v>
      </c>
    </row>
    <row r="447" spans="1:27" s="147" customFormat="1" ht="12.75" x14ac:dyDescent="0.2">
      <c r="A447" s="130">
        <v>439</v>
      </c>
      <c r="B447" s="137" t="s">
        <v>1620</v>
      </c>
      <c r="C447" s="138">
        <v>2130.9</v>
      </c>
      <c r="D447" s="138">
        <v>680.1</v>
      </c>
      <c r="E447" s="138">
        <v>1402.3</v>
      </c>
      <c r="F447" s="138">
        <v>0</v>
      </c>
      <c r="G447" s="138">
        <v>48.5</v>
      </c>
      <c r="H447" s="138">
        <v>2450.4000000000005</v>
      </c>
      <c r="I447" s="139">
        <v>680.1</v>
      </c>
      <c r="J447" s="139">
        <v>1558.3000000000002</v>
      </c>
      <c r="K447" s="139">
        <v>0</v>
      </c>
      <c r="L447" s="139">
        <v>212</v>
      </c>
      <c r="M447" s="138">
        <v>2450.4</v>
      </c>
      <c r="N447" s="139">
        <v>680.1</v>
      </c>
      <c r="O447" s="139">
        <v>1558.3000000000002</v>
      </c>
      <c r="P447" s="139">
        <v>0</v>
      </c>
      <c r="Q447" s="140">
        <v>212</v>
      </c>
      <c r="R447" s="141">
        <v>0</v>
      </c>
      <c r="S447" s="140">
        <v>0</v>
      </c>
      <c r="T447" s="140">
        <v>0</v>
      </c>
      <c r="U447" s="140">
        <v>0</v>
      </c>
      <c r="V447" s="141">
        <v>0</v>
      </c>
      <c r="W447" s="141">
        <v>99.999999999999972</v>
      </c>
      <c r="X447" s="140">
        <v>100</v>
      </c>
      <c r="Y447" s="140">
        <v>100</v>
      </c>
      <c r="Z447" s="140">
        <v>0</v>
      </c>
      <c r="AA447" s="142">
        <v>100</v>
      </c>
    </row>
    <row r="448" spans="1:27" s="147" customFormat="1" ht="12.75" x14ac:dyDescent="0.2">
      <c r="A448" s="130">
        <v>440</v>
      </c>
      <c r="B448" s="137" t="s">
        <v>1621</v>
      </c>
      <c r="C448" s="138">
        <v>3345.3999999999996</v>
      </c>
      <c r="D448" s="138">
        <v>968.1</v>
      </c>
      <c r="E448" s="138">
        <v>2341.1999999999998</v>
      </c>
      <c r="F448" s="138">
        <v>0</v>
      </c>
      <c r="G448" s="138">
        <v>36.1</v>
      </c>
      <c r="H448" s="138">
        <v>3625.5000000000005</v>
      </c>
      <c r="I448" s="139">
        <v>968.1</v>
      </c>
      <c r="J448" s="139">
        <v>2578.7999999999997</v>
      </c>
      <c r="K448" s="139">
        <v>0</v>
      </c>
      <c r="L448" s="139">
        <v>78.599999999999994</v>
      </c>
      <c r="M448" s="138">
        <v>3425.5056999999997</v>
      </c>
      <c r="N448" s="139">
        <v>968.1</v>
      </c>
      <c r="O448" s="139">
        <v>2378.8056999999999</v>
      </c>
      <c r="P448" s="139">
        <v>0</v>
      </c>
      <c r="Q448" s="140">
        <v>78.599999999999994</v>
      </c>
      <c r="R448" s="141">
        <v>-199.99430000000075</v>
      </c>
      <c r="S448" s="140">
        <v>0</v>
      </c>
      <c r="T448" s="140">
        <v>-199.99429999999984</v>
      </c>
      <c r="U448" s="140">
        <v>0</v>
      </c>
      <c r="V448" s="141">
        <v>0</v>
      </c>
      <c r="W448" s="141">
        <v>94.483676734243545</v>
      </c>
      <c r="X448" s="140">
        <v>100</v>
      </c>
      <c r="Y448" s="140">
        <v>92.244675818210027</v>
      </c>
      <c r="Z448" s="140">
        <v>0</v>
      </c>
      <c r="AA448" s="142">
        <v>100</v>
      </c>
    </row>
    <row r="449" spans="1:27" s="147" customFormat="1" ht="12.75" x14ac:dyDescent="0.2">
      <c r="A449" s="130">
        <v>441</v>
      </c>
      <c r="B449" s="137" t="s">
        <v>1622</v>
      </c>
      <c r="C449" s="138">
        <v>2506.9</v>
      </c>
      <c r="D449" s="138">
        <v>790.3</v>
      </c>
      <c r="E449" s="138">
        <v>1665.7</v>
      </c>
      <c r="F449" s="138">
        <v>0</v>
      </c>
      <c r="G449" s="138">
        <v>50.9</v>
      </c>
      <c r="H449" s="138">
        <v>2872.7000000000003</v>
      </c>
      <c r="I449" s="139">
        <v>790.3</v>
      </c>
      <c r="J449" s="139">
        <v>1834.7</v>
      </c>
      <c r="K449" s="139">
        <v>0</v>
      </c>
      <c r="L449" s="139">
        <v>247.70000000000002</v>
      </c>
      <c r="M449" s="138">
        <v>2872.7</v>
      </c>
      <c r="N449" s="139">
        <v>790.3</v>
      </c>
      <c r="O449" s="139">
        <v>1834.7</v>
      </c>
      <c r="P449" s="139">
        <v>0</v>
      </c>
      <c r="Q449" s="140">
        <v>247.70000000000002</v>
      </c>
      <c r="R449" s="141">
        <v>0</v>
      </c>
      <c r="S449" s="140">
        <v>0</v>
      </c>
      <c r="T449" s="140">
        <v>0</v>
      </c>
      <c r="U449" s="140">
        <v>0</v>
      </c>
      <c r="V449" s="141">
        <v>0</v>
      </c>
      <c r="W449" s="141">
        <v>99.999999999999986</v>
      </c>
      <c r="X449" s="140">
        <v>100</v>
      </c>
      <c r="Y449" s="140">
        <v>100</v>
      </c>
      <c r="Z449" s="140">
        <v>0</v>
      </c>
      <c r="AA449" s="142">
        <v>100</v>
      </c>
    </row>
    <row r="450" spans="1:27" s="147" customFormat="1" ht="12.75" x14ac:dyDescent="0.2">
      <c r="A450" s="130">
        <v>442</v>
      </c>
      <c r="B450" s="137" t="s">
        <v>1623</v>
      </c>
      <c r="C450" s="138">
        <v>1758.3</v>
      </c>
      <c r="D450" s="138">
        <v>757</v>
      </c>
      <c r="E450" s="138">
        <v>973</v>
      </c>
      <c r="F450" s="138">
        <v>0</v>
      </c>
      <c r="G450" s="138">
        <v>28.3</v>
      </c>
      <c r="H450" s="138">
        <v>1931.6</v>
      </c>
      <c r="I450" s="139">
        <v>757</v>
      </c>
      <c r="J450" s="139">
        <v>1095.2</v>
      </c>
      <c r="K450" s="139">
        <v>0</v>
      </c>
      <c r="L450" s="139">
        <v>79.400000000000006</v>
      </c>
      <c r="M450" s="138">
        <v>1931.6000000000001</v>
      </c>
      <c r="N450" s="139">
        <v>757</v>
      </c>
      <c r="O450" s="139">
        <v>1095.2</v>
      </c>
      <c r="P450" s="139">
        <v>0</v>
      </c>
      <c r="Q450" s="140">
        <v>79.400000000000006</v>
      </c>
      <c r="R450" s="141">
        <v>0</v>
      </c>
      <c r="S450" s="140">
        <v>0</v>
      </c>
      <c r="T450" s="140">
        <v>0</v>
      </c>
      <c r="U450" s="140">
        <v>0</v>
      </c>
      <c r="V450" s="141">
        <v>0</v>
      </c>
      <c r="W450" s="141">
        <v>100.00000000000003</v>
      </c>
      <c r="X450" s="140">
        <v>100</v>
      </c>
      <c r="Y450" s="140">
        <v>100</v>
      </c>
      <c r="Z450" s="140">
        <v>0</v>
      </c>
      <c r="AA450" s="142">
        <v>100</v>
      </c>
    </row>
    <row r="451" spans="1:27" s="147" customFormat="1" ht="12.75" x14ac:dyDescent="0.2">
      <c r="A451" s="130">
        <v>443</v>
      </c>
      <c r="B451" s="137" t="s">
        <v>1624</v>
      </c>
      <c r="C451" s="138">
        <v>3111.5</v>
      </c>
      <c r="D451" s="138">
        <v>806.7</v>
      </c>
      <c r="E451" s="138">
        <v>2216.5</v>
      </c>
      <c r="F451" s="138">
        <v>0</v>
      </c>
      <c r="G451" s="138">
        <v>88.3</v>
      </c>
      <c r="H451" s="138">
        <v>3436.8000000000006</v>
      </c>
      <c r="I451" s="139">
        <v>806.7</v>
      </c>
      <c r="J451" s="139">
        <v>2377.2999999999997</v>
      </c>
      <c r="K451" s="139">
        <v>0</v>
      </c>
      <c r="L451" s="139">
        <v>252.8</v>
      </c>
      <c r="M451" s="138">
        <v>3372.0437000000002</v>
      </c>
      <c r="N451" s="139">
        <v>806.7</v>
      </c>
      <c r="O451" s="139">
        <v>2312.5437000000002</v>
      </c>
      <c r="P451" s="139">
        <v>0</v>
      </c>
      <c r="Q451" s="140">
        <v>252.8</v>
      </c>
      <c r="R451" s="141">
        <v>-64.756300000000465</v>
      </c>
      <c r="S451" s="140">
        <v>0</v>
      </c>
      <c r="T451" s="140">
        <v>-64.756299999999555</v>
      </c>
      <c r="U451" s="140">
        <v>0</v>
      </c>
      <c r="V451" s="141">
        <v>0</v>
      </c>
      <c r="W451" s="141">
        <v>98.115796671322144</v>
      </c>
      <c r="X451" s="140">
        <v>100</v>
      </c>
      <c r="Y451" s="140">
        <v>97.276056871240499</v>
      </c>
      <c r="Z451" s="140">
        <v>0</v>
      </c>
      <c r="AA451" s="142">
        <v>100</v>
      </c>
    </row>
    <row r="452" spans="1:27" s="147" customFormat="1" ht="12.75" x14ac:dyDescent="0.2">
      <c r="A452" s="130">
        <v>444</v>
      </c>
      <c r="B452" s="137" t="s">
        <v>1625</v>
      </c>
      <c r="C452" s="138">
        <v>2340.3999999999996</v>
      </c>
      <c r="D452" s="138">
        <v>827.6</v>
      </c>
      <c r="E452" s="138">
        <v>1489.6</v>
      </c>
      <c r="F452" s="138">
        <v>0</v>
      </c>
      <c r="G452" s="138">
        <v>23.2</v>
      </c>
      <c r="H452" s="138">
        <v>2561.3999999999996</v>
      </c>
      <c r="I452" s="139">
        <v>827.6</v>
      </c>
      <c r="J452" s="139">
        <v>1668.6999999999998</v>
      </c>
      <c r="K452" s="139">
        <v>0</v>
      </c>
      <c r="L452" s="139">
        <v>65.099999999999994</v>
      </c>
      <c r="M452" s="138">
        <v>2438.5583999999999</v>
      </c>
      <c r="N452" s="139">
        <v>827.6</v>
      </c>
      <c r="O452" s="139">
        <v>1545.8583999999998</v>
      </c>
      <c r="P452" s="139">
        <v>0</v>
      </c>
      <c r="Q452" s="140">
        <v>65.099999999999994</v>
      </c>
      <c r="R452" s="141">
        <v>-122.84159999999974</v>
      </c>
      <c r="S452" s="140">
        <v>0</v>
      </c>
      <c r="T452" s="140">
        <v>-122.84159999999997</v>
      </c>
      <c r="U452" s="140">
        <v>0</v>
      </c>
      <c r="V452" s="141">
        <v>0</v>
      </c>
      <c r="W452" s="141">
        <v>95.204122745373638</v>
      </c>
      <c r="X452" s="140">
        <v>100</v>
      </c>
      <c r="Y452" s="140">
        <v>92.638485048241151</v>
      </c>
      <c r="Z452" s="140">
        <v>0</v>
      </c>
      <c r="AA452" s="142">
        <v>100</v>
      </c>
    </row>
    <row r="453" spans="1:27" s="147" customFormat="1" ht="12.75" x14ac:dyDescent="0.2">
      <c r="A453" s="130">
        <v>445</v>
      </c>
      <c r="B453" s="137" t="s">
        <v>1626</v>
      </c>
      <c r="C453" s="138">
        <v>2453.5</v>
      </c>
      <c r="D453" s="138">
        <v>757.2</v>
      </c>
      <c r="E453" s="138">
        <v>1617.3</v>
      </c>
      <c r="F453" s="138">
        <v>0</v>
      </c>
      <c r="G453" s="138">
        <v>79</v>
      </c>
      <c r="H453" s="138">
        <v>2811.7</v>
      </c>
      <c r="I453" s="139">
        <v>757.2</v>
      </c>
      <c r="J453" s="139">
        <v>1749.3</v>
      </c>
      <c r="K453" s="139">
        <v>0</v>
      </c>
      <c r="L453" s="139">
        <v>305.2</v>
      </c>
      <c r="M453" s="138">
        <v>2811.6997999999999</v>
      </c>
      <c r="N453" s="139">
        <v>757.2</v>
      </c>
      <c r="O453" s="139">
        <v>1749.2998</v>
      </c>
      <c r="P453" s="139">
        <v>0</v>
      </c>
      <c r="Q453" s="140">
        <v>305.2</v>
      </c>
      <c r="R453" s="141">
        <v>-1.9999999994979589E-4</v>
      </c>
      <c r="S453" s="140">
        <v>0</v>
      </c>
      <c r="T453" s="140">
        <v>-1.9999999994979589E-4</v>
      </c>
      <c r="U453" s="140">
        <v>0</v>
      </c>
      <c r="V453" s="141">
        <v>0</v>
      </c>
      <c r="W453" s="141">
        <v>99.999992886865599</v>
      </c>
      <c r="X453" s="140">
        <v>100</v>
      </c>
      <c r="Y453" s="140">
        <v>99.999988566855308</v>
      </c>
      <c r="Z453" s="140">
        <v>0</v>
      </c>
      <c r="AA453" s="142">
        <v>100</v>
      </c>
    </row>
    <row r="454" spans="1:27" s="147" customFormat="1" ht="12.75" x14ac:dyDescent="0.2">
      <c r="A454" s="130">
        <v>446</v>
      </c>
      <c r="B454" s="137" t="s">
        <v>1627</v>
      </c>
      <c r="C454" s="138">
        <v>3543.8</v>
      </c>
      <c r="D454" s="138">
        <v>924.9</v>
      </c>
      <c r="E454" s="138">
        <v>2567.5</v>
      </c>
      <c r="F454" s="138">
        <v>0</v>
      </c>
      <c r="G454" s="138">
        <v>51.4</v>
      </c>
      <c r="H454" s="138">
        <v>3635.1</v>
      </c>
      <c r="I454" s="139">
        <v>924.9</v>
      </c>
      <c r="J454" s="139">
        <v>2632.7000000000003</v>
      </c>
      <c r="K454" s="139">
        <v>0</v>
      </c>
      <c r="L454" s="139">
        <v>77.499999999999986</v>
      </c>
      <c r="M454" s="138">
        <v>3518.6494000000002</v>
      </c>
      <c r="N454" s="139">
        <v>924.9</v>
      </c>
      <c r="O454" s="139">
        <v>2516.2494000000002</v>
      </c>
      <c r="P454" s="139">
        <v>0</v>
      </c>
      <c r="Q454" s="140">
        <v>77.499999999999986</v>
      </c>
      <c r="R454" s="141">
        <v>-116.45059999999967</v>
      </c>
      <c r="S454" s="140">
        <v>0</v>
      </c>
      <c r="T454" s="140">
        <v>-116.45060000000012</v>
      </c>
      <c r="U454" s="140">
        <v>0</v>
      </c>
      <c r="V454" s="141">
        <v>0</v>
      </c>
      <c r="W454" s="141">
        <v>96.796495282110541</v>
      </c>
      <c r="X454" s="140">
        <v>100</v>
      </c>
      <c r="Y454" s="140">
        <v>95.576761499601176</v>
      </c>
      <c r="Z454" s="140">
        <v>0</v>
      </c>
      <c r="AA454" s="142">
        <v>100</v>
      </c>
    </row>
    <row r="455" spans="1:27" s="147" customFormat="1" ht="12.75" x14ac:dyDescent="0.2">
      <c r="A455" s="130">
        <v>447</v>
      </c>
      <c r="B455" s="137" t="s">
        <v>1628</v>
      </c>
      <c r="C455" s="138">
        <v>2981.8999999999996</v>
      </c>
      <c r="D455" s="138">
        <v>960.3</v>
      </c>
      <c r="E455" s="138">
        <v>1977.9</v>
      </c>
      <c r="F455" s="138">
        <v>0</v>
      </c>
      <c r="G455" s="138">
        <v>43.7</v>
      </c>
      <c r="H455" s="138">
        <v>3152.8999999999996</v>
      </c>
      <c r="I455" s="139">
        <v>960.3</v>
      </c>
      <c r="J455" s="139">
        <v>2141.1999999999998</v>
      </c>
      <c r="K455" s="139">
        <v>0</v>
      </c>
      <c r="L455" s="139">
        <v>51.400000000000006</v>
      </c>
      <c r="M455" s="138">
        <v>3152.9</v>
      </c>
      <c r="N455" s="139">
        <v>960.3</v>
      </c>
      <c r="O455" s="139">
        <v>2141.1999999999998</v>
      </c>
      <c r="P455" s="139">
        <v>0</v>
      </c>
      <c r="Q455" s="140">
        <v>51.400000000000006</v>
      </c>
      <c r="R455" s="141">
        <v>0</v>
      </c>
      <c r="S455" s="140">
        <v>0</v>
      </c>
      <c r="T455" s="140">
        <v>0</v>
      </c>
      <c r="U455" s="140">
        <v>0</v>
      </c>
      <c r="V455" s="141">
        <v>0</v>
      </c>
      <c r="W455" s="141">
        <v>100.00000000000003</v>
      </c>
      <c r="X455" s="140">
        <v>100</v>
      </c>
      <c r="Y455" s="140">
        <v>100</v>
      </c>
      <c r="Z455" s="140">
        <v>0</v>
      </c>
      <c r="AA455" s="142">
        <v>100</v>
      </c>
    </row>
    <row r="456" spans="1:27" s="147" customFormat="1" ht="12.75" x14ac:dyDescent="0.2">
      <c r="A456" s="130">
        <v>448</v>
      </c>
      <c r="B456" s="137" t="s">
        <v>1629</v>
      </c>
      <c r="C456" s="138">
        <v>1549.1000000000001</v>
      </c>
      <c r="D456" s="138">
        <v>852</v>
      </c>
      <c r="E456" s="138">
        <v>691.2</v>
      </c>
      <c r="F456" s="138">
        <v>0</v>
      </c>
      <c r="G456" s="138">
        <v>5.9</v>
      </c>
      <c r="H456" s="138">
        <v>1715.3</v>
      </c>
      <c r="I456" s="139">
        <v>852</v>
      </c>
      <c r="J456" s="139">
        <v>801</v>
      </c>
      <c r="K456" s="139">
        <v>0</v>
      </c>
      <c r="L456" s="139">
        <v>62.299999999999983</v>
      </c>
      <c r="M456" s="138">
        <v>1715.1204999999998</v>
      </c>
      <c r="N456" s="139">
        <v>852</v>
      </c>
      <c r="O456" s="139">
        <v>800.82050000000004</v>
      </c>
      <c r="P456" s="139">
        <v>0</v>
      </c>
      <c r="Q456" s="140">
        <v>62.299999999999983</v>
      </c>
      <c r="R456" s="141">
        <v>-0.17950000000018917</v>
      </c>
      <c r="S456" s="140">
        <v>0</v>
      </c>
      <c r="T456" s="140">
        <v>-0.1794999999999618</v>
      </c>
      <c r="U456" s="140">
        <v>0</v>
      </c>
      <c r="V456" s="141">
        <v>0</v>
      </c>
      <c r="W456" s="141">
        <v>99.989535358246357</v>
      </c>
      <c r="X456" s="140">
        <v>100</v>
      </c>
      <c r="Y456" s="140">
        <v>99.977590511860186</v>
      </c>
      <c r="Z456" s="140">
        <v>0</v>
      </c>
      <c r="AA456" s="142">
        <v>100</v>
      </c>
    </row>
    <row r="457" spans="1:27" s="147" customFormat="1" ht="12.75" x14ac:dyDescent="0.2">
      <c r="A457" s="130">
        <v>449</v>
      </c>
      <c r="B457" s="137" t="s">
        <v>1630</v>
      </c>
      <c r="C457" s="138">
        <v>1995.9</v>
      </c>
      <c r="D457" s="138">
        <v>793.3</v>
      </c>
      <c r="E457" s="138">
        <v>1178.7</v>
      </c>
      <c r="F457" s="138">
        <v>0</v>
      </c>
      <c r="G457" s="138">
        <v>23.9</v>
      </c>
      <c r="H457" s="138">
        <v>2161.6999999999998</v>
      </c>
      <c r="I457" s="139">
        <v>793.3</v>
      </c>
      <c r="J457" s="139">
        <v>1267.6999999999998</v>
      </c>
      <c r="K457" s="139">
        <v>0</v>
      </c>
      <c r="L457" s="139">
        <v>100.7</v>
      </c>
      <c r="M457" s="138">
        <v>2096.5103999999997</v>
      </c>
      <c r="N457" s="139">
        <v>793.3</v>
      </c>
      <c r="O457" s="139">
        <v>1202.5104000000001</v>
      </c>
      <c r="P457" s="139">
        <v>0</v>
      </c>
      <c r="Q457" s="140">
        <v>100.7</v>
      </c>
      <c r="R457" s="141">
        <v>-65.189600000000155</v>
      </c>
      <c r="S457" s="140">
        <v>0</v>
      </c>
      <c r="T457" s="140">
        <v>-65.1895999999997</v>
      </c>
      <c r="U457" s="140">
        <v>0</v>
      </c>
      <c r="V457" s="141">
        <v>0</v>
      </c>
      <c r="W457" s="141">
        <v>96.984336401905907</v>
      </c>
      <c r="X457" s="140">
        <v>100</v>
      </c>
      <c r="Y457" s="140">
        <v>94.857647708448383</v>
      </c>
      <c r="Z457" s="140">
        <v>0</v>
      </c>
      <c r="AA457" s="142">
        <v>100</v>
      </c>
    </row>
    <row r="458" spans="1:27" s="147" customFormat="1" ht="12.75" x14ac:dyDescent="0.2">
      <c r="A458" s="130">
        <v>450</v>
      </c>
      <c r="B458" s="137" t="s">
        <v>1631</v>
      </c>
      <c r="C458" s="138">
        <v>4088.7999999999997</v>
      </c>
      <c r="D458" s="138">
        <v>1050.0999999999999</v>
      </c>
      <c r="E458" s="138">
        <v>2998.1</v>
      </c>
      <c r="F458" s="138">
        <v>0</v>
      </c>
      <c r="G458" s="138">
        <v>40.6</v>
      </c>
      <c r="H458" s="138">
        <v>4333.2</v>
      </c>
      <c r="I458" s="139">
        <v>1050.0999999999999</v>
      </c>
      <c r="J458" s="139">
        <v>3059.8</v>
      </c>
      <c r="K458" s="139">
        <v>0</v>
      </c>
      <c r="L458" s="139">
        <v>223.3</v>
      </c>
      <c r="M458" s="138">
        <v>4333.1289000000006</v>
      </c>
      <c r="N458" s="139">
        <v>1050.0999999999999</v>
      </c>
      <c r="O458" s="139">
        <v>3059.7289000000001</v>
      </c>
      <c r="P458" s="139">
        <v>0</v>
      </c>
      <c r="Q458" s="140">
        <v>223.3</v>
      </c>
      <c r="R458" s="141">
        <v>-7.1099999999205465E-2</v>
      </c>
      <c r="S458" s="140">
        <v>0</v>
      </c>
      <c r="T458" s="140">
        <v>-7.110000000011496E-2</v>
      </c>
      <c r="U458" s="140">
        <v>0</v>
      </c>
      <c r="V458" s="141">
        <v>0</v>
      </c>
      <c r="W458" s="141">
        <v>99.998359180282492</v>
      </c>
      <c r="X458" s="140">
        <v>100</v>
      </c>
      <c r="Y458" s="140">
        <v>99.99767631871363</v>
      </c>
      <c r="Z458" s="140">
        <v>0</v>
      </c>
      <c r="AA458" s="142">
        <v>100</v>
      </c>
    </row>
    <row r="459" spans="1:27" s="147" customFormat="1" ht="12.75" x14ac:dyDescent="0.2">
      <c r="A459" s="130">
        <v>451</v>
      </c>
      <c r="B459" s="137" t="s">
        <v>1632</v>
      </c>
      <c r="C459" s="138">
        <v>1527.3</v>
      </c>
      <c r="D459" s="138">
        <v>473.5</v>
      </c>
      <c r="E459" s="138">
        <v>995.5</v>
      </c>
      <c r="F459" s="138">
        <v>0</v>
      </c>
      <c r="G459" s="138">
        <v>58.3</v>
      </c>
      <c r="H459" s="138">
        <v>1679.0000000000002</v>
      </c>
      <c r="I459" s="139">
        <v>473.5</v>
      </c>
      <c r="J459" s="139">
        <v>1090.1000000000001</v>
      </c>
      <c r="K459" s="139">
        <v>0</v>
      </c>
      <c r="L459" s="139">
        <v>115.39999999999999</v>
      </c>
      <c r="M459" s="138">
        <v>1679.0000000000002</v>
      </c>
      <c r="N459" s="139">
        <v>473.5</v>
      </c>
      <c r="O459" s="139">
        <v>1090.1000000000001</v>
      </c>
      <c r="P459" s="139">
        <v>0</v>
      </c>
      <c r="Q459" s="140">
        <v>115.39999999999999</v>
      </c>
      <c r="R459" s="141">
        <v>0</v>
      </c>
      <c r="S459" s="140">
        <v>0</v>
      </c>
      <c r="T459" s="140">
        <v>0</v>
      </c>
      <c r="U459" s="140">
        <v>0</v>
      </c>
      <c r="V459" s="141">
        <v>0</v>
      </c>
      <c r="W459" s="141">
        <v>100</v>
      </c>
      <c r="X459" s="140">
        <v>100</v>
      </c>
      <c r="Y459" s="140">
        <v>100</v>
      </c>
      <c r="Z459" s="140">
        <v>0</v>
      </c>
      <c r="AA459" s="142">
        <v>100</v>
      </c>
    </row>
    <row r="460" spans="1:27" s="147" customFormat="1" ht="12.75" x14ac:dyDescent="0.2">
      <c r="A460" s="130">
        <v>452</v>
      </c>
      <c r="B460" s="137" t="s">
        <v>1633</v>
      </c>
      <c r="C460" s="138">
        <v>2708</v>
      </c>
      <c r="D460" s="138">
        <v>1001.7</v>
      </c>
      <c r="E460" s="138">
        <v>1667.5</v>
      </c>
      <c r="F460" s="138">
        <v>0</v>
      </c>
      <c r="G460" s="138">
        <v>38.799999999999997</v>
      </c>
      <c r="H460" s="138">
        <v>2891.8</v>
      </c>
      <c r="I460" s="139">
        <v>1001.7</v>
      </c>
      <c r="J460" s="139">
        <v>1823.4</v>
      </c>
      <c r="K460" s="139">
        <v>0</v>
      </c>
      <c r="L460" s="139">
        <v>66.699999999999989</v>
      </c>
      <c r="M460" s="138">
        <v>2891.6540999999997</v>
      </c>
      <c r="N460" s="139">
        <v>1001.7</v>
      </c>
      <c r="O460" s="139">
        <v>1823.2541000000001</v>
      </c>
      <c r="P460" s="139">
        <v>0</v>
      </c>
      <c r="Q460" s="140">
        <v>66.699999999999989</v>
      </c>
      <c r="R460" s="141">
        <v>-0.14590000000043801</v>
      </c>
      <c r="S460" s="140">
        <v>0</v>
      </c>
      <c r="T460" s="140">
        <v>-0.14589999999998327</v>
      </c>
      <c r="U460" s="140">
        <v>0</v>
      </c>
      <c r="V460" s="141">
        <v>0</v>
      </c>
      <c r="W460" s="141">
        <v>99.994954699495111</v>
      </c>
      <c r="X460" s="140">
        <v>100</v>
      </c>
      <c r="Y460" s="140">
        <v>99.991998464407146</v>
      </c>
      <c r="Z460" s="140">
        <v>0</v>
      </c>
      <c r="AA460" s="142">
        <v>100</v>
      </c>
    </row>
    <row r="461" spans="1:27" s="147" customFormat="1" ht="12.75" x14ac:dyDescent="0.2">
      <c r="A461" s="130">
        <v>453</v>
      </c>
      <c r="B461" s="137" t="s">
        <v>1634</v>
      </c>
      <c r="C461" s="138">
        <v>3913.6</v>
      </c>
      <c r="D461" s="138">
        <v>609.1</v>
      </c>
      <c r="E461" s="138">
        <v>3023.7</v>
      </c>
      <c r="F461" s="138">
        <v>0</v>
      </c>
      <c r="G461" s="138">
        <v>280.8</v>
      </c>
      <c r="H461" s="138">
        <v>4047.1999999999994</v>
      </c>
      <c r="I461" s="139">
        <v>609.1</v>
      </c>
      <c r="J461" s="139">
        <v>3147.9</v>
      </c>
      <c r="K461" s="139">
        <v>0</v>
      </c>
      <c r="L461" s="139">
        <v>290.20000000000005</v>
      </c>
      <c r="M461" s="138">
        <v>4047.1998999999996</v>
      </c>
      <c r="N461" s="139">
        <v>609.1</v>
      </c>
      <c r="O461" s="139">
        <v>3147.8998999999999</v>
      </c>
      <c r="P461" s="139">
        <v>0</v>
      </c>
      <c r="Q461" s="140">
        <v>290.20000000000005</v>
      </c>
      <c r="R461" s="141">
        <v>-9.9999999747524271E-5</v>
      </c>
      <c r="S461" s="140">
        <v>0</v>
      </c>
      <c r="T461" s="140">
        <v>-1.0000000020227162E-4</v>
      </c>
      <c r="U461" s="140">
        <v>0</v>
      </c>
      <c r="V461" s="141">
        <v>0</v>
      </c>
      <c r="W461" s="141">
        <v>99.999997529155976</v>
      </c>
      <c r="X461" s="140">
        <v>100</v>
      </c>
      <c r="Y461" s="140">
        <v>99.999996823279005</v>
      </c>
      <c r="Z461" s="140">
        <v>0</v>
      </c>
      <c r="AA461" s="142">
        <v>100</v>
      </c>
    </row>
    <row r="462" spans="1:27" s="147" customFormat="1" ht="12.75" x14ac:dyDescent="0.2">
      <c r="A462" s="130">
        <v>454</v>
      </c>
      <c r="B462" s="137" t="s">
        <v>1635</v>
      </c>
      <c r="C462" s="138">
        <v>3835.3</v>
      </c>
      <c r="D462" s="138">
        <v>775.9</v>
      </c>
      <c r="E462" s="138">
        <v>2997.9</v>
      </c>
      <c r="F462" s="138">
        <v>0</v>
      </c>
      <c r="G462" s="138">
        <v>61.5</v>
      </c>
      <c r="H462" s="138">
        <v>4111.4000000000005</v>
      </c>
      <c r="I462" s="139">
        <v>775.9</v>
      </c>
      <c r="J462" s="139">
        <v>3153.9</v>
      </c>
      <c r="K462" s="139">
        <v>0</v>
      </c>
      <c r="L462" s="139">
        <v>181.6</v>
      </c>
      <c r="M462" s="138">
        <v>4088.1387</v>
      </c>
      <c r="N462" s="139">
        <v>775.9</v>
      </c>
      <c r="O462" s="139">
        <v>3130.6387</v>
      </c>
      <c r="P462" s="139">
        <v>0</v>
      </c>
      <c r="Q462" s="140">
        <v>181.6</v>
      </c>
      <c r="R462" s="141">
        <v>-23.261300000000574</v>
      </c>
      <c r="S462" s="140">
        <v>0</v>
      </c>
      <c r="T462" s="140">
        <v>-23.261300000000119</v>
      </c>
      <c r="U462" s="140">
        <v>0</v>
      </c>
      <c r="V462" s="141">
        <v>0</v>
      </c>
      <c r="W462" s="141">
        <v>99.434224351802285</v>
      </c>
      <c r="X462" s="140">
        <v>100</v>
      </c>
      <c r="Y462" s="141">
        <v>99.262459177526225</v>
      </c>
      <c r="Z462" s="141">
        <v>0</v>
      </c>
      <c r="AA462" s="148">
        <v>100</v>
      </c>
    </row>
    <row r="463" spans="1:27" s="147" customFormat="1" ht="12.75" x14ac:dyDescent="0.2">
      <c r="A463" s="130">
        <v>455</v>
      </c>
      <c r="B463" s="137" t="s">
        <v>1636</v>
      </c>
      <c r="C463" s="138">
        <v>5127.5</v>
      </c>
      <c r="D463" s="138">
        <v>1131.8</v>
      </c>
      <c r="E463" s="138">
        <v>3917.5</v>
      </c>
      <c r="F463" s="138">
        <v>0</v>
      </c>
      <c r="G463" s="138">
        <v>78.2</v>
      </c>
      <c r="H463" s="138">
        <v>5810.3000000000011</v>
      </c>
      <c r="I463" s="139">
        <v>1131.8</v>
      </c>
      <c r="J463" s="139">
        <v>4172.3</v>
      </c>
      <c r="K463" s="139">
        <v>0</v>
      </c>
      <c r="L463" s="139">
        <v>506.2</v>
      </c>
      <c r="M463" s="138">
        <v>5569.3841999999995</v>
      </c>
      <c r="N463" s="139">
        <v>1131.8</v>
      </c>
      <c r="O463" s="139">
        <v>3931.3842999999997</v>
      </c>
      <c r="P463" s="139">
        <v>0</v>
      </c>
      <c r="Q463" s="140">
        <v>506.2</v>
      </c>
      <c r="R463" s="141">
        <v>-240.91580000000158</v>
      </c>
      <c r="S463" s="140">
        <v>0</v>
      </c>
      <c r="T463" s="140">
        <v>-240.91570000000047</v>
      </c>
      <c r="U463" s="140">
        <v>0</v>
      </c>
      <c r="V463" s="141">
        <v>0</v>
      </c>
      <c r="W463" s="141">
        <v>95.853642669053201</v>
      </c>
      <c r="X463" s="140">
        <v>100</v>
      </c>
      <c r="Y463" s="141">
        <v>94.22582987800493</v>
      </c>
      <c r="Z463" s="141">
        <v>0</v>
      </c>
      <c r="AA463" s="148">
        <v>100</v>
      </c>
    </row>
    <row r="464" spans="1:27" s="147" customFormat="1" ht="12.75" x14ac:dyDescent="0.2">
      <c r="A464" s="130">
        <v>456</v>
      </c>
      <c r="B464" s="137" t="s">
        <v>1637</v>
      </c>
      <c r="C464" s="138">
        <v>3820.7</v>
      </c>
      <c r="D464" s="138">
        <v>1087.5999999999999</v>
      </c>
      <c r="E464" s="138">
        <v>2694.5</v>
      </c>
      <c r="F464" s="138">
        <v>0</v>
      </c>
      <c r="G464" s="138">
        <v>38.6</v>
      </c>
      <c r="H464" s="138">
        <v>4150.5999999999995</v>
      </c>
      <c r="I464" s="139">
        <v>1087.5999999999999</v>
      </c>
      <c r="J464" s="139">
        <v>2953.6</v>
      </c>
      <c r="K464" s="139">
        <v>0</v>
      </c>
      <c r="L464" s="139">
        <v>109.4</v>
      </c>
      <c r="M464" s="138">
        <v>4103.8162999999995</v>
      </c>
      <c r="N464" s="139">
        <v>1087.5999999999999</v>
      </c>
      <c r="O464" s="139">
        <v>2906.8163</v>
      </c>
      <c r="P464" s="139">
        <v>0</v>
      </c>
      <c r="Q464" s="140">
        <v>109.4</v>
      </c>
      <c r="R464" s="141">
        <v>-46.783699999999953</v>
      </c>
      <c r="S464" s="140">
        <v>0</v>
      </c>
      <c r="T464" s="140">
        <v>-46.783699999999953</v>
      </c>
      <c r="U464" s="140">
        <v>0</v>
      </c>
      <c r="V464" s="141">
        <v>0</v>
      </c>
      <c r="W464" s="141">
        <v>98.872844889895433</v>
      </c>
      <c r="X464" s="140">
        <v>100</v>
      </c>
      <c r="Y464" s="141">
        <v>98.416044826652225</v>
      </c>
      <c r="Z464" s="141">
        <v>0</v>
      </c>
      <c r="AA464" s="148">
        <v>100</v>
      </c>
    </row>
    <row r="465" spans="1:27" s="147" customFormat="1" ht="12.75" x14ac:dyDescent="0.2">
      <c r="A465" s="130">
        <v>457</v>
      </c>
      <c r="B465" s="137" t="s">
        <v>1638</v>
      </c>
      <c r="C465" s="138">
        <v>1922.8000000000002</v>
      </c>
      <c r="D465" s="138">
        <v>817.6</v>
      </c>
      <c r="E465" s="138">
        <v>1077.2</v>
      </c>
      <c r="F465" s="138">
        <v>0</v>
      </c>
      <c r="G465" s="138">
        <v>28</v>
      </c>
      <c r="H465" s="138">
        <v>2082.3000000000006</v>
      </c>
      <c r="I465" s="139">
        <v>817.6</v>
      </c>
      <c r="J465" s="139">
        <v>1176.1000000000001</v>
      </c>
      <c r="K465" s="139">
        <v>0</v>
      </c>
      <c r="L465" s="139">
        <v>88.6</v>
      </c>
      <c r="M465" s="138">
        <v>2075.8319999999999</v>
      </c>
      <c r="N465" s="139">
        <v>817.6</v>
      </c>
      <c r="O465" s="139">
        <v>1169.6320000000001</v>
      </c>
      <c r="P465" s="139">
        <v>0</v>
      </c>
      <c r="Q465" s="140">
        <v>88.6</v>
      </c>
      <c r="R465" s="141">
        <v>-6.4680000000007567</v>
      </c>
      <c r="S465" s="140">
        <v>0</v>
      </c>
      <c r="T465" s="140">
        <v>-6.4680000000000746</v>
      </c>
      <c r="U465" s="140">
        <v>0</v>
      </c>
      <c r="V465" s="141">
        <v>0</v>
      </c>
      <c r="W465" s="141">
        <v>99.689381933438952</v>
      </c>
      <c r="X465" s="140">
        <v>100</v>
      </c>
      <c r="Y465" s="140">
        <v>99.450046764730885</v>
      </c>
      <c r="Z465" s="140">
        <v>0</v>
      </c>
      <c r="AA465" s="142">
        <v>100</v>
      </c>
    </row>
    <row r="466" spans="1:27" s="147" customFormat="1" ht="12.75" x14ac:dyDescent="0.2">
      <c r="A466" s="130">
        <v>458</v>
      </c>
      <c r="B466" s="137"/>
      <c r="C466" s="138"/>
      <c r="D466" s="138"/>
      <c r="E466" s="138"/>
      <c r="F466" s="138"/>
      <c r="G466" s="138"/>
      <c r="H466" s="138">
        <v>0</v>
      </c>
      <c r="I466" s="139"/>
      <c r="J466" s="139">
        <v>0</v>
      </c>
      <c r="K466" s="139"/>
      <c r="L466" s="139"/>
      <c r="M466" s="139">
        <v>0</v>
      </c>
      <c r="N466" s="139"/>
      <c r="O466" s="139">
        <v>0</v>
      </c>
      <c r="P466" s="139"/>
      <c r="Q466" s="140">
        <v>0</v>
      </c>
      <c r="R466" s="141">
        <v>0</v>
      </c>
      <c r="S466" s="140"/>
      <c r="T466" s="140">
        <v>0</v>
      </c>
      <c r="U466" s="140"/>
      <c r="V466" s="141">
        <v>0</v>
      </c>
      <c r="W466" s="141">
        <v>0</v>
      </c>
      <c r="X466" s="140"/>
      <c r="Y466" s="140">
        <v>0</v>
      </c>
      <c r="Z466" s="140"/>
      <c r="AA466" s="142">
        <v>0</v>
      </c>
    </row>
    <row r="467" spans="1:27" s="147" customFormat="1" ht="12.75" x14ac:dyDescent="0.2">
      <c r="A467" s="130">
        <v>459</v>
      </c>
      <c r="B467" s="143" t="s">
        <v>1639</v>
      </c>
      <c r="C467" s="144">
        <v>272608.60000000003</v>
      </c>
      <c r="D467" s="144">
        <v>62644.7</v>
      </c>
      <c r="E467" s="144">
        <v>203848.2</v>
      </c>
      <c r="F467" s="144">
        <v>0</v>
      </c>
      <c r="G467" s="144">
        <v>6115.7</v>
      </c>
      <c r="H467" s="144">
        <v>299420.69999999995</v>
      </c>
      <c r="I467" s="144">
        <v>62644.7</v>
      </c>
      <c r="J467" s="144">
        <v>226439.5</v>
      </c>
      <c r="K467" s="144">
        <v>0</v>
      </c>
      <c r="L467" s="144">
        <v>10336.5</v>
      </c>
      <c r="M467" s="144">
        <v>286113.50880000001</v>
      </c>
      <c r="N467" s="144">
        <v>62644.7</v>
      </c>
      <c r="O467" s="144">
        <v>213132.30900000001</v>
      </c>
      <c r="P467" s="144">
        <v>0</v>
      </c>
      <c r="Q467" s="144">
        <v>10336.499999999998</v>
      </c>
      <c r="R467" s="141">
        <v>-13307.191199999943</v>
      </c>
      <c r="S467" s="141">
        <v>0</v>
      </c>
      <c r="T467" s="141">
        <v>-13307.190999999992</v>
      </c>
      <c r="U467" s="141">
        <v>0</v>
      </c>
      <c r="V467" s="141">
        <v>0</v>
      </c>
      <c r="W467" s="141">
        <v>95.555687632818987</v>
      </c>
      <c r="X467" s="141">
        <v>100</v>
      </c>
      <c r="Y467" s="140">
        <v>94.123290768615902</v>
      </c>
      <c r="Z467" s="140">
        <v>0</v>
      </c>
      <c r="AA467" s="142">
        <v>99.999999999999972</v>
      </c>
    </row>
    <row r="468" spans="1:27" s="147" customFormat="1" ht="12.75" x14ac:dyDescent="0.2">
      <c r="A468" s="130">
        <v>460</v>
      </c>
      <c r="B468" s="143" t="s">
        <v>1265</v>
      </c>
      <c r="C468" s="144">
        <v>179058.9</v>
      </c>
      <c r="D468" s="144">
        <v>33372</v>
      </c>
      <c r="E468" s="144">
        <v>143526</v>
      </c>
      <c r="F468" s="144">
        <v>0</v>
      </c>
      <c r="G468" s="144">
        <v>2160.9</v>
      </c>
      <c r="H468" s="144">
        <v>198429.2</v>
      </c>
      <c r="I468" s="144">
        <v>33372</v>
      </c>
      <c r="J468" s="144">
        <v>160955.4</v>
      </c>
      <c r="K468" s="144">
        <v>0</v>
      </c>
      <c r="L468" s="144">
        <v>4101.7999999999993</v>
      </c>
      <c r="M468" s="144">
        <v>188587.20569999999</v>
      </c>
      <c r="N468" s="144">
        <v>33372</v>
      </c>
      <c r="O468" s="144">
        <v>151113.4057</v>
      </c>
      <c r="P468" s="144">
        <v>0</v>
      </c>
      <c r="Q468" s="144">
        <v>4101.7999999999993</v>
      </c>
      <c r="R468" s="141">
        <v>-9841.9943000000203</v>
      </c>
      <c r="S468" s="141">
        <v>0</v>
      </c>
      <c r="T468" s="141">
        <v>-9841.9942999999912</v>
      </c>
      <c r="U468" s="141">
        <v>0</v>
      </c>
      <c r="V468" s="141">
        <v>0</v>
      </c>
      <c r="W468" s="141">
        <v>95.040047382139321</v>
      </c>
      <c r="X468" s="141">
        <v>100</v>
      </c>
      <c r="Y468" s="140">
        <v>93.885266166900891</v>
      </c>
      <c r="Z468" s="140">
        <v>0</v>
      </c>
      <c r="AA468" s="142">
        <v>100</v>
      </c>
    </row>
    <row r="469" spans="1:27" s="147" customFormat="1" ht="12.75" x14ac:dyDescent="0.2">
      <c r="A469" s="130">
        <v>461</v>
      </c>
      <c r="B469" s="143" t="s">
        <v>1266</v>
      </c>
      <c r="C469" s="144">
        <v>93549.7</v>
      </c>
      <c r="D469" s="144">
        <v>29272.699999999993</v>
      </c>
      <c r="E469" s="144">
        <v>60322.200000000004</v>
      </c>
      <c r="F469" s="144">
        <v>0</v>
      </c>
      <c r="G469" s="144">
        <v>3954.7999999999997</v>
      </c>
      <c r="H469" s="144">
        <v>100991.5</v>
      </c>
      <c r="I469" s="144">
        <v>29272.699999999993</v>
      </c>
      <c r="J469" s="144">
        <v>65484.1</v>
      </c>
      <c r="K469" s="144">
        <v>0</v>
      </c>
      <c r="L469" s="144">
        <v>6234.7000000000007</v>
      </c>
      <c r="M469" s="144">
        <v>97526.303099999976</v>
      </c>
      <c r="N469" s="144">
        <v>29272.699999999993</v>
      </c>
      <c r="O469" s="144">
        <v>62018.903300000013</v>
      </c>
      <c r="P469" s="144">
        <v>0</v>
      </c>
      <c r="Q469" s="144">
        <v>6234.6999999999989</v>
      </c>
      <c r="R469" s="141">
        <v>-3465.1969000000245</v>
      </c>
      <c r="S469" s="141">
        <v>0</v>
      </c>
      <c r="T469" s="141">
        <v>-3465.1966999999859</v>
      </c>
      <c r="U469" s="141">
        <v>0</v>
      </c>
      <c r="V469" s="141">
        <v>0</v>
      </c>
      <c r="W469" s="141">
        <v>96.568823217795526</v>
      </c>
      <c r="X469" s="141">
        <v>100</v>
      </c>
      <c r="Y469" s="140">
        <v>94.708338818125341</v>
      </c>
      <c r="Z469" s="140">
        <v>0</v>
      </c>
      <c r="AA469" s="142">
        <v>99.999999999999972</v>
      </c>
    </row>
    <row r="470" spans="1:27" s="147" customFormat="1" ht="12.75" x14ac:dyDescent="0.2">
      <c r="A470" s="130">
        <v>462</v>
      </c>
      <c r="B470" s="137" t="s">
        <v>1291</v>
      </c>
      <c r="C470" s="138">
        <v>179058.9</v>
      </c>
      <c r="D470" s="138">
        <v>33372</v>
      </c>
      <c r="E470" s="138">
        <v>143526</v>
      </c>
      <c r="F470" s="138">
        <v>0</v>
      </c>
      <c r="G470" s="138">
        <v>2160.9</v>
      </c>
      <c r="H470" s="138">
        <v>198429.2</v>
      </c>
      <c r="I470" s="139">
        <v>33372</v>
      </c>
      <c r="J470" s="139">
        <v>160955.4</v>
      </c>
      <c r="K470" s="139">
        <v>0</v>
      </c>
      <c r="L470" s="139">
        <v>4101.7999999999993</v>
      </c>
      <c r="M470" s="138">
        <v>188587.20569999999</v>
      </c>
      <c r="N470" s="139">
        <v>33372</v>
      </c>
      <c r="O470" s="139">
        <v>151113.4057</v>
      </c>
      <c r="P470" s="139">
        <v>0</v>
      </c>
      <c r="Q470" s="140">
        <v>4101.7999999999993</v>
      </c>
      <c r="R470" s="141">
        <v>-9841.9943000000203</v>
      </c>
      <c r="S470" s="140">
        <v>0</v>
      </c>
      <c r="T470" s="140">
        <v>-9841.9942999999912</v>
      </c>
      <c r="U470" s="140">
        <v>0</v>
      </c>
      <c r="V470" s="141">
        <v>0</v>
      </c>
      <c r="W470" s="141">
        <v>95.040047382139321</v>
      </c>
      <c r="X470" s="140">
        <v>100</v>
      </c>
      <c r="Y470" s="140">
        <v>93.885266166900891</v>
      </c>
      <c r="Z470" s="140">
        <v>0</v>
      </c>
      <c r="AA470" s="142">
        <v>100</v>
      </c>
    </row>
    <row r="471" spans="1:27" s="147" customFormat="1" ht="12.75" x14ac:dyDescent="0.2">
      <c r="A471" s="130">
        <v>463</v>
      </c>
      <c r="B471" s="137" t="s">
        <v>1576</v>
      </c>
      <c r="C471" s="138">
        <v>1936.3000000000002</v>
      </c>
      <c r="D471" s="138">
        <v>820.1</v>
      </c>
      <c r="E471" s="138">
        <v>1090.3</v>
      </c>
      <c r="F471" s="138">
        <v>0</v>
      </c>
      <c r="G471" s="138">
        <v>25.9</v>
      </c>
      <c r="H471" s="138">
        <v>2619.400000000001</v>
      </c>
      <c r="I471" s="139">
        <v>820.1</v>
      </c>
      <c r="J471" s="139">
        <v>1739.6000000000001</v>
      </c>
      <c r="K471" s="139">
        <v>0</v>
      </c>
      <c r="L471" s="139">
        <v>59.7</v>
      </c>
      <c r="M471" s="138">
        <v>2619.3910999999998</v>
      </c>
      <c r="N471" s="139">
        <v>820.1</v>
      </c>
      <c r="O471" s="139">
        <v>1739.5910999999999</v>
      </c>
      <c r="P471" s="139">
        <v>0</v>
      </c>
      <c r="Q471" s="140">
        <v>59.7</v>
      </c>
      <c r="R471" s="141">
        <v>-8.9000000011765223E-3</v>
      </c>
      <c r="S471" s="140">
        <v>0</v>
      </c>
      <c r="T471" s="140">
        <v>-8.9000000002670276E-3</v>
      </c>
      <c r="U471" s="140">
        <v>0</v>
      </c>
      <c r="V471" s="141">
        <v>0</v>
      </c>
      <c r="W471" s="141">
        <v>99.999660227532985</v>
      </c>
      <c r="X471" s="140">
        <v>100</v>
      </c>
      <c r="Y471" s="140">
        <v>99.999488388135191</v>
      </c>
      <c r="Z471" s="140">
        <v>0</v>
      </c>
      <c r="AA471" s="142">
        <v>100</v>
      </c>
    </row>
    <row r="472" spans="1:27" s="147" customFormat="1" ht="12.75" x14ac:dyDescent="0.2">
      <c r="A472" s="130">
        <v>464</v>
      </c>
      <c r="B472" s="137" t="s">
        <v>1640</v>
      </c>
      <c r="C472" s="138">
        <v>2208.2000000000003</v>
      </c>
      <c r="D472" s="138">
        <v>758.4</v>
      </c>
      <c r="E472" s="138">
        <v>1383.4</v>
      </c>
      <c r="F472" s="138">
        <v>0</v>
      </c>
      <c r="G472" s="138">
        <v>66.400000000000006</v>
      </c>
      <c r="H472" s="138">
        <v>2409.0000000000005</v>
      </c>
      <c r="I472" s="139">
        <v>758.4</v>
      </c>
      <c r="J472" s="139">
        <v>1532.5</v>
      </c>
      <c r="K472" s="139">
        <v>0</v>
      </c>
      <c r="L472" s="139">
        <v>118.1</v>
      </c>
      <c r="M472" s="138">
        <v>2407.1754999999998</v>
      </c>
      <c r="N472" s="139">
        <v>758.4</v>
      </c>
      <c r="O472" s="139">
        <v>1530.6755000000001</v>
      </c>
      <c r="P472" s="139">
        <v>0</v>
      </c>
      <c r="Q472" s="140">
        <v>118.1</v>
      </c>
      <c r="R472" s="141">
        <v>-1.8245000000006257</v>
      </c>
      <c r="S472" s="140">
        <v>0</v>
      </c>
      <c r="T472" s="140">
        <v>-1.8244999999999436</v>
      </c>
      <c r="U472" s="140">
        <v>0</v>
      </c>
      <c r="V472" s="141">
        <v>0</v>
      </c>
      <c r="W472" s="141">
        <v>99.924263179742596</v>
      </c>
      <c r="X472" s="140">
        <v>100</v>
      </c>
      <c r="Y472" s="140">
        <v>99.880946166394779</v>
      </c>
      <c r="Z472" s="140">
        <v>0</v>
      </c>
      <c r="AA472" s="142">
        <v>100</v>
      </c>
    </row>
    <row r="473" spans="1:27" s="147" customFormat="1" ht="12.75" x14ac:dyDescent="0.2">
      <c r="A473" s="130">
        <v>465</v>
      </c>
      <c r="B473" s="137" t="s">
        <v>1641</v>
      </c>
      <c r="C473" s="138">
        <v>2447.6999999999998</v>
      </c>
      <c r="D473" s="138">
        <v>795.1</v>
      </c>
      <c r="E473" s="138">
        <v>1605.9</v>
      </c>
      <c r="F473" s="138">
        <v>0</v>
      </c>
      <c r="G473" s="138">
        <v>46.7</v>
      </c>
      <c r="H473" s="138">
        <v>2552.7999999999997</v>
      </c>
      <c r="I473" s="139">
        <v>795.1</v>
      </c>
      <c r="J473" s="139">
        <v>1711</v>
      </c>
      <c r="K473" s="139">
        <v>0</v>
      </c>
      <c r="L473" s="139">
        <v>46.699999999999996</v>
      </c>
      <c r="M473" s="138">
        <v>2504.0011999999997</v>
      </c>
      <c r="N473" s="139">
        <v>795.1</v>
      </c>
      <c r="O473" s="139">
        <v>1662.2012</v>
      </c>
      <c r="P473" s="139">
        <v>0</v>
      </c>
      <c r="Q473" s="140">
        <v>46.699999999999996</v>
      </c>
      <c r="R473" s="141">
        <v>-48.798800000000028</v>
      </c>
      <c r="S473" s="140">
        <v>0</v>
      </c>
      <c r="T473" s="140">
        <v>-48.798800000000028</v>
      </c>
      <c r="U473" s="140">
        <v>0</v>
      </c>
      <c r="V473" s="141">
        <v>0</v>
      </c>
      <c r="W473" s="141">
        <v>98.088420557818864</v>
      </c>
      <c r="X473" s="140">
        <v>100</v>
      </c>
      <c r="Y473" s="140">
        <v>97.147936879018118</v>
      </c>
      <c r="Z473" s="140">
        <v>0</v>
      </c>
      <c r="AA473" s="142">
        <v>100</v>
      </c>
    </row>
    <row r="474" spans="1:27" s="147" customFormat="1" ht="12.75" x14ac:dyDescent="0.2">
      <c r="A474" s="130">
        <v>466</v>
      </c>
      <c r="B474" s="137" t="s">
        <v>1642</v>
      </c>
      <c r="C474" s="138">
        <v>1429</v>
      </c>
      <c r="D474" s="138">
        <v>735.6</v>
      </c>
      <c r="E474" s="138">
        <v>671.3</v>
      </c>
      <c r="F474" s="138">
        <v>0</v>
      </c>
      <c r="G474" s="138">
        <v>22.1</v>
      </c>
      <c r="H474" s="138">
        <v>1569.2999999999995</v>
      </c>
      <c r="I474" s="139">
        <v>735.6</v>
      </c>
      <c r="J474" s="139">
        <v>740.19999999999993</v>
      </c>
      <c r="K474" s="139">
        <v>0</v>
      </c>
      <c r="L474" s="139">
        <v>93.5</v>
      </c>
      <c r="M474" s="138">
        <v>1568.8966</v>
      </c>
      <c r="N474" s="139">
        <v>735.6</v>
      </c>
      <c r="O474" s="139">
        <v>739.7965999999999</v>
      </c>
      <c r="P474" s="139">
        <v>0</v>
      </c>
      <c r="Q474" s="140">
        <v>93.5</v>
      </c>
      <c r="R474" s="141">
        <v>-0.40339999999946485</v>
      </c>
      <c r="S474" s="140">
        <v>0</v>
      </c>
      <c r="T474" s="140">
        <v>-0.40340000000003329</v>
      </c>
      <c r="U474" s="140">
        <v>0</v>
      </c>
      <c r="V474" s="141">
        <v>0</v>
      </c>
      <c r="W474" s="141">
        <v>99.974294271331203</v>
      </c>
      <c r="X474" s="140">
        <v>100</v>
      </c>
      <c r="Y474" s="140">
        <v>99.945501215887589</v>
      </c>
      <c r="Z474" s="140">
        <v>0</v>
      </c>
      <c r="AA474" s="142">
        <v>100</v>
      </c>
    </row>
    <row r="475" spans="1:27" s="147" customFormat="1" ht="12.75" x14ac:dyDescent="0.2">
      <c r="A475" s="130">
        <v>467</v>
      </c>
      <c r="B475" s="137" t="s">
        <v>1643</v>
      </c>
      <c r="C475" s="138">
        <v>1425.1000000000001</v>
      </c>
      <c r="D475" s="138">
        <v>714.1</v>
      </c>
      <c r="E475" s="138">
        <v>680.1</v>
      </c>
      <c r="F475" s="138">
        <v>0</v>
      </c>
      <c r="G475" s="138">
        <v>30.9</v>
      </c>
      <c r="H475" s="138">
        <v>1474</v>
      </c>
      <c r="I475" s="139">
        <v>714.1</v>
      </c>
      <c r="J475" s="139">
        <v>710.9</v>
      </c>
      <c r="K475" s="139">
        <v>0</v>
      </c>
      <c r="L475" s="139">
        <v>49</v>
      </c>
      <c r="M475" s="138">
        <v>1472.3268</v>
      </c>
      <c r="N475" s="139">
        <v>714.1</v>
      </c>
      <c r="O475" s="139">
        <v>709.22679999999991</v>
      </c>
      <c r="P475" s="139">
        <v>0</v>
      </c>
      <c r="Q475" s="140">
        <v>49</v>
      </c>
      <c r="R475" s="141">
        <v>-1.6731999999999516</v>
      </c>
      <c r="S475" s="140">
        <v>0</v>
      </c>
      <c r="T475" s="140">
        <v>-1.6732000000000653</v>
      </c>
      <c r="U475" s="140">
        <v>0</v>
      </c>
      <c r="V475" s="141">
        <v>0</v>
      </c>
      <c r="W475" s="141">
        <v>99.886485753052924</v>
      </c>
      <c r="X475" s="140">
        <v>100</v>
      </c>
      <c r="Y475" s="140">
        <v>99.764636376424249</v>
      </c>
      <c r="Z475" s="140">
        <v>0</v>
      </c>
      <c r="AA475" s="142">
        <v>100</v>
      </c>
    </row>
    <row r="476" spans="1:27" s="147" customFormat="1" ht="12.75" x14ac:dyDescent="0.2">
      <c r="A476" s="130">
        <v>468</v>
      </c>
      <c r="B476" s="137" t="s">
        <v>1644</v>
      </c>
      <c r="C476" s="138">
        <v>2558.5</v>
      </c>
      <c r="D476" s="138">
        <v>1025.2</v>
      </c>
      <c r="E476" s="138">
        <v>1476</v>
      </c>
      <c r="F476" s="138">
        <v>0</v>
      </c>
      <c r="G476" s="138">
        <v>57.3</v>
      </c>
      <c r="H476" s="138">
        <v>2770.5999999999995</v>
      </c>
      <c r="I476" s="139">
        <v>1025.2</v>
      </c>
      <c r="J476" s="139">
        <v>1553.3</v>
      </c>
      <c r="K476" s="139">
        <v>0</v>
      </c>
      <c r="L476" s="139">
        <v>192.09999999999997</v>
      </c>
      <c r="M476" s="138">
        <v>2766.5857000000001</v>
      </c>
      <c r="N476" s="139">
        <v>1025.2</v>
      </c>
      <c r="O476" s="139">
        <v>1549.2856999999999</v>
      </c>
      <c r="P476" s="139">
        <v>0</v>
      </c>
      <c r="Q476" s="140">
        <v>192.09999999999997</v>
      </c>
      <c r="R476" s="141">
        <v>-4.0142999999993663</v>
      </c>
      <c r="S476" s="140">
        <v>0</v>
      </c>
      <c r="T476" s="140">
        <v>-4.0143000000000484</v>
      </c>
      <c r="U476" s="140">
        <v>0</v>
      </c>
      <c r="V476" s="141">
        <v>0</v>
      </c>
      <c r="W476" s="141">
        <v>99.855110806323566</v>
      </c>
      <c r="X476" s="140">
        <v>100</v>
      </c>
      <c r="Y476" s="140">
        <v>99.741563123672179</v>
      </c>
      <c r="Z476" s="140">
        <v>0</v>
      </c>
      <c r="AA476" s="142">
        <v>100</v>
      </c>
    </row>
    <row r="477" spans="1:27" s="147" customFormat="1" ht="12.75" x14ac:dyDescent="0.2">
      <c r="A477" s="130">
        <v>469</v>
      </c>
      <c r="B477" s="137" t="s">
        <v>1498</v>
      </c>
      <c r="C477" s="138">
        <v>1958.1</v>
      </c>
      <c r="D477" s="138">
        <v>853.9</v>
      </c>
      <c r="E477" s="138">
        <v>1078.7</v>
      </c>
      <c r="F477" s="138">
        <v>0</v>
      </c>
      <c r="G477" s="138">
        <v>25.5</v>
      </c>
      <c r="H477" s="138">
        <v>2086.1</v>
      </c>
      <c r="I477" s="139">
        <v>853.9</v>
      </c>
      <c r="J477" s="139">
        <v>1159.2</v>
      </c>
      <c r="K477" s="139">
        <v>0</v>
      </c>
      <c r="L477" s="139">
        <v>73</v>
      </c>
      <c r="M477" s="138">
        <v>1575.7701999999999</v>
      </c>
      <c r="N477" s="139">
        <v>853.9</v>
      </c>
      <c r="O477" s="139">
        <v>648.87030000000004</v>
      </c>
      <c r="P477" s="139">
        <v>0</v>
      </c>
      <c r="Q477" s="140">
        <v>73</v>
      </c>
      <c r="R477" s="141">
        <v>-510.32979999999998</v>
      </c>
      <c r="S477" s="140">
        <v>0</v>
      </c>
      <c r="T477" s="140">
        <v>-510.3297</v>
      </c>
      <c r="U477" s="140">
        <v>0</v>
      </c>
      <c r="V477" s="141">
        <v>0</v>
      </c>
      <c r="W477" s="141">
        <v>75.536656919610749</v>
      </c>
      <c r="X477" s="140">
        <v>100</v>
      </c>
      <c r="Y477" s="140">
        <v>55.975698757763979</v>
      </c>
      <c r="Z477" s="140">
        <v>0</v>
      </c>
      <c r="AA477" s="142">
        <v>100</v>
      </c>
    </row>
    <row r="478" spans="1:27" s="147" customFormat="1" ht="12.75" x14ac:dyDescent="0.2">
      <c r="A478" s="130">
        <v>470</v>
      </c>
      <c r="B478" s="137" t="s">
        <v>1645</v>
      </c>
      <c r="C478" s="138">
        <v>2076.4</v>
      </c>
      <c r="D478" s="138">
        <v>897.5</v>
      </c>
      <c r="E478" s="138">
        <v>1150.5</v>
      </c>
      <c r="F478" s="138">
        <v>0</v>
      </c>
      <c r="G478" s="138">
        <v>28.4</v>
      </c>
      <c r="H478" s="138">
        <v>2225.2000000000003</v>
      </c>
      <c r="I478" s="139">
        <v>897.5</v>
      </c>
      <c r="J478" s="139">
        <v>1234.9000000000001</v>
      </c>
      <c r="K478" s="139">
        <v>0</v>
      </c>
      <c r="L478" s="139">
        <v>92.799999999999983</v>
      </c>
      <c r="M478" s="138">
        <v>2225.1413000000002</v>
      </c>
      <c r="N478" s="139">
        <v>897.5</v>
      </c>
      <c r="O478" s="139">
        <v>1234.8413</v>
      </c>
      <c r="P478" s="139">
        <v>0</v>
      </c>
      <c r="Q478" s="140">
        <v>92.799999999999983</v>
      </c>
      <c r="R478" s="141">
        <v>-5.8700000000044383E-2</v>
      </c>
      <c r="S478" s="140">
        <v>0</v>
      </c>
      <c r="T478" s="140">
        <v>-5.8700000000044383E-2</v>
      </c>
      <c r="U478" s="140">
        <v>0</v>
      </c>
      <c r="V478" s="141">
        <v>0</v>
      </c>
      <c r="W478" s="141">
        <v>99.997362034873277</v>
      </c>
      <c r="X478" s="140">
        <v>100</v>
      </c>
      <c r="Y478" s="140">
        <v>99.995246578670333</v>
      </c>
      <c r="Z478" s="140">
        <v>0</v>
      </c>
      <c r="AA478" s="142">
        <v>100</v>
      </c>
    </row>
    <row r="479" spans="1:27" s="147" customFormat="1" ht="12.75" x14ac:dyDescent="0.2">
      <c r="A479" s="130">
        <v>471</v>
      </c>
      <c r="B479" s="137" t="s">
        <v>1646</v>
      </c>
      <c r="C479" s="138">
        <v>3584</v>
      </c>
      <c r="D479" s="138">
        <v>475.2</v>
      </c>
      <c r="E479" s="138">
        <v>2965</v>
      </c>
      <c r="F479" s="138">
        <v>0</v>
      </c>
      <c r="G479" s="138">
        <v>143.80000000000001</v>
      </c>
      <c r="H479" s="138">
        <v>3978.7000000000012</v>
      </c>
      <c r="I479" s="139">
        <v>475.2</v>
      </c>
      <c r="J479" s="139">
        <v>3208.4</v>
      </c>
      <c r="K479" s="139">
        <v>0</v>
      </c>
      <c r="L479" s="139">
        <v>295.10000000000002</v>
      </c>
      <c r="M479" s="138">
        <v>3597.7406999999998</v>
      </c>
      <c r="N479" s="139">
        <v>475.2</v>
      </c>
      <c r="O479" s="139">
        <v>2827.4407000000001</v>
      </c>
      <c r="P479" s="139">
        <v>0</v>
      </c>
      <c r="Q479" s="140">
        <v>295.10000000000002</v>
      </c>
      <c r="R479" s="141">
        <v>-380.95930000000135</v>
      </c>
      <c r="S479" s="140">
        <v>0</v>
      </c>
      <c r="T479" s="140">
        <v>-380.95929999999998</v>
      </c>
      <c r="U479" s="140">
        <v>0</v>
      </c>
      <c r="V479" s="141">
        <v>0</v>
      </c>
      <c r="W479" s="141">
        <v>90.425030788951133</v>
      </c>
      <c r="X479" s="140">
        <v>100</v>
      </c>
      <c r="Y479" s="140">
        <v>88.126190624610402</v>
      </c>
      <c r="Z479" s="140">
        <v>0</v>
      </c>
      <c r="AA479" s="142">
        <v>100</v>
      </c>
    </row>
    <row r="480" spans="1:27" s="147" customFormat="1" ht="12.75" x14ac:dyDescent="0.2">
      <c r="A480" s="130">
        <v>472</v>
      </c>
      <c r="B480" s="137" t="s">
        <v>1647</v>
      </c>
      <c r="C480" s="138">
        <v>2720.3</v>
      </c>
      <c r="D480" s="138">
        <v>1119.7</v>
      </c>
      <c r="E480" s="138">
        <v>1569.3</v>
      </c>
      <c r="F480" s="138">
        <v>0</v>
      </c>
      <c r="G480" s="138">
        <v>31.3</v>
      </c>
      <c r="H480" s="138">
        <v>2908.5999999999995</v>
      </c>
      <c r="I480" s="139">
        <v>1119.7</v>
      </c>
      <c r="J480" s="139">
        <v>1686.1999999999998</v>
      </c>
      <c r="K480" s="139">
        <v>0</v>
      </c>
      <c r="L480" s="139">
        <v>102.70000000000002</v>
      </c>
      <c r="M480" s="138">
        <v>2879.8882999999996</v>
      </c>
      <c r="N480" s="139">
        <v>1119.7</v>
      </c>
      <c r="O480" s="139">
        <v>1657.4883</v>
      </c>
      <c r="P480" s="139">
        <v>0</v>
      </c>
      <c r="Q480" s="140">
        <v>102.70000000000002</v>
      </c>
      <c r="R480" s="141">
        <v>-28.711699999999837</v>
      </c>
      <c r="S480" s="140">
        <v>0</v>
      </c>
      <c r="T480" s="140">
        <v>-28.711699999999837</v>
      </c>
      <c r="U480" s="140">
        <v>0</v>
      </c>
      <c r="V480" s="141">
        <v>0</v>
      </c>
      <c r="W480" s="141">
        <v>99.012868734098873</v>
      </c>
      <c r="X480" s="140">
        <v>100</v>
      </c>
      <c r="Y480" s="140">
        <v>98.297254180998706</v>
      </c>
      <c r="Z480" s="140">
        <v>0</v>
      </c>
      <c r="AA480" s="142">
        <v>100</v>
      </c>
    </row>
    <row r="481" spans="1:27" s="147" customFormat="1" ht="12.75" x14ac:dyDescent="0.2">
      <c r="A481" s="130">
        <v>473</v>
      </c>
      <c r="B481" s="137" t="s">
        <v>1648</v>
      </c>
      <c r="C481" s="138">
        <v>1026.1000000000001</v>
      </c>
      <c r="D481" s="138">
        <v>650.20000000000005</v>
      </c>
      <c r="E481" s="138">
        <v>323.2</v>
      </c>
      <c r="F481" s="138">
        <v>0</v>
      </c>
      <c r="G481" s="138">
        <v>52.7</v>
      </c>
      <c r="H481" s="138">
        <v>1052.2</v>
      </c>
      <c r="I481" s="139">
        <v>650.20000000000005</v>
      </c>
      <c r="J481" s="139">
        <v>343.3</v>
      </c>
      <c r="K481" s="139">
        <v>0</v>
      </c>
      <c r="L481" s="139">
        <v>58.7</v>
      </c>
      <c r="M481" s="138">
        <v>1039.0709000000002</v>
      </c>
      <c r="N481" s="139">
        <v>650.20000000000005</v>
      </c>
      <c r="O481" s="139">
        <v>330.17089999999996</v>
      </c>
      <c r="P481" s="139">
        <v>0</v>
      </c>
      <c r="Q481" s="140">
        <v>58.7</v>
      </c>
      <c r="R481" s="141">
        <v>-13.12909999999988</v>
      </c>
      <c r="S481" s="140">
        <v>0</v>
      </c>
      <c r="T481" s="140">
        <v>-13.129100000000051</v>
      </c>
      <c r="U481" s="140">
        <v>0</v>
      </c>
      <c r="V481" s="141">
        <v>0</v>
      </c>
      <c r="W481" s="141">
        <v>98.752223911803853</v>
      </c>
      <c r="X481" s="140">
        <v>100</v>
      </c>
      <c r="Y481" s="140">
        <v>96.175618992135142</v>
      </c>
      <c r="Z481" s="140">
        <v>0</v>
      </c>
      <c r="AA481" s="142">
        <v>100</v>
      </c>
    </row>
    <row r="482" spans="1:27" s="147" customFormat="1" ht="12.75" x14ac:dyDescent="0.2">
      <c r="A482" s="130">
        <v>474</v>
      </c>
      <c r="B482" s="137" t="s">
        <v>1639</v>
      </c>
      <c r="C482" s="138">
        <v>12785.5</v>
      </c>
      <c r="D482" s="138">
        <v>1221.4000000000001</v>
      </c>
      <c r="E482" s="138">
        <v>10810.9</v>
      </c>
      <c r="F482" s="138">
        <v>0</v>
      </c>
      <c r="G482" s="138">
        <v>753.2</v>
      </c>
      <c r="H482" s="138">
        <v>13207.599999999999</v>
      </c>
      <c r="I482" s="139">
        <v>1221.4000000000001</v>
      </c>
      <c r="J482" s="139">
        <v>11233</v>
      </c>
      <c r="K482" s="139">
        <v>0</v>
      </c>
      <c r="L482" s="139">
        <v>753.2</v>
      </c>
      <c r="M482" s="138">
        <v>12055.274799999999</v>
      </c>
      <c r="N482" s="139">
        <v>1221.4000000000001</v>
      </c>
      <c r="O482" s="139">
        <v>10080.674799999999</v>
      </c>
      <c r="P482" s="139">
        <v>0</v>
      </c>
      <c r="Q482" s="140">
        <v>753.2</v>
      </c>
      <c r="R482" s="141">
        <v>-1152.3251999999993</v>
      </c>
      <c r="S482" s="140">
        <v>0</v>
      </c>
      <c r="T482" s="140">
        <v>-1152.3252000000011</v>
      </c>
      <c r="U482" s="140">
        <v>0</v>
      </c>
      <c r="V482" s="141">
        <v>0</v>
      </c>
      <c r="W482" s="141">
        <v>91.275286955995043</v>
      </c>
      <c r="X482" s="140">
        <v>100</v>
      </c>
      <c r="Y482" s="140">
        <v>89.74160776284161</v>
      </c>
      <c r="Z482" s="140">
        <v>0</v>
      </c>
      <c r="AA482" s="142">
        <v>100</v>
      </c>
    </row>
    <row r="483" spans="1:27" s="147" customFormat="1" ht="12.75" x14ac:dyDescent="0.2">
      <c r="A483" s="130">
        <v>475</v>
      </c>
      <c r="B483" s="137" t="s">
        <v>1649</v>
      </c>
      <c r="C483" s="138">
        <v>1787.5</v>
      </c>
      <c r="D483" s="138">
        <v>846.3</v>
      </c>
      <c r="E483" s="138">
        <v>915.3</v>
      </c>
      <c r="F483" s="138">
        <v>0</v>
      </c>
      <c r="G483" s="138">
        <v>25.9</v>
      </c>
      <c r="H483" s="138">
        <v>1905.7999999999997</v>
      </c>
      <c r="I483" s="139">
        <v>846.3</v>
      </c>
      <c r="J483" s="139">
        <v>976.8</v>
      </c>
      <c r="K483" s="139">
        <v>0</v>
      </c>
      <c r="L483" s="139">
        <v>82.699999999999989</v>
      </c>
      <c r="M483" s="138">
        <v>1827.6155000000001</v>
      </c>
      <c r="N483" s="139">
        <v>846.3</v>
      </c>
      <c r="O483" s="139">
        <v>898.6155</v>
      </c>
      <c r="P483" s="139">
        <v>0</v>
      </c>
      <c r="Q483" s="140">
        <v>82.699999999999989</v>
      </c>
      <c r="R483" s="141">
        <v>-78.184499999999616</v>
      </c>
      <c r="S483" s="140">
        <v>0</v>
      </c>
      <c r="T483" s="140">
        <v>-78.184499999999957</v>
      </c>
      <c r="U483" s="140">
        <v>0</v>
      </c>
      <c r="V483" s="141">
        <v>0</v>
      </c>
      <c r="W483" s="141">
        <v>95.897549585475943</v>
      </c>
      <c r="X483" s="140">
        <v>100</v>
      </c>
      <c r="Y483" s="140">
        <v>91.995853808353814</v>
      </c>
      <c r="Z483" s="140">
        <v>0</v>
      </c>
      <c r="AA483" s="142">
        <v>100</v>
      </c>
    </row>
    <row r="484" spans="1:27" s="147" customFormat="1" ht="12.75" x14ac:dyDescent="0.2">
      <c r="A484" s="130">
        <v>476</v>
      </c>
      <c r="B484" s="137" t="s">
        <v>1650</v>
      </c>
      <c r="C484" s="138">
        <v>3252.5</v>
      </c>
      <c r="D484" s="138">
        <v>820.4</v>
      </c>
      <c r="E484" s="138">
        <v>2366.9</v>
      </c>
      <c r="F484" s="138">
        <v>0</v>
      </c>
      <c r="G484" s="138">
        <v>65.2</v>
      </c>
      <c r="H484" s="138">
        <v>3348.6000000000008</v>
      </c>
      <c r="I484" s="139">
        <v>820.4</v>
      </c>
      <c r="J484" s="139">
        <v>2430.1</v>
      </c>
      <c r="K484" s="139">
        <v>0</v>
      </c>
      <c r="L484" s="139">
        <v>98.100000000000009</v>
      </c>
      <c r="M484" s="138">
        <v>3083.9357</v>
      </c>
      <c r="N484" s="139">
        <v>820.4</v>
      </c>
      <c r="O484" s="139">
        <v>2165.4355999999998</v>
      </c>
      <c r="P484" s="139">
        <v>0</v>
      </c>
      <c r="Q484" s="140">
        <v>98.100000000000009</v>
      </c>
      <c r="R484" s="141">
        <v>-264.66430000000082</v>
      </c>
      <c r="S484" s="140">
        <v>0</v>
      </c>
      <c r="T484" s="140">
        <v>-264.66440000000011</v>
      </c>
      <c r="U484" s="140">
        <v>0</v>
      </c>
      <c r="V484" s="141">
        <v>0</v>
      </c>
      <c r="W484" s="141">
        <v>92.096270083019746</v>
      </c>
      <c r="X484" s="140">
        <v>100</v>
      </c>
      <c r="Y484" s="140">
        <v>89.10890909839101</v>
      </c>
      <c r="Z484" s="140">
        <v>0</v>
      </c>
      <c r="AA484" s="142">
        <v>100</v>
      </c>
    </row>
    <row r="485" spans="1:27" s="147" customFormat="1" ht="12.75" x14ac:dyDescent="0.2">
      <c r="A485" s="130">
        <v>477</v>
      </c>
      <c r="B485" s="137" t="s">
        <v>1651</v>
      </c>
      <c r="C485" s="138">
        <v>3821.3999999999996</v>
      </c>
      <c r="D485" s="138">
        <v>721.2</v>
      </c>
      <c r="E485" s="138">
        <v>2919.5</v>
      </c>
      <c r="F485" s="138">
        <v>0</v>
      </c>
      <c r="G485" s="138">
        <v>180.7</v>
      </c>
      <c r="H485" s="138">
        <v>4330.8</v>
      </c>
      <c r="I485" s="139">
        <v>721.2</v>
      </c>
      <c r="J485" s="139">
        <v>3164</v>
      </c>
      <c r="K485" s="139">
        <v>0</v>
      </c>
      <c r="L485" s="139">
        <v>283.5</v>
      </c>
      <c r="M485" s="138">
        <v>4330.8</v>
      </c>
      <c r="N485" s="139">
        <v>721.2</v>
      </c>
      <c r="O485" s="139">
        <v>3164</v>
      </c>
      <c r="P485" s="139">
        <v>0</v>
      </c>
      <c r="Q485" s="140">
        <v>283.5</v>
      </c>
      <c r="R485" s="141">
        <v>0</v>
      </c>
      <c r="S485" s="140">
        <v>0</v>
      </c>
      <c r="T485" s="140">
        <v>0</v>
      </c>
      <c r="U485" s="140">
        <v>0</v>
      </c>
      <c r="V485" s="141">
        <v>0</v>
      </c>
      <c r="W485" s="141">
        <v>100</v>
      </c>
      <c r="X485" s="140">
        <v>100</v>
      </c>
      <c r="Y485" s="140">
        <v>100</v>
      </c>
      <c r="Z485" s="140">
        <v>0</v>
      </c>
      <c r="AA485" s="142">
        <v>100</v>
      </c>
    </row>
    <row r="486" spans="1:27" s="147" customFormat="1" ht="12.75" x14ac:dyDescent="0.2">
      <c r="A486" s="130">
        <v>478</v>
      </c>
      <c r="B486" s="137" t="s">
        <v>1652</v>
      </c>
      <c r="C486" s="138">
        <v>1879.7</v>
      </c>
      <c r="D486" s="138">
        <v>228.4</v>
      </c>
      <c r="E486" s="138">
        <v>1230.8</v>
      </c>
      <c r="F486" s="138">
        <v>0</v>
      </c>
      <c r="G486" s="138">
        <v>420.5</v>
      </c>
      <c r="H486" s="138">
        <v>1850.1000000000001</v>
      </c>
      <c r="I486" s="139">
        <v>228.4</v>
      </c>
      <c r="J486" s="139">
        <v>1319.3999999999999</v>
      </c>
      <c r="K486" s="139">
        <v>0</v>
      </c>
      <c r="L486" s="139">
        <v>621.20000000000005</v>
      </c>
      <c r="M486" s="138">
        <v>1648.5398</v>
      </c>
      <c r="N486" s="139">
        <v>228.4</v>
      </c>
      <c r="O486" s="139">
        <v>1117.8398</v>
      </c>
      <c r="P486" s="139">
        <v>0</v>
      </c>
      <c r="Q486" s="140">
        <v>621.20000000000005</v>
      </c>
      <c r="R486" s="141">
        <v>-201.5601999999999</v>
      </c>
      <c r="S486" s="140">
        <v>0</v>
      </c>
      <c r="T486" s="140">
        <v>-201.56020000000024</v>
      </c>
      <c r="U486" s="140">
        <v>0</v>
      </c>
      <c r="V486" s="141">
        <v>0</v>
      </c>
      <c r="W486" s="141">
        <v>89.105442949029779</v>
      </c>
      <c r="X486" s="140">
        <v>100</v>
      </c>
      <c r="Y486" s="140">
        <v>84.723343944217078</v>
      </c>
      <c r="Z486" s="140">
        <v>0</v>
      </c>
      <c r="AA486" s="142">
        <v>100</v>
      </c>
    </row>
    <row r="487" spans="1:27" s="147" customFormat="1" ht="12.75" x14ac:dyDescent="0.2">
      <c r="A487" s="130">
        <v>479</v>
      </c>
      <c r="B487" s="137" t="s">
        <v>1653</v>
      </c>
      <c r="C487" s="138">
        <v>2305.2999999999997</v>
      </c>
      <c r="D487" s="138">
        <v>750.9</v>
      </c>
      <c r="E487" s="138">
        <v>1518.7</v>
      </c>
      <c r="F487" s="138">
        <v>0</v>
      </c>
      <c r="G487" s="138">
        <v>35.700000000000003</v>
      </c>
      <c r="H487" s="138">
        <v>2781.9000000000005</v>
      </c>
      <c r="I487" s="139">
        <v>750.9</v>
      </c>
      <c r="J487" s="139">
        <v>1745.7</v>
      </c>
      <c r="K487" s="139">
        <v>0</v>
      </c>
      <c r="L487" s="139">
        <v>128.29999999999998</v>
      </c>
      <c r="M487" s="138">
        <v>2733.7033000000001</v>
      </c>
      <c r="N487" s="139">
        <v>750.9</v>
      </c>
      <c r="O487" s="139">
        <v>1697.4778000000001</v>
      </c>
      <c r="P487" s="139">
        <v>0</v>
      </c>
      <c r="Q487" s="140">
        <v>128.29999999999998</v>
      </c>
      <c r="R487" s="141">
        <v>-48.22219999999993</v>
      </c>
      <c r="S487" s="140">
        <v>0</v>
      </c>
      <c r="T487" s="140">
        <v>-48.196699999999964</v>
      </c>
      <c r="U487" s="140">
        <v>0</v>
      </c>
      <c r="V487" s="141">
        <v>0</v>
      </c>
      <c r="W487" s="141">
        <v>98.267489845069903</v>
      </c>
      <c r="X487" s="140">
        <v>100</v>
      </c>
      <c r="Y487" s="140">
        <v>97.237658245975837</v>
      </c>
      <c r="Z487" s="140">
        <v>0</v>
      </c>
      <c r="AA487" s="142">
        <v>100</v>
      </c>
    </row>
    <row r="488" spans="1:27" s="147" customFormat="1" ht="12.75" x14ac:dyDescent="0.2">
      <c r="A488" s="130">
        <v>480</v>
      </c>
      <c r="B488" s="137" t="s">
        <v>1622</v>
      </c>
      <c r="C488" s="138">
        <v>1770.1000000000001</v>
      </c>
      <c r="D488" s="138">
        <v>831.9</v>
      </c>
      <c r="E488" s="138">
        <v>902</v>
      </c>
      <c r="F488" s="138">
        <v>0</v>
      </c>
      <c r="G488" s="138">
        <v>36.200000000000003</v>
      </c>
      <c r="H488" s="138">
        <v>1754.4000000000005</v>
      </c>
      <c r="I488" s="139">
        <v>831.9</v>
      </c>
      <c r="J488" s="139">
        <v>942.90000000000009</v>
      </c>
      <c r="K488" s="139">
        <v>0</v>
      </c>
      <c r="L488" s="139">
        <v>73.3</v>
      </c>
      <c r="M488" s="138">
        <v>1752.3708999999999</v>
      </c>
      <c r="N488" s="139">
        <v>831.9</v>
      </c>
      <c r="O488" s="139">
        <v>940.87090000000001</v>
      </c>
      <c r="P488" s="139">
        <v>0</v>
      </c>
      <c r="Q488" s="140">
        <v>73.3</v>
      </c>
      <c r="R488" s="141">
        <v>-2.0291000000000849</v>
      </c>
      <c r="S488" s="140">
        <v>0</v>
      </c>
      <c r="T488" s="140">
        <v>-2.0291000000000849</v>
      </c>
      <c r="U488" s="140">
        <v>0</v>
      </c>
      <c r="V488" s="141">
        <v>0</v>
      </c>
      <c r="W488" s="141">
        <v>99.884342225262159</v>
      </c>
      <c r="X488" s="140">
        <v>100</v>
      </c>
      <c r="Y488" s="140">
        <v>99.784802205960318</v>
      </c>
      <c r="Z488" s="140">
        <v>0</v>
      </c>
      <c r="AA488" s="142">
        <v>100</v>
      </c>
    </row>
    <row r="489" spans="1:27" s="147" customFormat="1" ht="12.75" x14ac:dyDescent="0.2">
      <c r="A489" s="130">
        <v>481</v>
      </c>
      <c r="B489" s="137" t="s">
        <v>1654</v>
      </c>
      <c r="C489" s="138">
        <v>2022.7</v>
      </c>
      <c r="D489" s="138">
        <v>826.3</v>
      </c>
      <c r="E489" s="138">
        <v>1169</v>
      </c>
      <c r="F489" s="138">
        <v>0</v>
      </c>
      <c r="G489" s="138">
        <v>27.4</v>
      </c>
      <c r="H489" s="138">
        <v>2152</v>
      </c>
      <c r="I489" s="139">
        <v>826.3</v>
      </c>
      <c r="J489" s="139">
        <v>1253.7</v>
      </c>
      <c r="K489" s="139">
        <v>0</v>
      </c>
      <c r="L489" s="139">
        <v>131.30000000000001</v>
      </c>
      <c r="M489" s="138">
        <v>2083.3696</v>
      </c>
      <c r="N489" s="139">
        <v>826.3</v>
      </c>
      <c r="O489" s="139">
        <v>1185.1018999999999</v>
      </c>
      <c r="P489" s="139">
        <v>0</v>
      </c>
      <c r="Q489" s="140">
        <v>131.30000000000001</v>
      </c>
      <c r="R489" s="141">
        <v>-68.598100000000159</v>
      </c>
      <c r="S489" s="140">
        <v>0</v>
      </c>
      <c r="T489" s="140">
        <v>-68.630300000000034</v>
      </c>
      <c r="U489" s="140">
        <v>0</v>
      </c>
      <c r="V489" s="141">
        <v>0</v>
      </c>
      <c r="W489" s="141">
        <v>96.810855018587361</v>
      </c>
      <c r="X489" s="140">
        <v>100</v>
      </c>
      <c r="Y489" s="140">
        <v>94.528348089654614</v>
      </c>
      <c r="Z489" s="140">
        <v>0</v>
      </c>
      <c r="AA489" s="142">
        <v>100</v>
      </c>
    </row>
    <row r="490" spans="1:27" s="147" customFormat="1" ht="12.75" x14ac:dyDescent="0.2">
      <c r="A490" s="130">
        <v>482</v>
      </c>
      <c r="B490" s="137" t="s">
        <v>1655</v>
      </c>
      <c r="C490" s="138">
        <v>1929.6</v>
      </c>
      <c r="D490" s="138">
        <v>205.6</v>
      </c>
      <c r="E490" s="138">
        <v>1213.3</v>
      </c>
      <c r="F490" s="138">
        <v>0</v>
      </c>
      <c r="G490" s="138">
        <v>510.7</v>
      </c>
      <c r="H490" s="138">
        <v>2065.6999999999998</v>
      </c>
      <c r="I490" s="139">
        <v>205.6</v>
      </c>
      <c r="J490" s="139">
        <v>1292.2</v>
      </c>
      <c r="K490" s="139">
        <v>0</v>
      </c>
      <c r="L490" s="139">
        <v>556.20000000000005</v>
      </c>
      <c r="M490" s="138">
        <v>2065.6999999999998</v>
      </c>
      <c r="N490" s="139">
        <v>205.6</v>
      </c>
      <c r="O490" s="139">
        <v>1292.2</v>
      </c>
      <c r="P490" s="139">
        <v>0</v>
      </c>
      <c r="Q490" s="140">
        <v>556.20000000000005</v>
      </c>
      <c r="R490" s="141">
        <v>0</v>
      </c>
      <c r="S490" s="140">
        <v>0</v>
      </c>
      <c r="T490" s="140">
        <v>0</v>
      </c>
      <c r="U490" s="140">
        <v>0</v>
      </c>
      <c r="V490" s="141">
        <v>0</v>
      </c>
      <c r="W490" s="141">
        <v>100</v>
      </c>
      <c r="X490" s="140">
        <v>100</v>
      </c>
      <c r="Y490" s="141">
        <v>100</v>
      </c>
      <c r="Z490" s="141">
        <v>0</v>
      </c>
      <c r="AA490" s="148">
        <v>100</v>
      </c>
    </row>
    <row r="491" spans="1:27" s="147" customFormat="1" ht="12.75" x14ac:dyDescent="0.2">
      <c r="A491" s="130">
        <v>483</v>
      </c>
      <c r="B491" s="137" t="s">
        <v>1656</v>
      </c>
      <c r="C491" s="138">
        <v>1532.6999999999998</v>
      </c>
      <c r="D491" s="138">
        <v>610.9</v>
      </c>
      <c r="E491" s="138">
        <v>892.7</v>
      </c>
      <c r="F491" s="138">
        <v>0</v>
      </c>
      <c r="G491" s="138">
        <v>29.1</v>
      </c>
      <c r="H491" s="138">
        <v>1682.5</v>
      </c>
      <c r="I491" s="139">
        <v>610.9</v>
      </c>
      <c r="J491" s="139">
        <v>964.7</v>
      </c>
      <c r="K491" s="139">
        <v>0</v>
      </c>
      <c r="L491" s="139">
        <v>57.8</v>
      </c>
      <c r="M491" s="138">
        <v>1655.8875</v>
      </c>
      <c r="N491" s="139">
        <v>610.9</v>
      </c>
      <c r="O491" s="139">
        <v>938.1</v>
      </c>
      <c r="P491" s="139">
        <v>0</v>
      </c>
      <c r="Q491" s="140">
        <v>57.8</v>
      </c>
      <c r="R491" s="141">
        <v>-26.600000000000023</v>
      </c>
      <c r="S491" s="140">
        <v>0</v>
      </c>
      <c r="T491" s="140">
        <v>-26.612499999999955</v>
      </c>
      <c r="U491" s="140">
        <v>0</v>
      </c>
      <c r="V491" s="141">
        <v>0</v>
      </c>
      <c r="W491" s="141">
        <v>98.418276374442797</v>
      </c>
      <c r="X491" s="140">
        <v>100</v>
      </c>
      <c r="Y491" s="141">
        <v>97.242666113817762</v>
      </c>
      <c r="Z491" s="141">
        <v>0</v>
      </c>
      <c r="AA491" s="148">
        <v>100</v>
      </c>
    </row>
    <row r="492" spans="1:27" s="147" customFormat="1" ht="12.75" x14ac:dyDescent="0.2">
      <c r="A492" s="130">
        <v>484</v>
      </c>
      <c r="B492" s="137" t="s">
        <v>1657</v>
      </c>
      <c r="C492" s="138">
        <v>2371.5</v>
      </c>
      <c r="D492" s="138">
        <v>181.7</v>
      </c>
      <c r="E492" s="138">
        <v>1833.9</v>
      </c>
      <c r="F492" s="138">
        <v>0</v>
      </c>
      <c r="G492" s="138">
        <v>355.9</v>
      </c>
      <c r="H492" s="138">
        <v>2647.0999999999995</v>
      </c>
      <c r="I492" s="139">
        <v>181.7</v>
      </c>
      <c r="J492" s="139">
        <v>1997.8999999999999</v>
      </c>
      <c r="K492" s="139">
        <v>0</v>
      </c>
      <c r="L492" s="139">
        <v>375.5</v>
      </c>
      <c r="M492" s="138">
        <v>2646.6426999999994</v>
      </c>
      <c r="N492" s="139">
        <v>181.7</v>
      </c>
      <c r="O492" s="139">
        <v>1997.4427000000001</v>
      </c>
      <c r="P492" s="139">
        <v>0</v>
      </c>
      <c r="Q492" s="140">
        <v>375.5</v>
      </c>
      <c r="R492" s="141">
        <v>-0.45729999999980464</v>
      </c>
      <c r="S492" s="140">
        <v>0</v>
      </c>
      <c r="T492" s="140">
        <v>-0.45729999999957727</v>
      </c>
      <c r="U492" s="140">
        <v>0</v>
      </c>
      <c r="V492" s="141">
        <v>0</v>
      </c>
      <c r="W492" s="141">
        <v>99.982724490952364</v>
      </c>
      <c r="X492" s="140">
        <v>100</v>
      </c>
      <c r="Y492" s="141">
        <v>99.977110966514843</v>
      </c>
      <c r="Z492" s="141">
        <v>0</v>
      </c>
      <c r="AA492" s="148">
        <v>100</v>
      </c>
    </row>
    <row r="493" spans="1:27" s="147" customFormat="1" ht="12.75" x14ac:dyDescent="0.2">
      <c r="A493" s="130">
        <v>485</v>
      </c>
      <c r="B493" s="137" t="s">
        <v>1658</v>
      </c>
      <c r="C493" s="138">
        <v>2129.2999999999997</v>
      </c>
      <c r="D493" s="138">
        <v>684.3</v>
      </c>
      <c r="E493" s="138">
        <v>1384.3</v>
      </c>
      <c r="F493" s="138">
        <v>0</v>
      </c>
      <c r="G493" s="138">
        <v>60.7</v>
      </c>
      <c r="H493" s="138">
        <v>2301.1</v>
      </c>
      <c r="I493" s="139">
        <v>684.3</v>
      </c>
      <c r="J493" s="139">
        <v>1528.2</v>
      </c>
      <c r="K493" s="139">
        <v>0</v>
      </c>
      <c r="L493" s="139">
        <v>88.600000000000009</v>
      </c>
      <c r="M493" s="138">
        <v>2297.8317999999999</v>
      </c>
      <c r="N493" s="139">
        <v>684.3</v>
      </c>
      <c r="O493" s="139">
        <v>1524.9318000000001</v>
      </c>
      <c r="P493" s="139">
        <v>0</v>
      </c>
      <c r="Q493" s="140">
        <v>88.600000000000009</v>
      </c>
      <c r="R493" s="141">
        <v>-3.2681999999999789</v>
      </c>
      <c r="S493" s="140">
        <v>0</v>
      </c>
      <c r="T493" s="140">
        <v>-3.2681999999999789</v>
      </c>
      <c r="U493" s="140">
        <v>0</v>
      </c>
      <c r="V493" s="141">
        <v>0</v>
      </c>
      <c r="W493" s="141">
        <v>99.857972274129764</v>
      </c>
      <c r="X493" s="140">
        <v>100</v>
      </c>
      <c r="Y493" s="140">
        <v>99.78614055751865</v>
      </c>
      <c r="Z493" s="140">
        <v>0</v>
      </c>
      <c r="AA493" s="142">
        <v>100</v>
      </c>
    </row>
    <row r="494" spans="1:27" s="147" customFormat="1" ht="12.75" x14ac:dyDescent="0.2">
      <c r="A494" s="130">
        <v>486</v>
      </c>
      <c r="B494" s="137" t="s">
        <v>1659</v>
      </c>
      <c r="C494" s="138">
        <v>1644.2</v>
      </c>
      <c r="D494" s="138">
        <v>728.7</v>
      </c>
      <c r="E494" s="138">
        <v>894.8</v>
      </c>
      <c r="F494" s="138">
        <v>0</v>
      </c>
      <c r="G494" s="138">
        <v>20.7</v>
      </c>
      <c r="H494" s="138">
        <v>1811.6999999999996</v>
      </c>
      <c r="I494" s="139">
        <v>728.7</v>
      </c>
      <c r="J494" s="139">
        <v>1014</v>
      </c>
      <c r="K494" s="139">
        <v>0</v>
      </c>
      <c r="L494" s="139">
        <v>69</v>
      </c>
      <c r="M494" s="138">
        <v>1811.6855</v>
      </c>
      <c r="N494" s="139">
        <v>728.7</v>
      </c>
      <c r="O494" s="139">
        <v>1013.9855</v>
      </c>
      <c r="P494" s="139">
        <v>0</v>
      </c>
      <c r="Q494" s="140">
        <v>69</v>
      </c>
      <c r="R494" s="141">
        <v>-1.4499999999543434E-2</v>
      </c>
      <c r="S494" s="140">
        <v>0</v>
      </c>
      <c r="T494" s="140">
        <v>-1.4499999999998181E-2</v>
      </c>
      <c r="U494" s="140">
        <v>0</v>
      </c>
      <c r="V494" s="141">
        <v>0</v>
      </c>
      <c r="W494" s="141">
        <v>99.999199646740649</v>
      </c>
      <c r="X494" s="140">
        <v>100</v>
      </c>
      <c r="Y494" s="140">
        <v>99.998570019723871</v>
      </c>
      <c r="Z494" s="140">
        <v>0</v>
      </c>
      <c r="AA494" s="142">
        <v>100</v>
      </c>
    </row>
    <row r="495" spans="1:27" s="147" customFormat="1" ht="12.75" x14ac:dyDescent="0.2">
      <c r="A495" s="130">
        <v>487</v>
      </c>
      <c r="B495" s="137" t="s">
        <v>1660</v>
      </c>
      <c r="C495" s="138">
        <v>1401.1</v>
      </c>
      <c r="D495" s="138">
        <v>712.9</v>
      </c>
      <c r="E495" s="138">
        <v>660.8</v>
      </c>
      <c r="F495" s="138">
        <v>0</v>
      </c>
      <c r="G495" s="138">
        <v>27.4</v>
      </c>
      <c r="H495" s="138">
        <v>1459.2999999999997</v>
      </c>
      <c r="I495" s="139">
        <v>712.9</v>
      </c>
      <c r="J495" s="139">
        <v>705.2</v>
      </c>
      <c r="K495" s="139">
        <v>0</v>
      </c>
      <c r="L495" s="139">
        <v>41.2</v>
      </c>
      <c r="M495" s="138">
        <v>1305.8523</v>
      </c>
      <c r="N495" s="139">
        <v>712.9</v>
      </c>
      <c r="O495" s="139">
        <v>551.75229999999999</v>
      </c>
      <c r="P495" s="139">
        <v>0</v>
      </c>
      <c r="Q495" s="140">
        <v>41.2</v>
      </c>
      <c r="R495" s="141">
        <v>-153.44769999999971</v>
      </c>
      <c r="S495" s="140">
        <v>0</v>
      </c>
      <c r="T495" s="140">
        <v>-153.44770000000005</v>
      </c>
      <c r="U495" s="140">
        <v>0</v>
      </c>
      <c r="V495" s="141">
        <v>0</v>
      </c>
      <c r="W495" s="141">
        <v>89.484842047557066</v>
      </c>
      <c r="X495" s="140">
        <v>100</v>
      </c>
      <c r="Y495" s="140">
        <v>78.240541690300617</v>
      </c>
      <c r="Z495" s="140">
        <v>0</v>
      </c>
      <c r="AA495" s="142">
        <v>100</v>
      </c>
    </row>
    <row r="496" spans="1:27" s="147" customFormat="1" ht="12.75" x14ac:dyDescent="0.2">
      <c r="A496" s="130">
        <v>488</v>
      </c>
      <c r="B496" s="137" t="s">
        <v>1661</v>
      </c>
      <c r="C496" s="138">
        <v>2931.3999999999996</v>
      </c>
      <c r="D496" s="138">
        <v>1069.7</v>
      </c>
      <c r="E496" s="138">
        <v>1829</v>
      </c>
      <c r="F496" s="138">
        <v>0</v>
      </c>
      <c r="G496" s="138">
        <v>32.700000000000003</v>
      </c>
      <c r="H496" s="138">
        <v>3102.7999999999997</v>
      </c>
      <c r="I496" s="139">
        <v>1069.7</v>
      </c>
      <c r="J496" s="139">
        <v>1940.6</v>
      </c>
      <c r="K496" s="139">
        <v>0</v>
      </c>
      <c r="L496" s="139">
        <v>92.5</v>
      </c>
      <c r="M496" s="138">
        <v>3102.6646000000001</v>
      </c>
      <c r="N496" s="139">
        <v>1069.7</v>
      </c>
      <c r="O496" s="139">
        <v>1940.4646</v>
      </c>
      <c r="P496" s="139">
        <v>0</v>
      </c>
      <c r="Q496" s="140">
        <v>92.5</v>
      </c>
      <c r="R496" s="141">
        <v>-0.13539999999966312</v>
      </c>
      <c r="S496" s="140">
        <v>0</v>
      </c>
      <c r="T496" s="140">
        <v>-0.1353999999998905</v>
      </c>
      <c r="U496" s="140">
        <v>0</v>
      </c>
      <c r="V496" s="141">
        <v>0</v>
      </c>
      <c r="W496" s="141">
        <v>99.995636199561702</v>
      </c>
      <c r="X496" s="140">
        <v>100</v>
      </c>
      <c r="Y496" s="140">
        <v>99.99302277646089</v>
      </c>
      <c r="Z496" s="140">
        <v>0</v>
      </c>
      <c r="AA496" s="142">
        <v>100</v>
      </c>
    </row>
    <row r="497" spans="1:27" s="147" customFormat="1" ht="12.75" x14ac:dyDescent="0.2">
      <c r="A497" s="130">
        <v>489</v>
      </c>
      <c r="B497" s="137" t="s">
        <v>1662</v>
      </c>
      <c r="C497" s="138">
        <v>1626.9</v>
      </c>
      <c r="D497" s="138">
        <v>528</v>
      </c>
      <c r="E497" s="138">
        <v>990.7</v>
      </c>
      <c r="F497" s="138">
        <v>0</v>
      </c>
      <c r="G497" s="138">
        <v>108.2</v>
      </c>
      <c r="H497" s="138">
        <v>1747.4999999999995</v>
      </c>
      <c r="I497" s="139">
        <v>528</v>
      </c>
      <c r="J497" s="139">
        <v>1089.8</v>
      </c>
      <c r="K497" s="139">
        <v>0</v>
      </c>
      <c r="L497" s="139">
        <v>129.69999999999999</v>
      </c>
      <c r="M497" s="138">
        <v>1628.8513</v>
      </c>
      <c r="N497" s="139">
        <v>528</v>
      </c>
      <c r="O497" s="139">
        <v>971.15129999999999</v>
      </c>
      <c r="P497" s="139">
        <v>0</v>
      </c>
      <c r="Q497" s="140">
        <v>129.69999999999999</v>
      </c>
      <c r="R497" s="141">
        <v>-118.64869999999951</v>
      </c>
      <c r="S497" s="140">
        <v>0</v>
      </c>
      <c r="T497" s="140">
        <v>-118.64869999999996</v>
      </c>
      <c r="U497" s="140">
        <v>0</v>
      </c>
      <c r="V497" s="141">
        <v>0</v>
      </c>
      <c r="W497" s="141">
        <v>93.210374821173119</v>
      </c>
      <c r="X497" s="140">
        <v>100</v>
      </c>
      <c r="Y497" s="140">
        <v>89.11280051385576</v>
      </c>
      <c r="Z497" s="140">
        <v>0</v>
      </c>
      <c r="AA497" s="142">
        <v>100</v>
      </c>
    </row>
    <row r="498" spans="1:27" s="147" customFormat="1" ht="12.75" x14ac:dyDescent="0.2">
      <c r="A498" s="130">
        <v>490</v>
      </c>
      <c r="B498" s="137" t="s">
        <v>1663</v>
      </c>
      <c r="C498" s="138">
        <v>2011.2</v>
      </c>
      <c r="D498" s="138">
        <v>622.70000000000005</v>
      </c>
      <c r="E498" s="138">
        <v>1316</v>
      </c>
      <c r="F498" s="138">
        <v>0</v>
      </c>
      <c r="G498" s="138">
        <v>72.5</v>
      </c>
      <c r="H498" s="138">
        <v>2252.3999999999996</v>
      </c>
      <c r="I498" s="139">
        <v>622.70000000000005</v>
      </c>
      <c r="J498" s="139">
        <v>1446.5</v>
      </c>
      <c r="K498" s="139">
        <v>0</v>
      </c>
      <c r="L498" s="139">
        <v>183.2</v>
      </c>
      <c r="M498" s="138">
        <v>2250.2181</v>
      </c>
      <c r="N498" s="139">
        <v>622.70000000000005</v>
      </c>
      <c r="O498" s="139">
        <v>1444.3181</v>
      </c>
      <c r="P498" s="139">
        <v>0</v>
      </c>
      <c r="Q498" s="140">
        <v>183.2</v>
      </c>
      <c r="R498" s="141">
        <v>-2.1818999999995867</v>
      </c>
      <c r="S498" s="140">
        <v>0</v>
      </c>
      <c r="T498" s="140">
        <v>-2.1819000000000415</v>
      </c>
      <c r="U498" s="140">
        <v>0</v>
      </c>
      <c r="V498" s="141">
        <v>0</v>
      </c>
      <c r="W498" s="141">
        <v>99.903129994672369</v>
      </c>
      <c r="X498" s="140">
        <v>100</v>
      </c>
      <c r="Y498" s="140">
        <v>99.849160041479436</v>
      </c>
      <c r="Z498" s="140">
        <v>0</v>
      </c>
      <c r="AA498" s="142">
        <v>100</v>
      </c>
    </row>
    <row r="499" spans="1:27" s="147" customFormat="1" ht="12.75" x14ac:dyDescent="0.2">
      <c r="A499" s="130">
        <v>491</v>
      </c>
      <c r="B499" s="137" t="s">
        <v>1664</v>
      </c>
      <c r="C499" s="138">
        <v>1681.3000000000002</v>
      </c>
      <c r="D499" s="138">
        <v>825.4</v>
      </c>
      <c r="E499" s="138">
        <v>834.5</v>
      </c>
      <c r="F499" s="138">
        <v>0</v>
      </c>
      <c r="G499" s="138">
        <v>21.4</v>
      </c>
      <c r="H499" s="138">
        <v>1790.0000000000002</v>
      </c>
      <c r="I499" s="139">
        <v>825.4</v>
      </c>
      <c r="J499" s="139">
        <v>915.1</v>
      </c>
      <c r="K499" s="139">
        <v>0</v>
      </c>
      <c r="L499" s="139">
        <v>49.5</v>
      </c>
      <c r="M499" s="138">
        <v>1743.8499000000002</v>
      </c>
      <c r="N499" s="139">
        <v>825.4</v>
      </c>
      <c r="O499" s="139">
        <v>868.94990000000007</v>
      </c>
      <c r="P499" s="139">
        <v>0</v>
      </c>
      <c r="Q499" s="140">
        <v>49.5</v>
      </c>
      <c r="R499" s="141">
        <v>-46.150100000000066</v>
      </c>
      <c r="S499" s="140">
        <v>0</v>
      </c>
      <c r="T499" s="140">
        <v>-46.150099999999952</v>
      </c>
      <c r="U499" s="140">
        <v>0</v>
      </c>
      <c r="V499" s="141">
        <v>0</v>
      </c>
      <c r="W499" s="141">
        <v>97.421782122905014</v>
      </c>
      <c r="X499" s="140">
        <v>100</v>
      </c>
      <c r="Y499" s="140">
        <v>94.956824390776973</v>
      </c>
      <c r="Z499" s="140">
        <v>0</v>
      </c>
      <c r="AA499" s="142">
        <v>100</v>
      </c>
    </row>
    <row r="500" spans="1:27" s="147" customFormat="1" ht="12.75" x14ac:dyDescent="0.2">
      <c r="A500" s="130">
        <v>492</v>
      </c>
      <c r="B500" s="137" t="s">
        <v>1665</v>
      </c>
      <c r="C500" s="138">
        <v>2263.3000000000002</v>
      </c>
      <c r="D500" s="138">
        <v>888.5</v>
      </c>
      <c r="E500" s="138">
        <v>1334.4</v>
      </c>
      <c r="F500" s="138">
        <v>0</v>
      </c>
      <c r="G500" s="138">
        <v>40.4</v>
      </c>
      <c r="H500" s="138">
        <v>2460.9</v>
      </c>
      <c r="I500" s="139">
        <v>888.5</v>
      </c>
      <c r="J500" s="139">
        <v>1480.9</v>
      </c>
      <c r="K500" s="139">
        <v>0</v>
      </c>
      <c r="L500" s="139">
        <v>91.5</v>
      </c>
      <c r="M500" s="138">
        <v>2457.1052</v>
      </c>
      <c r="N500" s="139">
        <v>888.5</v>
      </c>
      <c r="O500" s="139">
        <v>1477.1052</v>
      </c>
      <c r="P500" s="139">
        <v>0</v>
      </c>
      <c r="Q500" s="140">
        <v>91.5</v>
      </c>
      <c r="R500" s="141">
        <v>-3.794800000000123</v>
      </c>
      <c r="S500" s="140">
        <v>0</v>
      </c>
      <c r="T500" s="140">
        <v>-3.794800000000123</v>
      </c>
      <c r="U500" s="140">
        <v>0</v>
      </c>
      <c r="V500" s="141">
        <v>0</v>
      </c>
      <c r="W500" s="141">
        <v>99.845796253403222</v>
      </c>
      <c r="X500" s="140">
        <v>100</v>
      </c>
      <c r="Y500" s="140">
        <v>99.743750422040648</v>
      </c>
      <c r="Z500" s="140">
        <v>0</v>
      </c>
      <c r="AA500" s="142">
        <v>100</v>
      </c>
    </row>
    <row r="501" spans="1:27" s="147" customFormat="1" ht="12.75" x14ac:dyDescent="0.2">
      <c r="A501" s="130">
        <v>493</v>
      </c>
      <c r="B501" s="137" t="s">
        <v>1666</v>
      </c>
      <c r="C501" s="138">
        <v>2576</v>
      </c>
      <c r="D501" s="138">
        <v>815.5</v>
      </c>
      <c r="E501" s="138">
        <v>1669</v>
      </c>
      <c r="F501" s="138">
        <v>0</v>
      </c>
      <c r="G501" s="138">
        <v>91.5</v>
      </c>
      <c r="H501" s="138">
        <v>2691.8</v>
      </c>
      <c r="I501" s="139">
        <v>815.5</v>
      </c>
      <c r="J501" s="139">
        <v>1782.3</v>
      </c>
      <c r="K501" s="139">
        <v>0</v>
      </c>
      <c r="L501" s="139">
        <v>94</v>
      </c>
      <c r="M501" s="138">
        <v>2687.7386999999999</v>
      </c>
      <c r="N501" s="139">
        <v>815.5</v>
      </c>
      <c r="O501" s="139">
        <v>1778.2387000000001</v>
      </c>
      <c r="P501" s="139">
        <v>0</v>
      </c>
      <c r="Q501" s="140">
        <v>94</v>
      </c>
      <c r="R501" s="141">
        <v>-4.0613000000003012</v>
      </c>
      <c r="S501" s="140">
        <v>0</v>
      </c>
      <c r="T501" s="140">
        <v>-4.0612999999998465</v>
      </c>
      <c r="U501" s="140">
        <v>0</v>
      </c>
      <c r="V501" s="141">
        <v>0</v>
      </c>
      <c r="W501" s="141">
        <v>99.849123263243911</v>
      </c>
      <c r="X501" s="140">
        <v>100</v>
      </c>
      <c r="Y501" s="140">
        <v>99.772131515457559</v>
      </c>
      <c r="Z501" s="140">
        <v>0</v>
      </c>
      <c r="AA501" s="142">
        <v>100</v>
      </c>
    </row>
    <row r="502" spans="1:27" s="147" customFormat="1" ht="12.75" x14ac:dyDescent="0.2">
      <c r="A502" s="130">
        <v>494</v>
      </c>
      <c r="B502" s="137" t="s">
        <v>1667</v>
      </c>
      <c r="C502" s="138">
        <v>1438.6000000000001</v>
      </c>
      <c r="D502" s="138">
        <v>753.1</v>
      </c>
      <c r="E502" s="138">
        <v>656.7</v>
      </c>
      <c r="F502" s="138">
        <v>0</v>
      </c>
      <c r="G502" s="138">
        <v>28.8</v>
      </c>
      <c r="H502" s="138">
        <v>1546.8000000000004</v>
      </c>
      <c r="I502" s="139">
        <v>753.1</v>
      </c>
      <c r="J502" s="139">
        <v>735.9</v>
      </c>
      <c r="K502" s="139">
        <v>0</v>
      </c>
      <c r="L502" s="139">
        <v>57.8</v>
      </c>
      <c r="M502" s="138">
        <v>1456.1067</v>
      </c>
      <c r="N502" s="139">
        <v>753.1</v>
      </c>
      <c r="O502" s="139">
        <v>645.20669999999996</v>
      </c>
      <c r="P502" s="139">
        <v>0</v>
      </c>
      <c r="Q502" s="140">
        <v>57.8</v>
      </c>
      <c r="R502" s="141">
        <v>-90.693300000000363</v>
      </c>
      <c r="S502" s="140">
        <v>0</v>
      </c>
      <c r="T502" s="140">
        <v>-90.693300000000022</v>
      </c>
      <c r="U502" s="140">
        <v>0</v>
      </c>
      <c r="V502" s="141">
        <v>0</v>
      </c>
      <c r="W502" s="141">
        <v>94.13671450737003</v>
      </c>
      <c r="X502" s="140">
        <v>100</v>
      </c>
      <c r="Y502" s="140">
        <v>87.675866286180181</v>
      </c>
      <c r="Z502" s="140">
        <v>0</v>
      </c>
      <c r="AA502" s="142">
        <v>100</v>
      </c>
    </row>
    <row r="503" spans="1:27" s="147" customFormat="1" ht="12.75" x14ac:dyDescent="0.2">
      <c r="A503" s="130">
        <v>495</v>
      </c>
      <c r="B503" s="137" t="s">
        <v>1668</v>
      </c>
      <c r="C503" s="138">
        <v>2286.9</v>
      </c>
      <c r="D503" s="138">
        <v>835.6</v>
      </c>
      <c r="E503" s="138">
        <v>1393.2</v>
      </c>
      <c r="F503" s="138">
        <v>0</v>
      </c>
      <c r="G503" s="138">
        <v>58.1</v>
      </c>
      <c r="H503" s="138">
        <v>2398.5</v>
      </c>
      <c r="I503" s="139">
        <v>835.6</v>
      </c>
      <c r="J503" s="139">
        <v>1468.7</v>
      </c>
      <c r="K503" s="139">
        <v>0</v>
      </c>
      <c r="L503" s="139">
        <v>94.199999999999989</v>
      </c>
      <c r="M503" s="138">
        <v>2397.8926999999999</v>
      </c>
      <c r="N503" s="139">
        <v>835.6</v>
      </c>
      <c r="O503" s="139">
        <v>1468.0926999999999</v>
      </c>
      <c r="P503" s="139">
        <v>0</v>
      </c>
      <c r="Q503" s="140">
        <v>94.199999999999989</v>
      </c>
      <c r="R503" s="141">
        <v>-0.60730000000012296</v>
      </c>
      <c r="S503" s="140">
        <v>0</v>
      </c>
      <c r="T503" s="140">
        <v>-0.60730000000012296</v>
      </c>
      <c r="U503" s="140">
        <v>0</v>
      </c>
      <c r="V503" s="141">
        <v>0</v>
      </c>
      <c r="W503" s="141">
        <v>99.974680008338538</v>
      </c>
      <c r="X503" s="140">
        <v>100</v>
      </c>
      <c r="Y503" s="140">
        <v>99.958650507251306</v>
      </c>
      <c r="Z503" s="140">
        <v>0</v>
      </c>
      <c r="AA503" s="142">
        <v>100</v>
      </c>
    </row>
    <row r="504" spans="1:27" s="147" customFormat="1" ht="12.75" x14ac:dyDescent="0.2">
      <c r="A504" s="130">
        <v>496</v>
      </c>
      <c r="B504" s="137" t="s">
        <v>1438</v>
      </c>
      <c r="C504" s="138">
        <v>1552.7</v>
      </c>
      <c r="D504" s="138">
        <v>794.1</v>
      </c>
      <c r="E504" s="138">
        <v>739.9</v>
      </c>
      <c r="F504" s="138">
        <v>0</v>
      </c>
      <c r="G504" s="138">
        <v>18.7</v>
      </c>
      <c r="H504" s="138">
        <v>1734.5</v>
      </c>
      <c r="I504" s="139">
        <v>794.1</v>
      </c>
      <c r="J504" s="139">
        <v>895.9</v>
      </c>
      <c r="K504" s="139">
        <v>0</v>
      </c>
      <c r="L504" s="139">
        <v>44.5</v>
      </c>
      <c r="M504" s="138">
        <v>1734.5</v>
      </c>
      <c r="N504" s="139">
        <v>794.1</v>
      </c>
      <c r="O504" s="139">
        <v>895.9</v>
      </c>
      <c r="P504" s="139">
        <v>0</v>
      </c>
      <c r="Q504" s="140">
        <v>44.5</v>
      </c>
      <c r="R504" s="141">
        <v>0</v>
      </c>
      <c r="S504" s="140">
        <v>0</v>
      </c>
      <c r="T504" s="140">
        <v>0</v>
      </c>
      <c r="U504" s="140">
        <v>0</v>
      </c>
      <c r="V504" s="141">
        <v>0</v>
      </c>
      <c r="W504" s="141">
        <v>100</v>
      </c>
      <c r="X504" s="140">
        <v>100</v>
      </c>
      <c r="Y504" s="140">
        <v>100</v>
      </c>
      <c r="Z504" s="140">
        <v>0</v>
      </c>
      <c r="AA504" s="142">
        <v>100</v>
      </c>
    </row>
    <row r="505" spans="1:27" s="147" customFormat="1" ht="12.75" x14ac:dyDescent="0.2">
      <c r="A505" s="130">
        <v>497</v>
      </c>
      <c r="B505" s="137" t="s">
        <v>1669</v>
      </c>
      <c r="C505" s="138">
        <v>1047.9000000000001</v>
      </c>
      <c r="D505" s="138">
        <v>349.6</v>
      </c>
      <c r="E505" s="138">
        <v>637.5</v>
      </c>
      <c r="F505" s="138">
        <v>0</v>
      </c>
      <c r="G505" s="138">
        <v>60.8</v>
      </c>
      <c r="H505" s="138">
        <v>1247.3999999999999</v>
      </c>
      <c r="I505" s="139">
        <v>349.6</v>
      </c>
      <c r="J505" s="139">
        <v>731.5</v>
      </c>
      <c r="K505" s="139">
        <v>0</v>
      </c>
      <c r="L505" s="139">
        <v>166.3</v>
      </c>
      <c r="M505" s="138">
        <v>1244.9556</v>
      </c>
      <c r="N505" s="139">
        <v>349.6</v>
      </c>
      <c r="O505" s="139">
        <v>729.05560000000003</v>
      </c>
      <c r="P505" s="139">
        <v>0</v>
      </c>
      <c r="Q505" s="140">
        <v>166.3</v>
      </c>
      <c r="R505" s="141">
        <v>-2.4443999999998596</v>
      </c>
      <c r="S505" s="140">
        <v>0</v>
      </c>
      <c r="T505" s="140">
        <v>-2.4443999999999733</v>
      </c>
      <c r="U505" s="140">
        <v>0</v>
      </c>
      <c r="V505" s="141">
        <v>0</v>
      </c>
      <c r="W505" s="141">
        <v>99.804040404040421</v>
      </c>
      <c r="X505" s="140">
        <v>100</v>
      </c>
      <c r="Y505" s="140">
        <v>99.66583732057417</v>
      </c>
      <c r="Z505" s="140">
        <v>0</v>
      </c>
      <c r="AA505" s="142">
        <v>100</v>
      </c>
    </row>
    <row r="506" spans="1:27" s="147" customFormat="1" ht="12.75" x14ac:dyDescent="0.2">
      <c r="A506" s="130">
        <v>498</v>
      </c>
      <c r="B506" s="137" t="s">
        <v>1670</v>
      </c>
      <c r="C506" s="138">
        <v>1458.3000000000002</v>
      </c>
      <c r="D506" s="138">
        <v>758.6</v>
      </c>
      <c r="E506" s="138">
        <v>671.8</v>
      </c>
      <c r="F506" s="138">
        <v>0</v>
      </c>
      <c r="G506" s="138">
        <v>27.9</v>
      </c>
      <c r="H506" s="138">
        <v>1621.3999999999999</v>
      </c>
      <c r="I506" s="139">
        <v>758.6</v>
      </c>
      <c r="J506" s="139">
        <v>774.8</v>
      </c>
      <c r="K506" s="139">
        <v>0</v>
      </c>
      <c r="L506" s="139">
        <v>88</v>
      </c>
      <c r="M506" s="138">
        <v>1595.1</v>
      </c>
      <c r="N506" s="139">
        <v>758.6</v>
      </c>
      <c r="O506" s="139">
        <v>748.49999999999989</v>
      </c>
      <c r="P506" s="139">
        <v>0</v>
      </c>
      <c r="Q506" s="140">
        <v>88</v>
      </c>
      <c r="R506" s="141">
        <v>-26.299999999999955</v>
      </c>
      <c r="S506" s="140">
        <v>0</v>
      </c>
      <c r="T506" s="140">
        <v>-26.300000000000068</v>
      </c>
      <c r="U506" s="140">
        <v>0</v>
      </c>
      <c r="V506" s="141">
        <v>0</v>
      </c>
      <c r="W506" s="141">
        <v>98.377944985814736</v>
      </c>
      <c r="X506" s="140">
        <v>100</v>
      </c>
      <c r="Y506" s="140">
        <v>96.605575632421264</v>
      </c>
      <c r="Z506" s="140">
        <v>0</v>
      </c>
      <c r="AA506" s="142">
        <v>100</v>
      </c>
    </row>
    <row r="507" spans="1:27" s="147" customFormat="1" ht="12.75" x14ac:dyDescent="0.2">
      <c r="A507" s="130">
        <v>499</v>
      </c>
      <c r="B507" s="137" t="s">
        <v>1671</v>
      </c>
      <c r="C507" s="138">
        <v>3017</v>
      </c>
      <c r="D507" s="138">
        <v>399</v>
      </c>
      <c r="E507" s="138">
        <v>2354.9</v>
      </c>
      <c r="F507" s="138">
        <v>0</v>
      </c>
      <c r="G507" s="138">
        <v>263.10000000000002</v>
      </c>
      <c r="H507" s="138">
        <v>3127.2999999999993</v>
      </c>
      <c r="I507" s="139">
        <v>399</v>
      </c>
      <c r="J507" s="139">
        <v>2463.4</v>
      </c>
      <c r="K507" s="139">
        <v>0</v>
      </c>
      <c r="L507" s="139">
        <v>264.89999999999998</v>
      </c>
      <c r="M507" s="138">
        <v>3127.3</v>
      </c>
      <c r="N507" s="139">
        <v>399</v>
      </c>
      <c r="O507" s="139">
        <v>2463.4</v>
      </c>
      <c r="P507" s="139">
        <v>0</v>
      </c>
      <c r="Q507" s="140">
        <v>264.89999999999998</v>
      </c>
      <c r="R507" s="141">
        <v>0</v>
      </c>
      <c r="S507" s="140">
        <v>0</v>
      </c>
      <c r="T507" s="140">
        <v>0</v>
      </c>
      <c r="U507" s="140">
        <v>0</v>
      </c>
      <c r="V507" s="141">
        <v>0</v>
      </c>
      <c r="W507" s="141">
        <v>100.00000000000003</v>
      </c>
      <c r="X507" s="140">
        <v>100</v>
      </c>
      <c r="Y507" s="140">
        <v>100</v>
      </c>
      <c r="Z507" s="140">
        <v>0</v>
      </c>
      <c r="AA507" s="142">
        <v>100</v>
      </c>
    </row>
    <row r="508" spans="1:27" s="147" customFormat="1" ht="12.75" x14ac:dyDescent="0.2">
      <c r="A508" s="130">
        <v>500</v>
      </c>
      <c r="B508" s="137" t="s">
        <v>1672</v>
      </c>
      <c r="C508" s="138">
        <v>1432.4</v>
      </c>
      <c r="D508" s="138">
        <v>795.3</v>
      </c>
      <c r="E508" s="138">
        <v>621.70000000000005</v>
      </c>
      <c r="F508" s="138">
        <v>0</v>
      </c>
      <c r="G508" s="138">
        <v>15.4</v>
      </c>
      <c r="H508" s="138">
        <v>1644.6999999999996</v>
      </c>
      <c r="I508" s="139">
        <v>795.3</v>
      </c>
      <c r="J508" s="139">
        <v>699.4</v>
      </c>
      <c r="K508" s="139">
        <v>0</v>
      </c>
      <c r="L508" s="139">
        <v>150</v>
      </c>
      <c r="M508" s="138">
        <v>1563.8984</v>
      </c>
      <c r="N508" s="139">
        <v>795.3</v>
      </c>
      <c r="O508" s="139">
        <v>618.59849999999994</v>
      </c>
      <c r="P508" s="139">
        <v>0</v>
      </c>
      <c r="Q508" s="140">
        <v>150</v>
      </c>
      <c r="R508" s="141">
        <v>-80.801599999999553</v>
      </c>
      <c r="S508" s="140">
        <v>0</v>
      </c>
      <c r="T508" s="140">
        <v>-80.801500000000033</v>
      </c>
      <c r="U508" s="140">
        <v>0</v>
      </c>
      <c r="V508" s="141">
        <v>0</v>
      </c>
      <c r="W508" s="141">
        <v>95.087152672219887</v>
      </c>
      <c r="X508" s="140">
        <v>100</v>
      </c>
      <c r="Y508" s="140">
        <v>88.447026022304826</v>
      </c>
      <c r="Z508" s="140">
        <v>0</v>
      </c>
      <c r="AA508" s="142">
        <v>100</v>
      </c>
    </row>
    <row r="509" spans="1:27" s="147" customFormat="1" ht="12.75" x14ac:dyDescent="0.2">
      <c r="A509" s="130">
        <v>501</v>
      </c>
      <c r="B509" s="137" t="s">
        <v>1673</v>
      </c>
      <c r="C509" s="138">
        <v>2416.6999999999998</v>
      </c>
      <c r="D509" s="138">
        <v>893.6</v>
      </c>
      <c r="E509" s="138">
        <v>1503.9</v>
      </c>
      <c r="F509" s="138">
        <v>0</v>
      </c>
      <c r="G509" s="138">
        <v>19.2</v>
      </c>
      <c r="H509" s="138">
        <v>2804.8000000000006</v>
      </c>
      <c r="I509" s="139">
        <v>893.6</v>
      </c>
      <c r="J509" s="139">
        <v>1759.9</v>
      </c>
      <c r="K509" s="139">
        <v>0</v>
      </c>
      <c r="L509" s="139">
        <v>151.30000000000001</v>
      </c>
      <c r="M509" s="138">
        <v>2713.6655000000005</v>
      </c>
      <c r="N509" s="139">
        <v>893.6</v>
      </c>
      <c r="O509" s="139">
        <v>1668.7655</v>
      </c>
      <c r="P509" s="139">
        <v>0</v>
      </c>
      <c r="Q509" s="140">
        <v>151.30000000000001</v>
      </c>
      <c r="R509" s="141">
        <v>-91.134500000000116</v>
      </c>
      <c r="S509" s="140">
        <v>0</v>
      </c>
      <c r="T509" s="140">
        <v>-91.134500000000116</v>
      </c>
      <c r="U509" s="140">
        <v>0</v>
      </c>
      <c r="V509" s="141">
        <v>0</v>
      </c>
      <c r="W509" s="141">
        <v>96.75076654306902</v>
      </c>
      <c r="X509" s="140">
        <v>100</v>
      </c>
      <c r="Y509" s="140">
        <v>94.821609182339898</v>
      </c>
      <c r="Z509" s="140">
        <v>0</v>
      </c>
      <c r="AA509" s="142">
        <v>100</v>
      </c>
    </row>
    <row r="510" spans="1:27" s="147" customFormat="1" ht="12.75" x14ac:dyDescent="0.2">
      <c r="A510" s="130">
        <v>502</v>
      </c>
      <c r="B510" s="137" t="s">
        <v>1674</v>
      </c>
      <c r="C510" s="138">
        <v>1806.3</v>
      </c>
      <c r="D510" s="138">
        <v>728.1</v>
      </c>
      <c r="E510" s="138">
        <v>1062.4000000000001</v>
      </c>
      <c r="F510" s="138">
        <v>0</v>
      </c>
      <c r="G510" s="138">
        <v>15.8</v>
      </c>
      <c r="H510" s="138">
        <v>1876.1999999999996</v>
      </c>
      <c r="I510" s="139">
        <v>728.1</v>
      </c>
      <c r="J510" s="139">
        <v>1112.0999999999999</v>
      </c>
      <c r="K510" s="139">
        <v>0</v>
      </c>
      <c r="L510" s="139">
        <v>36</v>
      </c>
      <c r="M510" s="138">
        <v>1867.2586999999999</v>
      </c>
      <c r="N510" s="139">
        <v>728.1</v>
      </c>
      <c r="O510" s="139">
        <v>1103.1587</v>
      </c>
      <c r="P510" s="139">
        <v>0</v>
      </c>
      <c r="Q510" s="140">
        <v>36</v>
      </c>
      <c r="R510" s="141">
        <v>-8.9412999999997282</v>
      </c>
      <c r="S510" s="140">
        <v>0</v>
      </c>
      <c r="T510" s="140">
        <v>-8.9412999999999556</v>
      </c>
      <c r="U510" s="140">
        <v>0</v>
      </c>
      <c r="V510" s="141">
        <v>0</v>
      </c>
      <c r="W510" s="141">
        <v>99.523435667839266</v>
      </c>
      <c r="X510" s="140">
        <v>100</v>
      </c>
      <c r="Y510" s="141">
        <v>99.195998561280462</v>
      </c>
      <c r="Z510" s="141">
        <v>0</v>
      </c>
      <c r="AA510" s="148">
        <v>100</v>
      </c>
    </row>
    <row r="511" spans="1:27" s="147" customFormat="1" ht="12.75" x14ac:dyDescent="0.2">
      <c r="A511" s="130">
        <v>503</v>
      </c>
      <c r="B511" s="137"/>
      <c r="C511" s="138"/>
      <c r="D511" s="138"/>
      <c r="E511" s="138"/>
      <c r="F511" s="138"/>
      <c r="G511" s="138"/>
      <c r="H511" s="138">
        <v>0</v>
      </c>
      <c r="I511" s="139"/>
      <c r="J511" s="139">
        <v>0</v>
      </c>
      <c r="K511" s="139"/>
      <c r="L511" s="139"/>
      <c r="M511" s="139">
        <v>0</v>
      </c>
      <c r="N511" s="139"/>
      <c r="O511" s="139">
        <v>0</v>
      </c>
      <c r="P511" s="139"/>
      <c r="Q511" s="140">
        <v>0</v>
      </c>
      <c r="R511" s="141">
        <v>0</v>
      </c>
      <c r="S511" s="140"/>
      <c r="T511" s="140">
        <v>0</v>
      </c>
      <c r="U511" s="140"/>
      <c r="V511" s="141">
        <v>0</v>
      </c>
      <c r="W511" s="141">
        <v>0</v>
      </c>
      <c r="X511" s="140"/>
      <c r="Y511" s="141">
        <v>0</v>
      </c>
      <c r="Z511" s="141"/>
      <c r="AA511" s="148">
        <v>0</v>
      </c>
    </row>
    <row r="512" spans="1:27" s="147" customFormat="1" ht="12.75" x14ac:dyDescent="0.2">
      <c r="A512" s="130">
        <v>504</v>
      </c>
      <c r="B512" s="143" t="s">
        <v>1675</v>
      </c>
      <c r="C512" s="144">
        <v>187742.8</v>
      </c>
      <c r="D512" s="144">
        <v>39403.699999999997</v>
      </c>
      <c r="E512" s="144">
        <v>145592.4</v>
      </c>
      <c r="F512" s="144">
        <v>0</v>
      </c>
      <c r="G512" s="144">
        <v>2746.7</v>
      </c>
      <c r="H512" s="144">
        <v>203476.80000000002</v>
      </c>
      <c r="I512" s="144">
        <v>39403.699999999997</v>
      </c>
      <c r="J512" s="144">
        <v>158210.6</v>
      </c>
      <c r="K512" s="144">
        <v>0</v>
      </c>
      <c r="L512" s="144">
        <v>5862.5</v>
      </c>
      <c r="M512" s="144">
        <v>193671.18659999996</v>
      </c>
      <c r="N512" s="144">
        <v>39403.699999999997</v>
      </c>
      <c r="O512" s="144">
        <v>148404.9866</v>
      </c>
      <c r="P512" s="144">
        <v>0</v>
      </c>
      <c r="Q512" s="144">
        <v>5862.4999999999991</v>
      </c>
      <c r="R512" s="141">
        <v>-9805.6134000000602</v>
      </c>
      <c r="S512" s="141">
        <v>0</v>
      </c>
      <c r="T512" s="141">
        <v>-9805.613400000002</v>
      </c>
      <c r="U512" s="141">
        <v>0</v>
      </c>
      <c r="V512" s="141">
        <v>0</v>
      </c>
      <c r="W512" s="141">
        <v>95.180967363355393</v>
      </c>
      <c r="X512" s="141">
        <v>100</v>
      </c>
      <c r="Y512" s="141">
        <v>93.802176718879764</v>
      </c>
      <c r="Z512" s="141">
        <v>0</v>
      </c>
      <c r="AA512" s="148">
        <v>99.999999999999986</v>
      </c>
    </row>
    <row r="513" spans="1:27" s="147" customFormat="1" ht="12.75" x14ac:dyDescent="0.2">
      <c r="A513" s="130">
        <v>505</v>
      </c>
      <c r="B513" s="143" t="s">
        <v>1265</v>
      </c>
      <c r="C513" s="144">
        <v>123269.6</v>
      </c>
      <c r="D513" s="144">
        <v>22634.3</v>
      </c>
      <c r="E513" s="144">
        <v>99608</v>
      </c>
      <c r="F513" s="144">
        <v>0</v>
      </c>
      <c r="G513" s="144">
        <v>1027.3</v>
      </c>
      <c r="H513" s="144">
        <v>134831.30000000002</v>
      </c>
      <c r="I513" s="144">
        <v>22634.3</v>
      </c>
      <c r="J513" s="144">
        <v>109631.40000000001</v>
      </c>
      <c r="K513" s="144">
        <v>0</v>
      </c>
      <c r="L513" s="144">
        <v>2565.6</v>
      </c>
      <c r="M513" s="144">
        <v>127410.84770000001</v>
      </c>
      <c r="N513" s="144">
        <v>22634.3</v>
      </c>
      <c r="O513" s="144">
        <v>102210.94760000001</v>
      </c>
      <c r="P513" s="144">
        <v>0</v>
      </c>
      <c r="Q513" s="144">
        <v>2565.6</v>
      </c>
      <c r="R513" s="141">
        <v>-7420.4523000000045</v>
      </c>
      <c r="S513" s="141">
        <v>0</v>
      </c>
      <c r="T513" s="141">
        <v>-7420.4523999999947</v>
      </c>
      <c r="U513" s="141">
        <v>0</v>
      </c>
      <c r="V513" s="141">
        <v>0</v>
      </c>
      <c r="W513" s="141">
        <v>94.496491319152156</v>
      </c>
      <c r="X513" s="141">
        <v>100</v>
      </c>
      <c r="Y513" s="140">
        <v>93.231453397475548</v>
      </c>
      <c r="Z513" s="140">
        <v>0</v>
      </c>
      <c r="AA513" s="142">
        <v>100</v>
      </c>
    </row>
    <row r="514" spans="1:27" s="147" customFormat="1" ht="12.75" x14ac:dyDescent="0.2">
      <c r="A514" s="130">
        <v>506</v>
      </c>
      <c r="B514" s="143" t="s">
        <v>1266</v>
      </c>
      <c r="C514" s="144">
        <v>64473.200000000004</v>
      </c>
      <c r="D514" s="144">
        <v>16769.399999999998</v>
      </c>
      <c r="E514" s="144">
        <v>45984.4</v>
      </c>
      <c r="F514" s="144">
        <v>0</v>
      </c>
      <c r="G514" s="144">
        <v>1719.3999999999999</v>
      </c>
      <c r="H514" s="144">
        <v>68645.5</v>
      </c>
      <c r="I514" s="144">
        <v>16769.399999999998</v>
      </c>
      <c r="J514" s="144">
        <v>48579.200000000004</v>
      </c>
      <c r="K514" s="144">
        <v>0</v>
      </c>
      <c r="L514" s="144">
        <v>3296.8999999999996</v>
      </c>
      <c r="M514" s="144">
        <v>66260.338899999988</v>
      </c>
      <c r="N514" s="144">
        <v>16769.399999999998</v>
      </c>
      <c r="O514" s="144">
        <v>46194.039000000004</v>
      </c>
      <c r="P514" s="144">
        <v>0</v>
      </c>
      <c r="Q514" s="144">
        <v>3296.9</v>
      </c>
      <c r="R514" s="141">
        <v>-2385.1611000000121</v>
      </c>
      <c r="S514" s="141">
        <v>0</v>
      </c>
      <c r="T514" s="141">
        <v>-2385.1610000000001</v>
      </c>
      <c r="U514" s="141">
        <v>0</v>
      </c>
      <c r="V514" s="141">
        <v>0</v>
      </c>
      <c r="W514" s="141">
        <v>96.525393361545895</v>
      </c>
      <c r="X514" s="141">
        <v>100</v>
      </c>
      <c r="Y514" s="140">
        <v>95.090159986166924</v>
      </c>
      <c r="Z514" s="140">
        <v>0</v>
      </c>
      <c r="AA514" s="142">
        <v>100.00000000000003</v>
      </c>
    </row>
    <row r="515" spans="1:27" s="147" customFormat="1" ht="12.75" x14ac:dyDescent="0.2">
      <c r="A515" s="130">
        <v>507</v>
      </c>
      <c r="B515" s="137" t="s">
        <v>1291</v>
      </c>
      <c r="C515" s="138">
        <v>123269.6</v>
      </c>
      <c r="D515" s="138">
        <v>22634.3</v>
      </c>
      <c r="E515" s="138">
        <v>99608</v>
      </c>
      <c r="F515" s="138">
        <v>0</v>
      </c>
      <c r="G515" s="138">
        <v>1027.3</v>
      </c>
      <c r="H515" s="138">
        <v>134831.30000000002</v>
      </c>
      <c r="I515" s="139">
        <v>22634.3</v>
      </c>
      <c r="J515" s="139">
        <v>109631.40000000001</v>
      </c>
      <c r="K515" s="139">
        <v>0</v>
      </c>
      <c r="L515" s="139">
        <v>2565.6</v>
      </c>
      <c r="M515" s="138">
        <v>127410.84770000001</v>
      </c>
      <c r="N515" s="139">
        <v>22634.3</v>
      </c>
      <c r="O515" s="139">
        <v>102210.94760000001</v>
      </c>
      <c r="P515" s="139">
        <v>0</v>
      </c>
      <c r="Q515" s="140">
        <v>2565.6</v>
      </c>
      <c r="R515" s="141">
        <v>-7420.4523000000045</v>
      </c>
      <c r="S515" s="140">
        <v>0</v>
      </c>
      <c r="T515" s="140">
        <v>-7420.4523999999947</v>
      </c>
      <c r="U515" s="140">
        <v>0</v>
      </c>
      <c r="V515" s="141">
        <v>0</v>
      </c>
      <c r="W515" s="141">
        <v>94.496491319152156</v>
      </c>
      <c r="X515" s="140">
        <v>100</v>
      </c>
      <c r="Y515" s="140">
        <v>93.231453397475548</v>
      </c>
      <c r="Z515" s="140">
        <v>0</v>
      </c>
      <c r="AA515" s="142">
        <v>100</v>
      </c>
    </row>
    <row r="516" spans="1:27" s="147" customFormat="1" ht="12.75" x14ac:dyDescent="0.2">
      <c r="A516" s="130">
        <v>508</v>
      </c>
      <c r="B516" s="137" t="s">
        <v>1676</v>
      </c>
      <c r="C516" s="138">
        <v>5521.0999999999995</v>
      </c>
      <c r="D516" s="138">
        <v>1167.0999999999999</v>
      </c>
      <c r="E516" s="138">
        <v>4192.3</v>
      </c>
      <c r="F516" s="138">
        <v>0</v>
      </c>
      <c r="G516" s="138">
        <v>161.69999999999999</v>
      </c>
      <c r="H516" s="138">
        <v>6127.5999999999976</v>
      </c>
      <c r="I516" s="139">
        <v>1167.0999999999999</v>
      </c>
      <c r="J516" s="139">
        <v>4496.5999999999995</v>
      </c>
      <c r="K516" s="139">
        <v>0</v>
      </c>
      <c r="L516" s="139">
        <v>463.9</v>
      </c>
      <c r="M516" s="138">
        <v>5840.7322999999997</v>
      </c>
      <c r="N516" s="139">
        <v>1167.0999999999999</v>
      </c>
      <c r="O516" s="139">
        <v>4209.7323999999999</v>
      </c>
      <c r="P516" s="139">
        <v>0</v>
      </c>
      <c r="Q516" s="140">
        <v>463.9</v>
      </c>
      <c r="R516" s="141">
        <v>-286.86769999999797</v>
      </c>
      <c r="S516" s="140">
        <v>0</v>
      </c>
      <c r="T516" s="140">
        <v>-286.86759999999958</v>
      </c>
      <c r="U516" s="140">
        <v>0</v>
      </c>
      <c r="V516" s="141">
        <v>0</v>
      </c>
      <c r="W516" s="141">
        <v>95.318432991709685</v>
      </c>
      <c r="X516" s="140">
        <v>100</v>
      </c>
      <c r="Y516" s="140">
        <v>93.620344260107643</v>
      </c>
      <c r="Z516" s="140">
        <v>0</v>
      </c>
      <c r="AA516" s="142">
        <v>100</v>
      </c>
    </row>
    <row r="517" spans="1:27" s="147" customFormat="1" ht="12.75" x14ac:dyDescent="0.2">
      <c r="A517" s="130">
        <v>509</v>
      </c>
      <c r="B517" s="137" t="s">
        <v>1677</v>
      </c>
      <c r="C517" s="138">
        <v>1947.4</v>
      </c>
      <c r="D517" s="138">
        <v>782.2</v>
      </c>
      <c r="E517" s="138">
        <v>1131.7</v>
      </c>
      <c r="F517" s="138">
        <v>0</v>
      </c>
      <c r="G517" s="138">
        <v>33.5</v>
      </c>
      <c r="H517" s="138">
        <v>2177.9</v>
      </c>
      <c r="I517" s="139">
        <v>782.2</v>
      </c>
      <c r="J517" s="139">
        <v>1280.5999999999999</v>
      </c>
      <c r="K517" s="139">
        <v>0</v>
      </c>
      <c r="L517" s="139">
        <v>115.1</v>
      </c>
      <c r="M517" s="138">
        <v>2177.0057000000002</v>
      </c>
      <c r="N517" s="139">
        <v>782.2</v>
      </c>
      <c r="O517" s="139">
        <v>1279.7057</v>
      </c>
      <c r="P517" s="139">
        <v>0</v>
      </c>
      <c r="Q517" s="140">
        <v>115.1</v>
      </c>
      <c r="R517" s="141">
        <v>-0.89429999999993015</v>
      </c>
      <c r="S517" s="140">
        <v>0</v>
      </c>
      <c r="T517" s="140">
        <v>-0.89429999999993015</v>
      </c>
      <c r="U517" s="140">
        <v>0</v>
      </c>
      <c r="V517" s="141">
        <v>0</v>
      </c>
      <c r="W517" s="141">
        <v>99.95893750860921</v>
      </c>
      <c r="X517" s="140">
        <v>100</v>
      </c>
      <c r="Y517" s="140">
        <v>99.930165547399668</v>
      </c>
      <c r="Z517" s="140">
        <v>0</v>
      </c>
      <c r="AA517" s="142">
        <v>100</v>
      </c>
    </row>
    <row r="518" spans="1:27" s="147" customFormat="1" ht="12.75" x14ac:dyDescent="0.2">
      <c r="A518" s="130">
        <v>510</v>
      </c>
      <c r="B518" s="137" t="s">
        <v>1678</v>
      </c>
      <c r="C518" s="138">
        <v>2325.3000000000002</v>
      </c>
      <c r="D518" s="138">
        <v>822.1</v>
      </c>
      <c r="E518" s="138">
        <v>1453.4</v>
      </c>
      <c r="F518" s="138">
        <v>0</v>
      </c>
      <c r="G518" s="138">
        <v>49.8</v>
      </c>
      <c r="H518" s="138">
        <v>2415.6999999999998</v>
      </c>
      <c r="I518" s="139">
        <v>822.1</v>
      </c>
      <c r="J518" s="139">
        <v>1531</v>
      </c>
      <c r="K518" s="139">
        <v>0</v>
      </c>
      <c r="L518" s="139">
        <v>62.599999999999994</v>
      </c>
      <c r="M518" s="138">
        <v>2320.8145</v>
      </c>
      <c r="N518" s="139">
        <v>822.1</v>
      </c>
      <c r="O518" s="139">
        <v>1436.1145000000001</v>
      </c>
      <c r="P518" s="139">
        <v>0</v>
      </c>
      <c r="Q518" s="140">
        <v>62.599999999999994</v>
      </c>
      <c r="R518" s="141">
        <v>-94.885499999999865</v>
      </c>
      <c r="S518" s="140">
        <v>0</v>
      </c>
      <c r="T518" s="140">
        <v>-94.885499999999865</v>
      </c>
      <c r="U518" s="140">
        <v>0</v>
      </c>
      <c r="V518" s="141">
        <v>0</v>
      </c>
      <c r="W518" s="141">
        <v>96.072132301196348</v>
      </c>
      <c r="X518" s="140">
        <v>100</v>
      </c>
      <c r="Y518" s="140">
        <v>93.802384062704121</v>
      </c>
      <c r="Z518" s="140">
        <v>0</v>
      </c>
      <c r="AA518" s="142">
        <v>100</v>
      </c>
    </row>
    <row r="519" spans="1:27" s="147" customFormat="1" ht="12.75" x14ac:dyDescent="0.2">
      <c r="A519" s="130">
        <v>511</v>
      </c>
      <c r="B519" s="137" t="s">
        <v>1679</v>
      </c>
      <c r="C519" s="138">
        <v>3165.4</v>
      </c>
      <c r="D519" s="138">
        <v>961.4</v>
      </c>
      <c r="E519" s="138">
        <v>2109.6999999999998</v>
      </c>
      <c r="F519" s="138">
        <v>0</v>
      </c>
      <c r="G519" s="138">
        <v>94.3</v>
      </c>
      <c r="H519" s="138">
        <v>3382.2000000000007</v>
      </c>
      <c r="I519" s="139">
        <v>961.4</v>
      </c>
      <c r="J519" s="139">
        <v>2230.6000000000004</v>
      </c>
      <c r="K519" s="139">
        <v>0</v>
      </c>
      <c r="L519" s="139">
        <v>190.20000000000002</v>
      </c>
      <c r="M519" s="138">
        <v>3381.8679000000002</v>
      </c>
      <c r="N519" s="139">
        <v>961.4</v>
      </c>
      <c r="O519" s="139">
        <v>2230.2679000000003</v>
      </c>
      <c r="P519" s="139">
        <v>0</v>
      </c>
      <c r="Q519" s="140">
        <v>190.20000000000002</v>
      </c>
      <c r="R519" s="141">
        <v>-0.33210000000053697</v>
      </c>
      <c r="S519" s="140">
        <v>0</v>
      </c>
      <c r="T519" s="140">
        <v>-0.33210000000008222</v>
      </c>
      <c r="U519" s="140">
        <v>0</v>
      </c>
      <c r="V519" s="141">
        <v>0</v>
      </c>
      <c r="W519" s="141">
        <v>99.990180947312382</v>
      </c>
      <c r="X519" s="140">
        <v>100</v>
      </c>
      <c r="Y519" s="140">
        <v>99.985111629158069</v>
      </c>
      <c r="Z519" s="140">
        <v>0</v>
      </c>
      <c r="AA519" s="142">
        <v>100</v>
      </c>
    </row>
    <row r="520" spans="1:27" s="147" customFormat="1" ht="12.75" x14ac:dyDescent="0.2">
      <c r="A520" s="130">
        <v>512</v>
      </c>
      <c r="B520" s="137" t="s">
        <v>1680</v>
      </c>
      <c r="C520" s="138">
        <v>2509.7000000000003</v>
      </c>
      <c r="D520" s="138">
        <v>590.4</v>
      </c>
      <c r="E520" s="138">
        <v>1777.9</v>
      </c>
      <c r="F520" s="138">
        <v>0</v>
      </c>
      <c r="G520" s="138">
        <v>141.4</v>
      </c>
      <c r="H520" s="138">
        <v>2597.0000000000009</v>
      </c>
      <c r="I520" s="139">
        <v>590.4</v>
      </c>
      <c r="J520" s="139">
        <v>1841.9</v>
      </c>
      <c r="K520" s="139">
        <v>0</v>
      </c>
      <c r="L520" s="139">
        <v>164.70000000000002</v>
      </c>
      <c r="M520" s="138">
        <v>2265.5765999999999</v>
      </c>
      <c r="N520" s="139">
        <v>590.4</v>
      </c>
      <c r="O520" s="139">
        <v>1510.4766</v>
      </c>
      <c r="P520" s="139">
        <v>0</v>
      </c>
      <c r="Q520" s="140">
        <v>164.70000000000002</v>
      </c>
      <c r="R520" s="141">
        <v>-331.42340000000104</v>
      </c>
      <c r="S520" s="140">
        <v>0</v>
      </c>
      <c r="T520" s="140">
        <v>-331.42340000000013</v>
      </c>
      <c r="U520" s="140">
        <v>0</v>
      </c>
      <c r="V520" s="141">
        <v>0</v>
      </c>
      <c r="W520" s="141">
        <v>87.238221024258721</v>
      </c>
      <c r="X520" s="140">
        <v>100</v>
      </c>
      <c r="Y520" s="140">
        <v>82.006439003203212</v>
      </c>
      <c r="Z520" s="140">
        <v>0</v>
      </c>
      <c r="AA520" s="142">
        <v>100</v>
      </c>
    </row>
    <row r="521" spans="1:27" s="147" customFormat="1" ht="12.75" x14ac:dyDescent="0.2">
      <c r="A521" s="130">
        <v>513</v>
      </c>
      <c r="B521" s="137" t="s">
        <v>1681</v>
      </c>
      <c r="C521" s="138">
        <v>3414.8</v>
      </c>
      <c r="D521" s="138">
        <v>937.6</v>
      </c>
      <c r="E521" s="138">
        <v>2407.8000000000002</v>
      </c>
      <c r="F521" s="138">
        <v>0</v>
      </c>
      <c r="G521" s="138">
        <v>69.400000000000006</v>
      </c>
      <c r="H521" s="138">
        <v>3780.8999999999987</v>
      </c>
      <c r="I521" s="139">
        <v>937.6</v>
      </c>
      <c r="J521" s="139">
        <v>2592.1999999999998</v>
      </c>
      <c r="K521" s="139">
        <v>0</v>
      </c>
      <c r="L521" s="139">
        <v>251.09999999999997</v>
      </c>
      <c r="M521" s="138">
        <v>3758.2698999999998</v>
      </c>
      <c r="N521" s="139">
        <v>937.6</v>
      </c>
      <c r="O521" s="139">
        <v>2569.5699</v>
      </c>
      <c r="P521" s="139">
        <v>0</v>
      </c>
      <c r="Q521" s="140">
        <v>251.09999999999997</v>
      </c>
      <c r="R521" s="141">
        <v>-22.630099999998947</v>
      </c>
      <c r="S521" s="140">
        <v>0</v>
      </c>
      <c r="T521" s="140">
        <v>-22.630099999999857</v>
      </c>
      <c r="U521" s="140">
        <v>0</v>
      </c>
      <c r="V521" s="141">
        <v>0</v>
      </c>
      <c r="W521" s="141">
        <v>99.401462614721396</v>
      </c>
      <c r="X521" s="140">
        <v>100</v>
      </c>
      <c r="Y521" s="140">
        <v>99.126992516009565</v>
      </c>
      <c r="Z521" s="140">
        <v>0</v>
      </c>
      <c r="AA521" s="142">
        <v>100</v>
      </c>
    </row>
    <row r="522" spans="1:27" s="147" customFormat="1" ht="12.75" x14ac:dyDescent="0.2">
      <c r="A522" s="130">
        <v>514</v>
      </c>
      <c r="B522" s="137" t="s">
        <v>1682</v>
      </c>
      <c r="C522" s="138">
        <v>3035.6000000000004</v>
      </c>
      <c r="D522" s="138">
        <v>937.2</v>
      </c>
      <c r="E522" s="138">
        <v>2013.1</v>
      </c>
      <c r="F522" s="138">
        <v>0</v>
      </c>
      <c r="G522" s="138">
        <v>85.3</v>
      </c>
      <c r="H522" s="138">
        <v>3301.2</v>
      </c>
      <c r="I522" s="139">
        <v>937.2</v>
      </c>
      <c r="J522" s="139">
        <v>2107.4</v>
      </c>
      <c r="K522" s="139">
        <v>0</v>
      </c>
      <c r="L522" s="139">
        <v>256.59999999999997</v>
      </c>
      <c r="M522" s="138">
        <v>3283.3676</v>
      </c>
      <c r="N522" s="139">
        <v>937.2</v>
      </c>
      <c r="O522" s="139">
        <v>2089.5675999999999</v>
      </c>
      <c r="P522" s="139">
        <v>0</v>
      </c>
      <c r="Q522" s="140">
        <v>256.59999999999997</v>
      </c>
      <c r="R522" s="141">
        <v>-17.83239999999978</v>
      </c>
      <c r="S522" s="140">
        <v>0</v>
      </c>
      <c r="T522" s="140">
        <v>-17.832400000000234</v>
      </c>
      <c r="U522" s="140">
        <v>0</v>
      </c>
      <c r="V522" s="141">
        <v>0</v>
      </c>
      <c r="W522" s="141">
        <v>99.459820671271061</v>
      </c>
      <c r="X522" s="140">
        <v>100</v>
      </c>
      <c r="Y522" s="140">
        <v>99.153819872829061</v>
      </c>
      <c r="Z522" s="140">
        <v>0</v>
      </c>
      <c r="AA522" s="142">
        <v>100</v>
      </c>
    </row>
    <row r="523" spans="1:27" s="147" customFormat="1" ht="12.75" x14ac:dyDescent="0.2">
      <c r="A523" s="130">
        <v>515</v>
      </c>
      <c r="B523" s="137" t="s">
        <v>1683</v>
      </c>
      <c r="C523" s="138">
        <v>2497.1</v>
      </c>
      <c r="D523" s="138">
        <v>825.8</v>
      </c>
      <c r="E523" s="138">
        <v>1630.2</v>
      </c>
      <c r="F523" s="138">
        <v>0</v>
      </c>
      <c r="G523" s="138">
        <v>41.1</v>
      </c>
      <c r="H523" s="138">
        <v>2676.2999999999993</v>
      </c>
      <c r="I523" s="139">
        <v>825.8</v>
      </c>
      <c r="J523" s="139">
        <v>1742.6</v>
      </c>
      <c r="K523" s="139">
        <v>0</v>
      </c>
      <c r="L523" s="139">
        <v>107.9</v>
      </c>
      <c r="M523" s="138">
        <v>2676.2999999999997</v>
      </c>
      <c r="N523" s="139">
        <v>825.8</v>
      </c>
      <c r="O523" s="139">
        <v>1742.6</v>
      </c>
      <c r="P523" s="139">
        <v>0</v>
      </c>
      <c r="Q523" s="140">
        <v>107.9</v>
      </c>
      <c r="R523" s="141">
        <v>0</v>
      </c>
      <c r="S523" s="140">
        <v>0</v>
      </c>
      <c r="T523" s="140">
        <v>0</v>
      </c>
      <c r="U523" s="140">
        <v>0</v>
      </c>
      <c r="V523" s="141">
        <v>0</v>
      </c>
      <c r="W523" s="141">
        <v>100.00000000000003</v>
      </c>
      <c r="X523" s="140">
        <v>100</v>
      </c>
      <c r="Y523" s="140">
        <v>100</v>
      </c>
      <c r="Z523" s="140">
        <v>0</v>
      </c>
      <c r="AA523" s="142">
        <v>100</v>
      </c>
    </row>
    <row r="524" spans="1:27" s="147" customFormat="1" ht="12.75" x14ac:dyDescent="0.2">
      <c r="A524" s="130">
        <v>516</v>
      </c>
      <c r="B524" s="137" t="s">
        <v>1684</v>
      </c>
      <c r="C524" s="138">
        <v>727.7</v>
      </c>
      <c r="D524" s="138">
        <v>614.70000000000005</v>
      </c>
      <c r="E524" s="138">
        <v>90.6</v>
      </c>
      <c r="F524" s="138">
        <v>0</v>
      </c>
      <c r="G524" s="138">
        <v>22.4</v>
      </c>
      <c r="H524" s="138">
        <v>756.00000000000011</v>
      </c>
      <c r="I524" s="139">
        <v>614.70000000000005</v>
      </c>
      <c r="J524" s="139">
        <v>90.6</v>
      </c>
      <c r="K524" s="139">
        <v>0</v>
      </c>
      <c r="L524" s="139">
        <v>50.7</v>
      </c>
      <c r="M524" s="138">
        <v>756.00000000000011</v>
      </c>
      <c r="N524" s="139">
        <v>614.70000000000005</v>
      </c>
      <c r="O524" s="139">
        <v>90.6</v>
      </c>
      <c r="P524" s="139">
        <v>0</v>
      </c>
      <c r="Q524" s="140">
        <v>50.7</v>
      </c>
      <c r="R524" s="141">
        <v>0</v>
      </c>
      <c r="S524" s="140">
        <v>0</v>
      </c>
      <c r="T524" s="140">
        <v>0</v>
      </c>
      <c r="U524" s="140">
        <v>0</v>
      </c>
      <c r="V524" s="141">
        <v>0</v>
      </c>
      <c r="W524" s="141">
        <v>100</v>
      </c>
      <c r="X524" s="140">
        <v>100</v>
      </c>
      <c r="Y524" s="140">
        <v>100</v>
      </c>
      <c r="Z524" s="140">
        <v>0</v>
      </c>
      <c r="AA524" s="142">
        <v>100</v>
      </c>
    </row>
    <row r="525" spans="1:27" s="147" customFormat="1" ht="12.75" x14ac:dyDescent="0.2">
      <c r="A525" s="130">
        <v>517</v>
      </c>
      <c r="B525" s="137" t="s">
        <v>1685</v>
      </c>
      <c r="C525" s="138">
        <v>3317</v>
      </c>
      <c r="D525" s="138">
        <v>1002.2</v>
      </c>
      <c r="E525" s="138">
        <v>2267</v>
      </c>
      <c r="F525" s="138">
        <v>0</v>
      </c>
      <c r="G525" s="138">
        <v>47.8</v>
      </c>
      <c r="H525" s="138">
        <v>3443.2000000000003</v>
      </c>
      <c r="I525" s="139">
        <v>1002.2</v>
      </c>
      <c r="J525" s="139">
        <v>2350.8000000000002</v>
      </c>
      <c r="K525" s="139">
        <v>0</v>
      </c>
      <c r="L525" s="139">
        <v>90.199999999999989</v>
      </c>
      <c r="M525" s="138">
        <v>2686.5200999999997</v>
      </c>
      <c r="N525" s="139">
        <v>1002.2</v>
      </c>
      <c r="O525" s="139">
        <v>1594.1201000000001</v>
      </c>
      <c r="P525" s="139">
        <v>0</v>
      </c>
      <c r="Q525" s="140">
        <v>90.199999999999989</v>
      </c>
      <c r="R525" s="141">
        <v>-756.67990000000054</v>
      </c>
      <c r="S525" s="140">
        <v>0</v>
      </c>
      <c r="T525" s="140">
        <v>-756.67990000000009</v>
      </c>
      <c r="U525" s="140">
        <v>0</v>
      </c>
      <c r="V525" s="141">
        <v>0</v>
      </c>
      <c r="W525" s="141">
        <v>78.023934131040875</v>
      </c>
      <c r="X525" s="140">
        <v>100</v>
      </c>
      <c r="Y525" s="140">
        <v>67.81181299982984</v>
      </c>
      <c r="Z525" s="140">
        <v>0</v>
      </c>
      <c r="AA525" s="142">
        <v>100</v>
      </c>
    </row>
    <row r="526" spans="1:27" s="147" customFormat="1" ht="12.75" x14ac:dyDescent="0.2">
      <c r="A526" s="130">
        <v>518</v>
      </c>
      <c r="B526" s="137" t="s">
        <v>1675</v>
      </c>
      <c r="C526" s="138">
        <v>12366.2</v>
      </c>
      <c r="D526" s="138">
        <v>998.5</v>
      </c>
      <c r="E526" s="138">
        <v>10888</v>
      </c>
      <c r="F526" s="138">
        <v>0</v>
      </c>
      <c r="G526" s="138">
        <v>479.7</v>
      </c>
      <c r="H526" s="138">
        <v>12776.200000000004</v>
      </c>
      <c r="I526" s="139">
        <v>998.5</v>
      </c>
      <c r="J526" s="139">
        <v>11215.800000000001</v>
      </c>
      <c r="K526" s="139">
        <v>0</v>
      </c>
      <c r="L526" s="139">
        <v>561.9</v>
      </c>
      <c r="M526" s="138">
        <v>12768.975899999999</v>
      </c>
      <c r="N526" s="139">
        <v>998.5</v>
      </c>
      <c r="O526" s="139">
        <v>11208.5759</v>
      </c>
      <c r="P526" s="139">
        <v>0</v>
      </c>
      <c r="Q526" s="140">
        <v>561.9</v>
      </c>
      <c r="R526" s="141">
        <v>-7.2241000000049098</v>
      </c>
      <c r="S526" s="140">
        <v>0</v>
      </c>
      <c r="T526" s="140">
        <v>-7.2241000000012718</v>
      </c>
      <c r="U526" s="140">
        <v>0</v>
      </c>
      <c r="V526" s="141">
        <v>0</v>
      </c>
      <c r="W526" s="141">
        <v>99.943456583334594</v>
      </c>
      <c r="X526" s="140">
        <v>100</v>
      </c>
      <c r="Y526" s="140">
        <v>99.935589971290497</v>
      </c>
      <c r="Z526" s="140">
        <v>0</v>
      </c>
      <c r="AA526" s="142">
        <v>100</v>
      </c>
    </row>
    <row r="527" spans="1:27" s="147" customFormat="1" ht="12.75" x14ac:dyDescent="0.2">
      <c r="A527" s="130">
        <v>519</v>
      </c>
      <c r="B527" s="137" t="s">
        <v>1686</v>
      </c>
      <c r="C527" s="138">
        <v>4466.1000000000004</v>
      </c>
      <c r="D527" s="138">
        <v>947.4</v>
      </c>
      <c r="E527" s="138">
        <v>3414.4</v>
      </c>
      <c r="F527" s="138">
        <v>0</v>
      </c>
      <c r="G527" s="138">
        <v>104.3</v>
      </c>
      <c r="H527" s="138">
        <v>4753.3999999999996</v>
      </c>
      <c r="I527" s="139">
        <v>947.4</v>
      </c>
      <c r="J527" s="139">
        <v>3600.1</v>
      </c>
      <c r="K527" s="139">
        <v>0</v>
      </c>
      <c r="L527" s="139">
        <v>205.90000000000003</v>
      </c>
      <c r="M527" s="138">
        <v>4333.6427999999996</v>
      </c>
      <c r="N527" s="139">
        <v>947.4</v>
      </c>
      <c r="O527" s="139">
        <v>3180.3427999999999</v>
      </c>
      <c r="P527" s="139">
        <v>0</v>
      </c>
      <c r="Q527" s="140">
        <v>205.90000000000003</v>
      </c>
      <c r="R527" s="141">
        <v>-419.75720000000001</v>
      </c>
      <c r="S527" s="140">
        <v>0</v>
      </c>
      <c r="T527" s="140">
        <v>-419.75720000000001</v>
      </c>
      <c r="U527" s="140">
        <v>0</v>
      </c>
      <c r="V527" s="141">
        <v>0</v>
      </c>
      <c r="W527" s="141">
        <v>91.169327218412093</v>
      </c>
      <c r="X527" s="140">
        <v>100</v>
      </c>
      <c r="Y527" s="140">
        <v>88.340401655509567</v>
      </c>
      <c r="Z527" s="140">
        <v>0</v>
      </c>
      <c r="AA527" s="142">
        <v>100</v>
      </c>
    </row>
    <row r="528" spans="1:27" s="147" customFormat="1" ht="12.75" x14ac:dyDescent="0.2">
      <c r="A528" s="130">
        <v>520</v>
      </c>
      <c r="B528" s="137" t="s">
        <v>1687</v>
      </c>
      <c r="C528" s="138">
        <v>2808.6</v>
      </c>
      <c r="D528" s="138">
        <v>857.3</v>
      </c>
      <c r="E528" s="138">
        <v>1865.2</v>
      </c>
      <c r="F528" s="138">
        <v>0</v>
      </c>
      <c r="G528" s="138">
        <v>86.1</v>
      </c>
      <c r="H528" s="138">
        <v>2933.5999999999995</v>
      </c>
      <c r="I528" s="139">
        <v>857.3</v>
      </c>
      <c r="J528" s="139">
        <v>1987.9</v>
      </c>
      <c r="K528" s="139">
        <v>0</v>
      </c>
      <c r="L528" s="139">
        <v>88.4</v>
      </c>
      <c r="M528" s="138">
        <v>2933.5985000000001</v>
      </c>
      <c r="N528" s="139">
        <v>857.3</v>
      </c>
      <c r="O528" s="139">
        <v>1987.8985</v>
      </c>
      <c r="P528" s="139">
        <v>0</v>
      </c>
      <c r="Q528" s="140">
        <v>88.4</v>
      </c>
      <c r="R528" s="141">
        <v>-1.4999999993960955E-3</v>
      </c>
      <c r="S528" s="140">
        <v>0</v>
      </c>
      <c r="T528" s="140">
        <v>-1.5000000000782165E-3</v>
      </c>
      <c r="U528" s="140">
        <v>0</v>
      </c>
      <c r="V528" s="141">
        <v>0</v>
      </c>
      <c r="W528" s="141">
        <v>99.999948868284733</v>
      </c>
      <c r="X528" s="140">
        <v>100</v>
      </c>
      <c r="Y528" s="140">
        <v>99.999924543488092</v>
      </c>
      <c r="Z528" s="140">
        <v>0</v>
      </c>
      <c r="AA528" s="142">
        <v>100</v>
      </c>
    </row>
    <row r="529" spans="1:27" s="147" customFormat="1" ht="12.75" x14ac:dyDescent="0.2">
      <c r="A529" s="130">
        <v>521</v>
      </c>
      <c r="B529" s="137" t="s">
        <v>1688</v>
      </c>
      <c r="C529" s="138">
        <v>2101.9</v>
      </c>
      <c r="D529" s="138">
        <v>824.9</v>
      </c>
      <c r="E529" s="138">
        <v>1250.0999999999999</v>
      </c>
      <c r="F529" s="138">
        <v>0</v>
      </c>
      <c r="G529" s="138">
        <v>26.9</v>
      </c>
      <c r="H529" s="138">
        <v>2216.2999999999997</v>
      </c>
      <c r="I529" s="139">
        <v>824.9</v>
      </c>
      <c r="J529" s="139">
        <v>1323.8</v>
      </c>
      <c r="K529" s="139">
        <v>0</v>
      </c>
      <c r="L529" s="139">
        <v>67.600000000000009</v>
      </c>
      <c r="M529" s="138">
        <v>2155.1826999999998</v>
      </c>
      <c r="N529" s="139">
        <v>824.9</v>
      </c>
      <c r="O529" s="139">
        <v>1262.6826999999998</v>
      </c>
      <c r="P529" s="139">
        <v>0</v>
      </c>
      <c r="Q529" s="140">
        <v>67.600000000000009</v>
      </c>
      <c r="R529" s="141">
        <v>-61.117299999999886</v>
      </c>
      <c r="S529" s="140">
        <v>0</v>
      </c>
      <c r="T529" s="140">
        <v>-61.117300000000114</v>
      </c>
      <c r="U529" s="140">
        <v>0</v>
      </c>
      <c r="V529" s="141">
        <v>0</v>
      </c>
      <c r="W529" s="141">
        <v>97.24237242250598</v>
      </c>
      <c r="X529" s="140">
        <v>100</v>
      </c>
      <c r="Y529" s="140">
        <v>95.383192325124639</v>
      </c>
      <c r="Z529" s="140">
        <v>0</v>
      </c>
      <c r="AA529" s="142">
        <v>100</v>
      </c>
    </row>
    <row r="530" spans="1:27" s="147" customFormat="1" ht="12.75" x14ac:dyDescent="0.2">
      <c r="A530" s="130">
        <v>522</v>
      </c>
      <c r="B530" s="137" t="s">
        <v>1689</v>
      </c>
      <c r="C530" s="138">
        <v>2299.1</v>
      </c>
      <c r="D530" s="138">
        <v>777.5</v>
      </c>
      <c r="E530" s="138">
        <v>1478.4</v>
      </c>
      <c r="F530" s="138">
        <v>0</v>
      </c>
      <c r="G530" s="138">
        <v>43.2</v>
      </c>
      <c r="H530" s="138">
        <v>2496.7999999999997</v>
      </c>
      <c r="I530" s="139">
        <v>777.5</v>
      </c>
      <c r="J530" s="139">
        <v>1567.3</v>
      </c>
      <c r="K530" s="139">
        <v>0</v>
      </c>
      <c r="L530" s="139">
        <v>152</v>
      </c>
      <c r="M530" s="138">
        <v>2135.2534999999998</v>
      </c>
      <c r="N530" s="139">
        <v>777.5</v>
      </c>
      <c r="O530" s="139">
        <v>1205.7535</v>
      </c>
      <c r="P530" s="139">
        <v>0</v>
      </c>
      <c r="Q530" s="140">
        <v>152</v>
      </c>
      <c r="R530" s="141">
        <v>-361.54649999999992</v>
      </c>
      <c r="S530" s="140">
        <v>0</v>
      </c>
      <c r="T530" s="140">
        <v>-361.54649999999992</v>
      </c>
      <c r="U530" s="140">
        <v>0</v>
      </c>
      <c r="V530" s="141">
        <v>0</v>
      </c>
      <c r="W530" s="141">
        <v>85.519605094520983</v>
      </c>
      <c r="X530" s="140">
        <v>100</v>
      </c>
      <c r="Y530" s="140">
        <v>76.931889236266187</v>
      </c>
      <c r="Z530" s="140">
        <v>0</v>
      </c>
      <c r="AA530" s="142">
        <v>100</v>
      </c>
    </row>
    <row r="531" spans="1:27" s="147" customFormat="1" ht="12.75" x14ac:dyDescent="0.2">
      <c r="A531" s="130">
        <v>523</v>
      </c>
      <c r="B531" s="137" t="s">
        <v>1690</v>
      </c>
      <c r="C531" s="138">
        <v>2779.5</v>
      </c>
      <c r="D531" s="138">
        <v>857.9</v>
      </c>
      <c r="E531" s="138">
        <v>1883.9</v>
      </c>
      <c r="F531" s="138">
        <v>0</v>
      </c>
      <c r="G531" s="138">
        <v>37.700000000000003</v>
      </c>
      <c r="H531" s="138">
        <v>2999.4999999999995</v>
      </c>
      <c r="I531" s="139">
        <v>857.9</v>
      </c>
      <c r="J531" s="139">
        <v>2081.9</v>
      </c>
      <c r="K531" s="139">
        <v>0</v>
      </c>
      <c r="L531" s="139">
        <v>59.699999999999989</v>
      </c>
      <c r="M531" s="138">
        <v>2999.5</v>
      </c>
      <c r="N531" s="139">
        <v>857.9</v>
      </c>
      <c r="O531" s="139">
        <v>2081.9</v>
      </c>
      <c r="P531" s="139">
        <v>0</v>
      </c>
      <c r="Q531" s="140">
        <v>59.699999999999989</v>
      </c>
      <c r="R531" s="141">
        <v>0</v>
      </c>
      <c r="S531" s="140">
        <v>0</v>
      </c>
      <c r="T531" s="140">
        <v>0</v>
      </c>
      <c r="U531" s="140">
        <v>0</v>
      </c>
      <c r="V531" s="141">
        <v>0</v>
      </c>
      <c r="W531" s="141">
        <v>100.00000000000003</v>
      </c>
      <c r="X531" s="140">
        <v>100</v>
      </c>
      <c r="Y531" s="140">
        <v>100</v>
      </c>
      <c r="Z531" s="140">
        <v>0</v>
      </c>
      <c r="AA531" s="142">
        <v>100</v>
      </c>
    </row>
    <row r="532" spans="1:27" s="147" customFormat="1" ht="12.75" x14ac:dyDescent="0.2">
      <c r="A532" s="130">
        <v>524</v>
      </c>
      <c r="B532" s="137" t="s">
        <v>1691</v>
      </c>
      <c r="C532" s="138">
        <v>4603</v>
      </c>
      <c r="D532" s="138">
        <v>1094.7</v>
      </c>
      <c r="E532" s="138">
        <v>3378</v>
      </c>
      <c r="F532" s="138">
        <v>0</v>
      </c>
      <c r="G532" s="138">
        <v>130.30000000000001</v>
      </c>
      <c r="H532" s="138">
        <v>4811.4999999999991</v>
      </c>
      <c r="I532" s="139">
        <v>1094.7</v>
      </c>
      <c r="J532" s="139">
        <v>3524.7</v>
      </c>
      <c r="K532" s="139">
        <v>0</v>
      </c>
      <c r="L532" s="139">
        <v>192.1</v>
      </c>
      <c r="M532" s="138">
        <v>4811.4915000000001</v>
      </c>
      <c r="N532" s="139">
        <v>1094.7</v>
      </c>
      <c r="O532" s="139">
        <v>3524.6914999999995</v>
      </c>
      <c r="P532" s="139">
        <v>0</v>
      </c>
      <c r="Q532" s="140">
        <v>192.1</v>
      </c>
      <c r="R532" s="141">
        <v>-8.4999999990031938E-3</v>
      </c>
      <c r="S532" s="140">
        <v>0</v>
      </c>
      <c r="T532" s="140">
        <v>-8.5000000003674359E-3</v>
      </c>
      <c r="U532" s="140">
        <v>0</v>
      </c>
      <c r="V532" s="141">
        <v>0</v>
      </c>
      <c r="W532" s="141">
        <v>99.999823339914812</v>
      </c>
      <c r="X532" s="140">
        <v>100</v>
      </c>
      <c r="Y532" s="140">
        <v>99.999758844724369</v>
      </c>
      <c r="Z532" s="140">
        <v>0</v>
      </c>
      <c r="AA532" s="142">
        <v>100</v>
      </c>
    </row>
    <row r="533" spans="1:27" s="147" customFormat="1" ht="12.75" x14ac:dyDescent="0.2">
      <c r="A533" s="130">
        <v>525</v>
      </c>
      <c r="B533" s="137" t="s">
        <v>1574</v>
      </c>
      <c r="C533" s="138">
        <v>2192.2999999999997</v>
      </c>
      <c r="D533" s="138">
        <v>864.3</v>
      </c>
      <c r="E533" s="138">
        <v>1295.3</v>
      </c>
      <c r="F533" s="138">
        <v>0</v>
      </c>
      <c r="G533" s="138">
        <v>32.700000000000003</v>
      </c>
      <c r="H533" s="138">
        <v>2342.5</v>
      </c>
      <c r="I533" s="139">
        <v>864.3</v>
      </c>
      <c r="J533" s="139">
        <v>1403.6</v>
      </c>
      <c r="K533" s="139">
        <v>0</v>
      </c>
      <c r="L533" s="139">
        <v>74.599999999999994</v>
      </c>
      <c r="M533" s="138">
        <v>2318.8044999999997</v>
      </c>
      <c r="N533" s="139">
        <v>864.3</v>
      </c>
      <c r="O533" s="139">
        <v>1379.9044999999999</v>
      </c>
      <c r="P533" s="139">
        <v>0</v>
      </c>
      <c r="Q533" s="140">
        <v>74.599999999999994</v>
      </c>
      <c r="R533" s="141">
        <v>-23.695500000000266</v>
      </c>
      <c r="S533" s="140">
        <v>0</v>
      </c>
      <c r="T533" s="140">
        <v>-23.695500000000038</v>
      </c>
      <c r="U533" s="140">
        <v>0</v>
      </c>
      <c r="V533" s="141">
        <v>0</v>
      </c>
      <c r="W533" s="141">
        <v>98.988452508004258</v>
      </c>
      <c r="X533" s="140">
        <v>100</v>
      </c>
      <c r="Y533" s="140">
        <v>98.31180535765175</v>
      </c>
      <c r="Z533" s="140">
        <v>0</v>
      </c>
      <c r="AA533" s="142">
        <v>100</v>
      </c>
    </row>
    <row r="534" spans="1:27" s="147" customFormat="1" ht="12.75" x14ac:dyDescent="0.2">
      <c r="A534" s="130">
        <v>526</v>
      </c>
      <c r="B534" s="137" t="s">
        <v>1604</v>
      </c>
      <c r="C534" s="138">
        <v>2395.4000000000005</v>
      </c>
      <c r="D534" s="138">
        <v>906.2</v>
      </c>
      <c r="E534" s="138">
        <v>1457.4</v>
      </c>
      <c r="F534" s="138">
        <v>0</v>
      </c>
      <c r="G534" s="138">
        <v>31.8</v>
      </c>
      <c r="H534" s="138">
        <v>2657.6999999999994</v>
      </c>
      <c r="I534" s="139">
        <v>906.2</v>
      </c>
      <c r="J534" s="139">
        <v>1609.8000000000002</v>
      </c>
      <c r="K534" s="139">
        <v>0</v>
      </c>
      <c r="L534" s="139">
        <v>141.69999999999999</v>
      </c>
      <c r="M534" s="138">
        <v>2657.4349000000002</v>
      </c>
      <c r="N534" s="139">
        <v>906.2</v>
      </c>
      <c r="O534" s="139">
        <v>1609.5349000000001</v>
      </c>
      <c r="P534" s="139">
        <v>0</v>
      </c>
      <c r="Q534" s="140">
        <v>141.69999999999999</v>
      </c>
      <c r="R534" s="141">
        <v>-0.26509999999916545</v>
      </c>
      <c r="S534" s="140">
        <v>0</v>
      </c>
      <c r="T534" s="140">
        <v>-0.26510000000007494</v>
      </c>
      <c r="U534" s="140">
        <v>0</v>
      </c>
      <c r="V534" s="141">
        <v>0</v>
      </c>
      <c r="W534" s="141">
        <v>99.990025209767879</v>
      </c>
      <c r="X534" s="140">
        <v>100</v>
      </c>
      <c r="Y534" s="140">
        <v>99.98353211579078</v>
      </c>
      <c r="Z534" s="140">
        <v>0</v>
      </c>
      <c r="AA534" s="142">
        <v>100</v>
      </c>
    </row>
    <row r="535" spans="1:27" s="147" customFormat="1" ht="12.75" x14ac:dyDescent="0.2">
      <c r="A535" s="130">
        <v>527</v>
      </c>
      <c r="B535" s="137"/>
      <c r="C535" s="138"/>
      <c r="D535" s="138"/>
      <c r="E535" s="138"/>
      <c r="F535" s="138"/>
      <c r="G535" s="138"/>
      <c r="H535" s="138">
        <v>0</v>
      </c>
      <c r="I535" s="139"/>
      <c r="J535" s="139">
        <v>0</v>
      </c>
      <c r="K535" s="139"/>
      <c r="L535" s="139"/>
      <c r="M535" s="139">
        <v>0</v>
      </c>
      <c r="N535" s="139"/>
      <c r="O535" s="139">
        <v>0</v>
      </c>
      <c r="P535" s="139"/>
      <c r="Q535" s="140">
        <v>0</v>
      </c>
      <c r="R535" s="141">
        <v>0</v>
      </c>
      <c r="S535" s="140"/>
      <c r="T535" s="140">
        <v>0</v>
      </c>
      <c r="U535" s="140"/>
      <c r="V535" s="141">
        <v>0</v>
      </c>
      <c r="W535" s="141">
        <v>0</v>
      </c>
      <c r="X535" s="140"/>
      <c r="Y535" s="140">
        <v>0</v>
      </c>
      <c r="Z535" s="140"/>
      <c r="AA535" s="142">
        <v>0</v>
      </c>
    </row>
    <row r="536" spans="1:27" s="147" customFormat="1" ht="12.75" x14ac:dyDescent="0.2">
      <c r="A536" s="130">
        <v>528</v>
      </c>
      <c r="B536" s="143" t="s">
        <v>1618</v>
      </c>
      <c r="C536" s="144">
        <v>364070.39999999997</v>
      </c>
      <c r="D536" s="144">
        <v>81087.100000000006</v>
      </c>
      <c r="E536" s="144">
        <v>277255.59999999998</v>
      </c>
      <c r="F536" s="144">
        <v>0</v>
      </c>
      <c r="G536" s="144">
        <v>5727.7</v>
      </c>
      <c r="H536" s="144">
        <v>387717.99999999988</v>
      </c>
      <c r="I536" s="144">
        <v>81087.100000000006</v>
      </c>
      <c r="J536" s="144">
        <v>296694.39999999997</v>
      </c>
      <c r="K536" s="144">
        <v>0</v>
      </c>
      <c r="L536" s="144">
        <v>9936.5</v>
      </c>
      <c r="M536" s="144">
        <v>372046.92110000004</v>
      </c>
      <c r="N536" s="144">
        <v>81087.100000000006</v>
      </c>
      <c r="O536" s="144">
        <v>281023.32140000002</v>
      </c>
      <c r="P536" s="144">
        <v>0</v>
      </c>
      <c r="Q536" s="144">
        <v>9936.4999999999964</v>
      </c>
      <c r="R536" s="141">
        <v>-15671.078899999848</v>
      </c>
      <c r="S536" s="141">
        <v>0</v>
      </c>
      <c r="T536" s="141">
        <v>-15671.07859999995</v>
      </c>
      <c r="U536" s="141">
        <v>0</v>
      </c>
      <c r="V536" s="141">
        <v>0</v>
      </c>
      <c r="W536" s="141">
        <v>95.958124487385206</v>
      </c>
      <c r="X536" s="141">
        <v>100</v>
      </c>
      <c r="Y536" s="140">
        <v>94.718107722963438</v>
      </c>
      <c r="Z536" s="140">
        <v>0</v>
      </c>
      <c r="AA536" s="142">
        <v>99.999999999999972</v>
      </c>
    </row>
    <row r="537" spans="1:27" s="147" customFormat="1" ht="12.75" x14ac:dyDescent="0.2">
      <c r="A537" s="130">
        <v>529</v>
      </c>
      <c r="B537" s="143" t="s">
        <v>1265</v>
      </c>
      <c r="C537" s="144">
        <v>234257.5</v>
      </c>
      <c r="D537" s="144">
        <v>45513.5</v>
      </c>
      <c r="E537" s="144">
        <v>186486.6</v>
      </c>
      <c r="F537" s="144">
        <v>0</v>
      </c>
      <c r="G537" s="144">
        <v>2257.4</v>
      </c>
      <c r="H537" s="144">
        <v>246927.79999999996</v>
      </c>
      <c r="I537" s="144">
        <v>45513.5</v>
      </c>
      <c r="J537" s="144">
        <v>198556.3</v>
      </c>
      <c r="K537" s="144">
        <v>0</v>
      </c>
      <c r="L537" s="144">
        <v>2858</v>
      </c>
      <c r="M537" s="144">
        <v>239228.166</v>
      </c>
      <c r="N537" s="144">
        <v>45513.5</v>
      </c>
      <c r="O537" s="144">
        <v>190856.6661</v>
      </c>
      <c r="P537" s="144">
        <v>0</v>
      </c>
      <c r="Q537" s="144">
        <v>2858</v>
      </c>
      <c r="R537" s="141">
        <v>-7699.6339999999618</v>
      </c>
      <c r="S537" s="141">
        <v>0</v>
      </c>
      <c r="T537" s="141">
        <v>-7699.6338999999862</v>
      </c>
      <c r="U537" s="141">
        <v>0</v>
      </c>
      <c r="V537" s="141">
        <v>0</v>
      </c>
      <c r="W537" s="141">
        <v>96.881827805536687</v>
      </c>
      <c r="X537" s="141">
        <v>100</v>
      </c>
      <c r="Y537" s="140">
        <v>96.122191086356878</v>
      </c>
      <c r="Z537" s="140">
        <v>0</v>
      </c>
      <c r="AA537" s="142">
        <v>100</v>
      </c>
    </row>
    <row r="538" spans="1:27" s="147" customFormat="1" ht="12.75" x14ac:dyDescent="0.2">
      <c r="A538" s="130">
        <v>530</v>
      </c>
      <c r="B538" s="143" t="s">
        <v>1266</v>
      </c>
      <c r="C538" s="144">
        <v>129812.89999999998</v>
      </c>
      <c r="D538" s="144">
        <v>35573.600000000013</v>
      </c>
      <c r="E538" s="144">
        <v>90768.999999999971</v>
      </c>
      <c r="F538" s="144">
        <v>0</v>
      </c>
      <c r="G538" s="144">
        <v>3470.2999999999997</v>
      </c>
      <c r="H538" s="144">
        <v>140790.19999999998</v>
      </c>
      <c r="I538" s="144">
        <v>35573.600000000013</v>
      </c>
      <c r="J538" s="144">
        <v>98138.099999999977</v>
      </c>
      <c r="K538" s="144">
        <v>0</v>
      </c>
      <c r="L538" s="144">
        <v>7078.5</v>
      </c>
      <c r="M538" s="144">
        <v>132818.75510000001</v>
      </c>
      <c r="N538" s="144">
        <v>35573.600000000013</v>
      </c>
      <c r="O538" s="144">
        <v>90166.655299999999</v>
      </c>
      <c r="P538" s="144">
        <v>0</v>
      </c>
      <c r="Q538" s="144">
        <v>7078.4999999999982</v>
      </c>
      <c r="R538" s="141">
        <v>-7971.4448999999731</v>
      </c>
      <c r="S538" s="141">
        <v>0</v>
      </c>
      <c r="T538" s="141">
        <v>-7971.4446999999782</v>
      </c>
      <c r="U538" s="141">
        <v>0</v>
      </c>
      <c r="V538" s="141">
        <v>0</v>
      </c>
      <c r="W538" s="141">
        <v>94.33806834566613</v>
      </c>
      <c r="X538" s="141">
        <v>100</v>
      </c>
      <c r="Y538" s="140">
        <v>91.877319104404933</v>
      </c>
      <c r="Z538" s="140">
        <v>0</v>
      </c>
      <c r="AA538" s="142">
        <v>99.999999999999972</v>
      </c>
    </row>
    <row r="539" spans="1:27" s="147" customFormat="1" ht="12.75" x14ac:dyDescent="0.2">
      <c r="A539" s="130">
        <v>531</v>
      </c>
      <c r="B539" s="137" t="s">
        <v>1291</v>
      </c>
      <c r="C539" s="138">
        <v>234257.5</v>
      </c>
      <c r="D539" s="138">
        <v>45513.5</v>
      </c>
      <c r="E539" s="138">
        <v>186486.6</v>
      </c>
      <c r="F539" s="138">
        <v>0</v>
      </c>
      <c r="G539" s="138">
        <v>2257.4</v>
      </c>
      <c r="H539" s="138">
        <v>246927.79999999996</v>
      </c>
      <c r="I539" s="139">
        <v>45513.5</v>
      </c>
      <c r="J539" s="139">
        <v>198556.3</v>
      </c>
      <c r="K539" s="139">
        <v>0</v>
      </c>
      <c r="L539" s="139">
        <v>2858</v>
      </c>
      <c r="M539" s="138">
        <v>239228.166</v>
      </c>
      <c r="N539" s="139">
        <v>45513.5</v>
      </c>
      <c r="O539" s="139">
        <v>190856.6661</v>
      </c>
      <c r="P539" s="139">
        <v>0</v>
      </c>
      <c r="Q539" s="140">
        <v>2858</v>
      </c>
      <c r="R539" s="141">
        <v>-7699.6339999999618</v>
      </c>
      <c r="S539" s="140">
        <v>0</v>
      </c>
      <c r="T539" s="140">
        <v>-7699.6338999999862</v>
      </c>
      <c r="U539" s="140">
        <v>0</v>
      </c>
      <c r="V539" s="141">
        <v>0</v>
      </c>
      <c r="W539" s="141">
        <v>96.881827805536687</v>
      </c>
      <c r="X539" s="140">
        <v>100</v>
      </c>
      <c r="Y539" s="140">
        <v>96.122191086356878</v>
      </c>
      <c r="Z539" s="140">
        <v>0</v>
      </c>
      <c r="AA539" s="142">
        <v>100</v>
      </c>
    </row>
    <row r="540" spans="1:27" s="147" customFormat="1" ht="12.75" x14ac:dyDescent="0.2">
      <c r="A540" s="130">
        <v>532</v>
      </c>
      <c r="B540" s="137" t="s">
        <v>1692</v>
      </c>
      <c r="C540" s="138">
        <v>2167.8000000000002</v>
      </c>
      <c r="D540" s="138">
        <v>896.5</v>
      </c>
      <c r="E540" s="138">
        <v>1252.5</v>
      </c>
      <c r="F540" s="138">
        <v>0</v>
      </c>
      <c r="G540" s="138">
        <v>18.8</v>
      </c>
      <c r="H540" s="138">
        <v>2287.1</v>
      </c>
      <c r="I540" s="139">
        <v>896.5</v>
      </c>
      <c r="J540" s="139">
        <v>1356.1</v>
      </c>
      <c r="K540" s="139">
        <v>0</v>
      </c>
      <c r="L540" s="139">
        <v>34.5</v>
      </c>
      <c r="M540" s="138">
        <v>2247.0415000000003</v>
      </c>
      <c r="N540" s="139">
        <v>896.5</v>
      </c>
      <c r="O540" s="139">
        <v>1316.0415</v>
      </c>
      <c r="P540" s="139">
        <v>0</v>
      </c>
      <c r="Q540" s="140">
        <v>34.5</v>
      </c>
      <c r="R540" s="141">
        <v>-40.05849999999964</v>
      </c>
      <c r="S540" s="140">
        <v>0</v>
      </c>
      <c r="T540" s="140">
        <v>-40.058499999999867</v>
      </c>
      <c r="U540" s="140">
        <v>0</v>
      </c>
      <c r="V540" s="141">
        <v>0</v>
      </c>
      <c r="W540" s="141">
        <v>98.248502470377346</v>
      </c>
      <c r="X540" s="140">
        <v>100</v>
      </c>
      <c r="Y540" s="140">
        <v>97.046051176166955</v>
      </c>
      <c r="Z540" s="140">
        <v>0</v>
      </c>
      <c r="AA540" s="142">
        <v>100</v>
      </c>
    </row>
    <row r="541" spans="1:27" s="147" customFormat="1" ht="12.75" x14ac:dyDescent="0.2">
      <c r="A541" s="130">
        <v>533</v>
      </c>
      <c r="B541" s="137" t="s">
        <v>1693</v>
      </c>
      <c r="C541" s="138">
        <v>2796.6</v>
      </c>
      <c r="D541" s="138">
        <v>950.4</v>
      </c>
      <c r="E541" s="138">
        <v>1775.7</v>
      </c>
      <c r="F541" s="138">
        <v>0</v>
      </c>
      <c r="G541" s="138">
        <v>70.5</v>
      </c>
      <c r="H541" s="138">
        <v>3021.5999999999995</v>
      </c>
      <c r="I541" s="139">
        <v>950.4</v>
      </c>
      <c r="J541" s="139">
        <v>1899.5</v>
      </c>
      <c r="K541" s="139">
        <v>0</v>
      </c>
      <c r="L541" s="139">
        <v>171.7</v>
      </c>
      <c r="M541" s="138">
        <v>2804.6581999999999</v>
      </c>
      <c r="N541" s="139">
        <v>950.4</v>
      </c>
      <c r="O541" s="139">
        <v>1682.5581999999999</v>
      </c>
      <c r="P541" s="139">
        <v>0</v>
      </c>
      <c r="Q541" s="140">
        <v>171.7</v>
      </c>
      <c r="R541" s="141">
        <v>-216.9417999999996</v>
      </c>
      <c r="S541" s="140">
        <v>0</v>
      </c>
      <c r="T541" s="140">
        <v>-216.94180000000006</v>
      </c>
      <c r="U541" s="140">
        <v>0</v>
      </c>
      <c r="V541" s="141">
        <v>0</v>
      </c>
      <c r="W541" s="141">
        <v>92.820300503044763</v>
      </c>
      <c r="X541" s="140">
        <v>100</v>
      </c>
      <c r="Y541" s="140">
        <v>88.579005001316133</v>
      </c>
      <c r="Z541" s="140">
        <v>0</v>
      </c>
      <c r="AA541" s="142">
        <v>100</v>
      </c>
    </row>
    <row r="542" spans="1:27" s="147" customFormat="1" ht="12.75" x14ac:dyDescent="0.2">
      <c r="A542" s="130">
        <v>534</v>
      </c>
      <c r="B542" s="137" t="s">
        <v>1694</v>
      </c>
      <c r="C542" s="138">
        <v>2820.2</v>
      </c>
      <c r="D542" s="138">
        <v>983</v>
      </c>
      <c r="E542" s="138">
        <v>1799</v>
      </c>
      <c r="F542" s="138">
        <v>0</v>
      </c>
      <c r="G542" s="138">
        <v>38.200000000000003</v>
      </c>
      <c r="H542" s="138">
        <v>3072.3999999999992</v>
      </c>
      <c r="I542" s="139">
        <v>983</v>
      </c>
      <c r="J542" s="139">
        <v>1982</v>
      </c>
      <c r="K542" s="139">
        <v>0</v>
      </c>
      <c r="L542" s="139">
        <v>107.4</v>
      </c>
      <c r="M542" s="138">
        <v>2959.2549000000004</v>
      </c>
      <c r="N542" s="139">
        <v>983</v>
      </c>
      <c r="O542" s="139">
        <v>1868.8549</v>
      </c>
      <c r="P542" s="139">
        <v>0</v>
      </c>
      <c r="Q542" s="140">
        <v>107.4</v>
      </c>
      <c r="R542" s="141">
        <v>-113.14509999999882</v>
      </c>
      <c r="S542" s="140">
        <v>0</v>
      </c>
      <c r="T542" s="140">
        <v>-113.14509999999996</v>
      </c>
      <c r="U542" s="140">
        <v>0</v>
      </c>
      <c r="V542" s="141">
        <v>0</v>
      </c>
      <c r="W542" s="141">
        <v>96.317370785054067</v>
      </c>
      <c r="X542" s="140">
        <v>100</v>
      </c>
      <c r="Y542" s="140">
        <v>94.291367305751777</v>
      </c>
      <c r="Z542" s="140">
        <v>0</v>
      </c>
      <c r="AA542" s="142">
        <v>100</v>
      </c>
    </row>
    <row r="543" spans="1:27" s="147" customFormat="1" ht="12.75" x14ac:dyDescent="0.2">
      <c r="A543" s="130">
        <v>535</v>
      </c>
      <c r="B543" s="137" t="s">
        <v>1695</v>
      </c>
      <c r="C543" s="138">
        <v>3077</v>
      </c>
      <c r="D543" s="138">
        <v>862.6</v>
      </c>
      <c r="E543" s="138">
        <v>2152.1</v>
      </c>
      <c r="F543" s="138">
        <v>0</v>
      </c>
      <c r="G543" s="138">
        <v>62.3</v>
      </c>
      <c r="H543" s="138">
        <v>3269</v>
      </c>
      <c r="I543" s="139">
        <v>862.6</v>
      </c>
      <c r="J543" s="139">
        <v>2305.9</v>
      </c>
      <c r="K543" s="139">
        <v>0</v>
      </c>
      <c r="L543" s="139">
        <v>100.49999999999999</v>
      </c>
      <c r="M543" s="138">
        <v>3051.0720000000001</v>
      </c>
      <c r="N543" s="139">
        <v>862.6</v>
      </c>
      <c r="O543" s="139">
        <v>2087.9719999999998</v>
      </c>
      <c r="P543" s="139">
        <v>0</v>
      </c>
      <c r="Q543" s="140">
        <v>100.49999999999999</v>
      </c>
      <c r="R543" s="141">
        <v>-217.92799999999988</v>
      </c>
      <c r="S543" s="140">
        <v>0</v>
      </c>
      <c r="T543" s="140">
        <v>-217.92800000000034</v>
      </c>
      <c r="U543" s="140">
        <v>0</v>
      </c>
      <c r="V543" s="141">
        <v>0</v>
      </c>
      <c r="W543" s="141">
        <v>93.333496482104621</v>
      </c>
      <c r="X543" s="140">
        <v>100</v>
      </c>
      <c r="Y543" s="140">
        <v>90.549113144542247</v>
      </c>
      <c r="Z543" s="140">
        <v>0</v>
      </c>
      <c r="AA543" s="142">
        <v>100</v>
      </c>
    </row>
    <row r="544" spans="1:27" s="147" customFormat="1" ht="12.75" x14ac:dyDescent="0.2">
      <c r="A544" s="130">
        <v>536</v>
      </c>
      <c r="B544" s="137" t="s">
        <v>1696</v>
      </c>
      <c r="C544" s="138">
        <v>3213.4</v>
      </c>
      <c r="D544" s="138">
        <v>995.4</v>
      </c>
      <c r="E544" s="138">
        <v>2133.5</v>
      </c>
      <c r="F544" s="138">
        <v>0</v>
      </c>
      <c r="G544" s="138">
        <v>84.5</v>
      </c>
      <c r="H544" s="138">
        <v>3598.5</v>
      </c>
      <c r="I544" s="139">
        <v>995.4</v>
      </c>
      <c r="J544" s="139">
        <v>2450.8000000000002</v>
      </c>
      <c r="K544" s="139">
        <v>0</v>
      </c>
      <c r="L544" s="139">
        <v>152.30000000000001</v>
      </c>
      <c r="M544" s="138">
        <v>3334.5362000000005</v>
      </c>
      <c r="N544" s="139">
        <v>995.4</v>
      </c>
      <c r="O544" s="139">
        <v>2186.8361999999997</v>
      </c>
      <c r="P544" s="139">
        <v>0</v>
      </c>
      <c r="Q544" s="140">
        <v>152.30000000000001</v>
      </c>
      <c r="R544" s="141">
        <v>-263.96379999999954</v>
      </c>
      <c r="S544" s="140">
        <v>0</v>
      </c>
      <c r="T544" s="140">
        <v>-263.96380000000045</v>
      </c>
      <c r="U544" s="140">
        <v>0</v>
      </c>
      <c r="V544" s="141">
        <v>0</v>
      </c>
      <c r="W544" s="141">
        <v>92.664615812143964</v>
      </c>
      <c r="X544" s="140">
        <v>100</v>
      </c>
      <c r="Y544" s="140">
        <v>89.229484250040784</v>
      </c>
      <c r="Z544" s="140">
        <v>0</v>
      </c>
      <c r="AA544" s="142">
        <v>100</v>
      </c>
    </row>
    <row r="545" spans="1:27" s="147" customFormat="1" ht="12.75" x14ac:dyDescent="0.2">
      <c r="A545" s="130">
        <v>537</v>
      </c>
      <c r="B545" s="137" t="s">
        <v>1697</v>
      </c>
      <c r="C545" s="138">
        <v>3488.7999999999997</v>
      </c>
      <c r="D545" s="138">
        <v>1054.7</v>
      </c>
      <c r="E545" s="138">
        <v>2362</v>
      </c>
      <c r="F545" s="138">
        <v>0</v>
      </c>
      <c r="G545" s="138">
        <v>72.099999999999994</v>
      </c>
      <c r="H545" s="138">
        <v>3686.8</v>
      </c>
      <c r="I545" s="139">
        <v>1054.7</v>
      </c>
      <c r="J545" s="139">
        <v>2486.6</v>
      </c>
      <c r="K545" s="139">
        <v>0</v>
      </c>
      <c r="L545" s="139">
        <v>145.5</v>
      </c>
      <c r="M545" s="138">
        <v>3455.2268999999997</v>
      </c>
      <c r="N545" s="139">
        <v>1054.7</v>
      </c>
      <c r="O545" s="139">
        <v>2255.0268999999998</v>
      </c>
      <c r="P545" s="139">
        <v>0</v>
      </c>
      <c r="Q545" s="140">
        <v>145.5</v>
      </c>
      <c r="R545" s="141">
        <v>-231.57310000000052</v>
      </c>
      <c r="S545" s="140">
        <v>0</v>
      </c>
      <c r="T545" s="140">
        <v>-231.57310000000007</v>
      </c>
      <c r="U545" s="140">
        <v>0</v>
      </c>
      <c r="V545" s="141">
        <v>0</v>
      </c>
      <c r="W545" s="141">
        <v>93.718859173266779</v>
      </c>
      <c r="X545" s="140">
        <v>100</v>
      </c>
      <c r="Y545" s="140">
        <v>90.687159173168169</v>
      </c>
      <c r="Z545" s="140">
        <v>0</v>
      </c>
      <c r="AA545" s="142">
        <v>100</v>
      </c>
    </row>
    <row r="546" spans="1:27" s="147" customFormat="1" ht="12.75" x14ac:dyDescent="0.2">
      <c r="A546" s="130">
        <v>538</v>
      </c>
      <c r="B546" s="137" t="s">
        <v>1698</v>
      </c>
      <c r="C546" s="138">
        <v>2635.9</v>
      </c>
      <c r="D546" s="138">
        <v>1019.9</v>
      </c>
      <c r="E546" s="138">
        <v>1587.5</v>
      </c>
      <c r="F546" s="138">
        <v>0</v>
      </c>
      <c r="G546" s="138">
        <v>28.5</v>
      </c>
      <c r="H546" s="138">
        <v>2850.4</v>
      </c>
      <c r="I546" s="139">
        <v>1019.9</v>
      </c>
      <c r="J546" s="139">
        <v>1644</v>
      </c>
      <c r="K546" s="139">
        <v>0</v>
      </c>
      <c r="L546" s="139">
        <v>186.50000000000003</v>
      </c>
      <c r="M546" s="138">
        <v>2627.8517999999999</v>
      </c>
      <c r="N546" s="139">
        <v>1019.9</v>
      </c>
      <c r="O546" s="139">
        <v>1421.4518</v>
      </c>
      <c r="P546" s="139">
        <v>0</v>
      </c>
      <c r="Q546" s="140">
        <v>186.50000000000003</v>
      </c>
      <c r="R546" s="141">
        <v>-222.54820000000018</v>
      </c>
      <c r="S546" s="140">
        <v>0</v>
      </c>
      <c r="T546" s="140">
        <v>-222.54819999999995</v>
      </c>
      <c r="U546" s="140">
        <v>0</v>
      </c>
      <c r="V546" s="141">
        <v>0</v>
      </c>
      <c r="W546" s="141">
        <v>92.192387033398816</v>
      </c>
      <c r="X546" s="140">
        <v>100</v>
      </c>
      <c r="Y546" s="141">
        <v>86.463004866180043</v>
      </c>
      <c r="Z546" s="141">
        <v>0</v>
      </c>
      <c r="AA546" s="148">
        <v>100</v>
      </c>
    </row>
    <row r="547" spans="1:27" s="147" customFormat="1" ht="12.75" x14ac:dyDescent="0.2">
      <c r="A547" s="130">
        <v>539</v>
      </c>
      <c r="B547" s="137" t="s">
        <v>1699</v>
      </c>
      <c r="C547" s="138">
        <v>1765.3</v>
      </c>
      <c r="D547" s="138">
        <v>867.6</v>
      </c>
      <c r="E547" s="138">
        <v>875.6</v>
      </c>
      <c r="F547" s="138">
        <v>0</v>
      </c>
      <c r="G547" s="138">
        <v>22.1</v>
      </c>
      <c r="H547" s="138">
        <v>1871.9999999999995</v>
      </c>
      <c r="I547" s="139">
        <v>867.6</v>
      </c>
      <c r="J547" s="139">
        <v>959.2</v>
      </c>
      <c r="K547" s="139">
        <v>0</v>
      </c>
      <c r="L547" s="139">
        <v>45.199999999999989</v>
      </c>
      <c r="M547" s="138">
        <v>1649.4496000000001</v>
      </c>
      <c r="N547" s="139">
        <v>867.6</v>
      </c>
      <c r="O547" s="139">
        <v>736.64959999999996</v>
      </c>
      <c r="P547" s="139">
        <v>0</v>
      </c>
      <c r="Q547" s="140">
        <v>45.199999999999989</v>
      </c>
      <c r="R547" s="141">
        <v>-222.5503999999994</v>
      </c>
      <c r="S547" s="140">
        <v>0</v>
      </c>
      <c r="T547" s="140">
        <v>-222.55040000000008</v>
      </c>
      <c r="U547" s="140">
        <v>0</v>
      </c>
      <c r="V547" s="141">
        <v>0</v>
      </c>
      <c r="W547" s="141">
        <v>88.111623931623967</v>
      </c>
      <c r="X547" s="140">
        <v>100</v>
      </c>
      <c r="Y547" s="141">
        <v>76.798331943286072</v>
      </c>
      <c r="Z547" s="141">
        <v>0</v>
      </c>
      <c r="AA547" s="148">
        <v>100</v>
      </c>
    </row>
    <row r="548" spans="1:27" s="147" customFormat="1" ht="12.75" x14ac:dyDescent="0.2">
      <c r="A548" s="130">
        <v>540</v>
      </c>
      <c r="B548" s="137" t="s">
        <v>1700</v>
      </c>
      <c r="C548" s="138">
        <v>7894.9</v>
      </c>
      <c r="D548" s="138">
        <v>1774.2</v>
      </c>
      <c r="E548" s="138">
        <v>5798</v>
      </c>
      <c r="F548" s="138">
        <v>0</v>
      </c>
      <c r="G548" s="138">
        <v>322.7</v>
      </c>
      <c r="H548" s="138">
        <v>8463.5999999999985</v>
      </c>
      <c r="I548" s="139">
        <v>1774.2</v>
      </c>
      <c r="J548" s="139">
        <v>5934.5999999999995</v>
      </c>
      <c r="K548" s="139">
        <v>0</v>
      </c>
      <c r="L548" s="139">
        <v>754.8</v>
      </c>
      <c r="M548" s="138">
        <v>8177.9441999999999</v>
      </c>
      <c r="N548" s="139">
        <v>1774.2</v>
      </c>
      <c r="O548" s="139">
        <v>5648.9441999999999</v>
      </c>
      <c r="P548" s="139">
        <v>0</v>
      </c>
      <c r="Q548" s="140">
        <v>754.8</v>
      </c>
      <c r="R548" s="141">
        <v>-285.65579999999864</v>
      </c>
      <c r="S548" s="140">
        <v>0</v>
      </c>
      <c r="T548" s="140">
        <v>-285.65579999999954</v>
      </c>
      <c r="U548" s="140">
        <v>0</v>
      </c>
      <c r="V548" s="141">
        <v>0</v>
      </c>
      <c r="W548" s="141">
        <v>96.624890117680437</v>
      </c>
      <c r="X548" s="140">
        <v>100</v>
      </c>
      <c r="Y548" s="141">
        <v>95.186603983419289</v>
      </c>
      <c r="Z548" s="141">
        <v>0</v>
      </c>
      <c r="AA548" s="148">
        <v>100</v>
      </c>
    </row>
    <row r="549" spans="1:27" s="147" customFormat="1" ht="12.75" x14ac:dyDescent="0.2">
      <c r="A549" s="130">
        <v>541</v>
      </c>
      <c r="B549" s="137" t="s">
        <v>1701</v>
      </c>
      <c r="C549" s="138">
        <v>1685.1000000000001</v>
      </c>
      <c r="D549" s="138">
        <v>782.3</v>
      </c>
      <c r="E549" s="138">
        <v>878.6</v>
      </c>
      <c r="F549" s="138">
        <v>0</v>
      </c>
      <c r="G549" s="138">
        <v>24.2</v>
      </c>
      <c r="H549" s="138">
        <v>1733.4999999999998</v>
      </c>
      <c r="I549" s="139">
        <v>782.3</v>
      </c>
      <c r="J549" s="139">
        <v>918.7</v>
      </c>
      <c r="K549" s="139">
        <v>0</v>
      </c>
      <c r="L549" s="139">
        <v>32.5</v>
      </c>
      <c r="M549" s="138">
        <v>1432.6819999999998</v>
      </c>
      <c r="N549" s="139">
        <v>782.3</v>
      </c>
      <c r="O549" s="139">
        <v>617.88199999999995</v>
      </c>
      <c r="P549" s="139">
        <v>0</v>
      </c>
      <c r="Q549" s="140">
        <v>32.5</v>
      </c>
      <c r="R549" s="141">
        <v>-300.81799999999998</v>
      </c>
      <c r="S549" s="140">
        <v>0</v>
      </c>
      <c r="T549" s="140">
        <v>-300.8180000000001</v>
      </c>
      <c r="U549" s="140">
        <v>0</v>
      </c>
      <c r="V549" s="141">
        <v>0</v>
      </c>
      <c r="W549" s="141">
        <v>82.646783963080466</v>
      </c>
      <c r="X549" s="140">
        <v>100</v>
      </c>
      <c r="Y549" s="140">
        <v>67.256122782192222</v>
      </c>
      <c r="Z549" s="140">
        <v>0</v>
      </c>
      <c r="AA549" s="142">
        <v>100</v>
      </c>
    </row>
    <row r="550" spans="1:27" s="147" customFormat="1" ht="12.75" x14ac:dyDescent="0.2">
      <c r="A550" s="130">
        <v>542</v>
      </c>
      <c r="B550" s="137" t="s">
        <v>1702</v>
      </c>
      <c r="C550" s="138">
        <v>2554.2999999999997</v>
      </c>
      <c r="D550" s="138">
        <v>896.9</v>
      </c>
      <c r="E550" s="138">
        <v>1616.2</v>
      </c>
      <c r="F550" s="138">
        <v>0</v>
      </c>
      <c r="G550" s="138">
        <v>41.2</v>
      </c>
      <c r="H550" s="138">
        <v>2749.6</v>
      </c>
      <c r="I550" s="139">
        <v>896.9</v>
      </c>
      <c r="J550" s="139">
        <v>1779.7</v>
      </c>
      <c r="K550" s="139">
        <v>0</v>
      </c>
      <c r="L550" s="139">
        <v>73</v>
      </c>
      <c r="M550" s="138">
        <v>2659.5684999999999</v>
      </c>
      <c r="N550" s="139">
        <v>896.9</v>
      </c>
      <c r="O550" s="139">
        <v>1689.6685</v>
      </c>
      <c r="P550" s="139">
        <v>0</v>
      </c>
      <c r="Q550" s="140">
        <v>73</v>
      </c>
      <c r="R550" s="141">
        <v>-90.031500000000051</v>
      </c>
      <c r="S550" s="140">
        <v>0</v>
      </c>
      <c r="T550" s="140">
        <v>-90.031500000000051</v>
      </c>
      <c r="U550" s="140">
        <v>0</v>
      </c>
      <c r="V550" s="141">
        <v>0</v>
      </c>
      <c r="W550" s="141">
        <v>96.72565100378236</v>
      </c>
      <c r="X550" s="140">
        <v>100</v>
      </c>
      <c r="Y550" s="140">
        <v>94.94119795471147</v>
      </c>
      <c r="Z550" s="140">
        <v>0</v>
      </c>
      <c r="AA550" s="142">
        <v>100</v>
      </c>
    </row>
    <row r="551" spans="1:27" s="147" customFormat="1" ht="12.75" x14ac:dyDescent="0.2">
      <c r="A551" s="130">
        <v>543</v>
      </c>
      <c r="B551" s="137" t="s">
        <v>1703</v>
      </c>
      <c r="C551" s="138">
        <v>3619.8</v>
      </c>
      <c r="D551" s="138">
        <v>1167</v>
      </c>
      <c r="E551" s="138">
        <v>2351.9</v>
      </c>
      <c r="F551" s="138">
        <v>0</v>
      </c>
      <c r="G551" s="138">
        <v>100.9</v>
      </c>
      <c r="H551" s="138">
        <v>3800.4000000000005</v>
      </c>
      <c r="I551" s="139">
        <v>1167</v>
      </c>
      <c r="J551" s="139">
        <v>2416.3000000000002</v>
      </c>
      <c r="K551" s="139">
        <v>0</v>
      </c>
      <c r="L551" s="139">
        <v>217.1</v>
      </c>
      <c r="M551" s="138">
        <v>3500.6073999999999</v>
      </c>
      <c r="N551" s="139">
        <v>1167</v>
      </c>
      <c r="O551" s="139">
        <v>2116.5074</v>
      </c>
      <c r="P551" s="139">
        <v>0</v>
      </c>
      <c r="Q551" s="140">
        <v>217.1</v>
      </c>
      <c r="R551" s="141">
        <v>-299.79260000000068</v>
      </c>
      <c r="S551" s="140">
        <v>0</v>
      </c>
      <c r="T551" s="140">
        <v>-299.79260000000022</v>
      </c>
      <c r="U551" s="140">
        <v>0</v>
      </c>
      <c r="V551" s="141">
        <v>0</v>
      </c>
      <c r="W551" s="141">
        <v>92.111551415640449</v>
      </c>
      <c r="X551" s="140">
        <v>100</v>
      </c>
      <c r="Y551" s="140">
        <v>87.592906509953224</v>
      </c>
      <c r="Z551" s="140">
        <v>0</v>
      </c>
      <c r="AA551" s="142">
        <v>100</v>
      </c>
    </row>
    <row r="552" spans="1:27" s="147" customFormat="1" ht="12.75" x14ac:dyDescent="0.2">
      <c r="A552" s="130">
        <v>544</v>
      </c>
      <c r="B552" s="137" t="s">
        <v>1704</v>
      </c>
      <c r="C552" s="138">
        <v>1130.5</v>
      </c>
      <c r="D552" s="138">
        <v>879.4</v>
      </c>
      <c r="E552" s="138">
        <v>218.8</v>
      </c>
      <c r="F552" s="138">
        <v>0</v>
      </c>
      <c r="G552" s="138">
        <v>32.299999999999997</v>
      </c>
      <c r="H552" s="138">
        <v>1212.3</v>
      </c>
      <c r="I552" s="139">
        <v>879.4</v>
      </c>
      <c r="J552" s="139">
        <v>218.8</v>
      </c>
      <c r="K552" s="139">
        <v>0</v>
      </c>
      <c r="L552" s="139">
        <v>114.1</v>
      </c>
      <c r="M552" s="138">
        <v>1212.3</v>
      </c>
      <c r="N552" s="139">
        <v>879.4</v>
      </c>
      <c r="O552" s="139">
        <v>218.8</v>
      </c>
      <c r="P552" s="139">
        <v>0</v>
      </c>
      <c r="Q552" s="140">
        <v>114.1</v>
      </c>
      <c r="R552" s="141">
        <v>0</v>
      </c>
      <c r="S552" s="140">
        <v>0</v>
      </c>
      <c r="T552" s="140">
        <v>0</v>
      </c>
      <c r="U552" s="140">
        <v>0</v>
      </c>
      <c r="V552" s="141">
        <v>0</v>
      </c>
      <c r="W552" s="141">
        <v>100</v>
      </c>
      <c r="X552" s="140">
        <v>100</v>
      </c>
      <c r="Y552" s="140">
        <v>100</v>
      </c>
      <c r="Z552" s="140">
        <v>0</v>
      </c>
      <c r="AA552" s="142">
        <v>100</v>
      </c>
    </row>
    <row r="553" spans="1:27" s="147" customFormat="1" ht="12.75" x14ac:dyDescent="0.2">
      <c r="A553" s="130">
        <v>545</v>
      </c>
      <c r="B553" s="137" t="s">
        <v>1705</v>
      </c>
      <c r="C553" s="138">
        <v>4592.1000000000004</v>
      </c>
      <c r="D553" s="138">
        <v>1154.3</v>
      </c>
      <c r="E553" s="138">
        <v>3369.3</v>
      </c>
      <c r="F553" s="138">
        <v>0</v>
      </c>
      <c r="G553" s="138">
        <v>68.5</v>
      </c>
      <c r="H553" s="138">
        <v>4842.5000000000009</v>
      </c>
      <c r="I553" s="139">
        <v>1154.3</v>
      </c>
      <c r="J553" s="139">
        <v>3507.3</v>
      </c>
      <c r="K553" s="139">
        <v>0</v>
      </c>
      <c r="L553" s="139">
        <v>180.89999999999998</v>
      </c>
      <c r="M553" s="138">
        <v>4204.8248999999996</v>
      </c>
      <c r="N553" s="139">
        <v>1154.3</v>
      </c>
      <c r="O553" s="139">
        <v>2869.6248999999998</v>
      </c>
      <c r="P553" s="139">
        <v>0</v>
      </c>
      <c r="Q553" s="140">
        <v>180.89999999999998</v>
      </c>
      <c r="R553" s="141">
        <v>-637.67510000000129</v>
      </c>
      <c r="S553" s="140">
        <v>0</v>
      </c>
      <c r="T553" s="140">
        <v>-637.67510000000038</v>
      </c>
      <c r="U553" s="140">
        <v>0</v>
      </c>
      <c r="V553" s="141">
        <v>0</v>
      </c>
      <c r="W553" s="141">
        <v>86.83169643779037</v>
      </c>
      <c r="X553" s="140">
        <v>100</v>
      </c>
      <c r="Y553" s="140">
        <v>81.818632566361586</v>
      </c>
      <c r="Z553" s="140">
        <v>0</v>
      </c>
      <c r="AA553" s="142">
        <v>100</v>
      </c>
    </row>
    <row r="554" spans="1:27" s="147" customFormat="1" ht="12.75" x14ac:dyDescent="0.2">
      <c r="A554" s="130">
        <v>546</v>
      </c>
      <c r="B554" s="137" t="s">
        <v>1706</v>
      </c>
      <c r="C554" s="138">
        <v>1974.3000000000002</v>
      </c>
      <c r="D554" s="138">
        <v>825.2</v>
      </c>
      <c r="E554" s="138">
        <v>1125.9000000000001</v>
      </c>
      <c r="F554" s="138">
        <v>0</v>
      </c>
      <c r="G554" s="138">
        <v>23.2</v>
      </c>
      <c r="H554" s="138">
        <v>2199.1999999999998</v>
      </c>
      <c r="I554" s="139">
        <v>825.2</v>
      </c>
      <c r="J554" s="139">
        <v>1297.5</v>
      </c>
      <c r="K554" s="139">
        <v>0</v>
      </c>
      <c r="L554" s="139">
        <v>76.500000000000014</v>
      </c>
      <c r="M554" s="138">
        <v>2185.4585999999999</v>
      </c>
      <c r="N554" s="139">
        <v>825.2</v>
      </c>
      <c r="O554" s="139">
        <v>1283.7584999999999</v>
      </c>
      <c r="P554" s="139">
        <v>0</v>
      </c>
      <c r="Q554" s="140">
        <v>76.500000000000014</v>
      </c>
      <c r="R554" s="141">
        <v>-13.741399999999885</v>
      </c>
      <c r="S554" s="140">
        <v>0</v>
      </c>
      <c r="T554" s="140">
        <v>-13.741500000000087</v>
      </c>
      <c r="U554" s="140">
        <v>0</v>
      </c>
      <c r="V554" s="141">
        <v>0</v>
      </c>
      <c r="W554" s="141">
        <v>99.375163695889427</v>
      </c>
      <c r="X554" s="140">
        <v>100</v>
      </c>
      <c r="Y554" s="140">
        <v>98.940924855491318</v>
      </c>
      <c r="Z554" s="140">
        <v>0</v>
      </c>
      <c r="AA554" s="142">
        <v>100</v>
      </c>
    </row>
    <row r="555" spans="1:27" s="147" customFormat="1" ht="12.75" x14ac:dyDescent="0.2">
      <c r="A555" s="130">
        <v>547</v>
      </c>
      <c r="B555" s="137" t="s">
        <v>1707</v>
      </c>
      <c r="C555" s="138">
        <v>2172.5</v>
      </c>
      <c r="D555" s="138">
        <v>891.6</v>
      </c>
      <c r="E555" s="138">
        <v>1253.9000000000001</v>
      </c>
      <c r="F555" s="138">
        <v>0</v>
      </c>
      <c r="G555" s="138">
        <v>27</v>
      </c>
      <c r="H555" s="138">
        <v>4685.0999999999976</v>
      </c>
      <c r="I555" s="139">
        <v>891.6</v>
      </c>
      <c r="J555" s="139">
        <v>3728.2</v>
      </c>
      <c r="K555" s="139">
        <v>0</v>
      </c>
      <c r="L555" s="139">
        <v>65.300000000000011</v>
      </c>
      <c r="M555" s="138">
        <v>4447.9883</v>
      </c>
      <c r="N555" s="139">
        <v>891.6</v>
      </c>
      <c r="O555" s="139">
        <v>3491.0882999999999</v>
      </c>
      <c r="P555" s="139">
        <v>0</v>
      </c>
      <c r="Q555" s="140">
        <v>65.300000000000011</v>
      </c>
      <c r="R555" s="141">
        <v>-237.11169999999765</v>
      </c>
      <c r="S555" s="140">
        <v>0</v>
      </c>
      <c r="T555" s="140">
        <v>-237.11169999999993</v>
      </c>
      <c r="U555" s="140">
        <v>0</v>
      </c>
      <c r="V555" s="141">
        <v>0</v>
      </c>
      <c r="W555" s="141">
        <v>94.939025847900837</v>
      </c>
      <c r="X555" s="140">
        <v>100</v>
      </c>
      <c r="Y555" s="140">
        <v>93.640048817123542</v>
      </c>
      <c r="Z555" s="140">
        <v>0</v>
      </c>
      <c r="AA555" s="142">
        <v>100</v>
      </c>
    </row>
    <row r="556" spans="1:27" s="147" customFormat="1" ht="12.75" x14ac:dyDescent="0.2">
      <c r="A556" s="130">
        <v>548</v>
      </c>
      <c r="B556" s="137" t="s">
        <v>1453</v>
      </c>
      <c r="C556" s="138">
        <v>785.9</v>
      </c>
      <c r="D556" s="138">
        <v>645.79999999999995</v>
      </c>
      <c r="E556" s="138">
        <v>110.4</v>
      </c>
      <c r="F556" s="138">
        <v>0</v>
      </c>
      <c r="G556" s="138">
        <v>29.7</v>
      </c>
      <c r="H556" s="138">
        <v>879.19999999999993</v>
      </c>
      <c r="I556" s="139">
        <v>645.79999999999995</v>
      </c>
      <c r="J556" s="139">
        <v>110.4</v>
      </c>
      <c r="K556" s="139">
        <v>0</v>
      </c>
      <c r="L556" s="139">
        <v>123</v>
      </c>
      <c r="M556" s="138">
        <v>879.19999999999993</v>
      </c>
      <c r="N556" s="139">
        <v>645.79999999999995</v>
      </c>
      <c r="O556" s="139">
        <v>110.4</v>
      </c>
      <c r="P556" s="139">
        <v>0</v>
      </c>
      <c r="Q556" s="140">
        <v>123</v>
      </c>
      <c r="R556" s="141">
        <v>0</v>
      </c>
      <c r="S556" s="140">
        <v>0</v>
      </c>
      <c r="T556" s="140">
        <v>0</v>
      </c>
      <c r="U556" s="140">
        <v>0</v>
      </c>
      <c r="V556" s="141">
        <v>0</v>
      </c>
      <c r="W556" s="141">
        <v>100</v>
      </c>
      <c r="X556" s="140">
        <v>100</v>
      </c>
      <c r="Y556" s="140">
        <v>100</v>
      </c>
      <c r="Z556" s="140">
        <v>0</v>
      </c>
      <c r="AA556" s="142">
        <v>100</v>
      </c>
    </row>
    <row r="557" spans="1:27" s="147" customFormat="1" ht="12.75" x14ac:dyDescent="0.2">
      <c r="A557" s="130">
        <v>549</v>
      </c>
      <c r="B557" s="137" t="s">
        <v>1708</v>
      </c>
      <c r="C557" s="138">
        <v>3012.6</v>
      </c>
      <c r="D557" s="138">
        <v>922</v>
      </c>
      <c r="E557" s="138">
        <v>2041.1</v>
      </c>
      <c r="F557" s="138">
        <v>0</v>
      </c>
      <c r="G557" s="138">
        <v>49.5</v>
      </c>
      <c r="H557" s="138">
        <v>3322.5</v>
      </c>
      <c r="I557" s="139">
        <v>922</v>
      </c>
      <c r="J557" s="139">
        <v>2224</v>
      </c>
      <c r="K557" s="139">
        <v>0</v>
      </c>
      <c r="L557" s="139">
        <v>176.5</v>
      </c>
      <c r="M557" s="138">
        <v>3236.2240999999999</v>
      </c>
      <c r="N557" s="139">
        <v>922</v>
      </c>
      <c r="O557" s="139">
        <v>2137.7240999999999</v>
      </c>
      <c r="P557" s="139">
        <v>0</v>
      </c>
      <c r="Q557" s="140">
        <v>176.5</v>
      </c>
      <c r="R557" s="141">
        <v>-86.275900000000092</v>
      </c>
      <c r="S557" s="140">
        <v>0</v>
      </c>
      <c r="T557" s="140">
        <v>-86.275900000000092</v>
      </c>
      <c r="U557" s="140">
        <v>0</v>
      </c>
      <c r="V557" s="141">
        <v>0</v>
      </c>
      <c r="W557" s="141">
        <v>97.403283671933778</v>
      </c>
      <c r="X557" s="140">
        <v>100</v>
      </c>
      <c r="Y557" s="140">
        <v>96.120687949640285</v>
      </c>
      <c r="Z557" s="140">
        <v>0</v>
      </c>
      <c r="AA557" s="142">
        <v>100</v>
      </c>
    </row>
    <row r="558" spans="1:27" s="147" customFormat="1" ht="12.75" x14ac:dyDescent="0.2">
      <c r="A558" s="130">
        <v>550</v>
      </c>
      <c r="B558" s="137" t="s">
        <v>1618</v>
      </c>
      <c r="C558" s="138">
        <v>23882.400000000001</v>
      </c>
      <c r="D558" s="138">
        <v>1545.2</v>
      </c>
      <c r="E558" s="138">
        <v>21423</v>
      </c>
      <c r="F558" s="138">
        <v>0</v>
      </c>
      <c r="G558" s="138">
        <v>914.2</v>
      </c>
      <c r="H558" s="138">
        <v>24195.699999999997</v>
      </c>
      <c r="I558" s="139">
        <v>1545.2</v>
      </c>
      <c r="J558" s="139">
        <v>21653.8</v>
      </c>
      <c r="K558" s="139">
        <v>0</v>
      </c>
      <c r="L558" s="139">
        <v>996.7</v>
      </c>
      <c r="M558" s="138">
        <v>23996.866500000004</v>
      </c>
      <c r="N558" s="139">
        <v>1545.2</v>
      </c>
      <c r="O558" s="139">
        <v>21454.966400000001</v>
      </c>
      <c r="P558" s="139">
        <v>0</v>
      </c>
      <c r="Q558" s="140">
        <v>996.7</v>
      </c>
      <c r="R558" s="141">
        <v>-198.83349999999336</v>
      </c>
      <c r="S558" s="140">
        <v>0</v>
      </c>
      <c r="T558" s="140">
        <v>-198.83359999999811</v>
      </c>
      <c r="U558" s="140">
        <v>0</v>
      </c>
      <c r="V558" s="141">
        <v>0</v>
      </c>
      <c r="W558" s="141">
        <v>99.178227949594373</v>
      </c>
      <c r="X558" s="140">
        <v>100</v>
      </c>
      <c r="Y558" s="140">
        <v>99.081761168940332</v>
      </c>
      <c r="Z558" s="140">
        <v>0</v>
      </c>
      <c r="AA558" s="142">
        <v>100</v>
      </c>
    </row>
    <row r="559" spans="1:27" s="147" customFormat="1" ht="12.75" x14ac:dyDescent="0.2">
      <c r="A559" s="130">
        <v>551</v>
      </c>
      <c r="B559" s="137" t="s">
        <v>1709</v>
      </c>
      <c r="C559" s="138">
        <v>760.19999999999993</v>
      </c>
      <c r="D559" s="138">
        <v>609.9</v>
      </c>
      <c r="E559" s="138">
        <v>117.5</v>
      </c>
      <c r="F559" s="138">
        <v>0</v>
      </c>
      <c r="G559" s="138">
        <v>32.799999999999997</v>
      </c>
      <c r="H559" s="138">
        <v>824.5</v>
      </c>
      <c r="I559" s="139">
        <v>609.9</v>
      </c>
      <c r="J559" s="139">
        <v>117.5</v>
      </c>
      <c r="K559" s="139">
        <v>0</v>
      </c>
      <c r="L559" s="139">
        <v>97.1</v>
      </c>
      <c r="M559" s="138">
        <v>824.5</v>
      </c>
      <c r="N559" s="139">
        <v>609.9</v>
      </c>
      <c r="O559" s="139">
        <v>117.5</v>
      </c>
      <c r="P559" s="139">
        <v>0</v>
      </c>
      <c r="Q559" s="140">
        <v>97.1</v>
      </c>
      <c r="R559" s="141">
        <v>0</v>
      </c>
      <c r="S559" s="140">
        <v>0</v>
      </c>
      <c r="T559" s="140">
        <v>0</v>
      </c>
      <c r="U559" s="140">
        <v>0</v>
      </c>
      <c r="V559" s="141">
        <v>0</v>
      </c>
      <c r="W559" s="141">
        <v>100</v>
      </c>
      <c r="X559" s="140">
        <v>100</v>
      </c>
      <c r="Y559" s="140">
        <v>100</v>
      </c>
      <c r="Z559" s="140">
        <v>0</v>
      </c>
      <c r="AA559" s="142">
        <v>100</v>
      </c>
    </row>
    <row r="560" spans="1:27" s="147" customFormat="1" ht="12.75" x14ac:dyDescent="0.2">
      <c r="A560" s="130">
        <v>552</v>
      </c>
      <c r="B560" s="137" t="s">
        <v>1710</v>
      </c>
      <c r="C560" s="138">
        <v>4589.0999999999995</v>
      </c>
      <c r="D560" s="138">
        <v>1137.7</v>
      </c>
      <c r="E560" s="138">
        <v>3199.2</v>
      </c>
      <c r="F560" s="138">
        <v>0</v>
      </c>
      <c r="G560" s="138">
        <v>252.2</v>
      </c>
      <c r="H560" s="138">
        <v>5052.8999999999996</v>
      </c>
      <c r="I560" s="139">
        <v>1137.7</v>
      </c>
      <c r="J560" s="139">
        <v>3468.3</v>
      </c>
      <c r="K560" s="139">
        <v>0</v>
      </c>
      <c r="L560" s="139">
        <v>446.90000000000003</v>
      </c>
      <c r="M560" s="138">
        <v>4959.0146999999997</v>
      </c>
      <c r="N560" s="139">
        <v>1137.7</v>
      </c>
      <c r="O560" s="139">
        <v>3374.4147000000003</v>
      </c>
      <c r="P560" s="139">
        <v>0</v>
      </c>
      <c r="Q560" s="140">
        <v>446.90000000000003</v>
      </c>
      <c r="R560" s="141">
        <v>-93.885299999999916</v>
      </c>
      <c r="S560" s="140">
        <v>0</v>
      </c>
      <c r="T560" s="140">
        <v>-93.885299999999916</v>
      </c>
      <c r="U560" s="140">
        <v>0</v>
      </c>
      <c r="V560" s="141">
        <v>0</v>
      </c>
      <c r="W560" s="141">
        <v>98.141952146292226</v>
      </c>
      <c r="X560" s="140">
        <v>100</v>
      </c>
      <c r="Y560" s="140">
        <v>97.293045584292017</v>
      </c>
      <c r="Z560" s="140">
        <v>0</v>
      </c>
      <c r="AA560" s="142">
        <v>100</v>
      </c>
    </row>
    <row r="561" spans="1:27" s="147" customFormat="1" ht="12.75" x14ac:dyDescent="0.2">
      <c r="A561" s="130">
        <v>553</v>
      </c>
      <c r="B561" s="137" t="s">
        <v>1711</v>
      </c>
      <c r="C561" s="138">
        <v>2094.5</v>
      </c>
      <c r="D561" s="138">
        <v>264.2</v>
      </c>
      <c r="E561" s="138">
        <v>1549.7</v>
      </c>
      <c r="F561" s="138">
        <v>0</v>
      </c>
      <c r="G561" s="138">
        <v>280.60000000000002</v>
      </c>
      <c r="H561" s="138">
        <v>2286.9999999999995</v>
      </c>
      <c r="I561" s="139">
        <v>264.2</v>
      </c>
      <c r="J561" s="139">
        <v>1653.6</v>
      </c>
      <c r="K561" s="139">
        <v>0</v>
      </c>
      <c r="L561" s="139">
        <v>369.2</v>
      </c>
      <c r="M561" s="138">
        <v>2189.16</v>
      </c>
      <c r="N561" s="139">
        <v>264.2</v>
      </c>
      <c r="O561" s="139">
        <v>1555.76</v>
      </c>
      <c r="P561" s="139">
        <v>0</v>
      </c>
      <c r="Q561" s="140">
        <v>369.2</v>
      </c>
      <c r="R561" s="141">
        <v>-97.839999999999691</v>
      </c>
      <c r="S561" s="140">
        <v>0</v>
      </c>
      <c r="T561" s="140">
        <v>-97.839999999999918</v>
      </c>
      <c r="U561" s="140">
        <v>0</v>
      </c>
      <c r="V561" s="141">
        <v>0</v>
      </c>
      <c r="W561" s="141">
        <v>95.72190642763448</v>
      </c>
      <c r="X561" s="140">
        <v>100</v>
      </c>
      <c r="Y561" s="140">
        <v>94.083212385099174</v>
      </c>
      <c r="Z561" s="140">
        <v>0</v>
      </c>
      <c r="AA561" s="142">
        <v>100</v>
      </c>
    </row>
    <row r="562" spans="1:27" s="147" customFormat="1" ht="12.75" x14ac:dyDescent="0.2">
      <c r="A562" s="130">
        <v>554</v>
      </c>
      <c r="B562" s="137" t="s">
        <v>1712</v>
      </c>
      <c r="C562" s="138">
        <v>3819.2000000000003</v>
      </c>
      <c r="D562" s="138">
        <v>1101.9000000000001</v>
      </c>
      <c r="E562" s="138">
        <v>2660.3</v>
      </c>
      <c r="F562" s="138">
        <v>0</v>
      </c>
      <c r="G562" s="138">
        <v>57</v>
      </c>
      <c r="H562" s="138">
        <v>3959.6</v>
      </c>
      <c r="I562" s="139">
        <v>1101.9000000000001</v>
      </c>
      <c r="J562" s="139">
        <v>2767.5</v>
      </c>
      <c r="K562" s="139">
        <v>0</v>
      </c>
      <c r="L562" s="139">
        <v>90.2</v>
      </c>
      <c r="M562" s="138">
        <v>3894.4702000000002</v>
      </c>
      <c r="N562" s="139">
        <v>1101.9000000000001</v>
      </c>
      <c r="O562" s="139">
        <v>2702.3701999999998</v>
      </c>
      <c r="P562" s="139">
        <v>0</v>
      </c>
      <c r="Q562" s="140">
        <v>90.2</v>
      </c>
      <c r="R562" s="141">
        <v>-65.129799999999705</v>
      </c>
      <c r="S562" s="140">
        <v>0</v>
      </c>
      <c r="T562" s="140">
        <v>-65.129800000000159</v>
      </c>
      <c r="U562" s="140">
        <v>0</v>
      </c>
      <c r="V562" s="141">
        <v>0</v>
      </c>
      <c r="W562" s="141">
        <v>98.355141933528643</v>
      </c>
      <c r="X562" s="140">
        <v>100</v>
      </c>
      <c r="Y562" s="140">
        <v>97.646619692863595</v>
      </c>
      <c r="Z562" s="140">
        <v>0</v>
      </c>
      <c r="AA562" s="142">
        <v>100</v>
      </c>
    </row>
    <row r="563" spans="1:27" s="147" customFormat="1" ht="12.75" x14ac:dyDescent="0.2">
      <c r="A563" s="130">
        <v>555</v>
      </c>
      <c r="B563" s="137" t="s">
        <v>1713</v>
      </c>
      <c r="C563" s="138">
        <v>2725.2000000000003</v>
      </c>
      <c r="D563" s="138">
        <v>943.9</v>
      </c>
      <c r="E563" s="138">
        <v>1730</v>
      </c>
      <c r="F563" s="138">
        <v>0</v>
      </c>
      <c r="G563" s="138">
        <v>51.3</v>
      </c>
      <c r="H563" s="138">
        <v>2936.9000000000005</v>
      </c>
      <c r="I563" s="139">
        <v>943.9</v>
      </c>
      <c r="J563" s="139">
        <v>1789.5</v>
      </c>
      <c r="K563" s="139">
        <v>0</v>
      </c>
      <c r="L563" s="139">
        <v>203.5</v>
      </c>
      <c r="M563" s="138">
        <v>2510.8110999999999</v>
      </c>
      <c r="N563" s="139">
        <v>943.9</v>
      </c>
      <c r="O563" s="139">
        <v>1363.4112</v>
      </c>
      <c r="P563" s="139">
        <v>0</v>
      </c>
      <c r="Q563" s="140">
        <v>203.5</v>
      </c>
      <c r="R563" s="141">
        <v>-426.08890000000065</v>
      </c>
      <c r="S563" s="140">
        <v>0</v>
      </c>
      <c r="T563" s="140">
        <v>-426.08879999999999</v>
      </c>
      <c r="U563" s="140">
        <v>0</v>
      </c>
      <c r="V563" s="141">
        <v>0</v>
      </c>
      <c r="W563" s="141">
        <v>85.491882597296453</v>
      </c>
      <c r="X563" s="140">
        <v>100</v>
      </c>
      <c r="Y563" s="140">
        <v>76.189505448449296</v>
      </c>
      <c r="Z563" s="140">
        <v>0</v>
      </c>
      <c r="AA563" s="142">
        <v>100</v>
      </c>
    </row>
    <row r="564" spans="1:27" s="147" customFormat="1" ht="12.75" x14ac:dyDescent="0.2">
      <c r="A564" s="130">
        <v>556</v>
      </c>
      <c r="B564" s="137" t="s">
        <v>1714</v>
      </c>
      <c r="C564" s="138">
        <v>5964.2999999999993</v>
      </c>
      <c r="D564" s="138">
        <v>1246.9000000000001</v>
      </c>
      <c r="E564" s="138">
        <v>4616.3999999999996</v>
      </c>
      <c r="F564" s="138">
        <v>0</v>
      </c>
      <c r="G564" s="138">
        <v>101</v>
      </c>
      <c r="H564" s="138">
        <v>6506.2</v>
      </c>
      <c r="I564" s="139">
        <v>1246.9000000000001</v>
      </c>
      <c r="J564" s="139">
        <v>4933.3999999999996</v>
      </c>
      <c r="K564" s="139">
        <v>0</v>
      </c>
      <c r="L564" s="139">
        <v>325.89999999999998</v>
      </c>
      <c r="M564" s="138">
        <v>6118.9188999999988</v>
      </c>
      <c r="N564" s="139">
        <v>1246.9000000000001</v>
      </c>
      <c r="O564" s="139">
        <v>4546.1189000000004</v>
      </c>
      <c r="P564" s="139">
        <v>0</v>
      </c>
      <c r="Q564" s="140">
        <v>325.89999999999998</v>
      </c>
      <c r="R564" s="141">
        <v>-387.28110000000106</v>
      </c>
      <c r="S564" s="140">
        <v>0</v>
      </c>
      <c r="T564" s="140">
        <v>-387.28109999999924</v>
      </c>
      <c r="U564" s="140">
        <v>0</v>
      </c>
      <c r="V564" s="141">
        <v>0</v>
      </c>
      <c r="W564" s="141">
        <v>94.047506993329421</v>
      </c>
      <c r="X564" s="140">
        <v>100</v>
      </c>
      <c r="Y564" s="140">
        <v>92.149813516033589</v>
      </c>
      <c r="Z564" s="140">
        <v>0</v>
      </c>
      <c r="AA564" s="142">
        <v>100</v>
      </c>
    </row>
    <row r="565" spans="1:27" s="147" customFormat="1" ht="12.75" x14ac:dyDescent="0.2">
      <c r="A565" s="130">
        <v>557</v>
      </c>
      <c r="B565" s="137" t="s">
        <v>1715</v>
      </c>
      <c r="C565" s="138">
        <v>1948</v>
      </c>
      <c r="D565" s="138">
        <v>714</v>
      </c>
      <c r="E565" s="138">
        <v>1199.4000000000001</v>
      </c>
      <c r="F565" s="138">
        <v>0</v>
      </c>
      <c r="G565" s="138">
        <v>34.6</v>
      </c>
      <c r="H565" s="138">
        <v>2108</v>
      </c>
      <c r="I565" s="139">
        <v>714</v>
      </c>
      <c r="J565" s="139">
        <v>1267.1999999999998</v>
      </c>
      <c r="K565" s="139">
        <v>0</v>
      </c>
      <c r="L565" s="139">
        <v>126.79999999999998</v>
      </c>
      <c r="M565" s="138">
        <v>2042.0052999999998</v>
      </c>
      <c r="N565" s="139">
        <v>714</v>
      </c>
      <c r="O565" s="139">
        <v>1201.2052999999999</v>
      </c>
      <c r="P565" s="139">
        <v>0</v>
      </c>
      <c r="Q565" s="140">
        <v>126.79999999999998</v>
      </c>
      <c r="R565" s="141">
        <v>-65.994700000000194</v>
      </c>
      <c r="S565" s="140">
        <v>0</v>
      </c>
      <c r="T565" s="140">
        <v>-65.994699999999966</v>
      </c>
      <c r="U565" s="140">
        <v>0</v>
      </c>
      <c r="V565" s="141">
        <v>0</v>
      </c>
      <c r="W565" s="141">
        <v>96.869321631878549</v>
      </c>
      <c r="X565" s="140">
        <v>100</v>
      </c>
      <c r="Y565" s="140">
        <v>94.792084911616158</v>
      </c>
      <c r="Z565" s="140">
        <v>0</v>
      </c>
      <c r="AA565" s="142">
        <v>100</v>
      </c>
    </row>
    <row r="566" spans="1:27" s="147" customFormat="1" ht="12.75" x14ac:dyDescent="0.2">
      <c r="A566" s="130">
        <v>558</v>
      </c>
      <c r="B566" s="137" t="s">
        <v>1716</v>
      </c>
      <c r="C566" s="138">
        <v>3379.2</v>
      </c>
      <c r="D566" s="138">
        <v>822.1</v>
      </c>
      <c r="E566" s="138">
        <v>2522.9</v>
      </c>
      <c r="F566" s="138">
        <v>0</v>
      </c>
      <c r="G566" s="138">
        <v>34.200000000000003</v>
      </c>
      <c r="H566" s="138">
        <v>3645.3999999999987</v>
      </c>
      <c r="I566" s="139">
        <v>822.1</v>
      </c>
      <c r="J566" s="139">
        <v>2634.3999999999996</v>
      </c>
      <c r="K566" s="139">
        <v>0</v>
      </c>
      <c r="L566" s="139">
        <v>188.9</v>
      </c>
      <c r="M566" s="138">
        <v>3591.3203999999996</v>
      </c>
      <c r="N566" s="139">
        <v>822.1</v>
      </c>
      <c r="O566" s="139">
        <v>2580.3205000000003</v>
      </c>
      <c r="P566" s="139">
        <v>0</v>
      </c>
      <c r="Q566" s="140">
        <v>188.9</v>
      </c>
      <c r="R566" s="141">
        <v>-54.079599999999118</v>
      </c>
      <c r="S566" s="140">
        <v>0</v>
      </c>
      <c r="T566" s="140">
        <v>-54.079499999999371</v>
      </c>
      <c r="U566" s="140">
        <v>0</v>
      </c>
      <c r="V566" s="141">
        <v>0</v>
      </c>
      <c r="W566" s="141">
        <v>98.51649750370332</v>
      </c>
      <c r="X566" s="140">
        <v>100</v>
      </c>
      <c r="Y566" s="140">
        <v>97.947179623443688</v>
      </c>
      <c r="Z566" s="140">
        <v>0</v>
      </c>
      <c r="AA566" s="142">
        <v>100</v>
      </c>
    </row>
    <row r="567" spans="1:27" s="147" customFormat="1" ht="12.75" x14ac:dyDescent="0.2">
      <c r="A567" s="130">
        <v>559</v>
      </c>
      <c r="B567" s="137" t="s">
        <v>1717</v>
      </c>
      <c r="C567" s="138">
        <v>1943.9</v>
      </c>
      <c r="D567" s="138">
        <v>524</v>
      </c>
      <c r="E567" s="138">
        <v>1320.5</v>
      </c>
      <c r="F567" s="138">
        <v>0</v>
      </c>
      <c r="G567" s="138">
        <v>99.4</v>
      </c>
      <c r="H567" s="138">
        <v>2163.7999999999997</v>
      </c>
      <c r="I567" s="139">
        <v>524</v>
      </c>
      <c r="J567" s="139">
        <v>1482.7</v>
      </c>
      <c r="K567" s="139">
        <v>0</v>
      </c>
      <c r="L567" s="139">
        <v>157.1</v>
      </c>
      <c r="M567" s="138">
        <v>1624.866</v>
      </c>
      <c r="N567" s="139">
        <v>524</v>
      </c>
      <c r="O567" s="139">
        <v>943.76600000000008</v>
      </c>
      <c r="P567" s="139">
        <v>0</v>
      </c>
      <c r="Q567" s="140">
        <v>157.1</v>
      </c>
      <c r="R567" s="141">
        <v>-538.93399999999974</v>
      </c>
      <c r="S567" s="140">
        <v>0</v>
      </c>
      <c r="T567" s="140">
        <v>-538.93399999999997</v>
      </c>
      <c r="U567" s="140">
        <v>0</v>
      </c>
      <c r="V567" s="141">
        <v>0</v>
      </c>
      <c r="W567" s="141">
        <v>75.093169424161204</v>
      </c>
      <c r="X567" s="140">
        <v>100</v>
      </c>
      <c r="Y567" s="140">
        <v>63.651851352262767</v>
      </c>
      <c r="Z567" s="140">
        <v>0</v>
      </c>
      <c r="AA567" s="142">
        <v>100</v>
      </c>
    </row>
    <row r="568" spans="1:27" s="147" customFormat="1" ht="12.75" x14ac:dyDescent="0.2">
      <c r="A568" s="130">
        <v>560</v>
      </c>
      <c r="B568" s="137" t="s">
        <v>1718</v>
      </c>
      <c r="C568" s="138">
        <v>1937.7000000000003</v>
      </c>
      <c r="D568" s="138">
        <v>403.4</v>
      </c>
      <c r="E568" s="138">
        <v>1433.9</v>
      </c>
      <c r="F568" s="138">
        <v>0</v>
      </c>
      <c r="G568" s="138">
        <v>100.4</v>
      </c>
      <c r="H568" s="138">
        <v>2109.6999999999998</v>
      </c>
      <c r="I568" s="139">
        <v>403.4</v>
      </c>
      <c r="J568" s="139">
        <v>1517.6000000000001</v>
      </c>
      <c r="K568" s="139">
        <v>0</v>
      </c>
      <c r="L568" s="139">
        <v>188.70000000000002</v>
      </c>
      <c r="M568" s="138">
        <v>1991.9110000000003</v>
      </c>
      <c r="N568" s="139">
        <v>403.4</v>
      </c>
      <c r="O568" s="139">
        <v>1399.8110000000001</v>
      </c>
      <c r="P568" s="139">
        <v>0</v>
      </c>
      <c r="Q568" s="140">
        <v>188.70000000000002</v>
      </c>
      <c r="R568" s="141">
        <v>-117.78899999999953</v>
      </c>
      <c r="S568" s="140">
        <v>0</v>
      </c>
      <c r="T568" s="140">
        <v>-117.78899999999999</v>
      </c>
      <c r="U568" s="140">
        <v>0</v>
      </c>
      <c r="V568" s="141">
        <v>0</v>
      </c>
      <c r="W568" s="141">
        <v>94.416789116936087</v>
      </c>
      <c r="X568" s="140">
        <v>100</v>
      </c>
      <c r="Y568" s="140">
        <v>92.238468634686342</v>
      </c>
      <c r="Z568" s="140">
        <v>0</v>
      </c>
      <c r="AA568" s="142">
        <v>100</v>
      </c>
    </row>
    <row r="569" spans="1:27" s="147" customFormat="1" ht="12.75" x14ac:dyDescent="0.2">
      <c r="A569" s="130">
        <v>561</v>
      </c>
      <c r="B569" s="137" t="s">
        <v>1719</v>
      </c>
      <c r="C569" s="138">
        <v>2127.3000000000002</v>
      </c>
      <c r="D569" s="138">
        <v>711.4</v>
      </c>
      <c r="E569" s="138">
        <v>1383.4</v>
      </c>
      <c r="F569" s="138">
        <v>0</v>
      </c>
      <c r="G569" s="138">
        <v>32.5</v>
      </c>
      <c r="H569" s="138">
        <v>2253.1</v>
      </c>
      <c r="I569" s="139">
        <v>711.4</v>
      </c>
      <c r="J569" s="139">
        <v>1455.1000000000001</v>
      </c>
      <c r="K569" s="139">
        <v>0</v>
      </c>
      <c r="L569" s="139">
        <v>86.6</v>
      </c>
      <c r="M569" s="138">
        <v>2029.7851000000001</v>
      </c>
      <c r="N569" s="139">
        <v>711.4</v>
      </c>
      <c r="O569" s="139">
        <v>1231.7851000000001</v>
      </c>
      <c r="P569" s="139">
        <v>0</v>
      </c>
      <c r="Q569" s="140">
        <v>86.6</v>
      </c>
      <c r="R569" s="141">
        <v>-223.31489999999985</v>
      </c>
      <c r="S569" s="140">
        <v>0</v>
      </c>
      <c r="T569" s="140">
        <v>-223.31490000000008</v>
      </c>
      <c r="U569" s="140">
        <v>0</v>
      </c>
      <c r="V569" s="141">
        <v>0</v>
      </c>
      <c r="W569" s="141">
        <v>90.088549110114954</v>
      </c>
      <c r="X569" s="140">
        <v>100</v>
      </c>
      <c r="Y569" s="140">
        <v>84.652951687169264</v>
      </c>
      <c r="Z569" s="140">
        <v>0</v>
      </c>
      <c r="AA569" s="142">
        <v>100</v>
      </c>
    </row>
    <row r="570" spans="1:27" s="147" customFormat="1" ht="12.75" x14ac:dyDescent="0.2">
      <c r="A570" s="130">
        <v>562</v>
      </c>
      <c r="B570" s="137" t="s">
        <v>1512</v>
      </c>
      <c r="C570" s="138">
        <v>2727.4</v>
      </c>
      <c r="D570" s="138">
        <v>922.9</v>
      </c>
      <c r="E570" s="138">
        <v>1762.9</v>
      </c>
      <c r="F570" s="138">
        <v>0</v>
      </c>
      <c r="G570" s="138">
        <v>41.6</v>
      </c>
      <c r="H570" s="138">
        <v>2968.8999999999992</v>
      </c>
      <c r="I570" s="139">
        <v>922.9</v>
      </c>
      <c r="J570" s="139">
        <v>1903.8</v>
      </c>
      <c r="K570" s="139">
        <v>0</v>
      </c>
      <c r="L570" s="139">
        <v>142.19999999999999</v>
      </c>
      <c r="M570" s="138">
        <v>2654.2713999999996</v>
      </c>
      <c r="N570" s="139">
        <v>922.9</v>
      </c>
      <c r="O570" s="139">
        <v>1589.1714999999999</v>
      </c>
      <c r="P570" s="139">
        <v>0</v>
      </c>
      <c r="Q570" s="140">
        <v>142.19999999999999</v>
      </c>
      <c r="R570" s="141">
        <v>-314.62859999999955</v>
      </c>
      <c r="S570" s="140">
        <v>0</v>
      </c>
      <c r="T570" s="140">
        <v>-314.62850000000003</v>
      </c>
      <c r="U570" s="140">
        <v>0</v>
      </c>
      <c r="V570" s="141">
        <v>0</v>
      </c>
      <c r="W570" s="141">
        <v>89.402519451648772</v>
      </c>
      <c r="X570" s="140">
        <v>100</v>
      </c>
      <c r="Y570" s="140">
        <v>83.473657947263362</v>
      </c>
      <c r="Z570" s="140">
        <v>0</v>
      </c>
      <c r="AA570" s="142">
        <v>100</v>
      </c>
    </row>
    <row r="571" spans="1:27" s="147" customFormat="1" ht="12.75" x14ac:dyDescent="0.2">
      <c r="A571" s="130">
        <v>563</v>
      </c>
      <c r="B571" s="137" t="s">
        <v>1555</v>
      </c>
      <c r="C571" s="138">
        <v>698.5</v>
      </c>
      <c r="D571" s="138">
        <v>594.79999999999995</v>
      </c>
      <c r="E571" s="138">
        <v>81</v>
      </c>
      <c r="F571" s="138">
        <v>0</v>
      </c>
      <c r="G571" s="138">
        <v>22.7</v>
      </c>
      <c r="H571" s="138">
        <v>735.9</v>
      </c>
      <c r="I571" s="139">
        <v>594.79999999999995</v>
      </c>
      <c r="J571" s="139">
        <v>81</v>
      </c>
      <c r="K571" s="139">
        <v>0</v>
      </c>
      <c r="L571" s="139">
        <v>60.100000000000009</v>
      </c>
      <c r="M571" s="138">
        <v>730.26670000000001</v>
      </c>
      <c r="N571" s="139">
        <v>594.79999999999995</v>
      </c>
      <c r="O571" s="139">
        <v>75.366699999999994</v>
      </c>
      <c r="P571" s="139">
        <v>0</v>
      </c>
      <c r="Q571" s="140">
        <v>60.100000000000009</v>
      </c>
      <c r="R571" s="141">
        <v>-5.6332999999999629</v>
      </c>
      <c r="S571" s="140">
        <v>0</v>
      </c>
      <c r="T571" s="140">
        <v>-5.6333000000000055</v>
      </c>
      <c r="U571" s="140">
        <v>0</v>
      </c>
      <c r="V571" s="141">
        <v>0</v>
      </c>
      <c r="W571" s="141">
        <v>99.234501970376414</v>
      </c>
      <c r="X571" s="140">
        <v>100</v>
      </c>
      <c r="Y571" s="140">
        <v>93.045308641975296</v>
      </c>
      <c r="Z571" s="140">
        <v>0</v>
      </c>
      <c r="AA571" s="142">
        <v>100</v>
      </c>
    </row>
    <row r="572" spans="1:27" s="147" customFormat="1" ht="12.75" x14ac:dyDescent="0.2">
      <c r="A572" s="130">
        <v>564</v>
      </c>
      <c r="B572" s="137" t="s">
        <v>1720</v>
      </c>
      <c r="C572" s="138">
        <v>2335</v>
      </c>
      <c r="D572" s="138">
        <v>779.2</v>
      </c>
      <c r="E572" s="138">
        <v>1522.3</v>
      </c>
      <c r="F572" s="138">
        <v>0</v>
      </c>
      <c r="G572" s="138">
        <v>33.5</v>
      </c>
      <c r="H572" s="138">
        <v>2521.1999999999998</v>
      </c>
      <c r="I572" s="139">
        <v>779.2</v>
      </c>
      <c r="J572" s="139">
        <v>1674.8000000000002</v>
      </c>
      <c r="K572" s="139">
        <v>0</v>
      </c>
      <c r="L572" s="139">
        <v>67.199999999999989</v>
      </c>
      <c r="M572" s="138">
        <v>2042.5680000000002</v>
      </c>
      <c r="N572" s="139">
        <v>779.2</v>
      </c>
      <c r="O572" s="139">
        <v>1196.1679999999999</v>
      </c>
      <c r="P572" s="139">
        <v>0</v>
      </c>
      <c r="Q572" s="140">
        <v>67.199999999999989</v>
      </c>
      <c r="R572" s="141">
        <v>-478.63199999999961</v>
      </c>
      <c r="S572" s="140">
        <v>0</v>
      </c>
      <c r="T572" s="140">
        <v>-478.63200000000029</v>
      </c>
      <c r="U572" s="140">
        <v>0</v>
      </c>
      <c r="V572" s="141">
        <v>0</v>
      </c>
      <c r="W572" s="141">
        <v>81.015706806282736</v>
      </c>
      <c r="X572" s="140">
        <v>100</v>
      </c>
      <c r="Y572" s="140">
        <v>71.421542870790532</v>
      </c>
      <c r="Z572" s="140">
        <v>0</v>
      </c>
      <c r="AA572" s="142">
        <v>100</v>
      </c>
    </row>
    <row r="573" spans="1:27" s="147" customFormat="1" ht="12.75" x14ac:dyDescent="0.2">
      <c r="A573" s="130">
        <v>565</v>
      </c>
      <c r="B573" s="137" t="s">
        <v>1721</v>
      </c>
      <c r="C573" s="138">
        <v>5886.7</v>
      </c>
      <c r="D573" s="138">
        <v>1254.4000000000001</v>
      </c>
      <c r="E573" s="138">
        <v>4465.6000000000004</v>
      </c>
      <c r="F573" s="138">
        <v>0</v>
      </c>
      <c r="G573" s="138">
        <v>166.7</v>
      </c>
      <c r="H573" s="138">
        <v>6382.4999999999991</v>
      </c>
      <c r="I573" s="139">
        <v>1254.4000000000001</v>
      </c>
      <c r="J573" s="139">
        <v>4869.2</v>
      </c>
      <c r="K573" s="139">
        <v>0</v>
      </c>
      <c r="L573" s="139">
        <v>258.89999999999998</v>
      </c>
      <c r="M573" s="138">
        <v>5899.2616999999991</v>
      </c>
      <c r="N573" s="139">
        <v>1254.4000000000001</v>
      </c>
      <c r="O573" s="139">
        <v>4385.9616999999998</v>
      </c>
      <c r="P573" s="139">
        <v>0</v>
      </c>
      <c r="Q573" s="140">
        <v>258.89999999999998</v>
      </c>
      <c r="R573" s="141">
        <v>-483.23829999999998</v>
      </c>
      <c r="S573" s="140">
        <v>0</v>
      </c>
      <c r="T573" s="140">
        <v>-483.23829999999998</v>
      </c>
      <c r="U573" s="140">
        <v>0</v>
      </c>
      <c r="V573" s="141">
        <v>0</v>
      </c>
      <c r="W573" s="141">
        <v>92.428698785742256</v>
      </c>
      <c r="X573" s="140">
        <v>100</v>
      </c>
      <c r="Y573" s="140">
        <v>90.075612010186475</v>
      </c>
      <c r="Z573" s="140">
        <v>0</v>
      </c>
      <c r="AA573" s="142">
        <v>100</v>
      </c>
    </row>
    <row r="574" spans="1:27" s="147" customFormat="1" ht="12.75" x14ac:dyDescent="0.2">
      <c r="A574" s="130">
        <v>566</v>
      </c>
      <c r="B574" s="137" t="s">
        <v>1722</v>
      </c>
      <c r="C574" s="138">
        <v>1119.0999999999999</v>
      </c>
      <c r="D574" s="138">
        <v>904.1</v>
      </c>
      <c r="E574" s="138">
        <v>197.9</v>
      </c>
      <c r="F574" s="138">
        <v>0</v>
      </c>
      <c r="G574" s="138">
        <v>17.100000000000001</v>
      </c>
      <c r="H574" s="138">
        <v>1187.0999999999999</v>
      </c>
      <c r="I574" s="139">
        <v>904.1</v>
      </c>
      <c r="J574" s="139">
        <v>197.9</v>
      </c>
      <c r="K574" s="139">
        <v>0</v>
      </c>
      <c r="L574" s="139">
        <v>85.1</v>
      </c>
      <c r="M574" s="138">
        <v>1187.0999999999999</v>
      </c>
      <c r="N574" s="139">
        <v>904.1</v>
      </c>
      <c r="O574" s="139">
        <v>197.9</v>
      </c>
      <c r="P574" s="139">
        <v>0</v>
      </c>
      <c r="Q574" s="140">
        <v>85.1</v>
      </c>
      <c r="R574" s="141">
        <v>0</v>
      </c>
      <c r="S574" s="140">
        <v>0</v>
      </c>
      <c r="T574" s="140">
        <v>0</v>
      </c>
      <c r="U574" s="140">
        <v>0</v>
      </c>
      <c r="V574" s="141">
        <v>0</v>
      </c>
      <c r="W574" s="141">
        <v>100</v>
      </c>
      <c r="X574" s="140">
        <v>100</v>
      </c>
      <c r="Y574" s="140">
        <v>100</v>
      </c>
      <c r="Z574" s="140">
        <v>0</v>
      </c>
      <c r="AA574" s="142">
        <v>100</v>
      </c>
    </row>
    <row r="575" spans="1:27" s="147" customFormat="1" ht="12.75" x14ac:dyDescent="0.2">
      <c r="A575" s="130">
        <v>567</v>
      </c>
      <c r="B575" s="137" t="s">
        <v>1560</v>
      </c>
      <c r="C575" s="138">
        <v>1870.3999999999999</v>
      </c>
      <c r="D575" s="138">
        <v>862.3</v>
      </c>
      <c r="E575" s="138">
        <v>992</v>
      </c>
      <c r="F575" s="138">
        <v>0</v>
      </c>
      <c r="G575" s="138">
        <v>16.100000000000001</v>
      </c>
      <c r="H575" s="138">
        <v>2070.2000000000003</v>
      </c>
      <c r="I575" s="139">
        <v>862.3</v>
      </c>
      <c r="J575" s="139">
        <v>1094</v>
      </c>
      <c r="K575" s="139">
        <v>0</v>
      </c>
      <c r="L575" s="139">
        <v>113.9</v>
      </c>
      <c r="M575" s="138">
        <v>2026.6698000000001</v>
      </c>
      <c r="N575" s="139">
        <v>862.3</v>
      </c>
      <c r="O575" s="139">
        <v>1050.4698000000001</v>
      </c>
      <c r="P575" s="139">
        <v>0</v>
      </c>
      <c r="Q575" s="140">
        <v>113.9</v>
      </c>
      <c r="R575" s="141">
        <v>-43.53020000000015</v>
      </c>
      <c r="S575" s="140">
        <v>0</v>
      </c>
      <c r="T575" s="140">
        <v>-43.530199999999923</v>
      </c>
      <c r="U575" s="140">
        <v>0</v>
      </c>
      <c r="V575" s="141">
        <v>0</v>
      </c>
      <c r="W575" s="141">
        <v>97.897294947348072</v>
      </c>
      <c r="X575" s="140">
        <v>100</v>
      </c>
      <c r="Y575" s="140">
        <v>96.021005484460701</v>
      </c>
      <c r="Z575" s="140">
        <v>0</v>
      </c>
      <c r="AA575" s="142">
        <v>100</v>
      </c>
    </row>
    <row r="576" spans="1:27" s="147" customFormat="1" ht="12.75" x14ac:dyDescent="0.2">
      <c r="A576" s="130">
        <v>568</v>
      </c>
      <c r="B576" s="137" t="s">
        <v>1600</v>
      </c>
      <c r="C576" s="138">
        <v>4054.2000000000003</v>
      </c>
      <c r="D576" s="138">
        <v>879.9</v>
      </c>
      <c r="E576" s="138">
        <v>3146</v>
      </c>
      <c r="F576" s="138">
        <v>0</v>
      </c>
      <c r="G576" s="138">
        <v>28.3</v>
      </c>
      <c r="H576" s="138">
        <v>4254.4000000000005</v>
      </c>
      <c r="I576" s="139">
        <v>879.9</v>
      </c>
      <c r="J576" s="139">
        <v>3230.7000000000003</v>
      </c>
      <c r="K576" s="139">
        <v>0</v>
      </c>
      <c r="L576" s="139">
        <v>143.80000000000001</v>
      </c>
      <c r="M576" s="138">
        <v>3631.0168000000003</v>
      </c>
      <c r="N576" s="139">
        <v>879.9</v>
      </c>
      <c r="O576" s="139">
        <v>2607.3168999999998</v>
      </c>
      <c r="P576" s="139">
        <v>0</v>
      </c>
      <c r="Q576" s="140">
        <v>143.80000000000001</v>
      </c>
      <c r="R576" s="141">
        <v>-623.38320000000022</v>
      </c>
      <c r="S576" s="140">
        <v>0</v>
      </c>
      <c r="T576" s="140">
        <v>-623.38310000000047</v>
      </c>
      <c r="U576" s="140">
        <v>0</v>
      </c>
      <c r="V576" s="141">
        <v>0</v>
      </c>
      <c r="W576" s="141">
        <v>85.347329823241807</v>
      </c>
      <c r="X576" s="140">
        <v>100</v>
      </c>
      <c r="Y576" s="140">
        <v>80.704395332280924</v>
      </c>
      <c r="Z576" s="140">
        <v>0</v>
      </c>
      <c r="AA576" s="142">
        <v>100</v>
      </c>
    </row>
    <row r="577" spans="1:27" s="147" customFormat="1" ht="12.75" x14ac:dyDescent="0.2">
      <c r="A577" s="130">
        <v>569</v>
      </c>
      <c r="B577" s="137" t="s">
        <v>1723</v>
      </c>
      <c r="C577" s="138">
        <v>905.69999999999993</v>
      </c>
      <c r="D577" s="138">
        <v>800.5</v>
      </c>
      <c r="E577" s="138">
        <v>97.3</v>
      </c>
      <c r="F577" s="138">
        <v>0</v>
      </c>
      <c r="G577" s="138">
        <v>7.9</v>
      </c>
      <c r="H577" s="138">
        <v>952.09999999999991</v>
      </c>
      <c r="I577" s="139">
        <v>800.5</v>
      </c>
      <c r="J577" s="139">
        <v>97.3</v>
      </c>
      <c r="K577" s="139">
        <v>0</v>
      </c>
      <c r="L577" s="139">
        <v>54.3</v>
      </c>
      <c r="M577" s="138">
        <v>950.06529999999998</v>
      </c>
      <c r="N577" s="139">
        <v>800.5</v>
      </c>
      <c r="O577" s="139">
        <v>95.265299999999996</v>
      </c>
      <c r="P577" s="139">
        <v>0</v>
      </c>
      <c r="Q577" s="140">
        <v>54.3</v>
      </c>
      <c r="R577" s="141">
        <v>-2.0346999999999298</v>
      </c>
      <c r="S577" s="140">
        <v>0</v>
      </c>
      <c r="T577" s="140">
        <v>-2.0347000000000008</v>
      </c>
      <c r="U577" s="140">
        <v>0</v>
      </c>
      <c r="V577" s="141">
        <v>0</v>
      </c>
      <c r="W577" s="141">
        <v>99.786293456569695</v>
      </c>
      <c r="X577" s="140">
        <v>100</v>
      </c>
      <c r="Y577" s="140">
        <v>97.908838643371027</v>
      </c>
      <c r="Z577" s="140">
        <v>0</v>
      </c>
      <c r="AA577" s="142">
        <v>100</v>
      </c>
    </row>
    <row r="578" spans="1:27" s="147" customFormat="1" ht="12.75" x14ac:dyDescent="0.2">
      <c r="A578" s="130">
        <v>570</v>
      </c>
      <c r="B578" s="137" t="s">
        <v>1724</v>
      </c>
      <c r="C578" s="138">
        <v>3657.9</v>
      </c>
      <c r="D578" s="138">
        <v>982.1</v>
      </c>
      <c r="E578" s="138">
        <v>2645.8</v>
      </c>
      <c r="F578" s="138">
        <v>0</v>
      </c>
      <c r="G578" s="138">
        <v>30</v>
      </c>
      <c r="H578" s="138">
        <v>4129.4000000000005</v>
      </c>
      <c r="I578" s="139">
        <v>982.1</v>
      </c>
      <c r="J578" s="139">
        <v>3029.2000000000003</v>
      </c>
      <c r="K578" s="139">
        <v>0</v>
      </c>
      <c r="L578" s="139">
        <v>118.1</v>
      </c>
      <c r="M578" s="138">
        <v>3858.0171</v>
      </c>
      <c r="N578" s="139">
        <v>982.1</v>
      </c>
      <c r="O578" s="139">
        <v>2757.8171000000002</v>
      </c>
      <c r="P578" s="139">
        <v>0</v>
      </c>
      <c r="Q578" s="140">
        <v>118.1</v>
      </c>
      <c r="R578" s="141">
        <v>-271.38290000000052</v>
      </c>
      <c r="S578" s="140">
        <v>0</v>
      </c>
      <c r="T578" s="140">
        <v>-271.38290000000006</v>
      </c>
      <c r="U578" s="140">
        <v>0</v>
      </c>
      <c r="V578" s="141">
        <v>0</v>
      </c>
      <c r="W578" s="141">
        <v>93.428030706640172</v>
      </c>
      <c r="X578" s="140">
        <v>100</v>
      </c>
      <c r="Y578" s="140">
        <v>91.041103261587224</v>
      </c>
      <c r="Z578" s="140">
        <v>0</v>
      </c>
      <c r="AA578" s="142">
        <v>100</v>
      </c>
    </row>
    <row r="579" spans="1:27" s="147" customFormat="1" ht="12.75" x14ac:dyDescent="0.2">
      <c r="A579" s="130">
        <v>571</v>
      </c>
      <c r="B579" s="137"/>
      <c r="C579" s="138"/>
      <c r="D579" s="138"/>
      <c r="E579" s="138"/>
      <c r="F579" s="138"/>
      <c r="G579" s="138"/>
      <c r="H579" s="138">
        <v>0</v>
      </c>
      <c r="I579" s="139"/>
      <c r="J579" s="139">
        <v>0</v>
      </c>
      <c r="K579" s="139"/>
      <c r="L579" s="139"/>
      <c r="M579" s="139">
        <v>0</v>
      </c>
      <c r="N579" s="139"/>
      <c r="O579" s="139">
        <v>0</v>
      </c>
      <c r="P579" s="139"/>
      <c r="Q579" s="140">
        <v>0</v>
      </c>
      <c r="R579" s="141">
        <v>0</v>
      </c>
      <c r="S579" s="140"/>
      <c r="T579" s="140">
        <v>0</v>
      </c>
      <c r="U579" s="140"/>
      <c r="V579" s="141">
        <v>0</v>
      </c>
      <c r="W579" s="141">
        <v>0</v>
      </c>
      <c r="X579" s="140"/>
      <c r="Y579" s="140">
        <v>0</v>
      </c>
      <c r="Z579" s="140"/>
      <c r="AA579" s="142">
        <v>0</v>
      </c>
    </row>
    <row r="580" spans="1:27" s="147" customFormat="1" ht="12.75" x14ac:dyDescent="0.2">
      <c r="A580" s="130">
        <v>572</v>
      </c>
      <c r="B580" s="143" t="s">
        <v>1725</v>
      </c>
      <c r="C580" s="144">
        <v>333692.2</v>
      </c>
      <c r="D580" s="144">
        <v>57001.5</v>
      </c>
      <c r="E580" s="144">
        <v>270807.5</v>
      </c>
      <c r="F580" s="144">
        <v>0</v>
      </c>
      <c r="G580" s="144">
        <v>5883.2000000000007</v>
      </c>
      <c r="H580" s="144">
        <v>358957.5</v>
      </c>
      <c r="I580" s="144">
        <v>57001.5</v>
      </c>
      <c r="J580" s="144">
        <v>290916</v>
      </c>
      <c r="K580" s="144">
        <v>0</v>
      </c>
      <c r="L580" s="144">
        <v>11040.000000000002</v>
      </c>
      <c r="M580" s="144">
        <v>343411.7009</v>
      </c>
      <c r="N580" s="144">
        <v>57001.5</v>
      </c>
      <c r="O580" s="144">
        <v>275370.201</v>
      </c>
      <c r="P580" s="144">
        <v>0</v>
      </c>
      <c r="Q580" s="144">
        <v>11040.000000000002</v>
      </c>
      <c r="R580" s="141">
        <v>-15545.799100000004</v>
      </c>
      <c r="S580" s="141">
        <v>0</v>
      </c>
      <c r="T580" s="141">
        <v>-15545.798999999999</v>
      </c>
      <c r="U580" s="141">
        <v>0</v>
      </c>
      <c r="V580" s="141">
        <v>0</v>
      </c>
      <c r="W580" s="141">
        <v>95.669181142614377</v>
      </c>
      <c r="X580" s="141">
        <v>100</v>
      </c>
      <c r="Y580" s="140">
        <v>94.656258507610445</v>
      </c>
      <c r="Z580" s="140">
        <v>0</v>
      </c>
      <c r="AA580" s="142">
        <v>100</v>
      </c>
    </row>
    <row r="581" spans="1:27" s="147" customFormat="1" ht="12.75" x14ac:dyDescent="0.2">
      <c r="A581" s="130">
        <v>573</v>
      </c>
      <c r="B581" s="143" t="s">
        <v>1265</v>
      </c>
      <c r="C581" s="144">
        <v>199423.5</v>
      </c>
      <c r="D581" s="144">
        <v>33398.9</v>
      </c>
      <c r="E581" s="144">
        <v>163761.1</v>
      </c>
      <c r="F581" s="144">
        <v>0</v>
      </c>
      <c r="G581" s="144">
        <v>2263.5</v>
      </c>
      <c r="H581" s="144">
        <v>211930.59999999992</v>
      </c>
      <c r="I581" s="144">
        <v>33398.9</v>
      </c>
      <c r="J581" s="144">
        <v>174456.1</v>
      </c>
      <c r="K581" s="144">
        <v>0</v>
      </c>
      <c r="L581" s="144">
        <v>4075.6000000000004</v>
      </c>
      <c r="M581" s="144">
        <v>202849.26049999997</v>
      </c>
      <c r="N581" s="144">
        <v>33398.9</v>
      </c>
      <c r="O581" s="144">
        <v>165374.7605</v>
      </c>
      <c r="P581" s="144">
        <v>0</v>
      </c>
      <c r="Q581" s="144">
        <v>4075.6000000000004</v>
      </c>
      <c r="R581" s="141">
        <v>-9081.3394999999437</v>
      </c>
      <c r="S581" s="141">
        <v>0</v>
      </c>
      <c r="T581" s="141">
        <v>-9081.3395000000019</v>
      </c>
      <c r="U581" s="141">
        <v>0</v>
      </c>
      <c r="V581" s="141">
        <v>0</v>
      </c>
      <c r="W581" s="141">
        <v>95.714946543821441</v>
      </c>
      <c r="X581" s="141">
        <v>100</v>
      </c>
      <c r="Y581" s="140">
        <v>94.794484400373506</v>
      </c>
      <c r="Z581" s="140">
        <v>0</v>
      </c>
      <c r="AA581" s="142">
        <v>100</v>
      </c>
    </row>
    <row r="582" spans="1:27" s="147" customFormat="1" ht="12.75" x14ac:dyDescent="0.2">
      <c r="A582" s="130">
        <v>574</v>
      </c>
      <c r="B582" s="143" t="s">
        <v>1266</v>
      </c>
      <c r="C582" s="144">
        <v>134268.70000000001</v>
      </c>
      <c r="D582" s="144">
        <v>23602.600000000002</v>
      </c>
      <c r="E582" s="144">
        <v>107046.39999999999</v>
      </c>
      <c r="F582" s="144">
        <v>0</v>
      </c>
      <c r="G582" s="144">
        <v>3619.7000000000007</v>
      </c>
      <c r="H582" s="144">
        <v>147026.89999999994</v>
      </c>
      <c r="I582" s="144">
        <v>23602.600000000002</v>
      </c>
      <c r="J582" s="144">
        <v>116459.89999999998</v>
      </c>
      <c r="K582" s="144">
        <v>0</v>
      </c>
      <c r="L582" s="144">
        <v>6964.4000000000015</v>
      </c>
      <c r="M582" s="144">
        <v>140562.44039999996</v>
      </c>
      <c r="N582" s="144">
        <v>23602.600000000002</v>
      </c>
      <c r="O582" s="144">
        <v>109995.44050000003</v>
      </c>
      <c r="P582" s="144">
        <v>0</v>
      </c>
      <c r="Q582" s="144">
        <v>6964.4000000000015</v>
      </c>
      <c r="R582" s="141">
        <v>-6464.4595999999729</v>
      </c>
      <c r="S582" s="141">
        <v>0</v>
      </c>
      <c r="T582" s="141">
        <v>-6464.4594999999536</v>
      </c>
      <c r="U582" s="141">
        <v>0</v>
      </c>
      <c r="V582" s="141">
        <v>0</v>
      </c>
      <c r="W582" s="141">
        <v>95.603213017481849</v>
      </c>
      <c r="X582" s="141">
        <v>100</v>
      </c>
      <c r="Y582" s="140">
        <v>94.449197105613209</v>
      </c>
      <c r="Z582" s="140">
        <v>0</v>
      </c>
      <c r="AA582" s="142">
        <v>100</v>
      </c>
    </row>
    <row r="583" spans="1:27" s="147" customFormat="1" ht="12.75" x14ac:dyDescent="0.2">
      <c r="A583" s="130">
        <v>575</v>
      </c>
      <c r="B583" s="137" t="s">
        <v>1291</v>
      </c>
      <c r="C583" s="138">
        <v>199423.5</v>
      </c>
      <c r="D583" s="138">
        <v>33398.9</v>
      </c>
      <c r="E583" s="138">
        <v>163761.1</v>
      </c>
      <c r="F583" s="138">
        <v>0</v>
      </c>
      <c r="G583" s="138">
        <v>2263.5</v>
      </c>
      <c r="H583" s="138">
        <v>211930.59999999992</v>
      </c>
      <c r="I583" s="139">
        <v>33398.9</v>
      </c>
      <c r="J583" s="139">
        <v>174456.1</v>
      </c>
      <c r="K583" s="139">
        <v>0</v>
      </c>
      <c r="L583" s="139">
        <v>4075.6000000000004</v>
      </c>
      <c r="M583" s="138">
        <v>202849.26049999997</v>
      </c>
      <c r="N583" s="139">
        <v>33398.9</v>
      </c>
      <c r="O583" s="139">
        <v>165374.7605</v>
      </c>
      <c r="P583" s="139">
        <v>0</v>
      </c>
      <c r="Q583" s="140">
        <v>4075.6000000000004</v>
      </c>
      <c r="R583" s="141">
        <v>-9081.3394999999437</v>
      </c>
      <c r="S583" s="140">
        <v>0</v>
      </c>
      <c r="T583" s="140">
        <v>-9081.3395000000019</v>
      </c>
      <c r="U583" s="140">
        <v>0</v>
      </c>
      <c r="V583" s="141">
        <v>0</v>
      </c>
      <c r="W583" s="141">
        <v>95.714946543821441</v>
      </c>
      <c r="X583" s="140">
        <v>100</v>
      </c>
      <c r="Y583" s="140">
        <v>94.794484400373506</v>
      </c>
      <c r="Z583" s="140">
        <v>0</v>
      </c>
      <c r="AA583" s="142">
        <v>100</v>
      </c>
    </row>
    <row r="584" spans="1:27" s="147" customFormat="1" ht="12.75" x14ac:dyDescent="0.2">
      <c r="A584" s="130">
        <v>576</v>
      </c>
      <c r="B584" s="137" t="s">
        <v>1726</v>
      </c>
      <c r="C584" s="138">
        <v>9255.8000000000011</v>
      </c>
      <c r="D584" s="138">
        <v>742.2</v>
      </c>
      <c r="E584" s="138">
        <v>8202.6</v>
      </c>
      <c r="F584" s="138">
        <v>0</v>
      </c>
      <c r="G584" s="138">
        <v>311</v>
      </c>
      <c r="H584" s="138">
        <v>9749.7999999999993</v>
      </c>
      <c r="I584" s="139">
        <v>742.2</v>
      </c>
      <c r="J584" s="139">
        <v>8696.5999999999985</v>
      </c>
      <c r="K584" s="139">
        <v>0</v>
      </c>
      <c r="L584" s="139">
        <v>311</v>
      </c>
      <c r="M584" s="138">
        <v>9309.4933000000001</v>
      </c>
      <c r="N584" s="139">
        <v>742.2</v>
      </c>
      <c r="O584" s="139">
        <v>8256.2933000000012</v>
      </c>
      <c r="P584" s="139">
        <v>0</v>
      </c>
      <c r="Q584" s="140">
        <v>311</v>
      </c>
      <c r="R584" s="141">
        <v>-440.30669999999918</v>
      </c>
      <c r="S584" s="140">
        <v>0</v>
      </c>
      <c r="T584" s="140">
        <v>-440.30669999999736</v>
      </c>
      <c r="U584" s="140">
        <v>0</v>
      </c>
      <c r="V584" s="141">
        <v>0</v>
      </c>
      <c r="W584" s="141">
        <v>95.483941209050442</v>
      </c>
      <c r="X584" s="140">
        <v>100</v>
      </c>
      <c r="Y584" s="149">
        <v>94.93702481429527</v>
      </c>
      <c r="Z584" s="149">
        <v>0</v>
      </c>
      <c r="AA584" s="150">
        <v>100</v>
      </c>
    </row>
    <row r="585" spans="1:27" s="147" customFormat="1" ht="12.75" x14ac:dyDescent="0.2">
      <c r="A585" s="130">
        <v>577</v>
      </c>
      <c r="B585" s="137" t="s">
        <v>1727</v>
      </c>
      <c r="C585" s="138">
        <v>2975.7999999999997</v>
      </c>
      <c r="D585" s="138">
        <v>899.8</v>
      </c>
      <c r="E585" s="138">
        <v>2038.6</v>
      </c>
      <c r="F585" s="138">
        <v>0</v>
      </c>
      <c r="G585" s="138">
        <v>37.4</v>
      </c>
      <c r="H585" s="138">
        <v>3204.7000000000007</v>
      </c>
      <c r="I585" s="139">
        <v>899.8</v>
      </c>
      <c r="J585" s="139">
        <v>2248.3000000000002</v>
      </c>
      <c r="K585" s="139">
        <v>0</v>
      </c>
      <c r="L585" s="139">
        <v>56.599999999999994</v>
      </c>
      <c r="M585" s="138">
        <v>3181.6627999999996</v>
      </c>
      <c r="N585" s="139">
        <v>899.8</v>
      </c>
      <c r="O585" s="139">
        <v>2225.2628</v>
      </c>
      <c r="P585" s="139">
        <v>0</v>
      </c>
      <c r="Q585" s="140">
        <v>56.599999999999994</v>
      </c>
      <c r="R585" s="141">
        <v>-23.037200000001121</v>
      </c>
      <c r="S585" s="140">
        <v>0</v>
      </c>
      <c r="T585" s="140">
        <v>-23.037200000000212</v>
      </c>
      <c r="U585" s="140">
        <v>0</v>
      </c>
      <c r="V585" s="141">
        <v>0</v>
      </c>
      <c r="W585" s="141">
        <v>99.281143320747617</v>
      </c>
      <c r="X585" s="140">
        <v>100</v>
      </c>
      <c r="Y585" s="140">
        <v>98.975350264644391</v>
      </c>
      <c r="Z585" s="140">
        <v>0</v>
      </c>
      <c r="AA585" s="142">
        <v>100</v>
      </c>
    </row>
    <row r="586" spans="1:27" s="147" customFormat="1" ht="12.75" x14ac:dyDescent="0.2">
      <c r="A586" s="130">
        <v>578</v>
      </c>
      <c r="B586" s="137" t="s">
        <v>1728</v>
      </c>
      <c r="C586" s="138">
        <v>3940</v>
      </c>
      <c r="D586" s="138">
        <v>976.4</v>
      </c>
      <c r="E586" s="138">
        <v>2918.2</v>
      </c>
      <c r="F586" s="138">
        <v>0</v>
      </c>
      <c r="G586" s="138">
        <v>45.4</v>
      </c>
      <c r="H586" s="138">
        <v>4350.3</v>
      </c>
      <c r="I586" s="139">
        <v>976.4</v>
      </c>
      <c r="J586" s="139">
        <v>3252.1</v>
      </c>
      <c r="K586" s="139">
        <v>0</v>
      </c>
      <c r="L586" s="139">
        <v>121.8</v>
      </c>
      <c r="M586" s="138">
        <v>4350.3</v>
      </c>
      <c r="N586" s="139">
        <v>976.4</v>
      </c>
      <c r="O586" s="139">
        <v>3252.1</v>
      </c>
      <c r="P586" s="139">
        <v>0</v>
      </c>
      <c r="Q586" s="140">
        <v>121.8</v>
      </c>
      <c r="R586" s="141">
        <v>0</v>
      </c>
      <c r="S586" s="140">
        <v>0</v>
      </c>
      <c r="T586" s="140">
        <v>0</v>
      </c>
      <c r="U586" s="140">
        <v>0</v>
      </c>
      <c r="V586" s="141">
        <v>0</v>
      </c>
      <c r="W586" s="141">
        <v>100</v>
      </c>
      <c r="X586" s="140">
        <v>100</v>
      </c>
      <c r="Y586" s="140">
        <v>100</v>
      </c>
      <c r="Z586" s="140">
        <v>0</v>
      </c>
      <c r="AA586" s="142">
        <v>100</v>
      </c>
    </row>
    <row r="587" spans="1:27" s="147" customFormat="1" ht="12.75" x14ac:dyDescent="0.2">
      <c r="A587" s="130">
        <v>579</v>
      </c>
      <c r="B587" s="137" t="s">
        <v>1729</v>
      </c>
      <c r="C587" s="138">
        <v>13486.1</v>
      </c>
      <c r="D587" s="138">
        <v>1676.7</v>
      </c>
      <c r="E587" s="138">
        <v>11438.9</v>
      </c>
      <c r="F587" s="138">
        <v>0</v>
      </c>
      <c r="G587" s="138">
        <v>370.5</v>
      </c>
      <c r="H587" s="138">
        <v>14481</v>
      </c>
      <c r="I587" s="139">
        <v>1676.7</v>
      </c>
      <c r="J587" s="139">
        <v>12398.1</v>
      </c>
      <c r="K587" s="139">
        <v>0</v>
      </c>
      <c r="L587" s="139">
        <v>406.20000000000005</v>
      </c>
      <c r="M587" s="138">
        <v>13893.977000000001</v>
      </c>
      <c r="N587" s="139">
        <v>1676.7</v>
      </c>
      <c r="O587" s="139">
        <v>11811.076999999999</v>
      </c>
      <c r="P587" s="139">
        <v>0</v>
      </c>
      <c r="Q587" s="140">
        <v>406.20000000000005</v>
      </c>
      <c r="R587" s="141">
        <v>-587.02299999999923</v>
      </c>
      <c r="S587" s="140">
        <v>0</v>
      </c>
      <c r="T587" s="140">
        <v>-587.02300000000105</v>
      </c>
      <c r="U587" s="140">
        <v>0</v>
      </c>
      <c r="V587" s="141">
        <v>0</v>
      </c>
      <c r="W587" s="141">
        <v>95.946253711760249</v>
      </c>
      <c r="X587" s="140">
        <v>100</v>
      </c>
      <c r="Y587" s="140">
        <v>95.265218057605594</v>
      </c>
      <c r="Z587" s="140">
        <v>0</v>
      </c>
      <c r="AA587" s="142">
        <v>100</v>
      </c>
    </row>
    <row r="588" spans="1:27" s="147" customFormat="1" ht="12.75" x14ac:dyDescent="0.2">
      <c r="A588" s="130">
        <v>580</v>
      </c>
      <c r="B588" s="137" t="s">
        <v>1730</v>
      </c>
      <c r="C588" s="138">
        <v>4417.5</v>
      </c>
      <c r="D588" s="138">
        <v>841.3</v>
      </c>
      <c r="E588" s="138">
        <v>3510.3</v>
      </c>
      <c r="F588" s="138">
        <v>0</v>
      </c>
      <c r="G588" s="138">
        <v>65.900000000000006</v>
      </c>
      <c r="H588" s="138">
        <v>4738.2999999999993</v>
      </c>
      <c r="I588" s="139">
        <v>841.3</v>
      </c>
      <c r="J588" s="139">
        <v>3681.5</v>
      </c>
      <c r="K588" s="139">
        <v>0</v>
      </c>
      <c r="L588" s="139">
        <v>215.5</v>
      </c>
      <c r="M588" s="138">
        <v>4666.0877</v>
      </c>
      <c r="N588" s="139">
        <v>841.3</v>
      </c>
      <c r="O588" s="139">
        <v>3609.2877000000003</v>
      </c>
      <c r="P588" s="139">
        <v>0</v>
      </c>
      <c r="Q588" s="140">
        <v>215.5</v>
      </c>
      <c r="R588" s="141">
        <v>-72.212299999999232</v>
      </c>
      <c r="S588" s="140">
        <v>0</v>
      </c>
      <c r="T588" s="140">
        <v>-72.212299999999686</v>
      </c>
      <c r="U588" s="140">
        <v>0</v>
      </c>
      <c r="V588" s="141">
        <v>0</v>
      </c>
      <c r="W588" s="141">
        <v>98.475987168393743</v>
      </c>
      <c r="X588" s="140">
        <v>100</v>
      </c>
      <c r="Y588" s="140">
        <v>98.038508760016313</v>
      </c>
      <c r="Z588" s="140">
        <v>0</v>
      </c>
      <c r="AA588" s="142">
        <v>100</v>
      </c>
    </row>
    <row r="589" spans="1:27" s="147" customFormat="1" ht="12.75" x14ac:dyDescent="0.2">
      <c r="A589" s="130">
        <v>581</v>
      </c>
      <c r="B589" s="137" t="s">
        <v>1731</v>
      </c>
      <c r="C589" s="138">
        <v>2875</v>
      </c>
      <c r="D589" s="138">
        <v>875.2</v>
      </c>
      <c r="E589" s="138">
        <v>1939.3</v>
      </c>
      <c r="F589" s="138">
        <v>0</v>
      </c>
      <c r="G589" s="138">
        <v>60.5</v>
      </c>
      <c r="H589" s="138">
        <v>3183.3999999999996</v>
      </c>
      <c r="I589" s="139">
        <v>875.2</v>
      </c>
      <c r="J589" s="139">
        <v>2162.3000000000002</v>
      </c>
      <c r="K589" s="139">
        <v>0</v>
      </c>
      <c r="L589" s="139">
        <v>145.89999999999998</v>
      </c>
      <c r="M589" s="138">
        <v>3179.1790000000005</v>
      </c>
      <c r="N589" s="139">
        <v>875.2</v>
      </c>
      <c r="O589" s="139">
        <v>2158.0790000000002</v>
      </c>
      <c r="P589" s="139">
        <v>0</v>
      </c>
      <c r="Q589" s="140">
        <v>145.89999999999998</v>
      </c>
      <c r="R589" s="141">
        <v>-4.2209999999990941</v>
      </c>
      <c r="S589" s="140">
        <v>0</v>
      </c>
      <c r="T589" s="140">
        <v>-4.2210000000000036</v>
      </c>
      <c r="U589" s="140">
        <v>0</v>
      </c>
      <c r="V589" s="141">
        <v>0</v>
      </c>
      <c r="W589" s="141">
        <v>99.867405918200689</v>
      </c>
      <c r="X589" s="140">
        <v>100</v>
      </c>
      <c r="Y589" s="140">
        <v>99.804791194561346</v>
      </c>
      <c r="Z589" s="140">
        <v>0</v>
      </c>
      <c r="AA589" s="142">
        <v>100</v>
      </c>
    </row>
    <row r="590" spans="1:27" s="147" customFormat="1" ht="12.75" x14ac:dyDescent="0.2">
      <c r="A590" s="130">
        <v>582</v>
      </c>
      <c r="B590" s="137" t="s">
        <v>1732</v>
      </c>
      <c r="C590" s="138">
        <v>2561.2000000000003</v>
      </c>
      <c r="D590" s="138">
        <v>753</v>
      </c>
      <c r="E590" s="138">
        <v>1788.8</v>
      </c>
      <c r="F590" s="138">
        <v>0</v>
      </c>
      <c r="G590" s="138">
        <v>19.399999999999999</v>
      </c>
      <c r="H590" s="138">
        <v>2741.4</v>
      </c>
      <c r="I590" s="139">
        <v>753</v>
      </c>
      <c r="J590" s="139">
        <v>1895.6</v>
      </c>
      <c r="K590" s="139">
        <v>0</v>
      </c>
      <c r="L590" s="139">
        <v>92.8</v>
      </c>
      <c r="M590" s="138">
        <v>2285.7476000000001</v>
      </c>
      <c r="N590" s="139">
        <v>753</v>
      </c>
      <c r="O590" s="139">
        <v>1439.9476</v>
      </c>
      <c r="P590" s="139">
        <v>0</v>
      </c>
      <c r="Q590" s="140">
        <v>92.8</v>
      </c>
      <c r="R590" s="141">
        <v>-455.65239999999994</v>
      </c>
      <c r="S590" s="140">
        <v>0</v>
      </c>
      <c r="T590" s="140">
        <v>-455.65239999999994</v>
      </c>
      <c r="U590" s="140">
        <v>0</v>
      </c>
      <c r="V590" s="141">
        <v>0</v>
      </c>
      <c r="W590" s="141">
        <v>83.378842926971615</v>
      </c>
      <c r="X590" s="140">
        <v>100</v>
      </c>
      <c r="Y590" s="140">
        <v>75.962629246676514</v>
      </c>
      <c r="Z590" s="140">
        <v>0</v>
      </c>
      <c r="AA590" s="142">
        <v>100</v>
      </c>
    </row>
    <row r="591" spans="1:27" s="147" customFormat="1" ht="12.75" x14ac:dyDescent="0.2">
      <c r="A591" s="130">
        <v>583</v>
      </c>
      <c r="B591" s="137" t="s">
        <v>1619</v>
      </c>
      <c r="C591" s="138">
        <v>4567.5</v>
      </c>
      <c r="D591" s="138">
        <v>963</v>
      </c>
      <c r="E591" s="138">
        <v>3496.8</v>
      </c>
      <c r="F591" s="138">
        <v>0</v>
      </c>
      <c r="G591" s="138">
        <v>107.7</v>
      </c>
      <c r="H591" s="138">
        <v>5773.3000000000011</v>
      </c>
      <c r="I591" s="139">
        <v>963</v>
      </c>
      <c r="J591" s="139">
        <v>3870.7000000000003</v>
      </c>
      <c r="K591" s="139">
        <v>0</v>
      </c>
      <c r="L591" s="139">
        <v>939.59999999999991</v>
      </c>
      <c r="M591" s="138">
        <v>5583.1828000000005</v>
      </c>
      <c r="N591" s="139">
        <v>963</v>
      </c>
      <c r="O591" s="139">
        <v>3680.5827999999997</v>
      </c>
      <c r="P591" s="139">
        <v>0</v>
      </c>
      <c r="Q591" s="140">
        <v>939.59999999999991</v>
      </c>
      <c r="R591" s="141">
        <v>-190.11720000000059</v>
      </c>
      <c r="S591" s="140">
        <v>0</v>
      </c>
      <c r="T591" s="140">
        <v>-190.11720000000059</v>
      </c>
      <c r="U591" s="140">
        <v>0</v>
      </c>
      <c r="V591" s="141">
        <v>0</v>
      </c>
      <c r="W591" s="141">
        <v>96.706957892366574</v>
      </c>
      <c r="X591" s="140">
        <v>100</v>
      </c>
      <c r="Y591" s="140">
        <v>95.088299274033105</v>
      </c>
      <c r="Z591" s="140">
        <v>0</v>
      </c>
      <c r="AA591" s="142">
        <v>100</v>
      </c>
    </row>
    <row r="592" spans="1:27" s="147" customFormat="1" ht="12.75" x14ac:dyDescent="0.2">
      <c r="A592" s="130">
        <v>584</v>
      </c>
      <c r="B592" s="137" t="s">
        <v>1733</v>
      </c>
      <c r="C592" s="138">
        <v>1204.3</v>
      </c>
      <c r="D592" s="138">
        <v>740.7</v>
      </c>
      <c r="E592" s="138">
        <v>443.5</v>
      </c>
      <c r="F592" s="138">
        <v>0</v>
      </c>
      <c r="G592" s="138">
        <v>20.100000000000001</v>
      </c>
      <c r="H592" s="138">
        <v>1329.3</v>
      </c>
      <c r="I592" s="139">
        <v>740.7</v>
      </c>
      <c r="J592" s="139">
        <v>543.5</v>
      </c>
      <c r="K592" s="139">
        <v>0</v>
      </c>
      <c r="L592" s="139">
        <v>45.1</v>
      </c>
      <c r="M592" s="138">
        <v>1039.7968000000001</v>
      </c>
      <c r="N592" s="139">
        <v>740.7</v>
      </c>
      <c r="O592" s="139">
        <v>253.99680000000001</v>
      </c>
      <c r="P592" s="139">
        <v>0</v>
      </c>
      <c r="Q592" s="140">
        <v>45.1</v>
      </c>
      <c r="R592" s="141">
        <v>-289.50319999999988</v>
      </c>
      <c r="S592" s="140">
        <v>0</v>
      </c>
      <c r="T592" s="140">
        <v>-289.50319999999999</v>
      </c>
      <c r="U592" s="140">
        <v>0</v>
      </c>
      <c r="V592" s="141">
        <v>0</v>
      </c>
      <c r="W592" s="141">
        <v>78.221379673512388</v>
      </c>
      <c r="X592" s="140">
        <v>100</v>
      </c>
      <c r="Y592" s="140">
        <v>46.733541858325665</v>
      </c>
      <c r="Z592" s="140">
        <v>0</v>
      </c>
      <c r="AA592" s="142">
        <v>100</v>
      </c>
    </row>
    <row r="593" spans="1:27" s="147" customFormat="1" ht="12.75" x14ac:dyDescent="0.2">
      <c r="A593" s="130">
        <v>585</v>
      </c>
      <c r="B593" s="137" t="s">
        <v>1725</v>
      </c>
      <c r="C593" s="138">
        <v>21951.7</v>
      </c>
      <c r="D593" s="138">
        <v>1508.7</v>
      </c>
      <c r="E593" s="138">
        <v>19517.900000000001</v>
      </c>
      <c r="F593" s="138">
        <v>0</v>
      </c>
      <c r="G593" s="138">
        <v>925.1</v>
      </c>
      <c r="H593" s="138">
        <v>24585.800000000003</v>
      </c>
      <c r="I593" s="139">
        <v>1508.7</v>
      </c>
      <c r="J593" s="139">
        <v>21669.4</v>
      </c>
      <c r="K593" s="139">
        <v>0</v>
      </c>
      <c r="L593" s="139">
        <v>1407.7</v>
      </c>
      <c r="M593" s="138">
        <v>24585.786000000004</v>
      </c>
      <c r="N593" s="139">
        <v>1508.7</v>
      </c>
      <c r="O593" s="139">
        <v>21669.386000000002</v>
      </c>
      <c r="P593" s="139">
        <v>0</v>
      </c>
      <c r="Q593" s="140">
        <v>1407.7</v>
      </c>
      <c r="R593" s="141">
        <v>-1.3999999999214197E-2</v>
      </c>
      <c r="S593" s="140">
        <v>0</v>
      </c>
      <c r="T593" s="140">
        <v>-1.3999999999214197E-2</v>
      </c>
      <c r="U593" s="140">
        <v>0</v>
      </c>
      <c r="V593" s="141">
        <v>0</v>
      </c>
      <c r="W593" s="141">
        <v>99.999943056561108</v>
      </c>
      <c r="X593" s="140">
        <v>100</v>
      </c>
      <c r="Y593" s="140">
        <v>99.999935392765835</v>
      </c>
      <c r="Z593" s="140">
        <v>0</v>
      </c>
      <c r="AA593" s="142">
        <v>100</v>
      </c>
    </row>
    <row r="594" spans="1:27" s="147" customFormat="1" ht="12.75" x14ac:dyDescent="0.2">
      <c r="A594" s="130">
        <v>586</v>
      </c>
      <c r="B594" s="137" t="s">
        <v>1734</v>
      </c>
      <c r="C594" s="138">
        <v>3785.6000000000004</v>
      </c>
      <c r="D594" s="138">
        <v>911.2</v>
      </c>
      <c r="E594" s="138">
        <v>2839.1</v>
      </c>
      <c r="F594" s="138">
        <v>0</v>
      </c>
      <c r="G594" s="138">
        <v>35.299999999999997</v>
      </c>
      <c r="H594" s="138">
        <v>4188.6000000000004</v>
      </c>
      <c r="I594" s="139">
        <v>911.2</v>
      </c>
      <c r="J594" s="139">
        <v>3195.4</v>
      </c>
      <c r="K594" s="139">
        <v>0</v>
      </c>
      <c r="L594" s="139">
        <v>82</v>
      </c>
      <c r="M594" s="138">
        <v>4188.5904</v>
      </c>
      <c r="N594" s="139">
        <v>911.2</v>
      </c>
      <c r="O594" s="139">
        <v>3195.3904000000002</v>
      </c>
      <c r="P594" s="139">
        <v>0</v>
      </c>
      <c r="Q594" s="140">
        <v>82</v>
      </c>
      <c r="R594" s="141">
        <v>-9.6000000003186869E-3</v>
      </c>
      <c r="S594" s="140">
        <v>0</v>
      </c>
      <c r="T594" s="140">
        <v>-9.5999999998639396E-3</v>
      </c>
      <c r="U594" s="140">
        <v>0</v>
      </c>
      <c r="V594" s="141">
        <v>0</v>
      </c>
      <c r="W594" s="141">
        <v>99.999770806474714</v>
      </c>
      <c r="X594" s="140">
        <v>100</v>
      </c>
      <c r="Y594" s="140">
        <v>99.999699568129188</v>
      </c>
      <c r="Z594" s="140">
        <v>0</v>
      </c>
      <c r="AA594" s="142">
        <v>100</v>
      </c>
    </row>
    <row r="595" spans="1:27" s="147" customFormat="1" ht="12.75" x14ac:dyDescent="0.2">
      <c r="A595" s="130">
        <v>587</v>
      </c>
      <c r="B595" s="137" t="s">
        <v>1735</v>
      </c>
      <c r="C595" s="138">
        <v>6174.2</v>
      </c>
      <c r="D595" s="138">
        <v>910.2</v>
      </c>
      <c r="E595" s="138">
        <v>5045.2</v>
      </c>
      <c r="F595" s="138">
        <v>0</v>
      </c>
      <c r="G595" s="138">
        <v>218.8</v>
      </c>
      <c r="H595" s="138">
        <v>6386.9</v>
      </c>
      <c r="I595" s="139">
        <v>910.2</v>
      </c>
      <c r="J595" s="139">
        <v>5257.9000000000005</v>
      </c>
      <c r="K595" s="139">
        <v>0</v>
      </c>
      <c r="L595" s="139">
        <v>218.8</v>
      </c>
      <c r="M595" s="138">
        <v>6193.6413000000002</v>
      </c>
      <c r="N595" s="139">
        <v>910.2</v>
      </c>
      <c r="O595" s="139">
        <v>5064.6413000000002</v>
      </c>
      <c r="P595" s="139">
        <v>0</v>
      </c>
      <c r="Q595" s="140">
        <v>218.8</v>
      </c>
      <c r="R595" s="141">
        <v>-193.25869999999941</v>
      </c>
      <c r="S595" s="140">
        <v>0</v>
      </c>
      <c r="T595" s="140">
        <v>-193.25870000000032</v>
      </c>
      <c r="U595" s="140">
        <v>0</v>
      </c>
      <c r="V595" s="141">
        <v>0</v>
      </c>
      <c r="W595" s="141">
        <v>96.974139253785097</v>
      </c>
      <c r="X595" s="140">
        <v>100</v>
      </c>
      <c r="Y595" s="140">
        <v>96.324412788375582</v>
      </c>
      <c r="Z595" s="140">
        <v>0</v>
      </c>
      <c r="AA595" s="142">
        <v>100</v>
      </c>
    </row>
    <row r="596" spans="1:27" s="147" customFormat="1" ht="12.75" x14ac:dyDescent="0.2">
      <c r="A596" s="130">
        <v>588</v>
      </c>
      <c r="B596" s="137" t="s">
        <v>1736</v>
      </c>
      <c r="C596" s="138">
        <v>4077.3</v>
      </c>
      <c r="D596" s="138">
        <v>976.5</v>
      </c>
      <c r="E596" s="138">
        <v>3049</v>
      </c>
      <c r="F596" s="138">
        <v>0</v>
      </c>
      <c r="G596" s="138">
        <v>51.8</v>
      </c>
      <c r="H596" s="138">
        <v>4773.8</v>
      </c>
      <c r="I596" s="139">
        <v>976.5</v>
      </c>
      <c r="J596" s="139">
        <v>3572.7</v>
      </c>
      <c r="K596" s="139">
        <v>0</v>
      </c>
      <c r="L596" s="139">
        <v>224.60000000000002</v>
      </c>
      <c r="M596" s="138">
        <v>4685.5841</v>
      </c>
      <c r="N596" s="139">
        <v>976.5</v>
      </c>
      <c r="O596" s="139">
        <v>3484.4841000000001</v>
      </c>
      <c r="P596" s="139">
        <v>0</v>
      </c>
      <c r="Q596" s="140">
        <v>224.60000000000002</v>
      </c>
      <c r="R596" s="141">
        <v>-88.215900000000147</v>
      </c>
      <c r="S596" s="140">
        <v>0</v>
      </c>
      <c r="T596" s="140">
        <v>-88.215899999999692</v>
      </c>
      <c r="U596" s="140">
        <v>0</v>
      </c>
      <c r="V596" s="141">
        <v>0</v>
      </c>
      <c r="W596" s="141">
        <v>98.152082198667728</v>
      </c>
      <c r="X596" s="140">
        <v>100</v>
      </c>
      <c r="Y596" s="140">
        <v>97.530833823158972</v>
      </c>
      <c r="Z596" s="140">
        <v>0</v>
      </c>
      <c r="AA596" s="142">
        <v>100</v>
      </c>
    </row>
    <row r="597" spans="1:27" s="147" customFormat="1" ht="12.75" x14ac:dyDescent="0.2">
      <c r="A597" s="130">
        <v>589</v>
      </c>
      <c r="B597" s="137" t="s">
        <v>1737</v>
      </c>
      <c r="C597" s="138">
        <v>2674.9</v>
      </c>
      <c r="D597" s="138">
        <v>774.9</v>
      </c>
      <c r="E597" s="138">
        <v>1833.9</v>
      </c>
      <c r="F597" s="138">
        <v>0</v>
      </c>
      <c r="G597" s="138">
        <v>66.099999999999994</v>
      </c>
      <c r="H597" s="138">
        <v>2933.400000000001</v>
      </c>
      <c r="I597" s="139">
        <v>774.9</v>
      </c>
      <c r="J597" s="139">
        <v>1988.4</v>
      </c>
      <c r="K597" s="139">
        <v>0</v>
      </c>
      <c r="L597" s="139">
        <v>170.10000000000002</v>
      </c>
      <c r="M597" s="138">
        <v>2598.0207999999998</v>
      </c>
      <c r="N597" s="139">
        <v>774.9</v>
      </c>
      <c r="O597" s="139">
        <v>1653.0208</v>
      </c>
      <c r="P597" s="139">
        <v>0</v>
      </c>
      <c r="Q597" s="140">
        <v>170.10000000000002</v>
      </c>
      <c r="R597" s="141">
        <v>-335.37920000000122</v>
      </c>
      <c r="S597" s="140">
        <v>0</v>
      </c>
      <c r="T597" s="140">
        <v>-335.37920000000008</v>
      </c>
      <c r="U597" s="140">
        <v>0</v>
      </c>
      <c r="V597" s="141">
        <v>0</v>
      </c>
      <c r="W597" s="141">
        <v>88.566878025499392</v>
      </c>
      <c r="X597" s="140">
        <v>100</v>
      </c>
      <c r="Y597" s="140">
        <v>83.133212633272976</v>
      </c>
      <c r="Z597" s="140">
        <v>0</v>
      </c>
      <c r="AA597" s="142">
        <v>100</v>
      </c>
    </row>
    <row r="598" spans="1:27" s="147" customFormat="1" ht="12.75" x14ac:dyDescent="0.2">
      <c r="A598" s="130">
        <v>590</v>
      </c>
      <c r="B598" s="137" t="s">
        <v>1738</v>
      </c>
      <c r="C598" s="138">
        <v>1355.8</v>
      </c>
      <c r="D598" s="138">
        <v>802.5</v>
      </c>
      <c r="E598" s="138">
        <v>543.1</v>
      </c>
      <c r="F598" s="138">
        <v>0</v>
      </c>
      <c r="G598" s="138">
        <v>10.199999999999999</v>
      </c>
      <c r="H598" s="138">
        <v>1391.1000000000001</v>
      </c>
      <c r="I598" s="139">
        <v>802.5</v>
      </c>
      <c r="J598" s="139">
        <v>565.29999999999995</v>
      </c>
      <c r="K598" s="139">
        <v>0</v>
      </c>
      <c r="L598" s="139">
        <v>23.299999999999997</v>
      </c>
      <c r="M598" s="138">
        <v>1298.3978999999999</v>
      </c>
      <c r="N598" s="139">
        <v>802.5</v>
      </c>
      <c r="O598" s="139">
        <v>472.59789999999998</v>
      </c>
      <c r="P598" s="139">
        <v>0</v>
      </c>
      <c r="Q598" s="140">
        <v>23.299999999999997</v>
      </c>
      <c r="R598" s="141">
        <v>-92.7021000000002</v>
      </c>
      <c r="S598" s="140">
        <v>0</v>
      </c>
      <c r="T598" s="140">
        <v>-92.702099999999973</v>
      </c>
      <c r="U598" s="140">
        <v>0</v>
      </c>
      <c r="V598" s="141">
        <v>0</v>
      </c>
      <c r="W598" s="141">
        <v>93.336057795988765</v>
      </c>
      <c r="X598" s="140">
        <v>100</v>
      </c>
      <c r="Y598" s="140">
        <v>83.601255970281272</v>
      </c>
      <c r="Z598" s="140">
        <v>0</v>
      </c>
      <c r="AA598" s="142">
        <v>100</v>
      </c>
    </row>
    <row r="599" spans="1:27" s="147" customFormat="1" ht="12.75" x14ac:dyDescent="0.2">
      <c r="A599" s="130">
        <v>591</v>
      </c>
      <c r="B599" s="137" t="s">
        <v>1739</v>
      </c>
      <c r="C599" s="138">
        <v>7155.2999999999993</v>
      </c>
      <c r="D599" s="138">
        <v>1100.0999999999999</v>
      </c>
      <c r="E599" s="138">
        <v>5852.3</v>
      </c>
      <c r="F599" s="138">
        <v>0</v>
      </c>
      <c r="G599" s="138">
        <v>202.9</v>
      </c>
      <c r="H599" s="138">
        <v>7912.5999999999995</v>
      </c>
      <c r="I599" s="139">
        <v>1100.0999999999999</v>
      </c>
      <c r="J599" s="139">
        <v>6394.9</v>
      </c>
      <c r="K599" s="139">
        <v>0</v>
      </c>
      <c r="L599" s="139">
        <v>417.6</v>
      </c>
      <c r="M599" s="138">
        <v>7912.6</v>
      </c>
      <c r="N599" s="139">
        <v>1100.0999999999999</v>
      </c>
      <c r="O599" s="139">
        <v>6394.9</v>
      </c>
      <c r="P599" s="139">
        <v>0</v>
      </c>
      <c r="Q599" s="140">
        <v>417.6</v>
      </c>
      <c r="R599" s="141">
        <v>0</v>
      </c>
      <c r="S599" s="140">
        <v>0</v>
      </c>
      <c r="T599" s="140">
        <v>0</v>
      </c>
      <c r="U599" s="140">
        <v>0</v>
      </c>
      <c r="V599" s="141">
        <v>0</v>
      </c>
      <c r="W599" s="141">
        <v>100.00000000000003</v>
      </c>
      <c r="X599" s="140">
        <v>100</v>
      </c>
      <c r="Y599" s="140">
        <v>100</v>
      </c>
      <c r="Z599" s="140">
        <v>0</v>
      </c>
      <c r="AA599" s="142">
        <v>100</v>
      </c>
    </row>
    <row r="600" spans="1:27" s="147" customFormat="1" ht="12.75" x14ac:dyDescent="0.2">
      <c r="A600" s="130">
        <v>592</v>
      </c>
      <c r="B600" s="137" t="s">
        <v>1740</v>
      </c>
      <c r="C600" s="138">
        <v>8861.9</v>
      </c>
      <c r="D600" s="138">
        <v>1297.7</v>
      </c>
      <c r="E600" s="138">
        <v>7235.4</v>
      </c>
      <c r="F600" s="138">
        <v>0</v>
      </c>
      <c r="G600" s="138">
        <v>328.8</v>
      </c>
      <c r="H600" s="138">
        <v>9378.9000000000015</v>
      </c>
      <c r="I600" s="139">
        <v>1297.7</v>
      </c>
      <c r="J600" s="139">
        <v>7642.7</v>
      </c>
      <c r="K600" s="139">
        <v>0</v>
      </c>
      <c r="L600" s="139">
        <v>438.5</v>
      </c>
      <c r="M600" s="138">
        <v>9247.5944</v>
      </c>
      <c r="N600" s="139">
        <v>1297.7</v>
      </c>
      <c r="O600" s="139">
        <v>7511.3944000000001</v>
      </c>
      <c r="P600" s="139">
        <v>0</v>
      </c>
      <c r="Q600" s="140">
        <v>438.5</v>
      </c>
      <c r="R600" s="141">
        <v>-131.3056000000015</v>
      </c>
      <c r="S600" s="140">
        <v>0</v>
      </c>
      <c r="T600" s="140">
        <v>-131.30559999999969</v>
      </c>
      <c r="U600" s="140">
        <v>0</v>
      </c>
      <c r="V600" s="141">
        <v>0</v>
      </c>
      <c r="W600" s="141">
        <v>98.599989337768804</v>
      </c>
      <c r="X600" s="140">
        <v>100</v>
      </c>
      <c r="Y600" s="140">
        <v>98.281947479293976</v>
      </c>
      <c r="Z600" s="140">
        <v>0</v>
      </c>
      <c r="AA600" s="142">
        <v>100</v>
      </c>
    </row>
    <row r="601" spans="1:27" s="147" customFormat="1" ht="12.75" x14ac:dyDescent="0.2">
      <c r="A601" s="130">
        <v>593</v>
      </c>
      <c r="B601" s="137" t="s">
        <v>1741</v>
      </c>
      <c r="C601" s="138">
        <v>6431</v>
      </c>
      <c r="D601" s="138">
        <v>1239.5</v>
      </c>
      <c r="E601" s="138">
        <v>5103.3999999999996</v>
      </c>
      <c r="F601" s="138">
        <v>0</v>
      </c>
      <c r="G601" s="138">
        <v>88.1</v>
      </c>
      <c r="H601" s="138">
        <v>6712.6</v>
      </c>
      <c r="I601" s="139">
        <v>1239.5</v>
      </c>
      <c r="J601" s="139">
        <v>5385</v>
      </c>
      <c r="K601" s="139">
        <v>0</v>
      </c>
      <c r="L601" s="139">
        <v>88.1</v>
      </c>
      <c r="M601" s="138">
        <v>5191.5876000000007</v>
      </c>
      <c r="N601" s="139">
        <v>1239.5</v>
      </c>
      <c r="O601" s="139">
        <v>3863.9877000000001</v>
      </c>
      <c r="P601" s="139">
        <v>0</v>
      </c>
      <c r="Q601" s="140">
        <v>88.1</v>
      </c>
      <c r="R601" s="141">
        <v>-1521.0123999999996</v>
      </c>
      <c r="S601" s="140">
        <v>0</v>
      </c>
      <c r="T601" s="140">
        <v>-1521.0122999999999</v>
      </c>
      <c r="U601" s="140">
        <v>0</v>
      </c>
      <c r="V601" s="141">
        <v>0</v>
      </c>
      <c r="W601" s="141">
        <v>77.340934958138433</v>
      </c>
      <c r="X601" s="140">
        <v>100</v>
      </c>
      <c r="Y601" s="140">
        <v>71.754646239554319</v>
      </c>
      <c r="Z601" s="140">
        <v>0</v>
      </c>
      <c r="AA601" s="142">
        <v>100</v>
      </c>
    </row>
    <row r="602" spans="1:27" s="147" customFormat="1" ht="12.75" x14ac:dyDescent="0.2">
      <c r="A602" s="130">
        <v>594</v>
      </c>
      <c r="B602" s="137" t="s">
        <v>1742</v>
      </c>
      <c r="C602" s="138">
        <v>1995.1000000000001</v>
      </c>
      <c r="D602" s="138">
        <v>182.3</v>
      </c>
      <c r="E602" s="138">
        <v>1622.9</v>
      </c>
      <c r="F602" s="138">
        <v>0</v>
      </c>
      <c r="G602" s="138">
        <v>189.9</v>
      </c>
      <c r="H602" s="138">
        <v>2623.3</v>
      </c>
      <c r="I602" s="139">
        <v>182.3</v>
      </c>
      <c r="J602" s="139">
        <v>1927.3999999999999</v>
      </c>
      <c r="K602" s="139">
        <v>0</v>
      </c>
      <c r="L602" s="139">
        <v>513.59999999999991</v>
      </c>
      <c r="M602" s="138">
        <v>2442.1274999999996</v>
      </c>
      <c r="N602" s="139">
        <v>182.3</v>
      </c>
      <c r="O602" s="139">
        <v>1746.2275</v>
      </c>
      <c r="P602" s="139">
        <v>0</v>
      </c>
      <c r="Q602" s="140">
        <v>513.59999999999991</v>
      </c>
      <c r="R602" s="141">
        <v>-181.17250000000058</v>
      </c>
      <c r="S602" s="140">
        <v>0</v>
      </c>
      <c r="T602" s="140">
        <v>-181.1724999999999</v>
      </c>
      <c r="U602" s="140">
        <v>0</v>
      </c>
      <c r="V602" s="141">
        <v>0</v>
      </c>
      <c r="W602" s="141">
        <v>93.093717836313019</v>
      </c>
      <c r="X602" s="140">
        <v>100</v>
      </c>
      <c r="Y602" s="140">
        <v>90.600160838435201</v>
      </c>
      <c r="Z602" s="140">
        <v>0</v>
      </c>
      <c r="AA602" s="142">
        <v>100</v>
      </c>
    </row>
    <row r="603" spans="1:27" s="147" customFormat="1" ht="12.75" x14ac:dyDescent="0.2">
      <c r="A603" s="130">
        <v>595</v>
      </c>
      <c r="B603" s="137" t="s">
        <v>1743</v>
      </c>
      <c r="C603" s="138">
        <v>4115.7999999999993</v>
      </c>
      <c r="D603" s="138">
        <v>797.8</v>
      </c>
      <c r="E603" s="138">
        <v>3217.1</v>
      </c>
      <c r="F603" s="138">
        <v>0</v>
      </c>
      <c r="G603" s="138">
        <v>100.9</v>
      </c>
      <c r="H603" s="138">
        <v>4537.0000000000027</v>
      </c>
      <c r="I603" s="139">
        <v>797.8</v>
      </c>
      <c r="J603" s="139">
        <v>3393</v>
      </c>
      <c r="K603" s="139">
        <v>0</v>
      </c>
      <c r="L603" s="139">
        <v>346.2</v>
      </c>
      <c r="M603" s="138">
        <v>3313.4321</v>
      </c>
      <c r="N603" s="139">
        <v>797.8</v>
      </c>
      <c r="O603" s="139">
        <v>2169.4321</v>
      </c>
      <c r="P603" s="139">
        <v>0</v>
      </c>
      <c r="Q603" s="140">
        <v>346.2</v>
      </c>
      <c r="R603" s="141">
        <v>-1223.5679000000027</v>
      </c>
      <c r="S603" s="140">
        <v>0</v>
      </c>
      <c r="T603" s="140">
        <v>-1223.5679</v>
      </c>
      <c r="U603" s="140">
        <v>0</v>
      </c>
      <c r="V603" s="141">
        <v>0</v>
      </c>
      <c r="W603" s="141">
        <v>73.031344500771382</v>
      </c>
      <c r="X603" s="140">
        <v>100</v>
      </c>
      <c r="Y603" s="140">
        <v>63.938464485705857</v>
      </c>
      <c r="Z603" s="140">
        <v>0</v>
      </c>
      <c r="AA603" s="142">
        <v>100</v>
      </c>
    </row>
    <row r="604" spans="1:27" s="147" customFormat="1" ht="12.75" x14ac:dyDescent="0.2">
      <c r="A604" s="130">
        <v>596</v>
      </c>
      <c r="B604" s="137" t="s">
        <v>1744</v>
      </c>
      <c r="C604" s="138">
        <v>5552.1</v>
      </c>
      <c r="D604" s="138">
        <v>1084.5</v>
      </c>
      <c r="E604" s="138">
        <v>4368.8</v>
      </c>
      <c r="F604" s="138">
        <v>0</v>
      </c>
      <c r="G604" s="138">
        <v>98.8</v>
      </c>
      <c r="H604" s="138">
        <v>6193.8</v>
      </c>
      <c r="I604" s="139">
        <v>1084.5</v>
      </c>
      <c r="J604" s="139">
        <v>4822.6000000000004</v>
      </c>
      <c r="K604" s="139">
        <v>0</v>
      </c>
      <c r="L604" s="139">
        <v>286.70000000000005</v>
      </c>
      <c r="M604" s="138">
        <v>6193.7452000000003</v>
      </c>
      <c r="N604" s="139">
        <v>1084.5</v>
      </c>
      <c r="O604" s="139">
        <v>4822.5452000000005</v>
      </c>
      <c r="P604" s="139">
        <v>0</v>
      </c>
      <c r="Q604" s="140">
        <v>286.70000000000005</v>
      </c>
      <c r="R604" s="141">
        <v>-5.4799999999886495E-2</v>
      </c>
      <c r="S604" s="140">
        <v>0</v>
      </c>
      <c r="T604" s="140">
        <v>-5.4799999999886495E-2</v>
      </c>
      <c r="U604" s="140">
        <v>0</v>
      </c>
      <c r="V604" s="141">
        <v>0</v>
      </c>
      <c r="W604" s="141">
        <v>99.999115244276538</v>
      </c>
      <c r="X604" s="140">
        <v>100</v>
      </c>
      <c r="Y604" s="140">
        <v>99.998863683490242</v>
      </c>
      <c r="Z604" s="140">
        <v>0</v>
      </c>
      <c r="AA604" s="142">
        <v>100</v>
      </c>
    </row>
    <row r="605" spans="1:27" s="147" customFormat="1" ht="12.75" x14ac:dyDescent="0.2">
      <c r="A605" s="130">
        <v>597</v>
      </c>
      <c r="B605" s="137" t="s">
        <v>1745</v>
      </c>
      <c r="C605" s="138">
        <v>3668.1000000000004</v>
      </c>
      <c r="D605" s="138">
        <v>953.8</v>
      </c>
      <c r="E605" s="138">
        <v>2659.3</v>
      </c>
      <c r="F605" s="138">
        <v>0</v>
      </c>
      <c r="G605" s="138">
        <v>55</v>
      </c>
      <c r="H605" s="138">
        <v>3920.9999999999991</v>
      </c>
      <c r="I605" s="139">
        <v>953.8</v>
      </c>
      <c r="J605" s="139">
        <v>2905.6</v>
      </c>
      <c r="K605" s="139">
        <v>0</v>
      </c>
      <c r="L605" s="139">
        <v>61.600000000000023</v>
      </c>
      <c r="M605" s="138">
        <v>3757.2778999999996</v>
      </c>
      <c r="N605" s="139">
        <v>953.8</v>
      </c>
      <c r="O605" s="139">
        <v>2741.8778999999995</v>
      </c>
      <c r="P605" s="139">
        <v>0</v>
      </c>
      <c r="Q605" s="140">
        <v>61.600000000000023</v>
      </c>
      <c r="R605" s="141">
        <v>-163.7220999999995</v>
      </c>
      <c r="S605" s="140">
        <v>0</v>
      </c>
      <c r="T605" s="140">
        <v>-163.72210000000041</v>
      </c>
      <c r="U605" s="140">
        <v>0</v>
      </c>
      <c r="V605" s="141">
        <v>0</v>
      </c>
      <c r="W605" s="141">
        <v>95.824480999744978</v>
      </c>
      <c r="X605" s="140">
        <v>100</v>
      </c>
      <c r="Y605" s="140">
        <v>94.365291161894262</v>
      </c>
      <c r="Z605" s="140">
        <v>0</v>
      </c>
      <c r="AA605" s="142">
        <v>100</v>
      </c>
    </row>
    <row r="606" spans="1:27" s="147" customFormat="1" ht="12.75" x14ac:dyDescent="0.2">
      <c r="A606" s="130">
        <v>598</v>
      </c>
      <c r="B606" s="137" t="s">
        <v>1746</v>
      </c>
      <c r="C606" s="138">
        <v>4953.8</v>
      </c>
      <c r="D606" s="138">
        <v>996.7</v>
      </c>
      <c r="E606" s="138">
        <v>3840.8</v>
      </c>
      <c r="F606" s="138">
        <v>0</v>
      </c>
      <c r="G606" s="138">
        <v>116.3</v>
      </c>
      <c r="H606" s="138">
        <v>5388.5999999999985</v>
      </c>
      <c r="I606" s="139">
        <v>996.7</v>
      </c>
      <c r="J606" s="139">
        <v>4137.7</v>
      </c>
      <c r="K606" s="139">
        <v>0</v>
      </c>
      <c r="L606" s="139">
        <v>223</v>
      </c>
      <c r="M606" s="138">
        <v>5067.2592000000004</v>
      </c>
      <c r="N606" s="139">
        <v>996.7</v>
      </c>
      <c r="O606" s="139">
        <v>3816.4</v>
      </c>
      <c r="P606" s="139">
        <v>0</v>
      </c>
      <c r="Q606" s="140">
        <v>223</v>
      </c>
      <c r="R606" s="141">
        <v>-321.34079999999813</v>
      </c>
      <c r="S606" s="140">
        <v>0</v>
      </c>
      <c r="T606" s="140">
        <v>321.3</v>
      </c>
      <c r="U606" s="140">
        <v>0</v>
      </c>
      <c r="V606" s="141">
        <v>0</v>
      </c>
      <c r="W606" s="141">
        <v>94.036655160895251</v>
      </c>
      <c r="X606" s="140">
        <v>100</v>
      </c>
      <c r="Y606" s="141">
        <v>92.2</v>
      </c>
      <c r="Z606" s="141">
        <v>0</v>
      </c>
      <c r="AA606" s="148">
        <v>100</v>
      </c>
    </row>
    <row r="607" spans="1:27" s="147" customFormat="1" ht="12.75" x14ac:dyDescent="0.2">
      <c r="A607" s="130">
        <v>599</v>
      </c>
      <c r="B607" s="137" t="s">
        <v>1747</v>
      </c>
      <c r="C607" s="138">
        <v>2258.0000000000005</v>
      </c>
      <c r="D607" s="138">
        <v>721.7</v>
      </c>
      <c r="E607" s="138">
        <v>1507.4</v>
      </c>
      <c r="F607" s="138">
        <v>0</v>
      </c>
      <c r="G607" s="138">
        <v>28.9</v>
      </c>
      <c r="H607" s="138">
        <v>2418.2999999999997</v>
      </c>
      <c r="I607" s="139">
        <v>721.7</v>
      </c>
      <c r="J607" s="139">
        <v>1670.2</v>
      </c>
      <c r="K607" s="139">
        <v>0</v>
      </c>
      <c r="L607" s="139">
        <v>57.600000000000009</v>
      </c>
      <c r="M607" s="138">
        <v>2331.4180000000001</v>
      </c>
      <c r="N607" s="139">
        <v>721.7</v>
      </c>
      <c r="O607" s="139">
        <v>1583.3</v>
      </c>
      <c r="P607" s="139">
        <v>0</v>
      </c>
      <c r="Q607" s="140">
        <v>57.600000000000009</v>
      </c>
      <c r="R607" s="141">
        <v>-86.881999999999607</v>
      </c>
      <c r="S607" s="140">
        <v>0</v>
      </c>
      <c r="T607" s="140">
        <v>-86.882000000000062</v>
      </c>
      <c r="U607" s="140">
        <v>0</v>
      </c>
      <c r="V607" s="141">
        <v>0</v>
      </c>
      <c r="W607" s="141">
        <v>96.407310920894858</v>
      </c>
      <c r="X607" s="140">
        <v>100</v>
      </c>
      <c r="Y607" s="141">
        <v>94.8</v>
      </c>
      <c r="Z607" s="141">
        <v>0</v>
      </c>
      <c r="AA607" s="148">
        <v>100</v>
      </c>
    </row>
    <row r="608" spans="1:27" s="147" customFormat="1" ht="12.75" x14ac:dyDescent="0.2">
      <c r="A608" s="130">
        <v>600</v>
      </c>
      <c r="B608" s="137" t="s">
        <v>1748</v>
      </c>
      <c r="C608" s="138">
        <v>3974.9</v>
      </c>
      <c r="D608" s="138">
        <v>876.2</v>
      </c>
      <c r="E608" s="138">
        <v>3033.8</v>
      </c>
      <c r="F608" s="138">
        <v>0</v>
      </c>
      <c r="G608" s="138">
        <v>64.900000000000006</v>
      </c>
      <c r="H608" s="138">
        <v>4129.7000000000007</v>
      </c>
      <c r="I608" s="139">
        <v>876.2</v>
      </c>
      <c r="J608" s="139">
        <v>3183</v>
      </c>
      <c r="K608" s="139">
        <v>0</v>
      </c>
      <c r="L608" s="139">
        <v>70.5</v>
      </c>
      <c r="M608" s="138">
        <v>4065.951</v>
      </c>
      <c r="N608" s="139">
        <v>876.2</v>
      </c>
      <c r="O608" s="139">
        <v>3119.2510000000002</v>
      </c>
      <c r="P608" s="139">
        <v>0</v>
      </c>
      <c r="Q608" s="140">
        <v>70.5</v>
      </c>
      <c r="R608" s="141">
        <v>-63.749000000000706</v>
      </c>
      <c r="S608" s="140">
        <v>0</v>
      </c>
      <c r="T608" s="140">
        <v>-63.748999999999796</v>
      </c>
      <c r="U608" s="140">
        <v>0</v>
      </c>
      <c r="V608" s="141">
        <v>0</v>
      </c>
      <c r="W608" s="141">
        <v>98.456328546867795</v>
      </c>
      <c r="X608" s="140">
        <v>100</v>
      </c>
      <c r="Y608" s="141">
        <v>97.99720389569589</v>
      </c>
      <c r="Z608" s="141">
        <v>0</v>
      </c>
      <c r="AA608" s="148">
        <v>100</v>
      </c>
    </row>
    <row r="609" spans="1:27" s="147" customFormat="1" ht="12.75" x14ac:dyDescent="0.2">
      <c r="A609" s="130">
        <v>601</v>
      </c>
      <c r="B609" s="137"/>
      <c r="C609" s="138"/>
      <c r="D609" s="138"/>
      <c r="E609" s="138"/>
      <c r="F609" s="138"/>
      <c r="G609" s="138"/>
      <c r="H609" s="138">
        <v>0</v>
      </c>
      <c r="I609" s="139"/>
      <c r="J609" s="139">
        <v>0</v>
      </c>
      <c r="K609" s="139"/>
      <c r="L609" s="139"/>
      <c r="M609" s="139">
        <v>0</v>
      </c>
      <c r="N609" s="139"/>
      <c r="O609" s="139">
        <v>0</v>
      </c>
      <c r="P609" s="139"/>
      <c r="Q609" s="140">
        <v>0</v>
      </c>
      <c r="R609" s="141">
        <v>0</v>
      </c>
      <c r="S609" s="140"/>
      <c r="T609" s="140">
        <v>0</v>
      </c>
      <c r="U609" s="140"/>
      <c r="V609" s="141">
        <v>0</v>
      </c>
      <c r="W609" s="141">
        <v>0</v>
      </c>
      <c r="X609" s="140"/>
      <c r="Y609" s="140">
        <v>0</v>
      </c>
      <c r="Z609" s="140"/>
      <c r="AA609" s="142">
        <v>0</v>
      </c>
    </row>
    <row r="610" spans="1:27" s="147" customFormat="1" ht="12.75" x14ac:dyDescent="0.2">
      <c r="A610" s="130">
        <v>602</v>
      </c>
      <c r="B610" s="143" t="s">
        <v>1749</v>
      </c>
      <c r="C610" s="144">
        <v>173629</v>
      </c>
      <c r="D610" s="144">
        <v>42035.6</v>
      </c>
      <c r="E610" s="144">
        <v>129496.5</v>
      </c>
      <c r="F610" s="144">
        <v>0</v>
      </c>
      <c r="G610" s="144">
        <v>2096.8999999999996</v>
      </c>
      <c r="H610" s="144">
        <v>185323.40000000002</v>
      </c>
      <c r="I610" s="144">
        <v>42035.6</v>
      </c>
      <c r="J610" s="144">
        <v>138705.30000000002</v>
      </c>
      <c r="K610" s="144">
        <v>0</v>
      </c>
      <c r="L610" s="144">
        <v>4582.4999999999991</v>
      </c>
      <c r="M610" s="144">
        <v>180776.28539999999</v>
      </c>
      <c r="N610" s="144">
        <v>42035.6</v>
      </c>
      <c r="O610" s="144">
        <v>134158.18540000002</v>
      </c>
      <c r="P610" s="144">
        <v>0</v>
      </c>
      <c r="Q610" s="144">
        <v>4582.5000000000009</v>
      </c>
      <c r="R610" s="141">
        <v>-4547.1146000000299</v>
      </c>
      <c r="S610" s="141">
        <v>0</v>
      </c>
      <c r="T610" s="141">
        <v>-4547.1146000000008</v>
      </c>
      <c r="U610" s="141">
        <v>0</v>
      </c>
      <c r="V610" s="141">
        <v>0</v>
      </c>
      <c r="W610" s="141">
        <v>97.546389392812756</v>
      </c>
      <c r="X610" s="141">
        <v>100</v>
      </c>
      <c r="Y610" s="140">
        <v>96.721744158298208</v>
      </c>
      <c r="Z610" s="140">
        <v>0</v>
      </c>
      <c r="AA610" s="142">
        <v>100.00000000000004</v>
      </c>
    </row>
    <row r="611" spans="1:27" s="147" customFormat="1" ht="12.75" x14ac:dyDescent="0.2">
      <c r="A611" s="130">
        <v>603</v>
      </c>
      <c r="B611" s="143" t="s">
        <v>1265</v>
      </c>
      <c r="C611" s="144">
        <v>105693.59999999999</v>
      </c>
      <c r="D611" s="144">
        <v>21500.9</v>
      </c>
      <c r="E611" s="144">
        <v>83390.5</v>
      </c>
      <c r="F611" s="144">
        <v>0</v>
      </c>
      <c r="G611" s="144">
        <v>802.2</v>
      </c>
      <c r="H611" s="144">
        <v>112229.30000000003</v>
      </c>
      <c r="I611" s="144">
        <v>21500.9</v>
      </c>
      <c r="J611" s="144">
        <v>89717.400000000009</v>
      </c>
      <c r="K611" s="144">
        <v>0</v>
      </c>
      <c r="L611" s="144">
        <v>1010.9999999999999</v>
      </c>
      <c r="M611" s="144">
        <v>110130.17720000001</v>
      </c>
      <c r="N611" s="144">
        <v>21500.9</v>
      </c>
      <c r="O611" s="144">
        <v>87618.277200000011</v>
      </c>
      <c r="P611" s="144">
        <v>0</v>
      </c>
      <c r="Q611" s="144">
        <v>1010.9999999999999</v>
      </c>
      <c r="R611" s="141">
        <v>-2099.1228000000265</v>
      </c>
      <c r="S611" s="141">
        <v>0</v>
      </c>
      <c r="T611" s="141">
        <v>-2099.1227999999974</v>
      </c>
      <c r="U611" s="141">
        <v>0</v>
      </c>
      <c r="V611" s="141">
        <v>0</v>
      </c>
      <c r="W611" s="141">
        <v>98.129612498696844</v>
      </c>
      <c r="X611" s="141">
        <v>100</v>
      </c>
      <c r="Y611" s="140">
        <v>97.660294658561213</v>
      </c>
      <c r="Z611" s="140">
        <v>0</v>
      </c>
      <c r="AA611" s="142">
        <v>100</v>
      </c>
    </row>
    <row r="612" spans="1:27" s="147" customFormat="1" ht="12.75" x14ac:dyDescent="0.2">
      <c r="A612" s="130">
        <v>604</v>
      </c>
      <c r="B612" s="143" t="s">
        <v>1266</v>
      </c>
      <c r="C612" s="144">
        <v>67935.400000000009</v>
      </c>
      <c r="D612" s="144">
        <v>20534.699999999997</v>
      </c>
      <c r="E612" s="144">
        <v>46106.000000000007</v>
      </c>
      <c r="F612" s="144">
        <v>0</v>
      </c>
      <c r="G612" s="144">
        <v>1294.6999999999996</v>
      </c>
      <c r="H612" s="144">
        <v>73094.099999999991</v>
      </c>
      <c r="I612" s="144">
        <v>20534.699999999997</v>
      </c>
      <c r="J612" s="144">
        <v>48987.9</v>
      </c>
      <c r="K612" s="144">
        <v>0</v>
      </c>
      <c r="L612" s="144">
        <v>3571.4999999999991</v>
      </c>
      <c r="M612" s="144">
        <v>70646.108199999988</v>
      </c>
      <c r="N612" s="144">
        <v>20534.699999999997</v>
      </c>
      <c r="O612" s="144">
        <v>46539.908199999991</v>
      </c>
      <c r="P612" s="144">
        <v>0</v>
      </c>
      <c r="Q612" s="144">
        <v>3571.5000000000005</v>
      </c>
      <c r="R612" s="141">
        <v>-2447.9918000000034</v>
      </c>
      <c r="S612" s="141">
        <v>0</v>
      </c>
      <c r="T612" s="141">
        <v>-2447.9918000000107</v>
      </c>
      <c r="U612" s="141">
        <v>0</v>
      </c>
      <c r="V612" s="141">
        <v>0</v>
      </c>
      <c r="W612" s="141">
        <v>96.650903698109687</v>
      </c>
      <c r="X612" s="141">
        <v>100</v>
      </c>
      <c r="Y612" s="140">
        <v>95.002864380796055</v>
      </c>
      <c r="Z612" s="140">
        <v>0</v>
      </c>
      <c r="AA612" s="142">
        <v>100.00000000000004</v>
      </c>
    </row>
    <row r="613" spans="1:27" s="147" customFormat="1" ht="12.75" x14ac:dyDescent="0.2">
      <c r="A613" s="130">
        <v>605</v>
      </c>
      <c r="B613" s="137" t="s">
        <v>1291</v>
      </c>
      <c r="C613" s="138">
        <v>105693.59999999999</v>
      </c>
      <c r="D613" s="138">
        <v>21500.9</v>
      </c>
      <c r="E613" s="138">
        <v>83390.5</v>
      </c>
      <c r="F613" s="138">
        <v>0</v>
      </c>
      <c r="G613" s="138">
        <v>802.2</v>
      </c>
      <c r="H613" s="138">
        <v>112229.30000000003</v>
      </c>
      <c r="I613" s="139">
        <v>21500.9</v>
      </c>
      <c r="J613" s="139">
        <v>89717.400000000009</v>
      </c>
      <c r="K613" s="139">
        <v>0</v>
      </c>
      <c r="L613" s="139">
        <v>1010.9999999999999</v>
      </c>
      <c r="M613" s="138">
        <v>110130.17720000001</v>
      </c>
      <c r="N613" s="139">
        <v>21500.9</v>
      </c>
      <c r="O613" s="139">
        <v>87618.277200000011</v>
      </c>
      <c r="P613" s="139">
        <v>0</v>
      </c>
      <c r="Q613" s="140">
        <v>1010.9999999999999</v>
      </c>
      <c r="R613" s="141">
        <v>-2099.1228000000265</v>
      </c>
      <c r="S613" s="140">
        <v>0</v>
      </c>
      <c r="T613" s="140">
        <v>-2099.1227999999974</v>
      </c>
      <c r="U613" s="140">
        <v>0</v>
      </c>
      <c r="V613" s="141">
        <v>0</v>
      </c>
      <c r="W613" s="141">
        <v>98.129612498696844</v>
      </c>
      <c r="X613" s="140">
        <v>100</v>
      </c>
      <c r="Y613" s="140">
        <v>97.660294658561213</v>
      </c>
      <c r="Z613" s="140">
        <v>0</v>
      </c>
      <c r="AA613" s="142">
        <v>100</v>
      </c>
    </row>
    <row r="614" spans="1:27" s="147" customFormat="1" ht="12.75" x14ac:dyDescent="0.2">
      <c r="A614" s="130">
        <v>606</v>
      </c>
      <c r="B614" s="137" t="s">
        <v>1750</v>
      </c>
      <c r="C614" s="138">
        <v>1572.3000000000002</v>
      </c>
      <c r="D614" s="138">
        <v>689.3</v>
      </c>
      <c r="E614" s="138">
        <v>844.1</v>
      </c>
      <c r="F614" s="138">
        <v>0</v>
      </c>
      <c r="G614" s="138">
        <v>38.9</v>
      </c>
      <c r="H614" s="138">
        <v>1688.4000000000003</v>
      </c>
      <c r="I614" s="139">
        <v>689.3</v>
      </c>
      <c r="J614" s="139">
        <v>932.6</v>
      </c>
      <c r="K614" s="139">
        <v>0</v>
      </c>
      <c r="L614" s="139">
        <v>66.5</v>
      </c>
      <c r="M614" s="138">
        <v>1688.299</v>
      </c>
      <c r="N614" s="139">
        <v>689.3</v>
      </c>
      <c r="O614" s="139">
        <v>932.49900000000002</v>
      </c>
      <c r="P614" s="139">
        <v>0</v>
      </c>
      <c r="Q614" s="140">
        <v>66.5</v>
      </c>
      <c r="R614" s="141">
        <v>-0.10100000000034015</v>
      </c>
      <c r="S614" s="140">
        <v>0</v>
      </c>
      <c r="T614" s="140">
        <v>-0.10099999999999909</v>
      </c>
      <c r="U614" s="140">
        <v>0</v>
      </c>
      <c r="V614" s="141">
        <v>0</v>
      </c>
      <c r="W614" s="141">
        <v>99.994018005212013</v>
      </c>
      <c r="X614" s="140">
        <v>100</v>
      </c>
      <c r="Y614" s="140">
        <v>99.989170062191718</v>
      </c>
      <c r="Z614" s="140">
        <v>0</v>
      </c>
      <c r="AA614" s="142">
        <v>100</v>
      </c>
    </row>
    <row r="615" spans="1:27" s="147" customFormat="1" ht="12.75" x14ac:dyDescent="0.2">
      <c r="A615" s="130">
        <v>607</v>
      </c>
      <c r="B615" s="137" t="s">
        <v>1751</v>
      </c>
      <c r="C615" s="138">
        <v>1430.2</v>
      </c>
      <c r="D615" s="138">
        <v>734.1</v>
      </c>
      <c r="E615" s="138">
        <v>673.3</v>
      </c>
      <c r="F615" s="138">
        <v>0</v>
      </c>
      <c r="G615" s="138">
        <v>22.8</v>
      </c>
      <c r="H615" s="138">
        <v>1580.3</v>
      </c>
      <c r="I615" s="139">
        <v>734.1</v>
      </c>
      <c r="J615" s="139">
        <v>707</v>
      </c>
      <c r="K615" s="139">
        <v>0</v>
      </c>
      <c r="L615" s="139">
        <v>139.20000000000002</v>
      </c>
      <c r="M615" s="138">
        <v>1306.6261999999999</v>
      </c>
      <c r="N615" s="139">
        <v>734.1</v>
      </c>
      <c r="O615" s="139">
        <v>433.32619999999997</v>
      </c>
      <c r="P615" s="139">
        <v>0</v>
      </c>
      <c r="Q615" s="140">
        <v>139.20000000000002</v>
      </c>
      <c r="R615" s="141">
        <v>-273.67380000000003</v>
      </c>
      <c r="S615" s="140">
        <v>0</v>
      </c>
      <c r="T615" s="140">
        <v>-273.67380000000003</v>
      </c>
      <c r="U615" s="140">
        <v>0</v>
      </c>
      <c r="V615" s="141">
        <v>0</v>
      </c>
      <c r="W615" s="141">
        <v>82.682161614883242</v>
      </c>
      <c r="X615" s="140">
        <v>100</v>
      </c>
      <c r="Y615" s="140">
        <v>61.290834512022627</v>
      </c>
      <c r="Z615" s="140">
        <v>0</v>
      </c>
      <c r="AA615" s="142">
        <v>100</v>
      </c>
    </row>
    <row r="616" spans="1:27" s="147" customFormat="1" ht="12.75" x14ac:dyDescent="0.2">
      <c r="A616" s="130">
        <v>608</v>
      </c>
      <c r="B616" s="137" t="s">
        <v>1752</v>
      </c>
      <c r="C616" s="138">
        <v>4580.5</v>
      </c>
      <c r="D616" s="138">
        <v>1169.5999999999999</v>
      </c>
      <c r="E616" s="138">
        <v>3340.9</v>
      </c>
      <c r="F616" s="138">
        <v>0</v>
      </c>
      <c r="G616" s="138">
        <v>70</v>
      </c>
      <c r="H616" s="138">
        <v>4827.1999999999989</v>
      </c>
      <c r="I616" s="139">
        <v>1169.5999999999999</v>
      </c>
      <c r="J616" s="139">
        <v>3487.6</v>
      </c>
      <c r="K616" s="139">
        <v>0</v>
      </c>
      <c r="L616" s="139">
        <v>170</v>
      </c>
      <c r="M616" s="138">
        <v>4819.8768</v>
      </c>
      <c r="N616" s="139">
        <v>1169.5999999999999</v>
      </c>
      <c r="O616" s="139">
        <v>3480.2767999999996</v>
      </c>
      <c r="P616" s="139">
        <v>0</v>
      </c>
      <c r="Q616" s="140">
        <v>170</v>
      </c>
      <c r="R616" s="141">
        <v>-7.3231999999989057</v>
      </c>
      <c r="S616" s="140">
        <v>0</v>
      </c>
      <c r="T616" s="140">
        <v>-7.3232000000002699</v>
      </c>
      <c r="U616" s="140">
        <v>0</v>
      </c>
      <c r="V616" s="141">
        <v>0</v>
      </c>
      <c r="W616" s="141">
        <v>99.848293006297666</v>
      </c>
      <c r="X616" s="140">
        <v>100</v>
      </c>
      <c r="Y616" s="140">
        <v>99.790021791489849</v>
      </c>
      <c r="Z616" s="140">
        <v>0</v>
      </c>
      <c r="AA616" s="142">
        <v>100</v>
      </c>
    </row>
    <row r="617" spans="1:27" s="147" customFormat="1" ht="12.75" x14ac:dyDescent="0.2">
      <c r="A617" s="130">
        <v>609</v>
      </c>
      <c r="B617" s="137" t="s">
        <v>1753</v>
      </c>
      <c r="C617" s="138">
        <v>2390.3999999999996</v>
      </c>
      <c r="D617" s="138">
        <v>845.2</v>
      </c>
      <c r="E617" s="138">
        <v>1510</v>
      </c>
      <c r="F617" s="138">
        <v>0</v>
      </c>
      <c r="G617" s="138">
        <v>35.200000000000003</v>
      </c>
      <c r="H617" s="138">
        <v>2745.8</v>
      </c>
      <c r="I617" s="139">
        <v>845.2</v>
      </c>
      <c r="J617" s="139">
        <v>1820.8000000000002</v>
      </c>
      <c r="K617" s="139">
        <v>0</v>
      </c>
      <c r="L617" s="139">
        <v>79.8</v>
      </c>
      <c r="M617" s="138">
        <v>2635.3946000000005</v>
      </c>
      <c r="N617" s="139">
        <v>845.2</v>
      </c>
      <c r="O617" s="139">
        <v>1710.3946000000001</v>
      </c>
      <c r="P617" s="139">
        <v>0</v>
      </c>
      <c r="Q617" s="140">
        <v>79.8</v>
      </c>
      <c r="R617" s="141">
        <v>-110.40539999999964</v>
      </c>
      <c r="S617" s="140">
        <v>0</v>
      </c>
      <c r="T617" s="140">
        <v>-110.4054000000001</v>
      </c>
      <c r="U617" s="140">
        <v>0</v>
      </c>
      <c r="V617" s="141">
        <v>0</v>
      </c>
      <c r="W617" s="141">
        <v>95.979117197173878</v>
      </c>
      <c r="X617" s="140">
        <v>100</v>
      </c>
      <c r="Y617" s="140">
        <v>93.936434534270646</v>
      </c>
      <c r="Z617" s="140">
        <v>0</v>
      </c>
      <c r="AA617" s="142">
        <v>100</v>
      </c>
    </row>
    <row r="618" spans="1:27" s="147" customFormat="1" ht="12.75" x14ac:dyDescent="0.2">
      <c r="A618" s="130">
        <v>610</v>
      </c>
      <c r="B618" s="137" t="s">
        <v>1754</v>
      </c>
      <c r="C618" s="138">
        <v>2084.8000000000002</v>
      </c>
      <c r="D618" s="138">
        <v>810.9</v>
      </c>
      <c r="E618" s="138">
        <v>1256.4000000000001</v>
      </c>
      <c r="F618" s="138">
        <v>0</v>
      </c>
      <c r="G618" s="138">
        <v>17.5</v>
      </c>
      <c r="H618" s="138">
        <v>2337.2000000000003</v>
      </c>
      <c r="I618" s="139">
        <v>810.9</v>
      </c>
      <c r="J618" s="139">
        <v>1336.7</v>
      </c>
      <c r="K618" s="139">
        <v>0</v>
      </c>
      <c r="L618" s="139">
        <v>189.6</v>
      </c>
      <c r="M618" s="138">
        <v>2333.6381999999999</v>
      </c>
      <c r="N618" s="139">
        <v>810.9</v>
      </c>
      <c r="O618" s="139">
        <v>1333.1382000000001</v>
      </c>
      <c r="P618" s="139">
        <v>0</v>
      </c>
      <c r="Q618" s="140">
        <v>189.6</v>
      </c>
      <c r="R618" s="141">
        <v>-3.5618000000004031</v>
      </c>
      <c r="S618" s="140">
        <v>0</v>
      </c>
      <c r="T618" s="140">
        <v>-3.5617999999999483</v>
      </c>
      <c r="U618" s="140">
        <v>0</v>
      </c>
      <c r="V618" s="141">
        <v>0</v>
      </c>
      <c r="W618" s="141">
        <v>99.847603970563043</v>
      </c>
      <c r="X618" s="140">
        <v>100</v>
      </c>
      <c r="Y618" s="140">
        <v>99.733537817012049</v>
      </c>
      <c r="Z618" s="140">
        <v>0</v>
      </c>
      <c r="AA618" s="142">
        <v>100</v>
      </c>
    </row>
    <row r="619" spans="1:27" s="147" customFormat="1" ht="12.75" x14ac:dyDescent="0.2">
      <c r="A619" s="130">
        <v>611</v>
      </c>
      <c r="B619" s="137" t="s">
        <v>1755</v>
      </c>
      <c r="C619" s="138">
        <v>1404.6000000000001</v>
      </c>
      <c r="D619" s="138">
        <v>684.2</v>
      </c>
      <c r="E619" s="138">
        <v>690.7</v>
      </c>
      <c r="F619" s="138">
        <v>0</v>
      </c>
      <c r="G619" s="138">
        <v>29.7</v>
      </c>
      <c r="H619" s="138">
        <v>1483.3000000000002</v>
      </c>
      <c r="I619" s="139">
        <v>684.2</v>
      </c>
      <c r="J619" s="139">
        <v>730.1</v>
      </c>
      <c r="K619" s="139">
        <v>0</v>
      </c>
      <c r="L619" s="139">
        <v>69</v>
      </c>
      <c r="M619" s="138">
        <v>1467.7874999999999</v>
      </c>
      <c r="N619" s="139">
        <v>684.2</v>
      </c>
      <c r="O619" s="139">
        <v>714.58749999999998</v>
      </c>
      <c r="P619" s="139">
        <v>0</v>
      </c>
      <c r="Q619" s="140">
        <v>69</v>
      </c>
      <c r="R619" s="141">
        <v>-15.512500000000273</v>
      </c>
      <c r="S619" s="140">
        <v>0</v>
      </c>
      <c r="T619" s="140">
        <v>-15.512500000000045</v>
      </c>
      <c r="U619" s="140">
        <v>0</v>
      </c>
      <c r="V619" s="141">
        <v>0</v>
      </c>
      <c r="W619" s="141">
        <v>98.954189981797327</v>
      </c>
      <c r="X619" s="140">
        <v>100</v>
      </c>
      <c r="Y619" s="140">
        <v>97.875291056019719</v>
      </c>
      <c r="Z619" s="140">
        <v>0</v>
      </c>
      <c r="AA619" s="142">
        <v>100</v>
      </c>
    </row>
    <row r="620" spans="1:27" s="147" customFormat="1" ht="12.75" x14ac:dyDescent="0.2">
      <c r="A620" s="130">
        <v>612</v>
      </c>
      <c r="B620" s="137" t="s">
        <v>1756</v>
      </c>
      <c r="C620" s="138">
        <v>1717.6</v>
      </c>
      <c r="D620" s="138">
        <v>720.5</v>
      </c>
      <c r="E620" s="138">
        <v>973.1</v>
      </c>
      <c r="F620" s="138">
        <v>0</v>
      </c>
      <c r="G620" s="138">
        <v>24</v>
      </c>
      <c r="H620" s="138">
        <v>1864.3999999999996</v>
      </c>
      <c r="I620" s="139">
        <v>720.5</v>
      </c>
      <c r="J620" s="139">
        <v>1019.3</v>
      </c>
      <c r="K620" s="139">
        <v>0</v>
      </c>
      <c r="L620" s="139">
        <v>124.6</v>
      </c>
      <c r="M620" s="138">
        <v>1730.2109999999998</v>
      </c>
      <c r="N620" s="139">
        <v>720.5</v>
      </c>
      <c r="O620" s="139">
        <v>885.11099999999999</v>
      </c>
      <c r="P620" s="139">
        <v>0</v>
      </c>
      <c r="Q620" s="140">
        <v>124.6</v>
      </c>
      <c r="R620" s="141">
        <v>-134.18899999999985</v>
      </c>
      <c r="S620" s="140">
        <v>0</v>
      </c>
      <c r="T620" s="140">
        <v>-134.18899999999996</v>
      </c>
      <c r="U620" s="140">
        <v>0</v>
      </c>
      <c r="V620" s="141">
        <v>0</v>
      </c>
      <c r="W620" s="141">
        <v>92.802563827504841</v>
      </c>
      <c r="X620" s="140">
        <v>100</v>
      </c>
      <c r="Y620" s="140">
        <v>86.835181006573137</v>
      </c>
      <c r="Z620" s="140">
        <v>0</v>
      </c>
      <c r="AA620" s="142">
        <v>100</v>
      </c>
    </row>
    <row r="621" spans="1:27" s="147" customFormat="1" ht="12.75" x14ac:dyDescent="0.2">
      <c r="A621" s="130">
        <v>613</v>
      </c>
      <c r="B621" s="137" t="s">
        <v>1757</v>
      </c>
      <c r="C621" s="138">
        <v>3382.7999999999997</v>
      </c>
      <c r="D621" s="138">
        <v>880.4</v>
      </c>
      <c r="E621" s="138">
        <v>2481.1999999999998</v>
      </c>
      <c r="F621" s="138">
        <v>0</v>
      </c>
      <c r="G621" s="138">
        <v>21.2</v>
      </c>
      <c r="H621" s="138">
        <v>3598.6000000000008</v>
      </c>
      <c r="I621" s="139">
        <v>880.4</v>
      </c>
      <c r="J621" s="139">
        <v>2642.3</v>
      </c>
      <c r="K621" s="139">
        <v>0</v>
      </c>
      <c r="L621" s="139">
        <v>75.899999999999991</v>
      </c>
      <c r="M621" s="138">
        <v>3360.3831000000005</v>
      </c>
      <c r="N621" s="139">
        <v>880.4</v>
      </c>
      <c r="O621" s="139">
        <v>2404.0831000000003</v>
      </c>
      <c r="P621" s="139">
        <v>0</v>
      </c>
      <c r="Q621" s="140">
        <v>75.899999999999991</v>
      </c>
      <c r="R621" s="141">
        <v>-238.21690000000035</v>
      </c>
      <c r="S621" s="140">
        <v>0</v>
      </c>
      <c r="T621" s="140">
        <v>-238.2168999999999</v>
      </c>
      <c r="U621" s="140">
        <v>0</v>
      </c>
      <c r="V621" s="141">
        <v>0</v>
      </c>
      <c r="W621" s="141">
        <v>93.380289557049963</v>
      </c>
      <c r="X621" s="140">
        <v>100</v>
      </c>
      <c r="Y621" s="140">
        <v>90.984486999962158</v>
      </c>
      <c r="Z621" s="140">
        <v>0</v>
      </c>
      <c r="AA621" s="142">
        <v>100</v>
      </c>
    </row>
    <row r="622" spans="1:27" s="147" customFormat="1" ht="12.75" x14ac:dyDescent="0.2">
      <c r="A622" s="130">
        <v>614</v>
      </c>
      <c r="B622" s="137" t="s">
        <v>1758</v>
      </c>
      <c r="C622" s="138">
        <v>2177.8000000000002</v>
      </c>
      <c r="D622" s="138">
        <v>821.7</v>
      </c>
      <c r="E622" s="138">
        <v>1327.7</v>
      </c>
      <c r="F622" s="138">
        <v>0</v>
      </c>
      <c r="G622" s="138">
        <v>28.4</v>
      </c>
      <c r="H622" s="138">
        <v>2319</v>
      </c>
      <c r="I622" s="139">
        <v>821.7</v>
      </c>
      <c r="J622" s="139">
        <v>1386.2</v>
      </c>
      <c r="K622" s="139">
        <v>0</v>
      </c>
      <c r="L622" s="139">
        <v>111.1</v>
      </c>
      <c r="M622" s="138">
        <v>2310.9401000000003</v>
      </c>
      <c r="N622" s="139">
        <v>821.7</v>
      </c>
      <c r="O622" s="139">
        <v>1378.1401000000001</v>
      </c>
      <c r="P622" s="139">
        <v>0</v>
      </c>
      <c r="Q622" s="140">
        <v>111.1</v>
      </c>
      <c r="R622" s="141">
        <v>-8.0598999999997432</v>
      </c>
      <c r="S622" s="140">
        <v>0</v>
      </c>
      <c r="T622" s="140">
        <v>-8.0598999999999705</v>
      </c>
      <c r="U622" s="140">
        <v>0</v>
      </c>
      <c r="V622" s="141">
        <v>0</v>
      </c>
      <c r="W622" s="141">
        <v>99.652440707201393</v>
      </c>
      <c r="X622" s="140">
        <v>100</v>
      </c>
      <c r="Y622" s="140">
        <v>99.418561535132028</v>
      </c>
      <c r="Z622" s="140">
        <v>0</v>
      </c>
      <c r="AA622" s="142">
        <v>100</v>
      </c>
    </row>
    <row r="623" spans="1:27" s="147" customFormat="1" ht="12.75" x14ac:dyDescent="0.2">
      <c r="A623" s="130">
        <v>615</v>
      </c>
      <c r="B623" s="137" t="s">
        <v>1759</v>
      </c>
      <c r="C623" s="138">
        <v>4208.8</v>
      </c>
      <c r="D623" s="138">
        <v>1088.5</v>
      </c>
      <c r="E623" s="138">
        <v>3073.7</v>
      </c>
      <c r="F623" s="138">
        <v>0</v>
      </c>
      <c r="G623" s="138">
        <v>46.6</v>
      </c>
      <c r="H623" s="138">
        <v>4599.7</v>
      </c>
      <c r="I623" s="139">
        <v>1088.5</v>
      </c>
      <c r="J623" s="139">
        <v>3330.2999999999997</v>
      </c>
      <c r="K623" s="139">
        <v>0</v>
      </c>
      <c r="L623" s="139">
        <v>180.9</v>
      </c>
      <c r="M623" s="138">
        <v>4463.9759999999997</v>
      </c>
      <c r="N623" s="139">
        <v>1088.5</v>
      </c>
      <c r="O623" s="139">
        <v>3194.576</v>
      </c>
      <c r="P623" s="139">
        <v>0</v>
      </c>
      <c r="Q623" s="140">
        <v>180.9</v>
      </c>
      <c r="R623" s="141">
        <v>-135.72400000000016</v>
      </c>
      <c r="S623" s="140">
        <v>0</v>
      </c>
      <c r="T623" s="140">
        <v>-135.72399999999971</v>
      </c>
      <c r="U623" s="140">
        <v>0</v>
      </c>
      <c r="V623" s="141">
        <v>0</v>
      </c>
      <c r="W623" s="141">
        <v>97.049285822988452</v>
      </c>
      <c r="X623" s="140">
        <v>100</v>
      </c>
      <c r="Y623" s="140">
        <v>95.924571359937545</v>
      </c>
      <c r="Z623" s="140">
        <v>0</v>
      </c>
      <c r="AA623" s="142">
        <v>100</v>
      </c>
    </row>
    <row r="624" spans="1:27" s="147" customFormat="1" ht="12.75" x14ac:dyDescent="0.2">
      <c r="A624" s="130">
        <v>616</v>
      </c>
      <c r="B624" s="137" t="s">
        <v>1760</v>
      </c>
      <c r="C624" s="138">
        <v>1515.9</v>
      </c>
      <c r="D624" s="138">
        <v>721.3</v>
      </c>
      <c r="E624" s="138">
        <v>772.1</v>
      </c>
      <c r="F624" s="138">
        <v>0</v>
      </c>
      <c r="G624" s="138">
        <v>22.5</v>
      </c>
      <c r="H624" s="138">
        <v>1842.1000000000001</v>
      </c>
      <c r="I624" s="139">
        <v>721.3</v>
      </c>
      <c r="J624" s="139">
        <v>812.5</v>
      </c>
      <c r="K624" s="139">
        <v>0</v>
      </c>
      <c r="L624" s="139">
        <v>308.3</v>
      </c>
      <c r="M624" s="138">
        <v>1615.1281999999999</v>
      </c>
      <c r="N624" s="139">
        <v>721.3</v>
      </c>
      <c r="O624" s="139">
        <v>585.52819999999997</v>
      </c>
      <c r="P624" s="139">
        <v>0</v>
      </c>
      <c r="Q624" s="140">
        <v>308.3</v>
      </c>
      <c r="R624" s="141">
        <v>-226.97180000000026</v>
      </c>
      <c r="S624" s="140">
        <v>0</v>
      </c>
      <c r="T624" s="140">
        <v>-226.97180000000003</v>
      </c>
      <c r="U624" s="140">
        <v>0</v>
      </c>
      <c r="V624" s="141">
        <v>0</v>
      </c>
      <c r="W624" s="141">
        <v>87.678638510395729</v>
      </c>
      <c r="X624" s="140">
        <v>100</v>
      </c>
      <c r="Y624" s="140">
        <v>72.065009230769235</v>
      </c>
      <c r="Z624" s="140">
        <v>0</v>
      </c>
      <c r="AA624" s="142">
        <v>100</v>
      </c>
    </row>
    <row r="625" spans="1:27" s="147" customFormat="1" ht="12.75" x14ac:dyDescent="0.2">
      <c r="A625" s="130">
        <v>617</v>
      </c>
      <c r="B625" s="137" t="s">
        <v>1761</v>
      </c>
      <c r="C625" s="138">
        <v>6172.2</v>
      </c>
      <c r="D625" s="138">
        <v>893.7</v>
      </c>
      <c r="E625" s="138">
        <v>5094.6000000000004</v>
      </c>
      <c r="F625" s="138">
        <v>0</v>
      </c>
      <c r="G625" s="138">
        <v>183.9</v>
      </c>
      <c r="H625" s="138">
        <v>6523.6</v>
      </c>
      <c r="I625" s="139">
        <v>893.7</v>
      </c>
      <c r="J625" s="139">
        <v>5277.9</v>
      </c>
      <c r="K625" s="139">
        <v>0</v>
      </c>
      <c r="L625" s="139">
        <v>352</v>
      </c>
      <c r="M625" s="138">
        <v>6421.6936999999998</v>
      </c>
      <c r="N625" s="139">
        <v>893.7</v>
      </c>
      <c r="O625" s="139">
        <v>5175.9938000000002</v>
      </c>
      <c r="P625" s="139">
        <v>0</v>
      </c>
      <c r="Q625" s="140">
        <v>352</v>
      </c>
      <c r="R625" s="141">
        <v>-101.90630000000056</v>
      </c>
      <c r="S625" s="140">
        <v>0</v>
      </c>
      <c r="T625" s="140">
        <v>-101.90619999999944</v>
      </c>
      <c r="U625" s="140">
        <v>0</v>
      </c>
      <c r="V625" s="141">
        <v>0</v>
      </c>
      <c r="W625" s="141">
        <v>98.437882457538777</v>
      </c>
      <c r="X625" s="140">
        <v>100</v>
      </c>
      <c r="Y625" s="140">
        <v>98.069190397696062</v>
      </c>
      <c r="Z625" s="140">
        <v>0</v>
      </c>
      <c r="AA625" s="142">
        <v>100</v>
      </c>
    </row>
    <row r="626" spans="1:27" s="147" customFormat="1" ht="12.75" x14ac:dyDescent="0.2">
      <c r="A626" s="130">
        <v>618</v>
      </c>
      <c r="B626" s="137" t="s">
        <v>1749</v>
      </c>
      <c r="C626" s="138">
        <v>11618.5</v>
      </c>
      <c r="D626" s="138">
        <v>985.4</v>
      </c>
      <c r="E626" s="138">
        <v>10240.200000000001</v>
      </c>
      <c r="F626" s="138">
        <v>0</v>
      </c>
      <c r="G626" s="138">
        <v>392.9</v>
      </c>
      <c r="H626" s="138">
        <v>12400.099999999997</v>
      </c>
      <c r="I626" s="139">
        <v>985.4</v>
      </c>
      <c r="J626" s="139">
        <v>10588.9</v>
      </c>
      <c r="K626" s="139">
        <v>0</v>
      </c>
      <c r="L626" s="139">
        <v>825.8</v>
      </c>
      <c r="M626" s="138">
        <v>12351.093899999998</v>
      </c>
      <c r="N626" s="139">
        <v>985.4</v>
      </c>
      <c r="O626" s="139">
        <v>10539.893900000001</v>
      </c>
      <c r="P626" s="139">
        <v>0</v>
      </c>
      <c r="Q626" s="140">
        <v>825.8</v>
      </c>
      <c r="R626" s="141">
        <v>-49.006099999998696</v>
      </c>
      <c r="S626" s="140">
        <v>0</v>
      </c>
      <c r="T626" s="140">
        <v>-49.006099999998696</v>
      </c>
      <c r="U626" s="140">
        <v>0</v>
      </c>
      <c r="V626" s="141">
        <v>0</v>
      </c>
      <c r="W626" s="141">
        <v>99.604792703284659</v>
      </c>
      <c r="X626" s="140">
        <v>100</v>
      </c>
      <c r="Y626" s="140">
        <v>99.537193665064365</v>
      </c>
      <c r="Z626" s="140">
        <v>0</v>
      </c>
      <c r="AA626" s="142">
        <v>100</v>
      </c>
    </row>
    <row r="627" spans="1:27" s="147" customFormat="1" ht="12.75" x14ac:dyDescent="0.2">
      <c r="A627" s="130">
        <v>619</v>
      </c>
      <c r="B627" s="137" t="s">
        <v>1762</v>
      </c>
      <c r="C627" s="138">
        <v>1762.9</v>
      </c>
      <c r="D627" s="138">
        <v>790.7</v>
      </c>
      <c r="E627" s="138">
        <v>952.2</v>
      </c>
      <c r="F627" s="138">
        <v>0</v>
      </c>
      <c r="G627" s="138">
        <v>20</v>
      </c>
      <c r="H627" s="138">
        <v>1857.1999999999998</v>
      </c>
      <c r="I627" s="139">
        <v>790.7</v>
      </c>
      <c r="J627" s="139">
        <v>1035.9000000000001</v>
      </c>
      <c r="K627" s="139">
        <v>0</v>
      </c>
      <c r="L627" s="139">
        <v>30.599999999999994</v>
      </c>
      <c r="M627" s="138">
        <v>1784.7856999999999</v>
      </c>
      <c r="N627" s="139">
        <v>790.7</v>
      </c>
      <c r="O627" s="139">
        <v>963.48570000000007</v>
      </c>
      <c r="P627" s="139">
        <v>0</v>
      </c>
      <c r="Q627" s="140">
        <v>30.599999999999994</v>
      </c>
      <c r="R627" s="141">
        <v>-72.414299999999912</v>
      </c>
      <c r="S627" s="140">
        <v>0</v>
      </c>
      <c r="T627" s="140">
        <v>-72.414300000000026</v>
      </c>
      <c r="U627" s="140">
        <v>0</v>
      </c>
      <c r="V627" s="141">
        <v>0</v>
      </c>
      <c r="W627" s="141">
        <v>96.10088843420202</v>
      </c>
      <c r="X627" s="140">
        <v>100</v>
      </c>
      <c r="Y627" s="140">
        <v>93.009527946713007</v>
      </c>
      <c r="Z627" s="140">
        <v>0</v>
      </c>
      <c r="AA627" s="142">
        <v>100</v>
      </c>
    </row>
    <row r="628" spans="1:27" s="147" customFormat="1" ht="12.75" x14ac:dyDescent="0.2">
      <c r="A628" s="130">
        <v>620</v>
      </c>
      <c r="B628" s="137" t="s">
        <v>1763</v>
      </c>
      <c r="C628" s="138">
        <v>815.4</v>
      </c>
      <c r="D628" s="138">
        <v>743.3</v>
      </c>
      <c r="E628" s="138">
        <v>63.5</v>
      </c>
      <c r="F628" s="138">
        <v>0</v>
      </c>
      <c r="G628" s="138">
        <v>8.6</v>
      </c>
      <c r="H628" s="138">
        <v>815.4</v>
      </c>
      <c r="I628" s="139">
        <v>743.3</v>
      </c>
      <c r="J628" s="139">
        <v>63.5</v>
      </c>
      <c r="K628" s="139">
        <v>0</v>
      </c>
      <c r="L628" s="139">
        <v>8.6000000000000014</v>
      </c>
      <c r="M628" s="138">
        <v>815.4</v>
      </c>
      <c r="N628" s="139">
        <v>743.3</v>
      </c>
      <c r="O628" s="139">
        <v>63.5</v>
      </c>
      <c r="P628" s="139">
        <v>0</v>
      </c>
      <c r="Q628" s="140">
        <v>8.6000000000000014</v>
      </c>
      <c r="R628" s="141">
        <v>0</v>
      </c>
      <c r="S628" s="140">
        <v>0</v>
      </c>
      <c r="T628" s="140">
        <v>0</v>
      </c>
      <c r="U628" s="140">
        <v>0</v>
      </c>
      <c r="V628" s="141">
        <v>0</v>
      </c>
      <c r="W628" s="141">
        <v>100</v>
      </c>
      <c r="X628" s="140">
        <v>100</v>
      </c>
      <c r="Y628" s="140">
        <v>100</v>
      </c>
      <c r="Z628" s="140">
        <v>0</v>
      </c>
      <c r="AA628" s="142">
        <v>100</v>
      </c>
    </row>
    <row r="629" spans="1:27" s="147" customFormat="1" ht="12.75" x14ac:dyDescent="0.2">
      <c r="A629" s="130">
        <v>621</v>
      </c>
      <c r="B629" s="137" t="s">
        <v>1764</v>
      </c>
      <c r="C629" s="138">
        <v>1835.8</v>
      </c>
      <c r="D629" s="138">
        <v>608.79999999999995</v>
      </c>
      <c r="E629" s="138">
        <v>1153.3</v>
      </c>
      <c r="F629" s="138">
        <v>0</v>
      </c>
      <c r="G629" s="138">
        <v>73.7</v>
      </c>
      <c r="H629" s="138">
        <v>1956.8</v>
      </c>
      <c r="I629" s="139">
        <v>608.79999999999995</v>
      </c>
      <c r="J629" s="139">
        <v>1239.3999999999999</v>
      </c>
      <c r="K629" s="139">
        <v>0</v>
      </c>
      <c r="L629" s="139">
        <v>108.60000000000001</v>
      </c>
      <c r="M629" s="138">
        <v>1900.8117999999997</v>
      </c>
      <c r="N629" s="139">
        <v>608.79999999999995</v>
      </c>
      <c r="O629" s="139">
        <v>1183.4117999999999</v>
      </c>
      <c r="P629" s="139">
        <v>0</v>
      </c>
      <c r="Q629" s="140">
        <v>108.60000000000001</v>
      </c>
      <c r="R629" s="141">
        <v>-55.988200000000234</v>
      </c>
      <c r="S629" s="140">
        <v>0</v>
      </c>
      <c r="T629" s="140">
        <v>-55.988200000000006</v>
      </c>
      <c r="U629" s="140">
        <v>0</v>
      </c>
      <c r="V629" s="141">
        <v>0</v>
      </c>
      <c r="W629" s="141">
        <v>97.138787816843816</v>
      </c>
      <c r="X629" s="140">
        <v>100</v>
      </c>
      <c r="Y629" s="140">
        <v>95.482636759722453</v>
      </c>
      <c r="Z629" s="140">
        <v>0</v>
      </c>
      <c r="AA629" s="142">
        <v>100</v>
      </c>
    </row>
    <row r="630" spans="1:27" s="147" customFormat="1" ht="12.75" x14ac:dyDescent="0.2">
      <c r="A630" s="130">
        <v>622</v>
      </c>
      <c r="B630" s="137" t="s">
        <v>1765</v>
      </c>
      <c r="C630" s="138">
        <v>1569</v>
      </c>
      <c r="D630" s="138">
        <v>856.7</v>
      </c>
      <c r="E630" s="138">
        <v>699.7</v>
      </c>
      <c r="F630" s="138">
        <v>0</v>
      </c>
      <c r="G630" s="138">
        <v>12.6</v>
      </c>
      <c r="H630" s="138">
        <v>1631.1999999999996</v>
      </c>
      <c r="I630" s="139">
        <v>856.7</v>
      </c>
      <c r="J630" s="139">
        <v>751.8</v>
      </c>
      <c r="K630" s="139">
        <v>0</v>
      </c>
      <c r="L630" s="139">
        <v>22.7</v>
      </c>
      <c r="M630" s="138">
        <v>1610.8586</v>
      </c>
      <c r="N630" s="139">
        <v>856.7</v>
      </c>
      <c r="O630" s="139">
        <v>731.45860000000005</v>
      </c>
      <c r="P630" s="139">
        <v>0</v>
      </c>
      <c r="Q630" s="140">
        <v>22.7</v>
      </c>
      <c r="R630" s="141">
        <v>-20.341399999999567</v>
      </c>
      <c r="S630" s="140">
        <v>0</v>
      </c>
      <c r="T630" s="140">
        <v>-20.341399999999908</v>
      </c>
      <c r="U630" s="140">
        <v>0</v>
      </c>
      <c r="V630" s="141">
        <v>0</v>
      </c>
      <c r="W630" s="141">
        <v>98.752979401667503</v>
      </c>
      <c r="X630" s="140">
        <v>100</v>
      </c>
      <c r="Y630" s="140">
        <v>97.29430699654165</v>
      </c>
      <c r="Z630" s="140">
        <v>0</v>
      </c>
      <c r="AA630" s="142">
        <v>100</v>
      </c>
    </row>
    <row r="631" spans="1:27" s="147" customFormat="1" ht="12.75" x14ac:dyDescent="0.2">
      <c r="A631" s="130">
        <v>623</v>
      </c>
      <c r="B631" s="137" t="s">
        <v>1766</v>
      </c>
      <c r="C631" s="138">
        <v>1539.8</v>
      </c>
      <c r="D631" s="138">
        <v>615.4</v>
      </c>
      <c r="E631" s="138">
        <v>889.6</v>
      </c>
      <c r="F631" s="138">
        <v>0</v>
      </c>
      <c r="G631" s="138">
        <v>34.799999999999997</v>
      </c>
      <c r="H631" s="138">
        <v>1624.6999999999994</v>
      </c>
      <c r="I631" s="139">
        <v>615.4</v>
      </c>
      <c r="J631" s="139">
        <v>970.1</v>
      </c>
      <c r="K631" s="139">
        <v>0</v>
      </c>
      <c r="L631" s="139">
        <v>39.199999999999989</v>
      </c>
      <c r="M631" s="138">
        <v>1559.3686</v>
      </c>
      <c r="N631" s="139">
        <v>615.4</v>
      </c>
      <c r="O631" s="139">
        <v>904.76859999999988</v>
      </c>
      <c r="P631" s="139">
        <v>0</v>
      </c>
      <c r="Q631" s="140">
        <v>39.199999999999989</v>
      </c>
      <c r="R631" s="141">
        <v>-65.331399999999348</v>
      </c>
      <c r="S631" s="140">
        <v>0</v>
      </c>
      <c r="T631" s="140">
        <v>-65.331400000000144</v>
      </c>
      <c r="U631" s="140">
        <v>0</v>
      </c>
      <c r="V631" s="141">
        <v>0</v>
      </c>
      <c r="W631" s="141">
        <v>95.978863790238236</v>
      </c>
      <c r="X631" s="140">
        <v>100</v>
      </c>
      <c r="Y631" s="140">
        <v>93.265498402226569</v>
      </c>
      <c r="Z631" s="140">
        <v>0</v>
      </c>
      <c r="AA631" s="142">
        <v>100</v>
      </c>
    </row>
    <row r="632" spans="1:27" s="147" customFormat="1" ht="12.75" x14ac:dyDescent="0.2">
      <c r="A632" s="130">
        <v>624</v>
      </c>
      <c r="B632" s="137" t="s">
        <v>1767</v>
      </c>
      <c r="C632" s="138">
        <v>2721.9</v>
      </c>
      <c r="D632" s="138">
        <v>799.6</v>
      </c>
      <c r="E632" s="138">
        <v>1906</v>
      </c>
      <c r="F632" s="138">
        <v>0</v>
      </c>
      <c r="G632" s="138">
        <v>16.3</v>
      </c>
      <c r="H632" s="138">
        <v>2903.5</v>
      </c>
      <c r="I632" s="139">
        <v>799.6</v>
      </c>
      <c r="J632" s="139">
        <v>1975.6000000000001</v>
      </c>
      <c r="K632" s="139">
        <v>0</v>
      </c>
      <c r="L632" s="139">
        <v>128.29999999999998</v>
      </c>
      <c r="M632" s="138">
        <v>2895.3103000000001</v>
      </c>
      <c r="N632" s="139">
        <v>799.6</v>
      </c>
      <c r="O632" s="139">
        <v>1967.4102999999998</v>
      </c>
      <c r="P632" s="139">
        <v>0</v>
      </c>
      <c r="Q632" s="140">
        <v>128.29999999999998</v>
      </c>
      <c r="R632" s="141">
        <v>-8.1896999999999025</v>
      </c>
      <c r="S632" s="140">
        <v>0</v>
      </c>
      <c r="T632" s="140">
        <v>-8.1897000000003572</v>
      </c>
      <c r="U632" s="140">
        <v>0</v>
      </c>
      <c r="V632" s="141">
        <v>0</v>
      </c>
      <c r="W632" s="141">
        <v>99.717936972619256</v>
      </c>
      <c r="X632" s="140">
        <v>100</v>
      </c>
      <c r="Y632" s="140">
        <v>99.585457582506564</v>
      </c>
      <c r="Z632" s="140">
        <v>0</v>
      </c>
      <c r="AA632" s="142">
        <v>100</v>
      </c>
    </row>
    <row r="633" spans="1:27" s="147" customFormat="1" ht="12.75" x14ac:dyDescent="0.2">
      <c r="A633" s="130">
        <v>625</v>
      </c>
      <c r="B633" s="137" t="s">
        <v>1768</v>
      </c>
      <c r="C633" s="138">
        <v>2031.1999999999998</v>
      </c>
      <c r="D633" s="138">
        <v>779.6</v>
      </c>
      <c r="E633" s="138">
        <v>1233.5999999999999</v>
      </c>
      <c r="F633" s="138">
        <v>0</v>
      </c>
      <c r="G633" s="138">
        <v>18</v>
      </c>
      <c r="H633" s="138">
        <v>2219.5</v>
      </c>
      <c r="I633" s="139">
        <v>779.6</v>
      </c>
      <c r="J633" s="139">
        <v>1363.6</v>
      </c>
      <c r="K633" s="139">
        <v>0</v>
      </c>
      <c r="L633" s="139">
        <v>76.3</v>
      </c>
      <c r="M633" s="138">
        <v>2159.3825000000002</v>
      </c>
      <c r="N633" s="139">
        <v>779.6</v>
      </c>
      <c r="O633" s="139">
        <v>1303.4824999999998</v>
      </c>
      <c r="P633" s="139">
        <v>0</v>
      </c>
      <c r="Q633" s="140">
        <v>76.3</v>
      </c>
      <c r="R633" s="141">
        <v>-60.117499999999836</v>
      </c>
      <c r="S633" s="140">
        <v>0</v>
      </c>
      <c r="T633" s="140">
        <v>-60.117500000000064</v>
      </c>
      <c r="U633" s="140">
        <v>0</v>
      </c>
      <c r="V633" s="141">
        <v>0</v>
      </c>
      <c r="W633" s="141">
        <v>97.291394458211315</v>
      </c>
      <c r="X633" s="140">
        <v>100</v>
      </c>
      <c r="Y633" s="140">
        <v>95.591265767087123</v>
      </c>
      <c r="Z633" s="140">
        <v>0</v>
      </c>
      <c r="AA633" s="142">
        <v>100</v>
      </c>
    </row>
    <row r="634" spans="1:27" s="147" customFormat="1" ht="12.75" x14ac:dyDescent="0.2">
      <c r="A634" s="130">
        <v>626</v>
      </c>
      <c r="B634" s="137" t="s">
        <v>1769</v>
      </c>
      <c r="C634" s="138">
        <v>2778.7000000000003</v>
      </c>
      <c r="D634" s="138">
        <v>828.6</v>
      </c>
      <c r="E634" s="138">
        <v>1883.8</v>
      </c>
      <c r="F634" s="138">
        <v>0</v>
      </c>
      <c r="G634" s="138">
        <v>66.3</v>
      </c>
      <c r="H634" s="138">
        <v>3171</v>
      </c>
      <c r="I634" s="139">
        <v>828.6</v>
      </c>
      <c r="J634" s="139">
        <v>2133.1999999999998</v>
      </c>
      <c r="K634" s="139">
        <v>0</v>
      </c>
      <c r="L634" s="139">
        <v>209.2</v>
      </c>
      <c r="M634" s="138">
        <v>3036.2887999999998</v>
      </c>
      <c r="N634" s="139">
        <v>828.6</v>
      </c>
      <c r="O634" s="139">
        <v>1998.4888000000001</v>
      </c>
      <c r="P634" s="139">
        <v>0</v>
      </c>
      <c r="Q634" s="140">
        <v>209.2</v>
      </c>
      <c r="R634" s="141">
        <v>-134.71120000000019</v>
      </c>
      <c r="S634" s="140">
        <v>0</v>
      </c>
      <c r="T634" s="140">
        <v>-134.71119999999974</v>
      </c>
      <c r="U634" s="140">
        <v>0</v>
      </c>
      <c r="V634" s="141">
        <v>0</v>
      </c>
      <c r="W634" s="141">
        <v>95.751775465152946</v>
      </c>
      <c r="X634" s="140">
        <v>100</v>
      </c>
      <c r="Y634" s="141">
        <v>93.685017813613356</v>
      </c>
      <c r="Z634" s="141">
        <v>0</v>
      </c>
      <c r="AA634" s="148">
        <v>100</v>
      </c>
    </row>
    <row r="635" spans="1:27" s="147" customFormat="1" ht="12.75" x14ac:dyDescent="0.2">
      <c r="A635" s="130">
        <v>627</v>
      </c>
      <c r="B635" s="137" t="s">
        <v>1770</v>
      </c>
      <c r="C635" s="138">
        <v>1852.3</v>
      </c>
      <c r="D635" s="138">
        <v>796.9</v>
      </c>
      <c r="E635" s="138">
        <v>1024.7</v>
      </c>
      <c r="F635" s="138">
        <v>0</v>
      </c>
      <c r="G635" s="138">
        <v>30.7</v>
      </c>
      <c r="H635" s="138">
        <v>1961.8000000000002</v>
      </c>
      <c r="I635" s="139">
        <v>796.9</v>
      </c>
      <c r="J635" s="139">
        <v>1069.4000000000001</v>
      </c>
      <c r="K635" s="139">
        <v>0</v>
      </c>
      <c r="L635" s="139">
        <v>95.5</v>
      </c>
      <c r="M635" s="138">
        <v>1946.6138000000001</v>
      </c>
      <c r="N635" s="139">
        <v>796.9</v>
      </c>
      <c r="O635" s="139">
        <v>1054.2138</v>
      </c>
      <c r="P635" s="139">
        <v>0</v>
      </c>
      <c r="Q635" s="140">
        <v>95.5</v>
      </c>
      <c r="R635" s="141">
        <v>-15.186200000000099</v>
      </c>
      <c r="S635" s="140">
        <v>0</v>
      </c>
      <c r="T635" s="140">
        <v>-15.186200000000099</v>
      </c>
      <c r="U635" s="140">
        <v>0</v>
      </c>
      <c r="V635" s="141">
        <v>0</v>
      </c>
      <c r="W635" s="141">
        <v>99.225904781323266</v>
      </c>
      <c r="X635" s="140">
        <v>100</v>
      </c>
      <c r="Y635" s="141">
        <v>98.579932672526638</v>
      </c>
      <c r="Z635" s="141">
        <v>0</v>
      </c>
      <c r="AA635" s="148">
        <v>100</v>
      </c>
    </row>
    <row r="636" spans="1:27" s="147" customFormat="1" ht="12.75" x14ac:dyDescent="0.2">
      <c r="A636" s="130">
        <v>628</v>
      </c>
      <c r="B636" s="137" t="s">
        <v>1771</v>
      </c>
      <c r="C636" s="138">
        <v>3634</v>
      </c>
      <c r="D636" s="138">
        <v>1082.0999999999999</v>
      </c>
      <c r="E636" s="138">
        <v>2498.8000000000002</v>
      </c>
      <c r="F636" s="138">
        <v>0</v>
      </c>
      <c r="G636" s="138">
        <v>53.1</v>
      </c>
      <c r="H636" s="138">
        <v>3871.2000000000003</v>
      </c>
      <c r="I636" s="139">
        <v>1082.0999999999999</v>
      </c>
      <c r="J636" s="139">
        <v>2706.7000000000003</v>
      </c>
      <c r="K636" s="139">
        <v>0</v>
      </c>
      <c r="L636" s="139">
        <v>82.4</v>
      </c>
      <c r="M636" s="138">
        <v>3214.3994000000002</v>
      </c>
      <c r="N636" s="139">
        <v>1082.0999999999999</v>
      </c>
      <c r="O636" s="139">
        <v>2049.8993</v>
      </c>
      <c r="P636" s="139">
        <v>0</v>
      </c>
      <c r="Q636" s="140">
        <v>82.4</v>
      </c>
      <c r="R636" s="141">
        <v>-656.80060000000003</v>
      </c>
      <c r="S636" s="140">
        <v>0</v>
      </c>
      <c r="T636" s="140">
        <v>-656.80070000000023</v>
      </c>
      <c r="U636" s="140">
        <v>0</v>
      </c>
      <c r="V636" s="141">
        <v>0</v>
      </c>
      <c r="W636" s="141">
        <v>83.03366914651788</v>
      </c>
      <c r="X636" s="140">
        <v>100</v>
      </c>
      <c r="Y636" s="141">
        <v>75.73426312483835</v>
      </c>
      <c r="Z636" s="141">
        <v>0</v>
      </c>
      <c r="AA636" s="148">
        <v>100</v>
      </c>
    </row>
    <row r="637" spans="1:27" s="147" customFormat="1" ht="12.75" x14ac:dyDescent="0.2">
      <c r="A637" s="130">
        <v>629</v>
      </c>
      <c r="B637" s="137" t="s">
        <v>1772</v>
      </c>
      <c r="C637" s="138">
        <v>1347.3</v>
      </c>
      <c r="D637" s="138">
        <v>735.7</v>
      </c>
      <c r="E637" s="138">
        <v>601</v>
      </c>
      <c r="F637" s="138">
        <v>0</v>
      </c>
      <c r="G637" s="138">
        <v>10.6</v>
      </c>
      <c r="H637" s="138">
        <v>1408.1000000000001</v>
      </c>
      <c r="I637" s="139">
        <v>735.7</v>
      </c>
      <c r="J637" s="139">
        <v>634.70000000000005</v>
      </c>
      <c r="K637" s="139">
        <v>0</v>
      </c>
      <c r="L637" s="139">
        <v>37.700000000000017</v>
      </c>
      <c r="M637" s="138">
        <v>1408.1000000000001</v>
      </c>
      <c r="N637" s="139">
        <v>735.7</v>
      </c>
      <c r="O637" s="139">
        <v>634.69999999999993</v>
      </c>
      <c r="P637" s="139">
        <v>0</v>
      </c>
      <c r="Q637" s="140">
        <v>37.700000000000017</v>
      </c>
      <c r="R637" s="141">
        <v>0</v>
      </c>
      <c r="S637" s="140">
        <v>0</v>
      </c>
      <c r="T637" s="140">
        <v>0</v>
      </c>
      <c r="U637" s="140">
        <v>0</v>
      </c>
      <c r="V637" s="141">
        <v>0</v>
      </c>
      <c r="W637" s="141">
        <v>100</v>
      </c>
      <c r="X637" s="140">
        <v>100</v>
      </c>
      <c r="Y637" s="140">
        <v>99.999999999999972</v>
      </c>
      <c r="Z637" s="140">
        <v>0</v>
      </c>
      <c r="AA637" s="142">
        <v>100</v>
      </c>
    </row>
    <row r="638" spans="1:27" s="147" customFormat="1" ht="12.75" x14ac:dyDescent="0.2">
      <c r="A638" s="130">
        <v>630</v>
      </c>
      <c r="B638" s="137" t="s">
        <v>1773</v>
      </c>
      <c r="C638" s="138">
        <v>1790.7</v>
      </c>
      <c r="D638" s="138">
        <v>852.5</v>
      </c>
      <c r="E638" s="138">
        <v>921.8</v>
      </c>
      <c r="F638" s="138">
        <v>0</v>
      </c>
      <c r="G638" s="138">
        <v>16.399999999999999</v>
      </c>
      <c r="H638" s="138">
        <v>1863.9999999999998</v>
      </c>
      <c r="I638" s="139">
        <v>852.5</v>
      </c>
      <c r="J638" s="139">
        <v>971.8</v>
      </c>
      <c r="K638" s="139">
        <v>0</v>
      </c>
      <c r="L638" s="139">
        <v>39.699999999999989</v>
      </c>
      <c r="M638" s="138">
        <v>1809.7403999999999</v>
      </c>
      <c r="N638" s="139">
        <v>852.5</v>
      </c>
      <c r="O638" s="139">
        <v>917.54039999999998</v>
      </c>
      <c r="P638" s="139">
        <v>0</v>
      </c>
      <c r="Q638" s="140">
        <v>39.699999999999989</v>
      </c>
      <c r="R638" s="141">
        <v>-54.259599999999864</v>
      </c>
      <c r="S638" s="140">
        <v>0</v>
      </c>
      <c r="T638" s="140">
        <v>-54.259599999999978</v>
      </c>
      <c r="U638" s="140">
        <v>0</v>
      </c>
      <c r="V638" s="141">
        <v>0</v>
      </c>
      <c r="W638" s="141">
        <v>97.089077253218889</v>
      </c>
      <c r="X638" s="140">
        <v>100</v>
      </c>
      <c r="Y638" s="140">
        <v>94.4165877752624</v>
      </c>
      <c r="Z638" s="140">
        <v>0</v>
      </c>
      <c r="AA638" s="142">
        <v>100</v>
      </c>
    </row>
    <row r="639" spans="1:27" s="147" customFormat="1" ht="12.75" x14ac:dyDescent="0.2">
      <c r="A639" s="130">
        <v>631</v>
      </c>
      <c r="B639" s="137"/>
      <c r="C639" s="138"/>
      <c r="D639" s="138"/>
      <c r="E639" s="138"/>
      <c r="F639" s="138"/>
      <c r="G639" s="138"/>
      <c r="H639" s="138">
        <v>0</v>
      </c>
      <c r="I639" s="139"/>
      <c r="J639" s="139">
        <v>0</v>
      </c>
      <c r="K639" s="139"/>
      <c r="L639" s="139"/>
      <c r="M639" s="139">
        <v>0</v>
      </c>
      <c r="N639" s="139"/>
      <c r="O639" s="139">
        <v>0</v>
      </c>
      <c r="P639" s="139"/>
      <c r="Q639" s="140">
        <v>0</v>
      </c>
      <c r="R639" s="141">
        <v>0</v>
      </c>
      <c r="S639" s="140"/>
      <c r="T639" s="140">
        <v>0</v>
      </c>
      <c r="U639" s="140"/>
      <c r="V639" s="141">
        <v>0</v>
      </c>
      <c r="W639" s="141">
        <v>0</v>
      </c>
      <c r="X639" s="140"/>
      <c r="Y639" s="140">
        <v>0</v>
      </c>
      <c r="Z639" s="140"/>
      <c r="AA639" s="142">
        <v>0</v>
      </c>
    </row>
    <row r="640" spans="1:27" s="147" customFormat="1" ht="12.75" x14ac:dyDescent="0.2">
      <c r="A640" s="130">
        <v>632</v>
      </c>
      <c r="B640" s="143" t="s">
        <v>1774</v>
      </c>
      <c r="C640" s="144">
        <v>202968.7</v>
      </c>
      <c r="D640" s="144">
        <v>42524.2</v>
      </c>
      <c r="E640" s="144">
        <v>158157.20000000001</v>
      </c>
      <c r="F640" s="144">
        <v>0</v>
      </c>
      <c r="G640" s="144">
        <v>2287.3000000000002</v>
      </c>
      <c r="H640" s="144">
        <v>232348.99999999997</v>
      </c>
      <c r="I640" s="144">
        <v>42524.2</v>
      </c>
      <c r="J640" s="144">
        <v>184692.2</v>
      </c>
      <c r="K640" s="144">
        <v>0</v>
      </c>
      <c r="L640" s="144">
        <v>5132.5999999999995</v>
      </c>
      <c r="M640" s="144">
        <v>224818.3</v>
      </c>
      <c r="N640" s="144">
        <v>42524.2</v>
      </c>
      <c r="O640" s="144">
        <v>177161.5</v>
      </c>
      <c r="P640" s="144">
        <v>0</v>
      </c>
      <c r="Q640" s="144">
        <v>5132.6000000000013</v>
      </c>
      <c r="R640" s="141">
        <v>-7530.6999999999825</v>
      </c>
      <c r="S640" s="141">
        <v>0</v>
      </c>
      <c r="T640" s="141">
        <v>-7530.7000000000116</v>
      </c>
      <c r="U640" s="141">
        <v>0</v>
      </c>
      <c r="V640" s="141">
        <v>0</v>
      </c>
      <c r="W640" s="141">
        <v>96.758884264619184</v>
      </c>
      <c r="X640" s="141">
        <v>100</v>
      </c>
      <c r="Y640" s="140">
        <v>95.922567385087191</v>
      </c>
      <c r="Z640" s="140">
        <v>0</v>
      </c>
      <c r="AA640" s="142">
        <v>100.00000000000004</v>
      </c>
    </row>
    <row r="641" spans="1:27" s="147" customFormat="1" ht="12.75" x14ac:dyDescent="0.2">
      <c r="A641" s="130">
        <v>633</v>
      </c>
      <c r="B641" s="143" t="s">
        <v>1265</v>
      </c>
      <c r="C641" s="144">
        <v>136380.6</v>
      </c>
      <c r="D641" s="144">
        <v>21899.1</v>
      </c>
      <c r="E641" s="144">
        <v>113529</v>
      </c>
      <c r="F641" s="144">
        <v>0</v>
      </c>
      <c r="G641" s="144">
        <v>952.5</v>
      </c>
      <c r="H641" s="144">
        <v>146232.39999999991</v>
      </c>
      <c r="I641" s="144">
        <v>21899.1</v>
      </c>
      <c r="J641" s="144">
        <v>122406.8</v>
      </c>
      <c r="K641" s="144">
        <v>0</v>
      </c>
      <c r="L641" s="144">
        <v>1926.4999999999998</v>
      </c>
      <c r="M641" s="144">
        <v>142050.70000000001</v>
      </c>
      <c r="N641" s="144">
        <v>21899.1</v>
      </c>
      <c r="O641" s="144">
        <v>118225.1</v>
      </c>
      <c r="P641" s="144">
        <v>0</v>
      </c>
      <c r="Q641" s="144">
        <v>1926.4999999999998</v>
      </c>
      <c r="R641" s="141">
        <v>-4181.6999999998952</v>
      </c>
      <c r="S641" s="141">
        <v>0</v>
      </c>
      <c r="T641" s="141">
        <v>-4181.6999999999971</v>
      </c>
      <c r="U641" s="141">
        <v>0</v>
      </c>
      <c r="V641" s="141">
        <v>0</v>
      </c>
      <c r="W641" s="141">
        <v>97.140373815925955</v>
      </c>
      <c r="X641" s="141">
        <v>100</v>
      </c>
      <c r="Y641" s="140">
        <v>96.583768222026876</v>
      </c>
      <c r="Z641" s="140">
        <v>0</v>
      </c>
      <c r="AA641" s="142">
        <v>100</v>
      </c>
    </row>
    <row r="642" spans="1:27" s="147" customFormat="1" ht="12.75" x14ac:dyDescent="0.2">
      <c r="A642" s="130">
        <v>634</v>
      </c>
      <c r="B642" s="143" t="s">
        <v>1266</v>
      </c>
      <c r="C642" s="144">
        <v>66588.100000000006</v>
      </c>
      <c r="D642" s="144">
        <v>20625.099999999999</v>
      </c>
      <c r="E642" s="144">
        <v>44628.200000000004</v>
      </c>
      <c r="F642" s="144">
        <v>0</v>
      </c>
      <c r="G642" s="144">
        <v>1334.8</v>
      </c>
      <c r="H642" s="144">
        <v>86116.599999999991</v>
      </c>
      <c r="I642" s="144">
        <v>20625.099999999999</v>
      </c>
      <c r="J642" s="144">
        <v>62285.4</v>
      </c>
      <c r="K642" s="144">
        <v>0</v>
      </c>
      <c r="L642" s="144">
        <v>3206.1</v>
      </c>
      <c r="M642" s="144">
        <v>82767.622100000008</v>
      </c>
      <c r="N642" s="144">
        <v>20625.099999999999</v>
      </c>
      <c r="O642" s="144">
        <v>58936.422299999998</v>
      </c>
      <c r="P642" s="144">
        <v>0</v>
      </c>
      <c r="Q642" s="144">
        <v>3206.1000000000013</v>
      </c>
      <c r="R642" s="141">
        <v>-3348.9778999999835</v>
      </c>
      <c r="S642" s="141">
        <v>0</v>
      </c>
      <c r="T642" s="141">
        <v>-3348.9777000000031</v>
      </c>
      <c r="U642" s="141">
        <v>0</v>
      </c>
      <c r="V642" s="141">
        <v>0</v>
      </c>
      <c r="W642" s="141">
        <v>96.111112259425042</v>
      </c>
      <c r="X642" s="141">
        <v>100</v>
      </c>
      <c r="Y642" s="140">
        <v>94.623173809592615</v>
      </c>
      <c r="Z642" s="140">
        <v>0</v>
      </c>
      <c r="AA642" s="142">
        <v>100.00000000000004</v>
      </c>
    </row>
    <row r="643" spans="1:27" s="147" customFormat="1" ht="12.75" x14ac:dyDescent="0.2">
      <c r="A643" s="130">
        <v>635</v>
      </c>
      <c r="B643" s="137" t="s">
        <v>1291</v>
      </c>
      <c r="C643" s="138">
        <v>136380.6</v>
      </c>
      <c r="D643" s="138">
        <v>21899.1</v>
      </c>
      <c r="E643" s="138">
        <v>113529</v>
      </c>
      <c r="F643" s="138">
        <v>0</v>
      </c>
      <c r="G643" s="138">
        <v>952.5</v>
      </c>
      <c r="H643" s="138">
        <v>146232.39999999991</v>
      </c>
      <c r="I643" s="139">
        <v>21899.1</v>
      </c>
      <c r="J643" s="139">
        <v>122406.8</v>
      </c>
      <c r="K643" s="139">
        <v>0</v>
      </c>
      <c r="L643" s="139">
        <v>1926.4999999999998</v>
      </c>
      <c r="M643" s="138">
        <v>142050.70000000001</v>
      </c>
      <c r="N643" s="139">
        <v>21899.1</v>
      </c>
      <c r="O643" s="139">
        <v>118225.1</v>
      </c>
      <c r="P643" s="139">
        <v>0</v>
      </c>
      <c r="Q643" s="140">
        <v>1926.4999999999998</v>
      </c>
      <c r="R643" s="141">
        <v>-4181.6999999998952</v>
      </c>
      <c r="S643" s="140">
        <v>0</v>
      </c>
      <c r="T643" s="140">
        <v>-4181.6999999999971</v>
      </c>
      <c r="U643" s="140">
        <v>0</v>
      </c>
      <c r="V643" s="141">
        <v>0</v>
      </c>
      <c r="W643" s="141">
        <v>97.140373815925955</v>
      </c>
      <c r="X643" s="140">
        <v>100</v>
      </c>
      <c r="Y643" s="140">
        <v>96.583768222026876</v>
      </c>
      <c r="Z643" s="140">
        <v>0</v>
      </c>
      <c r="AA643" s="142">
        <v>100</v>
      </c>
    </row>
    <row r="644" spans="1:27" s="147" customFormat="1" ht="12.75" x14ac:dyDescent="0.2">
      <c r="A644" s="130">
        <v>636</v>
      </c>
      <c r="B644" s="137" t="s">
        <v>1775</v>
      </c>
      <c r="C644" s="138">
        <v>2838.8999999999996</v>
      </c>
      <c r="D644" s="138">
        <v>930.3</v>
      </c>
      <c r="E644" s="138">
        <v>1881.4</v>
      </c>
      <c r="F644" s="138">
        <v>0</v>
      </c>
      <c r="G644" s="138">
        <v>27.2</v>
      </c>
      <c r="H644" s="138">
        <v>3011.8999999999992</v>
      </c>
      <c r="I644" s="139">
        <v>930.3</v>
      </c>
      <c r="J644" s="139">
        <v>2010.5</v>
      </c>
      <c r="K644" s="139">
        <v>0</v>
      </c>
      <c r="L644" s="139">
        <v>129.9</v>
      </c>
      <c r="M644" s="138">
        <v>2909.8885999999998</v>
      </c>
      <c r="N644" s="139">
        <v>930.3</v>
      </c>
      <c r="O644" s="139">
        <v>1908.5</v>
      </c>
      <c r="P644" s="139">
        <v>0</v>
      </c>
      <c r="Q644" s="140">
        <v>129.9</v>
      </c>
      <c r="R644" s="141">
        <v>-102.01139999999941</v>
      </c>
      <c r="S644" s="140">
        <v>0</v>
      </c>
      <c r="T644" s="140">
        <v>-102.01139999999987</v>
      </c>
      <c r="U644" s="140">
        <v>0</v>
      </c>
      <c r="V644" s="141">
        <v>0</v>
      </c>
      <c r="W644" s="141">
        <v>96.613054882300233</v>
      </c>
      <c r="X644" s="140">
        <v>100</v>
      </c>
      <c r="Y644" s="140">
        <v>94.92663516538174</v>
      </c>
      <c r="Z644" s="140">
        <v>0</v>
      </c>
      <c r="AA644" s="142">
        <v>100</v>
      </c>
    </row>
    <row r="645" spans="1:27" s="147" customFormat="1" ht="12.75" x14ac:dyDescent="0.2">
      <c r="A645" s="130">
        <v>637</v>
      </c>
      <c r="B645" s="137" t="s">
        <v>1776</v>
      </c>
      <c r="C645" s="138">
        <v>2573.8000000000002</v>
      </c>
      <c r="D645" s="138">
        <v>981.3</v>
      </c>
      <c r="E645" s="138">
        <v>1565.2</v>
      </c>
      <c r="F645" s="138">
        <v>0</v>
      </c>
      <c r="G645" s="138">
        <v>27.3</v>
      </c>
      <c r="H645" s="138">
        <v>3426.4</v>
      </c>
      <c r="I645" s="139">
        <v>981.3</v>
      </c>
      <c r="J645" s="139">
        <v>2342.6</v>
      </c>
      <c r="K645" s="139">
        <v>0</v>
      </c>
      <c r="L645" s="139">
        <v>43.7</v>
      </c>
      <c r="M645" s="138">
        <v>2649.1567999999997</v>
      </c>
      <c r="N645" s="139">
        <v>981.3</v>
      </c>
      <c r="O645" s="139">
        <v>1565.4</v>
      </c>
      <c r="P645" s="139">
        <v>0</v>
      </c>
      <c r="Q645" s="140">
        <v>43.7</v>
      </c>
      <c r="R645" s="141">
        <v>-777.24320000000034</v>
      </c>
      <c r="S645" s="140">
        <v>0</v>
      </c>
      <c r="T645" s="140">
        <v>-777.24319999999989</v>
      </c>
      <c r="U645" s="140">
        <v>0</v>
      </c>
      <c r="V645" s="141">
        <v>0</v>
      </c>
      <c r="W645" s="141">
        <v>77.316040158767208</v>
      </c>
      <c r="X645" s="140">
        <v>100</v>
      </c>
      <c r="Y645" s="140">
        <v>66.82318791086827</v>
      </c>
      <c r="Z645" s="140">
        <v>0</v>
      </c>
      <c r="AA645" s="142">
        <v>100</v>
      </c>
    </row>
    <row r="646" spans="1:27" s="147" customFormat="1" ht="12.75" x14ac:dyDescent="0.2">
      <c r="A646" s="130">
        <v>638</v>
      </c>
      <c r="B646" s="137" t="s">
        <v>1777</v>
      </c>
      <c r="C646" s="138">
        <v>1594.7</v>
      </c>
      <c r="D646" s="138">
        <v>725.3</v>
      </c>
      <c r="E646" s="138">
        <v>852.2</v>
      </c>
      <c r="F646" s="138">
        <v>0</v>
      </c>
      <c r="G646" s="138">
        <v>17.2</v>
      </c>
      <c r="H646" s="138">
        <v>1713.8999999999999</v>
      </c>
      <c r="I646" s="139">
        <v>725.3</v>
      </c>
      <c r="J646" s="139">
        <v>924.6</v>
      </c>
      <c r="K646" s="139">
        <v>0</v>
      </c>
      <c r="L646" s="139">
        <v>64</v>
      </c>
      <c r="M646" s="138">
        <v>1713.8995</v>
      </c>
      <c r="N646" s="139">
        <v>725.3</v>
      </c>
      <c r="O646" s="139">
        <v>924.59949999999992</v>
      </c>
      <c r="P646" s="139">
        <v>0</v>
      </c>
      <c r="Q646" s="140">
        <v>64</v>
      </c>
      <c r="R646" s="141">
        <v>-4.9999999987448973E-4</v>
      </c>
      <c r="S646" s="140">
        <v>0</v>
      </c>
      <c r="T646" s="140">
        <v>-5.0000000010186341E-4</v>
      </c>
      <c r="U646" s="140">
        <v>0</v>
      </c>
      <c r="V646" s="141">
        <v>0</v>
      </c>
      <c r="W646" s="141">
        <v>99.999970826769371</v>
      </c>
      <c r="X646" s="140">
        <v>100</v>
      </c>
      <c r="Y646" s="140">
        <v>99.999945922561096</v>
      </c>
      <c r="Z646" s="140">
        <v>0</v>
      </c>
      <c r="AA646" s="142">
        <v>100</v>
      </c>
    </row>
    <row r="647" spans="1:27" s="147" customFormat="1" ht="12.75" x14ac:dyDescent="0.2">
      <c r="A647" s="130">
        <v>639</v>
      </c>
      <c r="B647" s="137" t="s">
        <v>1778</v>
      </c>
      <c r="C647" s="138">
        <v>3265.5000000000005</v>
      </c>
      <c r="D647" s="138">
        <v>1142.3</v>
      </c>
      <c r="E647" s="138">
        <v>2079.8000000000002</v>
      </c>
      <c r="F647" s="138">
        <v>0</v>
      </c>
      <c r="G647" s="138">
        <v>43.4</v>
      </c>
      <c r="H647" s="138">
        <v>4394.8</v>
      </c>
      <c r="I647" s="139">
        <v>1142.3</v>
      </c>
      <c r="J647" s="139">
        <v>3181.6000000000004</v>
      </c>
      <c r="K647" s="139">
        <v>0</v>
      </c>
      <c r="L647" s="139">
        <v>70.900000000000006</v>
      </c>
      <c r="M647" s="138">
        <v>4132.8330999999998</v>
      </c>
      <c r="N647" s="139">
        <v>1142.3</v>
      </c>
      <c r="O647" s="139">
        <v>2919.6331</v>
      </c>
      <c r="P647" s="139">
        <v>0</v>
      </c>
      <c r="Q647" s="140">
        <v>70.900000000000006</v>
      </c>
      <c r="R647" s="141">
        <v>-261.96690000000035</v>
      </c>
      <c r="S647" s="140">
        <v>0</v>
      </c>
      <c r="T647" s="140">
        <v>-261.96690000000035</v>
      </c>
      <c r="U647" s="140">
        <v>0</v>
      </c>
      <c r="V647" s="141">
        <v>0</v>
      </c>
      <c r="W647" s="141">
        <v>94.039162191681072</v>
      </c>
      <c r="X647" s="140">
        <v>100</v>
      </c>
      <c r="Y647" s="140">
        <v>91.766189967312044</v>
      </c>
      <c r="Z647" s="140">
        <v>0</v>
      </c>
      <c r="AA647" s="142">
        <v>100</v>
      </c>
    </row>
    <row r="648" spans="1:27" s="147" customFormat="1" ht="12.75" x14ac:dyDescent="0.2">
      <c r="A648" s="130">
        <v>640</v>
      </c>
      <c r="B648" s="137" t="s">
        <v>1779</v>
      </c>
      <c r="C648" s="138">
        <v>1899.7</v>
      </c>
      <c r="D648" s="138">
        <v>806.8</v>
      </c>
      <c r="E648" s="138">
        <v>1080.5</v>
      </c>
      <c r="F648" s="138">
        <v>0</v>
      </c>
      <c r="G648" s="138">
        <v>12.4</v>
      </c>
      <c r="H648" s="138">
        <v>2689.3</v>
      </c>
      <c r="I648" s="139">
        <v>806.8</v>
      </c>
      <c r="J648" s="139">
        <v>1856.2</v>
      </c>
      <c r="K648" s="139">
        <v>0</v>
      </c>
      <c r="L648" s="139">
        <v>26.300000000000011</v>
      </c>
      <c r="M648" s="138">
        <v>2681.1567000000005</v>
      </c>
      <c r="N648" s="139">
        <v>806.8</v>
      </c>
      <c r="O648" s="139">
        <v>1848.0567000000001</v>
      </c>
      <c r="P648" s="139">
        <v>0</v>
      </c>
      <c r="Q648" s="140">
        <v>26.300000000000011</v>
      </c>
      <c r="R648" s="141">
        <v>-8.1432999999997264</v>
      </c>
      <c r="S648" s="140">
        <v>0</v>
      </c>
      <c r="T648" s="140">
        <v>-8.1432999999999538</v>
      </c>
      <c r="U648" s="140">
        <v>0</v>
      </c>
      <c r="V648" s="141">
        <v>0</v>
      </c>
      <c r="W648" s="141">
        <v>99.697196296434029</v>
      </c>
      <c r="X648" s="140">
        <v>100</v>
      </c>
      <c r="Y648" s="140">
        <v>99.561291886650153</v>
      </c>
      <c r="Z648" s="140">
        <v>0</v>
      </c>
      <c r="AA648" s="142">
        <v>100</v>
      </c>
    </row>
    <row r="649" spans="1:27" s="147" customFormat="1" ht="12.75" x14ac:dyDescent="0.2">
      <c r="A649" s="130">
        <v>641</v>
      </c>
      <c r="B649" s="137" t="s">
        <v>1780</v>
      </c>
      <c r="C649" s="138">
        <v>2152.7999999999997</v>
      </c>
      <c r="D649" s="138">
        <v>866.1</v>
      </c>
      <c r="E649" s="138">
        <v>1258.5</v>
      </c>
      <c r="F649" s="138">
        <v>0</v>
      </c>
      <c r="G649" s="138">
        <v>28.2</v>
      </c>
      <c r="H649" s="138">
        <v>3103.5000000000009</v>
      </c>
      <c r="I649" s="139">
        <v>866.1</v>
      </c>
      <c r="J649" s="139">
        <v>2147.8000000000002</v>
      </c>
      <c r="K649" s="139">
        <v>0</v>
      </c>
      <c r="L649" s="139">
        <v>89.600000000000009</v>
      </c>
      <c r="M649" s="138">
        <v>2889.6192000000001</v>
      </c>
      <c r="N649" s="139">
        <v>866.1</v>
      </c>
      <c r="O649" s="139">
        <v>1933.9191999999998</v>
      </c>
      <c r="P649" s="139">
        <v>0</v>
      </c>
      <c r="Q649" s="140">
        <v>89.600000000000009</v>
      </c>
      <c r="R649" s="141">
        <v>-213.88080000000082</v>
      </c>
      <c r="S649" s="140">
        <v>0</v>
      </c>
      <c r="T649" s="140">
        <v>-213.88080000000036</v>
      </c>
      <c r="U649" s="140">
        <v>0</v>
      </c>
      <c r="V649" s="141">
        <v>0</v>
      </c>
      <c r="W649" s="141">
        <v>93.108400193330084</v>
      </c>
      <c r="X649" s="140">
        <v>100</v>
      </c>
      <c r="Y649" s="140">
        <v>90.041866095539604</v>
      </c>
      <c r="Z649" s="140">
        <v>0</v>
      </c>
      <c r="AA649" s="142">
        <v>100</v>
      </c>
    </row>
    <row r="650" spans="1:27" s="147" customFormat="1" ht="12.75" x14ac:dyDescent="0.2">
      <c r="A650" s="130">
        <v>642</v>
      </c>
      <c r="B650" s="137" t="s">
        <v>1781</v>
      </c>
      <c r="C650" s="138">
        <v>1600.5</v>
      </c>
      <c r="D650" s="138">
        <v>782.9</v>
      </c>
      <c r="E650" s="138">
        <v>798</v>
      </c>
      <c r="F650" s="138">
        <v>0</v>
      </c>
      <c r="G650" s="138">
        <v>19.600000000000001</v>
      </c>
      <c r="H650" s="138">
        <v>1667.9000000000005</v>
      </c>
      <c r="I650" s="139">
        <v>782.9</v>
      </c>
      <c r="J650" s="139">
        <v>855.1</v>
      </c>
      <c r="K650" s="139">
        <v>0</v>
      </c>
      <c r="L650" s="139">
        <v>29.9</v>
      </c>
      <c r="M650" s="138">
        <v>1429.9121</v>
      </c>
      <c r="N650" s="139">
        <v>782.9</v>
      </c>
      <c r="O650" s="139">
        <v>617.11210000000005</v>
      </c>
      <c r="P650" s="139">
        <v>0</v>
      </c>
      <c r="Q650" s="140">
        <v>29.9</v>
      </c>
      <c r="R650" s="141">
        <v>-237.98790000000054</v>
      </c>
      <c r="S650" s="140">
        <v>0</v>
      </c>
      <c r="T650" s="140">
        <v>-237.98789999999997</v>
      </c>
      <c r="U650" s="140">
        <v>0</v>
      </c>
      <c r="V650" s="141">
        <v>0</v>
      </c>
      <c r="W650" s="141">
        <v>85.731284849211548</v>
      </c>
      <c r="X650" s="140">
        <v>100</v>
      </c>
      <c r="Y650" s="140">
        <v>72.168413051105134</v>
      </c>
      <c r="Z650" s="140">
        <v>0</v>
      </c>
      <c r="AA650" s="142">
        <v>100</v>
      </c>
    </row>
    <row r="651" spans="1:27" s="147" customFormat="1" ht="12.75" x14ac:dyDescent="0.2">
      <c r="A651" s="130">
        <v>643</v>
      </c>
      <c r="B651" s="137" t="s">
        <v>1782</v>
      </c>
      <c r="C651" s="138">
        <v>1583.7</v>
      </c>
      <c r="D651" s="138">
        <v>769</v>
      </c>
      <c r="E651" s="138">
        <v>802.3</v>
      </c>
      <c r="F651" s="138">
        <v>0</v>
      </c>
      <c r="G651" s="138">
        <v>12.4</v>
      </c>
      <c r="H651" s="138">
        <v>1705.6000000000004</v>
      </c>
      <c r="I651" s="139">
        <v>769</v>
      </c>
      <c r="J651" s="139">
        <v>879.8</v>
      </c>
      <c r="K651" s="139">
        <v>0</v>
      </c>
      <c r="L651" s="139">
        <v>56.8</v>
      </c>
      <c r="M651" s="138">
        <v>1702.8753999999999</v>
      </c>
      <c r="N651" s="139">
        <v>769</v>
      </c>
      <c r="O651" s="139">
        <v>877.07539999999995</v>
      </c>
      <c r="P651" s="139">
        <v>0</v>
      </c>
      <c r="Q651" s="140">
        <v>56.8</v>
      </c>
      <c r="R651" s="141">
        <v>-2.7246000000004642</v>
      </c>
      <c r="S651" s="140">
        <v>0</v>
      </c>
      <c r="T651" s="140">
        <v>-2.7246000000000095</v>
      </c>
      <c r="U651" s="140">
        <v>0</v>
      </c>
      <c r="V651" s="141">
        <v>0</v>
      </c>
      <c r="W651" s="141">
        <v>99.840255628517795</v>
      </c>
      <c r="X651" s="140">
        <v>100</v>
      </c>
      <c r="Y651" s="140">
        <v>99.690315980904757</v>
      </c>
      <c r="Z651" s="140">
        <v>0</v>
      </c>
      <c r="AA651" s="142">
        <v>100</v>
      </c>
    </row>
    <row r="652" spans="1:27" s="147" customFormat="1" ht="12.75" x14ac:dyDescent="0.2">
      <c r="A652" s="130">
        <v>644</v>
      </c>
      <c r="B652" s="137" t="s">
        <v>1783</v>
      </c>
      <c r="C652" s="138">
        <v>3759.1000000000004</v>
      </c>
      <c r="D652" s="138">
        <v>1087.8</v>
      </c>
      <c r="E652" s="138">
        <v>2601</v>
      </c>
      <c r="F652" s="138">
        <v>0</v>
      </c>
      <c r="G652" s="138">
        <v>70.3</v>
      </c>
      <c r="H652" s="138">
        <v>4901.3999999999996</v>
      </c>
      <c r="I652" s="139">
        <v>1087.8</v>
      </c>
      <c r="J652" s="139">
        <v>3728.1</v>
      </c>
      <c r="K652" s="139">
        <v>0</v>
      </c>
      <c r="L652" s="139">
        <v>85.5</v>
      </c>
      <c r="M652" s="138">
        <v>4853.5518999999995</v>
      </c>
      <c r="N652" s="139">
        <v>1087.8</v>
      </c>
      <c r="O652" s="139">
        <v>3680.2518999999998</v>
      </c>
      <c r="P652" s="139">
        <v>0</v>
      </c>
      <c r="Q652" s="140">
        <v>85.5</v>
      </c>
      <c r="R652" s="141">
        <v>-47.848100000000159</v>
      </c>
      <c r="S652" s="140">
        <v>0</v>
      </c>
      <c r="T652" s="140">
        <v>-47.848100000000159</v>
      </c>
      <c r="U652" s="140">
        <v>0</v>
      </c>
      <c r="V652" s="141">
        <v>0</v>
      </c>
      <c r="W652" s="141">
        <v>99.023787081242091</v>
      </c>
      <c r="X652" s="140">
        <v>100</v>
      </c>
      <c r="Y652" s="140">
        <v>98.716555349910138</v>
      </c>
      <c r="Z652" s="140">
        <v>0</v>
      </c>
      <c r="AA652" s="142">
        <v>100</v>
      </c>
    </row>
    <row r="653" spans="1:27" s="147" customFormat="1" ht="12.75" x14ac:dyDescent="0.2">
      <c r="A653" s="130">
        <v>645</v>
      </c>
      <c r="B653" s="137" t="s">
        <v>1784</v>
      </c>
      <c r="C653" s="138">
        <v>2183.1999999999998</v>
      </c>
      <c r="D653" s="138">
        <v>877</v>
      </c>
      <c r="E653" s="138">
        <v>1287.2</v>
      </c>
      <c r="F653" s="138">
        <v>0</v>
      </c>
      <c r="G653" s="138">
        <v>19</v>
      </c>
      <c r="H653" s="138">
        <v>2919.9000000000005</v>
      </c>
      <c r="I653" s="139">
        <v>877</v>
      </c>
      <c r="J653" s="139">
        <v>2023.9</v>
      </c>
      <c r="K653" s="139">
        <v>0</v>
      </c>
      <c r="L653" s="139">
        <v>19</v>
      </c>
      <c r="M653" s="138">
        <v>2460.0266000000001</v>
      </c>
      <c r="N653" s="139">
        <v>877</v>
      </c>
      <c r="O653" s="139">
        <v>1564.0265999999999</v>
      </c>
      <c r="P653" s="139">
        <v>0</v>
      </c>
      <c r="Q653" s="140">
        <v>19</v>
      </c>
      <c r="R653" s="141">
        <v>-459.8734000000004</v>
      </c>
      <c r="S653" s="140">
        <v>0</v>
      </c>
      <c r="T653" s="140">
        <v>-459.87340000000017</v>
      </c>
      <c r="U653" s="140">
        <v>0</v>
      </c>
      <c r="V653" s="141">
        <v>0</v>
      </c>
      <c r="W653" s="141">
        <v>84.250371588068077</v>
      </c>
      <c r="X653" s="140">
        <v>100</v>
      </c>
      <c r="Y653" s="140">
        <v>77.277859578042381</v>
      </c>
      <c r="Z653" s="140">
        <v>0</v>
      </c>
      <c r="AA653" s="142">
        <v>100</v>
      </c>
    </row>
    <row r="654" spans="1:27" s="147" customFormat="1" ht="12.75" x14ac:dyDescent="0.2">
      <c r="A654" s="130">
        <v>646</v>
      </c>
      <c r="B654" s="137" t="s">
        <v>1785</v>
      </c>
      <c r="C654" s="138">
        <v>1610.4999999999998</v>
      </c>
      <c r="D654" s="138">
        <v>434.4</v>
      </c>
      <c r="E654" s="138">
        <v>1114.8</v>
      </c>
      <c r="F654" s="138">
        <v>0</v>
      </c>
      <c r="G654" s="138">
        <v>61.3</v>
      </c>
      <c r="H654" s="138">
        <v>1748.7000000000003</v>
      </c>
      <c r="I654" s="139">
        <v>434.4</v>
      </c>
      <c r="J654" s="139">
        <v>1220.7</v>
      </c>
      <c r="K654" s="139">
        <v>0</v>
      </c>
      <c r="L654" s="139">
        <v>93.600000000000009</v>
      </c>
      <c r="M654" s="138">
        <v>1748.6999999999998</v>
      </c>
      <c r="N654" s="139">
        <v>434.4</v>
      </c>
      <c r="O654" s="139">
        <v>1220.7</v>
      </c>
      <c r="P654" s="139">
        <v>0</v>
      </c>
      <c r="Q654" s="140">
        <v>93.600000000000009</v>
      </c>
      <c r="R654" s="141">
        <v>0</v>
      </c>
      <c r="S654" s="140">
        <v>0</v>
      </c>
      <c r="T654" s="140">
        <v>0</v>
      </c>
      <c r="U654" s="140">
        <v>0</v>
      </c>
      <c r="V654" s="141">
        <v>0</v>
      </c>
      <c r="W654" s="141">
        <v>99.999999999999972</v>
      </c>
      <c r="X654" s="140">
        <v>100</v>
      </c>
      <c r="Y654" s="141">
        <v>100</v>
      </c>
      <c r="Z654" s="141">
        <v>0</v>
      </c>
      <c r="AA654" s="148">
        <v>100</v>
      </c>
    </row>
    <row r="655" spans="1:27" s="147" customFormat="1" ht="12.75" x14ac:dyDescent="0.2">
      <c r="A655" s="130">
        <v>647</v>
      </c>
      <c r="B655" s="137" t="s">
        <v>1786</v>
      </c>
      <c r="C655" s="138">
        <v>2424.1999999999998</v>
      </c>
      <c r="D655" s="138">
        <v>783.6</v>
      </c>
      <c r="E655" s="138">
        <v>1585.9</v>
      </c>
      <c r="F655" s="138">
        <v>0</v>
      </c>
      <c r="G655" s="138">
        <v>54.7</v>
      </c>
      <c r="H655" s="138">
        <v>3968.8999999999996</v>
      </c>
      <c r="I655" s="139">
        <v>783.6</v>
      </c>
      <c r="J655" s="139">
        <v>3130.6</v>
      </c>
      <c r="K655" s="139">
        <v>0</v>
      </c>
      <c r="L655" s="139">
        <v>54.7</v>
      </c>
      <c r="M655" s="138">
        <v>3872.0878999999995</v>
      </c>
      <c r="N655" s="139">
        <v>783.6</v>
      </c>
      <c r="O655" s="139">
        <v>3033.7879000000003</v>
      </c>
      <c r="P655" s="139">
        <v>0</v>
      </c>
      <c r="Q655" s="140">
        <v>54.7</v>
      </c>
      <c r="R655" s="141">
        <v>-96.8121000000001</v>
      </c>
      <c r="S655" s="140">
        <v>0</v>
      </c>
      <c r="T655" s="140">
        <v>-96.812099999999646</v>
      </c>
      <c r="U655" s="140">
        <v>0</v>
      </c>
      <c r="V655" s="141">
        <v>0</v>
      </c>
      <c r="W655" s="141">
        <v>97.560732192799009</v>
      </c>
      <c r="X655" s="140">
        <v>100</v>
      </c>
      <c r="Y655" s="141">
        <v>96.907554462403382</v>
      </c>
      <c r="Z655" s="141">
        <v>0</v>
      </c>
      <c r="AA655" s="148">
        <v>100</v>
      </c>
    </row>
    <row r="656" spans="1:27" s="147" customFormat="1" ht="12.75" x14ac:dyDescent="0.2">
      <c r="A656" s="130">
        <v>648</v>
      </c>
      <c r="B656" s="137" t="s">
        <v>1787</v>
      </c>
      <c r="C656" s="138">
        <v>3972.2000000000003</v>
      </c>
      <c r="D656" s="138">
        <v>862.7</v>
      </c>
      <c r="E656" s="138">
        <v>3079.4</v>
      </c>
      <c r="F656" s="138">
        <v>0</v>
      </c>
      <c r="G656" s="138">
        <v>30.1</v>
      </c>
      <c r="H656" s="138">
        <v>5108.1000000000004</v>
      </c>
      <c r="I656" s="139">
        <v>862.7</v>
      </c>
      <c r="J656" s="139">
        <v>4090.3</v>
      </c>
      <c r="K656" s="139">
        <v>0</v>
      </c>
      <c r="L656" s="139">
        <v>155.10000000000002</v>
      </c>
      <c r="M656" s="138">
        <v>5108.1000000000004</v>
      </c>
      <c r="N656" s="139">
        <v>862.7</v>
      </c>
      <c r="O656" s="139">
        <v>4090.3</v>
      </c>
      <c r="P656" s="139">
        <v>0</v>
      </c>
      <c r="Q656" s="140">
        <v>155.10000000000002</v>
      </c>
      <c r="R656" s="141">
        <v>0</v>
      </c>
      <c r="S656" s="140">
        <v>0</v>
      </c>
      <c r="T656" s="140">
        <v>0</v>
      </c>
      <c r="U656" s="140">
        <v>0</v>
      </c>
      <c r="V656" s="141">
        <v>0</v>
      </c>
      <c r="W656" s="141">
        <v>100</v>
      </c>
      <c r="X656" s="140">
        <v>100</v>
      </c>
      <c r="Y656" s="141">
        <v>100</v>
      </c>
      <c r="Z656" s="141">
        <v>0</v>
      </c>
      <c r="AA656" s="148">
        <v>100</v>
      </c>
    </row>
    <row r="657" spans="1:27" s="147" customFormat="1" ht="12.75" x14ac:dyDescent="0.2">
      <c r="A657" s="130">
        <v>649</v>
      </c>
      <c r="B657" s="137" t="s">
        <v>1788</v>
      </c>
      <c r="C657" s="138">
        <v>2690.5999999999995</v>
      </c>
      <c r="D657" s="138">
        <v>946.3</v>
      </c>
      <c r="E657" s="138">
        <v>1713.1</v>
      </c>
      <c r="F657" s="138">
        <v>0</v>
      </c>
      <c r="G657" s="138">
        <v>31.2</v>
      </c>
      <c r="H657" s="138">
        <v>2940.8999999999996</v>
      </c>
      <c r="I657" s="139">
        <v>946.3</v>
      </c>
      <c r="J657" s="139">
        <v>1918.8</v>
      </c>
      <c r="K657" s="139">
        <v>0</v>
      </c>
      <c r="L657" s="139">
        <v>75.8</v>
      </c>
      <c r="M657" s="138">
        <v>2703.1661000000004</v>
      </c>
      <c r="N657" s="139">
        <v>946.3</v>
      </c>
      <c r="O657" s="139">
        <v>1681.0661</v>
      </c>
      <c r="P657" s="139">
        <v>0</v>
      </c>
      <c r="Q657" s="140">
        <v>75.8</v>
      </c>
      <c r="R657" s="141">
        <v>-237.73389999999927</v>
      </c>
      <c r="S657" s="140">
        <v>0</v>
      </c>
      <c r="T657" s="140">
        <v>-237.73389999999995</v>
      </c>
      <c r="U657" s="140">
        <v>0</v>
      </c>
      <c r="V657" s="141">
        <v>0</v>
      </c>
      <c r="W657" s="141">
        <v>91.916287531027933</v>
      </c>
      <c r="X657" s="140">
        <v>100</v>
      </c>
      <c r="Y657" s="140">
        <v>87.610282468209306</v>
      </c>
      <c r="Z657" s="140">
        <v>0</v>
      </c>
      <c r="AA657" s="142">
        <v>100</v>
      </c>
    </row>
    <row r="658" spans="1:27" s="147" customFormat="1" ht="12.75" x14ac:dyDescent="0.2">
      <c r="A658" s="130">
        <v>650</v>
      </c>
      <c r="B658" s="137" t="s">
        <v>1789</v>
      </c>
      <c r="C658" s="138">
        <v>2819.7</v>
      </c>
      <c r="D658" s="138">
        <v>1026.5999999999999</v>
      </c>
      <c r="E658" s="138">
        <v>1756.9</v>
      </c>
      <c r="F658" s="138">
        <v>0</v>
      </c>
      <c r="G658" s="138">
        <v>36.200000000000003</v>
      </c>
      <c r="H658" s="138">
        <v>3335.4</v>
      </c>
      <c r="I658" s="139">
        <v>1026.5999999999999</v>
      </c>
      <c r="J658" s="139">
        <v>2019.3999999999999</v>
      </c>
      <c r="K658" s="139">
        <v>0</v>
      </c>
      <c r="L658" s="139">
        <v>289.40000000000003</v>
      </c>
      <c r="M658" s="138">
        <v>3153.9209999999998</v>
      </c>
      <c r="N658" s="139">
        <v>1026.5999999999999</v>
      </c>
      <c r="O658" s="139">
        <v>1837.9211</v>
      </c>
      <c r="P658" s="139">
        <v>0</v>
      </c>
      <c r="Q658" s="140">
        <v>289.40000000000003</v>
      </c>
      <c r="R658" s="141">
        <v>-181.47900000000027</v>
      </c>
      <c r="S658" s="140">
        <v>0</v>
      </c>
      <c r="T658" s="140">
        <v>-181.47889999999984</v>
      </c>
      <c r="U658" s="140">
        <v>0</v>
      </c>
      <c r="V658" s="141">
        <v>0</v>
      </c>
      <c r="W658" s="141">
        <v>94.559003417880902</v>
      </c>
      <c r="X658" s="140">
        <v>100</v>
      </c>
      <c r="Y658" s="140">
        <v>91.013226701000306</v>
      </c>
      <c r="Z658" s="140">
        <v>0</v>
      </c>
      <c r="AA658" s="142">
        <v>100</v>
      </c>
    </row>
    <row r="659" spans="1:27" s="147" customFormat="1" ht="12.75" x14ac:dyDescent="0.2">
      <c r="A659" s="130">
        <v>651</v>
      </c>
      <c r="B659" s="137" t="s">
        <v>1774</v>
      </c>
      <c r="C659" s="138">
        <v>10193.699999999999</v>
      </c>
      <c r="D659" s="138">
        <v>1271.3</v>
      </c>
      <c r="E659" s="138">
        <v>8413.1</v>
      </c>
      <c r="F659" s="138">
        <v>0</v>
      </c>
      <c r="G659" s="138">
        <v>509.3</v>
      </c>
      <c r="H659" s="138">
        <v>14851.600000000002</v>
      </c>
      <c r="I659" s="139">
        <v>1271.3</v>
      </c>
      <c r="J659" s="139">
        <v>12856.9</v>
      </c>
      <c r="K659" s="139">
        <v>0</v>
      </c>
      <c r="L659" s="139">
        <v>723.4</v>
      </c>
      <c r="M659" s="138">
        <v>14849.182499999999</v>
      </c>
      <c r="N659" s="139">
        <v>1271.3</v>
      </c>
      <c r="O659" s="139">
        <v>12854.482499999998</v>
      </c>
      <c r="P659" s="139">
        <v>0</v>
      </c>
      <c r="Q659" s="140">
        <v>723.4</v>
      </c>
      <c r="R659" s="141">
        <v>-2.4175000000032014</v>
      </c>
      <c r="S659" s="140">
        <v>0</v>
      </c>
      <c r="T659" s="140">
        <v>-2.4175000000013824</v>
      </c>
      <c r="U659" s="140">
        <v>0</v>
      </c>
      <c r="V659" s="141">
        <v>0</v>
      </c>
      <c r="W659" s="141">
        <v>99.983722292547583</v>
      </c>
      <c r="X659" s="140">
        <v>100</v>
      </c>
      <c r="Y659" s="140">
        <v>99.981196867051921</v>
      </c>
      <c r="Z659" s="140">
        <v>0</v>
      </c>
      <c r="AA659" s="142">
        <v>100</v>
      </c>
    </row>
    <row r="660" spans="1:27" s="147" customFormat="1" ht="12.75" x14ac:dyDescent="0.2">
      <c r="A660" s="130">
        <v>652</v>
      </c>
      <c r="B660" s="137" t="s">
        <v>1790</v>
      </c>
      <c r="C660" s="138">
        <v>2609</v>
      </c>
      <c r="D660" s="138">
        <v>955.5</v>
      </c>
      <c r="E660" s="138">
        <v>1583.3</v>
      </c>
      <c r="F660" s="138">
        <v>0</v>
      </c>
      <c r="G660" s="138">
        <v>70.2</v>
      </c>
      <c r="H660" s="138">
        <v>3614.2999999999997</v>
      </c>
      <c r="I660" s="139">
        <v>955.5</v>
      </c>
      <c r="J660" s="139">
        <v>2519.1</v>
      </c>
      <c r="K660" s="139">
        <v>0</v>
      </c>
      <c r="L660" s="139">
        <v>139.70000000000002</v>
      </c>
      <c r="M660" s="138">
        <v>3467.25</v>
      </c>
      <c r="N660" s="139">
        <v>955.5</v>
      </c>
      <c r="O660" s="139">
        <v>2372.0500999999999</v>
      </c>
      <c r="P660" s="139">
        <v>0</v>
      </c>
      <c r="Q660" s="140">
        <v>139.70000000000002</v>
      </c>
      <c r="R660" s="141">
        <v>-147.04999999999973</v>
      </c>
      <c r="S660" s="140">
        <v>0</v>
      </c>
      <c r="T660" s="140">
        <v>-147.04989999999998</v>
      </c>
      <c r="U660" s="140">
        <v>0</v>
      </c>
      <c r="V660" s="141">
        <v>0</v>
      </c>
      <c r="W660" s="141">
        <v>95.931439006169938</v>
      </c>
      <c r="X660" s="140">
        <v>100</v>
      </c>
      <c r="Y660" s="140">
        <v>94.162601722837522</v>
      </c>
      <c r="Z660" s="140">
        <v>0</v>
      </c>
      <c r="AA660" s="142">
        <v>100</v>
      </c>
    </row>
    <row r="661" spans="1:27" s="147" customFormat="1" ht="12.75" x14ac:dyDescent="0.2">
      <c r="A661" s="130">
        <v>653</v>
      </c>
      <c r="B661" s="137" t="s">
        <v>1791</v>
      </c>
      <c r="C661" s="138">
        <v>2062.6000000000004</v>
      </c>
      <c r="D661" s="138">
        <v>518.4</v>
      </c>
      <c r="E661" s="138">
        <v>1463.4</v>
      </c>
      <c r="F661" s="138">
        <v>0</v>
      </c>
      <c r="G661" s="138">
        <v>80.8</v>
      </c>
      <c r="H661" s="138">
        <v>2219.1</v>
      </c>
      <c r="I661" s="139">
        <v>518.4</v>
      </c>
      <c r="J661" s="139">
        <v>1576.5</v>
      </c>
      <c r="K661" s="139">
        <v>0</v>
      </c>
      <c r="L661" s="139">
        <v>124.19999999999999</v>
      </c>
      <c r="M661" s="138">
        <v>2002.153</v>
      </c>
      <c r="N661" s="139">
        <v>518.4</v>
      </c>
      <c r="O661" s="139">
        <v>1359.5529999999999</v>
      </c>
      <c r="P661" s="139">
        <v>0</v>
      </c>
      <c r="Q661" s="140">
        <v>124.19999999999999</v>
      </c>
      <c r="R661" s="141">
        <v>-216.94699999999989</v>
      </c>
      <c r="S661" s="140">
        <v>0</v>
      </c>
      <c r="T661" s="140">
        <v>-216.94700000000012</v>
      </c>
      <c r="U661" s="140">
        <v>0</v>
      </c>
      <c r="V661" s="141">
        <v>0</v>
      </c>
      <c r="W661" s="141">
        <v>90.223649227164174</v>
      </c>
      <c r="X661" s="140">
        <v>100</v>
      </c>
      <c r="Y661" s="140">
        <v>86.238693307960673</v>
      </c>
      <c r="Z661" s="140">
        <v>0</v>
      </c>
      <c r="AA661" s="142">
        <v>100</v>
      </c>
    </row>
    <row r="662" spans="1:27" s="147" customFormat="1" ht="12.75" x14ac:dyDescent="0.2">
      <c r="A662" s="130">
        <v>654</v>
      </c>
      <c r="B662" s="137" t="s">
        <v>1792</v>
      </c>
      <c r="C662" s="138">
        <v>3297.2</v>
      </c>
      <c r="D662" s="138">
        <v>994.5</v>
      </c>
      <c r="E662" s="138">
        <v>2275.1</v>
      </c>
      <c r="F662" s="138">
        <v>0</v>
      </c>
      <c r="G662" s="138">
        <v>27.6</v>
      </c>
      <c r="H662" s="138">
        <v>4759.8000000000011</v>
      </c>
      <c r="I662" s="139">
        <v>994.5</v>
      </c>
      <c r="J662" s="139">
        <v>3315.3</v>
      </c>
      <c r="K662" s="139">
        <v>0</v>
      </c>
      <c r="L662" s="139">
        <v>450</v>
      </c>
      <c r="M662" s="138">
        <v>4657.2386999999999</v>
      </c>
      <c r="N662" s="139">
        <v>994.5</v>
      </c>
      <c r="O662" s="139">
        <v>3212.7387000000003</v>
      </c>
      <c r="P662" s="139">
        <v>0</v>
      </c>
      <c r="Q662" s="140">
        <v>450</v>
      </c>
      <c r="R662" s="141">
        <v>-102.56130000000121</v>
      </c>
      <c r="S662" s="140">
        <v>0</v>
      </c>
      <c r="T662" s="140">
        <v>-102.56129999999985</v>
      </c>
      <c r="U662" s="140">
        <v>0</v>
      </c>
      <c r="V662" s="141">
        <v>0</v>
      </c>
      <c r="W662" s="141">
        <v>97.845260305054808</v>
      </c>
      <c r="X662" s="140">
        <v>100</v>
      </c>
      <c r="Y662" s="140">
        <v>96.906424757940471</v>
      </c>
      <c r="Z662" s="140">
        <v>0</v>
      </c>
      <c r="AA662" s="142">
        <v>100</v>
      </c>
    </row>
    <row r="663" spans="1:27" s="147" customFormat="1" ht="12.75" x14ac:dyDescent="0.2">
      <c r="A663" s="130">
        <v>655</v>
      </c>
      <c r="B663" s="137" t="s">
        <v>1793</v>
      </c>
      <c r="C663" s="138">
        <v>1633.7</v>
      </c>
      <c r="D663" s="138">
        <v>890.1</v>
      </c>
      <c r="E663" s="138">
        <v>719.4</v>
      </c>
      <c r="F663" s="138">
        <v>0</v>
      </c>
      <c r="G663" s="138">
        <v>24.2</v>
      </c>
      <c r="H663" s="138">
        <v>2347.7999999999997</v>
      </c>
      <c r="I663" s="139">
        <v>890.1</v>
      </c>
      <c r="J663" s="139">
        <v>1357.4</v>
      </c>
      <c r="K663" s="139">
        <v>0</v>
      </c>
      <c r="L663" s="139">
        <v>100.30000000000001</v>
      </c>
      <c r="M663" s="138">
        <v>2238.2458000000001</v>
      </c>
      <c r="N663" s="139">
        <v>890.1</v>
      </c>
      <c r="O663" s="139">
        <v>1247.8457000000001</v>
      </c>
      <c r="P663" s="139">
        <v>0</v>
      </c>
      <c r="Q663" s="140">
        <v>100.30000000000001</v>
      </c>
      <c r="R663" s="141">
        <v>-109.55419999999958</v>
      </c>
      <c r="S663" s="140">
        <v>0</v>
      </c>
      <c r="T663" s="140">
        <v>-109.55430000000001</v>
      </c>
      <c r="U663" s="140">
        <v>0</v>
      </c>
      <c r="V663" s="141">
        <v>0</v>
      </c>
      <c r="W663" s="141">
        <v>95.333750745378666</v>
      </c>
      <c r="X663" s="140">
        <v>100</v>
      </c>
      <c r="Y663" s="140">
        <v>91.929107116546334</v>
      </c>
      <c r="Z663" s="140">
        <v>0</v>
      </c>
      <c r="AA663" s="142">
        <v>100</v>
      </c>
    </row>
    <row r="664" spans="1:27" s="147" customFormat="1" ht="12.75" x14ac:dyDescent="0.2">
      <c r="A664" s="130">
        <v>656</v>
      </c>
      <c r="B664" s="137" t="s">
        <v>1794</v>
      </c>
      <c r="C664" s="138">
        <v>6142.5</v>
      </c>
      <c r="D664" s="138">
        <v>1331.7</v>
      </c>
      <c r="E664" s="138">
        <v>4715.1000000000004</v>
      </c>
      <c r="F664" s="138">
        <v>0</v>
      </c>
      <c r="G664" s="138">
        <v>95.7</v>
      </c>
      <c r="H664" s="138">
        <v>7837.3</v>
      </c>
      <c r="I664" s="139">
        <v>1331.7</v>
      </c>
      <c r="J664" s="139">
        <v>6226.6</v>
      </c>
      <c r="K664" s="139">
        <v>0</v>
      </c>
      <c r="L664" s="139">
        <v>279</v>
      </c>
      <c r="M664" s="138">
        <v>7836.0634</v>
      </c>
      <c r="N664" s="139">
        <v>1331.7</v>
      </c>
      <c r="O664" s="139">
        <v>6225.3635000000013</v>
      </c>
      <c r="P664" s="139">
        <v>0</v>
      </c>
      <c r="Q664" s="140">
        <v>279</v>
      </c>
      <c r="R664" s="141">
        <v>-1.2366000000001804</v>
      </c>
      <c r="S664" s="140">
        <v>0</v>
      </c>
      <c r="T664" s="140">
        <v>-1.2364999999990687</v>
      </c>
      <c r="U664" s="140">
        <v>0</v>
      </c>
      <c r="V664" s="141">
        <v>0</v>
      </c>
      <c r="W664" s="141">
        <v>99.984221606930959</v>
      </c>
      <c r="X664" s="140">
        <v>100</v>
      </c>
      <c r="Y664" s="140">
        <v>99.980141650338879</v>
      </c>
      <c r="Z664" s="140">
        <v>0</v>
      </c>
      <c r="AA664" s="142">
        <v>100</v>
      </c>
    </row>
    <row r="665" spans="1:27" s="147" customFormat="1" ht="12.75" x14ac:dyDescent="0.2">
      <c r="A665" s="130">
        <v>657</v>
      </c>
      <c r="B665" s="137" t="s">
        <v>1795</v>
      </c>
      <c r="C665" s="138">
        <v>1586.4999999999998</v>
      </c>
      <c r="D665" s="138">
        <v>782.8</v>
      </c>
      <c r="E665" s="138">
        <v>790.4</v>
      </c>
      <c r="F665" s="138">
        <v>0</v>
      </c>
      <c r="G665" s="138">
        <v>13.3</v>
      </c>
      <c r="H665" s="138">
        <v>1635.2999999999997</v>
      </c>
      <c r="I665" s="139">
        <v>782.8</v>
      </c>
      <c r="J665" s="139">
        <v>817.5</v>
      </c>
      <c r="K665" s="139">
        <v>0</v>
      </c>
      <c r="L665" s="139">
        <v>35</v>
      </c>
      <c r="M665" s="138">
        <v>1580.136</v>
      </c>
      <c r="N665" s="139">
        <v>782.8</v>
      </c>
      <c r="O665" s="139">
        <v>762.33600000000001</v>
      </c>
      <c r="P665" s="139">
        <v>0</v>
      </c>
      <c r="Q665" s="140">
        <v>35</v>
      </c>
      <c r="R665" s="141">
        <v>-55.16399999999976</v>
      </c>
      <c r="S665" s="140">
        <v>0</v>
      </c>
      <c r="T665" s="140">
        <v>-55.163999999999987</v>
      </c>
      <c r="U665" s="140">
        <v>0</v>
      </c>
      <c r="V665" s="141">
        <v>0</v>
      </c>
      <c r="W665" s="141">
        <v>96.626674004769782</v>
      </c>
      <c r="X665" s="140">
        <v>100</v>
      </c>
      <c r="Y665" s="140">
        <v>93.25211009174312</v>
      </c>
      <c r="Z665" s="140">
        <v>0</v>
      </c>
      <c r="AA665" s="142">
        <v>100</v>
      </c>
    </row>
    <row r="666" spans="1:27" s="147" customFormat="1" ht="12.75" x14ac:dyDescent="0.2">
      <c r="A666" s="130">
        <v>658</v>
      </c>
      <c r="B666" s="137" t="s">
        <v>1796</v>
      </c>
      <c r="C666" s="138">
        <v>2093.7999999999997</v>
      </c>
      <c r="D666" s="138">
        <v>858.4</v>
      </c>
      <c r="E666" s="138">
        <v>1212.2</v>
      </c>
      <c r="F666" s="138">
        <v>0</v>
      </c>
      <c r="G666" s="138">
        <v>23.2</v>
      </c>
      <c r="H666" s="138">
        <v>2214.8000000000006</v>
      </c>
      <c r="I666" s="139">
        <v>858.4</v>
      </c>
      <c r="J666" s="139">
        <v>1286.0999999999999</v>
      </c>
      <c r="K666" s="139">
        <v>0</v>
      </c>
      <c r="L666" s="139">
        <v>70.3</v>
      </c>
      <c r="M666" s="138">
        <v>2128.4578000000001</v>
      </c>
      <c r="N666" s="139">
        <v>858.4</v>
      </c>
      <c r="O666" s="139">
        <v>1199.7577999999999</v>
      </c>
      <c r="P666" s="139">
        <v>0</v>
      </c>
      <c r="Q666" s="140">
        <v>70.3</v>
      </c>
      <c r="R666" s="141">
        <v>-86.342200000000503</v>
      </c>
      <c r="S666" s="140">
        <v>0</v>
      </c>
      <c r="T666" s="140">
        <v>-86.342200000000048</v>
      </c>
      <c r="U666" s="140">
        <v>0</v>
      </c>
      <c r="V666" s="141">
        <v>0</v>
      </c>
      <c r="W666" s="141">
        <v>96.101580278128935</v>
      </c>
      <c r="X666" s="140">
        <v>100</v>
      </c>
      <c r="Y666" s="140">
        <v>93.286509602674755</v>
      </c>
      <c r="Z666" s="140">
        <v>0</v>
      </c>
      <c r="AA666" s="142">
        <v>100</v>
      </c>
    </row>
    <row r="667" spans="1:27" s="147" customFormat="1" ht="12.75" x14ac:dyDescent="0.2">
      <c r="A667" s="130">
        <v>659</v>
      </c>
      <c r="B667" s="137"/>
      <c r="C667" s="138"/>
      <c r="D667" s="138"/>
      <c r="E667" s="138"/>
      <c r="F667" s="138"/>
      <c r="G667" s="138"/>
      <c r="H667" s="138">
        <v>0</v>
      </c>
      <c r="I667" s="139"/>
      <c r="J667" s="139">
        <v>0</v>
      </c>
      <c r="K667" s="139"/>
      <c r="L667" s="139"/>
      <c r="M667" s="139">
        <v>0</v>
      </c>
      <c r="N667" s="139"/>
      <c r="O667" s="139">
        <v>0</v>
      </c>
      <c r="P667" s="139"/>
      <c r="Q667" s="140">
        <v>0</v>
      </c>
      <c r="R667" s="141">
        <v>0</v>
      </c>
      <c r="S667" s="140"/>
      <c r="T667" s="140">
        <v>0</v>
      </c>
      <c r="U667" s="140"/>
      <c r="V667" s="141">
        <v>0</v>
      </c>
      <c r="W667" s="141">
        <v>0</v>
      </c>
      <c r="X667" s="140"/>
      <c r="Y667" s="140">
        <v>0</v>
      </c>
      <c r="Z667" s="140"/>
      <c r="AA667" s="142">
        <v>0</v>
      </c>
    </row>
    <row r="668" spans="1:27" s="147" customFormat="1" ht="12.75" x14ac:dyDescent="0.2">
      <c r="A668" s="130">
        <v>660</v>
      </c>
      <c r="B668" s="143" t="s">
        <v>1797</v>
      </c>
      <c r="C668" s="144">
        <v>153440.70000000001</v>
      </c>
      <c r="D668" s="144">
        <v>36329.800000000003</v>
      </c>
      <c r="E668" s="144">
        <v>114058.40000000001</v>
      </c>
      <c r="F668" s="144">
        <v>0</v>
      </c>
      <c r="G668" s="144">
        <v>3052.5</v>
      </c>
      <c r="H668" s="144">
        <v>169155</v>
      </c>
      <c r="I668" s="144">
        <v>36329.800000000003</v>
      </c>
      <c r="J668" s="144">
        <v>127571.2</v>
      </c>
      <c r="K668" s="144">
        <v>0</v>
      </c>
      <c r="L668" s="144">
        <v>5254</v>
      </c>
      <c r="M668" s="144">
        <v>164418.74420000002</v>
      </c>
      <c r="N668" s="144">
        <v>36329.800000000003</v>
      </c>
      <c r="O668" s="144">
        <v>122834.94430000002</v>
      </c>
      <c r="P668" s="144">
        <v>0</v>
      </c>
      <c r="Q668" s="144">
        <v>5254</v>
      </c>
      <c r="R668" s="141">
        <v>-4736.2557999999844</v>
      </c>
      <c r="S668" s="141">
        <v>0</v>
      </c>
      <c r="T668" s="141">
        <v>-4736.2556999999797</v>
      </c>
      <c r="U668" s="141">
        <v>0</v>
      </c>
      <c r="V668" s="141">
        <v>0</v>
      </c>
      <c r="W668" s="141">
        <v>97.200049776831904</v>
      </c>
      <c r="X668" s="141">
        <v>100</v>
      </c>
      <c r="Y668" s="140">
        <v>96.287362900090329</v>
      </c>
      <c r="Z668" s="140">
        <v>0</v>
      </c>
      <c r="AA668" s="142">
        <v>100</v>
      </c>
    </row>
    <row r="669" spans="1:27" s="147" customFormat="1" ht="12.75" x14ac:dyDescent="0.2">
      <c r="A669" s="130">
        <v>661</v>
      </c>
      <c r="B669" s="143" t="s">
        <v>1265</v>
      </c>
      <c r="C669" s="144">
        <v>101845.8</v>
      </c>
      <c r="D669" s="144">
        <v>19912.7</v>
      </c>
      <c r="E669" s="144">
        <v>80829.8</v>
      </c>
      <c r="F669" s="144">
        <v>0</v>
      </c>
      <c r="G669" s="144">
        <v>1103.3</v>
      </c>
      <c r="H669" s="144">
        <v>113383.59999999998</v>
      </c>
      <c r="I669" s="144">
        <v>19912.7</v>
      </c>
      <c r="J669" s="144">
        <v>91445.2</v>
      </c>
      <c r="K669" s="144">
        <v>0</v>
      </c>
      <c r="L669" s="144">
        <v>2025.6999999999998</v>
      </c>
      <c r="M669" s="144">
        <v>111178.4939</v>
      </c>
      <c r="N669" s="144">
        <v>19912.7</v>
      </c>
      <c r="O669" s="144">
        <v>89240.093900000007</v>
      </c>
      <c r="P669" s="144">
        <v>0</v>
      </c>
      <c r="Q669" s="144">
        <v>2025.6999999999998</v>
      </c>
      <c r="R669" s="141">
        <v>-2205.1060999999754</v>
      </c>
      <c r="S669" s="141">
        <v>0</v>
      </c>
      <c r="T669" s="141">
        <v>-2205.10609999999</v>
      </c>
      <c r="U669" s="141">
        <v>0</v>
      </c>
      <c r="V669" s="141">
        <v>0</v>
      </c>
      <c r="W669" s="141">
        <v>98.055180731604935</v>
      </c>
      <c r="X669" s="141">
        <v>100</v>
      </c>
      <c r="Y669" s="140">
        <v>97.588603775813283</v>
      </c>
      <c r="Z669" s="140">
        <v>0</v>
      </c>
      <c r="AA669" s="142">
        <v>100</v>
      </c>
    </row>
    <row r="670" spans="1:27" s="147" customFormat="1" ht="12.75" x14ac:dyDescent="0.2">
      <c r="A670" s="130">
        <v>662</v>
      </c>
      <c r="B670" s="143" t="s">
        <v>1266</v>
      </c>
      <c r="C670" s="144">
        <v>51594.9</v>
      </c>
      <c r="D670" s="144">
        <v>16417.099999999999</v>
      </c>
      <c r="E670" s="144">
        <v>33228.600000000006</v>
      </c>
      <c r="F670" s="144">
        <v>0</v>
      </c>
      <c r="G670" s="144">
        <v>1949.2000000000003</v>
      </c>
      <c r="H670" s="144">
        <v>55771.399999999994</v>
      </c>
      <c r="I670" s="144">
        <v>16417.099999999999</v>
      </c>
      <c r="J670" s="144">
        <v>36125.999999999993</v>
      </c>
      <c r="K670" s="144">
        <v>0</v>
      </c>
      <c r="L670" s="144">
        <v>3228.2999999999997</v>
      </c>
      <c r="M670" s="144">
        <v>53240.2503</v>
      </c>
      <c r="N670" s="144">
        <v>16417.099999999999</v>
      </c>
      <c r="O670" s="144">
        <v>33594.850399999996</v>
      </c>
      <c r="P670" s="144">
        <v>0</v>
      </c>
      <c r="Q670" s="144">
        <v>3228.3</v>
      </c>
      <c r="R670" s="141">
        <v>-2531.1496999999945</v>
      </c>
      <c r="S670" s="141">
        <v>0</v>
      </c>
      <c r="T670" s="141">
        <v>-2531.149599999997</v>
      </c>
      <c r="U670" s="141">
        <v>0</v>
      </c>
      <c r="V670" s="141">
        <v>0</v>
      </c>
      <c r="W670" s="141">
        <v>95.461563274366441</v>
      </c>
      <c r="X670" s="141">
        <v>100</v>
      </c>
      <c r="Y670" s="140">
        <v>92.993551458783159</v>
      </c>
      <c r="Z670" s="140">
        <v>0</v>
      </c>
      <c r="AA670" s="142">
        <v>100.00000000000003</v>
      </c>
    </row>
    <row r="671" spans="1:27" s="147" customFormat="1" ht="12.75" x14ac:dyDescent="0.2">
      <c r="A671" s="130">
        <v>663</v>
      </c>
      <c r="B671" s="137" t="s">
        <v>1291</v>
      </c>
      <c r="C671" s="138">
        <v>101845.8</v>
      </c>
      <c r="D671" s="138">
        <v>19912.7</v>
      </c>
      <c r="E671" s="138">
        <v>80829.8</v>
      </c>
      <c r="F671" s="138">
        <v>0</v>
      </c>
      <c r="G671" s="138">
        <v>1103.3</v>
      </c>
      <c r="H671" s="138">
        <v>113383.59999999998</v>
      </c>
      <c r="I671" s="139">
        <v>19912.7</v>
      </c>
      <c r="J671" s="139">
        <v>91445.2</v>
      </c>
      <c r="K671" s="139">
        <v>0</v>
      </c>
      <c r="L671" s="139">
        <v>2025.6999999999998</v>
      </c>
      <c r="M671" s="138">
        <v>111178.4939</v>
      </c>
      <c r="N671" s="139">
        <v>19912.7</v>
      </c>
      <c r="O671" s="139">
        <v>89240.093900000007</v>
      </c>
      <c r="P671" s="139">
        <v>0</v>
      </c>
      <c r="Q671" s="140">
        <v>2025.6999999999998</v>
      </c>
      <c r="R671" s="141">
        <v>-2205.1060999999754</v>
      </c>
      <c r="S671" s="140">
        <v>0</v>
      </c>
      <c r="T671" s="140">
        <v>-2205.10609999999</v>
      </c>
      <c r="U671" s="140">
        <v>0</v>
      </c>
      <c r="V671" s="141">
        <v>0</v>
      </c>
      <c r="W671" s="141">
        <v>98.055180731604935</v>
      </c>
      <c r="X671" s="140">
        <v>100</v>
      </c>
      <c r="Y671" s="140">
        <v>97.588603775813283</v>
      </c>
      <c r="Z671" s="140">
        <v>0</v>
      </c>
      <c r="AA671" s="142">
        <v>100</v>
      </c>
    </row>
    <row r="672" spans="1:27" s="147" customFormat="1" ht="12.75" x14ac:dyDescent="0.2">
      <c r="A672" s="130">
        <v>664</v>
      </c>
      <c r="B672" s="137" t="s">
        <v>1798</v>
      </c>
      <c r="C672" s="138">
        <v>3162.5</v>
      </c>
      <c r="D672" s="138">
        <v>544.1</v>
      </c>
      <c r="E672" s="138">
        <v>2445.8000000000002</v>
      </c>
      <c r="F672" s="138">
        <v>0</v>
      </c>
      <c r="G672" s="138">
        <v>172.6</v>
      </c>
      <c r="H672" s="138">
        <v>3445.8999999999996</v>
      </c>
      <c r="I672" s="139">
        <v>544.1</v>
      </c>
      <c r="J672" s="139">
        <v>2660.5</v>
      </c>
      <c r="K672" s="139">
        <v>0</v>
      </c>
      <c r="L672" s="139">
        <v>241.3</v>
      </c>
      <c r="M672" s="138">
        <v>3433.8818999999999</v>
      </c>
      <c r="N672" s="139">
        <v>544.1</v>
      </c>
      <c r="O672" s="139">
        <v>2648.4818999999998</v>
      </c>
      <c r="P672" s="139">
        <v>0</v>
      </c>
      <c r="Q672" s="140">
        <v>241.3</v>
      </c>
      <c r="R672" s="141">
        <v>-12.018099999999777</v>
      </c>
      <c r="S672" s="140">
        <v>0</v>
      </c>
      <c r="T672" s="140">
        <v>-12.018100000000231</v>
      </c>
      <c r="U672" s="140">
        <v>0</v>
      </c>
      <c r="V672" s="141">
        <v>0</v>
      </c>
      <c r="W672" s="141">
        <v>99.651234800777743</v>
      </c>
      <c r="X672" s="140">
        <v>100</v>
      </c>
      <c r="Y672" s="140">
        <v>99.548276639729366</v>
      </c>
      <c r="Z672" s="140">
        <v>0</v>
      </c>
      <c r="AA672" s="142">
        <v>100</v>
      </c>
    </row>
    <row r="673" spans="1:27" s="147" customFormat="1" ht="12.75" x14ac:dyDescent="0.2">
      <c r="A673" s="130">
        <v>665</v>
      </c>
      <c r="B673" s="137" t="s">
        <v>1799</v>
      </c>
      <c r="C673" s="138">
        <v>2614.6999999999998</v>
      </c>
      <c r="D673" s="138">
        <v>899.3</v>
      </c>
      <c r="E673" s="138">
        <v>1669.2</v>
      </c>
      <c r="F673" s="138">
        <v>0</v>
      </c>
      <c r="G673" s="138">
        <v>46.2</v>
      </c>
      <c r="H673" s="138">
        <v>2802.5999999999995</v>
      </c>
      <c r="I673" s="139">
        <v>899.3</v>
      </c>
      <c r="J673" s="139">
        <v>1765.8</v>
      </c>
      <c r="K673" s="139">
        <v>0</v>
      </c>
      <c r="L673" s="139">
        <v>137.49999999999997</v>
      </c>
      <c r="M673" s="138">
        <v>2799.5819000000001</v>
      </c>
      <c r="N673" s="139">
        <v>899.3</v>
      </c>
      <c r="O673" s="139">
        <v>1762.7819</v>
      </c>
      <c r="P673" s="139">
        <v>0</v>
      </c>
      <c r="Q673" s="140">
        <v>137.49999999999997</v>
      </c>
      <c r="R673" s="141">
        <v>-3.0180999999993219</v>
      </c>
      <c r="S673" s="140">
        <v>0</v>
      </c>
      <c r="T673" s="140">
        <v>-3.018100000000004</v>
      </c>
      <c r="U673" s="140">
        <v>0</v>
      </c>
      <c r="V673" s="141">
        <v>0</v>
      </c>
      <c r="W673" s="141">
        <v>99.892310711482224</v>
      </c>
      <c r="X673" s="140">
        <v>100</v>
      </c>
      <c r="Y673" s="140">
        <v>99.82908030354514</v>
      </c>
      <c r="Z673" s="140">
        <v>0</v>
      </c>
      <c r="AA673" s="142">
        <v>100</v>
      </c>
    </row>
    <row r="674" spans="1:27" s="147" customFormat="1" ht="12.75" x14ac:dyDescent="0.2">
      <c r="A674" s="130">
        <v>666</v>
      </c>
      <c r="B674" s="137" t="s">
        <v>1800</v>
      </c>
      <c r="C674" s="138">
        <v>1673.6000000000001</v>
      </c>
      <c r="D674" s="138">
        <v>788.9</v>
      </c>
      <c r="E674" s="138">
        <v>822</v>
      </c>
      <c r="F674" s="138">
        <v>0</v>
      </c>
      <c r="G674" s="138">
        <v>62.7</v>
      </c>
      <c r="H674" s="138">
        <v>1839.9</v>
      </c>
      <c r="I674" s="139">
        <v>788.9</v>
      </c>
      <c r="J674" s="139">
        <v>979</v>
      </c>
      <c r="K674" s="139">
        <v>0</v>
      </c>
      <c r="L674" s="139">
        <v>72</v>
      </c>
      <c r="M674" s="138">
        <v>1691.9168999999999</v>
      </c>
      <c r="N674" s="139">
        <v>788.9</v>
      </c>
      <c r="O674" s="139">
        <v>831.01690000000008</v>
      </c>
      <c r="P674" s="139">
        <v>0</v>
      </c>
      <c r="Q674" s="140">
        <v>72</v>
      </c>
      <c r="R674" s="141">
        <v>-147.98310000000015</v>
      </c>
      <c r="S674" s="140">
        <v>0</v>
      </c>
      <c r="T674" s="140">
        <v>-147.98309999999992</v>
      </c>
      <c r="U674" s="140">
        <v>0</v>
      </c>
      <c r="V674" s="141">
        <v>0</v>
      </c>
      <c r="W674" s="141">
        <v>91.957003097994445</v>
      </c>
      <c r="X674" s="140">
        <v>100</v>
      </c>
      <c r="Y674" s="140">
        <v>84.884259448416756</v>
      </c>
      <c r="Z674" s="140">
        <v>0</v>
      </c>
      <c r="AA674" s="142">
        <v>100</v>
      </c>
    </row>
    <row r="675" spans="1:27" s="147" customFormat="1" ht="12.75" x14ac:dyDescent="0.2">
      <c r="A675" s="130">
        <v>667</v>
      </c>
      <c r="B675" s="137" t="s">
        <v>1801</v>
      </c>
      <c r="C675" s="138">
        <v>2271.1999999999998</v>
      </c>
      <c r="D675" s="138">
        <v>945</v>
      </c>
      <c r="E675" s="138">
        <v>1299</v>
      </c>
      <c r="F675" s="138">
        <v>0</v>
      </c>
      <c r="G675" s="138">
        <v>27.2</v>
      </c>
      <c r="H675" s="138">
        <v>2506.7000000000007</v>
      </c>
      <c r="I675" s="139">
        <v>945</v>
      </c>
      <c r="J675" s="139">
        <v>1480.1000000000001</v>
      </c>
      <c r="K675" s="139">
        <v>0</v>
      </c>
      <c r="L675" s="139">
        <v>81.599999999999994</v>
      </c>
      <c r="M675" s="138">
        <v>2343.2184999999999</v>
      </c>
      <c r="N675" s="139">
        <v>945</v>
      </c>
      <c r="O675" s="139">
        <v>1316.6185</v>
      </c>
      <c r="P675" s="139">
        <v>0</v>
      </c>
      <c r="Q675" s="140">
        <v>81.599999999999994</v>
      </c>
      <c r="R675" s="141">
        <v>-163.48150000000078</v>
      </c>
      <c r="S675" s="140">
        <v>0</v>
      </c>
      <c r="T675" s="140">
        <v>-163.4815000000001</v>
      </c>
      <c r="U675" s="140">
        <v>0</v>
      </c>
      <c r="V675" s="141">
        <v>0</v>
      </c>
      <c r="W675" s="141">
        <v>93.478218374755627</v>
      </c>
      <c r="X675" s="140">
        <v>100</v>
      </c>
      <c r="Y675" s="140">
        <v>88.954699006823859</v>
      </c>
      <c r="Z675" s="140">
        <v>0</v>
      </c>
      <c r="AA675" s="142">
        <v>100</v>
      </c>
    </row>
    <row r="676" spans="1:27" s="147" customFormat="1" ht="12.75" x14ac:dyDescent="0.2">
      <c r="A676" s="130">
        <v>668</v>
      </c>
      <c r="B676" s="137" t="s">
        <v>1802</v>
      </c>
      <c r="C676" s="138">
        <v>1349.5</v>
      </c>
      <c r="D676" s="138">
        <v>755.2</v>
      </c>
      <c r="E676" s="138">
        <v>572.70000000000005</v>
      </c>
      <c r="F676" s="138">
        <v>0</v>
      </c>
      <c r="G676" s="138">
        <v>21.6</v>
      </c>
      <c r="H676" s="138">
        <v>1474.5000000000002</v>
      </c>
      <c r="I676" s="139">
        <v>755.2</v>
      </c>
      <c r="J676" s="139">
        <v>674.3</v>
      </c>
      <c r="K676" s="139">
        <v>0</v>
      </c>
      <c r="L676" s="139">
        <v>45</v>
      </c>
      <c r="M676" s="138">
        <v>1415.6963000000001</v>
      </c>
      <c r="N676" s="139">
        <v>755.2</v>
      </c>
      <c r="O676" s="139">
        <v>615.49630000000002</v>
      </c>
      <c r="P676" s="139">
        <v>0</v>
      </c>
      <c r="Q676" s="140">
        <v>45</v>
      </c>
      <c r="R676" s="141">
        <v>-58.803700000000163</v>
      </c>
      <c r="S676" s="140">
        <v>0</v>
      </c>
      <c r="T676" s="140">
        <v>-58.803699999999935</v>
      </c>
      <c r="U676" s="140">
        <v>0</v>
      </c>
      <c r="V676" s="141">
        <v>0</v>
      </c>
      <c r="W676" s="141">
        <v>96.01195659545607</v>
      </c>
      <c r="X676" s="140">
        <v>100</v>
      </c>
      <c r="Y676" s="140">
        <v>91.279297048791349</v>
      </c>
      <c r="Z676" s="140">
        <v>0</v>
      </c>
      <c r="AA676" s="142">
        <v>100</v>
      </c>
    </row>
    <row r="677" spans="1:27" s="147" customFormat="1" ht="12.75" x14ac:dyDescent="0.2">
      <c r="A677" s="130">
        <v>669</v>
      </c>
      <c r="B677" s="137" t="s">
        <v>1803</v>
      </c>
      <c r="C677" s="138">
        <v>1741.3</v>
      </c>
      <c r="D677" s="138">
        <v>690.8</v>
      </c>
      <c r="E677" s="138">
        <v>992.5</v>
      </c>
      <c r="F677" s="138">
        <v>0</v>
      </c>
      <c r="G677" s="138">
        <v>58</v>
      </c>
      <c r="H677" s="138">
        <v>1798.1999999999996</v>
      </c>
      <c r="I677" s="139">
        <v>690.8</v>
      </c>
      <c r="J677" s="139">
        <v>1046.8</v>
      </c>
      <c r="K677" s="139">
        <v>0</v>
      </c>
      <c r="L677" s="139">
        <v>60.6</v>
      </c>
      <c r="M677" s="138">
        <v>1798.1863999999998</v>
      </c>
      <c r="N677" s="139">
        <v>690.8</v>
      </c>
      <c r="O677" s="139">
        <v>1046.7864</v>
      </c>
      <c r="P677" s="139">
        <v>0</v>
      </c>
      <c r="Q677" s="140">
        <v>60.6</v>
      </c>
      <c r="R677" s="141">
        <v>-1.3599999999769352E-2</v>
      </c>
      <c r="S677" s="140">
        <v>0</v>
      </c>
      <c r="T677" s="140">
        <v>-1.3599999999996726E-2</v>
      </c>
      <c r="U677" s="140">
        <v>0</v>
      </c>
      <c r="V677" s="141">
        <v>0</v>
      </c>
      <c r="W677" s="141">
        <v>99.999243688132594</v>
      </c>
      <c r="X677" s="140">
        <v>100</v>
      </c>
      <c r="Y677" s="140">
        <v>99.998700802445555</v>
      </c>
      <c r="Z677" s="140">
        <v>0</v>
      </c>
      <c r="AA677" s="142">
        <v>100</v>
      </c>
    </row>
    <row r="678" spans="1:27" s="147" customFormat="1" ht="12.75" x14ac:dyDescent="0.2">
      <c r="A678" s="130">
        <v>670</v>
      </c>
      <c r="B678" s="137" t="s">
        <v>1804</v>
      </c>
      <c r="C678" s="138">
        <v>834.30000000000007</v>
      </c>
      <c r="D678" s="138">
        <v>669.4</v>
      </c>
      <c r="E678" s="138">
        <v>135.30000000000001</v>
      </c>
      <c r="F678" s="138">
        <v>0</v>
      </c>
      <c r="G678" s="138">
        <v>29.6</v>
      </c>
      <c r="H678" s="138">
        <v>834.30000000000007</v>
      </c>
      <c r="I678" s="139">
        <v>669.4</v>
      </c>
      <c r="J678" s="139">
        <v>135.30000000000001</v>
      </c>
      <c r="K678" s="139">
        <v>0</v>
      </c>
      <c r="L678" s="139">
        <v>29.6</v>
      </c>
      <c r="M678" s="138">
        <v>834.00429999999994</v>
      </c>
      <c r="N678" s="139">
        <v>669.4</v>
      </c>
      <c r="O678" s="139">
        <v>135.0043</v>
      </c>
      <c r="P678" s="139">
        <v>0</v>
      </c>
      <c r="Q678" s="140">
        <v>29.6</v>
      </c>
      <c r="R678" s="141">
        <v>-0.29570000000012442</v>
      </c>
      <c r="S678" s="140">
        <v>0</v>
      </c>
      <c r="T678" s="140">
        <v>-0.29570000000001073</v>
      </c>
      <c r="U678" s="140">
        <v>0</v>
      </c>
      <c r="V678" s="141">
        <v>0</v>
      </c>
      <c r="W678" s="141">
        <v>99.964557113748043</v>
      </c>
      <c r="X678" s="140">
        <v>100</v>
      </c>
      <c r="Y678" s="140">
        <v>99.78144863266813</v>
      </c>
      <c r="Z678" s="140">
        <v>0</v>
      </c>
      <c r="AA678" s="142">
        <v>100</v>
      </c>
    </row>
    <row r="679" spans="1:27" s="147" customFormat="1" ht="12.75" x14ac:dyDescent="0.2">
      <c r="A679" s="130">
        <v>671</v>
      </c>
      <c r="B679" s="137" t="s">
        <v>1805</v>
      </c>
      <c r="C679" s="138">
        <v>1521.4</v>
      </c>
      <c r="D679" s="138">
        <v>644.5</v>
      </c>
      <c r="E679" s="138">
        <v>830</v>
      </c>
      <c r="F679" s="138">
        <v>0</v>
      </c>
      <c r="G679" s="138">
        <v>46.9</v>
      </c>
      <c r="H679" s="138">
        <v>1639.8999999999996</v>
      </c>
      <c r="I679" s="139">
        <v>644.5</v>
      </c>
      <c r="J679" s="139">
        <v>925.59999999999991</v>
      </c>
      <c r="K679" s="139">
        <v>0</v>
      </c>
      <c r="L679" s="139">
        <v>69.8</v>
      </c>
      <c r="M679" s="138">
        <v>1633.1906999999999</v>
      </c>
      <c r="N679" s="139">
        <v>644.5</v>
      </c>
      <c r="O679" s="139">
        <v>918.89070000000004</v>
      </c>
      <c r="P679" s="139">
        <v>0</v>
      </c>
      <c r="Q679" s="140">
        <v>69.8</v>
      </c>
      <c r="R679" s="141">
        <v>-6.7092999999997573</v>
      </c>
      <c r="S679" s="140">
        <v>0</v>
      </c>
      <c r="T679" s="140">
        <v>-6.709299999999871</v>
      </c>
      <c r="U679" s="140">
        <v>0</v>
      </c>
      <c r="V679" s="141">
        <v>0</v>
      </c>
      <c r="W679" s="141">
        <v>99.590871394597244</v>
      </c>
      <c r="X679" s="140">
        <v>100</v>
      </c>
      <c r="Y679" s="140">
        <v>99.275140449438211</v>
      </c>
      <c r="Z679" s="140">
        <v>0</v>
      </c>
      <c r="AA679" s="142">
        <v>100</v>
      </c>
    </row>
    <row r="680" spans="1:27" s="147" customFormat="1" ht="12.75" x14ac:dyDescent="0.2">
      <c r="A680" s="130">
        <v>672</v>
      </c>
      <c r="B680" s="137" t="s">
        <v>1806</v>
      </c>
      <c r="C680" s="138">
        <v>2279.6</v>
      </c>
      <c r="D680" s="138">
        <v>792.9</v>
      </c>
      <c r="E680" s="138">
        <v>1421.7</v>
      </c>
      <c r="F680" s="138">
        <v>0</v>
      </c>
      <c r="G680" s="138">
        <v>65</v>
      </c>
      <c r="H680" s="138">
        <v>2658.2999999999997</v>
      </c>
      <c r="I680" s="139">
        <v>792.9</v>
      </c>
      <c r="J680" s="139">
        <v>1454.8</v>
      </c>
      <c r="K680" s="139">
        <v>0</v>
      </c>
      <c r="L680" s="139">
        <v>410.59999999999997</v>
      </c>
      <c r="M680" s="138">
        <v>2617.1935999999996</v>
      </c>
      <c r="N680" s="139">
        <v>792.9</v>
      </c>
      <c r="O680" s="139">
        <v>1413.6936000000001</v>
      </c>
      <c r="P680" s="139">
        <v>0</v>
      </c>
      <c r="Q680" s="140">
        <v>410.59999999999997</v>
      </c>
      <c r="R680" s="141">
        <v>-41.106400000000122</v>
      </c>
      <c r="S680" s="140">
        <v>0</v>
      </c>
      <c r="T680" s="140">
        <v>-41.106399999999894</v>
      </c>
      <c r="U680" s="140">
        <v>0</v>
      </c>
      <c r="V680" s="141">
        <v>0</v>
      </c>
      <c r="W680" s="141">
        <v>98.453658353082801</v>
      </c>
      <c r="X680" s="140">
        <v>100</v>
      </c>
      <c r="Y680" s="140">
        <v>97.174429474841901</v>
      </c>
      <c r="Z680" s="140">
        <v>0</v>
      </c>
      <c r="AA680" s="142">
        <v>100</v>
      </c>
    </row>
    <row r="681" spans="1:27" s="147" customFormat="1" ht="12.75" x14ac:dyDescent="0.2">
      <c r="A681" s="130">
        <v>673</v>
      </c>
      <c r="B681" s="137" t="s">
        <v>1807</v>
      </c>
      <c r="C681" s="138">
        <v>1999.7</v>
      </c>
      <c r="D681" s="138">
        <v>778</v>
      </c>
      <c r="E681" s="138">
        <v>1173</v>
      </c>
      <c r="F681" s="138">
        <v>0</v>
      </c>
      <c r="G681" s="138">
        <v>48.7</v>
      </c>
      <c r="H681" s="138">
        <v>2104.6999999999998</v>
      </c>
      <c r="I681" s="139">
        <v>778</v>
      </c>
      <c r="J681" s="139">
        <v>1236.5</v>
      </c>
      <c r="K681" s="139">
        <v>0</v>
      </c>
      <c r="L681" s="139">
        <v>90.199999999999989</v>
      </c>
      <c r="M681" s="138">
        <v>2104.3055999999997</v>
      </c>
      <c r="N681" s="139">
        <v>778</v>
      </c>
      <c r="O681" s="139">
        <v>1236.1056000000001</v>
      </c>
      <c r="P681" s="139">
        <v>0</v>
      </c>
      <c r="Q681" s="140">
        <v>90.199999999999989</v>
      </c>
      <c r="R681" s="141">
        <v>-0.39440000000013242</v>
      </c>
      <c r="S681" s="140">
        <v>0</v>
      </c>
      <c r="T681" s="140">
        <v>-0.39439999999990505</v>
      </c>
      <c r="U681" s="140">
        <v>0</v>
      </c>
      <c r="V681" s="141">
        <v>0</v>
      </c>
      <c r="W681" s="141">
        <v>99.981260987314101</v>
      </c>
      <c r="X681" s="140">
        <v>100</v>
      </c>
      <c r="Y681" s="140">
        <v>99.968103517994351</v>
      </c>
      <c r="Z681" s="140">
        <v>0</v>
      </c>
      <c r="AA681" s="142">
        <v>100</v>
      </c>
    </row>
    <row r="682" spans="1:27" s="147" customFormat="1" ht="12.75" x14ac:dyDescent="0.2">
      <c r="A682" s="130">
        <v>674</v>
      </c>
      <c r="B682" s="137" t="s">
        <v>1808</v>
      </c>
      <c r="C682" s="138">
        <v>2296.6000000000004</v>
      </c>
      <c r="D682" s="138">
        <v>832.3</v>
      </c>
      <c r="E682" s="138">
        <v>1427</v>
      </c>
      <c r="F682" s="138">
        <v>0</v>
      </c>
      <c r="G682" s="138">
        <v>37.299999999999997</v>
      </c>
      <c r="H682" s="138">
        <v>2482.1000000000004</v>
      </c>
      <c r="I682" s="139">
        <v>832.3</v>
      </c>
      <c r="J682" s="139">
        <v>1576.6999999999998</v>
      </c>
      <c r="K682" s="139">
        <v>0</v>
      </c>
      <c r="L682" s="139">
        <v>73.100000000000009</v>
      </c>
      <c r="M682" s="138">
        <v>1983.0729999999999</v>
      </c>
      <c r="N682" s="139">
        <v>832.3</v>
      </c>
      <c r="O682" s="139">
        <v>1077.673</v>
      </c>
      <c r="P682" s="139">
        <v>0</v>
      </c>
      <c r="Q682" s="140">
        <v>73.100000000000009</v>
      </c>
      <c r="R682" s="141">
        <v>-499.0270000000005</v>
      </c>
      <c r="S682" s="140">
        <v>0</v>
      </c>
      <c r="T682" s="140">
        <v>-499.02699999999982</v>
      </c>
      <c r="U682" s="140">
        <v>0</v>
      </c>
      <c r="V682" s="141">
        <v>0</v>
      </c>
      <c r="W682" s="141">
        <v>79.894967970669981</v>
      </c>
      <c r="X682" s="140">
        <v>100</v>
      </c>
      <c r="Y682" s="140">
        <v>68.349908035770923</v>
      </c>
      <c r="Z682" s="140">
        <v>0</v>
      </c>
      <c r="AA682" s="142">
        <v>100</v>
      </c>
    </row>
    <row r="683" spans="1:27" s="147" customFormat="1" ht="12.75" x14ac:dyDescent="0.2">
      <c r="A683" s="130">
        <v>675</v>
      </c>
      <c r="B683" s="137" t="s">
        <v>1809</v>
      </c>
      <c r="C683" s="138">
        <v>2625.3</v>
      </c>
      <c r="D683" s="138">
        <v>1063.9000000000001</v>
      </c>
      <c r="E683" s="138">
        <v>1522.9</v>
      </c>
      <c r="F683" s="138">
        <v>0</v>
      </c>
      <c r="G683" s="138">
        <v>38.5</v>
      </c>
      <c r="H683" s="138">
        <v>2870.099999999999</v>
      </c>
      <c r="I683" s="139">
        <v>1063.9000000000001</v>
      </c>
      <c r="J683" s="139">
        <v>1690.5</v>
      </c>
      <c r="K683" s="139">
        <v>0</v>
      </c>
      <c r="L683" s="139">
        <v>115.7</v>
      </c>
      <c r="M683" s="138">
        <v>2794.1705000000002</v>
      </c>
      <c r="N683" s="139">
        <v>1063.9000000000001</v>
      </c>
      <c r="O683" s="139">
        <v>1614.5705</v>
      </c>
      <c r="P683" s="139">
        <v>0</v>
      </c>
      <c r="Q683" s="140">
        <v>115.7</v>
      </c>
      <c r="R683" s="141">
        <v>-75.929499999998825</v>
      </c>
      <c r="S683" s="140">
        <v>0</v>
      </c>
      <c r="T683" s="140">
        <v>-75.929499999999962</v>
      </c>
      <c r="U683" s="140">
        <v>0</v>
      </c>
      <c r="V683" s="141">
        <v>0</v>
      </c>
      <c r="W683" s="141">
        <v>97.354465001219509</v>
      </c>
      <c r="X683" s="140">
        <v>100</v>
      </c>
      <c r="Y683" s="140">
        <v>95.508459035788235</v>
      </c>
      <c r="Z683" s="140">
        <v>0</v>
      </c>
      <c r="AA683" s="142">
        <v>100</v>
      </c>
    </row>
    <row r="684" spans="1:27" s="147" customFormat="1" ht="12.75" x14ac:dyDescent="0.2">
      <c r="A684" s="130">
        <v>676</v>
      </c>
      <c r="B684" s="137" t="s">
        <v>1810</v>
      </c>
      <c r="C684" s="138">
        <v>1709.3</v>
      </c>
      <c r="D684" s="138">
        <v>536.79999999999995</v>
      </c>
      <c r="E684" s="138">
        <v>1147.4000000000001</v>
      </c>
      <c r="F684" s="138">
        <v>0</v>
      </c>
      <c r="G684" s="138">
        <v>25.1</v>
      </c>
      <c r="H684" s="138">
        <v>1862.5</v>
      </c>
      <c r="I684" s="139">
        <v>536.79999999999995</v>
      </c>
      <c r="J684" s="139">
        <v>1264.2</v>
      </c>
      <c r="K684" s="139">
        <v>0</v>
      </c>
      <c r="L684" s="139">
        <v>61.500000000000014</v>
      </c>
      <c r="M684" s="138">
        <v>1812.2102</v>
      </c>
      <c r="N684" s="139">
        <v>536.79999999999995</v>
      </c>
      <c r="O684" s="139">
        <v>1213.9102</v>
      </c>
      <c r="P684" s="139">
        <v>0</v>
      </c>
      <c r="Q684" s="140">
        <v>61.500000000000014</v>
      </c>
      <c r="R684" s="141">
        <v>-50.289800000000014</v>
      </c>
      <c r="S684" s="140">
        <v>0</v>
      </c>
      <c r="T684" s="140">
        <v>-50.289800000000014</v>
      </c>
      <c r="U684" s="140">
        <v>0</v>
      </c>
      <c r="V684" s="141">
        <v>0</v>
      </c>
      <c r="W684" s="141">
        <v>97.299876510067122</v>
      </c>
      <c r="X684" s="140">
        <v>100</v>
      </c>
      <c r="Y684" s="140">
        <v>96.022006011707006</v>
      </c>
      <c r="Z684" s="140">
        <v>0</v>
      </c>
      <c r="AA684" s="142">
        <v>100</v>
      </c>
    </row>
    <row r="685" spans="1:27" s="147" customFormat="1" ht="12.75" x14ac:dyDescent="0.2">
      <c r="A685" s="130">
        <v>677</v>
      </c>
      <c r="B685" s="137" t="s">
        <v>1811</v>
      </c>
      <c r="C685" s="138">
        <v>1707.1000000000001</v>
      </c>
      <c r="D685" s="138">
        <v>531.70000000000005</v>
      </c>
      <c r="E685" s="138">
        <v>1098.7</v>
      </c>
      <c r="F685" s="138">
        <v>0</v>
      </c>
      <c r="G685" s="138">
        <v>76.7</v>
      </c>
      <c r="H685" s="138">
        <v>1794.7999999999995</v>
      </c>
      <c r="I685" s="139">
        <v>531.70000000000005</v>
      </c>
      <c r="J685" s="139">
        <v>1186.4000000000001</v>
      </c>
      <c r="K685" s="139">
        <v>0</v>
      </c>
      <c r="L685" s="139">
        <v>76.7</v>
      </c>
      <c r="M685" s="138">
        <v>1503.9557000000002</v>
      </c>
      <c r="N685" s="139">
        <v>531.70000000000005</v>
      </c>
      <c r="O685" s="139">
        <v>895.55569999999989</v>
      </c>
      <c r="P685" s="139">
        <v>0</v>
      </c>
      <c r="Q685" s="140">
        <v>76.7</v>
      </c>
      <c r="R685" s="141">
        <v>-290.84429999999929</v>
      </c>
      <c r="S685" s="140">
        <v>0</v>
      </c>
      <c r="T685" s="140">
        <v>-290.8443000000002</v>
      </c>
      <c r="U685" s="140">
        <v>0</v>
      </c>
      <c r="V685" s="141">
        <v>0</v>
      </c>
      <c r="W685" s="141">
        <v>83.795169378203738</v>
      </c>
      <c r="X685" s="140">
        <v>100</v>
      </c>
      <c r="Y685" s="140">
        <v>75.485139919082926</v>
      </c>
      <c r="Z685" s="140">
        <v>0</v>
      </c>
      <c r="AA685" s="142">
        <v>100</v>
      </c>
    </row>
    <row r="686" spans="1:27" s="147" customFormat="1" ht="12.75" x14ac:dyDescent="0.2">
      <c r="A686" s="130">
        <v>678</v>
      </c>
      <c r="B686" s="137" t="s">
        <v>1812</v>
      </c>
      <c r="C686" s="138">
        <v>1179.6999999999998</v>
      </c>
      <c r="D686" s="138">
        <v>647.5</v>
      </c>
      <c r="E686" s="138">
        <v>508.1</v>
      </c>
      <c r="F686" s="138">
        <v>0</v>
      </c>
      <c r="G686" s="138">
        <v>24.1</v>
      </c>
      <c r="H686" s="138">
        <v>1329.3</v>
      </c>
      <c r="I686" s="139">
        <v>647.5</v>
      </c>
      <c r="J686" s="139">
        <v>606.79999999999995</v>
      </c>
      <c r="K686" s="139">
        <v>0</v>
      </c>
      <c r="L686" s="139">
        <v>75</v>
      </c>
      <c r="M686" s="138">
        <v>1328.4376999999999</v>
      </c>
      <c r="N686" s="139">
        <v>647.5</v>
      </c>
      <c r="O686" s="139">
        <v>605.93769999999995</v>
      </c>
      <c r="P686" s="139">
        <v>0</v>
      </c>
      <c r="Q686" s="140">
        <v>75</v>
      </c>
      <c r="R686" s="141">
        <v>-0.86230000000000473</v>
      </c>
      <c r="S686" s="140">
        <v>0</v>
      </c>
      <c r="T686" s="140">
        <v>-0.86230000000000473</v>
      </c>
      <c r="U686" s="140">
        <v>0</v>
      </c>
      <c r="V686" s="141">
        <v>0</v>
      </c>
      <c r="W686" s="141">
        <v>99.935131272098104</v>
      </c>
      <c r="X686" s="140">
        <v>100</v>
      </c>
      <c r="Y686" s="140">
        <v>99.857893869479227</v>
      </c>
      <c r="Z686" s="140">
        <v>0</v>
      </c>
      <c r="AA686" s="142">
        <v>100</v>
      </c>
    </row>
    <row r="687" spans="1:27" s="147" customFormat="1" ht="12.75" x14ac:dyDescent="0.2">
      <c r="A687" s="130">
        <v>679</v>
      </c>
      <c r="B687" s="137" t="s">
        <v>1797</v>
      </c>
      <c r="C687" s="138">
        <v>3338.2000000000003</v>
      </c>
      <c r="D687" s="138">
        <v>1023</v>
      </c>
      <c r="E687" s="138">
        <v>2257.4</v>
      </c>
      <c r="F687" s="138">
        <v>0</v>
      </c>
      <c r="G687" s="138">
        <v>57.8</v>
      </c>
      <c r="H687" s="138">
        <v>3802.8000000000011</v>
      </c>
      <c r="I687" s="139">
        <v>1023</v>
      </c>
      <c r="J687" s="139">
        <v>2487.7000000000003</v>
      </c>
      <c r="K687" s="139">
        <v>0</v>
      </c>
      <c r="L687" s="139">
        <v>292.10000000000002</v>
      </c>
      <c r="M687" s="138">
        <v>3689.8263999999999</v>
      </c>
      <c r="N687" s="139">
        <v>1023</v>
      </c>
      <c r="O687" s="139">
        <v>2374.7263999999996</v>
      </c>
      <c r="P687" s="139">
        <v>0</v>
      </c>
      <c r="Q687" s="140">
        <v>292.10000000000002</v>
      </c>
      <c r="R687" s="141">
        <v>-112.97360000000117</v>
      </c>
      <c r="S687" s="140">
        <v>0</v>
      </c>
      <c r="T687" s="140">
        <v>-112.97360000000072</v>
      </c>
      <c r="U687" s="140">
        <v>0</v>
      </c>
      <c r="V687" s="141">
        <v>0</v>
      </c>
      <c r="W687" s="141">
        <v>97.029199537183104</v>
      </c>
      <c r="X687" s="140">
        <v>100</v>
      </c>
      <c r="Y687" s="140">
        <v>95.458712867307128</v>
      </c>
      <c r="Z687" s="140">
        <v>0</v>
      </c>
      <c r="AA687" s="142">
        <v>100</v>
      </c>
    </row>
    <row r="688" spans="1:27" s="147" customFormat="1" ht="12.75" x14ac:dyDescent="0.2">
      <c r="A688" s="130">
        <v>680</v>
      </c>
      <c r="B688" s="137" t="s">
        <v>1813</v>
      </c>
      <c r="C688" s="138">
        <v>7411.4</v>
      </c>
      <c r="D688" s="138">
        <v>820.8</v>
      </c>
      <c r="E688" s="138">
        <v>6138.2</v>
      </c>
      <c r="F688" s="138">
        <v>0</v>
      </c>
      <c r="G688" s="138">
        <v>452.4</v>
      </c>
      <c r="H688" s="138">
        <v>7941.3999999999987</v>
      </c>
      <c r="I688" s="139">
        <v>820.8</v>
      </c>
      <c r="J688" s="139">
        <v>6529.7</v>
      </c>
      <c r="K688" s="139">
        <v>0</v>
      </c>
      <c r="L688" s="139">
        <v>590.9</v>
      </c>
      <c r="M688" s="138">
        <v>7807.0546999999997</v>
      </c>
      <c r="N688" s="139">
        <v>820.8</v>
      </c>
      <c r="O688" s="139">
        <v>6395.3547999999992</v>
      </c>
      <c r="P688" s="139">
        <v>0</v>
      </c>
      <c r="Q688" s="140">
        <v>590.9</v>
      </c>
      <c r="R688" s="141">
        <v>-134.34529999999904</v>
      </c>
      <c r="S688" s="140">
        <v>0</v>
      </c>
      <c r="T688" s="140">
        <v>-134.34520000000066</v>
      </c>
      <c r="U688" s="140">
        <v>0</v>
      </c>
      <c r="V688" s="141">
        <v>0</v>
      </c>
      <c r="W688" s="141">
        <v>98.308291988818112</v>
      </c>
      <c r="X688" s="140">
        <v>100</v>
      </c>
      <c r="Y688" s="140">
        <v>97.942551725194107</v>
      </c>
      <c r="Z688" s="140">
        <v>0</v>
      </c>
      <c r="AA688" s="142">
        <v>100</v>
      </c>
    </row>
    <row r="689" spans="1:27" s="147" customFormat="1" ht="12.75" x14ac:dyDescent="0.2">
      <c r="A689" s="130">
        <v>681</v>
      </c>
      <c r="B689" s="137" t="s">
        <v>1814</v>
      </c>
      <c r="C689" s="138">
        <v>5570.2</v>
      </c>
      <c r="D689" s="138">
        <v>1006.8</v>
      </c>
      <c r="E689" s="138">
        <v>4046.4</v>
      </c>
      <c r="F689" s="138">
        <v>0</v>
      </c>
      <c r="G689" s="138">
        <v>517</v>
      </c>
      <c r="H689" s="138">
        <v>5740.5000000000009</v>
      </c>
      <c r="I689" s="139">
        <v>1006.8</v>
      </c>
      <c r="J689" s="139">
        <v>4216.7</v>
      </c>
      <c r="K689" s="139">
        <v>0</v>
      </c>
      <c r="L689" s="139">
        <v>517</v>
      </c>
      <c r="M689" s="138">
        <v>4937.7788</v>
      </c>
      <c r="N689" s="139">
        <v>1006.8</v>
      </c>
      <c r="O689" s="139">
        <v>3413.9787999999999</v>
      </c>
      <c r="P689" s="139">
        <v>0</v>
      </c>
      <c r="Q689" s="140">
        <v>517</v>
      </c>
      <c r="R689" s="141">
        <v>-802.72120000000086</v>
      </c>
      <c r="S689" s="140">
        <v>0</v>
      </c>
      <c r="T689" s="140">
        <v>-802.72119999999995</v>
      </c>
      <c r="U689" s="140">
        <v>0</v>
      </c>
      <c r="V689" s="141">
        <v>0</v>
      </c>
      <c r="W689" s="141">
        <v>86.016528176988047</v>
      </c>
      <c r="X689" s="140">
        <v>100</v>
      </c>
      <c r="Y689" s="140">
        <v>80.963284084710793</v>
      </c>
      <c r="Z689" s="140">
        <v>0</v>
      </c>
      <c r="AA689" s="142">
        <v>100</v>
      </c>
    </row>
    <row r="690" spans="1:27" s="147" customFormat="1" ht="12.75" x14ac:dyDescent="0.2">
      <c r="A690" s="130">
        <v>682</v>
      </c>
      <c r="B690" s="137" t="s">
        <v>1815</v>
      </c>
      <c r="C690" s="138">
        <v>2387.5</v>
      </c>
      <c r="D690" s="138">
        <v>884.7</v>
      </c>
      <c r="E690" s="138">
        <v>1478.1</v>
      </c>
      <c r="F690" s="138">
        <v>0</v>
      </c>
      <c r="G690" s="138">
        <v>24.7</v>
      </c>
      <c r="H690" s="138">
        <v>2527.8000000000002</v>
      </c>
      <c r="I690" s="139">
        <v>884.7</v>
      </c>
      <c r="J690" s="139">
        <v>1602.9</v>
      </c>
      <c r="K690" s="139">
        <v>0</v>
      </c>
      <c r="L690" s="139">
        <v>40.199999999999989</v>
      </c>
      <c r="M690" s="138">
        <v>2510.4800999999998</v>
      </c>
      <c r="N690" s="139">
        <v>884.7</v>
      </c>
      <c r="O690" s="139">
        <v>1585.5800999999999</v>
      </c>
      <c r="P690" s="139">
        <v>0</v>
      </c>
      <c r="Q690" s="140">
        <v>40.199999999999989</v>
      </c>
      <c r="R690" s="141">
        <v>-17.319900000000416</v>
      </c>
      <c r="S690" s="140">
        <v>0</v>
      </c>
      <c r="T690" s="140">
        <v>-17.319900000000189</v>
      </c>
      <c r="U690" s="140">
        <v>0</v>
      </c>
      <c r="V690" s="141">
        <v>0</v>
      </c>
      <c r="W690" s="141">
        <v>99.314823166389729</v>
      </c>
      <c r="X690" s="140">
        <v>100</v>
      </c>
      <c r="Y690" s="141">
        <v>98.91946472019464</v>
      </c>
      <c r="Z690" s="141">
        <v>0</v>
      </c>
      <c r="AA690" s="148">
        <v>100</v>
      </c>
    </row>
    <row r="691" spans="1:27" s="147" customFormat="1" ht="12.75" x14ac:dyDescent="0.2">
      <c r="A691" s="130">
        <v>683</v>
      </c>
      <c r="B691" s="137" t="s">
        <v>1816</v>
      </c>
      <c r="C691" s="138">
        <v>1943.0000000000002</v>
      </c>
      <c r="D691" s="138">
        <v>801.2</v>
      </c>
      <c r="E691" s="138">
        <v>1116.9000000000001</v>
      </c>
      <c r="F691" s="138">
        <v>0</v>
      </c>
      <c r="G691" s="138">
        <v>24.9</v>
      </c>
      <c r="H691" s="138">
        <v>2210.5999999999995</v>
      </c>
      <c r="I691" s="139">
        <v>801.2</v>
      </c>
      <c r="J691" s="139">
        <v>1353.6999999999998</v>
      </c>
      <c r="K691" s="139">
        <v>0</v>
      </c>
      <c r="L691" s="139">
        <v>55.7</v>
      </c>
      <c r="M691" s="138">
        <v>2140.1392999999998</v>
      </c>
      <c r="N691" s="139">
        <v>801.2</v>
      </c>
      <c r="O691" s="139">
        <v>1283.2393</v>
      </c>
      <c r="P691" s="139">
        <v>0</v>
      </c>
      <c r="Q691" s="140">
        <v>55.7</v>
      </c>
      <c r="R691" s="141">
        <v>-70.460699999999633</v>
      </c>
      <c r="S691" s="140">
        <v>0</v>
      </c>
      <c r="T691" s="140">
        <v>-70.460699999999861</v>
      </c>
      <c r="U691" s="140">
        <v>0</v>
      </c>
      <c r="V691" s="141">
        <v>0</v>
      </c>
      <c r="W691" s="141">
        <v>96.812598389577502</v>
      </c>
      <c r="X691" s="140">
        <v>100</v>
      </c>
      <c r="Y691" s="141">
        <v>94.794954568959156</v>
      </c>
      <c r="Z691" s="141">
        <v>0</v>
      </c>
      <c r="AA691" s="148">
        <v>100</v>
      </c>
    </row>
    <row r="692" spans="1:27" s="147" customFormat="1" ht="12.75" x14ac:dyDescent="0.2">
      <c r="A692" s="130">
        <v>684</v>
      </c>
      <c r="B692" s="137" t="s">
        <v>1441</v>
      </c>
      <c r="C692" s="138">
        <v>1978.8</v>
      </c>
      <c r="D692" s="138">
        <v>760.3</v>
      </c>
      <c r="E692" s="138">
        <v>1126.3</v>
      </c>
      <c r="F692" s="138">
        <v>0</v>
      </c>
      <c r="G692" s="138">
        <v>92.2</v>
      </c>
      <c r="H692" s="138">
        <v>2104.4999999999995</v>
      </c>
      <c r="I692" s="139">
        <v>760.3</v>
      </c>
      <c r="J692" s="139">
        <v>1252</v>
      </c>
      <c r="K692" s="139">
        <v>0</v>
      </c>
      <c r="L692" s="139">
        <v>92.199999999999989</v>
      </c>
      <c r="M692" s="138">
        <v>2061.9477999999999</v>
      </c>
      <c r="N692" s="139">
        <v>760.3</v>
      </c>
      <c r="O692" s="139">
        <v>1209.4477999999999</v>
      </c>
      <c r="P692" s="139">
        <v>0</v>
      </c>
      <c r="Q692" s="140">
        <v>92.199999999999989</v>
      </c>
      <c r="R692" s="141">
        <v>-42.55219999999963</v>
      </c>
      <c r="S692" s="140">
        <v>0</v>
      </c>
      <c r="T692" s="140">
        <v>-42.552200000000084</v>
      </c>
      <c r="U692" s="140">
        <v>0</v>
      </c>
      <c r="V692" s="141">
        <v>0</v>
      </c>
      <c r="W692" s="141">
        <v>97.978037538607765</v>
      </c>
      <c r="X692" s="140">
        <v>100</v>
      </c>
      <c r="Y692" s="141">
        <v>96.601261980830671</v>
      </c>
      <c r="Z692" s="141">
        <v>0</v>
      </c>
      <c r="AA692" s="148">
        <v>100</v>
      </c>
    </row>
    <row r="693" spans="1:27" s="147" customFormat="1" ht="12.75" x14ac:dyDescent="0.2">
      <c r="A693" s="130">
        <v>685</v>
      </c>
      <c r="B693" s="137"/>
      <c r="C693" s="138"/>
      <c r="D693" s="138"/>
      <c r="E693" s="138"/>
      <c r="F693" s="138"/>
      <c r="G693" s="138"/>
      <c r="H693" s="138">
        <v>0</v>
      </c>
      <c r="I693" s="139"/>
      <c r="J693" s="139">
        <v>0</v>
      </c>
      <c r="K693" s="139"/>
      <c r="L693" s="139"/>
      <c r="M693" s="139">
        <v>0</v>
      </c>
      <c r="N693" s="139"/>
      <c r="O693" s="139">
        <v>0</v>
      </c>
      <c r="P693" s="139"/>
      <c r="Q693" s="140">
        <v>0</v>
      </c>
      <c r="R693" s="141">
        <v>0</v>
      </c>
      <c r="S693" s="140"/>
      <c r="T693" s="140">
        <v>0</v>
      </c>
      <c r="U693" s="140"/>
      <c r="V693" s="141">
        <v>0</v>
      </c>
      <c r="W693" s="141">
        <v>0</v>
      </c>
      <c r="X693" s="140"/>
      <c r="Y693" s="140">
        <v>0</v>
      </c>
      <c r="Z693" s="140"/>
      <c r="AA693" s="142">
        <v>0</v>
      </c>
    </row>
    <row r="694" spans="1:27" s="147" customFormat="1" ht="12.75" x14ac:dyDescent="0.2">
      <c r="A694" s="130">
        <v>686</v>
      </c>
      <c r="B694" s="143" t="s">
        <v>1817</v>
      </c>
      <c r="C694" s="144">
        <v>385919.00000000006</v>
      </c>
      <c r="D694" s="144">
        <v>75374.400000000009</v>
      </c>
      <c r="E694" s="144">
        <v>302758.7</v>
      </c>
      <c r="F694" s="144">
        <v>0</v>
      </c>
      <c r="G694" s="144">
        <v>7785.9000000000005</v>
      </c>
      <c r="H694" s="144">
        <v>412659.5</v>
      </c>
      <c r="I694" s="144">
        <v>75374.400000000009</v>
      </c>
      <c r="J694" s="144">
        <v>326424.90000000002</v>
      </c>
      <c r="K694" s="144">
        <v>0</v>
      </c>
      <c r="L694" s="144">
        <v>10860.2</v>
      </c>
      <c r="M694" s="144">
        <v>404490.89400000003</v>
      </c>
      <c r="N694" s="144">
        <v>75374.400000000009</v>
      </c>
      <c r="O694" s="144">
        <v>318256.29379999993</v>
      </c>
      <c r="P694" s="144">
        <v>0</v>
      </c>
      <c r="Q694" s="144">
        <v>10860.199999999999</v>
      </c>
      <c r="R694" s="141">
        <v>-8168.6059999999707</v>
      </c>
      <c r="S694" s="141">
        <v>0</v>
      </c>
      <c r="T694" s="141">
        <v>-8168.6062000000966</v>
      </c>
      <c r="U694" s="141">
        <v>0</v>
      </c>
      <c r="V694" s="141">
        <v>0</v>
      </c>
      <c r="W694" s="141">
        <v>98.020497286503769</v>
      </c>
      <c r="X694" s="141">
        <v>100</v>
      </c>
      <c r="Y694" s="140">
        <v>97.497554200062524</v>
      </c>
      <c r="Z694" s="140">
        <v>0</v>
      </c>
      <c r="AA694" s="142">
        <v>99.999999999999972</v>
      </c>
    </row>
    <row r="695" spans="1:27" s="147" customFormat="1" ht="12.75" x14ac:dyDescent="0.2">
      <c r="A695" s="130">
        <v>687</v>
      </c>
      <c r="B695" s="143" t="s">
        <v>1265</v>
      </c>
      <c r="C695" s="144">
        <v>242677.1</v>
      </c>
      <c r="D695" s="144">
        <v>41706.400000000001</v>
      </c>
      <c r="E695" s="144">
        <v>197581.40000000002</v>
      </c>
      <c r="F695" s="144">
        <v>0</v>
      </c>
      <c r="G695" s="144">
        <v>3389.3</v>
      </c>
      <c r="H695" s="144">
        <v>255434.70000000004</v>
      </c>
      <c r="I695" s="144">
        <v>41706.400000000001</v>
      </c>
      <c r="J695" s="144">
        <v>208998.1</v>
      </c>
      <c r="K695" s="144">
        <v>0</v>
      </c>
      <c r="L695" s="144">
        <v>4730.2</v>
      </c>
      <c r="M695" s="144">
        <v>252457.9284</v>
      </c>
      <c r="N695" s="144">
        <v>41706.400000000001</v>
      </c>
      <c r="O695" s="144">
        <v>206021.32840000003</v>
      </c>
      <c r="P695" s="144">
        <v>0</v>
      </c>
      <c r="Q695" s="144">
        <v>4730.2</v>
      </c>
      <c r="R695" s="141">
        <v>-2976.7716000000364</v>
      </c>
      <c r="S695" s="141">
        <v>0</v>
      </c>
      <c r="T695" s="141">
        <v>-2976.7715999999782</v>
      </c>
      <c r="U695" s="141">
        <v>0</v>
      </c>
      <c r="V695" s="141">
        <v>0</v>
      </c>
      <c r="W695" s="141">
        <v>98.834625209495798</v>
      </c>
      <c r="X695" s="141">
        <v>100</v>
      </c>
      <c r="Y695" s="140">
        <v>98.575694420188526</v>
      </c>
      <c r="Z695" s="140">
        <v>0</v>
      </c>
      <c r="AA695" s="142">
        <v>100</v>
      </c>
    </row>
    <row r="696" spans="1:27" s="147" customFormat="1" ht="12.75" x14ac:dyDescent="0.2">
      <c r="A696" s="130">
        <v>688</v>
      </c>
      <c r="B696" s="143" t="s">
        <v>1266</v>
      </c>
      <c r="C696" s="144">
        <v>143241.90000000002</v>
      </c>
      <c r="D696" s="144">
        <v>33668.000000000007</v>
      </c>
      <c r="E696" s="144">
        <v>105177.3</v>
      </c>
      <c r="F696" s="144">
        <v>0</v>
      </c>
      <c r="G696" s="144">
        <v>4396.6000000000004</v>
      </c>
      <c r="H696" s="144">
        <v>157224.80000000008</v>
      </c>
      <c r="I696" s="144">
        <v>33668.000000000007</v>
      </c>
      <c r="J696" s="144">
        <v>117426.8</v>
      </c>
      <c r="K696" s="144">
        <v>0</v>
      </c>
      <c r="L696" s="144">
        <v>6130</v>
      </c>
      <c r="M696" s="144">
        <v>152032.9656</v>
      </c>
      <c r="N696" s="144">
        <v>33668.000000000007</v>
      </c>
      <c r="O696" s="144">
        <v>112234.96540000002</v>
      </c>
      <c r="P696" s="144">
        <v>0</v>
      </c>
      <c r="Q696" s="144">
        <v>6130</v>
      </c>
      <c r="R696" s="141">
        <v>-5191.8344000000798</v>
      </c>
      <c r="S696" s="141">
        <v>0</v>
      </c>
      <c r="T696" s="141">
        <v>-5191.8345999999874</v>
      </c>
      <c r="U696" s="141">
        <v>0</v>
      </c>
      <c r="V696" s="141">
        <v>0</v>
      </c>
      <c r="W696" s="141">
        <v>96.697827314774713</v>
      </c>
      <c r="X696" s="141">
        <v>100</v>
      </c>
      <c r="Y696" s="140">
        <v>95.578662962798973</v>
      </c>
      <c r="Z696" s="140">
        <v>0</v>
      </c>
      <c r="AA696" s="142">
        <v>100</v>
      </c>
    </row>
    <row r="697" spans="1:27" s="147" customFormat="1" ht="12.75" x14ac:dyDescent="0.2">
      <c r="A697" s="130">
        <v>689</v>
      </c>
      <c r="B697" s="137" t="s">
        <v>1291</v>
      </c>
      <c r="C697" s="138">
        <v>242677.1</v>
      </c>
      <c r="D697" s="138">
        <v>41706.400000000001</v>
      </c>
      <c r="E697" s="138">
        <v>197581.40000000002</v>
      </c>
      <c r="F697" s="138">
        <v>0</v>
      </c>
      <c r="G697" s="138">
        <v>3389.3</v>
      </c>
      <c r="H697" s="138">
        <v>255434.70000000004</v>
      </c>
      <c r="I697" s="139">
        <v>41706.400000000001</v>
      </c>
      <c r="J697" s="139">
        <v>208998.1</v>
      </c>
      <c r="K697" s="139">
        <v>0</v>
      </c>
      <c r="L697" s="139">
        <v>4730.2</v>
      </c>
      <c r="M697" s="138">
        <v>252457.9284</v>
      </c>
      <c r="N697" s="139">
        <v>41706.400000000001</v>
      </c>
      <c r="O697" s="139">
        <v>206021.32840000003</v>
      </c>
      <c r="P697" s="139">
        <v>0</v>
      </c>
      <c r="Q697" s="140">
        <v>4730.2</v>
      </c>
      <c r="R697" s="141">
        <v>-2976.7716000000364</v>
      </c>
      <c r="S697" s="140">
        <v>0</v>
      </c>
      <c r="T697" s="140">
        <v>-2976.7715999999782</v>
      </c>
      <c r="U697" s="140">
        <v>0</v>
      </c>
      <c r="V697" s="141">
        <v>0</v>
      </c>
      <c r="W697" s="141">
        <v>98.834625209495798</v>
      </c>
      <c r="X697" s="140">
        <v>100</v>
      </c>
      <c r="Y697" s="140">
        <v>98.575694420188526</v>
      </c>
      <c r="Z697" s="140">
        <v>0</v>
      </c>
      <c r="AA697" s="142">
        <v>100</v>
      </c>
    </row>
    <row r="698" spans="1:27" s="147" customFormat="1" ht="12.75" x14ac:dyDescent="0.2">
      <c r="A698" s="130">
        <v>690</v>
      </c>
      <c r="B698" s="137" t="s">
        <v>1818</v>
      </c>
      <c r="C698" s="138">
        <v>2241.4</v>
      </c>
      <c r="D698" s="138">
        <v>882.1</v>
      </c>
      <c r="E698" s="138">
        <v>1328.5</v>
      </c>
      <c r="F698" s="138">
        <v>0</v>
      </c>
      <c r="G698" s="138">
        <v>30.8</v>
      </c>
      <c r="H698" s="138">
        <v>2366.7999999999997</v>
      </c>
      <c r="I698" s="139">
        <v>882.1</v>
      </c>
      <c r="J698" s="139">
        <v>1451.1999999999998</v>
      </c>
      <c r="K698" s="139">
        <v>0</v>
      </c>
      <c r="L698" s="139">
        <v>33.5</v>
      </c>
      <c r="M698" s="138">
        <v>2283.7157999999999</v>
      </c>
      <c r="N698" s="139">
        <v>882.1</v>
      </c>
      <c r="O698" s="139">
        <v>1368.1157999999998</v>
      </c>
      <c r="P698" s="139">
        <v>0</v>
      </c>
      <c r="Q698" s="140">
        <v>33.5</v>
      </c>
      <c r="R698" s="141">
        <v>-83.084199999999782</v>
      </c>
      <c r="S698" s="140">
        <v>0</v>
      </c>
      <c r="T698" s="140">
        <v>-83.08420000000001</v>
      </c>
      <c r="U698" s="140">
        <v>0</v>
      </c>
      <c r="V698" s="141">
        <v>0</v>
      </c>
      <c r="W698" s="141">
        <v>96.489597769139777</v>
      </c>
      <c r="X698" s="140">
        <v>100</v>
      </c>
      <c r="Y698" s="140">
        <v>94.274793274531419</v>
      </c>
      <c r="Z698" s="140">
        <v>0</v>
      </c>
      <c r="AA698" s="142">
        <v>100</v>
      </c>
    </row>
    <row r="699" spans="1:27" s="147" customFormat="1" ht="12.75" x14ac:dyDescent="0.2">
      <c r="A699" s="130">
        <v>691</v>
      </c>
      <c r="B699" s="137" t="s">
        <v>1819</v>
      </c>
      <c r="C699" s="138">
        <v>3158.5</v>
      </c>
      <c r="D699" s="138">
        <v>1009</v>
      </c>
      <c r="E699" s="138">
        <v>2111.8000000000002</v>
      </c>
      <c r="F699" s="138">
        <v>0</v>
      </c>
      <c r="G699" s="138">
        <v>37.700000000000003</v>
      </c>
      <c r="H699" s="138">
        <v>3362.7000000000003</v>
      </c>
      <c r="I699" s="139">
        <v>1009</v>
      </c>
      <c r="J699" s="139">
        <v>2286.9</v>
      </c>
      <c r="K699" s="139">
        <v>0</v>
      </c>
      <c r="L699" s="139">
        <v>66.800000000000011</v>
      </c>
      <c r="M699" s="138">
        <v>3336.8446000000004</v>
      </c>
      <c r="N699" s="139">
        <v>1009</v>
      </c>
      <c r="O699" s="139">
        <v>2261.0446000000002</v>
      </c>
      <c r="P699" s="139">
        <v>0</v>
      </c>
      <c r="Q699" s="140">
        <v>66.800000000000011</v>
      </c>
      <c r="R699" s="141">
        <v>-25.855399999999918</v>
      </c>
      <c r="S699" s="140">
        <v>0</v>
      </c>
      <c r="T699" s="140">
        <v>-25.855399999999918</v>
      </c>
      <c r="U699" s="140">
        <v>0</v>
      </c>
      <c r="V699" s="141">
        <v>0</v>
      </c>
      <c r="W699" s="141">
        <v>99.231111904124674</v>
      </c>
      <c r="X699" s="140">
        <v>100</v>
      </c>
      <c r="Y699" s="140">
        <v>98.869412742140014</v>
      </c>
      <c r="Z699" s="140">
        <v>0</v>
      </c>
      <c r="AA699" s="142">
        <v>100</v>
      </c>
    </row>
    <row r="700" spans="1:27" s="147" customFormat="1" ht="12.75" x14ac:dyDescent="0.2">
      <c r="A700" s="130">
        <v>692</v>
      </c>
      <c r="B700" s="137" t="s">
        <v>1820</v>
      </c>
      <c r="C700" s="138">
        <v>2035.5</v>
      </c>
      <c r="D700" s="138">
        <v>709.3</v>
      </c>
      <c r="E700" s="138">
        <v>1286.7</v>
      </c>
      <c r="F700" s="138">
        <v>0</v>
      </c>
      <c r="G700" s="138">
        <v>39.5</v>
      </c>
      <c r="H700" s="138">
        <v>2085.6</v>
      </c>
      <c r="I700" s="139">
        <v>709.3</v>
      </c>
      <c r="J700" s="139">
        <v>1336.8</v>
      </c>
      <c r="K700" s="139">
        <v>0</v>
      </c>
      <c r="L700" s="139">
        <v>39.5</v>
      </c>
      <c r="M700" s="138">
        <v>2085.6</v>
      </c>
      <c r="N700" s="139">
        <v>709.3</v>
      </c>
      <c r="O700" s="139">
        <v>1336.8</v>
      </c>
      <c r="P700" s="139">
        <v>0</v>
      </c>
      <c r="Q700" s="140">
        <v>39.5</v>
      </c>
      <c r="R700" s="141">
        <v>0</v>
      </c>
      <c r="S700" s="140">
        <v>0</v>
      </c>
      <c r="T700" s="140">
        <v>0</v>
      </c>
      <c r="U700" s="140">
        <v>0</v>
      </c>
      <c r="V700" s="141">
        <v>0</v>
      </c>
      <c r="W700" s="141">
        <v>100</v>
      </c>
      <c r="X700" s="140">
        <v>100</v>
      </c>
      <c r="Y700" s="140">
        <v>100</v>
      </c>
      <c r="Z700" s="140">
        <v>0</v>
      </c>
      <c r="AA700" s="142">
        <v>100</v>
      </c>
    </row>
    <row r="701" spans="1:27" s="147" customFormat="1" ht="12.75" x14ac:dyDescent="0.2">
      <c r="A701" s="130">
        <v>693</v>
      </c>
      <c r="B701" s="137" t="s">
        <v>1821</v>
      </c>
      <c r="C701" s="138">
        <v>2537.5</v>
      </c>
      <c r="D701" s="138">
        <v>805.5</v>
      </c>
      <c r="E701" s="138">
        <v>1681.2</v>
      </c>
      <c r="F701" s="138">
        <v>0</v>
      </c>
      <c r="G701" s="138">
        <v>50.8</v>
      </c>
      <c r="H701" s="138">
        <v>2689.1000000000004</v>
      </c>
      <c r="I701" s="139">
        <v>805.5</v>
      </c>
      <c r="J701" s="139">
        <v>1766.2</v>
      </c>
      <c r="K701" s="139">
        <v>0</v>
      </c>
      <c r="L701" s="139">
        <v>117.39999999999999</v>
      </c>
      <c r="M701" s="138">
        <v>2622.4237000000003</v>
      </c>
      <c r="N701" s="139">
        <v>805.5</v>
      </c>
      <c r="O701" s="139">
        <v>1699.5237000000002</v>
      </c>
      <c r="P701" s="139">
        <v>0</v>
      </c>
      <c r="Q701" s="140">
        <v>117.39999999999999</v>
      </c>
      <c r="R701" s="141">
        <v>-66.676300000000083</v>
      </c>
      <c r="S701" s="140">
        <v>0</v>
      </c>
      <c r="T701" s="140">
        <v>-66.676299999999856</v>
      </c>
      <c r="U701" s="140">
        <v>0</v>
      </c>
      <c r="V701" s="141">
        <v>0</v>
      </c>
      <c r="W701" s="141">
        <v>97.520497564240827</v>
      </c>
      <c r="X701" s="140">
        <v>100</v>
      </c>
      <c r="Y701" s="140">
        <v>96.224872607858686</v>
      </c>
      <c r="Z701" s="140">
        <v>0</v>
      </c>
      <c r="AA701" s="142">
        <v>100</v>
      </c>
    </row>
    <row r="702" spans="1:27" s="147" customFormat="1" ht="12.75" x14ac:dyDescent="0.2">
      <c r="A702" s="130">
        <v>694</v>
      </c>
      <c r="B702" s="137" t="s">
        <v>1822</v>
      </c>
      <c r="C702" s="138">
        <v>1674.8000000000002</v>
      </c>
      <c r="D702" s="138">
        <v>770.4</v>
      </c>
      <c r="E702" s="138">
        <v>870.5</v>
      </c>
      <c r="F702" s="138">
        <v>0</v>
      </c>
      <c r="G702" s="138">
        <v>33.9</v>
      </c>
      <c r="H702" s="138">
        <v>1833.3999999999994</v>
      </c>
      <c r="I702" s="139">
        <v>770.4</v>
      </c>
      <c r="J702" s="139">
        <v>985.3</v>
      </c>
      <c r="K702" s="139">
        <v>0</v>
      </c>
      <c r="L702" s="139">
        <v>77.7</v>
      </c>
      <c r="M702" s="138">
        <v>1781.9876999999999</v>
      </c>
      <c r="N702" s="139">
        <v>770.4</v>
      </c>
      <c r="O702" s="139">
        <v>933.8877</v>
      </c>
      <c r="P702" s="139">
        <v>0</v>
      </c>
      <c r="Q702" s="140">
        <v>77.7</v>
      </c>
      <c r="R702" s="141">
        <v>-51.412299999999505</v>
      </c>
      <c r="S702" s="140">
        <v>0</v>
      </c>
      <c r="T702" s="140">
        <v>-51.412299999999959</v>
      </c>
      <c r="U702" s="140">
        <v>0</v>
      </c>
      <c r="V702" s="141">
        <v>0</v>
      </c>
      <c r="W702" s="141">
        <v>97.195794698374627</v>
      </c>
      <c r="X702" s="140">
        <v>100</v>
      </c>
      <c r="Y702" s="140">
        <v>94.782066375723133</v>
      </c>
      <c r="Z702" s="140">
        <v>0</v>
      </c>
      <c r="AA702" s="142">
        <v>100</v>
      </c>
    </row>
    <row r="703" spans="1:27" s="147" customFormat="1" ht="12.75" x14ac:dyDescent="0.2">
      <c r="A703" s="130">
        <v>695</v>
      </c>
      <c r="B703" s="137" t="s">
        <v>1823</v>
      </c>
      <c r="C703" s="138">
        <v>3250.1</v>
      </c>
      <c r="D703" s="138">
        <v>999.3</v>
      </c>
      <c r="E703" s="138">
        <v>2169.1999999999998</v>
      </c>
      <c r="F703" s="138">
        <v>0</v>
      </c>
      <c r="G703" s="138">
        <v>81.599999999999994</v>
      </c>
      <c r="H703" s="138">
        <v>3627.5</v>
      </c>
      <c r="I703" s="139">
        <v>999.3</v>
      </c>
      <c r="J703" s="139">
        <v>2381.5</v>
      </c>
      <c r="K703" s="139">
        <v>0</v>
      </c>
      <c r="L703" s="139">
        <v>246.7</v>
      </c>
      <c r="M703" s="138">
        <v>3627.5</v>
      </c>
      <c r="N703" s="139">
        <v>999.3</v>
      </c>
      <c r="O703" s="139">
        <v>2381.5</v>
      </c>
      <c r="P703" s="139">
        <v>0</v>
      </c>
      <c r="Q703" s="140">
        <v>246.7</v>
      </c>
      <c r="R703" s="141">
        <v>0</v>
      </c>
      <c r="S703" s="140">
        <v>0</v>
      </c>
      <c r="T703" s="140">
        <v>0</v>
      </c>
      <c r="U703" s="140">
        <v>0</v>
      </c>
      <c r="V703" s="141">
        <v>0</v>
      </c>
      <c r="W703" s="141">
        <v>100</v>
      </c>
      <c r="X703" s="140">
        <v>100</v>
      </c>
      <c r="Y703" s="140">
        <v>100</v>
      </c>
      <c r="Z703" s="140">
        <v>0</v>
      </c>
      <c r="AA703" s="142">
        <v>100</v>
      </c>
    </row>
    <row r="704" spans="1:27" s="147" customFormat="1" ht="12.75" x14ac:dyDescent="0.2">
      <c r="A704" s="130">
        <v>696</v>
      </c>
      <c r="B704" s="137" t="s">
        <v>1824</v>
      </c>
      <c r="C704" s="138">
        <v>3249.7999999999997</v>
      </c>
      <c r="D704" s="138">
        <v>1004</v>
      </c>
      <c r="E704" s="138">
        <v>2191.1999999999998</v>
      </c>
      <c r="F704" s="138">
        <v>0</v>
      </c>
      <c r="G704" s="138">
        <v>54.6</v>
      </c>
      <c r="H704" s="138">
        <v>3740.8</v>
      </c>
      <c r="I704" s="139">
        <v>1004</v>
      </c>
      <c r="J704" s="139">
        <v>2520</v>
      </c>
      <c r="K704" s="139">
        <v>0</v>
      </c>
      <c r="L704" s="139">
        <v>216.8</v>
      </c>
      <c r="M704" s="138">
        <v>3734.7563</v>
      </c>
      <c r="N704" s="139">
        <v>1004</v>
      </c>
      <c r="O704" s="139">
        <v>2513.9561999999996</v>
      </c>
      <c r="P704" s="139">
        <v>0</v>
      </c>
      <c r="Q704" s="140">
        <v>216.8</v>
      </c>
      <c r="R704" s="141">
        <v>-6.0437000000001717</v>
      </c>
      <c r="S704" s="140">
        <v>0</v>
      </c>
      <c r="T704" s="140">
        <v>-6.043800000000374</v>
      </c>
      <c r="U704" s="140">
        <v>0</v>
      </c>
      <c r="V704" s="141">
        <v>0</v>
      </c>
      <c r="W704" s="141">
        <v>99.838438301967486</v>
      </c>
      <c r="X704" s="140">
        <v>100</v>
      </c>
      <c r="Y704" s="140">
        <v>99.760166666666649</v>
      </c>
      <c r="Z704" s="140">
        <v>0</v>
      </c>
      <c r="AA704" s="142">
        <v>100</v>
      </c>
    </row>
    <row r="705" spans="1:27" s="147" customFormat="1" ht="12.75" x14ac:dyDescent="0.2">
      <c r="A705" s="130">
        <v>697</v>
      </c>
      <c r="B705" s="137" t="s">
        <v>1825</v>
      </c>
      <c r="C705" s="138">
        <v>1570</v>
      </c>
      <c r="D705" s="138">
        <v>802.2</v>
      </c>
      <c r="E705" s="138">
        <v>751.8</v>
      </c>
      <c r="F705" s="138">
        <v>0</v>
      </c>
      <c r="G705" s="138">
        <v>16</v>
      </c>
      <c r="H705" s="138">
        <v>1650.3</v>
      </c>
      <c r="I705" s="139">
        <v>802.2</v>
      </c>
      <c r="J705" s="139">
        <v>830.5</v>
      </c>
      <c r="K705" s="139">
        <v>0</v>
      </c>
      <c r="L705" s="139">
        <v>17.599999999999994</v>
      </c>
      <c r="M705" s="138">
        <v>1597.4290000000001</v>
      </c>
      <c r="N705" s="139">
        <v>802.2</v>
      </c>
      <c r="O705" s="139">
        <v>777.62900000000002</v>
      </c>
      <c r="P705" s="139">
        <v>0</v>
      </c>
      <c r="Q705" s="140">
        <v>17.599999999999994</v>
      </c>
      <c r="R705" s="141">
        <v>-52.870999999999867</v>
      </c>
      <c r="S705" s="140">
        <v>0</v>
      </c>
      <c r="T705" s="140">
        <v>-52.870999999999981</v>
      </c>
      <c r="U705" s="140">
        <v>0</v>
      </c>
      <c r="V705" s="141">
        <v>0</v>
      </c>
      <c r="W705" s="141">
        <v>96.796279464339833</v>
      </c>
      <c r="X705" s="140">
        <v>100</v>
      </c>
      <c r="Y705" s="140">
        <v>93.633835039133047</v>
      </c>
      <c r="Z705" s="140">
        <v>0</v>
      </c>
      <c r="AA705" s="142">
        <v>100</v>
      </c>
    </row>
    <row r="706" spans="1:27" s="147" customFormat="1" ht="12.75" x14ac:dyDescent="0.2">
      <c r="A706" s="130">
        <v>698</v>
      </c>
      <c r="B706" s="137" t="s">
        <v>1826</v>
      </c>
      <c r="C706" s="138">
        <v>1303.7</v>
      </c>
      <c r="D706" s="138">
        <v>733.8</v>
      </c>
      <c r="E706" s="138">
        <v>548.1</v>
      </c>
      <c r="F706" s="138">
        <v>0</v>
      </c>
      <c r="G706" s="138">
        <v>21.8</v>
      </c>
      <c r="H706" s="138">
        <v>1392.1</v>
      </c>
      <c r="I706" s="139">
        <v>733.8</v>
      </c>
      <c r="J706" s="139">
        <v>618.4</v>
      </c>
      <c r="K706" s="139">
        <v>0</v>
      </c>
      <c r="L706" s="139">
        <v>39.9</v>
      </c>
      <c r="M706" s="138">
        <v>1340.2750000000001</v>
      </c>
      <c r="N706" s="139">
        <v>733.8</v>
      </c>
      <c r="O706" s="139">
        <v>566.57500000000005</v>
      </c>
      <c r="P706" s="139">
        <v>0</v>
      </c>
      <c r="Q706" s="140">
        <v>39.9</v>
      </c>
      <c r="R706" s="141">
        <v>-51.824999999999818</v>
      </c>
      <c r="S706" s="140">
        <v>0</v>
      </c>
      <c r="T706" s="140">
        <v>-51.824999999999932</v>
      </c>
      <c r="U706" s="140">
        <v>0</v>
      </c>
      <c r="V706" s="141">
        <v>0</v>
      </c>
      <c r="W706" s="141">
        <v>96.277207097191308</v>
      </c>
      <c r="X706" s="140">
        <v>100</v>
      </c>
      <c r="Y706" s="140">
        <v>91.619501940491602</v>
      </c>
      <c r="Z706" s="140">
        <v>0</v>
      </c>
      <c r="AA706" s="142">
        <v>100</v>
      </c>
    </row>
    <row r="707" spans="1:27" s="147" customFormat="1" ht="12.75" x14ac:dyDescent="0.2">
      <c r="A707" s="130">
        <v>699</v>
      </c>
      <c r="B707" s="137" t="s">
        <v>1827</v>
      </c>
      <c r="C707" s="138">
        <v>2268.2999999999997</v>
      </c>
      <c r="D707" s="138">
        <v>855.6</v>
      </c>
      <c r="E707" s="138">
        <v>1375.5</v>
      </c>
      <c r="F707" s="138">
        <v>0</v>
      </c>
      <c r="G707" s="138">
        <v>37.200000000000003</v>
      </c>
      <c r="H707" s="138">
        <v>2664.7999999999997</v>
      </c>
      <c r="I707" s="139">
        <v>855.6</v>
      </c>
      <c r="J707" s="139">
        <v>1551.3999999999999</v>
      </c>
      <c r="K707" s="139">
        <v>0</v>
      </c>
      <c r="L707" s="139">
        <v>257.79999999999995</v>
      </c>
      <c r="M707" s="138">
        <v>2656.1774999999998</v>
      </c>
      <c r="N707" s="139">
        <v>855.6</v>
      </c>
      <c r="O707" s="139">
        <v>1542.7774999999999</v>
      </c>
      <c r="P707" s="139">
        <v>0</v>
      </c>
      <c r="Q707" s="140">
        <v>257.79999999999995</v>
      </c>
      <c r="R707" s="141">
        <v>-8.6224999999999454</v>
      </c>
      <c r="S707" s="140">
        <v>0</v>
      </c>
      <c r="T707" s="140">
        <v>-8.6224999999999454</v>
      </c>
      <c r="U707" s="140">
        <v>0</v>
      </c>
      <c r="V707" s="141">
        <v>0</v>
      </c>
      <c r="W707" s="141">
        <v>99.676429750825577</v>
      </c>
      <c r="X707" s="140">
        <v>100</v>
      </c>
      <c r="Y707" s="140">
        <v>99.444211679773105</v>
      </c>
      <c r="Z707" s="140">
        <v>0</v>
      </c>
      <c r="AA707" s="142">
        <v>100</v>
      </c>
    </row>
    <row r="708" spans="1:27" s="147" customFormat="1" ht="12.75" x14ac:dyDescent="0.2">
      <c r="A708" s="130">
        <v>700</v>
      </c>
      <c r="B708" s="137" t="s">
        <v>1828</v>
      </c>
      <c r="C708" s="138">
        <v>2385.6</v>
      </c>
      <c r="D708" s="138">
        <v>893.2</v>
      </c>
      <c r="E708" s="138">
        <v>1466.8</v>
      </c>
      <c r="F708" s="138">
        <v>0</v>
      </c>
      <c r="G708" s="138">
        <v>25.6</v>
      </c>
      <c r="H708" s="138">
        <v>3610.0000000000018</v>
      </c>
      <c r="I708" s="139">
        <v>893.2</v>
      </c>
      <c r="J708" s="139">
        <v>2630.7000000000003</v>
      </c>
      <c r="K708" s="139">
        <v>0</v>
      </c>
      <c r="L708" s="139">
        <v>86.1</v>
      </c>
      <c r="M708" s="138">
        <v>3609.5254</v>
      </c>
      <c r="N708" s="139">
        <v>893.2</v>
      </c>
      <c r="O708" s="139">
        <v>2630.2253999999998</v>
      </c>
      <c r="P708" s="139">
        <v>0</v>
      </c>
      <c r="Q708" s="140">
        <v>86.1</v>
      </c>
      <c r="R708" s="141">
        <v>-0.47460000000182845</v>
      </c>
      <c r="S708" s="140">
        <v>0</v>
      </c>
      <c r="T708" s="140">
        <v>-0.47460000000046421</v>
      </c>
      <c r="U708" s="140">
        <v>0</v>
      </c>
      <c r="V708" s="141">
        <v>0</v>
      </c>
      <c r="W708" s="141">
        <v>99.986853185595521</v>
      </c>
      <c r="X708" s="140">
        <v>100</v>
      </c>
      <c r="Y708" s="140">
        <v>99.981959174364221</v>
      </c>
      <c r="Z708" s="140">
        <v>0</v>
      </c>
      <c r="AA708" s="142">
        <v>100</v>
      </c>
    </row>
    <row r="709" spans="1:27" s="147" customFormat="1" ht="12.75" x14ac:dyDescent="0.2">
      <c r="A709" s="130">
        <v>701</v>
      </c>
      <c r="B709" s="137" t="s">
        <v>1829</v>
      </c>
      <c r="C709" s="138">
        <v>3173.2999999999997</v>
      </c>
      <c r="D709" s="138">
        <v>966.7</v>
      </c>
      <c r="E709" s="138">
        <v>2169.1999999999998</v>
      </c>
      <c r="F709" s="138">
        <v>0</v>
      </c>
      <c r="G709" s="138">
        <v>37.4</v>
      </c>
      <c r="H709" s="138">
        <v>3322.2</v>
      </c>
      <c r="I709" s="139">
        <v>966.7</v>
      </c>
      <c r="J709" s="139">
        <v>2315.3000000000002</v>
      </c>
      <c r="K709" s="139">
        <v>0</v>
      </c>
      <c r="L709" s="139">
        <v>40.200000000000003</v>
      </c>
      <c r="M709" s="138">
        <v>3117.2249000000002</v>
      </c>
      <c r="N709" s="139">
        <v>966.7</v>
      </c>
      <c r="O709" s="139">
        <v>2110.3249000000001</v>
      </c>
      <c r="P709" s="139">
        <v>0</v>
      </c>
      <c r="Q709" s="140">
        <v>40.200000000000003</v>
      </c>
      <c r="R709" s="141">
        <v>-204.97509999999966</v>
      </c>
      <c r="S709" s="140">
        <v>0</v>
      </c>
      <c r="T709" s="140">
        <v>-204.97510000000011</v>
      </c>
      <c r="U709" s="140">
        <v>0</v>
      </c>
      <c r="V709" s="141">
        <v>0</v>
      </c>
      <c r="W709" s="141">
        <v>93.830139666486076</v>
      </c>
      <c r="X709" s="140">
        <v>100</v>
      </c>
      <c r="Y709" s="140">
        <v>91.146931283203031</v>
      </c>
      <c r="Z709" s="140">
        <v>0</v>
      </c>
      <c r="AA709" s="142">
        <v>100</v>
      </c>
    </row>
    <row r="710" spans="1:27" s="147" customFormat="1" ht="12.75" x14ac:dyDescent="0.2">
      <c r="A710" s="130">
        <v>702</v>
      </c>
      <c r="B710" s="137" t="s">
        <v>1830</v>
      </c>
      <c r="C710" s="138">
        <v>1975.3999999999999</v>
      </c>
      <c r="D710" s="138">
        <v>726.6</v>
      </c>
      <c r="E710" s="138">
        <v>1191.5999999999999</v>
      </c>
      <c r="F710" s="138">
        <v>0</v>
      </c>
      <c r="G710" s="138">
        <v>57.2</v>
      </c>
      <c r="H710" s="138">
        <v>2095.0999999999995</v>
      </c>
      <c r="I710" s="139">
        <v>726.6</v>
      </c>
      <c r="J710" s="139">
        <v>1285.5</v>
      </c>
      <c r="K710" s="139">
        <v>0</v>
      </c>
      <c r="L710" s="139">
        <v>83</v>
      </c>
      <c r="M710" s="138">
        <v>1859.7532000000001</v>
      </c>
      <c r="N710" s="139">
        <v>726.6</v>
      </c>
      <c r="O710" s="139">
        <v>1050.1532</v>
      </c>
      <c r="P710" s="139">
        <v>0</v>
      </c>
      <c r="Q710" s="140">
        <v>83</v>
      </c>
      <c r="R710" s="141">
        <v>-235.34679999999935</v>
      </c>
      <c r="S710" s="140">
        <v>0</v>
      </c>
      <c r="T710" s="140">
        <v>-235.34680000000003</v>
      </c>
      <c r="U710" s="140">
        <v>0</v>
      </c>
      <c r="V710" s="141">
        <v>0</v>
      </c>
      <c r="W710" s="141">
        <v>88.766798720824809</v>
      </c>
      <c r="X710" s="140">
        <v>100</v>
      </c>
      <c r="Y710" s="140">
        <v>81.692197588486977</v>
      </c>
      <c r="Z710" s="140">
        <v>0</v>
      </c>
      <c r="AA710" s="142">
        <v>100</v>
      </c>
    </row>
    <row r="711" spans="1:27" s="147" customFormat="1" ht="12.75" x14ac:dyDescent="0.2">
      <c r="A711" s="130">
        <v>703</v>
      </c>
      <c r="B711" s="137" t="s">
        <v>1831</v>
      </c>
      <c r="C711" s="138">
        <v>4371.9000000000005</v>
      </c>
      <c r="D711" s="138">
        <v>799</v>
      </c>
      <c r="E711" s="138">
        <v>3180.3</v>
      </c>
      <c r="F711" s="138">
        <v>0</v>
      </c>
      <c r="G711" s="138">
        <v>392.6</v>
      </c>
      <c r="H711" s="138">
        <v>4831.8</v>
      </c>
      <c r="I711" s="139">
        <v>799</v>
      </c>
      <c r="J711" s="139">
        <v>3640.2</v>
      </c>
      <c r="K711" s="139">
        <v>0</v>
      </c>
      <c r="L711" s="139">
        <v>392.6</v>
      </c>
      <c r="M711" s="138">
        <v>4329.1752999999999</v>
      </c>
      <c r="N711" s="139">
        <v>799</v>
      </c>
      <c r="O711" s="139">
        <v>3137.5752999999995</v>
      </c>
      <c r="P711" s="139">
        <v>0</v>
      </c>
      <c r="Q711" s="140">
        <v>392.6</v>
      </c>
      <c r="R711" s="141">
        <v>-502.6247000000003</v>
      </c>
      <c r="S711" s="140">
        <v>0</v>
      </c>
      <c r="T711" s="140">
        <v>-502.6247000000003</v>
      </c>
      <c r="U711" s="140">
        <v>0</v>
      </c>
      <c r="V711" s="141">
        <v>0</v>
      </c>
      <c r="W711" s="141">
        <v>89.597568194047767</v>
      </c>
      <c r="X711" s="140">
        <v>100</v>
      </c>
      <c r="Y711" s="140">
        <v>86.192387780891153</v>
      </c>
      <c r="Z711" s="140">
        <v>0</v>
      </c>
      <c r="AA711" s="142">
        <v>100</v>
      </c>
    </row>
    <row r="712" spans="1:27" s="147" customFormat="1" ht="12.75" x14ac:dyDescent="0.2">
      <c r="A712" s="130">
        <v>704</v>
      </c>
      <c r="B712" s="137" t="s">
        <v>1832</v>
      </c>
      <c r="C712" s="138">
        <v>4573.5</v>
      </c>
      <c r="D712" s="138">
        <v>1076.8</v>
      </c>
      <c r="E712" s="138">
        <v>3430.3</v>
      </c>
      <c r="F712" s="138">
        <v>0</v>
      </c>
      <c r="G712" s="138">
        <v>66.400000000000006</v>
      </c>
      <c r="H712" s="138">
        <v>5036.6000000000004</v>
      </c>
      <c r="I712" s="139">
        <v>1076.8</v>
      </c>
      <c r="J712" s="139">
        <v>3803.9</v>
      </c>
      <c r="K712" s="139">
        <v>0</v>
      </c>
      <c r="L712" s="139">
        <v>155.89999999999998</v>
      </c>
      <c r="M712" s="138">
        <v>4620.3808999999992</v>
      </c>
      <c r="N712" s="139">
        <v>1076.8</v>
      </c>
      <c r="O712" s="139">
        <v>3387.6808999999998</v>
      </c>
      <c r="P712" s="139">
        <v>0</v>
      </c>
      <c r="Q712" s="140">
        <v>155.89999999999998</v>
      </c>
      <c r="R712" s="141">
        <v>-416.21910000000116</v>
      </c>
      <c r="S712" s="140">
        <v>0</v>
      </c>
      <c r="T712" s="140">
        <v>-416.21910000000025</v>
      </c>
      <c r="U712" s="140">
        <v>0</v>
      </c>
      <c r="V712" s="141">
        <v>0</v>
      </c>
      <c r="W712" s="141">
        <v>91.736109677163142</v>
      </c>
      <c r="X712" s="140">
        <v>100</v>
      </c>
      <c r="Y712" s="140">
        <v>89.058095638686609</v>
      </c>
      <c r="Z712" s="140">
        <v>0</v>
      </c>
      <c r="AA712" s="142">
        <v>100</v>
      </c>
    </row>
    <row r="713" spans="1:27" s="147" customFormat="1" ht="12.75" x14ac:dyDescent="0.2">
      <c r="A713" s="130">
        <v>705</v>
      </c>
      <c r="B713" s="137" t="s">
        <v>1833</v>
      </c>
      <c r="C713" s="138">
        <v>1974</v>
      </c>
      <c r="D713" s="138">
        <v>574.79999999999995</v>
      </c>
      <c r="E713" s="138">
        <v>1337.3</v>
      </c>
      <c r="F713" s="138">
        <v>0</v>
      </c>
      <c r="G713" s="138">
        <v>61.9</v>
      </c>
      <c r="H713" s="138">
        <v>2232.1999999999998</v>
      </c>
      <c r="I713" s="139">
        <v>574.79999999999995</v>
      </c>
      <c r="J713" s="139">
        <v>1480.1</v>
      </c>
      <c r="K713" s="139">
        <v>0</v>
      </c>
      <c r="L713" s="139">
        <v>177.3</v>
      </c>
      <c r="M713" s="138">
        <v>2137.6817000000001</v>
      </c>
      <c r="N713" s="139">
        <v>574.79999999999995</v>
      </c>
      <c r="O713" s="139">
        <v>1385.5816</v>
      </c>
      <c r="P713" s="139">
        <v>0</v>
      </c>
      <c r="Q713" s="140">
        <v>177.3</v>
      </c>
      <c r="R713" s="141">
        <v>-94.518299999999726</v>
      </c>
      <c r="S713" s="140">
        <v>0</v>
      </c>
      <c r="T713" s="140">
        <v>-94.518399999999929</v>
      </c>
      <c r="U713" s="140">
        <v>0</v>
      </c>
      <c r="V713" s="141">
        <v>0</v>
      </c>
      <c r="W713" s="141">
        <v>95.765688558372915</v>
      </c>
      <c r="X713" s="140">
        <v>100</v>
      </c>
      <c r="Y713" s="140">
        <v>93.614053104519968</v>
      </c>
      <c r="Z713" s="140">
        <v>0</v>
      </c>
      <c r="AA713" s="142">
        <v>100</v>
      </c>
    </row>
    <row r="714" spans="1:27" s="147" customFormat="1" ht="12.75" x14ac:dyDescent="0.2">
      <c r="A714" s="130">
        <v>706</v>
      </c>
      <c r="B714" s="137" t="s">
        <v>1834</v>
      </c>
      <c r="C714" s="138">
        <v>2362</v>
      </c>
      <c r="D714" s="138">
        <v>940.6</v>
      </c>
      <c r="E714" s="138">
        <v>1381.8</v>
      </c>
      <c r="F714" s="138">
        <v>0</v>
      </c>
      <c r="G714" s="138">
        <v>39.6</v>
      </c>
      <c r="H714" s="138">
        <v>2563.2000000000003</v>
      </c>
      <c r="I714" s="139">
        <v>940.6</v>
      </c>
      <c r="J714" s="139">
        <v>1578.1000000000001</v>
      </c>
      <c r="K714" s="139">
        <v>0</v>
      </c>
      <c r="L714" s="139">
        <v>44.5</v>
      </c>
      <c r="M714" s="138">
        <v>2428.0268000000001</v>
      </c>
      <c r="N714" s="139">
        <v>940.6</v>
      </c>
      <c r="O714" s="139">
        <v>1442.9268</v>
      </c>
      <c r="P714" s="139">
        <v>0</v>
      </c>
      <c r="Q714" s="140">
        <v>44.5</v>
      </c>
      <c r="R714" s="141">
        <v>-135.17320000000018</v>
      </c>
      <c r="S714" s="140">
        <v>0</v>
      </c>
      <c r="T714" s="140">
        <v>-135.17320000000018</v>
      </c>
      <c r="U714" s="140">
        <v>0</v>
      </c>
      <c r="V714" s="141">
        <v>0</v>
      </c>
      <c r="W714" s="141">
        <v>94.726388888888877</v>
      </c>
      <c r="X714" s="140">
        <v>100</v>
      </c>
      <c r="Y714" s="140">
        <v>91.43443381281287</v>
      </c>
      <c r="Z714" s="140">
        <v>0</v>
      </c>
      <c r="AA714" s="142">
        <v>100</v>
      </c>
    </row>
    <row r="715" spans="1:27" s="147" customFormat="1" ht="12.75" x14ac:dyDescent="0.2">
      <c r="A715" s="130">
        <v>707</v>
      </c>
      <c r="B715" s="137" t="s">
        <v>1835</v>
      </c>
      <c r="C715" s="138">
        <v>1705</v>
      </c>
      <c r="D715" s="138">
        <v>788.5</v>
      </c>
      <c r="E715" s="138">
        <v>896.4</v>
      </c>
      <c r="F715" s="138">
        <v>0</v>
      </c>
      <c r="G715" s="138">
        <v>20.100000000000001</v>
      </c>
      <c r="H715" s="138">
        <v>1887.7999999999995</v>
      </c>
      <c r="I715" s="139">
        <v>788.5</v>
      </c>
      <c r="J715" s="139">
        <v>1025.5999999999999</v>
      </c>
      <c r="K715" s="139">
        <v>0</v>
      </c>
      <c r="L715" s="139">
        <v>73.7</v>
      </c>
      <c r="M715" s="138">
        <v>1847.0708999999999</v>
      </c>
      <c r="N715" s="139">
        <v>788.5</v>
      </c>
      <c r="O715" s="139">
        <v>984.87090000000012</v>
      </c>
      <c r="P715" s="139">
        <v>0</v>
      </c>
      <c r="Q715" s="140">
        <v>73.7</v>
      </c>
      <c r="R715" s="141">
        <v>-40.729099999999562</v>
      </c>
      <c r="S715" s="140">
        <v>0</v>
      </c>
      <c r="T715" s="140">
        <v>-40.729099999999789</v>
      </c>
      <c r="U715" s="140">
        <v>0</v>
      </c>
      <c r="V715" s="141">
        <v>0</v>
      </c>
      <c r="W715" s="141">
        <v>97.842509799766958</v>
      </c>
      <c r="X715" s="140">
        <v>100</v>
      </c>
      <c r="Y715" s="140">
        <v>96.028753900156033</v>
      </c>
      <c r="Z715" s="140">
        <v>0</v>
      </c>
      <c r="AA715" s="142">
        <v>100</v>
      </c>
    </row>
    <row r="716" spans="1:27" s="147" customFormat="1" ht="12.75" x14ac:dyDescent="0.2">
      <c r="A716" s="130">
        <v>708</v>
      </c>
      <c r="B716" s="137" t="s">
        <v>1836</v>
      </c>
      <c r="C716" s="138">
        <v>2220.7999999999997</v>
      </c>
      <c r="D716" s="138">
        <v>838.9</v>
      </c>
      <c r="E716" s="138">
        <v>1337.3</v>
      </c>
      <c r="F716" s="138">
        <v>0</v>
      </c>
      <c r="G716" s="138">
        <v>44.6</v>
      </c>
      <c r="H716" s="138">
        <v>2855.5</v>
      </c>
      <c r="I716" s="139">
        <v>838.9</v>
      </c>
      <c r="J716" s="139">
        <v>1972</v>
      </c>
      <c r="K716" s="139">
        <v>0</v>
      </c>
      <c r="L716" s="139">
        <v>44.599999999999994</v>
      </c>
      <c r="M716" s="138">
        <v>2854.77</v>
      </c>
      <c r="N716" s="139">
        <v>838.9</v>
      </c>
      <c r="O716" s="139">
        <v>1971.27</v>
      </c>
      <c r="P716" s="139">
        <v>0</v>
      </c>
      <c r="Q716" s="140">
        <v>44.599999999999994</v>
      </c>
      <c r="R716" s="141">
        <v>-0.73000000000001819</v>
      </c>
      <c r="S716" s="140">
        <v>0</v>
      </c>
      <c r="T716" s="140">
        <v>-0.73000000000001819</v>
      </c>
      <c r="U716" s="140">
        <v>0</v>
      </c>
      <c r="V716" s="141">
        <v>0</v>
      </c>
      <c r="W716" s="141">
        <v>99.974435300297671</v>
      </c>
      <c r="X716" s="140">
        <v>100</v>
      </c>
      <c r="Y716" s="140">
        <v>99.96298174442191</v>
      </c>
      <c r="Z716" s="140">
        <v>0</v>
      </c>
      <c r="AA716" s="142">
        <v>100</v>
      </c>
    </row>
    <row r="717" spans="1:27" s="147" customFormat="1" ht="12.75" x14ac:dyDescent="0.2">
      <c r="A717" s="130">
        <v>709</v>
      </c>
      <c r="B717" s="137" t="s">
        <v>1837</v>
      </c>
      <c r="C717" s="138">
        <v>1775.3000000000002</v>
      </c>
      <c r="D717" s="138">
        <v>858.4</v>
      </c>
      <c r="E717" s="138">
        <v>904.5</v>
      </c>
      <c r="F717" s="138">
        <v>0</v>
      </c>
      <c r="G717" s="138">
        <v>12.4</v>
      </c>
      <c r="H717" s="138">
        <v>1898.9999999999991</v>
      </c>
      <c r="I717" s="139">
        <v>858.4</v>
      </c>
      <c r="J717" s="139">
        <v>1013.3999999999999</v>
      </c>
      <c r="K717" s="139">
        <v>0</v>
      </c>
      <c r="L717" s="139">
        <v>27.2</v>
      </c>
      <c r="M717" s="138">
        <v>1898.9999999999998</v>
      </c>
      <c r="N717" s="139">
        <v>858.4</v>
      </c>
      <c r="O717" s="139">
        <v>1013.4</v>
      </c>
      <c r="P717" s="139">
        <v>0</v>
      </c>
      <c r="Q717" s="140">
        <v>27.2</v>
      </c>
      <c r="R717" s="141">
        <v>0</v>
      </c>
      <c r="S717" s="140">
        <v>0</v>
      </c>
      <c r="T717" s="140">
        <v>0</v>
      </c>
      <c r="U717" s="140">
        <v>0</v>
      </c>
      <c r="V717" s="141">
        <v>0</v>
      </c>
      <c r="W717" s="141">
        <v>100.00000000000004</v>
      </c>
      <c r="X717" s="140">
        <v>100</v>
      </c>
      <c r="Y717" s="140">
        <v>100.00000000000003</v>
      </c>
      <c r="Z717" s="140">
        <v>0</v>
      </c>
      <c r="AA717" s="142">
        <v>100</v>
      </c>
    </row>
    <row r="718" spans="1:27" s="147" customFormat="1" ht="12.75" x14ac:dyDescent="0.2">
      <c r="A718" s="130">
        <v>710</v>
      </c>
      <c r="B718" s="137" t="s">
        <v>1817</v>
      </c>
      <c r="C718" s="138">
        <v>40370.299999999996</v>
      </c>
      <c r="D718" s="138">
        <v>2356.1999999999998</v>
      </c>
      <c r="E718" s="138">
        <v>36107.9</v>
      </c>
      <c r="F718" s="138">
        <v>0</v>
      </c>
      <c r="G718" s="138">
        <v>1906.2</v>
      </c>
      <c r="H718" s="138">
        <v>42701.899999999994</v>
      </c>
      <c r="I718" s="139">
        <v>2356.1999999999998</v>
      </c>
      <c r="J718" s="139">
        <v>38439.5</v>
      </c>
      <c r="K718" s="139">
        <v>0</v>
      </c>
      <c r="L718" s="139">
        <v>1906.2</v>
      </c>
      <c r="M718" s="138">
        <v>42652.899999999994</v>
      </c>
      <c r="N718" s="139">
        <v>2356.1999999999998</v>
      </c>
      <c r="O718" s="139">
        <v>38390.499999999993</v>
      </c>
      <c r="P718" s="139">
        <v>0</v>
      </c>
      <c r="Q718" s="140">
        <v>1906.2</v>
      </c>
      <c r="R718" s="141">
        <v>-49</v>
      </c>
      <c r="S718" s="140">
        <v>0</v>
      </c>
      <c r="T718" s="140">
        <v>-49.000000000007276</v>
      </c>
      <c r="U718" s="140">
        <v>0</v>
      </c>
      <c r="V718" s="141">
        <v>0</v>
      </c>
      <c r="W718" s="141">
        <v>99.88525100756641</v>
      </c>
      <c r="X718" s="140">
        <v>100</v>
      </c>
      <c r="Y718" s="140">
        <v>99.872526957946889</v>
      </c>
      <c r="Z718" s="140">
        <v>0</v>
      </c>
      <c r="AA718" s="142">
        <v>100</v>
      </c>
    </row>
    <row r="719" spans="1:27" s="147" customFormat="1" ht="12.75" x14ac:dyDescent="0.2">
      <c r="A719" s="130">
        <v>711</v>
      </c>
      <c r="B719" s="137" t="s">
        <v>1838</v>
      </c>
      <c r="C719" s="138">
        <v>4053.9</v>
      </c>
      <c r="D719" s="138">
        <v>867.9</v>
      </c>
      <c r="E719" s="138">
        <v>3051.5</v>
      </c>
      <c r="F719" s="138">
        <v>0</v>
      </c>
      <c r="G719" s="138">
        <v>134.5</v>
      </c>
      <c r="H719" s="138">
        <v>4510.1999999999989</v>
      </c>
      <c r="I719" s="139">
        <v>867.9</v>
      </c>
      <c r="J719" s="139">
        <v>3460.4</v>
      </c>
      <c r="K719" s="139">
        <v>0</v>
      </c>
      <c r="L719" s="139">
        <v>181.89999999999998</v>
      </c>
      <c r="M719" s="138">
        <v>4446.3859999999995</v>
      </c>
      <c r="N719" s="139">
        <v>867.9</v>
      </c>
      <c r="O719" s="139">
        <v>3396.5860000000002</v>
      </c>
      <c r="P719" s="139">
        <v>0</v>
      </c>
      <c r="Q719" s="140">
        <v>181.89999999999998</v>
      </c>
      <c r="R719" s="141">
        <v>-63.813999999999396</v>
      </c>
      <c r="S719" s="140">
        <v>0</v>
      </c>
      <c r="T719" s="140">
        <v>-63.813999999999851</v>
      </c>
      <c r="U719" s="140">
        <v>0</v>
      </c>
      <c r="V719" s="141">
        <v>0</v>
      </c>
      <c r="W719" s="141">
        <v>98.585118176577552</v>
      </c>
      <c r="X719" s="140">
        <v>100</v>
      </c>
      <c r="Y719" s="140">
        <v>98.155877933186915</v>
      </c>
      <c r="Z719" s="140">
        <v>0</v>
      </c>
      <c r="AA719" s="142">
        <v>100</v>
      </c>
    </row>
    <row r="720" spans="1:27" s="147" customFormat="1" ht="12.75" x14ac:dyDescent="0.2">
      <c r="A720" s="130">
        <v>712</v>
      </c>
      <c r="B720" s="137" t="s">
        <v>1839</v>
      </c>
      <c r="C720" s="138">
        <v>9118</v>
      </c>
      <c r="D720" s="138">
        <v>1257.3</v>
      </c>
      <c r="E720" s="138">
        <v>7530.6</v>
      </c>
      <c r="F720" s="138">
        <v>0</v>
      </c>
      <c r="G720" s="138">
        <v>330.1</v>
      </c>
      <c r="H720" s="138">
        <v>11086.300000000001</v>
      </c>
      <c r="I720" s="139">
        <v>1257.3</v>
      </c>
      <c r="J720" s="139">
        <v>9498.9</v>
      </c>
      <c r="K720" s="139">
        <v>0</v>
      </c>
      <c r="L720" s="139">
        <v>330.1</v>
      </c>
      <c r="M720" s="138">
        <v>10836.811400000001</v>
      </c>
      <c r="N720" s="139">
        <v>1257.3</v>
      </c>
      <c r="O720" s="139">
        <v>9249.4114000000009</v>
      </c>
      <c r="P720" s="139">
        <v>0</v>
      </c>
      <c r="Q720" s="140">
        <v>330.1</v>
      </c>
      <c r="R720" s="141">
        <v>-249.48860000000059</v>
      </c>
      <c r="S720" s="140">
        <v>0</v>
      </c>
      <c r="T720" s="140">
        <v>-249.48859999999877</v>
      </c>
      <c r="U720" s="140">
        <v>0</v>
      </c>
      <c r="V720" s="141">
        <v>0</v>
      </c>
      <c r="W720" s="141">
        <v>97.749577406348379</v>
      </c>
      <c r="X720" s="140">
        <v>100</v>
      </c>
      <c r="Y720" s="140">
        <v>97.373500089484054</v>
      </c>
      <c r="Z720" s="140">
        <v>0</v>
      </c>
      <c r="AA720" s="142">
        <v>100</v>
      </c>
    </row>
    <row r="721" spans="1:27" s="147" customFormat="1" ht="12.75" x14ac:dyDescent="0.2">
      <c r="A721" s="130">
        <v>713</v>
      </c>
      <c r="B721" s="137" t="s">
        <v>1840</v>
      </c>
      <c r="C721" s="138">
        <v>2794.7</v>
      </c>
      <c r="D721" s="138">
        <v>840.8</v>
      </c>
      <c r="E721" s="138">
        <v>1877.9</v>
      </c>
      <c r="F721" s="138">
        <v>0</v>
      </c>
      <c r="G721" s="138">
        <v>76</v>
      </c>
      <c r="H721" s="138">
        <v>3055.6000000000004</v>
      </c>
      <c r="I721" s="139">
        <v>840.8</v>
      </c>
      <c r="J721" s="139">
        <v>2042</v>
      </c>
      <c r="K721" s="139">
        <v>0</v>
      </c>
      <c r="L721" s="139">
        <v>172.8</v>
      </c>
      <c r="M721" s="138">
        <v>2774.0762000000004</v>
      </c>
      <c r="N721" s="139">
        <v>840.8</v>
      </c>
      <c r="O721" s="139">
        <v>1760.4762000000001</v>
      </c>
      <c r="P721" s="139">
        <v>0</v>
      </c>
      <c r="Q721" s="140">
        <v>172.8</v>
      </c>
      <c r="R721" s="141">
        <v>-281.52379999999994</v>
      </c>
      <c r="S721" s="140">
        <v>0</v>
      </c>
      <c r="T721" s="140">
        <v>-281.52379999999994</v>
      </c>
      <c r="U721" s="140">
        <v>0</v>
      </c>
      <c r="V721" s="141">
        <v>0</v>
      </c>
      <c r="W721" s="141">
        <v>90.786627830867914</v>
      </c>
      <c r="X721" s="140">
        <v>100</v>
      </c>
      <c r="Y721" s="140">
        <v>86.213330068560239</v>
      </c>
      <c r="Z721" s="140">
        <v>0</v>
      </c>
      <c r="AA721" s="142">
        <v>100</v>
      </c>
    </row>
    <row r="722" spans="1:27" s="147" customFormat="1" ht="12.75" x14ac:dyDescent="0.2">
      <c r="A722" s="130">
        <v>714</v>
      </c>
      <c r="B722" s="137" t="s">
        <v>1841</v>
      </c>
      <c r="C722" s="138">
        <v>1563.7</v>
      </c>
      <c r="D722" s="138">
        <v>821.9</v>
      </c>
      <c r="E722" s="138">
        <v>728.9</v>
      </c>
      <c r="F722" s="138">
        <v>0</v>
      </c>
      <c r="G722" s="138">
        <v>12.9</v>
      </c>
      <c r="H722" s="138">
        <v>1660.4000000000003</v>
      </c>
      <c r="I722" s="139">
        <v>821.9</v>
      </c>
      <c r="J722" s="139">
        <v>825.6</v>
      </c>
      <c r="K722" s="139">
        <v>0</v>
      </c>
      <c r="L722" s="139">
        <v>12.899999999999999</v>
      </c>
      <c r="M722" s="138">
        <v>1597.3378000000002</v>
      </c>
      <c r="N722" s="139">
        <v>821.9</v>
      </c>
      <c r="O722" s="139">
        <v>762.53779999999995</v>
      </c>
      <c r="P722" s="139">
        <v>0</v>
      </c>
      <c r="Q722" s="140">
        <v>12.899999999999999</v>
      </c>
      <c r="R722" s="141">
        <v>-63.062200000000075</v>
      </c>
      <c r="S722" s="140">
        <v>0</v>
      </c>
      <c r="T722" s="140">
        <v>-63.062200000000075</v>
      </c>
      <c r="U722" s="140">
        <v>0</v>
      </c>
      <c r="V722" s="141">
        <v>0</v>
      </c>
      <c r="W722" s="141">
        <v>96.201987472898097</v>
      </c>
      <c r="X722" s="140">
        <v>100</v>
      </c>
      <c r="Y722" s="140">
        <v>92.361652131782932</v>
      </c>
      <c r="Z722" s="140">
        <v>0</v>
      </c>
      <c r="AA722" s="142">
        <v>100</v>
      </c>
    </row>
    <row r="723" spans="1:27" s="147" customFormat="1" ht="12.75" x14ac:dyDescent="0.2">
      <c r="A723" s="130">
        <v>715</v>
      </c>
      <c r="B723" s="137" t="s">
        <v>1842</v>
      </c>
      <c r="C723" s="138">
        <v>1610.1000000000001</v>
      </c>
      <c r="D723" s="138">
        <v>649.20000000000005</v>
      </c>
      <c r="E723" s="138">
        <v>930.7</v>
      </c>
      <c r="F723" s="138">
        <v>0</v>
      </c>
      <c r="G723" s="138">
        <v>30.2</v>
      </c>
      <c r="H723" s="138">
        <v>1751.8999999999996</v>
      </c>
      <c r="I723" s="139">
        <v>649.20000000000005</v>
      </c>
      <c r="J723" s="139">
        <v>1026</v>
      </c>
      <c r="K723" s="139">
        <v>0</v>
      </c>
      <c r="L723" s="139">
        <v>76.699999999999989</v>
      </c>
      <c r="M723" s="138">
        <v>1748.3473000000001</v>
      </c>
      <c r="N723" s="139">
        <v>649.20000000000005</v>
      </c>
      <c r="O723" s="139">
        <v>1022.4472999999999</v>
      </c>
      <c r="P723" s="139">
        <v>0</v>
      </c>
      <c r="Q723" s="140">
        <v>76.699999999999989</v>
      </c>
      <c r="R723" s="141">
        <v>-3.5526999999995041</v>
      </c>
      <c r="S723" s="140">
        <v>0</v>
      </c>
      <c r="T723" s="140">
        <v>-3.5527000000000726</v>
      </c>
      <c r="U723" s="140">
        <v>0</v>
      </c>
      <c r="V723" s="141">
        <v>0</v>
      </c>
      <c r="W723" s="141">
        <v>99.797208744791405</v>
      </c>
      <c r="X723" s="140">
        <v>100</v>
      </c>
      <c r="Y723" s="140">
        <v>99.653732943469777</v>
      </c>
      <c r="Z723" s="140">
        <v>0</v>
      </c>
      <c r="AA723" s="142">
        <v>100</v>
      </c>
    </row>
    <row r="724" spans="1:27" s="147" customFormat="1" ht="12.75" x14ac:dyDescent="0.2">
      <c r="A724" s="130">
        <v>716</v>
      </c>
      <c r="B724" s="137" t="s">
        <v>1843</v>
      </c>
      <c r="C724" s="138">
        <v>3238.8</v>
      </c>
      <c r="D724" s="138">
        <v>862.5</v>
      </c>
      <c r="E724" s="138">
        <v>2294</v>
      </c>
      <c r="F724" s="138">
        <v>0</v>
      </c>
      <c r="G724" s="138">
        <v>82.3</v>
      </c>
      <c r="H724" s="138">
        <v>3679.5000000000005</v>
      </c>
      <c r="I724" s="139">
        <v>862.5</v>
      </c>
      <c r="J724" s="139">
        <v>2588.8999999999996</v>
      </c>
      <c r="K724" s="139">
        <v>0</v>
      </c>
      <c r="L724" s="139">
        <v>228.10000000000002</v>
      </c>
      <c r="M724" s="138">
        <v>3500.3259999999996</v>
      </c>
      <c r="N724" s="139">
        <v>862.5</v>
      </c>
      <c r="O724" s="139">
        <v>2409.7259999999997</v>
      </c>
      <c r="P724" s="139">
        <v>0</v>
      </c>
      <c r="Q724" s="140">
        <v>228.10000000000002</v>
      </c>
      <c r="R724" s="141">
        <v>-179.17400000000089</v>
      </c>
      <c r="S724" s="140">
        <v>0</v>
      </c>
      <c r="T724" s="140">
        <v>-179.17399999999998</v>
      </c>
      <c r="U724" s="140">
        <v>0</v>
      </c>
      <c r="V724" s="141">
        <v>0</v>
      </c>
      <c r="W724" s="141">
        <v>95.130479684739754</v>
      </c>
      <c r="X724" s="140">
        <v>100</v>
      </c>
      <c r="Y724" s="140">
        <v>93.079145583066165</v>
      </c>
      <c r="Z724" s="140">
        <v>0</v>
      </c>
      <c r="AA724" s="142">
        <v>100</v>
      </c>
    </row>
    <row r="725" spans="1:27" s="147" customFormat="1" ht="12.75" x14ac:dyDescent="0.2">
      <c r="A725" s="130">
        <v>717</v>
      </c>
      <c r="B725" s="137" t="s">
        <v>1844</v>
      </c>
      <c r="C725" s="138">
        <v>2930.5</v>
      </c>
      <c r="D725" s="138">
        <v>933.5</v>
      </c>
      <c r="E725" s="138">
        <v>1954.6</v>
      </c>
      <c r="F725" s="138">
        <v>0</v>
      </c>
      <c r="G725" s="138">
        <v>42.4</v>
      </c>
      <c r="H725" s="138">
        <v>3152.7000000000003</v>
      </c>
      <c r="I725" s="139">
        <v>933.5</v>
      </c>
      <c r="J725" s="139">
        <v>2167.6999999999998</v>
      </c>
      <c r="K725" s="139">
        <v>0</v>
      </c>
      <c r="L725" s="139">
        <v>51.5</v>
      </c>
      <c r="M725" s="138">
        <v>3152.7</v>
      </c>
      <c r="N725" s="139">
        <v>933.5</v>
      </c>
      <c r="O725" s="139">
        <v>2167.7000000000003</v>
      </c>
      <c r="P725" s="139">
        <v>0</v>
      </c>
      <c r="Q725" s="140">
        <v>51.5</v>
      </c>
      <c r="R725" s="141">
        <v>0</v>
      </c>
      <c r="S725" s="140">
        <v>0</v>
      </c>
      <c r="T725" s="140">
        <v>0</v>
      </c>
      <c r="U725" s="140">
        <v>0</v>
      </c>
      <c r="V725" s="141">
        <v>0</v>
      </c>
      <c r="W725" s="141">
        <v>99.999999999999986</v>
      </c>
      <c r="X725" s="140">
        <v>100</v>
      </c>
      <c r="Y725" s="140">
        <v>100.00000000000003</v>
      </c>
      <c r="Z725" s="140">
        <v>0</v>
      </c>
      <c r="AA725" s="142">
        <v>100</v>
      </c>
    </row>
    <row r="726" spans="1:27" s="147" customFormat="1" ht="12.75" x14ac:dyDescent="0.2">
      <c r="A726" s="130">
        <v>718</v>
      </c>
      <c r="B726" s="137" t="s">
        <v>1845</v>
      </c>
      <c r="C726" s="138">
        <v>1898.1999999999998</v>
      </c>
      <c r="D726" s="138">
        <v>651</v>
      </c>
      <c r="E726" s="138">
        <v>1228.0999999999999</v>
      </c>
      <c r="F726" s="138">
        <v>0</v>
      </c>
      <c r="G726" s="138">
        <v>19.100000000000001</v>
      </c>
      <c r="H726" s="138">
        <v>1970.1999999999998</v>
      </c>
      <c r="I726" s="139">
        <v>651</v>
      </c>
      <c r="J726" s="139">
        <v>1300.0999999999999</v>
      </c>
      <c r="K726" s="139">
        <v>0</v>
      </c>
      <c r="L726" s="139">
        <v>19.100000000000001</v>
      </c>
      <c r="M726" s="138">
        <v>1695.8566999999998</v>
      </c>
      <c r="N726" s="139">
        <v>651</v>
      </c>
      <c r="O726" s="139">
        <v>1025.7566999999999</v>
      </c>
      <c r="P726" s="139">
        <v>0</v>
      </c>
      <c r="Q726" s="140">
        <v>19.100000000000001</v>
      </c>
      <c r="R726" s="141">
        <v>-274.3433</v>
      </c>
      <c r="S726" s="140">
        <v>0</v>
      </c>
      <c r="T726" s="140">
        <v>-274.3433</v>
      </c>
      <c r="U726" s="140">
        <v>0</v>
      </c>
      <c r="V726" s="141">
        <v>0</v>
      </c>
      <c r="W726" s="141">
        <v>86.075357831692216</v>
      </c>
      <c r="X726" s="140">
        <v>100</v>
      </c>
      <c r="Y726" s="140">
        <v>78.898292439043146</v>
      </c>
      <c r="Z726" s="140">
        <v>0</v>
      </c>
      <c r="AA726" s="142">
        <v>100</v>
      </c>
    </row>
    <row r="727" spans="1:27" s="147" customFormat="1" ht="12.75" x14ac:dyDescent="0.2">
      <c r="A727" s="130">
        <v>719</v>
      </c>
      <c r="B727" s="137" t="s">
        <v>1790</v>
      </c>
      <c r="C727" s="138">
        <v>4664.3999999999996</v>
      </c>
      <c r="D727" s="138">
        <v>893.9</v>
      </c>
      <c r="E727" s="138">
        <v>3570.5</v>
      </c>
      <c r="F727" s="138">
        <v>0</v>
      </c>
      <c r="G727" s="138">
        <v>200</v>
      </c>
      <c r="H727" s="138">
        <v>4991.0999999999995</v>
      </c>
      <c r="I727" s="139">
        <v>893.9</v>
      </c>
      <c r="J727" s="139">
        <v>3897.2</v>
      </c>
      <c r="K727" s="139">
        <v>0</v>
      </c>
      <c r="L727" s="139">
        <v>200</v>
      </c>
      <c r="M727" s="138">
        <v>4942.2</v>
      </c>
      <c r="N727" s="139">
        <v>893.9</v>
      </c>
      <c r="O727" s="139">
        <v>3848.3</v>
      </c>
      <c r="P727" s="139">
        <v>0</v>
      </c>
      <c r="Q727" s="140">
        <v>200</v>
      </c>
      <c r="R727" s="141">
        <v>-48.899999999999636</v>
      </c>
      <c r="S727" s="140">
        <v>0</v>
      </c>
      <c r="T727" s="140">
        <v>-48.899999999999636</v>
      </c>
      <c r="U727" s="140">
        <v>0</v>
      </c>
      <c r="V727" s="141">
        <v>0</v>
      </c>
      <c r="W727" s="141">
        <v>99.020256055779299</v>
      </c>
      <c r="X727" s="140">
        <v>100</v>
      </c>
      <c r="Y727" s="140">
        <v>98.745253002155394</v>
      </c>
      <c r="Z727" s="140">
        <v>0</v>
      </c>
      <c r="AA727" s="142">
        <v>100</v>
      </c>
    </row>
    <row r="728" spans="1:27" s="147" customFormat="1" ht="12.75" x14ac:dyDescent="0.2">
      <c r="A728" s="130">
        <v>720</v>
      </c>
      <c r="B728" s="137" t="s">
        <v>1846</v>
      </c>
      <c r="C728" s="138">
        <v>3992.3</v>
      </c>
      <c r="D728" s="138">
        <v>1032.8</v>
      </c>
      <c r="E728" s="138">
        <v>2829.3</v>
      </c>
      <c r="F728" s="138">
        <v>0</v>
      </c>
      <c r="G728" s="138">
        <v>130.19999999999999</v>
      </c>
      <c r="H728" s="138">
        <v>4413.5</v>
      </c>
      <c r="I728" s="139">
        <v>1032.8</v>
      </c>
      <c r="J728" s="139">
        <v>3004.9</v>
      </c>
      <c r="K728" s="139">
        <v>0</v>
      </c>
      <c r="L728" s="139">
        <v>242.2</v>
      </c>
      <c r="M728" s="138">
        <v>4224.2001999999993</v>
      </c>
      <c r="N728" s="139">
        <v>1032.8</v>
      </c>
      <c r="O728" s="139">
        <v>2815.6</v>
      </c>
      <c r="P728" s="139">
        <v>0</v>
      </c>
      <c r="Q728" s="140">
        <v>242.2</v>
      </c>
      <c r="R728" s="141">
        <v>-189.29980000000069</v>
      </c>
      <c r="S728" s="140">
        <v>0</v>
      </c>
      <c r="T728" s="140">
        <v>-189.29980000000023</v>
      </c>
      <c r="U728" s="140">
        <v>0</v>
      </c>
      <c r="V728" s="141">
        <v>0</v>
      </c>
      <c r="W728" s="141">
        <v>95.710891582644138</v>
      </c>
      <c r="X728" s="140">
        <v>100</v>
      </c>
      <c r="Y728" s="149">
        <v>93.7</v>
      </c>
      <c r="Z728" s="149">
        <v>0</v>
      </c>
      <c r="AA728" s="150">
        <v>100</v>
      </c>
    </row>
    <row r="729" spans="1:27" s="147" customFormat="1" ht="12.75" x14ac:dyDescent="0.2">
      <c r="A729" s="130">
        <v>721</v>
      </c>
      <c r="B729" s="137" t="s">
        <v>1847</v>
      </c>
      <c r="C729" s="138">
        <v>3480.4</v>
      </c>
      <c r="D729" s="138">
        <v>903.3</v>
      </c>
      <c r="E729" s="138">
        <v>2540</v>
      </c>
      <c r="F729" s="138">
        <v>0</v>
      </c>
      <c r="G729" s="138">
        <v>37.1</v>
      </c>
      <c r="H729" s="138">
        <v>3585.8999999999992</v>
      </c>
      <c r="I729" s="139">
        <v>903.3</v>
      </c>
      <c r="J729" s="139">
        <v>2718.7</v>
      </c>
      <c r="K729" s="139">
        <v>0</v>
      </c>
      <c r="L729" s="139">
        <v>97.499999999999986</v>
      </c>
      <c r="M729" s="138">
        <v>3397.4759999999997</v>
      </c>
      <c r="N729" s="139">
        <v>903.3</v>
      </c>
      <c r="O729" s="139">
        <v>2530.3000000000002</v>
      </c>
      <c r="P729" s="139">
        <v>0</v>
      </c>
      <c r="Q729" s="140">
        <v>97.499999999999986</v>
      </c>
      <c r="R729" s="141">
        <v>-188.42399999999952</v>
      </c>
      <c r="S729" s="140">
        <v>0</v>
      </c>
      <c r="T729" s="140">
        <v>-188.42399999999998</v>
      </c>
      <c r="U729" s="140">
        <v>0</v>
      </c>
      <c r="V729" s="141">
        <v>0</v>
      </c>
      <c r="W729" s="141">
        <v>94.745419559943116</v>
      </c>
      <c r="X729" s="140">
        <v>100</v>
      </c>
      <c r="Y729" s="140">
        <v>93.1</v>
      </c>
      <c r="Z729" s="140">
        <v>0</v>
      </c>
      <c r="AA729" s="142">
        <v>100</v>
      </c>
    </row>
    <row r="730" spans="1:27" s="147" customFormat="1" ht="12.75" x14ac:dyDescent="0.2">
      <c r="A730" s="130">
        <v>722</v>
      </c>
      <c r="B730" s="137" t="s">
        <v>1848</v>
      </c>
      <c r="C730" s="138">
        <v>3166.0999999999995</v>
      </c>
      <c r="D730" s="138">
        <v>604.79999999999995</v>
      </c>
      <c r="E730" s="138">
        <v>2509.1</v>
      </c>
      <c r="F730" s="138">
        <v>0</v>
      </c>
      <c r="G730" s="138">
        <v>52.2</v>
      </c>
      <c r="H730" s="138">
        <v>3433.8</v>
      </c>
      <c r="I730" s="139">
        <v>604.79999999999995</v>
      </c>
      <c r="J730" s="139">
        <v>2776.8</v>
      </c>
      <c r="K730" s="139">
        <v>0</v>
      </c>
      <c r="L730" s="139">
        <v>52.2</v>
      </c>
      <c r="M730" s="138">
        <v>2454.3755999999998</v>
      </c>
      <c r="N730" s="139">
        <v>604.79999999999995</v>
      </c>
      <c r="O730" s="139">
        <v>1797.3756000000001</v>
      </c>
      <c r="P730" s="139">
        <v>0</v>
      </c>
      <c r="Q730" s="140">
        <v>52.2</v>
      </c>
      <c r="R730" s="141">
        <v>-979.42440000000033</v>
      </c>
      <c r="S730" s="140">
        <v>0</v>
      </c>
      <c r="T730" s="140">
        <v>-979.42440000000011</v>
      </c>
      <c r="U730" s="140">
        <v>0</v>
      </c>
      <c r="V730" s="141">
        <v>0</v>
      </c>
      <c r="W730" s="141">
        <v>71.476952647212983</v>
      </c>
      <c r="X730" s="140">
        <v>100</v>
      </c>
      <c r="Y730" s="140">
        <v>64.728305963699214</v>
      </c>
      <c r="Z730" s="140">
        <v>0</v>
      </c>
      <c r="AA730" s="142">
        <v>100</v>
      </c>
    </row>
    <row r="731" spans="1:27" s="147" customFormat="1" ht="12.75" x14ac:dyDescent="0.2">
      <c r="A731" s="130">
        <v>723</v>
      </c>
      <c r="B731" s="137" t="s">
        <v>1849</v>
      </c>
      <c r="C731" s="138">
        <v>1931.7</v>
      </c>
      <c r="D731" s="138">
        <v>806.5</v>
      </c>
      <c r="E731" s="138">
        <v>1083.9000000000001</v>
      </c>
      <c r="F731" s="138">
        <v>0</v>
      </c>
      <c r="G731" s="138">
        <v>41.3</v>
      </c>
      <c r="H731" s="138">
        <v>2043.1</v>
      </c>
      <c r="I731" s="139">
        <v>806.5</v>
      </c>
      <c r="J731" s="139">
        <v>1187.8999999999999</v>
      </c>
      <c r="K731" s="139">
        <v>0</v>
      </c>
      <c r="L731" s="139">
        <v>48.7</v>
      </c>
      <c r="M731" s="138">
        <v>1659.3116000000002</v>
      </c>
      <c r="N731" s="139">
        <v>806.5</v>
      </c>
      <c r="O731" s="139">
        <v>804.11160000000007</v>
      </c>
      <c r="P731" s="139">
        <v>0</v>
      </c>
      <c r="Q731" s="140">
        <v>48.7</v>
      </c>
      <c r="R731" s="141">
        <v>-383.78839999999968</v>
      </c>
      <c r="S731" s="140">
        <v>0</v>
      </c>
      <c r="T731" s="140">
        <v>-383.7883999999998</v>
      </c>
      <c r="U731" s="140">
        <v>0</v>
      </c>
      <c r="V731" s="141">
        <v>0</v>
      </c>
      <c r="W731" s="141">
        <v>81.215388380402345</v>
      </c>
      <c r="X731" s="140">
        <v>100</v>
      </c>
      <c r="Y731" s="140">
        <v>67.69185958414009</v>
      </c>
      <c r="Z731" s="140">
        <v>0</v>
      </c>
      <c r="AA731" s="142">
        <v>100</v>
      </c>
    </row>
    <row r="732" spans="1:27" s="147" customFormat="1" ht="12.75" x14ac:dyDescent="0.2">
      <c r="A732" s="130">
        <v>724</v>
      </c>
      <c r="B732" s="137" t="s">
        <v>1850</v>
      </c>
      <c r="C732" s="138">
        <v>3144.6</v>
      </c>
      <c r="D732" s="138">
        <v>763.9</v>
      </c>
      <c r="E732" s="138">
        <v>2309.6999999999998</v>
      </c>
      <c r="F732" s="138">
        <v>0</v>
      </c>
      <c r="G732" s="138">
        <v>71</v>
      </c>
      <c r="H732" s="138">
        <v>3397.8999999999996</v>
      </c>
      <c r="I732" s="139">
        <v>763.9</v>
      </c>
      <c r="J732" s="139">
        <v>2563</v>
      </c>
      <c r="K732" s="139">
        <v>0</v>
      </c>
      <c r="L732" s="139">
        <v>71</v>
      </c>
      <c r="M732" s="138">
        <v>3397.8209999999999</v>
      </c>
      <c r="N732" s="139">
        <v>763.9</v>
      </c>
      <c r="O732" s="139">
        <v>2562.9210000000003</v>
      </c>
      <c r="P732" s="139">
        <v>0</v>
      </c>
      <c r="Q732" s="140">
        <v>71</v>
      </c>
      <c r="R732" s="141">
        <v>-7.8999999999723514E-2</v>
      </c>
      <c r="S732" s="140">
        <v>0</v>
      </c>
      <c r="T732" s="140">
        <v>-7.8999999999723514E-2</v>
      </c>
      <c r="U732" s="140">
        <v>0</v>
      </c>
      <c r="V732" s="141">
        <v>0</v>
      </c>
      <c r="W732" s="141">
        <v>99.997675034580197</v>
      </c>
      <c r="X732" s="140">
        <v>100</v>
      </c>
      <c r="Y732" s="140">
        <v>99.996917674600098</v>
      </c>
      <c r="Z732" s="140">
        <v>0</v>
      </c>
      <c r="AA732" s="142">
        <v>100</v>
      </c>
    </row>
    <row r="733" spans="1:27" s="147" customFormat="1" ht="12.75" x14ac:dyDescent="0.2">
      <c r="A733" s="130">
        <v>725</v>
      </c>
      <c r="B733" s="137" t="s">
        <v>1851</v>
      </c>
      <c r="C733" s="138">
        <v>2101.7999999999997</v>
      </c>
      <c r="D733" s="138">
        <v>858.4</v>
      </c>
      <c r="E733" s="138">
        <v>1223.3</v>
      </c>
      <c r="F733" s="138">
        <v>0</v>
      </c>
      <c r="G733" s="138">
        <v>20.100000000000001</v>
      </c>
      <c r="H733" s="138">
        <v>2226.1999999999998</v>
      </c>
      <c r="I733" s="139">
        <v>858.4</v>
      </c>
      <c r="J733" s="139">
        <v>1347.7</v>
      </c>
      <c r="K733" s="139">
        <v>0</v>
      </c>
      <c r="L733" s="139">
        <v>20.100000000000001</v>
      </c>
      <c r="M733" s="138">
        <v>2097.2055</v>
      </c>
      <c r="N733" s="139">
        <v>858.4</v>
      </c>
      <c r="O733" s="139">
        <v>1218.7055</v>
      </c>
      <c r="P733" s="139">
        <v>0</v>
      </c>
      <c r="Q733" s="140">
        <v>20.100000000000001</v>
      </c>
      <c r="R733" s="141">
        <v>-128.99449999999979</v>
      </c>
      <c r="S733" s="140">
        <v>0</v>
      </c>
      <c r="T733" s="140">
        <v>-128.99450000000002</v>
      </c>
      <c r="U733" s="140">
        <v>0</v>
      </c>
      <c r="V733" s="141">
        <v>0</v>
      </c>
      <c r="W733" s="141">
        <v>94.205619441200255</v>
      </c>
      <c r="X733" s="140">
        <v>100</v>
      </c>
      <c r="Y733" s="140">
        <v>90.428544928396519</v>
      </c>
      <c r="Z733" s="140">
        <v>0</v>
      </c>
      <c r="AA733" s="142">
        <v>100</v>
      </c>
    </row>
    <row r="734" spans="1:27" s="147" customFormat="1" ht="12.75" x14ac:dyDescent="0.2">
      <c r="A734" s="130">
        <v>726</v>
      </c>
      <c r="B734" s="137" t="s">
        <v>1852</v>
      </c>
      <c r="C734" s="138">
        <v>1817.1999999999998</v>
      </c>
      <c r="D734" s="138">
        <v>804.6</v>
      </c>
      <c r="E734" s="138">
        <v>983.5</v>
      </c>
      <c r="F734" s="138">
        <v>0</v>
      </c>
      <c r="G734" s="138">
        <v>29.1</v>
      </c>
      <c r="H734" s="138">
        <v>2025.2</v>
      </c>
      <c r="I734" s="139">
        <v>804.6</v>
      </c>
      <c r="J734" s="139">
        <v>1128.7</v>
      </c>
      <c r="K734" s="139">
        <v>0</v>
      </c>
      <c r="L734" s="139">
        <v>91.899999999999991</v>
      </c>
      <c r="M734" s="138">
        <v>1943.1422000000002</v>
      </c>
      <c r="N734" s="139">
        <v>804.6</v>
      </c>
      <c r="O734" s="139">
        <v>1046.6422</v>
      </c>
      <c r="P734" s="139">
        <v>0</v>
      </c>
      <c r="Q734" s="140">
        <v>91.899999999999991</v>
      </c>
      <c r="R734" s="141">
        <v>-82.057799999999816</v>
      </c>
      <c r="S734" s="140">
        <v>0</v>
      </c>
      <c r="T734" s="140">
        <v>-82.057800000000043</v>
      </c>
      <c r="U734" s="140">
        <v>0</v>
      </c>
      <c r="V734" s="141">
        <v>0</v>
      </c>
      <c r="W734" s="141">
        <v>95.948163144380814</v>
      </c>
      <c r="X734" s="140">
        <v>100</v>
      </c>
      <c r="Y734" s="140">
        <v>92.729883937272959</v>
      </c>
      <c r="Z734" s="140">
        <v>0</v>
      </c>
      <c r="AA734" s="142">
        <v>100</v>
      </c>
    </row>
    <row r="735" spans="1:27" s="147" customFormat="1" ht="12.75" x14ac:dyDescent="0.2">
      <c r="A735" s="130">
        <v>727</v>
      </c>
      <c r="B735" s="137" t="s">
        <v>1853</v>
      </c>
      <c r="C735" s="138">
        <v>1558.8</v>
      </c>
      <c r="D735" s="138">
        <v>724.8</v>
      </c>
      <c r="E735" s="138">
        <v>813.8</v>
      </c>
      <c r="F735" s="138">
        <v>0</v>
      </c>
      <c r="G735" s="138">
        <v>20.2</v>
      </c>
      <c r="H735" s="138">
        <v>1792.8999999999999</v>
      </c>
      <c r="I735" s="139">
        <v>724.8</v>
      </c>
      <c r="J735" s="139">
        <v>979.8</v>
      </c>
      <c r="K735" s="139">
        <v>0</v>
      </c>
      <c r="L735" s="139">
        <v>88.3</v>
      </c>
      <c r="M735" s="138">
        <v>1743.1733999999999</v>
      </c>
      <c r="N735" s="139">
        <v>724.8</v>
      </c>
      <c r="O735" s="139">
        <v>930.07339999999999</v>
      </c>
      <c r="P735" s="139">
        <v>0</v>
      </c>
      <c r="Q735" s="140">
        <v>88.3</v>
      </c>
      <c r="R735" s="141">
        <v>-49.726599999999962</v>
      </c>
      <c r="S735" s="140">
        <v>0</v>
      </c>
      <c r="T735" s="140">
        <v>-49.726599999999962</v>
      </c>
      <c r="U735" s="140">
        <v>0</v>
      </c>
      <c r="V735" s="141">
        <v>0</v>
      </c>
      <c r="W735" s="141">
        <v>97.226471080372576</v>
      </c>
      <c r="X735" s="140">
        <v>100</v>
      </c>
      <c r="Y735" s="140">
        <v>94.924821392120833</v>
      </c>
      <c r="Z735" s="140">
        <v>0</v>
      </c>
      <c r="AA735" s="142">
        <v>100</v>
      </c>
    </row>
    <row r="736" spans="1:27" s="147" customFormat="1" ht="12.75" x14ac:dyDescent="0.2">
      <c r="A736" s="130">
        <v>728</v>
      </c>
      <c r="B736" s="137"/>
      <c r="C736" s="138"/>
      <c r="D736" s="138"/>
      <c r="E736" s="138"/>
      <c r="F736" s="138"/>
      <c r="G736" s="138"/>
      <c r="H736" s="138">
        <v>0</v>
      </c>
      <c r="I736" s="139"/>
      <c r="J736" s="139">
        <v>0</v>
      </c>
      <c r="K736" s="139"/>
      <c r="L736" s="139"/>
      <c r="M736" s="139">
        <v>0</v>
      </c>
      <c r="N736" s="139"/>
      <c r="O736" s="139">
        <v>0</v>
      </c>
      <c r="P736" s="139"/>
      <c r="Q736" s="140">
        <v>0</v>
      </c>
      <c r="R736" s="141">
        <v>0</v>
      </c>
      <c r="S736" s="140"/>
      <c r="T736" s="140">
        <v>0</v>
      </c>
      <c r="U736" s="140"/>
      <c r="V736" s="141">
        <v>0</v>
      </c>
      <c r="W736" s="141">
        <v>0</v>
      </c>
      <c r="X736" s="140"/>
      <c r="Y736" s="140">
        <v>0</v>
      </c>
      <c r="Z736" s="140"/>
      <c r="AA736" s="142">
        <v>0</v>
      </c>
    </row>
    <row r="737" spans="1:27" s="147" customFormat="1" ht="12.75" x14ac:dyDescent="0.2">
      <c r="A737" s="130">
        <v>729</v>
      </c>
      <c r="B737" s="143" t="s">
        <v>1854</v>
      </c>
      <c r="C737" s="144">
        <v>181128.59999999998</v>
      </c>
      <c r="D737" s="144">
        <v>38296.9</v>
      </c>
      <c r="E737" s="144">
        <v>139654.9</v>
      </c>
      <c r="F737" s="144">
        <v>0</v>
      </c>
      <c r="G737" s="144">
        <v>3176.8</v>
      </c>
      <c r="H737" s="144">
        <v>194062.80000000008</v>
      </c>
      <c r="I737" s="144">
        <v>38296.9</v>
      </c>
      <c r="J737" s="144">
        <v>149337.20000000001</v>
      </c>
      <c r="K737" s="144">
        <v>0</v>
      </c>
      <c r="L737" s="144">
        <v>6428.7000000000007</v>
      </c>
      <c r="M737" s="144">
        <v>187610.18910000002</v>
      </c>
      <c r="N737" s="144">
        <v>38296.9</v>
      </c>
      <c r="O737" s="144">
        <v>142884.58929999999</v>
      </c>
      <c r="P737" s="144">
        <v>0</v>
      </c>
      <c r="Q737" s="144">
        <v>6428.7</v>
      </c>
      <c r="R737" s="141">
        <v>-6452.6109000000579</v>
      </c>
      <c r="S737" s="141">
        <v>0</v>
      </c>
      <c r="T737" s="141">
        <v>-6452.6107000000193</v>
      </c>
      <c r="U737" s="141">
        <v>0</v>
      </c>
      <c r="V737" s="141">
        <v>0</v>
      </c>
      <c r="W737" s="141">
        <v>96.674988251225869</v>
      </c>
      <c r="X737" s="141">
        <v>100</v>
      </c>
      <c r="Y737" s="140">
        <v>95.679167213527492</v>
      </c>
      <c r="Z737" s="140">
        <v>0</v>
      </c>
      <c r="AA737" s="142">
        <v>99.999999999999986</v>
      </c>
    </row>
    <row r="738" spans="1:27" s="147" customFormat="1" ht="12.75" x14ac:dyDescent="0.2">
      <c r="A738" s="130">
        <v>730</v>
      </c>
      <c r="B738" s="143" t="s">
        <v>1265</v>
      </c>
      <c r="C738" s="144">
        <v>119830</v>
      </c>
      <c r="D738" s="144">
        <v>19040.7</v>
      </c>
      <c r="E738" s="144">
        <v>99332.2</v>
      </c>
      <c r="F738" s="144">
        <v>0</v>
      </c>
      <c r="G738" s="144">
        <v>1457.1</v>
      </c>
      <c r="H738" s="144">
        <v>128012.69999999998</v>
      </c>
      <c r="I738" s="144">
        <v>19040.7</v>
      </c>
      <c r="J738" s="144">
        <v>106184</v>
      </c>
      <c r="K738" s="144">
        <v>0</v>
      </c>
      <c r="L738" s="144">
        <v>2788</v>
      </c>
      <c r="M738" s="144">
        <v>123783.5202</v>
      </c>
      <c r="N738" s="144">
        <v>19040.7</v>
      </c>
      <c r="O738" s="144">
        <v>101954.82030000001</v>
      </c>
      <c r="P738" s="144">
        <v>0</v>
      </c>
      <c r="Q738" s="144">
        <v>2788</v>
      </c>
      <c r="R738" s="141">
        <v>-4229.1797999999835</v>
      </c>
      <c r="S738" s="141">
        <v>0</v>
      </c>
      <c r="T738" s="141">
        <v>-4229.1796999999933</v>
      </c>
      <c r="U738" s="141">
        <v>0</v>
      </c>
      <c r="V738" s="141">
        <v>0</v>
      </c>
      <c r="W738" s="141">
        <v>96.696281072112384</v>
      </c>
      <c r="X738" s="141">
        <v>100</v>
      </c>
      <c r="Y738" s="140">
        <v>96.017121506064953</v>
      </c>
      <c r="Z738" s="140">
        <v>0</v>
      </c>
      <c r="AA738" s="142">
        <v>100</v>
      </c>
    </row>
    <row r="739" spans="1:27" s="147" customFormat="1" ht="12.75" x14ac:dyDescent="0.2">
      <c r="A739" s="130">
        <v>731</v>
      </c>
      <c r="B739" s="143" t="s">
        <v>1266</v>
      </c>
      <c r="C739" s="144">
        <v>61298.599999999991</v>
      </c>
      <c r="D739" s="144">
        <v>19256.2</v>
      </c>
      <c r="E739" s="144">
        <v>40322.699999999997</v>
      </c>
      <c r="F739" s="144">
        <v>0</v>
      </c>
      <c r="G739" s="144">
        <v>1719.7</v>
      </c>
      <c r="H739" s="144">
        <v>66050.100000000006</v>
      </c>
      <c r="I739" s="144">
        <v>19256.2</v>
      </c>
      <c r="J739" s="144">
        <v>43153.200000000012</v>
      </c>
      <c r="K739" s="144">
        <v>0</v>
      </c>
      <c r="L739" s="144">
        <v>3640.7000000000003</v>
      </c>
      <c r="M739" s="144">
        <v>63826.668900000004</v>
      </c>
      <c r="N739" s="144">
        <v>19256.2</v>
      </c>
      <c r="O739" s="144">
        <v>40929.769</v>
      </c>
      <c r="P739" s="144">
        <v>0</v>
      </c>
      <c r="Q739" s="144">
        <v>3640.7000000000003</v>
      </c>
      <c r="R739" s="141">
        <v>-2223.4311000000016</v>
      </c>
      <c r="S739" s="141">
        <v>0</v>
      </c>
      <c r="T739" s="141">
        <v>-2223.4310000000114</v>
      </c>
      <c r="U739" s="141">
        <v>0</v>
      </c>
      <c r="V739" s="141">
        <v>0</v>
      </c>
      <c r="W739" s="141">
        <v>96.633720312308384</v>
      </c>
      <c r="X739" s="141">
        <v>100</v>
      </c>
      <c r="Y739" s="140">
        <v>94.84758720094915</v>
      </c>
      <c r="Z739" s="140">
        <v>0</v>
      </c>
      <c r="AA739" s="142">
        <v>100</v>
      </c>
    </row>
    <row r="740" spans="1:27" s="147" customFormat="1" ht="12.75" x14ac:dyDescent="0.2">
      <c r="A740" s="130">
        <v>732</v>
      </c>
      <c r="B740" s="137" t="s">
        <v>1291</v>
      </c>
      <c r="C740" s="138">
        <v>119830</v>
      </c>
      <c r="D740" s="138">
        <v>19040.7</v>
      </c>
      <c r="E740" s="138">
        <v>99332.2</v>
      </c>
      <c r="F740" s="138">
        <v>0</v>
      </c>
      <c r="G740" s="138">
        <v>1457.1</v>
      </c>
      <c r="H740" s="138">
        <v>128012.69999999998</v>
      </c>
      <c r="I740" s="139">
        <v>19040.7</v>
      </c>
      <c r="J740" s="139">
        <v>106184</v>
      </c>
      <c r="K740" s="139">
        <v>0</v>
      </c>
      <c r="L740" s="139">
        <v>2788</v>
      </c>
      <c r="M740" s="138">
        <v>123783.5202</v>
      </c>
      <c r="N740" s="139">
        <v>19040.7</v>
      </c>
      <c r="O740" s="139">
        <v>101954.82030000001</v>
      </c>
      <c r="P740" s="139">
        <v>0</v>
      </c>
      <c r="Q740" s="140">
        <v>2788</v>
      </c>
      <c r="R740" s="141">
        <v>-4229.1797999999835</v>
      </c>
      <c r="S740" s="140">
        <v>0</v>
      </c>
      <c r="T740" s="140">
        <v>-4229.1796999999933</v>
      </c>
      <c r="U740" s="140">
        <v>0</v>
      </c>
      <c r="V740" s="141">
        <v>0</v>
      </c>
      <c r="W740" s="141">
        <v>96.696281072112384</v>
      </c>
      <c r="X740" s="140">
        <v>100</v>
      </c>
      <c r="Y740" s="140">
        <v>96.017121506064953</v>
      </c>
      <c r="Z740" s="140">
        <v>0</v>
      </c>
      <c r="AA740" s="142">
        <v>100</v>
      </c>
    </row>
    <row r="741" spans="1:27" s="147" customFormat="1" ht="12.75" x14ac:dyDescent="0.2">
      <c r="A741" s="130">
        <v>733</v>
      </c>
      <c r="B741" s="137" t="s">
        <v>1855</v>
      </c>
      <c r="C741" s="138">
        <v>907.50000000000011</v>
      </c>
      <c r="D741" s="138">
        <v>771.2</v>
      </c>
      <c r="E741" s="138">
        <v>117.6</v>
      </c>
      <c r="F741" s="138">
        <v>0</v>
      </c>
      <c r="G741" s="138">
        <v>18.7</v>
      </c>
      <c r="H741" s="138">
        <v>907.50000000000011</v>
      </c>
      <c r="I741" s="139">
        <v>771.2</v>
      </c>
      <c r="J741" s="139">
        <v>117.6</v>
      </c>
      <c r="K741" s="139">
        <v>0</v>
      </c>
      <c r="L741" s="139">
        <v>18.7</v>
      </c>
      <c r="M741" s="138">
        <v>906.90000000000009</v>
      </c>
      <c r="N741" s="139">
        <v>771.2</v>
      </c>
      <c r="O741" s="139">
        <v>117</v>
      </c>
      <c r="P741" s="139">
        <v>0</v>
      </c>
      <c r="Q741" s="140">
        <v>18.7</v>
      </c>
      <c r="R741" s="141">
        <v>-0.60000000000002274</v>
      </c>
      <c r="S741" s="140">
        <v>0</v>
      </c>
      <c r="T741" s="140">
        <v>-0.59999999999999432</v>
      </c>
      <c r="U741" s="140">
        <v>0</v>
      </c>
      <c r="V741" s="141">
        <v>0</v>
      </c>
      <c r="W741" s="141">
        <v>99.933884297520663</v>
      </c>
      <c r="X741" s="140">
        <v>100</v>
      </c>
      <c r="Y741" s="140">
        <v>99.489795918367349</v>
      </c>
      <c r="Z741" s="140">
        <v>0</v>
      </c>
      <c r="AA741" s="142">
        <v>100</v>
      </c>
    </row>
    <row r="742" spans="1:27" s="147" customFormat="1" ht="12.75" x14ac:dyDescent="0.2">
      <c r="A742" s="130">
        <v>734</v>
      </c>
      <c r="B742" s="137" t="s">
        <v>1856</v>
      </c>
      <c r="C742" s="138">
        <v>3692.7000000000003</v>
      </c>
      <c r="D742" s="138">
        <v>577.5</v>
      </c>
      <c r="E742" s="138">
        <v>2945.4</v>
      </c>
      <c r="F742" s="138">
        <v>0</v>
      </c>
      <c r="G742" s="138">
        <v>169.8</v>
      </c>
      <c r="H742" s="138">
        <v>3951.6000000000004</v>
      </c>
      <c r="I742" s="139">
        <v>577.5</v>
      </c>
      <c r="J742" s="139">
        <v>3081.2999999999997</v>
      </c>
      <c r="K742" s="139">
        <v>0</v>
      </c>
      <c r="L742" s="139">
        <v>292.8</v>
      </c>
      <c r="M742" s="138">
        <v>3792.5394999999999</v>
      </c>
      <c r="N742" s="139">
        <v>577.5</v>
      </c>
      <c r="O742" s="139">
        <v>2922.2394999999997</v>
      </c>
      <c r="P742" s="139">
        <v>0</v>
      </c>
      <c r="Q742" s="140">
        <v>292.8</v>
      </c>
      <c r="R742" s="141">
        <v>-159.0605000000005</v>
      </c>
      <c r="S742" s="140">
        <v>0</v>
      </c>
      <c r="T742" s="140">
        <v>-159.06050000000005</v>
      </c>
      <c r="U742" s="140">
        <v>0</v>
      </c>
      <c r="V742" s="141">
        <v>0</v>
      </c>
      <c r="W742" s="141">
        <v>95.97478236663629</v>
      </c>
      <c r="X742" s="140">
        <v>100</v>
      </c>
      <c r="Y742" s="140">
        <v>94.837876870152201</v>
      </c>
      <c r="Z742" s="140">
        <v>0</v>
      </c>
      <c r="AA742" s="142">
        <v>100</v>
      </c>
    </row>
    <row r="743" spans="1:27" s="147" customFormat="1" ht="12.75" x14ac:dyDescent="0.2">
      <c r="A743" s="130">
        <v>735</v>
      </c>
      <c r="B743" s="137" t="s">
        <v>1857</v>
      </c>
      <c r="C743" s="138">
        <v>1391.6</v>
      </c>
      <c r="D743" s="138">
        <v>754.9</v>
      </c>
      <c r="E743" s="138">
        <v>630.6</v>
      </c>
      <c r="F743" s="138">
        <v>0</v>
      </c>
      <c r="G743" s="138">
        <v>6.1</v>
      </c>
      <c r="H743" s="138">
        <v>1694.0000000000002</v>
      </c>
      <c r="I743" s="139">
        <v>754.9</v>
      </c>
      <c r="J743" s="139">
        <v>879.1</v>
      </c>
      <c r="K743" s="139">
        <v>0</v>
      </c>
      <c r="L743" s="139">
        <v>60</v>
      </c>
      <c r="M743" s="138">
        <v>1693.8</v>
      </c>
      <c r="N743" s="139">
        <v>754.9</v>
      </c>
      <c r="O743" s="139">
        <v>878.9</v>
      </c>
      <c r="P743" s="139">
        <v>0</v>
      </c>
      <c r="Q743" s="140">
        <v>60</v>
      </c>
      <c r="R743" s="141">
        <v>-0.20000000000027285</v>
      </c>
      <c r="S743" s="140">
        <v>0</v>
      </c>
      <c r="T743" s="140">
        <v>-0.20000000000004547</v>
      </c>
      <c r="U743" s="140">
        <v>0</v>
      </c>
      <c r="V743" s="141">
        <v>0</v>
      </c>
      <c r="W743" s="141">
        <v>99.98819362455724</v>
      </c>
      <c r="X743" s="140">
        <v>100</v>
      </c>
      <c r="Y743" s="140">
        <v>99.977249459674667</v>
      </c>
      <c r="Z743" s="140">
        <v>0</v>
      </c>
      <c r="AA743" s="142">
        <v>100</v>
      </c>
    </row>
    <row r="744" spans="1:27" s="147" customFormat="1" ht="12.75" x14ac:dyDescent="0.2">
      <c r="A744" s="130">
        <v>736</v>
      </c>
      <c r="B744" s="137" t="s">
        <v>1858</v>
      </c>
      <c r="C744" s="138">
        <v>2108.7999999999997</v>
      </c>
      <c r="D744" s="138">
        <v>635.79999999999995</v>
      </c>
      <c r="E744" s="138">
        <v>1417.6</v>
      </c>
      <c r="F744" s="138">
        <v>0</v>
      </c>
      <c r="G744" s="138">
        <v>55.4</v>
      </c>
      <c r="H744" s="138">
        <v>2324.4</v>
      </c>
      <c r="I744" s="139">
        <v>635.79999999999995</v>
      </c>
      <c r="J744" s="139">
        <v>1559.2</v>
      </c>
      <c r="K744" s="139">
        <v>0</v>
      </c>
      <c r="L744" s="139">
        <v>129.4</v>
      </c>
      <c r="M744" s="138">
        <v>1973.9199000000001</v>
      </c>
      <c r="N744" s="139">
        <v>635.79999999999995</v>
      </c>
      <c r="O744" s="139">
        <v>1208.7199000000001</v>
      </c>
      <c r="P744" s="139">
        <v>0</v>
      </c>
      <c r="Q744" s="140">
        <v>129.4</v>
      </c>
      <c r="R744" s="141">
        <v>-350.48009999999999</v>
      </c>
      <c r="S744" s="140">
        <v>0</v>
      </c>
      <c r="T744" s="140">
        <v>-350.48009999999999</v>
      </c>
      <c r="U744" s="140">
        <v>0</v>
      </c>
      <c r="V744" s="141">
        <v>0</v>
      </c>
      <c r="W744" s="141">
        <v>84.921695921528141</v>
      </c>
      <c r="X744" s="140">
        <v>100</v>
      </c>
      <c r="Y744" s="140">
        <v>77.521799640841465</v>
      </c>
      <c r="Z744" s="140">
        <v>0</v>
      </c>
      <c r="AA744" s="142">
        <v>100</v>
      </c>
    </row>
    <row r="745" spans="1:27" s="147" customFormat="1" ht="12.75" x14ac:dyDescent="0.2">
      <c r="A745" s="130">
        <v>737</v>
      </c>
      <c r="B745" s="137" t="s">
        <v>1859</v>
      </c>
      <c r="C745" s="138">
        <v>2507.3999999999996</v>
      </c>
      <c r="D745" s="138">
        <v>845.2</v>
      </c>
      <c r="E745" s="138">
        <v>1622.5</v>
      </c>
      <c r="F745" s="138">
        <v>0</v>
      </c>
      <c r="G745" s="138">
        <v>39.700000000000003</v>
      </c>
      <c r="H745" s="138">
        <v>2707.3000000000006</v>
      </c>
      <c r="I745" s="139">
        <v>845.2</v>
      </c>
      <c r="J745" s="139">
        <v>1765</v>
      </c>
      <c r="K745" s="139">
        <v>0</v>
      </c>
      <c r="L745" s="139">
        <v>97.1</v>
      </c>
      <c r="M745" s="138">
        <v>2574.3908999999999</v>
      </c>
      <c r="N745" s="139">
        <v>845.2</v>
      </c>
      <c r="O745" s="139">
        <v>1632.0909000000001</v>
      </c>
      <c r="P745" s="139">
        <v>0</v>
      </c>
      <c r="Q745" s="140">
        <v>97.1</v>
      </c>
      <c r="R745" s="141">
        <v>-132.90910000000076</v>
      </c>
      <c r="S745" s="140">
        <v>0</v>
      </c>
      <c r="T745" s="140">
        <v>-132.90909999999985</v>
      </c>
      <c r="U745" s="140">
        <v>0</v>
      </c>
      <c r="V745" s="141">
        <v>0</v>
      </c>
      <c r="W745" s="141">
        <v>95.09071399549363</v>
      </c>
      <c r="X745" s="140">
        <v>100</v>
      </c>
      <c r="Y745" s="140">
        <v>92.469739376770548</v>
      </c>
      <c r="Z745" s="140">
        <v>0</v>
      </c>
      <c r="AA745" s="142">
        <v>100</v>
      </c>
    </row>
    <row r="746" spans="1:27" s="147" customFormat="1" ht="12.75" x14ac:dyDescent="0.2">
      <c r="A746" s="130">
        <v>738</v>
      </c>
      <c r="B746" s="137" t="s">
        <v>1860</v>
      </c>
      <c r="C746" s="138">
        <v>975.80000000000007</v>
      </c>
      <c r="D746" s="138">
        <v>840.5</v>
      </c>
      <c r="E746" s="138">
        <v>122.7</v>
      </c>
      <c r="F746" s="138">
        <v>0</v>
      </c>
      <c r="G746" s="138">
        <v>12.6</v>
      </c>
      <c r="H746" s="138">
        <v>977.2</v>
      </c>
      <c r="I746" s="139">
        <v>840.5</v>
      </c>
      <c r="J746" s="139">
        <v>122.7</v>
      </c>
      <c r="K746" s="139">
        <v>0</v>
      </c>
      <c r="L746" s="139">
        <v>14</v>
      </c>
      <c r="M746" s="138">
        <v>957.2</v>
      </c>
      <c r="N746" s="139">
        <v>840.5</v>
      </c>
      <c r="O746" s="139">
        <v>102.7</v>
      </c>
      <c r="P746" s="139">
        <v>0</v>
      </c>
      <c r="Q746" s="140">
        <v>14</v>
      </c>
      <c r="R746" s="141">
        <v>-20</v>
      </c>
      <c r="S746" s="140">
        <v>0</v>
      </c>
      <c r="T746" s="140">
        <v>-20</v>
      </c>
      <c r="U746" s="140">
        <v>0</v>
      </c>
      <c r="V746" s="141">
        <v>0</v>
      </c>
      <c r="W746" s="141">
        <v>97.953336062218582</v>
      </c>
      <c r="X746" s="140">
        <v>100</v>
      </c>
      <c r="Y746" s="140">
        <v>83.7000814995925</v>
      </c>
      <c r="Z746" s="140">
        <v>0</v>
      </c>
      <c r="AA746" s="142">
        <v>100</v>
      </c>
    </row>
    <row r="747" spans="1:27" s="147" customFormat="1" ht="12.75" x14ac:dyDescent="0.2">
      <c r="A747" s="130">
        <v>739</v>
      </c>
      <c r="B747" s="137" t="s">
        <v>1592</v>
      </c>
      <c r="C747" s="138">
        <v>1385.9</v>
      </c>
      <c r="D747" s="138">
        <v>592.70000000000005</v>
      </c>
      <c r="E747" s="138">
        <v>781.7</v>
      </c>
      <c r="F747" s="138">
        <v>0</v>
      </c>
      <c r="G747" s="138">
        <v>11.5</v>
      </c>
      <c r="H747" s="138">
        <v>1455.3000000000006</v>
      </c>
      <c r="I747" s="139">
        <v>592.70000000000005</v>
      </c>
      <c r="J747" s="139">
        <v>787.3</v>
      </c>
      <c r="K747" s="139">
        <v>0</v>
      </c>
      <c r="L747" s="139">
        <v>75.300000000000011</v>
      </c>
      <c r="M747" s="138">
        <v>1071.3453</v>
      </c>
      <c r="N747" s="139">
        <v>592.70000000000005</v>
      </c>
      <c r="O747" s="139">
        <v>403.34530000000001</v>
      </c>
      <c r="P747" s="139">
        <v>0</v>
      </c>
      <c r="Q747" s="140">
        <v>75.300000000000011</v>
      </c>
      <c r="R747" s="141">
        <v>-383.95470000000068</v>
      </c>
      <c r="S747" s="140">
        <v>0</v>
      </c>
      <c r="T747" s="140">
        <v>-383.95469999999995</v>
      </c>
      <c r="U747" s="140">
        <v>0</v>
      </c>
      <c r="V747" s="141">
        <v>0</v>
      </c>
      <c r="W747" s="141">
        <v>73.61680065965777</v>
      </c>
      <c r="X747" s="140">
        <v>100</v>
      </c>
      <c r="Y747" s="140">
        <v>51.231461958592661</v>
      </c>
      <c r="Z747" s="140">
        <v>0</v>
      </c>
      <c r="AA747" s="142">
        <v>100</v>
      </c>
    </row>
    <row r="748" spans="1:27" s="147" customFormat="1" ht="12.75" x14ac:dyDescent="0.2">
      <c r="A748" s="130">
        <v>740</v>
      </c>
      <c r="B748" s="137" t="s">
        <v>1425</v>
      </c>
      <c r="C748" s="138">
        <v>1742.6999999999998</v>
      </c>
      <c r="D748" s="138">
        <v>786.8</v>
      </c>
      <c r="E748" s="138">
        <v>920.9</v>
      </c>
      <c r="F748" s="138">
        <v>0</v>
      </c>
      <c r="G748" s="138">
        <v>35</v>
      </c>
      <c r="H748" s="138">
        <v>2036.4999999999995</v>
      </c>
      <c r="I748" s="139">
        <v>786.8</v>
      </c>
      <c r="J748" s="139">
        <v>1086.3</v>
      </c>
      <c r="K748" s="139">
        <v>0</v>
      </c>
      <c r="L748" s="139">
        <v>163.40000000000003</v>
      </c>
      <c r="M748" s="138">
        <v>2036.45</v>
      </c>
      <c r="N748" s="139">
        <v>786.8</v>
      </c>
      <c r="O748" s="139">
        <v>1086.25</v>
      </c>
      <c r="P748" s="139">
        <v>0</v>
      </c>
      <c r="Q748" s="140">
        <v>163.40000000000003</v>
      </c>
      <c r="R748" s="141">
        <v>-4.9999999999499778E-2</v>
      </c>
      <c r="S748" s="140">
        <v>0</v>
      </c>
      <c r="T748" s="140">
        <v>-4.9999999999954525E-2</v>
      </c>
      <c r="U748" s="140">
        <v>0</v>
      </c>
      <c r="V748" s="141">
        <v>0</v>
      </c>
      <c r="W748" s="141">
        <v>99.997544807267388</v>
      </c>
      <c r="X748" s="140">
        <v>100</v>
      </c>
      <c r="Y748" s="140">
        <v>99.995397219920832</v>
      </c>
      <c r="Z748" s="140">
        <v>0</v>
      </c>
      <c r="AA748" s="142">
        <v>100</v>
      </c>
    </row>
    <row r="749" spans="1:27" s="147" customFormat="1" ht="12.75" x14ac:dyDescent="0.2">
      <c r="A749" s="130">
        <v>741</v>
      </c>
      <c r="B749" s="137" t="s">
        <v>1861</v>
      </c>
      <c r="C749" s="138">
        <v>3023.7</v>
      </c>
      <c r="D749" s="138">
        <v>801.2</v>
      </c>
      <c r="E749" s="138">
        <v>2148.8000000000002</v>
      </c>
      <c r="F749" s="138">
        <v>0</v>
      </c>
      <c r="G749" s="138">
        <v>73.7</v>
      </c>
      <c r="H749" s="138">
        <v>3240</v>
      </c>
      <c r="I749" s="139">
        <v>801.2</v>
      </c>
      <c r="J749" s="139">
        <v>2328.3000000000002</v>
      </c>
      <c r="K749" s="139">
        <v>0</v>
      </c>
      <c r="L749" s="139">
        <v>110.50000000000001</v>
      </c>
      <c r="M749" s="138">
        <v>3037.4872000000005</v>
      </c>
      <c r="N749" s="139">
        <v>801.2</v>
      </c>
      <c r="O749" s="139">
        <v>2125.7872000000002</v>
      </c>
      <c r="P749" s="139">
        <v>0</v>
      </c>
      <c r="Q749" s="140">
        <v>110.50000000000001</v>
      </c>
      <c r="R749" s="141">
        <v>-202.51279999999952</v>
      </c>
      <c r="S749" s="140">
        <v>0</v>
      </c>
      <c r="T749" s="140">
        <v>-202.51279999999997</v>
      </c>
      <c r="U749" s="140">
        <v>0</v>
      </c>
      <c r="V749" s="141">
        <v>0</v>
      </c>
      <c r="W749" s="141">
        <v>93.749604938271631</v>
      </c>
      <c r="X749" s="140">
        <v>100</v>
      </c>
      <c r="Y749" s="140">
        <v>91.302117424730483</v>
      </c>
      <c r="Z749" s="140">
        <v>0</v>
      </c>
      <c r="AA749" s="142">
        <v>100</v>
      </c>
    </row>
    <row r="750" spans="1:27" s="147" customFormat="1" ht="12.75" x14ac:dyDescent="0.2">
      <c r="A750" s="130">
        <v>742</v>
      </c>
      <c r="B750" s="137" t="s">
        <v>1862</v>
      </c>
      <c r="C750" s="138">
        <v>1961.4</v>
      </c>
      <c r="D750" s="138">
        <v>838.4</v>
      </c>
      <c r="E750" s="138">
        <v>1095.5</v>
      </c>
      <c r="F750" s="138">
        <v>0</v>
      </c>
      <c r="G750" s="138">
        <v>27.5</v>
      </c>
      <c r="H750" s="138">
        <v>2131.1999999999998</v>
      </c>
      <c r="I750" s="139">
        <v>838.4</v>
      </c>
      <c r="J750" s="139">
        <v>1109.8</v>
      </c>
      <c r="K750" s="139">
        <v>0</v>
      </c>
      <c r="L750" s="139">
        <v>183</v>
      </c>
      <c r="M750" s="138">
        <v>2064.1741000000002</v>
      </c>
      <c r="N750" s="139">
        <v>838.4</v>
      </c>
      <c r="O750" s="139">
        <v>1042.7741999999998</v>
      </c>
      <c r="P750" s="139">
        <v>0</v>
      </c>
      <c r="Q750" s="140">
        <v>183</v>
      </c>
      <c r="R750" s="141">
        <v>-67.025899999999638</v>
      </c>
      <c r="S750" s="140">
        <v>0</v>
      </c>
      <c r="T750" s="140">
        <v>-67.025800000000118</v>
      </c>
      <c r="U750" s="140">
        <v>0</v>
      </c>
      <c r="V750" s="141">
        <v>0</v>
      </c>
      <c r="W750" s="141">
        <v>96.855015953453474</v>
      </c>
      <c r="X750" s="140">
        <v>100</v>
      </c>
      <c r="Y750" s="141">
        <v>93.960551450711833</v>
      </c>
      <c r="Z750" s="141">
        <v>0</v>
      </c>
      <c r="AA750" s="148">
        <v>100</v>
      </c>
    </row>
    <row r="751" spans="1:27" s="147" customFormat="1" ht="12.75" x14ac:dyDescent="0.2">
      <c r="A751" s="130">
        <v>743</v>
      </c>
      <c r="B751" s="137" t="s">
        <v>1863</v>
      </c>
      <c r="C751" s="138">
        <v>1260.8</v>
      </c>
      <c r="D751" s="138">
        <v>781.5</v>
      </c>
      <c r="E751" s="138">
        <v>475.1</v>
      </c>
      <c r="F751" s="138">
        <v>0</v>
      </c>
      <c r="G751" s="138">
        <v>4.2</v>
      </c>
      <c r="H751" s="138">
        <v>1396.3999999999996</v>
      </c>
      <c r="I751" s="139">
        <v>781.5</v>
      </c>
      <c r="J751" s="139">
        <v>561.20000000000005</v>
      </c>
      <c r="K751" s="139">
        <v>0</v>
      </c>
      <c r="L751" s="139">
        <v>53.7</v>
      </c>
      <c r="M751" s="138">
        <v>1384.1311000000001</v>
      </c>
      <c r="N751" s="139">
        <v>781.5</v>
      </c>
      <c r="O751" s="139">
        <v>548.93110000000001</v>
      </c>
      <c r="P751" s="139">
        <v>0</v>
      </c>
      <c r="Q751" s="140">
        <v>53.7</v>
      </c>
      <c r="R751" s="141">
        <v>-12.268899999999576</v>
      </c>
      <c r="S751" s="140">
        <v>0</v>
      </c>
      <c r="T751" s="140">
        <v>-12.268900000000031</v>
      </c>
      <c r="U751" s="140">
        <v>0</v>
      </c>
      <c r="V751" s="141">
        <v>0</v>
      </c>
      <c r="W751" s="141">
        <v>99.121390718991719</v>
      </c>
      <c r="X751" s="140">
        <v>100</v>
      </c>
      <c r="Y751" s="141">
        <v>97.813809693513903</v>
      </c>
      <c r="Z751" s="141">
        <v>0</v>
      </c>
      <c r="AA751" s="148">
        <v>100</v>
      </c>
    </row>
    <row r="752" spans="1:27" s="147" customFormat="1" ht="12.75" x14ac:dyDescent="0.2">
      <c r="A752" s="130">
        <v>744</v>
      </c>
      <c r="B752" s="137" t="s">
        <v>1864</v>
      </c>
      <c r="C752" s="138">
        <v>2513.6999999999998</v>
      </c>
      <c r="D752" s="138">
        <v>782</v>
      </c>
      <c r="E752" s="138">
        <v>1676.6</v>
      </c>
      <c r="F752" s="138">
        <v>0</v>
      </c>
      <c r="G752" s="138">
        <v>55.1</v>
      </c>
      <c r="H752" s="138">
        <v>2664.5</v>
      </c>
      <c r="I752" s="139">
        <v>782</v>
      </c>
      <c r="J752" s="139">
        <v>1807.3</v>
      </c>
      <c r="K752" s="139">
        <v>0</v>
      </c>
      <c r="L752" s="139">
        <v>75.199999999999989</v>
      </c>
      <c r="M752" s="138">
        <v>2664.4937999999997</v>
      </c>
      <c r="N752" s="139">
        <v>782</v>
      </c>
      <c r="O752" s="139">
        <v>1807.2937999999999</v>
      </c>
      <c r="P752" s="139">
        <v>0</v>
      </c>
      <c r="Q752" s="140">
        <v>75.199999999999989</v>
      </c>
      <c r="R752" s="141">
        <v>-6.2000000002626621E-3</v>
      </c>
      <c r="S752" s="140">
        <v>0</v>
      </c>
      <c r="T752" s="140">
        <v>-6.2000000000352884E-3</v>
      </c>
      <c r="U752" s="140">
        <v>0</v>
      </c>
      <c r="V752" s="141">
        <v>0</v>
      </c>
      <c r="W752" s="141">
        <v>99.999767310940129</v>
      </c>
      <c r="X752" s="140">
        <v>100</v>
      </c>
      <c r="Y752" s="141">
        <v>99.999656946826747</v>
      </c>
      <c r="Z752" s="141">
        <v>0</v>
      </c>
      <c r="AA752" s="148">
        <v>100</v>
      </c>
    </row>
    <row r="753" spans="1:27" s="147" customFormat="1" ht="12.75" x14ac:dyDescent="0.2">
      <c r="A753" s="130">
        <v>745</v>
      </c>
      <c r="B753" s="137" t="s">
        <v>1865</v>
      </c>
      <c r="C753" s="138">
        <v>1585.9</v>
      </c>
      <c r="D753" s="138">
        <v>770.6</v>
      </c>
      <c r="E753" s="138">
        <v>803.9</v>
      </c>
      <c r="F753" s="138">
        <v>0</v>
      </c>
      <c r="G753" s="138">
        <v>11.4</v>
      </c>
      <c r="H753" s="138">
        <v>1799.6</v>
      </c>
      <c r="I753" s="139">
        <v>770.6</v>
      </c>
      <c r="J753" s="139">
        <v>947.4</v>
      </c>
      <c r="K753" s="139">
        <v>0</v>
      </c>
      <c r="L753" s="139">
        <v>81.599999999999994</v>
      </c>
      <c r="M753" s="138">
        <v>1722.242</v>
      </c>
      <c r="N753" s="139">
        <v>770.6</v>
      </c>
      <c r="O753" s="139">
        <v>870.04200000000003</v>
      </c>
      <c r="P753" s="139">
        <v>0</v>
      </c>
      <c r="Q753" s="140">
        <v>81.599999999999994</v>
      </c>
      <c r="R753" s="141">
        <v>-77.357999999999947</v>
      </c>
      <c r="S753" s="140">
        <v>0</v>
      </c>
      <c r="T753" s="140">
        <v>-77.357999999999947</v>
      </c>
      <c r="U753" s="140">
        <v>0</v>
      </c>
      <c r="V753" s="141">
        <v>0</v>
      </c>
      <c r="W753" s="141">
        <v>95.701378084018671</v>
      </c>
      <c r="X753" s="140">
        <v>100</v>
      </c>
      <c r="Y753" s="140">
        <v>91.834705509816345</v>
      </c>
      <c r="Z753" s="140">
        <v>0</v>
      </c>
      <c r="AA753" s="142">
        <v>100</v>
      </c>
    </row>
    <row r="754" spans="1:27" s="147" customFormat="1" ht="12.75" x14ac:dyDescent="0.2">
      <c r="A754" s="130">
        <v>746</v>
      </c>
      <c r="B754" s="137" t="s">
        <v>1866</v>
      </c>
      <c r="C754" s="138">
        <v>594.29999999999995</v>
      </c>
      <c r="D754" s="138">
        <v>488.7</v>
      </c>
      <c r="E754" s="138">
        <v>76.099999999999994</v>
      </c>
      <c r="F754" s="138">
        <v>0</v>
      </c>
      <c r="G754" s="138">
        <v>29.5</v>
      </c>
      <c r="H754" s="138">
        <v>643.59999999999991</v>
      </c>
      <c r="I754" s="139">
        <v>488.7</v>
      </c>
      <c r="J754" s="139">
        <v>76.099999999999994</v>
      </c>
      <c r="K754" s="139">
        <v>0</v>
      </c>
      <c r="L754" s="139">
        <v>78.800000000000011</v>
      </c>
      <c r="M754" s="138">
        <v>643.59999999999991</v>
      </c>
      <c r="N754" s="139">
        <v>488.7</v>
      </c>
      <c r="O754" s="139">
        <v>76.099999999999994</v>
      </c>
      <c r="P754" s="139">
        <v>0</v>
      </c>
      <c r="Q754" s="140">
        <v>78.800000000000011</v>
      </c>
      <c r="R754" s="141">
        <v>0</v>
      </c>
      <c r="S754" s="140">
        <v>0</v>
      </c>
      <c r="T754" s="140">
        <v>0</v>
      </c>
      <c r="U754" s="140">
        <v>0</v>
      </c>
      <c r="V754" s="141">
        <v>0</v>
      </c>
      <c r="W754" s="141">
        <v>100</v>
      </c>
      <c r="X754" s="140">
        <v>100</v>
      </c>
      <c r="Y754" s="140">
        <v>100</v>
      </c>
      <c r="Z754" s="140">
        <v>0</v>
      </c>
      <c r="AA754" s="142">
        <v>100</v>
      </c>
    </row>
    <row r="755" spans="1:27" s="147" customFormat="1" ht="12.75" x14ac:dyDescent="0.2">
      <c r="A755" s="130">
        <v>747</v>
      </c>
      <c r="B755" s="137" t="s">
        <v>1867</v>
      </c>
      <c r="C755" s="138">
        <v>1148.2</v>
      </c>
      <c r="D755" s="138">
        <v>794</v>
      </c>
      <c r="E755" s="138">
        <v>350.2</v>
      </c>
      <c r="F755" s="138">
        <v>0</v>
      </c>
      <c r="G755" s="138">
        <v>4</v>
      </c>
      <c r="H755" s="138">
        <v>1224.8000000000002</v>
      </c>
      <c r="I755" s="139">
        <v>794</v>
      </c>
      <c r="J755" s="139">
        <v>352.9</v>
      </c>
      <c r="K755" s="139">
        <v>0</v>
      </c>
      <c r="L755" s="139">
        <v>77.900000000000006</v>
      </c>
      <c r="M755" s="138">
        <v>1172.4173000000001</v>
      </c>
      <c r="N755" s="139">
        <v>794</v>
      </c>
      <c r="O755" s="139">
        <v>300.51729999999998</v>
      </c>
      <c r="P755" s="139">
        <v>0</v>
      </c>
      <c r="Q755" s="140">
        <v>77.900000000000006</v>
      </c>
      <c r="R755" s="141">
        <v>-52.382700000000114</v>
      </c>
      <c r="S755" s="140">
        <v>0</v>
      </c>
      <c r="T755" s="140">
        <v>-52.3827</v>
      </c>
      <c r="U755" s="140">
        <v>0</v>
      </c>
      <c r="V755" s="141">
        <v>0</v>
      </c>
      <c r="W755" s="141">
        <v>95.723162965382087</v>
      </c>
      <c r="X755" s="140">
        <v>100</v>
      </c>
      <c r="Y755" s="140">
        <v>85.156503258713514</v>
      </c>
      <c r="Z755" s="140">
        <v>0</v>
      </c>
      <c r="AA755" s="142">
        <v>100</v>
      </c>
    </row>
    <row r="756" spans="1:27" s="147" customFormat="1" ht="12.75" x14ac:dyDescent="0.2">
      <c r="A756" s="130">
        <v>748</v>
      </c>
      <c r="B756" s="137" t="s">
        <v>1868</v>
      </c>
      <c r="C756" s="138">
        <v>2120.1999999999998</v>
      </c>
      <c r="D756" s="138">
        <v>811.3</v>
      </c>
      <c r="E756" s="138">
        <v>1285.4000000000001</v>
      </c>
      <c r="F756" s="138">
        <v>0</v>
      </c>
      <c r="G756" s="138">
        <v>23.5</v>
      </c>
      <c r="H756" s="138">
        <v>2266.7000000000003</v>
      </c>
      <c r="I756" s="139">
        <v>811.3</v>
      </c>
      <c r="J756" s="139">
        <v>1404.3000000000002</v>
      </c>
      <c r="K756" s="139">
        <v>0</v>
      </c>
      <c r="L756" s="139">
        <v>51.1</v>
      </c>
      <c r="M756" s="138">
        <v>2266.5642000000003</v>
      </c>
      <c r="N756" s="139">
        <v>811.3</v>
      </c>
      <c r="O756" s="139">
        <v>1404.1641999999999</v>
      </c>
      <c r="P756" s="139">
        <v>0</v>
      </c>
      <c r="Q756" s="140">
        <v>51.1</v>
      </c>
      <c r="R756" s="141">
        <v>-0.13580000000001746</v>
      </c>
      <c r="S756" s="140">
        <v>0</v>
      </c>
      <c r="T756" s="140">
        <v>-0.13580000000024484</v>
      </c>
      <c r="U756" s="140">
        <v>0</v>
      </c>
      <c r="V756" s="141">
        <v>0</v>
      </c>
      <c r="W756" s="141">
        <v>99.994008911633642</v>
      </c>
      <c r="X756" s="140">
        <v>100</v>
      </c>
      <c r="Y756" s="140">
        <v>99.990329701630685</v>
      </c>
      <c r="Z756" s="140">
        <v>0</v>
      </c>
      <c r="AA756" s="142">
        <v>100</v>
      </c>
    </row>
    <row r="757" spans="1:27" s="147" customFormat="1" ht="12.75" x14ac:dyDescent="0.2">
      <c r="A757" s="130">
        <v>749</v>
      </c>
      <c r="B757" s="137" t="s">
        <v>1869</v>
      </c>
      <c r="C757" s="138">
        <v>2503.6</v>
      </c>
      <c r="D757" s="138">
        <v>901.6</v>
      </c>
      <c r="E757" s="138">
        <v>1582.5</v>
      </c>
      <c r="F757" s="138">
        <v>0</v>
      </c>
      <c r="G757" s="138">
        <v>19.5</v>
      </c>
      <c r="H757" s="138">
        <v>2673.5</v>
      </c>
      <c r="I757" s="139">
        <v>901.6</v>
      </c>
      <c r="J757" s="139">
        <v>1641.6</v>
      </c>
      <c r="K757" s="139">
        <v>0</v>
      </c>
      <c r="L757" s="139">
        <v>130.30000000000001</v>
      </c>
      <c r="M757" s="138">
        <v>2260.5675000000001</v>
      </c>
      <c r="N757" s="139">
        <v>901.6</v>
      </c>
      <c r="O757" s="139">
        <v>1228.6675</v>
      </c>
      <c r="P757" s="139">
        <v>0</v>
      </c>
      <c r="Q757" s="140">
        <v>130.30000000000001</v>
      </c>
      <c r="R757" s="141">
        <v>-412.93249999999989</v>
      </c>
      <c r="S757" s="140">
        <v>0</v>
      </c>
      <c r="T757" s="140">
        <v>-412.93249999999989</v>
      </c>
      <c r="U757" s="140">
        <v>0</v>
      </c>
      <c r="V757" s="141">
        <v>0</v>
      </c>
      <c r="W757" s="141">
        <v>84.554610061716858</v>
      </c>
      <c r="X757" s="140">
        <v>100</v>
      </c>
      <c r="Y757" s="140">
        <v>74.84572977582846</v>
      </c>
      <c r="Z757" s="140">
        <v>0</v>
      </c>
      <c r="AA757" s="142">
        <v>100</v>
      </c>
    </row>
    <row r="758" spans="1:27" s="147" customFormat="1" ht="12.75" x14ac:dyDescent="0.2">
      <c r="A758" s="130">
        <v>750</v>
      </c>
      <c r="B758" s="137" t="s">
        <v>1870</v>
      </c>
      <c r="C758" s="138">
        <v>1225.8000000000002</v>
      </c>
      <c r="D758" s="138">
        <v>611.20000000000005</v>
      </c>
      <c r="E758" s="138">
        <v>601.1</v>
      </c>
      <c r="F758" s="138">
        <v>0</v>
      </c>
      <c r="G758" s="138">
        <v>13.5</v>
      </c>
      <c r="H758" s="138">
        <v>1380.8999999999996</v>
      </c>
      <c r="I758" s="139">
        <v>611.20000000000005</v>
      </c>
      <c r="J758" s="139">
        <v>672.80000000000007</v>
      </c>
      <c r="K758" s="139">
        <v>0</v>
      </c>
      <c r="L758" s="139">
        <v>96.899999999999991</v>
      </c>
      <c r="M758" s="138">
        <v>1379.4780000000001</v>
      </c>
      <c r="N758" s="139">
        <v>611.20000000000005</v>
      </c>
      <c r="O758" s="139">
        <v>671.37800000000004</v>
      </c>
      <c r="P758" s="139">
        <v>0</v>
      </c>
      <c r="Q758" s="140">
        <v>96.899999999999991</v>
      </c>
      <c r="R758" s="141">
        <v>-1.4219999999995707</v>
      </c>
      <c r="S758" s="140">
        <v>0</v>
      </c>
      <c r="T758" s="140">
        <v>-1.4220000000000255</v>
      </c>
      <c r="U758" s="140">
        <v>0</v>
      </c>
      <c r="V758" s="141">
        <v>0</v>
      </c>
      <c r="W758" s="141">
        <v>99.897023680208591</v>
      </c>
      <c r="X758" s="140">
        <v>100</v>
      </c>
      <c r="Y758" s="140">
        <v>99.788644470868022</v>
      </c>
      <c r="Z758" s="140">
        <v>0</v>
      </c>
      <c r="AA758" s="142">
        <v>100</v>
      </c>
    </row>
    <row r="759" spans="1:27" s="147" customFormat="1" ht="12.75" x14ac:dyDescent="0.2">
      <c r="A759" s="130">
        <v>751</v>
      </c>
      <c r="B759" s="137" t="s">
        <v>1871</v>
      </c>
      <c r="C759" s="138">
        <v>1836.7</v>
      </c>
      <c r="D759" s="138">
        <v>633.70000000000005</v>
      </c>
      <c r="E759" s="138">
        <v>1168.5999999999999</v>
      </c>
      <c r="F759" s="138">
        <v>0</v>
      </c>
      <c r="G759" s="138">
        <v>34.4</v>
      </c>
      <c r="H759" s="138">
        <v>2004.6999999999998</v>
      </c>
      <c r="I759" s="139">
        <v>633.70000000000005</v>
      </c>
      <c r="J759" s="139">
        <v>1271.5999999999999</v>
      </c>
      <c r="K759" s="139">
        <v>0</v>
      </c>
      <c r="L759" s="139">
        <v>99.4</v>
      </c>
      <c r="M759" s="138">
        <v>2004.7</v>
      </c>
      <c r="N759" s="139">
        <v>633.70000000000005</v>
      </c>
      <c r="O759" s="139">
        <v>1271.6000000000001</v>
      </c>
      <c r="P759" s="139">
        <v>0</v>
      </c>
      <c r="Q759" s="140">
        <v>99.4</v>
      </c>
      <c r="R759" s="141">
        <v>0</v>
      </c>
      <c r="S759" s="140">
        <v>0</v>
      </c>
      <c r="T759" s="140">
        <v>0</v>
      </c>
      <c r="U759" s="140">
        <v>0</v>
      </c>
      <c r="V759" s="141">
        <v>0</v>
      </c>
      <c r="W759" s="141">
        <v>100.00000000000003</v>
      </c>
      <c r="X759" s="140">
        <v>100</v>
      </c>
      <c r="Y759" s="140">
        <v>100.00000000000003</v>
      </c>
      <c r="Z759" s="140">
        <v>0</v>
      </c>
      <c r="AA759" s="142">
        <v>100</v>
      </c>
    </row>
    <row r="760" spans="1:27" s="147" customFormat="1" ht="12.75" x14ac:dyDescent="0.2">
      <c r="A760" s="130">
        <v>752</v>
      </c>
      <c r="B760" s="137" t="s">
        <v>1854</v>
      </c>
      <c r="C760" s="138">
        <v>17461.099999999999</v>
      </c>
      <c r="D760" s="138">
        <v>1363</v>
      </c>
      <c r="E760" s="138">
        <v>15211.3</v>
      </c>
      <c r="F760" s="138">
        <v>0</v>
      </c>
      <c r="G760" s="138">
        <v>886.8</v>
      </c>
      <c r="H760" s="138">
        <v>18463.700000000015</v>
      </c>
      <c r="I760" s="139">
        <v>1363</v>
      </c>
      <c r="J760" s="139">
        <v>15924.900000000001</v>
      </c>
      <c r="K760" s="139">
        <v>0</v>
      </c>
      <c r="L760" s="139">
        <v>1175.8</v>
      </c>
      <c r="M760" s="138">
        <v>18463.6983</v>
      </c>
      <c r="N760" s="139">
        <v>1363</v>
      </c>
      <c r="O760" s="139">
        <v>15924.898300000001</v>
      </c>
      <c r="P760" s="139">
        <v>0</v>
      </c>
      <c r="Q760" s="140">
        <v>1175.8</v>
      </c>
      <c r="R760" s="141">
        <v>-1.7000000152620487E-3</v>
      </c>
      <c r="S760" s="140">
        <v>0</v>
      </c>
      <c r="T760" s="140">
        <v>-1.7000000007101335E-3</v>
      </c>
      <c r="U760" s="140">
        <v>0</v>
      </c>
      <c r="V760" s="141">
        <v>0</v>
      </c>
      <c r="W760" s="141">
        <v>99.999990792744597</v>
      </c>
      <c r="X760" s="140">
        <v>100</v>
      </c>
      <c r="Y760" s="140">
        <v>99.999989324893718</v>
      </c>
      <c r="Z760" s="140">
        <v>0</v>
      </c>
      <c r="AA760" s="142">
        <v>100</v>
      </c>
    </row>
    <row r="761" spans="1:27" s="147" customFormat="1" ht="12.75" x14ac:dyDescent="0.2">
      <c r="A761" s="130">
        <v>753</v>
      </c>
      <c r="B761" s="137" t="s">
        <v>1872</v>
      </c>
      <c r="C761" s="138">
        <v>1586.7</v>
      </c>
      <c r="D761" s="138">
        <v>835.7</v>
      </c>
      <c r="E761" s="138">
        <v>721</v>
      </c>
      <c r="F761" s="138">
        <v>0</v>
      </c>
      <c r="G761" s="138">
        <v>30</v>
      </c>
      <c r="H761" s="138">
        <v>1608.3000000000002</v>
      </c>
      <c r="I761" s="139">
        <v>835.7</v>
      </c>
      <c r="J761" s="139">
        <v>742.6</v>
      </c>
      <c r="K761" s="139">
        <v>0</v>
      </c>
      <c r="L761" s="139">
        <v>30</v>
      </c>
      <c r="M761" s="138">
        <v>1586.4605999999999</v>
      </c>
      <c r="N761" s="139">
        <v>835.7</v>
      </c>
      <c r="O761" s="139">
        <v>720.76059999999995</v>
      </c>
      <c r="P761" s="139">
        <v>0</v>
      </c>
      <c r="Q761" s="140">
        <v>30</v>
      </c>
      <c r="R761" s="141">
        <v>-21.839400000000296</v>
      </c>
      <c r="S761" s="140">
        <v>0</v>
      </c>
      <c r="T761" s="140">
        <v>-21.839400000000069</v>
      </c>
      <c r="U761" s="140">
        <v>0</v>
      </c>
      <c r="V761" s="141">
        <v>0</v>
      </c>
      <c r="W761" s="141">
        <v>98.64208170117513</v>
      </c>
      <c r="X761" s="140">
        <v>100</v>
      </c>
      <c r="Y761" s="140">
        <v>97.059062752491243</v>
      </c>
      <c r="Z761" s="140">
        <v>0</v>
      </c>
      <c r="AA761" s="142">
        <v>100</v>
      </c>
    </row>
    <row r="762" spans="1:27" s="147" customFormat="1" ht="12.75" x14ac:dyDescent="0.2">
      <c r="A762" s="130">
        <v>754</v>
      </c>
      <c r="B762" s="137" t="s">
        <v>1873</v>
      </c>
      <c r="C762" s="138">
        <v>2312.9</v>
      </c>
      <c r="D762" s="138">
        <v>936.9</v>
      </c>
      <c r="E762" s="138">
        <v>1352.1</v>
      </c>
      <c r="F762" s="138">
        <v>0</v>
      </c>
      <c r="G762" s="138">
        <v>23.9</v>
      </c>
      <c r="H762" s="138">
        <v>2509.3999999999992</v>
      </c>
      <c r="I762" s="139">
        <v>936.9</v>
      </c>
      <c r="J762" s="139">
        <v>1441.7</v>
      </c>
      <c r="K762" s="139">
        <v>0</v>
      </c>
      <c r="L762" s="139">
        <v>130.79999999999998</v>
      </c>
      <c r="M762" s="138">
        <v>2198.0622000000003</v>
      </c>
      <c r="N762" s="139">
        <v>936.9</v>
      </c>
      <c r="O762" s="139">
        <v>1130.3623</v>
      </c>
      <c r="P762" s="139">
        <v>0</v>
      </c>
      <c r="Q762" s="140">
        <v>130.79999999999998</v>
      </c>
      <c r="R762" s="141">
        <v>-311.33779999999888</v>
      </c>
      <c r="S762" s="140">
        <v>0</v>
      </c>
      <c r="T762" s="140">
        <v>-311.33770000000004</v>
      </c>
      <c r="U762" s="140">
        <v>0</v>
      </c>
      <c r="V762" s="141">
        <v>0</v>
      </c>
      <c r="W762" s="141">
        <v>87.593137801865026</v>
      </c>
      <c r="X762" s="140">
        <v>100</v>
      </c>
      <c r="Y762" s="140">
        <v>78.404820697787329</v>
      </c>
      <c r="Z762" s="140">
        <v>0</v>
      </c>
      <c r="AA762" s="142">
        <v>100</v>
      </c>
    </row>
    <row r="763" spans="1:27" s="147" customFormat="1" ht="12.75" x14ac:dyDescent="0.2">
      <c r="A763" s="130">
        <v>755</v>
      </c>
      <c r="B763" s="137" t="s">
        <v>1874</v>
      </c>
      <c r="C763" s="138">
        <v>1896.7</v>
      </c>
      <c r="D763" s="138">
        <v>862.4</v>
      </c>
      <c r="E763" s="138">
        <v>1006.5</v>
      </c>
      <c r="F763" s="138">
        <v>0</v>
      </c>
      <c r="G763" s="138">
        <v>27.8</v>
      </c>
      <c r="H763" s="138">
        <v>2035.1000000000001</v>
      </c>
      <c r="I763" s="139">
        <v>862.4</v>
      </c>
      <c r="J763" s="139">
        <v>1078.0999999999999</v>
      </c>
      <c r="K763" s="139">
        <v>0</v>
      </c>
      <c r="L763" s="139">
        <v>94.6</v>
      </c>
      <c r="M763" s="138">
        <v>2030.2277999999997</v>
      </c>
      <c r="N763" s="139">
        <v>862.4</v>
      </c>
      <c r="O763" s="139">
        <v>1073.2277000000001</v>
      </c>
      <c r="P763" s="139">
        <v>0</v>
      </c>
      <c r="Q763" s="140">
        <v>94.6</v>
      </c>
      <c r="R763" s="141">
        <v>-4.8722000000004755</v>
      </c>
      <c r="S763" s="140">
        <v>0</v>
      </c>
      <c r="T763" s="140">
        <v>-4.8722999999997683</v>
      </c>
      <c r="U763" s="140">
        <v>0</v>
      </c>
      <c r="V763" s="141">
        <v>0</v>
      </c>
      <c r="W763" s="141">
        <v>99.76059161711953</v>
      </c>
      <c r="X763" s="140">
        <v>100</v>
      </c>
      <c r="Y763" s="140">
        <v>99.548066042111145</v>
      </c>
      <c r="Z763" s="140">
        <v>0</v>
      </c>
      <c r="AA763" s="142">
        <v>100</v>
      </c>
    </row>
    <row r="764" spans="1:27" s="147" customFormat="1" ht="12.75" x14ac:dyDescent="0.2">
      <c r="A764" s="130">
        <v>756</v>
      </c>
      <c r="B764" s="137" t="s">
        <v>1875</v>
      </c>
      <c r="C764" s="138">
        <v>3122.1</v>
      </c>
      <c r="D764" s="138">
        <v>948.1</v>
      </c>
      <c r="E764" s="138">
        <v>2120.1999999999998</v>
      </c>
      <c r="F764" s="138">
        <v>0</v>
      </c>
      <c r="G764" s="138">
        <v>53.8</v>
      </c>
      <c r="H764" s="138">
        <v>3584.2000000000007</v>
      </c>
      <c r="I764" s="139">
        <v>948.1</v>
      </c>
      <c r="J764" s="139">
        <v>2305.3000000000002</v>
      </c>
      <c r="K764" s="139">
        <v>0</v>
      </c>
      <c r="L764" s="139">
        <v>158.80000000000001</v>
      </c>
      <c r="M764" s="138">
        <v>3572.1197000000002</v>
      </c>
      <c r="N764" s="139">
        <v>948.1</v>
      </c>
      <c r="O764" s="139">
        <v>2293.1999999999998</v>
      </c>
      <c r="P764" s="139">
        <v>0</v>
      </c>
      <c r="Q764" s="140">
        <v>158.80000000000001</v>
      </c>
      <c r="R764" s="141">
        <v>-12.080300000000534</v>
      </c>
      <c r="S764" s="140">
        <v>0</v>
      </c>
      <c r="T764" s="140">
        <v>-12.100000000000364</v>
      </c>
      <c r="U764" s="140">
        <v>0</v>
      </c>
      <c r="V764" s="141">
        <v>0</v>
      </c>
      <c r="W764" s="141">
        <v>99.66295686624629</v>
      </c>
      <c r="X764" s="140">
        <v>100</v>
      </c>
      <c r="Y764" s="140">
        <v>99.512360230896533</v>
      </c>
      <c r="Z764" s="140">
        <v>0</v>
      </c>
      <c r="AA764" s="142">
        <v>100</v>
      </c>
    </row>
    <row r="765" spans="1:27" s="147" customFormat="1" ht="12.75" x14ac:dyDescent="0.2">
      <c r="A765" s="130">
        <v>757</v>
      </c>
      <c r="B765" s="137" t="s">
        <v>1876</v>
      </c>
      <c r="C765" s="138">
        <v>432.40000000000003</v>
      </c>
      <c r="D765" s="138">
        <v>291.3</v>
      </c>
      <c r="E765" s="138">
        <v>88.8</v>
      </c>
      <c r="F765" s="138">
        <v>0</v>
      </c>
      <c r="G765" s="138">
        <v>52.3</v>
      </c>
      <c r="H765" s="138">
        <v>369.70000000000005</v>
      </c>
      <c r="I765" s="139">
        <v>291.3</v>
      </c>
      <c r="J765" s="139">
        <v>88.8</v>
      </c>
      <c r="K765" s="139">
        <v>0</v>
      </c>
      <c r="L765" s="139">
        <v>161.6</v>
      </c>
      <c r="M765" s="138">
        <v>369.6995</v>
      </c>
      <c r="N765" s="139">
        <v>291.3</v>
      </c>
      <c r="O765" s="139">
        <v>88.8</v>
      </c>
      <c r="P765" s="139">
        <v>0</v>
      </c>
      <c r="Q765" s="140">
        <v>161.6</v>
      </c>
      <c r="R765" s="141">
        <v>-5.0000000004501999E-4</v>
      </c>
      <c r="S765" s="140">
        <v>0</v>
      </c>
      <c r="T765" s="140">
        <v>0</v>
      </c>
      <c r="U765" s="140">
        <v>0</v>
      </c>
      <c r="V765" s="141">
        <v>0</v>
      </c>
      <c r="W765" s="141">
        <v>99.999864755206914</v>
      </c>
      <c r="X765" s="140">
        <v>100</v>
      </c>
      <c r="Y765" s="140">
        <v>100.00060096153847</v>
      </c>
      <c r="Z765" s="140">
        <v>0</v>
      </c>
      <c r="AA765" s="142">
        <v>100</v>
      </c>
    </row>
    <row r="766" spans="1:27" s="147" customFormat="1" ht="12.75" x14ac:dyDescent="0.2">
      <c r="A766" s="130">
        <v>758</v>
      </c>
      <c r="B766" s="137"/>
      <c r="C766" s="138"/>
      <c r="D766" s="138"/>
      <c r="E766" s="138"/>
      <c r="F766" s="138"/>
      <c r="G766" s="138"/>
      <c r="H766" s="138">
        <v>0</v>
      </c>
      <c r="I766" s="139"/>
      <c r="J766" s="139">
        <v>0</v>
      </c>
      <c r="K766" s="139"/>
      <c r="L766" s="139"/>
      <c r="M766" s="139">
        <v>0</v>
      </c>
      <c r="N766" s="139"/>
      <c r="O766" s="139">
        <v>0</v>
      </c>
      <c r="P766" s="139"/>
      <c r="Q766" s="140">
        <v>0</v>
      </c>
      <c r="R766" s="141">
        <v>0</v>
      </c>
      <c r="S766" s="140"/>
      <c r="T766" s="140">
        <v>0</v>
      </c>
      <c r="U766" s="140"/>
      <c r="V766" s="141">
        <v>0</v>
      </c>
      <c r="W766" s="141">
        <v>0</v>
      </c>
      <c r="X766" s="140"/>
      <c r="Y766" s="140">
        <v>0</v>
      </c>
      <c r="Z766" s="140"/>
      <c r="AA766" s="142">
        <v>0</v>
      </c>
    </row>
    <row r="767" spans="1:27" s="147" customFormat="1" ht="12.75" x14ac:dyDescent="0.2">
      <c r="A767" s="130">
        <v>759</v>
      </c>
      <c r="B767" s="143" t="s">
        <v>1877</v>
      </c>
      <c r="C767" s="144">
        <v>217750.2</v>
      </c>
      <c r="D767" s="144">
        <v>47766</v>
      </c>
      <c r="E767" s="144">
        <v>165861.1</v>
      </c>
      <c r="F767" s="144">
        <v>0</v>
      </c>
      <c r="G767" s="144">
        <v>4123.1000000000004</v>
      </c>
      <c r="H767" s="144">
        <v>233660.1</v>
      </c>
      <c r="I767" s="144">
        <v>47766</v>
      </c>
      <c r="J767" s="144">
        <v>180404.9</v>
      </c>
      <c r="K767" s="144">
        <v>0</v>
      </c>
      <c r="L767" s="144">
        <v>5489.2000000000007</v>
      </c>
      <c r="M767" s="144">
        <v>225416.58669999999</v>
      </c>
      <c r="N767" s="144">
        <v>47766</v>
      </c>
      <c r="O767" s="144">
        <v>172161.38670000006</v>
      </c>
      <c r="P767" s="144">
        <v>0</v>
      </c>
      <c r="Q767" s="144">
        <v>5489.2</v>
      </c>
      <c r="R767" s="141">
        <v>-8243.5133000000205</v>
      </c>
      <c r="S767" s="141">
        <v>0</v>
      </c>
      <c r="T767" s="141">
        <v>-8243.5132999999332</v>
      </c>
      <c r="U767" s="141">
        <v>0</v>
      </c>
      <c r="V767" s="141">
        <v>0</v>
      </c>
      <c r="W767" s="141">
        <v>96.472006431564466</v>
      </c>
      <c r="X767" s="141">
        <v>100</v>
      </c>
      <c r="Y767" s="140">
        <v>95.430549114796804</v>
      </c>
      <c r="Z767" s="140">
        <v>0</v>
      </c>
      <c r="AA767" s="142">
        <v>99.999999999999986</v>
      </c>
    </row>
    <row r="768" spans="1:27" s="147" customFormat="1" ht="12.75" x14ac:dyDescent="0.2">
      <c r="A768" s="130">
        <v>760</v>
      </c>
      <c r="B768" s="143" t="s">
        <v>1265</v>
      </c>
      <c r="C768" s="144">
        <v>145065.99999999997</v>
      </c>
      <c r="D768" s="144">
        <v>26797.8</v>
      </c>
      <c r="E768" s="144">
        <v>116784.9</v>
      </c>
      <c r="F768" s="144">
        <v>0</v>
      </c>
      <c r="G768" s="144">
        <v>1483.3</v>
      </c>
      <c r="H768" s="144">
        <v>155081.90000000005</v>
      </c>
      <c r="I768" s="144">
        <v>26797.8</v>
      </c>
      <c r="J768" s="144">
        <v>126666.7</v>
      </c>
      <c r="K768" s="144">
        <v>0</v>
      </c>
      <c r="L768" s="144">
        <v>1617.4</v>
      </c>
      <c r="M768" s="144">
        <v>149028.3645</v>
      </c>
      <c r="N768" s="144">
        <v>26797.8</v>
      </c>
      <c r="O768" s="144">
        <v>120613.16450000001</v>
      </c>
      <c r="P768" s="144">
        <v>0</v>
      </c>
      <c r="Q768" s="144">
        <v>1617.4</v>
      </c>
      <c r="R768" s="141">
        <v>-6053.5355000000563</v>
      </c>
      <c r="S768" s="141">
        <v>0</v>
      </c>
      <c r="T768" s="141">
        <v>-6053.5354999999836</v>
      </c>
      <c r="U768" s="141">
        <v>0</v>
      </c>
      <c r="V768" s="141">
        <v>0</v>
      </c>
      <c r="W768" s="141">
        <v>96.096555755378262</v>
      </c>
      <c r="X768" s="141">
        <v>100</v>
      </c>
      <c r="Y768" s="140">
        <v>95.220894283975198</v>
      </c>
      <c r="Z768" s="140">
        <v>0</v>
      </c>
      <c r="AA768" s="142">
        <v>100</v>
      </c>
    </row>
    <row r="769" spans="1:27" s="147" customFormat="1" ht="12.75" x14ac:dyDescent="0.2">
      <c r="A769" s="130">
        <v>761</v>
      </c>
      <c r="B769" s="143" t="s">
        <v>1266</v>
      </c>
      <c r="C769" s="144">
        <v>72684.200000000012</v>
      </c>
      <c r="D769" s="144">
        <v>20968.2</v>
      </c>
      <c r="E769" s="144">
        <v>49076.200000000012</v>
      </c>
      <c r="F769" s="144">
        <v>0</v>
      </c>
      <c r="G769" s="144">
        <v>2639.8</v>
      </c>
      <c r="H769" s="144">
        <v>78578.199999999983</v>
      </c>
      <c r="I769" s="144">
        <v>20968.2</v>
      </c>
      <c r="J769" s="144">
        <v>53738.2</v>
      </c>
      <c r="K769" s="144">
        <v>0</v>
      </c>
      <c r="L769" s="144">
        <v>3871.8000000000006</v>
      </c>
      <c r="M769" s="144">
        <v>76388.222200000004</v>
      </c>
      <c r="N769" s="144">
        <v>20968.2</v>
      </c>
      <c r="O769" s="144">
        <v>51548.222200000018</v>
      </c>
      <c r="P769" s="144">
        <v>0</v>
      </c>
      <c r="Q769" s="144">
        <v>3871.8</v>
      </c>
      <c r="R769" s="141">
        <v>-2189.9777999999787</v>
      </c>
      <c r="S769" s="141">
        <v>0</v>
      </c>
      <c r="T769" s="141">
        <v>-2189.9777999999787</v>
      </c>
      <c r="U769" s="141">
        <v>0</v>
      </c>
      <c r="V769" s="141">
        <v>0</v>
      </c>
      <c r="W769" s="141">
        <v>97.212995716369193</v>
      </c>
      <c r="X769" s="141">
        <v>100</v>
      </c>
      <c r="Y769" s="140">
        <v>95.924728033317123</v>
      </c>
      <c r="Z769" s="140">
        <v>0</v>
      </c>
      <c r="AA769" s="142">
        <v>99.999999999999986</v>
      </c>
    </row>
    <row r="770" spans="1:27" s="147" customFormat="1" ht="12.75" x14ac:dyDescent="0.2">
      <c r="A770" s="130">
        <v>762</v>
      </c>
      <c r="B770" s="137" t="s">
        <v>1291</v>
      </c>
      <c r="C770" s="138">
        <v>145065.99999999997</v>
      </c>
      <c r="D770" s="138">
        <v>26797.8</v>
      </c>
      <c r="E770" s="138">
        <v>116784.9</v>
      </c>
      <c r="F770" s="138">
        <v>0</v>
      </c>
      <c r="G770" s="138">
        <v>1483.3</v>
      </c>
      <c r="H770" s="138">
        <v>155081.90000000005</v>
      </c>
      <c r="I770" s="139">
        <v>26797.8</v>
      </c>
      <c r="J770" s="139">
        <v>126666.7</v>
      </c>
      <c r="K770" s="139">
        <v>0</v>
      </c>
      <c r="L770" s="139">
        <v>1617.4</v>
      </c>
      <c r="M770" s="138">
        <v>149028.3645</v>
      </c>
      <c r="N770" s="139">
        <v>26797.8</v>
      </c>
      <c r="O770" s="139">
        <v>120613.16450000001</v>
      </c>
      <c r="P770" s="139">
        <v>0</v>
      </c>
      <c r="Q770" s="140">
        <v>1617.4</v>
      </c>
      <c r="R770" s="141">
        <v>-6053.5355000000563</v>
      </c>
      <c r="S770" s="140">
        <v>0</v>
      </c>
      <c r="T770" s="140">
        <v>-6053.5354999999836</v>
      </c>
      <c r="U770" s="140">
        <v>0</v>
      </c>
      <c r="V770" s="141">
        <v>0</v>
      </c>
      <c r="W770" s="141">
        <v>96.096555755378262</v>
      </c>
      <c r="X770" s="140">
        <v>100</v>
      </c>
      <c r="Y770" s="140">
        <v>95.220894283975198</v>
      </c>
      <c r="Z770" s="140">
        <v>0</v>
      </c>
      <c r="AA770" s="142">
        <v>100</v>
      </c>
    </row>
    <row r="771" spans="1:27" s="147" customFormat="1" ht="12.75" x14ac:dyDescent="0.2">
      <c r="A771" s="130">
        <v>763</v>
      </c>
      <c r="B771" s="137" t="s">
        <v>1878</v>
      </c>
      <c r="C771" s="138">
        <v>872.9</v>
      </c>
      <c r="D771" s="138">
        <v>140</v>
      </c>
      <c r="E771" s="138">
        <v>636.1</v>
      </c>
      <c r="F771" s="138">
        <v>0</v>
      </c>
      <c r="G771" s="138">
        <v>96.8</v>
      </c>
      <c r="H771" s="138">
        <v>920.5</v>
      </c>
      <c r="I771" s="139">
        <v>140</v>
      </c>
      <c r="J771" s="139">
        <v>683.69999999999993</v>
      </c>
      <c r="K771" s="139">
        <v>0</v>
      </c>
      <c r="L771" s="139">
        <v>96.8</v>
      </c>
      <c r="M771" s="138">
        <v>632.92879999999991</v>
      </c>
      <c r="N771" s="139">
        <v>140</v>
      </c>
      <c r="O771" s="139">
        <v>396.12880000000001</v>
      </c>
      <c r="P771" s="139">
        <v>0</v>
      </c>
      <c r="Q771" s="140">
        <v>96.8</v>
      </c>
      <c r="R771" s="141">
        <v>-287.57120000000009</v>
      </c>
      <c r="S771" s="140">
        <v>0</v>
      </c>
      <c r="T771" s="140">
        <v>-287.57119999999992</v>
      </c>
      <c r="U771" s="140">
        <v>0</v>
      </c>
      <c r="V771" s="141">
        <v>0</v>
      </c>
      <c r="W771" s="141">
        <v>68.759239543726224</v>
      </c>
      <c r="X771" s="140">
        <v>100</v>
      </c>
      <c r="Y771" s="140">
        <v>57.93897908439375</v>
      </c>
      <c r="Z771" s="140">
        <v>0</v>
      </c>
      <c r="AA771" s="142">
        <v>100</v>
      </c>
    </row>
    <row r="772" spans="1:27" s="147" customFormat="1" ht="12.75" x14ac:dyDescent="0.2">
      <c r="A772" s="130">
        <v>764</v>
      </c>
      <c r="B772" s="137" t="s">
        <v>1879</v>
      </c>
      <c r="C772" s="138">
        <v>2261.2999999999997</v>
      </c>
      <c r="D772" s="138">
        <v>858.8</v>
      </c>
      <c r="E772" s="138">
        <v>1375.8</v>
      </c>
      <c r="F772" s="138">
        <v>0</v>
      </c>
      <c r="G772" s="138">
        <v>26.7</v>
      </c>
      <c r="H772" s="138">
        <v>2425.3999999999996</v>
      </c>
      <c r="I772" s="139">
        <v>858.8</v>
      </c>
      <c r="J772" s="139">
        <v>1539.9</v>
      </c>
      <c r="K772" s="139">
        <v>0</v>
      </c>
      <c r="L772" s="139">
        <v>26.7</v>
      </c>
      <c r="M772" s="138">
        <v>2410.5174999999999</v>
      </c>
      <c r="N772" s="139">
        <v>858.8</v>
      </c>
      <c r="O772" s="139">
        <v>1525.0175000000002</v>
      </c>
      <c r="P772" s="139">
        <v>0</v>
      </c>
      <c r="Q772" s="140">
        <v>26.7</v>
      </c>
      <c r="R772" s="141">
        <v>-14.882499999999709</v>
      </c>
      <c r="S772" s="140">
        <v>0</v>
      </c>
      <c r="T772" s="140">
        <v>-14.882499999999936</v>
      </c>
      <c r="U772" s="140">
        <v>0</v>
      </c>
      <c r="V772" s="141">
        <v>0</v>
      </c>
      <c r="W772" s="141">
        <v>99.386389873835256</v>
      </c>
      <c r="X772" s="140">
        <v>100</v>
      </c>
      <c r="Y772" s="140">
        <v>99.033541139035009</v>
      </c>
      <c r="Z772" s="140">
        <v>0</v>
      </c>
      <c r="AA772" s="142">
        <v>100</v>
      </c>
    </row>
    <row r="773" spans="1:27" s="147" customFormat="1" ht="12.75" x14ac:dyDescent="0.2">
      <c r="A773" s="130">
        <v>765</v>
      </c>
      <c r="B773" s="137" t="s">
        <v>1880</v>
      </c>
      <c r="C773" s="138">
        <v>1758.4</v>
      </c>
      <c r="D773" s="138">
        <v>841</v>
      </c>
      <c r="E773" s="138">
        <v>887.2</v>
      </c>
      <c r="F773" s="138">
        <v>0</v>
      </c>
      <c r="G773" s="138">
        <v>30.2</v>
      </c>
      <c r="H773" s="138">
        <v>1827.4</v>
      </c>
      <c r="I773" s="139">
        <v>841</v>
      </c>
      <c r="J773" s="139">
        <v>941.4</v>
      </c>
      <c r="K773" s="139">
        <v>0</v>
      </c>
      <c r="L773" s="139">
        <v>45</v>
      </c>
      <c r="M773" s="138">
        <v>1791.5853</v>
      </c>
      <c r="N773" s="139">
        <v>841</v>
      </c>
      <c r="O773" s="139">
        <v>905.58530000000007</v>
      </c>
      <c r="P773" s="139">
        <v>0</v>
      </c>
      <c r="Q773" s="140">
        <v>45</v>
      </c>
      <c r="R773" s="141">
        <v>-35.81470000000013</v>
      </c>
      <c r="S773" s="140">
        <v>0</v>
      </c>
      <c r="T773" s="140">
        <v>-35.814699999999903</v>
      </c>
      <c r="U773" s="140">
        <v>0</v>
      </c>
      <c r="V773" s="141">
        <v>0</v>
      </c>
      <c r="W773" s="141">
        <v>98.040128050782528</v>
      </c>
      <c r="X773" s="140">
        <v>100</v>
      </c>
      <c r="Y773" s="140">
        <v>96.195591671977922</v>
      </c>
      <c r="Z773" s="140">
        <v>0</v>
      </c>
      <c r="AA773" s="142">
        <v>100</v>
      </c>
    </row>
    <row r="774" spans="1:27" s="147" customFormat="1" ht="12.75" x14ac:dyDescent="0.2">
      <c r="A774" s="130">
        <v>766</v>
      </c>
      <c r="B774" s="137" t="s">
        <v>1881</v>
      </c>
      <c r="C774" s="138">
        <v>1665.5</v>
      </c>
      <c r="D774" s="138">
        <v>842.1</v>
      </c>
      <c r="E774" s="138">
        <v>803.1</v>
      </c>
      <c r="F774" s="138">
        <v>0</v>
      </c>
      <c r="G774" s="138">
        <v>20.3</v>
      </c>
      <c r="H774" s="138">
        <v>1788.4999999999998</v>
      </c>
      <c r="I774" s="139">
        <v>842.1</v>
      </c>
      <c r="J774" s="139">
        <v>884</v>
      </c>
      <c r="K774" s="139">
        <v>0</v>
      </c>
      <c r="L774" s="139">
        <v>62.399999999999991</v>
      </c>
      <c r="M774" s="138">
        <v>1594.2086000000002</v>
      </c>
      <c r="N774" s="139">
        <v>842.1</v>
      </c>
      <c r="O774" s="139">
        <v>689.70860000000005</v>
      </c>
      <c r="P774" s="139">
        <v>0</v>
      </c>
      <c r="Q774" s="140">
        <v>62.399999999999991</v>
      </c>
      <c r="R774" s="141">
        <v>-194.29139999999961</v>
      </c>
      <c r="S774" s="140">
        <v>0</v>
      </c>
      <c r="T774" s="140">
        <v>-194.29139999999995</v>
      </c>
      <c r="U774" s="140">
        <v>0</v>
      </c>
      <c r="V774" s="141">
        <v>0</v>
      </c>
      <c r="W774" s="141">
        <v>89.136628459603045</v>
      </c>
      <c r="X774" s="140">
        <v>100</v>
      </c>
      <c r="Y774" s="140">
        <v>78.02133484162897</v>
      </c>
      <c r="Z774" s="140">
        <v>0</v>
      </c>
      <c r="AA774" s="142">
        <v>100</v>
      </c>
    </row>
    <row r="775" spans="1:27" s="147" customFormat="1" ht="12.75" x14ac:dyDescent="0.2">
      <c r="A775" s="130">
        <v>767</v>
      </c>
      <c r="B775" s="137" t="s">
        <v>1882</v>
      </c>
      <c r="C775" s="138">
        <v>5746.6</v>
      </c>
      <c r="D775" s="138">
        <v>912.8</v>
      </c>
      <c r="E775" s="138">
        <v>4495.6000000000004</v>
      </c>
      <c r="F775" s="138">
        <v>0</v>
      </c>
      <c r="G775" s="138">
        <v>338.2</v>
      </c>
      <c r="H775" s="138">
        <v>6215.9000000000005</v>
      </c>
      <c r="I775" s="139">
        <v>912.8</v>
      </c>
      <c r="J775" s="139">
        <v>4964.8999999999996</v>
      </c>
      <c r="K775" s="139">
        <v>0</v>
      </c>
      <c r="L775" s="139">
        <v>338.2</v>
      </c>
      <c r="M775" s="138">
        <v>5735.4342999999999</v>
      </c>
      <c r="N775" s="139">
        <v>912.8</v>
      </c>
      <c r="O775" s="139">
        <v>4484.4342999999999</v>
      </c>
      <c r="P775" s="139">
        <v>0</v>
      </c>
      <c r="Q775" s="140">
        <v>338.2</v>
      </c>
      <c r="R775" s="141">
        <v>-480.46570000000065</v>
      </c>
      <c r="S775" s="140">
        <v>0</v>
      </c>
      <c r="T775" s="140">
        <v>-480.46569999999974</v>
      </c>
      <c r="U775" s="140">
        <v>0</v>
      </c>
      <c r="V775" s="141">
        <v>0</v>
      </c>
      <c r="W775" s="141">
        <v>92.270375971299401</v>
      </c>
      <c r="X775" s="140">
        <v>100</v>
      </c>
      <c r="Y775" s="140">
        <v>90.32275171705372</v>
      </c>
      <c r="Z775" s="140">
        <v>0</v>
      </c>
      <c r="AA775" s="142">
        <v>100</v>
      </c>
    </row>
    <row r="776" spans="1:27" s="147" customFormat="1" ht="12.75" x14ac:dyDescent="0.2">
      <c r="A776" s="130">
        <v>768</v>
      </c>
      <c r="B776" s="137" t="s">
        <v>1729</v>
      </c>
      <c r="C776" s="138">
        <v>3618.2</v>
      </c>
      <c r="D776" s="138">
        <v>535.5</v>
      </c>
      <c r="E776" s="138">
        <v>2726.2</v>
      </c>
      <c r="F776" s="138">
        <v>0</v>
      </c>
      <c r="G776" s="138">
        <v>356.5</v>
      </c>
      <c r="H776" s="138">
        <v>3872.9999999999995</v>
      </c>
      <c r="I776" s="139">
        <v>535.5</v>
      </c>
      <c r="J776" s="139">
        <v>2960.6</v>
      </c>
      <c r="K776" s="139">
        <v>0</v>
      </c>
      <c r="L776" s="139">
        <v>376.9</v>
      </c>
      <c r="M776" s="138">
        <v>3647.2622000000001</v>
      </c>
      <c r="N776" s="139">
        <v>535.5</v>
      </c>
      <c r="O776" s="139">
        <v>2734.8621999999996</v>
      </c>
      <c r="P776" s="139">
        <v>0</v>
      </c>
      <c r="Q776" s="140">
        <v>376.9</v>
      </c>
      <c r="R776" s="141">
        <v>-225.73779999999942</v>
      </c>
      <c r="S776" s="140">
        <v>0</v>
      </c>
      <c r="T776" s="140">
        <v>-225.73780000000033</v>
      </c>
      <c r="U776" s="140">
        <v>0</v>
      </c>
      <c r="V776" s="141">
        <v>0</v>
      </c>
      <c r="W776" s="141">
        <v>94.171500129098902</v>
      </c>
      <c r="X776" s="140">
        <v>100</v>
      </c>
      <c r="Y776" s="140">
        <v>92.37526852664999</v>
      </c>
      <c r="Z776" s="140">
        <v>0</v>
      </c>
      <c r="AA776" s="142">
        <v>100</v>
      </c>
    </row>
    <row r="777" spans="1:27" s="147" customFormat="1" ht="12.75" x14ac:dyDescent="0.2">
      <c r="A777" s="130">
        <v>769</v>
      </c>
      <c r="B777" s="137" t="s">
        <v>1883</v>
      </c>
      <c r="C777" s="138">
        <v>1903.7000000000003</v>
      </c>
      <c r="D777" s="138">
        <v>769.9</v>
      </c>
      <c r="E777" s="138">
        <v>1121.9000000000001</v>
      </c>
      <c r="F777" s="138">
        <v>0</v>
      </c>
      <c r="G777" s="138">
        <v>11.9</v>
      </c>
      <c r="H777" s="138">
        <v>2116.5</v>
      </c>
      <c r="I777" s="139">
        <v>769.9</v>
      </c>
      <c r="J777" s="139">
        <v>1334.7</v>
      </c>
      <c r="K777" s="139">
        <v>0</v>
      </c>
      <c r="L777" s="139">
        <v>11.9</v>
      </c>
      <c r="M777" s="138">
        <v>2101.6721000000002</v>
      </c>
      <c r="N777" s="139">
        <v>769.9</v>
      </c>
      <c r="O777" s="139">
        <v>1319.8721</v>
      </c>
      <c r="P777" s="139">
        <v>0</v>
      </c>
      <c r="Q777" s="140">
        <v>11.9</v>
      </c>
      <c r="R777" s="141">
        <v>-14.827899999999772</v>
      </c>
      <c r="S777" s="140">
        <v>0</v>
      </c>
      <c r="T777" s="140">
        <v>-14.8279</v>
      </c>
      <c r="U777" s="140">
        <v>0</v>
      </c>
      <c r="V777" s="141">
        <v>0</v>
      </c>
      <c r="W777" s="141">
        <v>99.299414127096625</v>
      </c>
      <c r="X777" s="140">
        <v>100</v>
      </c>
      <c r="Y777" s="140">
        <v>98.889046227616689</v>
      </c>
      <c r="Z777" s="140">
        <v>0</v>
      </c>
      <c r="AA777" s="142">
        <v>100</v>
      </c>
    </row>
    <row r="778" spans="1:27" s="147" customFormat="1" ht="12.75" x14ac:dyDescent="0.2">
      <c r="A778" s="130">
        <v>770</v>
      </c>
      <c r="B778" s="137" t="s">
        <v>1884</v>
      </c>
      <c r="C778" s="138">
        <v>1894.4</v>
      </c>
      <c r="D778" s="138">
        <v>741.7</v>
      </c>
      <c r="E778" s="138">
        <v>1104.2</v>
      </c>
      <c r="F778" s="138">
        <v>0</v>
      </c>
      <c r="G778" s="138">
        <v>48.5</v>
      </c>
      <c r="H778" s="138">
        <v>2015.6999999999998</v>
      </c>
      <c r="I778" s="139">
        <v>741.7</v>
      </c>
      <c r="J778" s="139">
        <v>1225.5</v>
      </c>
      <c r="K778" s="139">
        <v>0</v>
      </c>
      <c r="L778" s="139">
        <v>48.5</v>
      </c>
      <c r="M778" s="138">
        <v>1976.8321000000001</v>
      </c>
      <c r="N778" s="139">
        <v>741.7</v>
      </c>
      <c r="O778" s="139">
        <v>1186.6321</v>
      </c>
      <c r="P778" s="139">
        <v>0</v>
      </c>
      <c r="Q778" s="140">
        <v>48.5</v>
      </c>
      <c r="R778" s="141">
        <v>-38.867899999999736</v>
      </c>
      <c r="S778" s="140">
        <v>0</v>
      </c>
      <c r="T778" s="140">
        <v>-38.867899999999963</v>
      </c>
      <c r="U778" s="140">
        <v>0</v>
      </c>
      <c r="V778" s="141">
        <v>0</v>
      </c>
      <c r="W778" s="141">
        <v>98.071741826660727</v>
      </c>
      <c r="X778" s="140">
        <v>100</v>
      </c>
      <c r="Y778" s="141">
        <v>96.828404732762138</v>
      </c>
      <c r="Z778" s="141">
        <v>0</v>
      </c>
      <c r="AA778" s="148">
        <v>100</v>
      </c>
    </row>
    <row r="779" spans="1:27" s="147" customFormat="1" ht="12.75" x14ac:dyDescent="0.2">
      <c r="A779" s="130">
        <v>771</v>
      </c>
      <c r="B779" s="137" t="s">
        <v>1885</v>
      </c>
      <c r="C779" s="138">
        <v>1592.1</v>
      </c>
      <c r="D779" s="138">
        <v>769.3</v>
      </c>
      <c r="E779" s="138">
        <v>805.5</v>
      </c>
      <c r="F779" s="138">
        <v>0</v>
      </c>
      <c r="G779" s="138">
        <v>17.3</v>
      </c>
      <c r="H779" s="138">
        <v>1671.3000000000006</v>
      </c>
      <c r="I779" s="139">
        <v>769.3</v>
      </c>
      <c r="J779" s="139">
        <v>884.69999999999993</v>
      </c>
      <c r="K779" s="139">
        <v>0</v>
      </c>
      <c r="L779" s="139">
        <v>17.3</v>
      </c>
      <c r="M779" s="138">
        <v>1659.2002</v>
      </c>
      <c r="N779" s="139">
        <v>769.3</v>
      </c>
      <c r="O779" s="139">
        <v>872.60019999999997</v>
      </c>
      <c r="P779" s="139">
        <v>0</v>
      </c>
      <c r="Q779" s="140">
        <v>17.3</v>
      </c>
      <c r="R779" s="141">
        <v>-12.099800000000641</v>
      </c>
      <c r="S779" s="140">
        <v>0</v>
      </c>
      <c r="T779" s="140">
        <v>-12.099799999999959</v>
      </c>
      <c r="U779" s="140">
        <v>0</v>
      </c>
      <c r="V779" s="141">
        <v>0</v>
      </c>
      <c r="W779" s="141">
        <v>99.276024651468873</v>
      </c>
      <c r="X779" s="140">
        <v>100</v>
      </c>
      <c r="Y779" s="141">
        <v>98.632327342602025</v>
      </c>
      <c r="Z779" s="141">
        <v>0</v>
      </c>
      <c r="AA779" s="148">
        <v>100</v>
      </c>
    </row>
    <row r="780" spans="1:27" s="147" customFormat="1" ht="12.75" x14ac:dyDescent="0.2">
      <c r="A780" s="130">
        <v>772</v>
      </c>
      <c r="B780" s="137" t="s">
        <v>1617</v>
      </c>
      <c r="C780" s="138">
        <v>1813.3999999999999</v>
      </c>
      <c r="D780" s="138">
        <v>704.9</v>
      </c>
      <c r="E780" s="138">
        <v>1032.3</v>
      </c>
      <c r="F780" s="138">
        <v>0</v>
      </c>
      <c r="G780" s="138">
        <v>76.2</v>
      </c>
      <c r="H780" s="138">
        <v>1908.3000000000002</v>
      </c>
      <c r="I780" s="139">
        <v>704.9</v>
      </c>
      <c r="J780" s="139">
        <v>1122.5</v>
      </c>
      <c r="K780" s="139">
        <v>0</v>
      </c>
      <c r="L780" s="139">
        <v>80.900000000000006</v>
      </c>
      <c r="M780" s="138">
        <v>1769.375</v>
      </c>
      <c r="N780" s="139">
        <v>704.9</v>
      </c>
      <c r="O780" s="139">
        <v>983.57500000000005</v>
      </c>
      <c r="P780" s="139">
        <v>0</v>
      </c>
      <c r="Q780" s="140">
        <v>80.900000000000006</v>
      </c>
      <c r="R780" s="141">
        <v>-138.92500000000018</v>
      </c>
      <c r="S780" s="140">
        <v>0</v>
      </c>
      <c r="T780" s="140">
        <v>-138.92499999999995</v>
      </c>
      <c r="U780" s="140">
        <v>0</v>
      </c>
      <c r="V780" s="141">
        <v>0</v>
      </c>
      <c r="W780" s="141">
        <v>92.71996017397683</v>
      </c>
      <c r="X780" s="140">
        <v>100</v>
      </c>
      <c r="Y780" s="141">
        <v>87.623608017817375</v>
      </c>
      <c r="Z780" s="141">
        <v>0</v>
      </c>
      <c r="AA780" s="148">
        <v>100</v>
      </c>
    </row>
    <row r="781" spans="1:27" s="147" customFormat="1" ht="12.75" x14ac:dyDescent="0.2">
      <c r="A781" s="130">
        <v>773</v>
      </c>
      <c r="B781" s="137" t="s">
        <v>1425</v>
      </c>
      <c r="C781" s="138">
        <v>1233.6000000000001</v>
      </c>
      <c r="D781" s="138">
        <v>700.1</v>
      </c>
      <c r="E781" s="138">
        <v>515.1</v>
      </c>
      <c r="F781" s="138">
        <v>0</v>
      </c>
      <c r="G781" s="138">
        <v>18.399999999999999</v>
      </c>
      <c r="H781" s="138">
        <v>1319.9</v>
      </c>
      <c r="I781" s="139">
        <v>700.1</v>
      </c>
      <c r="J781" s="139">
        <v>590.9</v>
      </c>
      <c r="K781" s="139">
        <v>0</v>
      </c>
      <c r="L781" s="139">
        <v>28.9</v>
      </c>
      <c r="M781" s="138">
        <v>1319.9</v>
      </c>
      <c r="N781" s="139">
        <v>700.1</v>
      </c>
      <c r="O781" s="139">
        <v>590.9</v>
      </c>
      <c r="P781" s="139">
        <v>0</v>
      </c>
      <c r="Q781" s="140">
        <v>28.9</v>
      </c>
      <c r="R781" s="141">
        <v>0</v>
      </c>
      <c r="S781" s="140">
        <v>0</v>
      </c>
      <c r="T781" s="140">
        <v>0</v>
      </c>
      <c r="U781" s="140">
        <v>0</v>
      </c>
      <c r="V781" s="141">
        <v>0</v>
      </c>
      <c r="W781" s="141">
        <v>100</v>
      </c>
      <c r="X781" s="140">
        <v>100</v>
      </c>
      <c r="Y781" s="140">
        <v>100</v>
      </c>
      <c r="Z781" s="140">
        <v>0</v>
      </c>
      <c r="AA781" s="142">
        <v>100</v>
      </c>
    </row>
    <row r="782" spans="1:27" s="147" customFormat="1" ht="12.75" x14ac:dyDescent="0.2">
      <c r="A782" s="130">
        <v>774</v>
      </c>
      <c r="B782" s="137" t="s">
        <v>1886</v>
      </c>
      <c r="C782" s="138">
        <v>1351.5</v>
      </c>
      <c r="D782" s="138">
        <v>677.1</v>
      </c>
      <c r="E782" s="138">
        <v>635.4</v>
      </c>
      <c r="F782" s="138">
        <v>0</v>
      </c>
      <c r="G782" s="138">
        <v>39</v>
      </c>
      <c r="H782" s="138">
        <v>1404.5000000000002</v>
      </c>
      <c r="I782" s="139">
        <v>677.1</v>
      </c>
      <c r="J782" s="139">
        <v>688.4</v>
      </c>
      <c r="K782" s="139">
        <v>0</v>
      </c>
      <c r="L782" s="139">
        <v>39</v>
      </c>
      <c r="M782" s="138">
        <v>1345.0136</v>
      </c>
      <c r="N782" s="139">
        <v>677.1</v>
      </c>
      <c r="O782" s="139">
        <v>628.91360000000009</v>
      </c>
      <c r="P782" s="139">
        <v>0</v>
      </c>
      <c r="Q782" s="140">
        <v>39</v>
      </c>
      <c r="R782" s="141">
        <v>-59.486400000000231</v>
      </c>
      <c r="S782" s="140">
        <v>0</v>
      </c>
      <c r="T782" s="140">
        <v>-59.48639999999989</v>
      </c>
      <c r="U782" s="140">
        <v>0</v>
      </c>
      <c r="V782" s="141">
        <v>0</v>
      </c>
      <c r="W782" s="141">
        <v>95.764585261658937</v>
      </c>
      <c r="X782" s="140">
        <v>100</v>
      </c>
      <c r="Y782" s="140">
        <v>91.358744915746669</v>
      </c>
      <c r="Z782" s="140">
        <v>0</v>
      </c>
      <c r="AA782" s="142">
        <v>100</v>
      </c>
    </row>
    <row r="783" spans="1:27" s="147" customFormat="1" ht="12.75" x14ac:dyDescent="0.2">
      <c r="A783" s="130">
        <v>775</v>
      </c>
      <c r="B783" s="137" t="s">
        <v>1344</v>
      </c>
      <c r="C783" s="138">
        <v>3866.1000000000004</v>
      </c>
      <c r="D783" s="138">
        <v>1089.8</v>
      </c>
      <c r="E783" s="138">
        <v>2661.5</v>
      </c>
      <c r="F783" s="138">
        <v>0</v>
      </c>
      <c r="G783" s="138">
        <v>114.8</v>
      </c>
      <c r="H783" s="138">
        <v>4219.2</v>
      </c>
      <c r="I783" s="139">
        <v>1089.8</v>
      </c>
      <c r="J783" s="139">
        <v>2884.3</v>
      </c>
      <c r="K783" s="139">
        <v>0</v>
      </c>
      <c r="L783" s="139">
        <v>245.10000000000002</v>
      </c>
      <c r="M783" s="138">
        <v>4123.8478000000005</v>
      </c>
      <c r="N783" s="139">
        <v>1089.8</v>
      </c>
      <c r="O783" s="139">
        <v>2788.9478000000004</v>
      </c>
      <c r="P783" s="139">
        <v>0</v>
      </c>
      <c r="Q783" s="140">
        <v>245.10000000000002</v>
      </c>
      <c r="R783" s="141">
        <v>-95.352199999999357</v>
      </c>
      <c r="S783" s="140">
        <v>0</v>
      </c>
      <c r="T783" s="140">
        <v>-95.352199999999812</v>
      </c>
      <c r="U783" s="140">
        <v>0</v>
      </c>
      <c r="V783" s="141">
        <v>0</v>
      </c>
      <c r="W783" s="141">
        <v>97.740040766022005</v>
      </c>
      <c r="X783" s="140">
        <v>100</v>
      </c>
      <c r="Y783" s="140">
        <v>96.694095621121249</v>
      </c>
      <c r="Z783" s="140">
        <v>0</v>
      </c>
      <c r="AA783" s="142">
        <v>100</v>
      </c>
    </row>
    <row r="784" spans="1:27" s="147" customFormat="1" ht="12.75" x14ac:dyDescent="0.2">
      <c r="A784" s="130">
        <v>776</v>
      </c>
      <c r="B784" s="137" t="s">
        <v>1887</v>
      </c>
      <c r="C784" s="138">
        <v>3155</v>
      </c>
      <c r="D784" s="138">
        <v>931.5</v>
      </c>
      <c r="E784" s="138">
        <v>2140.5</v>
      </c>
      <c r="F784" s="138">
        <v>0</v>
      </c>
      <c r="G784" s="138">
        <v>83</v>
      </c>
      <c r="H784" s="138">
        <v>3378.7</v>
      </c>
      <c r="I784" s="139">
        <v>931.5</v>
      </c>
      <c r="J784" s="139">
        <v>2244.5</v>
      </c>
      <c r="K784" s="139">
        <v>0</v>
      </c>
      <c r="L784" s="139">
        <v>202.70000000000002</v>
      </c>
      <c r="M784" s="138">
        <v>3378.6995999999999</v>
      </c>
      <c r="N784" s="139">
        <v>931.5</v>
      </c>
      <c r="O784" s="139">
        <v>2244.4996000000001</v>
      </c>
      <c r="P784" s="139">
        <v>0</v>
      </c>
      <c r="Q784" s="140">
        <v>202.70000000000002</v>
      </c>
      <c r="R784" s="141">
        <v>-3.9999999989959178E-4</v>
      </c>
      <c r="S784" s="140">
        <v>0</v>
      </c>
      <c r="T784" s="140">
        <v>-3.9999999989959178E-4</v>
      </c>
      <c r="U784" s="140">
        <v>0</v>
      </c>
      <c r="V784" s="141">
        <v>0</v>
      </c>
      <c r="W784" s="141">
        <v>99.999988161127064</v>
      </c>
      <c r="X784" s="140">
        <v>100</v>
      </c>
      <c r="Y784" s="140">
        <v>99.999982178658954</v>
      </c>
      <c r="Z784" s="140">
        <v>0</v>
      </c>
      <c r="AA784" s="142">
        <v>100</v>
      </c>
    </row>
    <row r="785" spans="1:27" s="147" customFormat="1" ht="12.75" x14ac:dyDescent="0.2">
      <c r="A785" s="130">
        <v>777</v>
      </c>
      <c r="B785" s="137" t="s">
        <v>1888</v>
      </c>
      <c r="C785" s="138">
        <v>1296.8</v>
      </c>
      <c r="D785" s="138">
        <v>620.20000000000005</v>
      </c>
      <c r="E785" s="138">
        <v>642.29999999999995</v>
      </c>
      <c r="F785" s="138">
        <v>0</v>
      </c>
      <c r="G785" s="138">
        <v>34.299999999999997</v>
      </c>
      <c r="H785" s="138">
        <v>1401.4000000000003</v>
      </c>
      <c r="I785" s="139">
        <v>620.20000000000005</v>
      </c>
      <c r="J785" s="139">
        <v>683.9</v>
      </c>
      <c r="K785" s="139">
        <v>0</v>
      </c>
      <c r="L785" s="139">
        <v>97.3</v>
      </c>
      <c r="M785" s="138">
        <v>1401.3790999999999</v>
      </c>
      <c r="N785" s="139">
        <v>620.20000000000005</v>
      </c>
      <c r="O785" s="139">
        <v>683.87909999999999</v>
      </c>
      <c r="P785" s="139">
        <v>0</v>
      </c>
      <c r="Q785" s="140">
        <v>97.3</v>
      </c>
      <c r="R785" s="141">
        <v>-2.0900000000438013E-2</v>
      </c>
      <c r="S785" s="140">
        <v>0</v>
      </c>
      <c r="T785" s="140">
        <v>-2.0899999999983265E-2</v>
      </c>
      <c r="U785" s="140">
        <v>0</v>
      </c>
      <c r="V785" s="141">
        <v>0</v>
      </c>
      <c r="W785" s="141">
        <v>99.998508634222887</v>
      </c>
      <c r="X785" s="140">
        <v>100</v>
      </c>
      <c r="Y785" s="140">
        <v>99.99694399766048</v>
      </c>
      <c r="Z785" s="140">
        <v>0</v>
      </c>
      <c r="AA785" s="142">
        <v>100</v>
      </c>
    </row>
    <row r="786" spans="1:27" s="147" customFormat="1" ht="12.75" x14ac:dyDescent="0.2">
      <c r="A786" s="130">
        <v>778</v>
      </c>
      <c r="B786" s="137" t="s">
        <v>1889</v>
      </c>
      <c r="C786" s="138">
        <v>1024.9000000000001</v>
      </c>
      <c r="D786" s="138">
        <v>594.20000000000005</v>
      </c>
      <c r="E786" s="138">
        <v>411.2</v>
      </c>
      <c r="F786" s="138">
        <v>0</v>
      </c>
      <c r="G786" s="138">
        <v>19.5</v>
      </c>
      <c r="H786" s="138">
        <v>1087.5000000000002</v>
      </c>
      <c r="I786" s="139">
        <v>594.20000000000005</v>
      </c>
      <c r="J786" s="139">
        <v>457.3</v>
      </c>
      <c r="K786" s="139">
        <v>0</v>
      </c>
      <c r="L786" s="139">
        <v>38.700000000000003</v>
      </c>
      <c r="M786" s="138">
        <v>1055.8437000000001</v>
      </c>
      <c r="N786" s="139">
        <v>594.20000000000005</v>
      </c>
      <c r="O786" s="139">
        <v>425.7</v>
      </c>
      <c r="P786" s="139">
        <v>0</v>
      </c>
      <c r="Q786" s="140">
        <v>38.700000000000003</v>
      </c>
      <c r="R786" s="141">
        <v>-31.656300000000101</v>
      </c>
      <c r="S786" s="140">
        <v>0</v>
      </c>
      <c r="T786" s="140">
        <v>-31.600000000000023</v>
      </c>
      <c r="U786" s="140">
        <v>0</v>
      </c>
      <c r="V786" s="141">
        <v>0</v>
      </c>
      <c r="W786" s="141">
        <v>97.089075862068952</v>
      </c>
      <c r="X786" s="140">
        <v>100</v>
      </c>
      <c r="Y786" s="140">
        <v>93.089875355346592</v>
      </c>
      <c r="Z786" s="140">
        <v>0</v>
      </c>
      <c r="AA786" s="142">
        <v>100</v>
      </c>
    </row>
    <row r="787" spans="1:27" s="147" customFormat="1" ht="12.75" x14ac:dyDescent="0.2">
      <c r="A787" s="130">
        <v>779</v>
      </c>
      <c r="B787" s="137" t="s">
        <v>1890</v>
      </c>
      <c r="C787" s="138">
        <v>1829.3</v>
      </c>
      <c r="D787" s="138">
        <v>687</v>
      </c>
      <c r="E787" s="138">
        <v>1105.8</v>
      </c>
      <c r="F787" s="138">
        <v>0</v>
      </c>
      <c r="G787" s="138">
        <v>36.5</v>
      </c>
      <c r="H787" s="138">
        <v>2123.1000000000004</v>
      </c>
      <c r="I787" s="139">
        <v>687</v>
      </c>
      <c r="J787" s="139">
        <v>1270.8</v>
      </c>
      <c r="K787" s="139">
        <v>0</v>
      </c>
      <c r="L787" s="139">
        <v>63.5</v>
      </c>
      <c r="M787" s="138">
        <v>2057.1553000000004</v>
      </c>
      <c r="N787" s="139">
        <v>687</v>
      </c>
      <c r="O787" s="139">
        <v>1204.9000000000001</v>
      </c>
      <c r="P787" s="139">
        <v>0</v>
      </c>
      <c r="Q787" s="140">
        <v>63.5</v>
      </c>
      <c r="R787" s="141">
        <v>-65.944700000000012</v>
      </c>
      <c r="S787" s="140">
        <v>0</v>
      </c>
      <c r="T787" s="140">
        <v>-65.899999999999864</v>
      </c>
      <c r="U787" s="140">
        <v>0</v>
      </c>
      <c r="V787" s="141">
        <v>0</v>
      </c>
      <c r="W787" s="141">
        <v>96.893942819462112</v>
      </c>
      <c r="X787" s="140">
        <v>100</v>
      </c>
      <c r="Y787" s="140">
        <v>94.814290210890789</v>
      </c>
      <c r="Z787" s="140">
        <v>0</v>
      </c>
      <c r="AA787" s="142">
        <v>100</v>
      </c>
    </row>
    <row r="788" spans="1:27" s="147" customFormat="1" ht="12.75" x14ac:dyDescent="0.2">
      <c r="A788" s="130">
        <v>780</v>
      </c>
      <c r="B788" s="137" t="s">
        <v>1891</v>
      </c>
      <c r="C788" s="138">
        <v>1644.5</v>
      </c>
      <c r="D788" s="138">
        <v>742</v>
      </c>
      <c r="E788" s="138">
        <v>860.8</v>
      </c>
      <c r="F788" s="138">
        <v>0</v>
      </c>
      <c r="G788" s="138">
        <v>41.7</v>
      </c>
      <c r="H788" s="138">
        <v>1589.3999999999996</v>
      </c>
      <c r="I788" s="139">
        <v>742</v>
      </c>
      <c r="J788" s="139">
        <v>904.8</v>
      </c>
      <c r="K788" s="139">
        <v>0</v>
      </c>
      <c r="L788" s="139">
        <v>41.7</v>
      </c>
      <c r="M788" s="138">
        <v>1553.8329999999999</v>
      </c>
      <c r="N788" s="139">
        <v>742</v>
      </c>
      <c r="O788" s="139">
        <v>869.2</v>
      </c>
      <c r="P788" s="139">
        <v>0</v>
      </c>
      <c r="Q788" s="140">
        <v>41.7</v>
      </c>
      <c r="R788" s="141">
        <v>-35.56699999999978</v>
      </c>
      <c r="S788" s="140">
        <v>0</v>
      </c>
      <c r="T788" s="140">
        <v>-35.599999999999909</v>
      </c>
      <c r="U788" s="140">
        <v>0</v>
      </c>
      <c r="V788" s="141">
        <v>0</v>
      </c>
      <c r="W788" s="141">
        <v>97.762237322259978</v>
      </c>
      <c r="X788" s="140">
        <v>100</v>
      </c>
      <c r="Y788" s="140">
        <v>96.065428824049519</v>
      </c>
      <c r="Z788" s="140">
        <v>0</v>
      </c>
      <c r="AA788" s="142">
        <v>100</v>
      </c>
    </row>
    <row r="789" spans="1:27" s="147" customFormat="1" ht="12.75" x14ac:dyDescent="0.2">
      <c r="A789" s="130">
        <v>781</v>
      </c>
      <c r="B789" s="137" t="s">
        <v>1892</v>
      </c>
      <c r="C789" s="138">
        <v>2547.1999999999998</v>
      </c>
      <c r="D789" s="138">
        <v>868.7</v>
      </c>
      <c r="E789" s="138">
        <v>1651</v>
      </c>
      <c r="F789" s="138">
        <v>0</v>
      </c>
      <c r="G789" s="138">
        <v>27.5</v>
      </c>
      <c r="H789" s="138">
        <v>2611.7999999999997</v>
      </c>
      <c r="I789" s="139">
        <v>868.7</v>
      </c>
      <c r="J789" s="139">
        <v>1715.6</v>
      </c>
      <c r="K789" s="139">
        <v>0</v>
      </c>
      <c r="L789" s="139">
        <v>27.5</v>
      </c>
      <c r="M789" s="138">
        <v>2606.2456999999999</v>
      </c>
      <c r="N789" s="139">
        <v>868.7</v>
      </c>
      <c r="O789" s="139">
        <v>1710.0456999999999</v>
      </c>
      <c r="P789" s="139">
        <v>0</v>
      </c>
      <c r="Q789" s="140">
        <v>27.5</v>
      </c>
      <c r="R789" s="141">
        <v>-5.5542999999997846</v>
      </c>
      <c r="S789" s="140">
        <v>0</v>
      </c>
      <c r="T789" s="140">
        <v>-5.554300000000012</v>
      </c>
      <c r="U789" s="140">
        <v>0</v>
      </c>
      <c r="V789" s="141">
        <v>0</v>
      </c>
      <c r="W789" s="141">
        <v>99.787338234168004</v>
      </c>
      <c r="X789" s="140">
        <v>100</v>
      </c>
      <c r="Y789" s="140">
        <v>99.676247377010966</v>
      </c>
      <c r="Z789" s="140">
        <v>0</v>
      </c>
      <c r="AA789" s="142">
        <v>100</v>
      </c>
    </row>
    <row r="790" spans="1:27" s="147" customFormat="1" ht="12.75" x14ac:dyDescent="0.2">
      <c r="A790" s="130">
        <v>782</v>
      </c>
      <c r="B790" s="137" t="s">
        <v>1893</v>
      </c>
      <c r="C790" s="138">
        <v>3576.9000000000005</v>
      </c>
      <c r="D790" s="138">
        <v>658.2</v>
      </c>
      <c r="E790" s="138">
        <v>2740.9</v>
      </c>
      <c r="F790" s="138">
        <v>0</v>
      </c>
      <c r="G790" s="138">
        <v>177.8</v>
      </c>
      <c r="H790" s="138">
        <v>3817</v>
      </c>
      <c r="I790" s="139">
        <v>658.2</v>
      </c>
      <c r="J790" s="139">
        <v>2976.5</v>
      </c>
      <c r="K790" s="139">
        <v>0</v>
      </c>
      <c r="L790" s="139">
        <v>182.3</v>
      </c>
      <c r="M790" s="138">
        <v>3714.2458000000006</v>
      </c>
      <c r="N790" s="139">
        <v>658.2</v>
      </c>
      <c r="O790" s="139">
        <v>2873.7458000000001</v>
      </c>
      <c r="P790" s="139">
        <v>0</v>
      </c>
      <c r="Q790" s="140">
        <v>182.3</v>
      </c>
      <c r="R790" s="141">
        <v>-102.7541999999994</v>
      </c>
      <c r="S790" s="140">
        <v>0</v>
      </c>
      <c r="T790" s="140">
        <v>-102.75419999999986</v>
      </c>
      <c r="U790" s="140">
        <v>0</v>
      </c>
      <c r="V790" s="141">
        <v>0</v>
      </c>
      <c r="W790" s="141">
        <v>97.307985328792256</v>
      </c>
      <c r="X790" s="140">
        <v>100</v>
      </c>
      <c r="Y790" s="140">
        <v>96.547817906937681</v>
      </c>
      <c r="Z790" s="140">
        <v>0</v>
      </c>
      <c r="AA790" s="142">
        <v>100</v>
      </c>
    </row>
    <row r="791" spans="1:27" s="147" customFormat="1" ht="12.75" x14ac:dyDescent="0.2">
      <c r="A791" s="130">
        <v>783</v>
      </c>
      <c r="B791" s="137" t="s">
        <v>1894</v>
      </c>
      <c r="C791" s="138">
        <v>14268.5</v>
      </c>
      <c r="D791" s="138">
        <v>1184.3</v>
      </c>
      <c r="E791" s="138">
        <v>12494.7</v>
      </c>
      <c r="F791" s="138">
        <v>0</v>
      </c>
      <c r="G791" s="138">
        <v>589.5</v>
      </c>
      <c r="H791" s="138">
        <v>15685.899999999998</v>
      </c>
      <c r="I791" s="139">
        <v>1184.3</v>
      </c>
      <c r="J791" s="139">
        <v>13434.4</v>
      </c>
      <c r="K791" s="139">
        <v>0</v>
      </c>
      <c r="L791" s="139">
        <v>1067.2</v>
      </c>
      <c r="M791" s="138">
        <v>15595.4238</v>
      </c>
      <c r="N791" s="139">
        <v>1184.3</v>
      </c>
      <c r="O791" s="139">
        <v>13343.9238</v>
      </c>
      <c r="P791" s="139">
        <v>0</v>
      </c>
      <c r="Q791" s="140">
        <v>1067.2</v>
      </c>
      <c r="R791" s="141">
        <v>-90.476199999997334</v>
      </c>
      <c r="S791" s="140">
        <v>0</v>
      </c>
      <c r="T791" s="140">
        <v>-90.476199999999153</v>
      </c>
      <c r="U791" s="140">
        <v>0</v>
      </c>
      <c r="V791" s="141">
        <v>0</v>
      </c>
      <c r="W791" s="141">
        <v>99.423200453910852</v>
      </c>
      <c r="X791" s="140">
        <v>100</v>
      </c>
      <c r="Y791" s="140">
        <v>99.32653337700232</v>
      </c>
      <c r="Z791" s="140">
        <v>0</v>
      </c>
      <c r="AA791" s="142">
        <v>100</v>
      </c>
    </row>
    <row r="792" spans="1:27" s="147" customFormat="1" ht="12.75" x14ac:dyDescent="0.2">
      <c r="A792" s="130">
        <v>784</v>
      </c>
      <c r="B792" s="137" t="s">
        <v>1895</v>
      </c>
      <c r="C792" s="138">
        <v>2120.1</v>
      </c>
      <c r="D792" s="138">
        <v>632.70000000000005</v>
      </c>
      <c r="E792" s="138">
        <v>1408.3</v>
      </c>
      <c r="F792" s="138">
        <v>0</v>
      </c>
      <c r="G792" s="138">
        <v>79.099999999999994</v>
      </c>
      <c r="H792" s="138">
        <v>2224.0000000000005</v>
      </c>
      <c r="I792" s="139">
        <v>632.70000000000005</v>
      </c>
      <c r="J792" s="139">
        <v>1512.2</v>
      </c>
      <c r="K792" s="139">
        <v>0</v>
      </c>
      <c r="L792" s="139">
        <v>79.099999999999994</v>
      </c>
      <c r="M792" s="138">
        <v>2224</v>
      </c>
      <c r="N792" s="139">
        <v>632.70000000000005</v>
      </c>
      <c r="O792" s="139">
        <v>1512.2</v>
      </c>
      <c r="P792" s="139">
        <v>0</v>
      </c>
      <c r="Q792" s="140">
        <v>79.099999999999994</v>
      </c>
      <c r="R792" s="141">
        <v>0</v>
      </c>
      <c r="S792" s="140">
        <v>0</v>
      </c>
      <c r="T792" s="140">
        <v>0</v>
      </c>
      <c r="U792" s="140">
        <v>0</v>
      </c>
      <c r="V792" s="141">
        <v>0</v>
      </c>
      <c r="W792" s="141">
        <v>99.999999999999972</v>
      </c>
      <c r="X792" s="140">
        <v>100</v>
      </c>
      <c r="Y792" s="140">
        <v>100</v>
      </c>
      <c r="Z792" s="140">
        <v>0</v>
      </c>
      <c r="AA792" s="142">
        <v>100</v>
      </c>
    </row>
    <row r="793" spans="1:27" s="147" customFormat="1" ht="18" customHeight="1" x14ac:dyDescent="0.2">
      <c r="A793" s="130">
        <v>785</v>
      </c>
      <c r="B793" s="137" t="s">
        <v>1896</v>
      </c>
      <c r="C793" s="138">
        <v>1335.2</v>
      </c>
      <c r="D793" s="138">
        <v>704.9</v>
      </c>
      <c r="E793" s="138">
        <v>601.5</v>
      </c>
      <c r="F793" s="138">
        <v>0</v>
      </c>
      <c r="G793" s="138">
        <v>28.8</v>
      </c>
      <c r="H793" s="138">
        <v>1393.2000000000005</v>
      </c>
      <c r="I793" s="139">
        <v>704.9</v>
      </c>
      <c r="J793" s="139">
        <v>652.5</v>
      </c>
      <c r="K793" s="139">
        <v>0</v>
      </c>
      <c r="L793" s="139">
        <v>35.799999999999997</v>
      </c>
      <c r="M793" s="138">
        <v>1310.9612</v>
      </c>
      <c r="N793" s="139">
        <v>704.9</v>
      </c>
      <c r="O793" s="139">
        <v>570.26119999999992</v>
      </c>
      <c r="P793" s="139">
        <v>0</v>
      </c>
      <c r="Q793" s="140">
        <v>35.799999999999997</v>
      </c>
      <c r="R793" s="141">
        <v>-82.238800000000538</v>
      </c>
      <c r="S793" s="140">
        <v>0</v>
      </c>
      <c r="T793" s="140">
        <v>-82.238800000000083</v>
      </c>
      <c r="U793" s="140">
        <v>0</v>
      </c>
      <c r="V793" s="141">
        <v>0</v>
      </c>
      <c r="W793" s="141">
        <v>94.097128911857553</v>
      </c>
      <c r="X793" s="140">
        <v>100</v>
      </c>
      <c r="Y793" s="140">
        <v>87.396352490421449</v>
      </c>
      <c r="Z793" s="140">
        <v>0</v>
      </c>
      <c r="AA793" s="142">
        <v>100</v>
      </c>
    </row>
    <row r="794" spans="1:27" s="147" customFormat="1" ht="12.75" x14ac:dyDescent="0.2">
      <c r="A794" s="130">
        <v>786</v>
      </c>
      <c r="B794" s="137" t="s">
        <v>1897</v>
      </c>
      <c r="C794" s="138">
        <v>1104.4000000000001</v>
      </c>
      <c r="D794" s="138">
        <v>717.7</v>
      </c>
      <c r="E794" s="138">
        <v>379.1</v>
      </c>
      <c r="F794" s="138">
        <v>0</v>
      </c>
      <c r="G794" s="138">
        <v>7.6</v>
      </c>
      <c r="H794" s="138">
        <v>1051.6000000000004</v>
      </c>
      <c r="I794" s="139">
        <v>717.7</v>
      </c>
      <c r="J794" s="139">
        <v>387.9</v>
      </c>
      <c r="K794" s="139">
        <v>0</v>
      </c>
      <c r="L794" s="139">
        <v>13.399999999999999</v>
      </c>
      <c r="M794" s="138">
        <v>1036.6918000000001</v>
      </c>
      <c r="N794" s="139">
        <v>717.7</v>
      </c>
      <c r="O794" s="139">
        <v>373</v>
      </c>
      <c r="P794" s="139">
        <v>0</v>
      </c>
      <c r="Q794" s="140">
        <v>13.399999999999999</v>
      </c>
      <c r="R794" s="141">
        <v>-14.908200000000306</v>
      </c>
      <c r="S794" s="140">
        <v>0</v>
      </c>
      <c r="T794" s="140">
        <v>-14.908200000000022</v>
      </c>
      <c r="U794" s="140">
        <v>0</v>
      </c>
      <c r="V794" s="141">
        <v>0</v>
      </c>
      <c r="W794" s="141">
        <v>98.582331685051315</v>
      </c>
      <c r="X794" s="140">
        <v>100</v>
      </c>
      <c r="Y794" s="140">
        <v>96.158803815416348</v>
      </c>
      <c r="Z794" s="140">
        <v>0</v>
      </c>
      <c r="AA794" s="142">
        <v>100</v>
      </c>
    </row>
    <row r="795" spans="1:27" s="147" customFormat="1" ht="12.75" x14ac:dyDescent="0.2">
      <c r="A795" s="130">
        <v>787</v>
      </c>
      <c r="B795" s="137" t="s">
        <v>1898</v>
      </c>
      <c r="C795" s="138">
        <v>1262</v>
      </c>
      <c r="D795" s="138">
        <v>385.8</v>
      </c>
      <c r="E795" s="138">
        <v>765.4</v>
      </c>
      <c r="F795" s="138">
        <v>0</v>
      </c>
      <c r="G795" s="138">
        <v>110.8</v>
      </c>
      <c r="H795" s="138">
        <v>1421.7</v>
      </c>
      <c r="I795" s="139">
        <v>385.8</v>
      </c>
      <c r="J795" s="139">
        <v>857.7</v>
      </c>
      <c r="K795" s="139">
        <v>0</v>
      </c>
      <c r="L795" s="139">
        <v>110.8</v>
      </c>
      <c r="M795" s="138">
        <v>1416.9360999999999</v>
      </c>
      <c r="N795" s="139">
        <v>385.8</v>
      </c>
      <c r="O795" s="139">
        <v>852.9</v>
      </c>
      <c r="P795" s="139">
        <v>0</v>
      </c>
      <c r="Q795" s="140">
        <v>110.8</v>
      </c>
      <c r="R795" s="141">
        <v>-4.7639000000001488</v>
      </c>
      <c r="S795" s="140">
        <v>0</v>
      </c>
      <c r="T795" s="140">
        <v>-4.7638999999999214</v>
      </c>
      <c r="U795" s="140">
        <v>0</v>
      </c>
      <c r="V795" s="141">
        <v>0</v>
      </c>
      <c r="W795" s="141">
        <v>99.66491524231553</v>
      </c>
      <c r="X795" s="140">
        <v>100</v>
      </c>
      <c r="Y795" s="140">
        <v>99.440363763553691</v>
      </c>
      <c r="Z795" s="140">
        <v>0</v>
      </c>
      <c r="AA795" s="142">
        <v>100</v>
      </c>
    </row>
    <row r="796" spans="1:27" s="147" customFormat="1" ht="12.75" x14ac:dyDescent="0.2">
      <c r="A796" s="130">
        <v>788</v>
      </c>
      <c r="B796" s="137" t="s">
        <v>1899</v>
      </c>
      <c r="C796" s="138">
        <v>2866.5</v>
      </c>
      <c r="D796" s="138">
        <v>982.6</v>
      </c>
      <c r="E796" s="138">
        <v>1823.8</v>
      </c>
      <c r="F796" s="138">
        <v>0</v>
      </c>
      <c r="G796" s="138">
        <v>60.1</v>
      </c>
      <c r="H796" s="138">
        <v>3113.7000000000007</v>
      </c>
      <c r="I796" s="139">
        <v>982.6</v>
      </c>
      <c r="J796" s="139">
        <v>1988.2</v>
      </c>
      <c r="K796" s="139">
        <v>0</v>
      </c>
      <c r="L796" s="139">
        <v>142.89999999999998</v>
      </c>
      <c r="M796" s="138">
        <v>2980.1728000000003</v>
      </c>
      <c r="N796" s="139">
        <v>982.6</v>
      </c>
      <c r="O796" s="139">
        <v>1854.6727999999998</v>
      </c>
      <c r="P796" s="139">
        <v>0</v>
      </c>
      <c r="Q796" s="140">
        <v>142.89999999999998</v>
      </c>
      <c r="R796" s="141">
        <v>-133.52720000000045</v>
      </c>
      <c r="S796" s="140">
        <v>0</v>
      </c>
      <c r="T796" s="140">
        <v>-133.52720000000022</v>
      </c>
      <c r="U796" s="140">
        <v>0</v>
      </c>
      <c r="V796" s="141">
        <v>0</v>
      </c>
      <c r="W796" s="141">
        <v>95.711622828146574</v>
      </c>
      <c r="X796" s="140">
        <v>100</v>
      </c>
      <c r="Y796" s="140">
        <v>93.284015692586252</v>
      </c>
      <c r="Z796" s="140">
        <v>0</v>
      </c>
      <c r="AA796" s="142">
        <v>100</v>
      </c>
    </row>
    <row r="797" spans="1:27" s="147" customFormat="1" ht="12.75" x14ac:dyDescent="0.2">
      <c r="A797" s="130">
        <v>789</v>
      </c>
      <c r="B797" s="137" t="s">
        <v>1747</v>
      </c>
      <c r="C797" s="138">
        <v>2532.3000000000002</v>
      </c>
      <c r="D797" s="138">
        <v>815.2</v>
      </c>
      <c r="E797" s="138">
        <v>1662.7</v>
      </c>
      <c r="F797" s="138">
        <v>0</v>
      </c>
      <c r="G797" s="138">
        <v>54.4</v>
      </c>
      <c r="H797" s="138">
        <v>2814.3999999999987</v>
      </c>
      <c r="I797" s="139">
        <v>815.2</v>
      </c>
      <c r="J797" s="139">
        <v>1944.8</v>
      </c>
      <c r="K797" s="139">
        <v>0</v>
      </c>
      <c r="L797" s="139">
        <v>54.4</v>
      </c>
      <c r="M797" s="138">
        <v>2814.4</v>
      </c>
      <c r="N797" s="139">
        <v>815.2</v>
      </c>
      <c r="O797" s="139">
        <v>1944.8</v>
      </c>
      <c r="P797" s="139">
        <v>0</v>
      </c>
      <c r="Q797" s="140">
        <v>54.4</v>
      </c>
      <c r="R797" s="141">
        <v>0</v>
      </c>
      <c r="S797" s="140">
        <v>0</v>
      </c>
      <c r="T797" s="140">
        <v>0</v>
      </c>
      <c r="U797" s="140">
        <v>0</v>
      </c>
      <c r="V797" s="141">
        <v>0</v>
      </c>
      <c r="W797" s="141">
        <v>100.00000000000004</v>
      </c>
      <c r="X797" s="140">
        <v>100</v>
      </c>
      <c r="Y797" s="140">
        <v>100</v>
      </c>
      <c r="Z797" s="140">
        <v>0</v>
      </c>
      <c r="AA797" s="142">
        <v>100</v>
      </c>
    </row>
    <row r="798" spans="1:27" s="147" customFormat="1" ht="12.75" x14ac:dyDescent="0.2">
      <c r="A798" s="130">
        <v>790</v>
      </c>
      <c r="B798" s="137" t="s">
        <v>1900</v>
      </c>
      <c r="C798" s="138">
        <v>2542.9</v>
      </c>
      <c r="D798" s="138">
        <v>860.2</v>
      </c>
      <c r="E798" s="138">
        <v>1588.3</v>
      </c>
      <c r="F798" s="138">
        <v>0</v>
      </c>
      <c r="G798" s="138">
        <v>94.4</v>
      </c>
      <c r="H798" s="138">
        <v>3158.7</v>
      </c>
      <c r="I798" s="139">
        <v>860.2</v>
      </c>
      <c r="J798" s="139">
        <v>2001.6</v>
      </c>
      <c r="K798" s="139">
        <v>0</v>
      </c>
      <c r="L798" s="139">
        <v>296.89999999999998</v>
      </c>
      <c r="M798" s="138">
        <v>3134.4568000000004</v>
      </c>
      <c r="N798" s="139">
        <v>860.2</v>
      </c>
      <c r="O798" s="139">
        <v>1977.3569000000002</v>
      </c>
      <c r="P798" s="139">
        <v>0</v>
      </c>
      <c r="Q798" s="140">
        <v>296.89999999999998</v>
      </c>
      <c r="R798" s="141">
        <v>-24.243199999999433</v>
      </c>
      <c r="S798" s="140">
        <v>0</v>
      </c>
      <c r="T798" s="140">
        <v>-24.243099999999686</v>
      </c>
      <c r="U798" s="140">
        <v>0</v>
      </c>
      <c r="V798" s="141">
        <v>0</v>
      </c>
      <c r="W798" s="141">
        <v>99.232494380599633</v>
      </c>
      <c r="X798" s="140">
        <v>100</v>
      </c>
      <c r="Y798" s="141">
        <v>98.788813948840954</v>
      </c>
      <c r="Z798" s="141">
        <v>0</v>
      </c>
      <c r="AA798" s="148">
        <v>100</v>
      </c>
    </row>
    <row r="799" spans="1:27" s="147" customFormat="1" ht="12.75" x14ac:dyDescent="0.2">
      <c r="A799" s="130">
        <v>791</v>
      </c>
      <c r="B799" s="137"/>
      <c r="C799" s="138"/>
      <c r="D799" s="138"/>
      <c r="E799" s="138"/>
      <c r="F799" s="138"/>
      <c r="G799" s="138"/>
      <c r="H799" s="138">
        <v>0</v>
      </c>
      <c r="I799" s="139"/>
      <c r="J799" s="139">
        <v>0</v>
      </c>
      <c r="K799" s="139"/>
      <c r="L799" s="139"/>
      <c r="M799" s="139">
        <v>0</v>
      </c>
      <c r="N799" s="139"/>
      <c r="O799" s="139">
        <v>0</v>
      </c>
      <c r="P799" s="139"/>
      <c r="Q799" s="140">
        <v>0</v>
      </c>
      <c r="R799" s="141">
        <v>0</v>
      </c>
      <c r="S799" s="140"/>
      <c r="T799" s="140">
        <v>0</v>
      </c>
      <c r="U799" s="140"/>
      <c r="V799" s="141">
        <v>0</v>
      </c>
      <c r="W799" s="141">
        <v>0</v>
      </c>
      <c r="X799" s="140"/>
      <c r="Y799" s="141">
        <v>0</v>
      </c>
      <c r="Z799" s="141"/>
      <c r="AA799" s="148">
        <v>0</v>
      </c>
    </row>
    <row r="800" spans="1:27" s="147" customFormat="1" ht="12.75" x14ac:dyDescent="0.2">
      <c r="A800" s="130">
        <v>792</v>
      </c>
      <c r="B800" s="143" t="s">
        <v>1901</v>
      </c>
      <c r="C800" s="144">
        <v>288977.10000000003</v>
      </c>
      <c r="D800" s="144">
        <v>56664.700000000004</v>
      </c>
      <c r="E800" s="144">
        <v>228440.10000000003</v>
      </c>
      <c r="F800" s="144">
        <v>0</v>
      </c>
      <c r="G800" s="144">
        <v>3872.3</v>
      </c>
      <c r="H800" s="144">
        <v>311597.8</v>
      </c>
      <c r="I800" s="144">
        <v>56664.700000000004</v>
      </c>
      <c r="J800" s="144">
        <v>247795.00000000003</v>
      </c>
      <c r="K800" s="144">
        <v>0</v>
      </c>
      <c r="L800" s="144">
        <v>7138.1</v>
      </c>
      <c r="M800" s="144">
        <v>305013.19899999996</v>
      </c>
      <c r="N800" s="144">
        <v>56664.700000000004</v>
      </c>
      <c r="O800" s="144">
        <v>241210.39890000003</v>
      </c>
      <c r="P800" s="144">
        <v>0</v>
      </c>
      <c r="Q800" s="144">
        <v>7138.0999999999995</v>
      </c>
      <c r="R800" s="141">
        <v>-6584.6010000000242</v>
      </c>
      <c r="S800" s="141">
        <v>0</v>
      </c>
      <c r="T800" s="141">
        <v>-6584.6010999999999</v>
      </c>
      <c r="U800" s="141">
        <v>0</v>
      </c>
      <c r="V800" s="141">
        <v>0</v>
      </c>
      <c r="W800" s="141">
        <v>97.88682686463126</v>
      </c>
      <c r="X800" s="141">
        <v>100</v>
      </c>
      <c r="Y800" s="141">
        <v>97.342722371314991</v>
      </c>
      <c r="Z800" s="141">
        <v>0</v>
      </c>
      <c r="AA800" s="148">
        <v>99.999999999999986</v>
      </c>
    </row>
    <row r="801" spans="1:27" s="147" customFormat="1" ht="12.75" x14ac:dyDescent="0.2">
      <c r="A801" s="130">
        <v>793</v>
      </c>
      <c r="B801" s="143" t="s">
        <v>1265</v>
      </c>
      <c r="C801" s="144">
        <v>192691.90000000002</v>
      </c>
      <c r="D801" s="144">
        <v>32875.300000000003</v>
      </c>
      <c r="E801" s="144">
        <v>158456.40000000002</v>
      </c>
      <c r="F801" s="144">
        <v>0</v>
      </c>
      <c r="G801" s="144">
        <v>1360.2</v>
      </c>
      <c r="H801" s="144">
        <v>205451.3</v>
      </c>
      <c r="I801" s="144">
        <v>32875.300000000003</v>
      </c>
      <c r="J801" s="144">
        <v>171203.7</v>
      </c>
      <c r="K801" s="144">
        <v>0</v>
      </c>
      <c r="L801" s="144">
        <v>1372.3</v>
      </c>
      <c r="M801" s="144">
        <v>202328.70279999997</v>
      </c>
      <c r="N801" s="144">
        <v>32875.300000000003</v>
      </c>
      <c r="O801" s="144">
        <v>168081.1029</v>
      </c>
      <c r="P801" s="144">
        <v>0</v>
      </c>
      <c r="Q801" s="144">
        <v>1372.3</v>
      </c>
      <c r="R801" s="141">
        <v>-3122.5972000000183</v>
      </c>
      <c r="S801" s="141">
        <v>0</v>
      </c>
      <c r="T801" s="141">
        <v>-3122.5971000000136</v>
      </c>
      <c r="U801" s="141">
        <v>0</v>
      </c>
      <c r="V801" s="141">
        <v>0</v>
      </c>
      <c r="W801" s="141">
        <v>98.480127796708999</v>
      </c>
      <c r="X801" s="141">
        <v>100</v>
      </c>
      <c r="Y801" s="140">
        <v>98.176092514355702</v>
      </c>
      <c r="Z801" s="140">
        <v>0</v>
      </c>
      <c r="AA801" s="142">
        <v>100</v>
      </c>
    </row>
    <row r="802" spans="1:27" s="147" customFormat="1" ht="12.75" x14ac:dyDescent="0.2">
      <c r="A802" s="130">
        <v>794</v>
      </c>
      <c r="B802" s="143" t="s">
        <v>1266</v>
      </c>
      <c r="C802" s="144">
        <v>96285.200000000012</v>
      </c>
      <c r="D802" s="144">
        <v>23789.4</v>
      </c>
      <c r="E802" s="144">
        <v>69983.7</v>
      </c>
      <c r="F802" s="144">
        <v>0</v>
      </c>
      <c r="G802" s="144">
        <v>2512.1</v>
      </c>
      <c r="H802" s="144">
        <v>106146.49999999999</v>
      </c>
      <c r="I802" s="144">
        <v>23789.4</v>
      </c>
      <c r="J802" s="144">
        <v>76591.3</v>
      </c>
      <c r="K802" s="144">
        <v>0</v>
      </c>
      <c r="L802" s="144">
        <v>5765.8</v>
      </c>
      <c r="M802" s="144">
        <v>102684.49620000001</v>
      </c>
      <c r="N802" s="144">
        <v>23789.4</v>
      </c>
      <c r="O802" s="144">
        <v>73129.295999999973</v>
      </c>
      <c r="P802" s="144">
        <v>0</v>
      </c>
      <c r="Q802" s="144">
        <v>5765.7999999999993</v>
      </c>
      <c r="R802" s="141">
        <v>-3462.0037999999768</v>
      </c>
      <c r="S802" s="141">
        <v>0</v>
      </c>
      <c r="T802" s="141">
        <v>-3462.0040000000299</v>
      </c>
      <c r="U802" s="141">
        <v>0</v>
      </c>
      <c r="V802" s="141">
        <v>0</v>
      </c>
      <c r="W802" s="141">
        <v>96.738466364882512</v>
      </c>
      <c r="X802" s="141">
        <v>100</v>
      </c>
      <c r="Y802" s="140">
        <v>95.479899153036925</v>
      </c>
      <c r="Z802" s="140">
        <v>0</v>
      </c>
      <c r="AA802" s="142">
        <v>99.999999999999986</v>
      </c>
    </row>
    <row r="803" spans="1:27" s="147" customFormat="1" ht="12.75" x14ac:dyDescent="0.2">
      <c r="A803" s="130">
        <v>795</v>
      </c>
      <c r="B803" s="137" t="s">
        <v>1291</v>
      </c>
      <c r="C803" s="138">
        <v>192691.90000000002</v>
      </c>
      <c r="D803" s="138">
        <v>32875.300000000003</v>
      </c>
      <c r="E803" s="138">
        <v>158456.40000000002</v>
      </c>
      <c r="F803" s="138">
        <v>0</v>
      </c>
      <c r="G803" s="138">
        <v>1360.2</v>
      </c>
      <c r="H803" s="138">
        <v>205451.3</v>
      </c>
      <c r="I803" s="139">
        <v>32875.300000000003</v>
      </c>
      <c r="J803" s="139">
        <v>171203.7</v>
      </c>
      <c r="K803" s="139">
        <v>0</v>
      </c>
      <c r="L803" s="139">
        <v>1372.3</v>
      </c>
      <c r="M803" s="138">
        <v>202328.70279999997</v>
      </c>
      <c r="N803" s="139">
        <v>32875.300000000003</v>
      </c>
      <c r="O803" s="139">
        <v>168081.1029</v>
      </c>
      <c r="P803" s="139">
        <v>0</v>
      </c>
      <c r="Q803" s="140">
        <v>1372.3</v>
      </c>
      <c r="R803" s="141">
        <v>-3122.5972000000183</v>
      </c>
      <c r="S803" s="140">
        <v>0</v>
      </c>
      <c r="T803" s="140">
        <v>-3122.5971000000136</v>
      </c>
      <c r="U803" s="140">
        <v>0</v>
      </c>
      <c r="V803" s="141">
        <v>0</v>
      </c>
      <c r="W803" s="141">
        <v>98.480127796708999</v>
      </c>
      <c r="X803" s="140">
        <v>100</v>
      </c>
      <c r="Y803" s="140">
        <v>98.176092514355702</v>
      </c>
      <c r="Z803" s="140">
        <v>0</v>
      </c>
      <c r="AA803" s="142">
        <v>100</v>
      </c>
    </row>
    <row r="804" spans="1:27" s="147" customFormat="1" ht="12.75" x14ac:dyDescent="0.2">
      <c r="A804" s="130">
        <v>796</v>
      </c>
      <c r="B804" s="137" t="s">
        <v>1902</v>
      </c>
      <c r="C804" s="138">
        <v>6268</v>
      </c>
      <c r="D804" s="138">
        <v>1268.5999999999999</v>
      </c>
      <c r="E804" s="138">
        <v>4865.3999999999996</v>
      </c>
      <c r="F804" s="138">
        <v>0</v>
      </c>
      <c r="G804" s="138">
        <v>134</v>
      </c>
      <c r="H804" s="138">
        <v>7625.1999999999989</v>
      </c>
      <c r="I804" s="139">
        <v>1268.5999999999999</v>
      </c>
      <c r="J804" s="139">
        <v>5554.8</v>
      </c>
      <c r="K804" s="139">
        <v>0</v>
      </c>
      <c r="L804" s="139">
        <v>801.8</v>
      </c>
      <c r="M804" s="138">
        <v>7297.9343999999992</v>
      </c>
      <c r="N804" s="139">
        <v>1268.5999999999999</v>
      </c>
      <c r="O804" s="139">
        <v>5227.5342999999993</v>
      </c>
      <c r="P804" s="139">
        <v>0</v>
      </c>
      <c r="Q804" s="140">
        <v>801.8</v>
      </c>
      <c r="R804" s="141">
        <v>-327.26559999999972</v>
      </c>
      <c r="S804" s="140">
        <v>0</v>
      </c>
      <c r="T804" s="140">
        <v>-327.26570000000083</v>
      </c>
      <c r="U804" s="140">
        <v>0</v>
      </c>
      <c r="V804" s="141">
        <v>0</v>
      </c>
      <c r="W804" s="141">
        <v>95.708104705450353</v>
      </c>
      <c r="X804" s="140">
        <v>100</v>
      </c>
      <c r="Y804" s="140">
        <v>94.108416144595651</v>
      </c>
      <c r="Z804" s="140">
        <v>0</v>
      </c>
      <c r="AA804" s="142">
        <v>100</v>
      </c>
    </row>
    <row r="805" spans="1:27" s="147" customFormat="1" ht="12.75" x14ac:dyDescent="0.2">
      <c r="A805" s="130">
        <v>797</v>
      </c>
      <c r="B805" s="137" t="s">
        <v>1903</v>
      </c>
      <c r="C805" s="138">
        <v>3332.8</v>
      </c>
      <c r="D805" s="138">
        <v>942.5</v>
      </c>
      <c r="E805" s="138">
        <v>2360</v>
      </c>
      <c r="F805" s="138">
        <v>0</v>
      </c>
      <c r="G805" s="138">
        <v>30.3</v>
      </c>
      <c r="H805" s="138">
        <v>3742.4</v>
      </c>
      <c r="I805" s="139">
        <v>942.5</v>
      </c>
      <c r="J805" s="139">
        <v>2656.6</v>
      </c>
      <c r="K805" s="139">
        <v>0</v>
      </c>
      <c r="L805" s="139">
        <v>143.30000000000001</v>
      </c>
      <c r="M805" s="138">
        <v>3691.0218000000004</v>
      </c>
      <c r="N805" s="139">
        <v>942.5</v>
      </c>
      <c r="O805" s="139">
        <v>2605.2218000000003</v>
      </c>
      <c r="P805" s="139">
        <v>0</v>
      </c>
      <c r="Q805" s="140">
        <v>143.30000000000001</v>
      </c>
      <c r="R805" s="141">
        <v>-51.378199999999651</v>
      </c>
      <c r="S805" s="140">
        <v>0</v>
      </c>
      <c r="T805" s="140">
        <v>-51.378199999999651</v>
      </c>
      <c r="U805" s="140">
        <v>0</v>
      </c>
      <c r="V805" s="141">
        <v>0</v>
      </c>
      <c r="W805" s="141">
        <v>98.627132321504931</v>
      </c>
      <c r="X805" s="140">
        <v>100</v>
      </c>
      <c r="Y805" s="140">
        <v>98.066016713091926</v>
      </c>
      <c r="Z805" s="140">
        <v>0</v>
      </c>
      <c r="AA805" s="142">
        <v>100</v>
      </c>
    </row>
    <row r="806" spans="1:27" s="147" customFormat="1" ht="12.75" x14ac:dyDescent="0.2">
      <c r="A806" s="130">
        <v>798</v>
      </c>
      <c r="B806" s="137" t="s">
        <v>1904</v>
      </c>
      <c r="C806" s="138">
        <v>2164.1</v>
      </c>
      <c r="D806" s="138">
        <v>802.4</v>
      </c>
      <c r="E806" s="138">
        <v>1313.2</v>
      </c>
      <c r="F806" s="138">
        <v>0</v>
      </c>
      <c r="G806" s="138">
        <v>48.5</v>
      </c>
      <c r="H806" s="138">
        <v>2597.4</v>
      </c>
      <c r="I806" s="139">
        <v>802.4</v>
      </c>
      <c r="J806" s="139">
        <v>1504.3</v>
      </c>
      <c r="K806" s="139">
        <v>0</v>
      </c>
      <c r="L806" s="139">
        <v>290.7</v>
      </c>
      <c r="M806" s="138">
        <v>2596.6324</v>
      </c>
      <c r="N806" s="139">
        <v>802.4</v>
      </c>
      <c r="O806" s="139">
        <v>1503.5324000000001</v>
      </c>
      <c r="P806" s="139">
        <v>0</v>
      </c>
      <c r="Q806" s="140">
        <v>290.7</v>
      </c>
      <c r="R806" s="141">
        <v>-0.76760000000012951</v>
      </c>
      <c r="S806" s="140">
        <v>0</v>
      </c>
      <c r="T806" s="140">
        <v>-0.76759999999990214</v>
      </c>
      <c r="U806" s="140">
        <v>0</v>
      </c>
      <c r="V806" s="141">
        <v>0</v>
      </c>
      <c r="W806" s="141">
        <v>99.970447370447374</v>
      </c>
      <c r="X806" s="140">
        <v>100</v>
      </c>
      <c r="Y806" s="140">
        <v>99.948972944226554</v>
      </c>
      <c r="Z806" s="140">
        <v>0</v>
      </c>
      <c r="AA806" s="142">
        <v>100</v>
      </c>
    </row>
    <row r="807" spans="1:27" s="147" customFormat="1" ht="12.75" x14ac:dyDescent="0.2">
      <c r="A807" s="130">
        <v>799</v>
      </c>
      <c r="B807" s="137" t="s">
        <v>1905</v>
      </c>
      <c r="C807" s="138">
        <v>3927.6</v>
      </c>
      <c r="D807" s="138">
        <v>947</v>
      </c>
      <c r="E807" s="138">
        <v>2884.5</v>
      </c>
      <c r="F807" s="138">
        <v>0</v>
      </c>
      <c r="G807" s="138">
        <v>96.1</v>
      </c>
      <c r="H807" s="138">
        <v>4359.1000000000004</v>
      </c>
      <c r="I807" s="139">
        <v>947</v>
      </c>
      <c r="J807" s="139">
        <v>3277.1</v>
      </c>
      <c r="K807" s="139">
        <v>0</v>
      </c>
      <c r="L807" s="139">
        <v>135.00000000000003</v>
      </c>
      <c r="M807" s="138">
        <v>4185.7244000000001</v>
      </c>
      <c r="N807" s="139">
        <v>947</v>
      </c>
      <c r="O807" s="139">
        <v>3103.7244000000001</v>
      </c>
      <c r="P807" s="139">
        <v>0</v>
      </c>
      <c r="Q807" s="140">
        <v>135.00000000000003</v>
      </c>
      <c r="R807" s="141">
        <v>-173.3756000000003</v>
      </c>
      <c r="S807" s="140">
        <v>0</v>
      </c>
      <c r="T807" s="140">
        <v>-173.37559999999985</v>
      </c>
      <c r="U807" s="140">
        <v>0</v>
      </c>
      <c r="V807" s="141">
        <v>0</v>
      </c>
      <c r="W807" s="141">
        <v>96.022674405267139</v>
      </c>
      <c r="X807" s="140">
        <v>100</v>
      </c>
      <c r="Y807" s="140">
        <v>94.70948094351715</v>
      </c>
      <c r="Z807" s="140">
        <v>0</v>
      </c>
      <c r="AA807" s="142">
        <v>100</v>
      </c>
    </row>
    <row r="808" spans="1:27" s="147" customFormat="1" ht="12.75" x14ac:dyDescent="0.2">
      <c r="A808" s="130">
        <v>800</v>
      </c>
      <c r="B808" s="137" t="s">
        <v>1906</v>
      </c>
      <c r="C808" s="138">
        <v>4889.3</v>
      </c>
      <c r="D808" s="138">
        <v>281.10000000000002</v>
      </c>
      <c r="E808" s="138">
        <v>4280.3</v>
      </c>
      <c r="F808" s="138">
        <v>0</v>
      </c>
      <c r="G808" s="138">
        <v>327.9</v>
      </c>
      <c r="H808" s="138">
        <v>5146.1999999999971</v>
      </c>
      <c r="I808" s="139">
        <v>281.10000000000002</v>
      </c>
      <c r="J808" s="139">
        <v>4533.8</v>
      </c>
      <c r="K808" s="139">
        <v>0</v>
      </c>
      <c r="L808" s="139">
        <v>331.3</v>
      </c>
      <c r="M808" s="138">
        <v>5043.7628000000004</v>
      </c>
      <c r="N808" s="139">
        <v>281.10000000000002</v>
      </c>
      <c r="O808" s="139">
        <v>4431.3627999999999</v>
      </c>
      <c r="P808" s="139">
        <v>0</v>
      </c>
      <c r="Q808" s="140">
        <v>331.3</v>
      </c>
      <c r="R808" s="141">
        <v>-102.43719999999666</v>
      </c>
      <c r="S808" s="140">
        <v>0</v>
      </c>
      <c r="T808" s="140">
        <v>-102.4372000000003</v>
      </c>
      <c r="U808" s="140">
        <v>0</v>
      </c>
      <c r="V808" s="141">
        <v>0</v>
      </c>
      <c r="W808" s="141">
        <v>98.009459406941119</v>
      </c>
      <c r="X808" s="140">
        <v>100</v>
      </c>
      <c r="Y808" s="140">
        <v>97.74058846883409</v>
      </c>
      <c r="Z808" s="140">
        <v>0</v>
      </c>
      <c r="AA808" s="142">
        <v>100</v>
      </c>
    </row>
    <row r="809" spans="1:27" s="147" customFormat="1" ht="12.75" x14ac:dyDescent="0.2">
      <c r="A809" s="130">
        <v>801</v>
      </c>
      <c r="B809" s="137" t="s">
        <v>1907</v>
      </c>
      <c r="C809" s="138">
        <v>1808.9</v>
      </c>
      <c r="D809" s="138">
        <v>857.3</v>
      </c>
      <c r="E809" s="138">
        <v>932.7</v>
      </c>
      <c r="F809" s="138">
        <v>0</v>
      </c>
      <c r="G809" s="138">
        <v>18.899999999999999</v>
      </c>
      <c r="H809" s="138">
        <v>1941.4000000000003</v>
      </c>
      <c r="I809" s="139">
        <v>857.3</v>
      </c>
      <c r="J809" s="139">
        <v>1036.3000000000002</v>
      </c>
      <c r="K809" s="139">
        <v>0</v>
      </c>
      <c r="L809" s="139">
        <v>47.8</v>
      </c>
      <c r="M809" s="138">
        <v>1941.4</v>
      </c>
      <c r="N809" s="139">
        <v>857.3</v>
      </c>
      <c r="O809" s="139">
        <v>1036.3</v>
      </c>
      <c r="P809" s="139">
        <v>0</v>
      </c>
      <c r="Q809" s="140">
        <v>47.8</v>
      </c>
      <c r="R809" s="141">
        <v>0</v>
      </c>
      <c r="S809" s="140">
        <v>0</v>
      </c>
      <c r="T809" s="140">
        <v>0</v>
      </c>
      <c r="U809" s="140">
        <v>0</v>
      </c>
      <c r="V809" s="141">
        <v>0</v>
      </c>
      <c r="W809" s="141">
        <v>99.999999999999986</v>
      </c>
      <c r="X809" s="140">
        <v>100</v>
      </c>
      <c r="Y809" s="140">
        <v>99.999999999999972</v>
      </c>
      <c r="Z809" s="140">
        <v>0</v>
      </c>
      <c r="AA809" s="142">
        <v>100</v>
      </c>
    </row>
    <row r="810" spans="1:27" s="147" customFormat="1" ht="12.75" x14ac:dyDescent="0.2">
      <c r="A810" s="130">
        <v>802</v>
      </c>
      <c r="B810" s="137" t="s">
        <v>1908</v>
      </c>
      <c r="C810" s="138">
        <v>5418.7</v>
      </c>
      <c r="D810" s="138">
        <v>1218.5</v>
      </c>
      <c r="E810" s="138">
        <v>4031.5</v>
      </c>
      <c r="F810" s="138">
        <v>0</v>
      </c>
      <c r="G810" s="138">
        <v>168.7</v>
      </c>
      <c r="H810" s="138">
        <v>6476.5999999999995</v>
      </c>
      <c r="I810" s="139">
        <v>1218.5</v>
      </c>
      <c r="J810" s="139">
        <v>4290.0999999999995</v>
      </c>
      <c r="K810" s="139">
        <v>0</v>
      </c>
      <c r="L810" s="139">
        <v>968</v>
      </c>
      <c r="M810" s="138">
        <v>6333.8823000000002</v>
      </c>
      <c r="N810" s="139">
        <v>1218.5</v>
      </c>
      <c r="O810" s="139">
        <v>4147.3822999999993</v>
      </c>
      <c r="P810" s="139">
        <v>0</v>
      </c>
      <c r="Q810" s="140">
        <v>968</v>
      </c>
      <c r="R810" s="141">
        <v>-142.71769999999924</v>
      </c>
      <c r="S810" s="140">
        <v>0</v>
      </c>
      <c r="T810" s="140">
        <v>-142.71770000000015</v>
      </c>
      <c r="U810" s="140">
        <v>0</v>
      </c>
      <c r="V810" s="141">
        <v>0</v>
      </c>
      <c r="W810" s="141">
        <v>97.796410153475605</v>
      </c>
      <c r="X810" s="140">
        <v>100</v>
      </c>
      <c r="Y810" s="140">
        <v>96.673324631127471</v>
      </c>
      <c r="Z810" s="140">
        <v>0</v>
      </c>
      <c r="AA810" s="142">
        <v>100</v>
      </c>
    </row>
    <row r="811" spans="1:27" s="147" customFormat="1" ht="12.75" x14ac:dyDescent="0.2">
      <c r="A811" s="130">
        <v>803</v>
      </c>
      <c r="B811" s="137" t="s">
        <v>1909</v>
      </c>
      <c r="C811" s="138">
        <v>1634.2</v>
      </c>
      <c r="D811" s="138">
        <v>758.9</v>
      </c>
      <c r="E811" s="138">
        <v>848.9</v>
      </c>
      <c r="F811" s="138">
        <v>0</v>
      </c>
      <c r="G811" s="138">
        <v>26.4</v>
      </c>
      <c r="H811" s="138">
        <v>1727.8</v>
      </c>
      <c r="I811" s="139">
        <v>758.9</v>
      </c>
      <c r="J811" s="139">
        <v>912.5</v>
      </c>
      <c r="K811" s="139">
        <v>0</v>
      </c>
      <c r="L811" s="139">
        <v>56.399999999999991</v>
      </c>
      <c r="M811" s="138">
        <v>1727.8000000000002</v>
      </c>
      <c r="N811" s="139">
        <v>758.9</v>
      </c>
      <c r="O811" s="139">
        <v>912.5</v>
      </c>
      <c r="P811" s="139">
        <v>0</v>
      </c>
      <c r="Q811" s="140">
        <v>56.399999999999991</v>
      </c>
      <c r="R811" s="141">
        <v>0</v>
      </c>
      <c r="S811" s="140">
        <v>0</v>
      </c>
      <c r="T811" s="140">
        <v>0</v>
      </c>
      <c r="U811" s="140">
        <v>0</v>
      </c>
      <c r="V811" s="141">
        <v>0</v>
      </c>
      <c r="W811" s="141">
        <v>100.00000000000003</v>
      </c>
      <c r="X811" s="140">
        <v>100</v>
      </c>
      <c r="Y811" s="140">
        <v>100</v>
      </c>
      <c r="Z811" s="140">
        <v>0</v>
      </c>
      <c r="AA811" s="142">
        <v>100</v>
      </c>
    </row>
    <row r="812" spans="1:27" s="147" customFormat="1" ht="12.75" x14ac:dyDescent="0.2">
      <c r="A812" s="130">
        <v>804</v>
      </c>
      <c r="B812" s="137" t="s">
        <v>1910</v>
      </c>
      <c r="C812" s="138">
        <v>2808.5</v>
      </c>
      <c r="D812" s="138">
        <v>964.1</v>
      </c>
      <c r="E812" s="138">
        <v>1781.6</v>
      </c>
      <c r="F812" s="138">
        <v>0</v>
      </c>
      <c r="G812" s="138">
        <v>62.8</v>
      </c>
      <c r="H812" s="138">
        <v>2989.2</v>
      </c>
      <c r="I812" s="139">
        <v>964.1</v>
      </c>
      <c r="J812" s="139">
        <v>1940.2</v>
      </c>
      <c r="K812" s="139">
        <v>0</v>
      </c>
      <c r="L812" s="139">
        <v>84.9</v>
      </c>
      <c r="M812" s="138">
        <v>2950.3182000000002</v>
      </c>
      <c r="N812" s="139">
        <v>964.1</v>
      </c>
      <c r="O812" s="139">
        <v>1901.3181999999999</v>
      </c>
      <c r="P812" s="139">
        <v>0</v>
      </c>
      <c r="Q812" s="140">
        <v>84.9</v>
      </c>
      <c r="R812" s="141">
        <v>-38.881799999999657</v>
      </c>
      <c r="S812" s="140">
        <v>0</v>
      </c>
      <c r="T812" s="140">
        <v>-38.881800000000112</v>
      </c>
      <c r="U812" s="140">
        <v>0</v>
      </c>
      <c r="V812" s="141">
        <v>0</v>
      </c>
      <c r="W812" s="141">
        <v>98.699257326374962</v>
      </c>
      <c r="X812" s="140">
        <v>100</v>
      </c>
      <c r="Y812" s="140">
        <v>97.995990104112977</v>
      </c>
      <c r="Z812" s="140">
        <v>0</v>
      </c>
      <c r="AA812" s="142">
        <v>100</v>
      </c>
    </row>
    <row r="813" spans="1:27" s="147" customFormat="1" ht="12.75" x14ac:dyDescent="0.2">
      <c r="A813" s="130">
        <v>805</v>
      </c>
      <c r="B813" s="137" t="s">
        <v>1911</v>
      </c>
      <c r="C813" s="138">
        <v>2963.1</v>
      </c>
      <c r="D813" s="138">
        <v>894.4</v>
      </c>
      <c r="E813" s="138">
        <v>1990.7</v>
      </c>
      <c r="F813" s="138">
        <v>0</v>
      </c>
      <c r="G813" s="138">
        <v>78</v>
      </c>
      <c r="H813" s="138">
        <v>3225.1000000000008</v>
      </c>
      <c r="I813" s="139">
        <v>894.4</v>
      </c>
      <c r="J813" s="139">
        <v>2213.4</v>
      </c>
      <c r="K813" s="139">
        <v>0</v>
      </c>
      <c r="L813" s="139">
        <v>117.29999999999998</v>
      </c>
      <c r="M813" s="138">
        <v>2678.6200000000003</v>
      </c>
      <c r="N813" s="139">
        <v>894.4</v>
      </c>
      <c r="O813" s="139">
        <v>1666.92</v>
      </c>
      <c r="P813" s="139">
        <v>0</v>
      </c>
      <c r="Q813" s="140">
        <v>117.29999999999998</v>
      </c>
      <c r="R813" s="141">
        <v>-546.48000000000047</v>
      </c>
      <c r="S813" s="140">
        <v>0</v>
      </c>
      <c r="T813" s="140">
        <v>-546.48</v>
      </c>
      <c r="U813" s="140">
        <v>0</v>
      </c>
      <c r="V813" s="141">
        <v>0</v>
      </c>
      <c r="W813" s="141">
        <v>83.055409134600467</v>
      </c>
      <c r="X813" s="140">
        <v>100</v>
      </c>
      <c r="Y813" s="140">
        <v>75.310382217403088</v>
      </c>
      <c r="Z813" s="140">
        <v>0</v>
      </c>
      <c r="AA813" s="142">
        <v>100</v>
      </c>
    </row>
    <row r="814" spans="1:27" s="147" customFormat="1" ht="12.75" x14ac:dyDescent="0.2">
      <c r="A814" s="130">
        <v>806</v>
      </c>
      <c r="B814" s="137" t="s">
        <v>1912</v>
      </c>
      <c r="C814" s="138">
        <v>1614.5</v>
      </c>
      <c r="D814" s="138">
        <v>806</v>
      </c>
      <c r="E814" s="138">
        <v>770.7</v>
      </c>
      <c r="F814" s="138">
        <v>0</v>
      </c>
      <c r="G814" s="138">
        <v>37.799999999999997</v>
      </c>
      <c r="H814" s="138">
        <v>1772</v>
      </c>
      <c r="I814" s="139">
        <v>806</v>
      </c>
      <c r="J814" s="139">
        <v>833.5</v>
      </c>
      <c r="K814" s="139">
        <v>0</v>
      </c>
      <c r="L814" s="139">
        <v>132.5</v>
      </c>
      <c r="M814" s="138">
        <v>1686.8847000000001</v>
      </c>
      <c r="N814" s="139">
        <v>806</v>
      </c>
      <c r="O814" s="139">
        <v>748.38470000000007</v>
      </c>
      <c r="P814" s="139">
        <v>0</v>
      </c>
      <c r="Q814" s="140">
        <v>132.5</v>
      </c>
      <c r="R814" s="141">
        <v>-85.115299999999934</v>
      </c>
      <c r="S814" s="140">
        <v>0</v>
      </c>
      <c r="T814" s="140">
        <v>-85.115299999999934</v>
      </c>
      <c r="U814" s="140">
        <v>0</v>
      </c>
      <c r="V814" s="141">
        <v>0</v>
      </c>
      <c r="W814" s="141">
        <v>95.196653498871328</v>
      </c>
      <c r="X814" s="140">
        <v>100</v>
      </c>
      <c r="Y814" s="140">
        <v>89.78820635872826</v>
      </c>
      <c r="Z814" s="140">
        <v>0</v>
      </c>
      <c r="AA814" s="142">
        <v>100</v>
      </c>
    </row>
    <row r="815" spans="1:27" s="147" customFormat="1" ht="12.75" x14ac:dyDescent="0.2">
      <c r="A815" s="130">
        <v>807</v>
      </c>
      <c r="B815" s="137" t="s">
        <v>1913</v>
      </c>
      <c r="C815" s="138">
        <v>2350</v>
      </c>
      <c r="D815" s="138">
        <v>815.6</v>
      </c>
      <c r="E815" s="138">
        <v>1483.9</v>
      </c>
      <c r="F815" s="138">
        <v>0</v>
      </c>
      <c r="G815" s="138">
        <v>50.5</v>
      </c>
      <c r="H815" s="138">
        <v>2555.8000000000002</v>
      </c>
      <c r="I815" s="139">
        <v>815.6</v>
      </c>
      <c r="J815" s="139">
        <v>1672</v>
      </c>
      <c r="K815" s="139">
        <v>0</v>
      </c>
      <c r="L815" s="139">
        <v>68.2</v>
      </c>
      <c r="M815" s="138">
        <v>2308.5946999999996</v>
      </c>
      <c r="N815" s="139">
        <v>815.6</v>
      </c>
      <c r="O815" s="139">
        <v>1424.7947000000001</v>
      </c>
      <c r="P815" s="139">
        <v>0</v>
      </c>
      <c r="Q815" s="140">
        <v>68.2</v>
      </c>
      <c r="R815" s="141">
        <v>-247.20530000000053</v>
      </c>
      <c r="S815" s="140">
        <v>0</v>
      </c>
      <c r="T815" s="140">
        <v>-247.20529999999985</v>
      </c>
      <c r="U815" s="140">
        <v>0</v>
      </c>
      <c r="V815" s="141">
        <v>0</v>
      </c>
      <c r="W815" s="141">
        <v>90.327674309413865</v>
      </c>
      <c r="X815" s="140">
        <v>100</v>
      </c>
      <c r="Y815" s="140">
        <v>85.214994019138771</v>
      </c>
      <c r="Z815" s="140">
        <v>0</v>
      </c>
      <c r="AA815" s="142">
        <v>100</v>
      </c>
    </row>
    <row r="816" spans="1:27" s="147" customFormat="1" ht="12.75" x14ac:dyDescent="0.2">
      <c r="A816" s="130">
        <v>808</v>
      </c>
      <c r="B816" s="137" t="s">
        <v>1914</v>
      </c>
      <c r="C816" s="138">
        <v>2240.6</v>
      </c>
      <c r="D816" s="138">
        <v>558.1</v>
      </c>
      <c r="E816" s="138">
        <v>1587.4</v>
      </c>
      <c r="F816" s="138">
        <v>0</v>
      </c>
      <c r="G816" s="138">
        <v>95.1</v>
      </c>
      <c r="H816" s="138">
        <v>2484.3999999999996</v>
      </c>
      <c r="I816" s="139">
        <v>558.1</v>
      </c>
      <c r="J816" s="139">
        <v>1764.3999999999999</v>
      </c>
      <c r="K816" s="139">
        <v>0</v>
      </c>
      <c r="L816" s="139">
        <v>161.89999999999998</v>
      </c>
      <c r="M816" s="138">
        <v>2430.1073000000001</v>
      </c>
      <c r="N816" s="139">
        <v>558.1</v>
      </c>
      <c r="O816" s="139">
        <v>1710.1072999999999</v>
      </c>
      <c r="P816" s="139">
        <v>0</v>
      </c>
      <c r="Q816" s="140">
        <v>161.89999999999998</v>
      </c>
      <c r="R816" s="141">
        <v>-54.292699999999513</v>
      </c>
      <c r="S816" s="140">
        <v>0</v>
      </c>
      <c r="T816" s="140">
        <v>-54.292699999999968</v>
      </c>
      <c r="U816" s="140">
        <v>0</v>
      </c>
      <c r="V816" s="141">
        <v>0</v>
      </c>
      <c r="W816" s="141">
        <v>97.814655450008075</v>
      </c>
      <c r="X816" s="140">
        <v>100</v>
      </c>
      <c r="Y816" s="140">
        <v>96.922880299251872</v>
      </c>
      <c r="Z816" s="140">
        <v>0</v>
      </c>
      <c r="AA816" s="142">
        <v>100</v>
      </c>
    </row>
    <row r="817" spans="1:27" s="147" customFormat="1" ht="12.75" x14ac:dyDescent="0.2">
      <c r="A817" s="130">
        <v>809</v>
      </c>
      <c r="B817" s="137" t="s">
        <v>1915</v>
      </c>
      <c r="C817" s="138">
        <v>3383.6</v>
      </c>
      <c r="D817" s="138">
        <v>825.1</v>
      </c>
      <c r="E817" s="138">
        <v>2442.3000000000002</v>
      </c>
      <c r="F817" s="138">
        <v>0</v>
      </c>
      <c r="G817" s="138">
        <v>116.2</v>
      </c>
      <c r="H817" s="138">
        <v>3710.0000000000014</v>
      </c>
      <c r="I817" s="139">
        <v>825.1</v>
      </c>
      <c r="J817" s="139">
        <v>2669.7999999999997</v>
      </c>
      <c r="K817" s="139">
        <v>0</v>
      </c>
      <c r="L817" s="139">
        <v>215.10000000000002</v>
      </c>
      <c r="M817" s="138">
        <v>3449.5768999999996</v>
      </c>
      <c r="N817" s="139">
        <v>825.1</v>
      </c>
      <c r="O817" s="139">
        <v>2409.3768999999998</v>
      </c>
      <c r="P817" s="139">
        <v>0</v>
      </c>
      <c r="Q817" s="140">
        <v>215.10000000000002</v>
      </c>
      <c r="R817" s="141">
        <v>-260.4231000000018</v>
      </c>
      <c r="S817" s="140">
        <v>0</v>
      </c>
      <c r="T817" s="140">
        <v>-260.42309999999998</v>
      </c>
      <c r="U817" s="140">
        <v>0</v>
      </c>
      <c r="V817" s="141">
        <v>0</v>
      </c>
      <c r="W817" s="141">
        <v>92.980509433962226</v>
      </c>
      <c r="X817" s="140">
        <v>100</v>
      </c>
      <c r="Y817" s="140">
        <v>90.245595175668598</v>
      </c>
      <c r="Z817" s="140">
        <v>0</v>
      </c>
      <c r="AA817" s="142">
        <v>100</v>
      </c>
    </row>
    <row r="818" spans="1:27" s="147" customFormat="1" ht="12.75" x14ac:dyDescent="0.2">
      <c r="A818" s="130">
        <v>810</v>
      </c>
      <c r="B818" s="137" t="s">
        <v>1916</v>
      </c>
      <c r="C818" s="138">
        <v>2743.7000000000003</v>
      </c>
      <c r="D818" s="138">
        <v>940</v>
      </c>
      <c r="E818" s="138">
        <v>1768.3</v>
      </c>
      <c r="F818" s="138">
        <v>0</v>
      </c>
      <c r="G818" s="138">
        <v>35.4</v>
      </c>
      <c r="H818" s="138">
        <v>3029.6000000000004</v>
      </c>
      <c r="I818" s="139">
        <v>940</v>
      </c>
      <c r="J818" s="139">
        <v>1898.1000000000001</v>
      </c>
      <c r="K818" s="139">
        <v>0</v>
      </c>
      <c r="L818" s="139">
        <v>191.5</v>
      </c>
      <c r="M818" s="138">
        <v>2997.8881000000001</v>
      </c>
      <c r="N818" s="139">
        <v>940</v>
      </c>
      <c r="O818" s="139">
        <v>1866.3881000000001</v>
      </c>
      <c r="P818" s="139">
        <v>0</v>
      </c>
      <c r="Q818" s="140">
        <v>191.5</v>
      </c>
      <c r="R818" s="141">
        <v>-31.711900000000242</v>
      </c>
      <c r="S818" s="140">
        <v>0</v>
      </c>
      <c r="T818" s="140">
        <v>-31.711900000000014</v>
      </c>
      <c r="U818" s="140">
        <v>0</v>
      </c>
      <c r="V818" s="141">
        <v>0</v>
      </c>
      <c r="W818" s="141">
        <v>98.953264457354095</v>
      </c>
      <c r="X818" s="140">
        <v>100</v>
      </c>
      <c r="Y818" s="140">
        <v>98.329281913492437</v>
      </c>
      <c r="Z818" s="140">
        <v>0</v>
      </c>
      <c r="AA818" s="142">
        <v>100</v>
      </c>
    </row>
    <row r="819" spans="1:27" s="147" customFormat="1" ht="12.75" x14ac:dyDescent="0.2">
      <c r="A819" s="130">
        <v>811</v>
      </c>
      <c r="B819" s="137" t="s">
        <v>1917</v>
      </c>
      <c r="C819" s="138">
        <v>2998.6000000000004</v>
      </c>
      <c r="D819" s="138">
        <v>782.7</v>
      </c>
      <c r="E819" s="138">
        <v>2128.1</v>
      </c>
      <c r="F819" s="138">
        <v>0</v>
      </c>
      <c r="G819" s="138">
        <v>87.8</v>
      </c>
      <c r="H819" s="138">
        <v>3207.3</v>
      </c>
      <c r="I819" s="139">
        <v>782.7</v>
      </c>
      <c r="J819" s="139">
        <v>2336.8000000000002</v>
      </c>
      <c r="K819" s="139">
        <v>0</v>
      </c>
      <c r="L819" s="139">
        <v>87.8</v>
      </c>
      <c r="M819" s="138">
        <v>3206.8990000000003</v>
      </c>
      <c r="N819" s="139">
        <v>782.7</v>
      </c>
      <c r="O819" s="139">
        <v>2336.3990000000003</v>
      </c>
      <c r="P819" s="139">
        <v>0</v>
      </c>
      <c r="Q819" s="140">
        <v>87.8</v>
      </c>
      <c r="R819" s="141">
        <v>-0.40099999999983993</v>
      </c>
      <c r="S819" s="140">
        <v>0</v>
      </c>
      <c r="T819" s="140">
        <v>-0.40099999999983993</v>
      </c>
      <c r="U819" s="140">
        <v>0</v>
      </c>
      <c r="V819" s="141">
        <v>0</v>
      </c>
      <c r="W819" s="141">
        <v>99.987497271848596</v>
      </c>
      <c r="X819" s="140">
        <v>100</v>
      </c>
      <c r="Y819" s="140">
        <v>99.982839780896953</v>
      </c>
      <c r="Z819" s="140">
        <v>0</v>
      </c>
      <c r="AA819" s="142">
        <v>100</v>
      </c>
    </row>
    <row r="820" spans="1:27" s="147" customFormat="1" ht="12.75" x14ac:dyDescent="0.2">
      <c r="A820" s="130">
        <v>812</v>
      </c>
      <c r="B820" s="137" t="s">
        <v>1918</v>
      </c>
      <c r="C820" s="138">
        <v>3504.6000000000004</v>
      </c>
      <c r="D820" s="138">
        <v>993.8</v>
      </c>
      <c r="E820" s="138">
        <v>2468</v>
      </c>
      <c r="F820" s="138">
        <v>0</v>
      </c>
      <c r="G820" s="138">
        <v>42.8</v>
      </c>
      <c r="H820" s="138">
        <v>3979.9</v>
      </c>
      <c r="I820" s="139">
        <v>993.8</v>
      </c>
      <c r="J820" s="139">
        <v>2749.2</v>
      </c>
      <c r="K820" s="139">
        <v>0</v>
      </c>
      <c r="L820" s="139">
        <v>236.90000000000003</v>
      </c>
      <c r="M820" s="138">
        <v>3915.7799</v>
      </c>
      <c r="N820" s="139">
        <v>993.8</v>
      </c>
      <c r="O820" s="139">
        <v>2685.0798999999997</v>
      </c>
      <c r="P820" s="139">
        <v>0</v>
      </c>
      <c r="Q820" s="140">
        <v>236.90000000000003</v>
      </c>
      <c r="R820" s="141">
        <v>-64.120100000000093</v>
      </c>
      <c r="S820" s="140">
        <v>0</v>
      </c>
      <c r="T820" s="140">
        <v>-64.120100000000093</v>
      </c>
      <c r="U820" s="140">
        <v>0</v>
      </c>
      <c r="V820" s="141">
        <v>0</v>
      </c>
      <c r="W820" s="141">
        <v>98.388901731199269</v>
      </c>
      <c r="X820" s="140">
        <v>100</v>
      </c>
      <c r="Y820" s="140">
        <v>97.667681507347595</v>
      </c>
      <c r="Z820" s="140">
        <v>0</v>
      </c>
      <c r="AA820" s="142">
        <v>100</v>
      </c>
    </row>
    <row r="821" spans="1:27" s="147" customFormat="1" ht="12.75" x14ac:dyDescent="0.2">
      <c r="A821" s="130">
        <v>813</v>
      </c>
      <c r="B821" s="137" t="s">
        <v>1919</v>
      </c>
      <c r="C821" s="138">
        <v>2534.6</v>
      </c>
      <c r="D821" s="138">
        <v>908.8</v>
      </c>
      <c r="E821" s="138">
        <v>1600.8</v>
      </c>
      <c r="F821" s="138">
        <v>0</v>
      </c>
      <c r="G821" s="138">
        <v>25</v>
      </c>
      <c r="H821" s="138">
        <v>2676.7</v>
      </c>
      <c r="I821" s="139">
        <v>908.8</v>
      </c>
      <c r="J821" s="139">
        <v>1688.7</v>
      </c>
      <c r="K821" s="139">
        <v>0</v>
      </c>
      <c r="L821" s="139">
        <v>79.2</v>
      </c>
      <c r="M821" s="138">
        <v>2648.9803999999995</v>
      </c>
      <c r="N821" s="139">
        <v>908.8</v>
      </c>
      <c r="O821" s="139">
        <v>1660.9803999999999</v>
      </c>
      <c r="P821" s="139">
        <v>0</v>
      </c>
      <c r="Q821" s="140">
        <v>79.2</v>
      </c>
      <c r="R821" s="141">
        <v>-27.719600000000355</v>
      </c>
      <c r="S821" s="140">
        <v>0</v>
      </c>
      <c r="T821" s="140">
        <v>-27.719600000000128</v>
      </c>
      <c r="U821" s="140">
        <v>0</v>
      </c>
      <c r="V821" s="141">
        <v>0</v>
      </c>
      <c r="W821" s="141">
        <v>98.964411402099586</v>
      </c>
      <c r="X821" s="140">
        <v>100</v>
      </c>
      <c r="Y821" s="140">
        <v>98.358524308639772</v>
      </c>
      <c r="Z821" s="140">
        <v>0</v>
      </c>
      <c r="AA821" s="142">
        <v>100</v>
      </c>
    </row>
    <row r="822" spans="1:27" s="147" customFormat="1" ht="12.75" x14ac:dyDescent="0.2">
      <c r="A822" s="130">
        <v>814</v>
      </c>
      <c r="B822" s="137" t="s">
        <v>1622</v>
      </c>
      <c r="C822" s="138">
        <v>1481.1999999999998</v>
      </c>
      <c r="D822" s="138">
        <v>650.29999999999995</v>
      </c>
      <c r="E822" s="138">
        <v>808.4</v>
      </c>
      <c r="F822" s="138">
        <v>0</v>
      </c>
      <c r="G822" s="138">
        <v>22.5</v>
      </c>
      <c r="H822" s="138">
        <v>1687.8000000000002</v>
      </c>
      <c r="I822" s="139">
        <v>650.29999999999995</v>
      </c>
      <c r="J822" s="139">
        <v>860.2</v>
      </c>
      <c r="K822" s="139">
        <v>0</v>
      </c>
      <c r="L822" s="139">
        <v>177.29999999999998</v>
      </c>
      <c r="M822" s="138">
        <v>1624.6079999999999</v>
      </c>
      <c r="N822" s="139">
        <v>650.29999999999995</v>
      </c>
      <c r="O822" s="139">
        <v>797.00800000000004</v>
      </c>
      <c r="P822" s="139">
        <v>0</v>
      </c>
      <c r="Q822" s="140">
        <v>177.29999999999998</v>
      </c>
      <c r="R822" s="141">
        <v>-63.192000000000235</v>
      </c>
      <c r="S822" s="140">
        <v>0</v>
      </c>
      <c r="T822" s="140">
        <v>-63.192000000000007</v>
      </c>
      <c r="U822" s="140">
        <v>0</v>
      </c>
      <c r="V822" s="141">
        <v>0</v>
      </c>
      <c r="W822" s="141">
        <v>96.255954496978305</v>
      </c>
      <c r="X822" s="140">
        <v>100</v>
      </c>
      <c r="Y822" s="140">
        <v>92.653801441525232</v>
      </c>
      <c r="Z822" s="140">
        <v>0</v>
      </c>
      <c r="AA822" s="142">
        <v>100</v>
      </c>
    </row>
    <row r="823" spans="1:27" s="147" customFormat="1" ht="12.75" x14ac:dyDescent="0.2">
      <c r="A823" s="130">
        <v>815</v>
      </c>
      <c r="B823" s="137" t="s">
        <v>1920</v>
      </c>
      <c r="C823" s="138">
        <v>6110.9</v>
      </c>
      <c r="D823" s="138">
        <v>1267.8</v>
      </c>
      <c r="E823" s="138">
        <v>4724.2</v>
      </c>
      <c r="F823" s="138">
        <v>0</v>
      </c>
      <c r="G823" s="138">
        <v>118.9</v>
      </c>
      <c r="H823" s="138">
        <v>6600.2999999999975</v>
      </c>
      <c r="I823" s="139">
        <v>1267.8</v>
      </c>
      <c r="J823" s="139">
        <v>5121.0999999999995</v>
      </c>
      <c r="K823" s="139">
        <v>0</v>
      </c>
      <c r="L823" s="139">
        <v>211.4</v>
      </c>
      <c r="M823" s="138">
        <v>6600.2891999999993</v>
      </c>
      <c r="N823" s="139">
        <v>1267.8</v>
      </c>
      <c r="O823" s="139">
        <v>5121.0891999999994</v>
      </c>
      <c r="P823" s="139">
        <v>0</v>
      </c>
      <c r="Q823" s="140">
        <v>211.4</v>
      </c>
      <c r="R823" s="141">
        <v>-1.0799999998198473E-2</v>
      </c>
      <c r="S823" s="140">
        <v>0</v>
      </c>
      <c r="T823" s="140">
        <v>-1.0800000000017462E-2</v>
      </c>
      <c r="U823" s="140">
        <v>0</v>
      </c>
      <c r="V823" s="141">
        <v>0</v>
      </c>
      <c r="W823" s="141">
        <v>99.999836371074068</v>
      </c>
      <c r="X823" s="140">
        <v>100</v>
      </c>
      <c r="Y823" s="140">
        <v>99.999789107808866</v>
      </c>
      <c r="Z823" s="140">
        <v>0</v>
      </c>
      <c r="AA823" s="142">
        <v>100</v>
      </c>
    </row>
    <row r="824" spans="1:27" s="147" customFormat="1" ht="12.75" x14ac:dyDescent="0.2">
      <c r="A824" s="130">
        <v>816</v>
      </c>
      <c r="B824" s="137" t="s">
        <v>1921</v>
      </c>
      <c r="C824" s="138">
        <v>3698.4</v>
      </c>
      <c r="D824" s="138">
        <v>1090.5</v>
      </c>
      <c r="E824" s="138">
        <v>2553.3000000000002</v>
      </c>
      <c r="F824" s="138">
        <v>0</v>
      </c>
      <c r="G824" s="138">
        <v>54.6</v>
      </c>
      <c r="H824" s="138">
        <v>3955.1</v>
      </c>
      <c r="I824" s="139">
        <v>1090.5</v>
      </c>
      <c r="J824" s="139">
        <v>2749.2000000000003</v>
      </c>
      <c r="K824" s="139">
        <v>0</v>
      </c>
      <c r="L824" s="139">
        <v>115.4</v>
      </c>
      <c r="M824" s="138">
        <v>3923.6040000000003</v>
      </c>
      <c r="N824" s="139">
        <v>1090.5</v>
      </c>
      <c r="O824" s="139">
        <v>2717.7040000000002</v>
      </c>
      <c r="P824" s="139">
        <v>0</v>
      </c>
      <c r="Q824" s="140">
        <v>115.4</v>
      </c>
      <c r="R824" s="141">
        <v>-31.49599999999964</v>
      </c>
      <c r="S824" s="140">
        <v>0</v>
      </c>
      <c r="T824" s="140">
        <v>-31.496000000000095</v>
      </c>
      <c r="U824" s="140">
        <v>0</v>
      </c>
      <c r="V824" s="141">
        <v>0</v>
      </c>
      <c r="W824" s="141">
        <v>99.203661095800371</v>
      </c>
      <c r="X824" s="140">
        <v>100</v>
      </c>
      <c r="Y824" s="140">
        <v>98.854357631310918</v>
      </c>
      <c r="Z824" s="140">
        <v>0</v>
      </c>
      <c r="AA824" s="142">
        <v>100</v>
      </c>
    </row>
    <row r="825" spans="1:27" s="147" customFormat="1" ht="12.75" x14ac:dyDescent="0.2">
      <c r="A825" s="130">
        <v>817</v>
      </c>
      <c r="B825" s="137" t="s">
        <v>1922</v>
      </c>
      <c r="C825" s="138">
        <v>5435.1</v>
      </c>
      <c r="D825" s="138">
        <v>1176.9000000000001</v>
      </c>
      <c r="E825" s="138">
        <v>4126.2</v>
      </c>
      <c r="F825" s="138">
        <v>0</v>
      </c>
      <c r="G825" s="138">
        <v>132</v>
      </c>
      <c r="H825" s="138">
        <v>6161.8999999999987</v>
      </c>
      <c r="I825" s="139">
        <v>1176.9000000000001</v>
      </c>
      <c r="J825" s="139">
        <v>4806.2</v>
      </c>
      <c r="K825" s="139">
        <v>0</v>
      </c>
      <c r="L825" s="139">
        <v>178.8</v>
      </c>
      <c r="M825" s="138">
        <v>6161.7791999999999</v>
      </c>
      <c r="N825" s="139">
        <v>1176.9000000000001</v>
      </c>
      <c r="O825" s="139">
        <v>4806.0792000000001</v>
      </c>
      <c r="P825" s="139">
        <v>0</v>
      </c>
      <c r="Q825" s="140">
        <v>178.8</v>
      </c>
      <c r="R825" s="141">
        <v>-0.12079999999878055</v>
      </c>
      <c r="S825" s="140">
        <v>0</v>
      </c>
      <c r="T825" s="140">
        <v>-0.12079999999969004</v>
      </c>
      <c r="U825" s="140">
        <v>0</v>
      </c>
      <c r="V825" s="141">
        <v>0</v>
      </c>
      <c r="W825" s="141">
        <v>99.998039565718386</v>
      </c>
      <c r="X825" s="140">
        <v>100</v>
      </c>
      <c r="Y825" s="140">
        <v>99.997486579834387</v>
      </c>
      <c r="Z825" s="140">
        <v>0</v>
      </c>
      <c r="AA825" s="142">
        <v>100</v>
      </c>
    </row>
    <row r="826" spans="1:27" s="147" customFormat="1" ht="12.75" x14ac:dyDescent="0.2">
      <c r="A826" s="130">
        <v>818</v>
      </c>
      <c r="B826" s="137" t="s">
        <v>1901</v>
      </c>
      <c r="C826" s="138">
        <v>14866.3</v>
      </c>
      <c r="D826" s="138">
        <v>1431.7</v>
      </c>
      <c r="E826" s="138">
        <v>12910.8</v>
      </c>
      <c r="F826" s="138">
        <v>0</v>
      </c>
      <c r="G826" s="138">
        <v>523.79999999999995</v>
      </c>
      <c r="H826" s="138">
        <v>15665.100000000002</v>
      </c>
      <c r="I826" s="139">
        <v>1431.7</v>
      </c>
      <c r="J826" s="139">
        <v>13590.2</v>
      </c>
      <c r="K826" s="139">
        <v>0</v>
      </c>
      <c r="L826" s="139">
        <v>643.19999999999993</v>
      </c>
      <c r="M826" s="138">
        <v>15644.822400000001</v>
      </c>
      <c r="N826" s="139">
        <v>1431.7</v>
      </c>
      <c r="O826" s="139">
        <v>13569.9223</v>
      </c>
      <c r="P826" s="139">
        <v>0</v>
      </c>
      <c r="Q826" s="140">
        <v>643.19999999999993</v>
      </c>
      <c r="R826" s="141">
        <v>-20.277600000001257</v>
      </c>
      <c r="S826" s="140">
        <v>0</v>
      </c>
      <c r="T826" s="140">
        <v>-20.27770000000055</v>
      </c>
      <c r="U826" s="140">
        <v>0</v>
      </c>
      <c r="V826" s="141">
        <v>0</v>
      </c>
      <c r="W826" s="141">
        <v>99.870555566194909</v>
      </c>
      <c r="X826" s="140">
        <v>100</v>
      </c>
      <c r="Y826" s="140">
        <v>99.850791746994148</v>
      </c>
      <c r="Z826" s="140">
        <v>0</v>
      </c>
      <c r="AA826" s="142">
        <v>100</v>
      </c>
    </row>
    <row r="827" spans="1:27" s="147" customFormat="1" ht="12.75" x14ac:dyDescent="0.2">
      <c r="A827" s="130">
        <v>819</v>
      </c>
      <c r="B827" s="137" t="s">
        <v>1923</v>
      </c>
      <c r="C827" s="138">
        <v>5214.5</v>
      </c>
      <c r="D827" s="138">
        <v>1176.8</v>
      </c>
      <c r="E827" s="138">
        <v>3932.7</v>
      </c>
      <c r="F827" s="138">
        <v>0</v>
      </c>
      <c r="G827" s="138">
        <v>105</v>
      </c>
      <c r="H827" s="138">
        <v>5704.9999999999991</v>
      </c>
      <c r="I827" s="139">
        <v>1176.8</v>
      </c>
      <c r="J827" s="139">
        <v>4417.7</v>
      </c>
      <c r="K827" s="139">
        <v>0</v>
      </c>
      <c r="L827" s="139">
        <v>110.5</v>
      </c>
      <c r="M827" s="138">
        <v>4615.3460000000005</v>
      </c>
      <c r="N827" s="139">
        <v>1176.8</v>
      </c>
      <c r="O827" s="139">
        <v>3328.0460000000003</v>
      </c>
      <c r="P827" s="139">
        <v>0</v>
      </c>
      <c r="Q827" s="140">
        <v>110.5</v>
      </c>
      <c r="R827" s="141">
        <v>-1089.6539999999986</v>
      </c>
      <c r="S827" s="140">
        <v>0</v>
      </c>
      <c r="T827" s="140">
        <v>-1089.6539999999995</v>
      </c>
      <c r="U827" s="140">
        <v>0</v>
      </c>
      <c r="V827" s="141">
        <v>0</v>
      </c>
      <c r="W827" s="141">
        <v>80.900017528483801</v>
      </c>
      <c r="X827" s="140">
        <v>100</v>
      </c>
      <c r="Y827" s="140">
        <v>75.33435950834145</v>
      </c>
      <c r="Z827" s="140">
        <v>0</v>
      </c>
      <c r="AA827" s="142">
        <v>100</v>
      </c>
    </row>
    <row r="828" spans="1:27" s="147" customFormat="1" ht="12.75" x14ac:dyDescent="0.2">
      <c r="A828" s="130">
        <v>820</v>
      </c>
      <c r="B828" s="137" t="s">
        <v>1924</v>
      </c>
      <c r="C828" s="138">
        <v>1607.3000000000002</v>
      </c>
      <c r="D828" s="138">
        <v>648</v>
      </c>
      <c r="E828" s="138">
        <v>894.9</v>
      </c>
      <c r="F828" s="138">
        <v>0</v>
      </c>
      <c r="G828" s="138">
        <v>64.400000000000006</v>
      </c>
      <c r="H828" s="138">
        <v>1715.4000000000003</v>
      </c>
      <c r="I828" s="139">
        <v>648</v>
      </c>
      <c r="J828" s="139">
        <v>958.2</v>
      </c>
      <c r="K828" s="139">
        <v>0</v>
      </c>
      <c r="L828" s="139">
        <v>91.1</v>
      </c>
      <c r="M828" s="138">
        <v>1714.3998999999999</v>
      </c>
      <c r="N828" s="139">
        <v>648</v>
      </c>
      <c r="O828" s="139">
        <v>957.2</v>
      </c>
      <c r="P828" s="139">
        <v>0</v>
      </c>
      <c r="Q828" s="140">
        <v>91.1</v>
      </c>
      <c r="R828" s="141">
        <v>-1.0001000000004296</v>
      </c>
      <c r="S828" s="140">
        <v>0</v>
      </c>
      <c r="T828" s="140">
        <v>-1.0001000000000886</v>
      </c>
      <c r="U828" s="140">
        <v>0</v>
      </c>
      <c r="V828" s="141">
        <v>0</v>
      </c>
      <c r="W828" s="141">
        <v>99.941698729159356</v>
      </c>
      <c r="X828" s="140">
        <v>100</v>
      </c>
      <c r="Y828" s="140">
        <v>99.897562224726002</v>
      </c>
      <c r="Z828" s="140">
        <v>0</v>
      </c>
      <c r="AA828" s="142">
        <v>100</v>
      </c>
    </row>
    <row r="829" spans="1:27" s="147" customFormat="1" ht="12.75" x14ac:dyDescent="0.2">
      <c r="A829" s="130">
        <v>821</v>
      </c>
      <c r="B829" s="137" t="s">
        <v>1925</v>
      </c>
      <c r="C829" s="138">
        <v>1286.1000000000001</v>
      </c>
      <c r="D829" s="138">
        <v>782.5</v>
      </c>
      <c r="E829" s="138">
        <v>494.9</v>
      </c>
      <c r="F829" s="138">
        <v>0</v>
      </c>
      <c r="G829" s="138">
        <v>8.6999999999999993</v>
      </c>
      <c r="H829" s="138">
        <v>1409.8000000000006</v>
      </c>
      <c r="I829" s="139">
        <v>782.5</v>
      </c>
      <c r="J829" s="139">
        <v>556.9</v>
      </c>
      <c r="K829" s="139">
        <v>0</v>
      </c>
      <c r="L829" s="139">
        <v>88.5</v>
      </c>
      <c r="M829" s="138">
        <v>1307.8402000000001</v>
      </c>
      <c r="N829" s="139">
        <v>782.5</v>
      </c>
      <c r="O829" s="139">
        <v>454.9</v>
      </c>
      <c r="P829" s="139">
        <v>0</v>
      </c>
      <c r="Q829" s="140">
        <v>88.5</v>
      </c>
      <c r="R829" s="141">
        <v>-101.95980000000054</v>
      </c>
      <c r="S829" s="140">
        <v>0</v>
      </c>
      <c r="T829" s="140">
        <v>-101.95980000000003</v>
      </c>
      <c r="U829" s="140">
        <v>0</v>
      </c>
      <c r="V829" s="141">
        <v>0</v>
      </c>
      <c r="W829" s="141">
        <v>92.767782664207658</v>
      </c>
      <c r="X829" s="140">
        <v>100</v>
      </c>
      <c r="Y829" s="140">
        <v>81.7</v>
      </c>
      <c r="Z829" s="140">
        <v>0</v>
      </c>
      <c r="AA829" s="142">
        <v>100</v>
      </c>
    </row>
    <row r="830" spans="1:27" s="147" customFormat="1" ht="12.75" x14ac:dyDescent="0.2">
      <c r="A830" s="130">
        <v>822</v>
      </c>
      <c r="B830" s="137"/>
      <c r="C830" s="138"/>
      <c r="D830" s="138"/>
      <c r="E830" s="138"/>
      <c r="F830" s="138"/>
      <c r="G830" s="138"/>
      <c r="H830" s="138">
        <v>0</v>
      </c>
      <c r="I830" s="139"/>
      <c r="J830" s="139">
        <v>0</v>
      </c>
      <c r="K830" s="139"/>
      <c r="L830" s="139"/>
      <c r="M830" s="139">
        <v>0</v>
      </c>
      <c r="N830" s="139"/>
      <c r="O830" s="139">
        <v>0</v>
      </c>
      <c r="P830" s="139"/>
      <c r="Q830" s="140">
        <v>0</v>
      </c>
      <c r="R830" s="141">
        <v>0</v>
      </c>
      <c r="S830" s="140"/>
      <c r="T830" s="140">
        <v>0</v>
      </c>
      <c r="U830" s="140"/>
      <c r="V830" s="141">
        <v>0</v>
      </c>
      <c r="W830" s="141">
        <v>0</v>
      </c>
      <c r="X830" s="140"/>
      <c r="Y830" s="140">
        <v>0</v>
      </c>
      <c r="Z830" s="140"/>
      <c r="AA830" s="142">
        <v>0</v>
      </c>
    </row>
    <row r="831" spans="1:27" s="147" customFormat="1" ht="12.75" x14ac:dyDescent="0.2">
      <c r="A831" s="130">
        <v>823</v>
      </c>
      <c r="B831" s="143" t="s">
        <v>1926</v>
      </c>
      <c r="C831" s="144">
        <v>303257.90000000008</v>
      </c>
      <c r="D831" s="144">
        <v>64502.9</v>
      </c>
      <c r="E831" s="144">
        <v>232843.10000000003</v>
      </c>
      <c r="F831" s="144">
        <v>0</v>
      </c>
      <c r="G831" s="144">
        <v>5911.9</v>
      </c>
      <c r="H831" s="144">
        <v>324932.2</v>
      </c>
      <c r="I831" s="144">
        <v>64502.9</v>
      </c>
      <c r="J831" s="144">
        <v>250469.8</v>
      </c>
      <c r="K831" s="144">
        <v>0</v>
      </c>
      <c r="L831" s="144">
        <v>9959.5</v>
      </c>
      <c r="M831" s="144">
        <v>321361.45040000003</v>
      </c>
      <c r="N831" s="144">
        <v>64502.9</v>
      </c>
      <c r="O831" s="144">
        <v>246899.05070000005</v>
      </c>
      <c r="P831" s="144">
        <v>0</v>
      </c>
      <c r="Q831" s="144">
        <v>9959.5</v>
      </c>
      <c r="R831" s="141">
        <v>-3570.749599999981</v>
      </c>
      <c r="S831" s="141">
        <v>0</v>
      </c>
      <c r="T831" s="141">
        <v>-3570.7492999999376</v>
      </c>
      <c r="U831" s="141">
        <v>0</v>
      </c>
      <c r="V831" s="141">
        <v>0</v>
      </c>
      <c r="W831" s="141">
        <v>98.90107856346647</v>
      </c>
      <c r="X831" s="141">
        <v>100</v>
      </c>
      <c r="Y831" s="140">
        <v>98.574379306407423</v>
      </c>
      <c r="Z831" s="140">
        <v>0</v>
      </c>
      <c r="AA831" s="142">
        <v>100</v>
      </c>
    </row>
    <row r="832" spans="1:27" s="147" customFormat="1" ht="12.75" x14ac:dyDescent="0.2">
      <c r="A832" s="130">
        <v>824</v>
      </c>
      <c r="B832" s="143" t="s">
        <v>1265</v>
      </c>
      <c r="C832" s="144">
        <v>196428.7</v>
      </c>
      <c r="D832" s="144">
        <v>35290.6</v>
      </c>
      <c r="E832" s="144">
        <v>158479.1</v>
      </c>
      <c r="F832" s="144">
        <v>0</v>
      </c>
      <c r="G832" s="144">
        <v>2659</v>
      </c>
      <c r="H832" s="144">
        <v>210180.9</v>
      </c>
      <c r="I832" s="144">
        <v>35290.6</v>
      </c>
      <c r="J832" s="144">
        <v>170025.9</v>
      </c>
      <c r="K832" s="144">
        <v>0</v>
      </c>
      <c r="L832" s="144">
        <v>4864.3999999999996</v>
      </c>
      <c r="M832" s="144">
        <v>208507.66130000001</v>
      </c>
      <c r="N832" s="144">
        <v>35290.6</v>
      </c>
      <c r="O832" s="144">
        <v>168352.66130000001</v>
      </c>
      <c r="P832" s="144">
        <v>0</v>
      </c>
      <c r="Q832" s="144">
        <v>4864.3999999999996</v>
      </c>
      <c r="R832" s="141">
        <v>-1673.2386999999871</v>
      </c>
      <c r="S832" s="141">
        <v>0</v>
      </c>
      <c r="T832" s="141">
        <v>-1673.2386999999871</v>
      </c>
      <c r="U832" s="141">
        <v>0</v>
      </c>
      <c r="V832" s="141">
        <v>0</v>
      </c>
      <c r="W832" s="141">
        <v>99.203905445261682</v>
      </c>
      <c r="X832" s="141">
        <v>100</v>
      </c>
      <c r="Y832" s="140">
        <v>99.015891872944067</v>
      </c>
      <c r="Z832" s="140">
        <v>0</v>
      </c>
      <c r="AA832" s="142">
        <v>100</v>
      </c>
    </row>
    <row r="833" spans="1:27" s="147" customFormat="1" ht="12.75" x14ac:dyDescent="0.2">
      <c r="A833" s="130">
        <v>825</v>
      </c>
      <c r="B833" s="143" t="s">
        <v>1266</v>
      </c>
      <c r="C833" s="144">
        <v>106829.20000000003</v>
      </c>
      <c r="D833" s="144">
        <v>29212.300000000003</v>
      </c>
      <c r="E833" s="144">
        <v>74364.000000000029</v>
      </c>
      <c r="F833" s="144">
        <v>0</v>
      </c>
      <c r="G833" s="144">
        <v>3252.8999999999996</v>
      </c>
      <c r="H833" s="144">
        <v>114751.29999999999</v>
      </c>
      <c r="I833" s="144">
        <v>29212.300000000003</v>
      </c>
      <c r="J833" s="144">
        <v>80443.89999999998</v>
      </c>
      <c r="K833" s="144">
        <v>0</v>
      </c>
      <c r="L833" s="144">
        <v>5095.1000000000013</v>
      </c>
      <c r="M833" s="144">
        <v>112853.78909999999</v>
      </c>
      <c r="N833" s="144">
        <v>29212.300000000003</v>
      </c>
      <c r="O833" s="144">
        <v>78546.3894</v>
      </c>
      <c r="P833" s="144">
        <v>0</v>
      </c>
      <c r="Q833" s="144">
        <v>5095.1000000000004</v>
      </c>
      <c r="R833" s="141">
        <v>-1897.5108999999939</v>
      </c>
      <c r="S833" s="141">
        <v>0</v>
      </c>
      <c r="T833" s="141">
        <v>-1897.5105999999796</v>
      </c>
      <c r="U833" s="141">
        <v>0</v>
      </c>
      <c r="V833" s="141">
        <v>0</v>
      </c>
      <c r="W833" s="141">
        <v>98.346414463278421</v>
      </c>
      <c r="X833" s="141">
        <v>100</v>
      </c>
      <c r="Y833" s="140">
        <v>97.641200140719207</v>
      </c>
      <c r="Z833" s="140">
        <v>0</v>
      </c>
      <c r="AA833" s="142">
        <v>99.999999999999972</v>
      </c>
    </row>
    <row r="834" spans="1:27" s="147" customFormat="1" ht="12.75" x14ac:dyDescent="0.2">
      <c r="A834" s="130">
        <v>826</v>
      </c>
      <c r="B834" s="137" t="s">
        <v>1291</v>
      </c>
      <c r="C834" s="138">
        <v>196428.7</v>
      </c>
      <c r="D834" s="138">
        <v>35290.6</v>
      </c>
      <c r="E834" s="138">
        <v>158479.1</v>
      </c>
      <c r="F834" s="138">
        <v>0</v>
      </c>
      <c r="G834" s="138">
        <v>2659</v>
      </c>
      <c r="H834" s="138">
        <v>210180.9</v>
      </c>
      <c r="I834" s="139">
        <v>35290.6</v>
      </c>
      <c r="J834" s="139">
        <v>170025.9</v>
      </c>
      <c r="K834" s="139">
        <v>0</v>
      </c>
      <c r="L834" s="139">
        <v>4864.3999999999996</v>
      </c>
      <c r="M834" s="138">
        <v>208507.66130000001</v>
      </c>
      <c r="N834" s="139">
        <v>35290.6</v>
      </c>
      <c r="O834" s="139">
        <v>168352.66130000001</v>
      </c>
      <c r="P834" s="139">
        <v>0</v>
      </c>
      <c r="Q834" s="140">
        <v>4864.3999999999996</v>
      </c>
      <c r="R834" s="141">
        <v>-1673.2386999999871</v>
      </c>
      <c r="S834" s="140">
        <v>0</v>
      </c>
      <c r="T834" s="140">
        <v>-1673.2386999999871</v>
      </c>
      <c r="U834" s="140">
        <v>0</v>
      </c>
      <c r="V834" s="141">
        <v>0</v>
      </c>
      <c r="W834" s="141">
        <v>99.203905445261682</v>
      </c>
      <c r="X834" s="140">
        <v>100</v>
      </c>
      <c r="Y834" s="141">
        <v>99.015891872944067</v>
      </c>
      <c r="Z834" s="141">
        <v>0</v>
      </c>
      <c r="AA834" s="148">
        <v>100</v>
      </c>
    </row>
    <row r="835" spans="1:27" s="147" customFormat="1" ht="12.75" x14ac:dyDescent="0.2">
      <c r="A835" s="130">
        <v>827</v>
      </c>
      <c r="B835" s="137" t="s">
        <v>1927</v>
      </c>
      <c r="C835" s="138">
        <v>1502.3000000000002</v>
      </c>
      <c r="D835" s="138">
        <v>762.7</v>
      </c>
      <c r="E835" s="138">
        <v>725.6</v>
      </c>
      <c r="F835" s="138">
        <v>0</v>
      </c>
      <c r="G835" s="138">
        <v>14</v>
      </c>
      <c r="H835" s="138">
        <v>1721.0999999999997</v>
      </c>
      <c r="I835" s="139">
        <v>762.7</v>
      </c>
      <c r="J835" s="139">
        <v>806.6</v>
      </c>
      <c r="K835" s="139">
        <v>0</v>
      </c>
      <c r="L835" s="139">
        <v>60.399999999999991</v>
      </c>
      <c r="M835" s="138">
        <v>1711.8742000000002</v>
      </c>
      <c r="N835" s="139">
        <v>762.7</v>
      </c>
      <c r="O835" s="139">
        <v>797.4</v>
      </c>
      <c r="P835" s="139">
        <v>0</v>
      </c>
      <c r="Q835" s="140">
        <v>60.399999999999991</v>
      </c>
      <c r="R835" s="141">
        <v>-9.2257999999994809</v>
      </c>
      <c r="S835" s="140">
        <v>0</v>
      </c>
      <c r="T835" s="140">
        <v>-9.2257999999999356</v>
      </c>
      <c r="U835" s="140">
        <v>0</v>
      </c>
      <c r="V835" s="141">
        <v>0</v>
      </c>
      <c r="W835" s="141">
        <v>99.463959095927052</v>
      </c>
      <c r="X835" s="140">
        <v>100</v>
      </c>
      <c r="Y835" s="141">
        <v>98.9</v>
      </c>
      <c r="Z835" s="141">
        <v>0</v>
      </c>
      <c r="AA835" s="148">
        <v>100</v>
      </c>
    </row>
    <row r="836" spans="1:27" s="147" customFormat="1" ht="12.75" x14ac:dyDescent="0.2">
      <c r="A836" s="130">
        <v>828</v>
      </c>
      <c r="B836" s="137" t="s">
        <v>1928</v>
      </c>
      <c r="C836" s="138">
        <v>2921.3</v>
      </c>
      <c r="D836" s="138">
        <v>714.1</v>
      </c>
      <c r="E836" s="138">
        <v>2046.3</v>
      </c>
      <c r="F836" s="138">
        <v>0</v>
      </c>
      <c r="G836" s="138">
        <v>160.9</v>
      </c>
      <c r="H836" s="138">
        <v>2998.3999999999992</v>
      </c>
      <c r="I836" s="139">
        <v>714.1</v>
      </c>
      <c r="J836" s="139">
        <v>2204.6999999999998</v>
      </c>
      <c r="K836" s="139">
        <v>0</v>
      </c>
      <c r="L836" s="139">
        <v>171</v>
      </c>
      <c r="M836" s="138">
        <v>2998.3999999999996</v>
      </c>
      <c r="N836" s="139">
        <v>714.1</v>
      </c>
      <c r="O836" s="139">
        <v>2204.6999999999998</v>
      </c>
      <c r="P836" s="139">
        <v>0</v>
      </c>
      <c r="Q836" s="140">
        <v>171</v>
      </c>
      <c r="R836" s="141">
        <v>0</v>
      </c>
      <c r="S836" s="140">
        <v>0</v>
      </c>
      <c r="T836" s="140">
        <v>0</v>
      </c>
      <c r="U836" s="140">
        <v>0</v>
      </c>
      <c r="V836" s="141">
        <v>0</v>
      </c>
      <c r="W836" s="141">
        <v>100.00000000000003</v>
      </c>
      <c r="X836" s="140">
        <v>100</v>
      </c>
      <c r="Y836" s="141">
        <v>100</v>
      </c>
      <c r="Z836" s="141">
        <v>0</v>
      </c>
      <c r="AA836" s="148">
        <v>100</v>
      </c>
    </row>
    <row r="837" spans="1:27" s="147" customFormat="1" ht="12.75" x14ac:dyDescent="0.2">
      <c r="A837" s="130">
        <v>829</v>
      </c>
      <c r="B837" s="137" t="s">
        <v>1929</v>
      </c>
      <c r="C837" s="138">
        <v>2468.4</v>
      </c>
      <c r="D837" s="138">
        <v>914.1</v>
      </c>
      <c r="E837" s="138">
        <v>1523.9</v>
      </c>
      <c r="F837" s="138">
        <v>0</v>
      </c>
      <c r="G837" s="138">
        <v>30.4</v>
      </c>
      <c r="H837" s="138">
        <v>2629.5</v>
      </c>
      <c r="I837" s="139">
        <v>914.1</v>
      </c>
      <c r="J837" s="139">
        <v>1631.7</v>
      </c>
      <c r="K837" s="139">
        <v>0</v>
      </c>
      <c r="L837" s="139">
        <v>83.699999999999989</v>
      </c>
      <c r="M837" s="138">
        <v>2622.1969999999997</v>
      </c>
      <c r="N837" s="139">
        <v>914.1</v>
      </c>
      <c r="O837" s="139">
        <v>1624.3969999999999</v>
      </c>
      <c r="P837" s="139">
        <v>0</v>
      </c>
      <c r="Q837" s="140">
        <v>83.699999999999989</v>
      </c>
      <c r="R837" s="141">
        <v>-7.3030000000003383</v>
      </c>
      <c r="S837" s="140">
        <v>0</v>
      </c>
      <c r="T837" s="140">
        <v>-7.303000000000111</v>
      </c>
      <c r="U837" s="140">
        <v>0</v>
      </c>
      <c r="V837" s="141">
        <v>0</v>
      </c>
      <c r="W837" s="141">
        <v>99.722266590606566</v>
      </c>
      <c r="X837" s="140">
        <v>100</v>
      </c>
      <c r="Y837" s="140">
        <v>99.552429981001396</v>
      </c>
      <c r="Z837" s="140">
        <v>0</v>
      </c>
      <c r="AA837" s="142">
        <v>100</v>
      </c>
    </row>
    <row r="838" spans="1:27" s="147" customFormat="1" ht="12.75" x14ac:dyDescent="0.2">
      <c r="A838" s="130">
        <v>830</v>
      </c>
      <c r="B838" s="137" t="s">
        <v>1930</v>
      </c>
      <c r="C838" s="138">
        <v>2608.8000000000002</v>
      </c>
      <c r="D838" s="138">
        <v>943.6</v>
      </c>
      <c r="E838" s="138">
        <v>1584.4</v>
      </c>
      <c r="F838" s="138">
        <v>0</v>
      </c>
      <c r="G838" s="138">
        <v>80.8</v>
      </c>
      <c r="H838" s="138">
        <v>2822.0000000000005</v>
      </c>
      <c r="I838" s="139">
        <v>943.6</v>
      </c>
      <c r="J838" s="139">
        <v>1721.8</v>
      </c>
      <c r="K838" s="139">
        <v>0</v>
      </c>
      <c r="L838" s="139">
        <v>156.6</v>
      </c>
      <c r="M838" s="138">
        <v>2781.9958999999999</v>
      </c>
      <c r="N838" s="139">
        <v>943.6</v>
      </c>
      <c r="O838" s="139">
        <v>1681.7959000000001</v>
      </c>
      <c r="P838" s="139">
        <v>0</v>
      </c>
      <c r="Q838" s="140">
        <v>156.6</v>
      </c>
      <c r="R838" s="141">
        <v>-40.004100000000562</v>
      </c>
      <c r="S838" s="140">
        <v>0</v>
      </c>
      <c r="T838" s="140">
        <v>-40.00409999999988</v>
      </c>
      <c r="U838" s="140">
        <v>0</v>
      </c>
      <c r="V838" s="141">
        <v>0</v>
      </c>
      <c r="W838" s="141">
        <v>98.582420269312522</v>
      </c>
      <c r="X838" s="140">
        <v>100</v>
      </c>
      <c r="Y838" s="140">
        <v>97.676611685445465</v>
      </c>
      <c r="Z838" s="140">
        <v>0</v>
      </c>
      <c r="AA838" s="142">
        <v>100</v>
      </c>
    </row>
    <row r="839" spans="1:27" s="147" customFormat="1" ht="12.75" x14ac:dyDescent="0.2">
      <c r="A839" s="130">
        <v>831</v>
      </c>
      <c r="B839" s="137" t="s">
        <v>1931</v>
      </c>
      <c r="C839" s="138">
        <v>2774.4</v>
      </c>
      <c r="D839" s="138">
        <v>783.3</v>
      </c>
      <c r="E839" s="138">
        <v>1826.8</v>
      </c>
      <c r="F839" s="138">
        <v>0</v>
      </c>
      <c r="G839" s="138">
        <v>164.3</v>
      </c>
      <c r="H839" s="138">
        <v>2930.4000000000005</v>
      </c>
      <c r="I839" s="139">
        <v>783.3</v>
      </c>
      <c r="J839" s="139">
        <v>1982.8000000000002</v>
      </c>
      <c r="K839" s="139">
        <v>0</v>
      </c>
      <c r="L839" s="139">
        <v>164.3</v>
      </c>
      <c r="M839" s="138">
        <v>2930.4000000000005</v>
      </c>
      <c r="N839" s="139">
        <v>783.3</v>
      </c>
      <c r="O839" s="139">
        <v>1982.8000000000002</v>
      </c>
      <c r="P839" s="139">
        <v>0</v>
      </c>
      <c r="Q839" s="140">
        <v>164.3</v>
      </c>
      <c r="R839" s="141">
        <v>0</v>
      </c>
      <c r="S839" s="140">
        <v>0</v>
      </c>
      <c r="T839" s="140">
        <v>0</v>
      </c>
      <c r="U839" s="140">
        <v>0</v>
      </c>
      <c r="V839" s="141">
        <v>0</v>
      </c>
      <c r="W839" s="141">
        <v>100</v>
      </c>
      <c r="X839" s="140">
        <v>100</v>
      </c>
      <c r="Y839" s="140">
        <v>100</v>
      </c>
      <c r="Z839" s="140">
        <v>0</v>
      </c>
      <c r="AA839" s="142">
        <v>100</v>
      </c>
    </row>
    <row r="840" spans="1:27" s="147" customFormat="1" ht="12.75" x14ac:dyDescent="0.2">
      <c r="A840" s="130">
        <v>832</v>
      </c>
      <c r="B840" s="137" t="s">
        <v>1932</v>
      </c>
      <c r="C840" s="138">
        <v>1614.8</v>
      </c>
      <c r="D840" s="138">
        <v>699.8</v>
      </c>
      <c r="E840" s="138">
        <v>890.3</v>
      </c>
      <c r="F840" s="138">
        <v>0</v>
      </c>
      <c r="G840" s="138">
        <v>24.7</v>
      </c>
      <c r="H840" s="138">
        <v>1696.1</v>
      </c>
      <c r="I840" s="139">
        <v>699.8</v>
      </c>
      <c r="J840" s="139">
        <v>970.3</v>
      </c>
      <c r="K840" s="139">
        <v>0</v>
      </c>
      <c r="L840" s="139">
        <v>26</v>
      </c>
      <c r="M840" s="138">
        <v>1656.7363</v>
      </c>
      <c r="N840" s="139">
        <v>699.8</v>
      </c>
      <c r="O840" s="139">
        <v>930.93629999999996</v>
      </c>
      <c r="P840" s="139">
        <v>0</v>
      </c>
      <c r="Q840" s="140">
        <v>26</v>
      </c>
      <c r="R840" s="141">
        <v>-39.363699999999881</v>
      </c>
      <c r="S840" s="140">
        <v>0</v>
      </c>
      <c r="T840" s="140">
        <v>-39.363699999999994</v>
      </c>
      <c r="U840" s="140">
        <v>0</v>
      </c>
      <c r="V840" s="141">
        <v>0</v>
      </c>
      <c r="W840" s="141">
        <v>97.679163964388906</v>
      </c>
      <c r="X840" s="140">
        <v>100</v>
      </c>
      <c r="Y840" s="140">
        <v>95.943141296506241</v>
      </c>
      <c r="Z840" s="140">
        <v>0</v>
      </c>
      <c r="AA840" s="142">
        <v>100</v>
      </c>
    </row>
    <row r="841" spans="1:27" s="147" customFormat="1" ht="12.75" x14ac:dyDescent="0.2">
      <c r="A841" s="130">
        <v>833</v>
      </c>
      <c r="B841" s="137" t="s">
        <v>1933</v>
      </c>
      <c r="C841" s="138">
        <v>2650.7000000000003</v>
      </c>
      <c r="D841" s="138">
        <v>856.7</v>
      </c>
      <c r="E841" s="138">
        <v>1776.1</v>
      </c>
      <c r="F841" s="138">
        <v>0</v>
      </c>
      <c r="G841" s="138">
        <v>17.899999999999999</v>
      </c>
      <c r="H841" s="138">
        <v>2776.1000000000004</v>
      </c>
      <c r="I841" s="139">
        <v>856.7</v>
      </c>
      <c r="J841" s="139">
        <v>1886.7</v>
      </c>
      <c r="K841" s="139">
        <v>0</v>
      </c>
      <c r="L841" s="139">
        <v>32.699999999999989</v>
      </c>
      <c r="M841" s="138">
        <v>2772.1095999999998</v>
      </c>
      <c r="N841" s="139">
        <v>856.7</v>
      </c>
      <c r="O841" s="139">
        <v>1882.7095999999999</v>
      </c>
      <c r="P841" s="139">
        <v>0</v>
      </c>
      <c r="Q841" s="140">
        <v>32.699999999999989</v>
      </c>
      <c r="R841" s="141">
        <v>-3.9904000000005908</v>
      </c>
      <c r="S841" s="140">
        <v>0</v>
      </c>
      <c r="T841" s="140">
        <v>-3.9904000000001361</v>
      </c>
      <c r="U841" s="140">
        <v>0</v>
      </c>
      <c r="V841" s="141">
        <v>0</v>
      </c>
      <c r="W841" s="141">
        <v>99.856258780303293</v>
      </c>
      <c r="X841" s="140">
        <v>100</v>
      </c>
      <c r="Y841" s="140">
        <v>99.788498436423382</v>
      </c>
      <c r="Z841" s="140">
        <v>0</v>
      </c>
      <c r="AA841" s="142">
        <v>100</v>
      </c>
    </row>
    <row r="842" spans="1:27" s="147" customFormat="1" ht="12.75" x14ac:dyDescent="0.2">
      <c r="A842" s="130">
        <v>834</v>
      </c>
      <c r="B842" s="137" t="s">
        <v>1934</v>
      </c>
      <c r="C842" s="138">
        <v>659.8</v>
      </c>
      <c r="D842" s="138">
        <v>548.29999999999995</v>
      </c>
      <c r="E842" s="138">
        <v>82.8</v>
      </c>
      <c r="F842" s="138">
        <v>0</v>
      </c>
      <c r="G842" s="138">
        <v>28.7</v>
      </c>
      <c r="H842" s="138">
        <v>659.8</v>
      </c>
      <c r="I842" s="139">
        <v>548.29999999999995</v>
      </c>
      <c r="J842" s="139">
        <v>82.8</v>
      </c>
      <c r="K842" s="139">
        <v>0</v>
      </c>
      <c r="L842" s="139">
        <v>28.7</v>
      </c>
      <c r="M842" s="138">
        <v>659.50400000000002</v>
      </c>
      <c r="N842" s="139">
        <v>548.29999999999995</v>
      </c>
      <c r="O842" s="139">
        <v>82.504000000000005</v>
      </c>
      <c r="P842" s="139">
        <v>0</v>
      </c>
      <c r="Q842" s="140">
        <v>28.7</v>
      </c>
      <c r="R842" s="141">
        <v>-0.29599999999993543</v>
      </c>
      <c r="S842" s="140">
        <v>0</v>
      </c>
      <c r="T842" s="140">
        <v>-0.29599999999999227</v>
      </c>
      <c r="U842" s="140">
        <v>0</v>
      </c>
      <c r="V842" s="141">
        <v>0</v>
      </c>
      <c r="W842" s="141">
        <v>99.955137920582004</v>
      </c>
      <c r="X842" s="140">
        <v>100</v>
      </c>
      <c r="Y842" s="140">
        <v>99.642512077294697</v>
      </c>
      <c r="Z842" s="140">
        <v>0</v>
      </c>
      <c r="AA842" s="142">
        <v>100</v>
      </c>
    </row>
    <row r="843" spans="1:27" s="147" customFormat="1" ht="12.75" x14ac:dyDescent="0.2">
      <c r="A843" s="130">
        <v>835</v>
      </c>
      <c r="B843" s="137" t="s">
        <v>1935</v>
      </c>
      <c r="C843" s="138">
        <v>1679.1000000000001</v>
      </c>
      <c r="D843" s="138">
        <v>683.7</v>
      </c>
      <c r="E843" s="138">
        <v>971.6</v>
      </c>
      <c r="F843" s="138">
        <v>0</v>
      </c>
      <c r="G843" s="138">
        <v>23.8</v>
      </c>
      <c r="H843" s="138">
        <v>1743.1999999999998</v>
      </c>
      <c r="I843" s="139">
        <v>683.7</v>
      </c>
      <c r="J843" s="139">
        <v>1017.3999999999999</v>
      </c>
      <c r="K843" s="139">
        <v>0</v>
      </c>
      <c r="L843" s="139">
        <v>42.099999999999994</v>
      </c>
      <c r="M843" s="138">
        <v>1743.1999999999998</v>
      </c>
      <c r="N843" s="139">
        <v>683.7</v>
      </c>
      <c r="O843" s="139">
        <v>1017.4</v>
      </c>
      <c r="P843" s="139">
        <v>0</v>
      </c>
      <c r="Q843" s="140">
        <v>42.099999999999994</v>
      </c>
      <c r="R843" s="141">
        <v>0</v>
      </c>
      <c r="S843" s="140">
        <v>0</v>
      </c>
      <c r="T843" s="140">
        <v>0</v>
      </c>
      <c r="U843" s="140">
        <v>0</v>
      </c>
      <c r="V843" s="141">
        <v>0</v>
      </c>
      <c r="W843" s="141">
        <v>100</v>
      </c>
      <c r="X843" s="140">
        <v>100</v>
      </c>
      <c r="Y843" s="140">
        <v>100.00000000000003</v>
      </c>
      <c r="Z843" s="140">
        <v>0</v>
      </c>
      <c r="AA843" s="142">
        <v>100</v>
      </c>
    </row>
    <row r="844" spans="1:27" s="147" customFormat="1" ht="12.75" x14ac:dyDescent="0.2">
      <c r="A844" s="130">
        <v>836</v>
      </c>
      <c r="B844" s="137" t="s">
        <v>1936</v>
      </c>
      <c r="C844" s="138">
        <v>2086.8000000000002</v>
      </c>
      <c r="D844" s="138">
        <v>839.1</v>
      </c>
      <c r="E844" s="138">
        <v>1225.7</v>
      </c>
      <c r="F844" s="138">
        <v>0</v>
      </c>
      <c r="G844" s="138">
        <v>22</v>
      </c>
      <c r="H844" s="138">
        <v>2221.2999999999997</v>
      </c>
      <c r="I844" s="139">
        <v>839.1</v>
      </c>
      <c r="J844" s="139">
        <v>1253.5999999999999</v>
      </c>
      <c r="K844" s="139">
        <v>0</v>
      </c>
      <c r="L844" s="139">
        <v>128.6</v>
      </c>
      <c r="M844" s="138">
        <v>2068.6999999999998</v>
      </c>
      <c r="N844" s="139">
        <v>839.1</v>
      </c>
      <c r="O844" s="139">
        <v>1101</v>
      </c>
      <c r="P844" s="139">
        <v>0</v>
      </c>
      <c r="Q844" s="140">
        <v>128.6</v>
      </c>
      <c r="R844" s="141">
        <v>-152.59999999999991</v>
      </c>
      <c r="S844" s="140">
        <v>0</v>
      </c>
      <c r="T844" s="140">
        <v>-152.59999999999991</v>
      </c>
      <c r="U844" s="140">
        <v>0</v>
      </c>
      <c r="V844" s="141">
        <v>0</v>
      </c>
      <c r="W844" s="141">
        <v>93.130149011839919</v>
      </c>
      <c r="X844" s="140">
        <v>100</v>
      </c>
      <c r="Y844" s="140">
        <v>87.827058072750489</v>
      </c>
      <c r="Z844" s="140">
        <v>0</v>
      </c>
      <c r="AA844" s="142">
        <v>100</v>
      </c>
    </row>
    <row r="845" spans="1:27" s="147" customFormat="1" ht="12.75" x14ac:dyDescent="0.2">
      <c r="A845" s="130">
        <v>837</v>
      </c>
      <c r="B845" s="137" t="s">
        <v>1937</v>
      </c>
      <c r="C845" s="138">
        <v>1702.8</v>
      </c>
      <c r="D845" s="138">
        <v>804.1</v>
      </c>
      <c r="E845" s="138">
        <v>881.6</v>
      </c>
      <c r="F845" s="138">
        <v>0</v>
      </c>
      <c r="G845" s="138">
        <v>17.100000000000001</v>
      </c>
      <c r="H845" s="138">
        <v>1774.6</v>
      </c>
      <c r="I845" s="139">
        <v>804.1</v>
      </c>
      <c r="J845" s="139">
        <v>953.40000000000009</v>
      </c>
      <c r="K845" s="139">
        <v>0</v>
      </c>
      <c r="L845" s="139">
        <v>17.100000000000001</v>
      </c>
      <c r="M845" s="138">
        <v>1679.4497000000001</v>
      </c>
      <c r="N845" s="139">
        <v>804.1</v>
      </c>
      <c r="O845" s="139">
        <v>858.24970000000008</v>
      </c>
      <c r="P845" s="139">
        <v>0</v>
      </c>
      <c r="Q845" s="140">
        <v>17.100000000000001</v>
      </c>
      <c r="R845" s="141">
        <v>-95.150299999999788</v>
      </c>
      <c r="S845" s="140">
        <v>0</v>
      </c>
      <c r="T845" s="140">
        <v>-95.150300000000016</v>
      </c>
      <c r="U845" s="140">
        <v>0</v>
      </c>
      <c r="V845" s="141">
        <v>0</v>
      </c>
      <c r="W845" s="141">
        <v>94.63821142792743</v>
      </c>
      <c r="X845" s="140">
        <v>100</v>
      </c>
      <c r="Y845" s="140">
        <v>90.019897209985317</v>
      </c>
      <c r="Z845" s="140">
        <v>0</v>
      </c>
      <c r="AA845" s="142">
        <v>100</v>
      </c>
    </row>
    <row r="846" spans="1:27" s="147" customFormat="1" ht="12.75" x14ac:dyDescent="0.2">
      <c r="A846" s="130">
        <v>838</v>
      </c>
      <c r="B846" s="137" t="s">
        <v>1938</v>
      </c>
      <c r="C846" s="138">
        <v>1298.0999999999999</v>
      </c>
      <c r="D846" s="138">
        <v>679.9</v>
      </c>
      <c r="E846" s="138">
        <v>596.1</v>
      </c>
      <c r="F846" s="138">
        <v>0</v>
      </c>
      <c r="G846" s="138">
        <v>22.1</v>
      </c>
      <c r="H846" s="138">
        <v>1359.6999999999998</v>
      </c>
      <c r="I846" s="139">
        <v>679.9</v>
      </c>
      <c r="J846" s="139">
        <v>656.2</v>
      </c>
      <c r="K846" s="139">
        <v>0</v>
      </c>
      <c r="L846" s="139">
        <v>23.6</v>
      </c>
      <c r="M846" s="138">
        <v>1359.6999999999998</v>
      </c>
      <c r="N846" s="139">
        <v>679.9</v>
      </c>
      <c r="O846" s="139">
        <v>656.2</v>
      </c>
      <c r="P846" s="139">
        <v>0</v>
      </c>
      <c r="Q846" s="140">
        <v>23.6</v>
      </c>
      <c r="R846" s="141">
        <v>0</v>
      </c>
      <c r="S846" s="140">
        <v>0</v>
      </c>
      <c r="T846" s="140">
        <v>0</v>
      </c>
      <c r="U846" s="140">
        <v>0</v>
      </c>
      <c r="V846" s="141">
        <v>0</v>
      </c>
      <c r="W846" s="141">
        <v>100</v>
      </c>
      <c r="X846" s="140">
        <v>100</v>
      </c>
      <c r="Y846" s="140">
        <v>100</v>
      </c>
      <c r="Z846" s="140">
        <v>0</v>
      </c>
      <c r="AA846" s="142">
        <v>100</v>
      </c>
    </row>
    <row r="847" spans="1:27" s="147" customFormat="1" ht="12.75" x14ac:dyDescent="0.2">
      <c r="A847" s="130">
        <v>839</v>
      </c>
      <c r="B847" s="137" t="s">
        <v>1939</v>
      </c>
      <c r="C847" s="138">
        <v>3230.9</v>
      </c>
      <c r="D847" s="138">
        <v>1066.4000000000001</v>
      </c>
      <c r="E847" s="138">
        <v>2118.6999999999998</v>
      </c>
      <c r="F847" s="138">
        <v>0</v>
      </c>
      <c r="G847" s="138">
        <v>45.8</v>
      </c>
      <c r="H847" s="138">
        <v>3575.7000000000003</v>
      </c>
      <c r="I847" s="139">
        <v>1066.4000000000001</v>
      </c>
      <c r="J847" s="139">
        <v>2332.5</v>
      </c>
      <c r="K847" s="139">
        <v>0</v>
      </c>
      <c r="L847" s="139">
        <v>176.8</v>
      </c>
      <c r="M847" s="138">
        <v>3484.8102000000003</v>
      </c>
      <c r="N847" s="139">
        <v>1066.4000000000001</v>
      </c>
      <c r="O847" s="139">
        <v>2241.6102000000001</v>
      </c>
      <c r="P847" s="139">
        <v>0</v>
      </c>
      <c r="Q847" s="140">
        <v>176.8</v>
      </c>
      <c r="R847" s="141">
        <v>-90.889799999999923</v>
      </c>
      <c r="S847" s="140">
        <v>0</v>
      </c>
      <c r="T847" s="140">
        <v>-90.889799999999923</v>
      </c>
      <c r="U847" s="140">
        <v>0</v>
      </c>
      <c r="V847" s="141">
        <v>0</v>
      </c>
      <c r="W847" s="141">
        <v>97.458125681684706</v>
      </c>
      <c r="X847" s="140">
        <v>100</v>
      </c>
      <c r="Y847" s="140">
        <v>96.103331189710616</v>
      </c>
      <c r="Z847" s="140">
        <v>0</v>
      </c>
      <c r="AA847" s="142">
        <v>100</v>
      </c>
    </row>
    <row r="848" spans="1:27" s="147" customFormat="1" ht="12.75" x14ac:dyDescent="0.2">
      <c r="A848" s="130">
        <v>840</v>
      </c>
      <c r="B848" s="137" t="s">
        <v>1940</v>
      </c>
      <c r="C848" s="138">
        <v>1094.4000000000001</v>
      </c>
      <c r="D848" s="138">
        <v>592.6</v>
      </c>
      <c r="E848" s="138">
        <v>486.4</v>
      </c>
      <c r="F848" s="138">
        <v>0</v>
      </c>
      <c r="G848" s="138">
        <v>15.4</v>
      </c>
      <c r="H848" s="138">
        <v>1125.3000000000002</v>
      </c>
      <c r="I848" s="139">
        <v>592.6</v>
      </c>
      <c r="J848" s="139">
        <v>517.29999999999995</v>
      </c>
      <c r="K848" s="139">
        <v>0</v>
      </c>
      <c r="L848" s="139">
        <v>15.4</v>
      </c>
      <c r="M848" s="138">
        <v>1114.6624000000002</v>
      </c>
      <c r="N848" s="139">
        <v>592.6</v>
      </c>
      <c r="O848" s="139">
        <v>506.66239999999999</v>
      </c>
      <c r="P848" s="139">
        <v>0</v>
      </c>
      <c r="Q848" s="140">
        <v>15.4</v>
      </c>
      <c r="R848" s="141">
        <v>-10.63760000000002</v>
      </c>
      <c r="S848" s="140">
        <v>0</v>
      </c>
      <c r="T848" s="140">
        <v>-10.637599999999964</v>
      </c>
      <c r="U848" s="140">
        <v>0</v>
      </c>
      <c r="V848" s="141">
        <v>0</v>
      </c>
      <c r="W848" s="141">
        <v>99.05468763885186</v>
      </c>
      <c r="X848" s="140">
        <v>100</v>
      </c>
      <c r="Y848" s="140">
        <v>97.943630388555974</v>
      </c>
      <c r="Z848" s="140">
        <v>0</v>
      </c>
      <c r="AA848" s="142">
        <v>100</v>
      </c>
    </row>
    <row r="849" spans="1:27" s="147" customFormat="1" ht="12.75" x14ac:dyDescent="0.2">
      <c r="A849" s="130">
        <v>841</v>
      </c>
      <c r="B849" s="137" t="s">
        <v>1941</v>
      </c>
      <c r="C849" s="138">
        <v>2719.9</v>
      </c>
      <c r="D849" s="138">
        <v>892.2</v>
      </c>
      <c r="E849" s="138">
        <v>1804.2</v>
      </c>
      <c r="F849" s="138">
        <v>0</v>
      </c>
      <c r="G849" s="138">
        <v>23.5</v>
      </c>
      <c r="H849" s="138">
        <v>2974.7000000000003</v>
      </c>
      <c r="I849" s="139">
        <v>892.2</v>
      </c>
      <c r="J849" s="139">
        <v>1900.4</v>
      </c>
      <c r="K849" s="139">
        <v>0</v>
      </c>
      <c r="L849" s="139">
        <v>182.10000000000002</v>
      </c>
      <c r="M849" s="138">
        <v>2974.7000000000003</v>
      </c>
      <c r="N849" s="139">
        <v>892.2</v>
      </c>
      <c r="O849" s="139">
        <v>1900.3999999999999</v>
      </c>
      <c r="P849" s="139">
        <v>0</v>
      </c>
      <c r="Q849" s="140">
        <v>182.10000000000002</v>
      </c>
      <c r="R849" s="141">
        <v>0</v>
      </c>
      <c r="S849" s="140">
        <v>0</v>
      </c>
      <c r="T849" s="140">
        <v>0</v>
      </c>
      <c r="U849" s="140">
        <v>0</v>
      </c>
      <c r="V849" s="141">
        <v>0</v>
      </c>
      <c r="W849" s="141">
        <v>100</v>
      </c>
      <c r="X849" s="140">
        <v>100</v>
      </c>
      <c r="Y849" s="140">
        <v>99.999999999999986</v>
      </c>
      <c r="Z849" s="140">
        <v>0</v>
      </c>
      <c r="AA849" s="142">
        <v>100</v>
      </c>
    </row>
    <row r="850" spans="1:27" s="147" customFormat="1" ht="12.75" x14ac:dyDescent="0.2">
      <c r="A850" s="130">
        <v>842</v>
      </c>
      <c r="B850" s="137" t="s">
        <v>1942</v>
      </c>
      <c r="C850" s="138">
        <v>1940.9</v>
      </c>
      <c r="D850" s="138">
        <v>888.6</v>
      </c>
      <c r="E850" s="138">
        <v>1024.2</v>
      </c>
      <c r="F850" s="138">
        <v>0</v>
      </c>
      <c r="G850" s="138">
        <v>28.1</v>
      </c>
      <c r="H850" s="138">
        <v>2939.3999999999992</v>
      </c>
      <c r="I850" s="139">
        <v>888.6</v>
      </c>
      <c r="J850" s="139">
        <v>1923.4</v>
      </c>
      <c r="K850" s="139">
        <v>0</v>
      </c>
      <c r="L850" s="139">
        <v>127.39999999999999</v>
      </c>
      <c r="M850" s="138">
        <v>2778.0578</v>
      </c>
      <c r="N850" s="139">
        <v>888.6</v>
      </c>
      <c r="O850" s="139">
        <v>1762.0579</v>
      </c>
      <c r="P850" s="139">
        <v>0</v>
      </c>
      <c r="Q850" s="140">
        <v>127.39999999999999</v>
      </c>
      <c r="R850" s="141">
        <v>-161.34219999999914</v>
      </c>
      <c r="S850" s="140">
        <v>0</v>
      </c>
      <c r="T850" s="140">
        <v>-161.34210000000007</v>
      </c>
      <c r="U850" s="140">
        <v>0</v>
      </c>
      <c r="V850" s="141">
        <v>0</v>
      </c>
      <c r="W850" s="141">
        <v>94.511049874123998</v>
      </c>
      <c r="X850" s="140">
        <v>100</v>
      </c>
      <c r="Y850" s="140">
        <v>91.611620047831963</v>
      </c>
      <c r="Z850" s="140">
        <v>0</v>
      </c>
      <c r="AA850" s="142">
        <v>100</v>
      </c>
    </row>
    <row r="851" spans="1:27" s="147" customFormat="1" ht="12.75" x14ac:dyDescent="0.2">
      <c r="A851" s="130">
        <v>843</v>
      </c>
      <c r="B851" s="137" t="s">
        <v>1943</v>
      </c>
      <c r="C851" s="138">
        <v>1398.7000000000003</v>
      </c>
      <c r="D851" s="138">
        <v>728.1</v>
      </c>
      <c r="E851" s="138">
        <v>656.2</v>
      </c>
      <c r="F851" s="138">
        <v>0</v>
      </c>
      <c r="G851" s="138">
        <v>14.4</v>
      </c>
      <c r="H851" s="138">
        <v>1429.7999999999995</v>
      </c>
      <c r="I851" s="139">
        <v>728.1</v>
      </c>
      <c r="J851" s="139">
        <v>673</v>
      </c>
      <c r="K851" s="139">
        <v>0</v>
      </c>
      <c r="L851" s="139">
        <v>28.700000000000003</v>
      </c>
      <c r="M851" s="138">
        <v>1381.0407</v>
      </c>
      <c r="N851" s="139">
        <v>728.1</v>
      </c>
      <c r="O851" s="139">
        <v>624.24070000000006</v>
      </c>
      <c r="P851" s="139">
        <v>0</v>
      </c>
      <c r="Q851" s="140">
        <v>28.700000000000003</v>
      </c>
      <c r="R851" s="141">
        <v>-48.759299999999484</v>
      </c>
      <c r="S851" s="140">
        <v>0</v>
      </c>
      <c r="T851" s="140">
        <v>-48.759299999999939</v>
      </c>
      <c r="U851" s="140">
        <v>0</v>
      </c>
      <c r="V851" s="141">
        <v>0</v>
      </c>
      <c r="W851" s="141">
        <v>96.589781787662645</v>
      </c>
      <c r="X851" s="140">
        <v>100</v>
      </c>
      <c r="Y851" s="140">
        <v>92.754933135215467</v>
      </c>
      <c r="Z851" s="140">
        <v>0</v>
      </c>
      <c r="AA851" s="142">
        <v>100</v>
      </c>
    </row>
    <row r="852" spans="1:27" s="147" customFormat="1" ht="12.75" x14ac:dyDescent="0.2">
      <c r="A852" s="130">
        <v>844</v>
      </c>
      <c r="B852" s="137" t="s">
        <v>1944</v>
      </c>
      <c r="C852" s="138">
        <v>4035.8999999999996</v>
      </c>
      <c r="D852" s="138">
        <v>1023.6</v>
      </c>
      <c r="E852" s="138">
        <v>2953.6</v>
      </c>
      <c r="F852" s="138">
        <v>0</v>
      </c>
      <c r="G852" s="138">
        <v>58.7</v>
      </c>
      <c r="H852" s="138">
        <v>4214.6000000000004</v>
      </c>
      <c r="I852" s="139">
        <v>1023.6</v>
      </c>
      <c r="J852" s="139">
        <v>3129.5</v>
      </c>
      <c r="K852" s="139">
        <v>0</v>
      </c>
      <c r="L852" s="139">
        <v>61.5</v>
      </c>
      <c r="M852" s="138">
        <v>4054.3377999999998</v>
      </c>
      <c r="N852" s="139">
        <v>1023.6</v>
      </c>
      <c r="O852" s="139">
        <v>2969.2379000000001</v>
      </c>
      <c r="P852" s="139">
        <v>0</v>
      </c>
      <c r="Q852" s="140">
        <v>61.5</v>
      </c>
      <c r="R852" s="141">
        <v>-160.26220000000058</v>
      </c>
      <c r="S852" s="140">
        <v>0</v>
      </c>
      <c r="T852" s="140">
        <v>-160.26209999999992</v>
      </c>
      <c r="U852" s="140">
        <v>0</v>
      </c>
      <c r="V852" s="141">
        <v>0</v>
      </c>
      <c r="W852" s="141">
        <v>96.197451715465277</v>
      </c>
      <c r="X852" s="140">
        <v>100</v>
      </c>
      <c r="Y852" s="140">
        <v>94.878987058635573</v>
      </c>
      <c r="Z852" s="140">
        <v>0</v>
      </c>
      <c r="AA852" s="142">
        <v>100</v>
      </c>
    </row>
    <row r="853" spans="1:27" s="147" customFormat="1" ht="12.75" x14ac:dyDescent="0.2">
      <c r="A853" s="130">
        <v>845</v>
      </c>
      <c r="B853" s="137" t="s">
        <v>1945</v>
      </c>
      <c r="C853" s="138">
        <v>1294.5999999999999</v>
      </c>
      <c r="D853" s="138">
        <v>476.7</v>
      </c>
      <c r="E853" s="138">
        <v>788.4</v>
      </c>
      <c r="F853" s="138">
        <v>0</v>
      </c>
      <c r="G853" s="138">
        <v>29.5</v>
      </c>
      <c r="H853" s="138">
        <v>1664.1</v>
      </c>
      <c r="I853" s="139">
        <v>476.7</v>
      </c>
      <c r="J853" s="139">
        <v>1099.2</v>
      </c>
      <c r="K853" s="139">
        <v>0</v>
      </c>
      <c r="L853" s="139">
        <v>88.2</v>
      </c>
      <c r="M853" s="138">
        <v>1643.1380000000001</v>
      </c>
      <c r="N853" s="139">
        <v>476.7</v>
      </c>
      <c r="O853" s="139">
        <v>1078.2380000000001</v>
      </c>
      <c r="P853" s="139">
        <v>0</v>
      </c>
      <c r="Q853" s="140">
        <v>88.2</v>
      </c>
      <c r="R853" s="141">
        <v>-20.961999999999762</v>
      </c>
      <c r="S853" s="140">
        <v>0</v>
      </c>
      <c r="T853" s="140">
        <v>-20.961999999999989</v>
      </c>
      <c r="U853" s="140">
        <v>0</v>
      </c>
      <c r="V853" s="141">
        <v>0</v>
      </c>
      <c r="W853" s="141">
        <v>98.740340123790645</v>
      </c>
      <c r="X853" s="140">
        <v>100</v>
      </c>
      <c r="Y853" s="140">
        <v>98.092976710334796</v>
      </c>
      <c r="Z853" s="140">
        <v>0</v>
      </c>
      <c r="AA853" s="142">
        <v>100</v>
      </c>
    </row>
    <row r="854" spans="1:27" s="147" customFormat="1" ht="12.75" x14ac:dyDescent="0.2">
      <c r="A854" s="130">
        <v>846</v>
      </c>
      <c r="B854" s="137" t="s">
        <v>1946</v>
      </c>
      <c r="C854" s="138">
        <v>1250.6000000000001</v>
      </c>
      <c r="D854" s="138">
        <v>732.5</v>
      </c>
      <c r="E854" s="138">
        <v>504.9</v>
      </c>
      <c r="F854" s="138">
        <v>0</v>
      </c>
      <c r="G854" s="138">
        <v>13.2</v>
      </c>
      <c r="H854" s="138">
        <v>1318.3999999999999</v>
      </c>
      <c r="I854" s="139">
        <v>732.5</v>
      </c>
      <c r="J854" s="139">
        <v>559.29999999999995</v>
      </c>
      <c r="K854" s="139">
        <v>0</v>
      </c>
      <c r="L854" s="139">
        <v>26.6</v>
      </c>
      <c r="M854" s="138">
        <v>1318.3211999999999</v>
      </c>
      <c r="N854" s="139">
        <v>732.5</v>
      </c>
      <c r="O854" s="139">
        <v>559.22119999999995</v>
      </c>
      <c r="P854" s="139">
        <v>0</v>
      </c>
      <c r="Q854" s="140">
        <v>26.6</v>
      </c>
      <c r="R854" s="141">
        <v>-7.8800000000001091E-2</v>
      </c>
      <c r="S854" s="140">
        <v>0</v>
      </c>
      <c r="T854" s="140">
        <v>-7.8800000000001091E-2</v>
      </c>
      <c r="U854" s="140">
        <v>0</v>
      </c>
      <c r="V854" s="141">
        <v>0</v>
      </c>
      <c r="W854" s="141">
        <v>99.994023058252424</v>
      </c>
      <c r="X854" s="140">
        <v>100</v>
      </c>
      <c r="Y854" s="140">
        <v>99.985910960128734</v>
      </c>
      <c r="Z854" s="140">
        <v>0</v>
      </c>
      <c r="AA854" s="142">
        <v>100</v>
      </c>
    </row>
    <row r="855" spans="1:27" s="147" customFormat="1" ht="12.75" x14ac:dyDescent="0.2">
      <c r="A855" s="130">
        <v>847</v>
      </c>
      <c r="B855" s="137" t="s">
        <v>1947</v>
      </c>
      <c r="C855" s="138">
        <v>3559.9000000000005</v>
      </c>
      <c r="D855" s="138">
        <v>992.3</v>
      </c>
      <c r="E855" s="138">
        <v>2491.8000000000002</v>
      </c>
      <c r="F855" s="138">
        <v>0</v>
      </c>
      <c r="G855" s="138">
        <v>75.8</v>
      </c>
      <c r="H855" s="138">
        <v>3787.0000000000009</v>
      </c>
      <c r="I855" s="139">
        <v>992.3</v>
      </c>
      <c r="J855" s="139">
        <v>2640.4</v>
      </c>
      <c r="K855" s="139">
        <v>0</v>
      </c>
      <c r="L855" s="139">
        <v>154.30000000000001</v>
      </c>
      <c r="M855" s="138">
        <v>3689.0145000000002</v>
      </c>
      <c r="N855" s="139">
        <v>992.3</v>
      </c>
      <c r="O855" s="139">
        <v>2542.4145000000003</v>
      </c>
      <c r="P855" s="139">
        <v>0</v>
      </c>
      <c r="Q855" s="140">
        <v>154.30000000000001</v>
      </c>
      <c r="R855" s="141">
        <v>-97.985500000000684</v>
      </c>
      <c r="S855" s="140">
        <v>0</v>
      </c>
      <c r="T855" s="140">
        <v>-97.985499999999774</v>
      </c>
      <c r="U855" s="140">
        <v>0</v>
      </c>
      <c r="V855" s="141">
        <v>0</v>
      </c>
      <c r="W855" s="141">
        <v>97.412582519144422</v>
      </c>
      <c r="X855" s="140">
        <v>100</v>
      </c>
      <c r="Y855" s="140">
        <v>96.288990304499322</v>
      </c>
      <c r="Z855" s="140">
        <v>0</v>
      </c>
      <c r="AA855" s="142">
        <v>100</v>
      </c>
    </row>
    <row r="856" spans="1:27" s="147" customFormat="1" ht="12.75" x14ac:dyDescent="0.2">
      <c r="A856" s="130">
        <v>848</v>
      </c>
      <c r="B856" s="137" t="s">
        <v>1948</v>
      </c>
      <c r="C856" s="138">
        <v>1612.2</v>
      </c>
      <c r="D856" s="138">
        <v>665</v>
      </c>
      <c r="E856" s="138">
        <v>914.3</v>
      </c>
      <c r="F856" s="138">
        <v>0</v>
      </c>
      <c r="G856" s="138">
        <v>32.9</v>
      </c>
      <c r="H856" s="138">
        <v>1684.4</v>
      </c>
      <c r="I856" s="139">
        <v>665</v>
      </c>
      <c r="J856" s="139">
        <v>986.5</v>
      </c>
      <c r="K856" s="139">
        <v>0</v>
      </c>
      <c r="L856" s="139">
        <v>32.9</v>
      </c>
      <c r="M856" s="138">
        <v>1642.2181</v>
      </c>
      <c r="N856" s="139">
        <v>665</v>
      </c>
      <c r="O856" s="139">
        <v>944.31809999999996</v>
      </c>
      <c r="P856" s="139">
        <v>0</v>
      </c>
      <c r="Q856" s="140">
        <v>32.9</v>
      </c>
      <c r="R856" s="141">
        <v>-42.181900000000041</v>
      </c>
      <c r="S856" s="140">
        <v>0</v>
      </c>
      <c r="T856" s="140">
        <v>-42.181900000000041</v>
      </c>
      <c r="U856" s="140">
        <v>0</v>
      </c>
      <c r="V856" s="141">
        <v>0</v>
      </c>
      <c r="W856" s="141">
        <v>97.495731417715504</v>
      </c>
      <c r="X856" s="140">
        <v>100</v>
      </c>
      <c r="Y856" s="140">
        <v>95.724085149518501</v>
      </c>
      <c r="Z856" s="140">
        <v>0</v>
      </c>
      <c r="AA856" s="142">
        <v>100</v>
      </c>
    </row>
    <row r="857" spans="1:27" s="147" customFormat="1" ht="12.75" x14ac:dyDescent="0.2">
      <c r="A857" s="130">
        <v>849</v>
      </c>
      <c r="B857" s="137" t="s">
        <v>1949</v>
      </c>
      <c r="C857" s="138">
        <v>2279.9000000000005</v>
      </c>
      <c r="D857" s="138">
        <v>844.2</v>
      </c>
      <c r="E857" s="138">
        <v>1414.4</v>
      </c>
      <c r="F857" s="138">
        <v>0</v>
      </c>
      <c r="G857" s="138">
        <v>21.3</v>
      </c>
      <c r="H857" s="138">
        <v>2448.6999999999998</v>
      </c>
      <c r="I857" s="139">
        <v>844.2</v>
      </c>
      <c r="J857" s="139">
        <v>1530.5</v>
      </c>
      <c r="K857" s="139">
        <v>0</v>
      </c>
      <c r="L857" s="139">
        <v>74</v>
      </c>
      <c r="M857" s="138">
        <v>2448.5039999999999</v>
      </c>
      <c r="N857" s="139">
        <v>844.2</v>
      </c>
      <c r="O857" s="139">
        <v>1530.3039999999999</v>
      </c>
      <c r="P857" s="139">
        <v>0</v>
      </c>
      <c r="Q857" s="140">
        <v>74</v>
      </c>
      <c r="R857" s="141">
        <v>-0.19599999999991269</v>
      </c>
      <c r="S857" s="140">
        <v>0</v>
      </c>
      <c r="T857" s="140">
        <v>-0.19600000000014006</v>
      </c>
      <c r="U857" s="140">
        <v>0</v>
      </c>
      <c r="V857" s="141">
        <v>0</v>
      </c>
      <c r="W857" s="141">
        <v>99.991995752848453</v>
      </c>
      <c r="X857" s="140">
        <v>100</v>
      </c>
      <c r="Y857" s="140">
        <v>99.987193727540017</v>
      </c>
      <c r="Z857" s="140">
        <v>0</v>
      </c>
      <c r="AA857" s="142">
        <v>100</v>
      </c>
    </row>
    <row r="858" spans="1:27" s="147" customFormat="1" ht="12.75" x14ac:dyDescent="0.2">
      <c r="A858" s="130">
        <v>850</v>
      </c>
      <c r="B858" s="137" t="s">
        <v>1950</v>
      </c>
      <c r="C858" s="138">
        <v>2190.3999999999996</v>
      </c>
      <c r="D858" s="138">
        <v>643.4</v>
      </c>
      <c r="E858" s="138">
        <v>1498.3</v>
      </c>
      <c r="F858" s="138">
        <v>0</v>
      </c>
      <c r="G858" s="138">
        <v>48.7</v>
      </c>
      <c r="H858" s="138">
        <v>2408.9</v>
      </c>
      <c r="I858" s="139">
        <v>643.4</v>
      </c>
      <c r="J858" s="139">
        <v>1639.3999999999999</v>
      </c>
      <c r="K858" s="139">
        <v>0</v>
      </c>
      <c r="L858" s="139">
        <v>126.10000000000002</v>
      </c>
      <c r="M858" s="138">
        <v>2396.1608999999999</v>
      </c>
      <c r="N858" s="139">
        <v>643.4</v>
      </c>
      <c r="O858" s="139">
        <v>1626.6609999999998</v>
      </c>
      <c r="P858" s="139">
        <v>0</v>
      </c>
      <c r="Q858" s="140">
        <v>126.10000000000002</v>
      </c>
      <c r="R858" s="141">
        <v>-12.739100000000235</v>
      </c>
      <c r="S858" s="140">
        <v>0</v>
      </c>
      <c r="T858" s="140">
        <v>-12.739000000000033</v>
      </c>
      <c r="U858" s="140">
        <v>0</v>
      </c>
      <c r="V858" s="141">
        <v>0</v>
      </c>
      <c r="W858" s="141">
        <v>99.471165262152837</v>
      </c>
      <c r="X858" s="140">
        <v>100</v>
      </c>
      <c r="Y858" s="140">
        <v>99.222947419787715</v>
      </c>
      <c r="Z858" s="140">
        <v>0</v>
      </c>
      <c r="AA858" s="142">
        <v>100</v>
      </c>
    </row>
    <row r="859" spans="1:27" s="147" customFormat="1" ht="12.75" x14ac:dyDescent="0.2">
      <c r="A859" s="130">
        <v>851</v>
      </c>
      <c r="B859" s="137" t="s">
        <v>1926</v>
      </c>
      <c r="C859" s="138">
        <v>33118.6</v>
      </c>
      <c r="D859" s="138">
        <v>3205.5</v>
      </c>
      <c r="E859" s="138">
        <v>28336.9</v>
      </c>
      <c r="F859" s="138">
        <v>0</v>
      </c>
      <c r="G859" s="138">
        <v>1576.2</v>
      </c>
      <c r="H859" s="138">
        <v>35039.300000000003</v>
      </c>
      <c r="I859" s="139">
        <v>3205.5</v>
      </c>
      <c r="J859" s="139">
        <v>29818.2</v>
      </c>
      <c r="K859" s="139">
        <v>0</v>
      </c>
      <c r="L859" s="139">
        <v>2015.6</v>
      </c>
      <c r="M859" s="138">
        <v>34905.195199999995</v>
      </c>
      <c r="N859" s="139">
        <v>3205.5</v>
      </c>
      <c r="O859" s="139">
        <v>29684.095199999996</v>
      </c>
      <c r="P859" s="139">
        <v>0</v>
      </c>
      <c r="Q859" s="140">
        <v>2015.6</v>
      </c>
      <c r="R859" s="141">
        <v>-134.10480000000825</v>
      </c>
      <c r="S859" s="140">
        <v>0</v>
      </c>
      <c r="T859" s="140">
        <v>-134.10480000000462</v>
      </c>
      <c r="U859" s="140">
        <v>0</v>
      </c>
      <c r="V859" s="141">
        <v>0</v>
      </c>
      <c r="W859" s="141">
        <v>99.617273176119355</v>
      </c>
      <c r="X859" s="140">
        <v>100</v>
      </c>
      <c r="Y859" s="140">
        <v>99.550258566915488</v>
      </c>
      <c r="Z859" s="140">
        <v>0</v>
      </c>
      <c r="AA859" s="142">
        <v>100</v>
      </c>
    </row>
    <row r="860" spans="1:27" s="147" customFormat="1" ht="12.75" x14ac:dyDescent="0.2">
      <c r="A860" s="130">
        <v>852</v>
      </c>
      <c r="B860" s="137" t="s">
        <v>1951</v>
      </c>
      <c r="C860" s="138">
        <v>2104.3999999999996</v>
      </c>
      <c r="D860" s="138">
        <v>491.4</v>
      </c>
      <c r="E860" s="138">
        <v>1539.8</v>
      </c>
      <c r="F860" s="138">
        <v>0</v>
      </c>
      <c r="G860" s="138">
        <v>73.2</v>
      </c>
      <c r="H860" s="138">
        <v>2275.5</v>
      </c>
      <c r="I860" s="139">
        <v>491.4</v>
      </c>
      <c r="J860" s="139">
        <v>1700.8</v>
      </c>
      <c r="K860" s="139">
        <v>0</v>
      </c>
      <c r="L860" s="139">
        <v>83.3</v>
      </c>
      <c r="M860" s="138">
        <v>2246.4371000000001</v>
      </c>
      <c r="N860" s="139">
        <v>491.4</v>
      </c>
      <c r="O860" s="139">
        <v>1671.7371000000001</v>
      </c>
      <c r="P860" s="139">
        <v>0</v>
      </c>
      <c r="Q860" s="140">
        <v>83.3</v>
      </c>
      <c r="R860" s="141">
        <v>-29.0628999999999</v>
      </c>
      <c r="S860" s="140">
        <v>0</v>
      </c>
      <c r="T860" s="140">
        <v>-29.0628999999999</v>
      </c>
      <c r="U860" s="140">
        <v>0</v>
      </c>
      <c r="V860" s="141">
        <v>0</v>
      </c>
      <c r="W860" s="141">
        <v>98.722790595473526</v>
      </c>
      <c r="X860" s="140">
        <v>100</v>
      </c>
      <c r="Y860" s="140">
        <v>98.291221777986834</v>
      </c>
      <c r="Z860" s="140">
        <v>0</v>
      </c>
      <c r="AA860" s="142">
        <v>100</v>
      </c>
    </row>
    <row r="861" spans="1:27" s="147" customFormat="1" ht="12.75" x14ac:dyDescent="0.2">
      <c r="A861" s="130">
        <v>853</v>
      </c>
      <c r="B861" s="137" t="s">
        <v>1952</v>
      </c>
      <c r="C861" s="138">
        <v>1817.8</v>
      </c>
      <c r="D861" s="138">
        <v>479.8</v>
      </c>
      <c r="E861" s="138">
        <v>1290.5</v>
      </c>
      <c r="F861" s="138">
        <v>0</v>
      </c>
      <c r="G861" s="138">
        <v>47.5</v>
      </c>
      <c r="H861" s="138">
        <v>1946.2999999999997</v>
      </c>
      <c r="I861" s="139">
        <v>479.8</v>
      </c>
      <c r="J861" s="139">
        <v>1403.5</v>
      </c>
      <c r="K861" s="139">
        <v>0</v>
      </c>
      <c r="L861" s="139">
        <v>63</v>
      </c>
      <c r="M861" s="138">
        <v>1898.9369999999999</v>
      </c>
      <c r="N861" s="139">
        <v>479.8</v>
      </c>
      <c r="O861" s="139">
        <v>1356.1369999999997</v>
      </c>
      <c r="P861" s="139">
        <v>0</v>
      </c>
      <c r="Q861" s="140">
        <v>63</v>
      </c>
      <c r="R861" s="141">
        <v>-47.362999999999829</v>
      </c>
      <c r="S861" s="140">
        <v>0</v>
      </c>
      <c r="T861" s="140">
        <v>-47.363000000000284</v>
      </c>
      <c r="U861" s="140">
        <v>0</v>
      </c>
      <c r="V861" s="141">
        <v>0</v>
      </c>
      <c r="W861" s="141">
        <v>97.566510815393315</v>
      </c>
      <c r="X861" s="140">
        <v>100</v>
      </c>
      <c r="Y861" s="140">
        <v>96.625365158532219</v>
      </c>
      <c r="Z861" s="140">
        <v>0</v>
      </c>
      <c r="AA861" s="142">
        <v>100</v>
      </c>
    </row>
    <row r="862" spans="1:27" s="147" customFormat="1" ht="12.75" x14ac:dyDescent="0.2">
      <c r="A862" s="130">
        <v>854</v>
      </c>
      <c r="B862" s="137" t="s">
        <v>1953</v>
      </c>
      <c r="C862" s="138">
        <v>2016.9</v>
      </c>
      <c r="D862" s="138">
        <v>890.2</v>
      </c>
      <c r="E862" s="138">
        <v>1092</v>
      </c>
      <c r="F862" s="138">
        <v>0</v>
      </c>
      <c r="G862" s="138">
        <v>34.700000000000003</v>
      </c>
      <c r="H862" s="138">
        <v>2253.1</v>
      </c>
      <c r="I862" s="139">
        <v>890.2</v>
      </c>
      <c r="J862" s="139">
        <v>1247.8</v>
      </c>
      <c r="K862" s="139">
        <v>0</v>
      </c>
      <c r="L862" s="139">
        <v>115.1</v>
      </c>
      <c r="M862" s="138">
        <v>1854.2067</v>
      </c>
      <c r="N862" s="139">
        <v>890.2</v>
      </c>
      <c r="O862" s="139">
        <v>848.9067</v>
      </c>
      <c r="P862" s="139">
        <v>0</v>
      </c>
      <c r="Q862" s="140">
        <v>115.1</v>
      </c>
      <c r="R862" s="141">
        <v>-398.89329999999995</v>
      </c>
      <c r="S862" s="140">
        <v>0</v>
      </c>
      <c r="T862" s="140">
        <v>-398.89329999999995</v>
      </c>
      <c r="U862" s="140">
        <v>0</v>
      </c>
      <c r="V862" s="141">
        <v>0</v>
      </c>
      <c r="W862" s="141">
        <v>82.29580134037549</v>
      </c>
      <c r="X862" s="140">
        <v>100</v>
      </c>
      <c r="Y862" s="140">
        <v>68.032272800128226</v>
      </c>
      <c r="Z862" s="140">
        <v>0</v>
      </c>
      <c r="AA862" s="142">
        <v>100</v>
      </c>
    </row>
    <row r="863" spans="1:27" s="147" customFormat="1" ht="12.75" x14ac:dyDescent="0.2">
      <c r="A863" s="130">
        <v>855</v>
      </c>
      <c r="B863" s="137" t="s">
        <v>1954</v>
      </c>
      <c r="C863" s="138">
        <v>1661.7</v>
      </c>
      <c r="D863" s="138">
        <v>691.1</v>
      </c>
      <c r="E863" s="138">
        <v>949.3</v>
      </c>
      <c r="F863" s="138">
        <v>0</v>
      </c>
      <c r="G863" s="138">
        <v>21.3</v>
      </c>
      <c r="H863" s="138">
        <v>1748.0000000000002</v>
      </c>
      <c r="I863" s="139">
        <v>691.1</v>
      </c>
      <c r="J863" s="139">
        <v>1035.5999999999999</v>
      </c>
      <c r="K863" s="139">
        <v>0</v>
      </c>
      <c r="L863" s="139">
        <v>21.3</v>
      </c>
      <c r="M863" s="138">
        <v>1695.8127000000002</v>
      </c>
      <c r="N863" s="139">
        <v>691.1</v>
      </c>
      <c r="O863" s="139">
        <v>983.41269999999997</v>
      </c>
      <c r="P863" s="139">
        <v>0</v>
      </c>
      <c r="Q863" s="140">
        <v>21.3</v>
      </c>
      <c r="R863" s="141">
        <v>-52.18730000000005</v>
      </c>
      <c r="S863" s="140">
        <v>0</v>
      </c>
      <c r="T863" s="140">
        <v>-52.187299999999937</v>
      </c>
      <c r="U863" s="140">
        <v>0</v>
      </c>
      <c r="V863" s="141">
        <v>0</v>
      </c>
      <c r="W863" s="141">
        <v>97.01445652173912</v>
      </c>
      <c r="X863" s="140">
        <v>100</v>
      </c>
      <c r="Y863" s="140">
        <v>94.960670142912335</v>
      </c>
      <c r="Z863" s="140">
        <v>0</v>
      </c>
      <c r="AA863" s="142">
        <v>100</v>
      </c>
    </row>
    <row r="864" spans="1:27" s="147" customFormat="1" ht="12.75" x14ac:dyDescent="0.2">
      <c r="A864" s="130">
        <v>856</v>
      </c>
      <c r="B864" s="137" t="s">
        <v>1955</v>
      </c>
      <c r="C864" s="138">
        <v>2904.8999999999996</v>
      </c>
      <c r="D864" s="138">
        <v>585.5</v>
      </c>
      <c r="E864" s="138">
        <v>2162.6999999999998</v>
      </c>
      <c r="F864" s="138">
        <v>0</v>
      </c>
      <c r="G864" s="138">
        <v>156.69999999999999</v>
      </c>
      <c r="H864" s="138">
        <v>3141.3999999999996</v>
      </c>
      <c r="I864" s="139">
        <v>585.5</v>
      </c>
      <c r="J864" s="139">
        <v>2299.1999999999998</v>
      </c>
      <c r="K864" s="139">
        <v>0</v>
      </c>
      <c r="L864" s="139">
        <v>256.7</v>
      </c>
      <c r="M864" s="138">
        <v>3141.3999999999996</v>
      </c>
      <c r="N864" s="139">
        <v>585.5</v>
      </c>
      <c r="O864" s="139">
        <v>2299.2000000000003</v>
      </c>
      <c r="P864" s="139">
        <v>0</v>
      </c>
      <c r="Q864" s="140">
        <v>256.7</v>
      </c>
      <c r="R864" s="141">
        <v>0</v>
      </c>
      <c r="S864" s="140">
        <v>0</v>
      </c>
      <c r="T864" s="140">
        <v>0</v>
      </c>
      <c r="U864" s="140">
        <v>0</v>
      </c>
      <c r="V864" s="141">
        <v>0</v>
      </c>
      <c r="W864" s="141">
        <v>100</v>
      </c>
      <c r="X864" s="140">
        <v>100</v>
      </c>
      <c r="Y864" s="140">
        <v>100.00000000000003</v>
      </c>
      <c r="Z864" s="140">
        <v>0</v>
      </c>
      <c r="AA864" s="142">
        <v>100</v>
      </c>
    </row>
    <row r="865" spans="1:27" s="147" customFormat="1" ht="12.75" x14ac:dyDescent="0.2">
      <c r="A865" s="130">
        <v>857</v>
      </c>
      <c r="B865" s="137" t="s">
        <v>1956</v>
      </c>
      <c r="C865" s="138">
        <v>2490.1</v>
      </c>
      <c r="D865" s="138">
        <v>933.8</v>
      </c>
      <c r="E865" s="138">
        <v>1521.8</v>
      </c>
      <c r="F865" s="138">
        <v>0</v>
      </c>
      <c r="G865" s="138">
        <v>34.5</v>
      </c>
      <c r="H865" s="138">
        <v>2627.2000000000003</v>
      </c>
      <c r="I865" s="139">
        <v>933.8</v>
      </c>
      <c r="J865" s="139">
        <v>1616.4</v>
      </c>
      <c r="K865" s="139">
        <v>0</v>
      </c>
      <c r="L865" s="139">
        <v>77</v>
      </c>
      <c r="M865" s="138">
        <v>2525.5826999999999</v>
      </c>
      <c r="N865" s="139">
        <v>933.8</v>
      </c>
      <c r="O865" s="139">
        <v>1514.7827</v>
      </c>
      <c r="P865" s="139">
        <v>0</v>
      </c>
      <c r="Q865" s="140">
        <v>77</v>
      </c>
      <c r="R865" s="141">
        <v>-101.61730000000034</v>
      </c>
      <c r="S865" s="140">
        <v>0</v>
      </c>
      <c r="T865" s="140">
        <v>-101.61730000000011</v>
      </c>
      <c r="U865" s="140">
        <v>0</v>
      </c>
      <c r="V865" s="141">
        <v>0</v>
      </c>
      <c r="W865" s="141">
        <v>96.132106425091337</v>
      </c>
      <c r="X865" s="140">
        <v>100</v>
      </c>
      <c r="Y865" s="140">
        <v>93.713356842365741</v>
      </c>
      <c r="Z865" s="140">
        <v>0</v>
      </c>
      <c r="AA865" s="142">
        <v>100</v>
      </c>
    </row>
    <row r="866" spans="1:27" s="147" customFormat="1" ht="12.75" x14ac:dyDescent="0.2">
      <c r="A866" s="130">
        <v>858</v>
      </c>
      <c r="B866" s="137" t="s">
        <v>1957</v>
      </c>
      <c r="C866" s="138">
        <v>3616.2000000000003</v>
      </c>
      <c r="D866" s="138">
        <v>881.9</v>
      </c>
      <c r="E866" s="138">
        <v>2611.5</v>
      </c>
      <c r="F866" s="138">
        <v>0</v>
      </c>
      <c r="G866" s="138">
        <v>122.8</v>
      </c>
      <c r="H866" s="138">
        <v>3886.8999999999996</v>
      </c>
      <c r="I866" s="139">
        <v>881.9</v>
      </c>
      <c r="J866" s="139">
        <v>2788.6</v>
      </c>
      <c r="K866" s="139">
        <v>0</v>
      </c>
      <c r="L866" s="139">
        <v>216.4</v>
      </c>
      <c r="M866" s="138">
        <v>3886.873</v>
      </c>
      <c r="N866" s="139">
        <v>881.9</v>
      </c>
      <c r="O866" s="139">
        <v>2788.5729999999999</v>
      </c>
      <c r="P866" s="139">
        <v>0</v>
      </c>
      <c r="Q866" s="140">
        <v>216.4</v>
      </c>
      <c r="R866" s="141">
        <v>-2.6999999999588908E-2</v>
      </c>
      <c r="S866" s="140">
        <v>0</v>
      </c>
      <c r="T866" s="140">
        <v>-2.7000000000043656E-2</v>
      </c>
      <c r="U866" s="140">
        <v>0</v>
      </c>
      <c r="V866" s="141">
        <v>0</v>
      </c>
      <c r="W866" s="141">
        <v>99.999305359026479</v>
      </c>
      <c r="X866" s="140">
        <v>100</v>
      </c>
      <c r="Y866" s="140">
        <v>99.999031772215446</v>
      </c>
      <c r="Z866" s="140">
        <v>0</v>
      </c>
      <c r="AA866" s="142">
        <v>100</v>
      </c>
    </row>
    <row r="867" spans="1:27" s="147" customFormat="1" ht="12.75" x14ac:dyDescent="0.2">
      <c r="A867" s="130">
        <v>859</v>
      </c>
      <c r="B867" s="137" t="s">
        <v>1958</v>
      </c>
      <c r="C867" s="138">
        <v>1892.3999999999999</v>
      </c>
      <c r="D867" s="138">
        <v>769.5</v>
      </c>
      <c r="E867" s="138">
        <v>1066.3</v>
      </c>
      <c r="F867" s="138">
        <v>0</v>
      </c>
      <c r="G867" s="138">
        <v>56.6</v>
      </c>
      <c r="H867" s="138">
        <v>1892.3999999999999</v>
      </c>
      <c r="I867" s="139">
        <v>769.5</v>
      </c>
      <c r="J867" s="139">
        <v>1066.3</v>
      </c>
      <c r="K867" s="139">
        <v>0</v>
      </c>
      <c r="L867" s="139">
        <v>56.6</v>
      </c>
      <c r="M867" s="138">
        <v>1892.3999999999999</v>
      </c>
      <c r="N867" s="139">
        <v>769.5</v>
      </c>
      <c r="O867" s="139">
        <v>1066.3</v>
      </c>
      <c r="P867" s="139">
        <v>0</v>
      </c>
      <c r="Q867" s="140">
        <v>56.6</v>
      </c>
      <c r="R867" s="141">
        <v>0</v>
      </c>
      <c r="S867" s="140">
        <v>0</v>
      </c>
      <c r="T867" s="140">
        <v>0</v>
      </c>
      <c r="U867" s="140">
        <v>0</v>
      </c>
      <c r="V867" s="141">
        <v>0</v>
      </c>
      <c r="W867" s="141">
        <v>100</v>
      </c>
      <c r="X867" s="140">
        <v>100</v>
      </c>
      <c r="Y867" s="140">
        <v>100</v>
      </c>
      <c r="Z867" s="140">
        <v>0</v>
      </c>
      <c r="AA867" s="142">
        <v>100</v>
      </c>
    </row>
    <row r="868" spans="1:27" s="147" customFormat="1" ht="12.75" x14ac:dyDescent="0.2">
      <c r="A868" s="130">
        <v>860</v>
      </c>
      <c r="B868" s="137" t="s">
        <v>1959</v>
      </c>
      <c r="C868" s="138">
        <v>2357</v>
      </c>
      <c r="D868" s="138">
        <v>676.8</v>
      </c>
      <c r="E868" s="138">
        <v>1609.8</v>
      </c>
      <c r="F868" s="138">
        <v>0</v>
      </c>
      <c r="G868" s="138">
        <v>70.400000000000006</v>
      </c>
      <c r="H868" s="138">
        <v>2661.0000000000009</v>
      </c>
      <c r="I868" s="139">
        <v>676.8</v>
      </c>
      <c r="J868" s="139">
        <v>1867.9</v>
      </c>
      <c r="K868" s="139">
        <v>0</v>
      </c>
      <c r="L868" s="139">
        <v>116.30000000000001</v>
      </c>
      <c r="M868" s="138">
        <v>2520.8324000000002</v>
      </c>
      <c r="N868" s="139">
        <v>676.8</v>
      </c>
      <c r="O868" s="139">
        <v>1727.7323999999999</v>
      </c>
      <c r="P868" s="139">
        <v>0</v>
      </c>
      <c r="Q868" s="140">
        <v>116.30000000000001</v>
      </c>
      <c r="R868" s="141">
        <v>-140.16760000000068</v>
      </c>
      <c r="S868" s="140">
        <v>0</v>
      </c>
      <c r="T868" s="140">
        <v>-140.16760000000022</v>
      </c>
      <c r="U868" s="140">
        <v>0</v>
      </c>
      <c r="V868" s="141">
        <v>0</v>
      </c>
      <c r="W868" s="141">
        <v>94.732521608417869</v>
      </c>
      <c r="X868" s="140">
        <v>100</v>
      </c>
      <c r="Y868" s="140">
        <v>92.49597944215428</v>
      </c>
      <c r="Z868" s="140">
        <v>0</v>
      </c>
      <c r="AA868" s="142">
        <v>100</v>
      </c>
    </row>
    <row r="869" spans="1:27" s="147" customFormat="1" ht="12.75" x14ac:dyDescent="0.2">
      <c r="A869" s="130">
        <v>861</v>
      </c>
      <c r="B869" s="137" t="s">
        <v>1960</v>
      </c>
      <c r="C869" s="138">
        <v>2273.6</v>
      </c>
      <c r="D869" s="138">
        <v>831.8</v>
      </c>
      <c r="E869" s="138">
        <v>1396.8</v>
      </c>
      <c r="F869" s="138">
        <v>0</v>
      </c>
      <c r="G869" s="138">
        <v>45</v>
      </c>
      <c r="H869" s="138">
        <v>2377</v>
      </c>
      <c r="I869" s="139">
        <v>831.8</v>
      </c>
      <c r="J869" s="139">
        <v>1500.2</v>
      </c>
      <c r="K869" s="139">
        <v>0</v>
      </c>
      <c r="L869" s="139">
        <v>45</v>
      </c>
      <c r="M869" s="138">
        <v>2376.88</v>
      </c>
      <c r="N869" s="139">
        <v>831.8</v>
      </c>
      <c r="O869" s="139">
        <v>1500.08</v>
      </c>
      <c r="P869" s="139">
        <v>0</v>
      </c>
      <c r="Q869" s="140">
        <v>45</v>
      </c>
      <c r="R869" s="141">
        <v>-0.11999999999989086</v>
      </c>
      <c r="S869" s="140">
        <v>0</v>
      </c>
      <c r="T869" s="140">
        <v>-0.12000000000011823</v>
      </c>
      <c r="U869" s="140">
        <v>0</v>
      </c>
      <c r="V869" s="141">
        <v>0</v>
      </c>
      <c r="W869" s="141">
        <v>99.994951619688692</v>
      </c>
      <c r="X869" s="140">
        <v>100</v>
      </c>
      <c r="Y869" s="140">
        <v>99.992001066524466</v>
      </c>
      <c r="Z869" s="140">
        <v>0</v>
      </c>
      <c r="AA869" s="142">
        <v>100</v>
      </c>
    </row>
    <row r="870" spans="1:27" s="147" customFormat="1" ht="12.75" x14ac:dyDescent="0.2">
      <c r="A870" s="130">
        <v>862</v>
      </c>
      <c r="B870" s="137"/>
      <c r="C870" s="138"/>
      <c r="D870" s="138"/>
      <c r="E870" s="138"/>
      <c r="F870" s="138"/>
      <c r="G870" s="138"/>
      <c r="H870" s="138">
        <v>0</v>
      </c>
      <c r="I870" s="139"/>
      <c r="J870" s="139">
        <v>0</v>
      </c>
      <c r="K870" s="139"/>
      <c r="L870" s="139"/>
      <c r="M870" s="139">
        <v>0</v>
      </c>
      <c r="N870" s="139"/>
      <c r="O870" s="139">
        <v>0</v>
      </c>
      <c r="P870" s="139"/>
      <c r="Q870" s="140">
        <v>0</v>
      </c>
      <c r="R870" s="141">
        <v>0</v>
      </c>
      <c r="S870" s="140"/>
      <c r="T870" s="140">
        <v>0</v>
      </c>
      <c r="U870" s="140"/>
      <c r="V870" s="141">
        <v>0</v>
      </c>
      <c r="W870" s="141">
        <v>0</v>
      </c>
      <c r="X870" s="140"/>
      <c r="Y870" s="140">
        <v>0</v>
      </c>
      <c r="Z870" s="140"/>
      <c r="AA870" s="142">
        <v>0</v>
      </c>
    </row>
    <row r="871" spans="1:27" s="147" customFormat="1" ht="12.75" x14ac:dyDescent="0.2">
      <c r="A871" s="130">
        <v>863</v>
      </c>
      <c r="B871" s="143" t="s">
        <v>1961</v>
      </c>
      <c r="C871" s="144">
        <v>369294.3</v>
      </c>
      <c r="D871" s="144">
        <v>52862.299999999996</v>
      </c>
      <c r="E871" s="144">
        <v>311089.90000000002</v>
      </c>
      <c r="F871" s="144">
        <v>0</v>
      </c>
      <c r="G871" s="144">
        <v>5342.1</v>
      </c>
      <c r="H871" s="144">
        <v>393490.1999999999</v>
      </c>
      <c r="I871" s="144">
        <v>52862.299999999996</v>
      </c>
      <c r="J871" s="144">
        <v>332887.09999999998</v>
      </c>
      <c r="K871" s="144">
        <v>0</v>
      </c>
      <c r="L871" s="144">
        <v>7740.8</v>
      </c>
      <c r="M871" s="144">
        <v>371281.63189999998</v>
      </c>
      <c r="N871" s="144">
        <v>52862.299999999996</v>
      </c>
      <c r="O871" s="144">
        <v>310678.53210000001</v>
      </c>
      <c r="P871" s="144">
        <v>0</v>
      </c>
      <c r="Q871" s="144">
        <v>7740.8000000000011</v>
      </c>
      <c r="R871" s="141">
        <v>-22208.568099999917</v>
      </c>
      <c r="S871" s="141">
        <v>0</v>
      </c>
      <c r="T871" s="141">
        <v>-22208.567899999965</v>
      </c>
      <c r="U871" s="141">
        <v>0</v>
      </c>
      <c r="V871" s="141">
        <v>0</v>
      </c>
      <c r="W871" s="141">
        <v>94.356004774705966</v>
      </c>
      <c r="X871" s="141">
        <v>100</v>
      </c>
      <c r="Y871" s="140">
        <v>93.328498490929817</v>
      </c>
      <c r="Z871" s="140">
        <v>0</v>
      </c>
      <c r="AA871" s="142">
        <v>100.00000000000003</v>
      </c>
    </row>
    <row r="872" spans="1:27" s="147" customFormat="1" ht="12.75" x14ac:dyDescent="0.2">
      <c r="A872" s="130">
        <v>864</v>
      </c>
      <c r="B872" s="143" t="s">
        <v>1265</v>
      </c>
      <c r="C872" s="144">
        <v>241929.30000000002</v>
      </c>
      <c r="D872" s="144">
        <v>30071.1</v>
      </c>
      <c r="E872" s="144">
        <v>209843.20000000001</v>
      </c>
      <c r="F872" s="144">
        <v>0</v>
      </c>
      <c r="G872" s="144">
        <v>2015</v>
      </c>
      <c r="H872" s="144">
        <v>251813.19999999995</v>
      </c>
      <c r="I872" s="144">
        <v>30071.1</v>
      </c>
      <c r="J872" s="144">
        <v>218818.8</v>
      </c>
      <c r="K872" s="144">
        <v>0</v>
      </c>
      <c r="L872" s="144">
        <v>2923.3</v>
      </c>
      <c r="M872" s="144">
        <v>235618.07179999998</v>
      </c>
      <c r="N872" s="144">
        <v>30071.1</v>
      </c>
      <c r="O872" s="144">
        <v>202623.67189999999</v>
      </c>
      <c r="P872" s="144">
        <v>0</v>
      </c>
      <c r="Q872" s="144">
        <v>2923.3</v>
      </c>
      <c r="R872" s="141">
        <v>-16195.128199999977</v>
      </c>
      <c r="S872" s="141">
        <v>0</v>
      </c>
      <c r="T872" s="141">
        <v>-16195.128100000002</v>
      </c>
      <c r="U872" s="141">
        <v>0</v>
      </c>
      <c r="V872" s="141">
        <v>0</v>
      </c>
      <c r="W872" s="141">
        <v>93.568594418402213</v>
      </c>
      <c r="X872" s="141">
        <v>100</v>
      </c>
      <c r="Y872" s="149">
        <v>92.598840638921331</v>
      </c>
      <c r="Z872" s="149">
        <v>0</v>
      </c>
      <c r="AA872" s="150">
        <v>100</v>
      </c>
    </row>
    <row r="873" spans="1:27" s="147" customFormat="1" ht="12.75" x14ac:dyDescent="0.2">
      <c r="A873" s="130">
        <v>865</v>
      </c>
      <c r="B873" s="143" t="s">
        <v>1266</v>
      </c>
      <c r="C873" s="144">
        <v>127365.00000000001</v>
      </c>
      <c r="D873" s="144">
        <v>22791.199999999997</v>
      </c>
      <c r="E873" s="144">
        <v>101246.70000000001</v>
      </c>
      <c r="F873" s="144">
        <v>0</v>
      </c>
      <c r="G873" s="144">
        <v>3327.1</v>
      </c>
      <c r="H873" s="144">
        <v>141677</v>
      </c>
      <c r="I873" s="144">
        <v>22791.199999999997</v>
      </c>
      <c r="J873" s="144">
        <v>114068.3</v>
      </c>
      <c r="K873" s="144">
        <v>0</v>
      </c>
      <c r="L873" s="144">
        <v>4817.5</v>
      </c>
      <c r="M873" s="144">
        <v>135663.5601</v>
      </c>
      <c r="N873" s="144">
        <v>22791.199999999997</v>
      </c>
      <c r="O873" s="144">
        <v>108054.8602</v>
      </c>
      <c r="P873" s="144">
        <v>0</v>
      </c>
      <c r="Q873" s="144">
        <v>4817.5</v>
      </c>
      <c r="R873" s="141">
        <v>-6013.4398999999976</v>
      </c>
      <c r="S873" s="141">
        <v>0</v>
      </c>
      <c r="T873" s="141">
        <v>-6013.4398000000074</v>
      </c>
      <c r="U873" s="141">
        <v>0</v>
      </c>
      <c r="V873" s="141">
        <v>0</v>
      </c>
      <c r="W873" s="141">
        <v>95.755528490863014</v>
      </c>
      <c r="X873" s="141">
        <v>100</v>
      </c>
      <c r="Y873" s="140">
        <v>94.728211255887913</v>
      </c>
      <c r="Z873" s="140">
        <v>0</v>
      </c>
      <c r="AA873" s="142">
        <v>100</v>
      </c>
    </row>
    <row r="874" spans="1:27" s="147" customFormat="1" ht="12.75" x14ac:dyDescent="0.2">
      <c r="A874" s="130">
        <v>866</v>
      </c>
      <c r="B874" s="137" t="s">
        <v>1291</v>
      </c>
      <c r="C874" s="138">
        <v>241929.30000000002</v>
      </c>
      <c r="D874" s="138">
        <v>30071.1</v>
      </c>
      <c r="E874" s="138">
        <v>209843.20000000001</v>
      </c>
      <c r="F874" s="138">
        <v>0</v>
      </c>
      <c r="G874" s="138">
        <v>2015</v>
      </c>
      <c r="H874" s="138">
        <v>251813.19999999995</v>
      </c>
      <c r="I874" s="139">
        <v>30071.1</v>
      </c>
      <c r="J874" s="139">
        <v>218818.8</v>
      </c>
      <c r="K874" s="139">
        <v>0</v>
      </c>
      <c r="L874" s="139">
        <v>2923.3</v>
      </c>
      <c r="M874" s="138">
        <v>235618.07179999998</v>
      </c>
      <c r="N874" s="139">
        <v>30071.1</v>
      </c>
      <c r="O874" s="139">
        <v>202623.67189999999</v>
      </c>
      <c r="P874" s="139">
        <v>0</v>
      </c>
      <c r="Q874" s="140">
        <v>2923.3</v>
      </c>
      <c r="R874" s="141">
        <v>-16195.128199999977</v>
      </c>
      <c r="S874" s="140">
        <v>0</v>
      </c>
      <c r="T874" s="140">
        <v>-16195.128100000002</v>
      </c>
      <c r="U874" s="140">
        <v>0</v>
      </c>
      <c r="V874" s="141">
        <v>0</v>
      </c>
      <c r="W874" s="141">
        <v>93.568594418402213</v>
      </c>
      <c r="X874" s="140">
        <v>100</v>
      </c>
      <c r="Y874" s="140">
        <v>92.598840638921331</v>
      </c>
      <c r="Z874" s="140">
        <v>0</v>
      </c>
      <c r="AA874" s="142">
        <v>100</v>
      </c>
    </row>
    <row r="875" spans="1:27" s="147" customFormat="1" ht="12.75" x14ac:dyDescent="0.2">
      <c r="A875" s="130">
        <v>867</v>
      </c>
      <c r="B875" s="137" t="s">
        <v>1962</v>
      </c>
      <c r="C875" s="138">
        <v>1711.2</v>
      </c>
      <c r="D875" s="138">
        <v>603.1</v>
      </c>
      <c r="E875" s="138">
        <v>1027.8</v>
      </c>
      <c r="F875" s="138">
        <v>0</v>
      </c>
      <c r="G875" s="138">
        <v>80.3</v>
      </c>
      <c r="H875" s="138">
        <v>1764.5000000000002</v>
      </c>
      <c r="I875" s="139">
        <v>603.1</v>
      </c>
      <c r="J875" s="139">
        <v>1076.2</v>
      </c>
      <c r="K875" s="139">
        <v>0</v>
      </c>
      <c r="L875" s="139">
        <v>85.2</v>
      </c>
      <c r="M875" s="138">
        <v>1703.2190000000001</v>
      </c>
      <c r="N875" s="139">
        <v>603.1</v>
      </c>
      <c r="O875" s="139">
        <v>1014.919</v>
      </c>
      <c r="P875" s="139">
        <v>0</v>
      </c>
      <c r="Q875" s="140">
        <v>85.2</v>
      </c>
      <c r="R875" s="141">
        <v>-61.281000000000176</v>
      </c>
      <c r="S875" s="140">
        <v>0</v>
      </c>
      <c r="T875" s="140">
        <v>-61.281000000000063</v>
      </c>
      <c r="U875" s="140">
        <v>0</v>
      </c>
      <c r="V875" s="141">
        <v>0</v>
      </c>
      <c r="W875" s="141">
        <v>96.527004817228672</v>
      </c>
      <c r="X875" s="140">
        <v>100</v>
      </c>
      <c r="Y875" s="140">
        <v>94.305798178777181</v>
      </c>
      <c r="Z875" s="140">
        <v>0</v>
      </c>
      <c r="AA875" s="142">
        <v>100</v>
      </c>
    </row>
    <row r="876" spans="1:27" s="147" customFormat="1" ht="12.75" x14ac:dyDescent="0.2">
      <c r="A876" s="130">
        <v>868</v>
      </c>
      <c r="B876" s="137" t="s">
        <v>1963</v>
      </c>
      <c r="C876" s="138">
        <v>5690.9</v>
      </c>
      <c r="D876" s="138">
        <v>908.9</v>
      </c>
      <c r="E876" s="138">
        <v>4710.1000000000004</v>
      </c>
      <c r="F876" s="138">
        <v>0</v>
      </c>
      <c r="G876" s="138">
        <v>71.900000000000006</v>
      </c>
      <c r="H876" s="138">
        <v>6022.3</v>
      </c>
      <c r="I876" s="139">
        <v>908.9</v>
      </c>
      <c r="J876" s="139">
        <v>4893.1000000000004</v>
      </c>
      <c r="K876" s="139">
        <v>0</v>
      </c>
      <c r="L876" s="139">
        <v>220.29999999999998</v>
      </c>
      <c r="M876" s="138">
        <v>6021.9202999999998</v>
      </c>
      <c r="N876" s="139">
        <v>908.9</v>
      </c>
      <c r="O876" s="139">
        <v>4892.7203</v>
      </c>
      <c r="P876" s="139">
        <v>0</v>
      </c>
      <c r="Q876" s="140">
        <v>220.29999999999998</v>
      </c>
      <c r="R876" s="141">
        <v>-0.37970000000041182</v>
      </c>
      <c r="S876" s="140">
        <v>0</v>
      </c>
      <c r="T876" s="140">
        <v>-0.37970000000041182</v>
      </c>
      <c r="U876" s="140">
        <v>0</v>
      </c>
      <c r="V876" s="141">
        <v>0</v>
      </c>
      <c r="W876" s="141">
        <v>99.993695099878778</v>
      </c>
      <c r="X876" s="140">
        <v>100</v>
      </c>
      <c r="Y876" s="140">
        <v>99.992240093192436</v>
      </c>
      <c r="Z876" s="140">
        <v>0</v>
      </c>
      <c r="AA876" s="142">
        <v>100</v>
      </c>
    </row>
    <row r="877" spans="1:27" s="147" customFormat="1" ht="12.75" x14ac:dyDescent="0.2">
      <c r="A877" s="130">
        <v>869</v>
      </c>
      <c r="B877" s="137" t="s">
        <v>1964</v>
      </c>
      <c r="C877" s="138">
        <v>2243.7000000000003</v>
      </c>
      <c r="D877" s="138">
        <v>743.9</v>
      </c>
      <c r="E877" s="138">
        <v>1482.9</v>
      </c>
      <c r="F877" s="138">
        <v>0</v>
      </c>
      <c r="G877" s="138">
        <v>16.899999999999999</v>
      </c>
      <c r="H877" s="138">
        <v>2377.2000000000003</v>
      </c>
      <c r="I877" s="139">
        <v>743.9</v>
      </c>
      <c r="J877" s="139">
        <v>1569.9</v>
      </c>
      <c r="K877" s="139">
        <v>0</v>
      </c>
      <c r="L877" s="139">
        <v>63.4</v>
      </c>
      <c r="M877" s="138">
        <v>2199.6043</v>
      </c>
      <c r="N877" s="139">
        <v>743.9</v>
      </c>
      <c r="O877" s="139">
        <v>1392.3042999999998</v>
      </c>
      <c r="P877" s="139">
        <v>0</v>
      </c>
      <c r="Q877" s="140">
        <v>63.4</v>
      </c>
      <c r="R877" s="141">
        <v>-177.59570000000031</v>
      </c>
      <c r="S877" s="140">
        <v>0</v>
      </c>
      <c r="T877" s="140">
        <v>-177.59570000000031</v>
      </c>
      <c r="U877" s="140">
        <v>0</v>
      </c>
      <c r="V877" s="141">
        <v>0</v>
      </c>
      <c r="W877" s="141">
        <v>92.529206629648314</v>
      </c>
      <c r="X877" s="140">
        <v>100</v>
      </c>
      <c r="Y877" s="140">
        <v>88.68745143002738</v>
      </c>
      <c r="Z877" s="140">
        <v>0</v>
      </c>
      <c r="AA877" s="142">
        <v>100</v>
      </c>
    </row>
    <row r="878" spans="1:27" s="147" customFormat="1" ht="12.75" x14ac:dyDescent="0.2">
      <c r="A878" s="130">
        <v>870</v>
      </c>
      <c r="B878" s="137" t="s">
        <v>1965</v>
      </c>
      <c r="C878" s="138">
        <v>3155.3</v>
      </c>
      <c r="D878" s="138">
        <v>920</v>
      </c>
      <c r="E878" s="138">
        <v>2182</v>
      </c>
      <c r="F878" s="138">
        <v>0</v>
      </c>
      <c r="G878" s="138">
        <v>53.3</v>
      </c>
      <c r="H878" s="138">
        <v>3713.400000000001</v>
      </c>
      <c r="I878" s="139">
        <v>920</v>
      </c>
      <c r="J878" s="139">
        <v>2668.8</v>
      </c>
      <c r="K878" s="139">
        <v>0</v>
      </c>
      <c r="L878" s="139">
        <v>124.6</v>
      </c>
      <c r="M878" s="138">
        <v>3685.3676</v>
      </c>
      <c r="N878" s="139">
        <v>920</v>
      </c>
      <c r="O878" s="139">
        <v>2640.7675999999997</v>
      </c>
      <c r="P878" s="139">
        <v>0</v>
      </c>
      <c r="Q878" s="140">
        <v>124.6</v>
      </c>
      <c r="R878" s="141">
        <v>-28.032400000000962</v>
      </c>
      <c r="S878" s="140">
        <v>0</v>
      </c>
      <c r="T878" s="140">
        <v>-28.032400000000507</v>
      </c>
      <c r="U878" s="140">
        <v>0</v>
      </c>
      <c r="V878" s="141">
        <v>0</v>
      </c>
      <c r="W878" s="141">
        <v>99.245101524209588</v>
      </c>
      <c r="X878" s="140">
        <v>100</v>
      </c>
      <c r="Y878" s="140">
        <v>98.949625299760172</v>
      </c>
      <c r="Z878" s="140">
        <v>0</v>
      </c>
      <c r="AA878" s="142">
        <v>100</v>
      </c>
    </row>
    <row r="879" spans="1:27" s="147" customFormat="1" ht="12.75" x14ac:dyDescent="0.2">
      <c r="A879" s="130">
        <v>871</v>
      </c>
      <c r="B879" s="137" t="s">
        <v>1966</v>
      </c>
      <c r="C879" s="138">
        <v>11176.099999999999</v>
      </c>
      <c r="D879" s="138">
        <v>899.9</v>
      </c>
      <c r="E879" s="138">
        <v>9844.2999999999993</v>
      </c>
      <c r="F879" s="138">
        <v>0</v>
      </c>
      <c r="G879" s="138">
        <v>431.9</v>
      </c>
      <c r="H879" s="138">
        <v>11590.699999999997</v>
      </c>
      <c r="I879" s="139">
        <v>899.9</v>
      </c>
      <c r="J879" s="139">
        <v>10107.200000000001</v>
      </c>
      <c r="K879" s="139">
        <v>0</v>
      </c>
      <c r="L879" s="139">
        <v>583.59999999999991</v>
      </c>
      <c r="M879" s="138">
        <v>10040.700000000001</v>
      </c>
      <c r="N879" s="139">
        <v>899.9</v>
      </c>
      <c r="O879" s="139">
        <v>8557.1999999999989</v>
      </c>
      <c r="P879" s="139">
        <v>0</v>
      </c>
      <c r="Q879" s="140">
        <v>583.59999999999991</v>
      </c>
      <c r="R879" s="141">
        <v>-1549.9999999999964</v>
      </c>
      <c r="S879" s="140">
        <v>0</v>
      </c>
      <c r="T879" s="140">
        <v>-1550.0000000000018</v>
      </c>
      <c r="U879" s="140">
        <v>0</v>
      </c>
      <c r="V879" s="141">
        <v>0</v>
      </c>
      <c r="W879" s="141">
        <v>86.627209745744466</v>
      </c>
      <c r="X879" s="140">
        <v>100</v>
      </c>
      <c r="Y879" s="140">
        <v>84.6643976571157</v>
      </c>
      <c r="Z879" s="140">
        <v>0</v>
      </c>
      <c r="AA879" s="142">
        <v>100</v>
      </c>
    </row>
    <row r="880" spans="1:27" s="147" customFormat="1" ht="12.75" x14ac:dyDescent="0.2">
      <c r="A880" s="130">
        <v>872</v>
      </c>
      <c r="B880" s="137" t="s">
        <v>1967</v>
      </c>
      <c r="C880" s="138">
        <v>1915</v>
      </c>
      <c r="D880" s="138">
        <v>734</v>
      </c>
      <c r="E880" s="138">
        <v>1156.4000000000001</v>
      </c>
      <c r="F880" s="138">
        <v>0</v>
      </c>
      <c r="G880" s="138">
        <v>24.6</v>
      </c>
      <c r="H880" s="138">
        <v>2001.1999999999998</v>
      </c>
      <c r="I880" s="139">
        <v>734</v>
      </c>
      <c r="J880" s="139">
        <v>1242.5999999999999</v>
      </c>
      <c r="K880" s="139">
        <v>0</v>
      </c>
      <c r="L880" s="139">
        <v>24.6</v>
      </c>
      <c r="M880" s="138">
        <v>1794.7872</v>
      </c>
      <c r="N880" s="139">
        <v>734</v>
      </c>
      <c r="O880" s="139">
        <v>1036.1872000000001</v>
      </c>
      <c r="P880" s="139">
        <v>0</v>
      </c>
      <c r="Q880" s="140">
        <v>24.6</v>
      </c>
      <c r="R880" s="141">
        <v>-206.41279999999983</v>
      </c>
      <c r="S880" s="140">
        <v>0</v>
      </c>
      <c r="T880" s="140">
        <v>-206.41279999999983</v>
      </c>
      <c r="U880" s="140">
        <v>0</v>
      </c>
      <c r="V880" s="141">
        <v>0</v>
      </c>
      <c r="W880" s="141">
        <v>89.68554867079753</v>
      </c>
      <c r="X880" s="140">
        <v>100</v>
      </c>
      <c r="Y880" s="140">
        <v>83.388636729438275</v>
      </c>
      <c r="Z880" s="140">
        <v>0</v>
      </c>
      <c r="AA880" s="142">
        <v>100</v>
      </c>
    </row>
    <row r="881" spans="1:27" s="147" customFormat="1" ht="12.75" x14ac:dyDescent="0.2">
      <c r="A881" s="130">
        <v>873</v>
      </c>
      <c r="B881" s="137" t="s">
        <v>1968</v>
      </c>
      <c r="C881" s="138">
        <v>2699.2999999999997</v>
      </c>
      <c r="D881" s="138">
        <v>1002.2</v>
      </c>
      <c r="E881" s="138">
        <v>1667.5</v>
      </c>
      <c r="F881" s="138">
        <v>0</v>
      </c>
      <c r="G881" s="138">
        <v>29.6</v>
      </c>
      <c r="H881" s="138">
        <v>3512</v>
      </c>
      <c r="I881" s="139">
        <v>1002.2</v>
      </c>
      <c r="J881" s="139">
        <v>2349.6000000000004</v>
      </c>
      <c r="K881" s="139">
        <v>0</v>
      </c>
      <c r="L881" s="139">
        <v>160.19999999999999</v>
      </c>
      <c r="M881" s="138">
        <v>3511.9168</v>
      </c>
      <c r="N881" s="139">
        <v>1002.2</v>
      </c>
      <c r="O881" s="139">
        <v>2349.5167999999999</v>
      </c>
      <c r="P881" s="139">
        <v>0</v>
      </c>
      <c r="Q881" s="140">
        <v>160.19999999999999</v>
      </c>
      <c r="R881" s="141">
        <v>-8.3200000000033469E-2</v>
      </c>
      <c r="S881" s="140">
        <v>0</v>
      </c>
      <c r="T881" s="140">
        <v>-8.3200000000488217E-2</v>
      </c>
      <c r="U881" s="140">
        <v>0</v>
      </c>
      <c r="V881" s="141">
        <v>0</v>
      </c>
      <c r="W881" s="141">
        <v>99.997630979498865</v>
      </c>
      <c r="X881" s="140">
        <v>100</v>
      </c>
      <c r="Y881" s="140">
        <v>99.996458971739855</v>
      </c>
      <c r="Z881" s="140">
        <v>0</v>
      </c>
      <c r="AA881" s="142">
        <v>100</v>
      </c>
    </row>
    <row r="882" spans="1:27" s="147" customFormat="1" ht="12.75" x14ac:dyDescent="0.2">
      <c r="A882" s="130">
        <v>874</v>
      </c>
      <c r="B882" s="137" t="s">
        <v>1969</v>
      </c>
      <c r="C882" s="138">
        <v>2346</v>
      </c>
      <c r="D882" s="138">
        <v>832.9</v>
      </c>
      <c r="E882" s="138">
        <v>1499.5</v>
      </c>
      <c r="F882" s="138">
        <v>0</v>
      </c>
      <c r="G882" s="138">
        <v>13.6</v>
      </c>
      <c r="H882" s="138">
        <v>2604.599999999999</v>
      </c>
      <c r="I882" s="139">
        <v>832.9</v>
      </c>
      <c r="J882" s="139">
        <v>1720.8</v>
      </c>
      <c r="K882" s="139">
        <v>0</v>
      </c>
      <c r="L882" s="139">
        <v>50.900000000000006</v>
      </c>
      <c r="M882" s="138">
        <v>2450.5904999999998</v>
      </c>
      <c r="N882" s="139">
        <v>832.9</v>
      </c>
      <c r="O882" s="139">
        <v>1566.7905000000001</v>
      </c>
      <c r="P882" s="139">
        <v>0</v>
      </c>
      <c r="Q882" s="140">
        <v>50.900000000000006</v>
      </c>
      <c r="R882" s="141">
        <v>-154.00949999999921</v>
      </c>
      <c r="S882" s="140">
        <v>0</v>
      </c>
      <c r="T882" s="140">
        <v>-154.00949999999989</v>
      </c>
      <c r="U882" s="140">
        <v>0</v>
      </c>
      <c r="V882" s="141">
        <v>0</v>
      </c>
      <c r="W882" s="141">
        <v>94.087019120018454</v>
      </c>
      <c r="X882" s="140">
        <v>100</v>
      </c>
      <c r="Y882" s="140">
        <v>91.050122036262209</v>
      </c>
      <c r="Z882" s="140">
        <v>0</v>
      </c>
      <c r="AA882" s="142">
        <v>100</v>
      </c>
    </row>
    <row r="883" spans="1:27" s="147" customFormat="1" ht="12.75" x14ac:dyDescent="0.2">
      <c r="A883" s="130">
        <v>875</v>
      </c>
      <c r="B883" s="137" t="s">
        <v>1970</v>
      </c>
      <c r="C883" s="138">
        <v>1426.5</v>
      </c>
      <c r="D883" s="138">
        <v>687.8</v>
      </c>
      <c r="E883" s="138">
        <v>724</v>
      </c>
      <c r="F883" s="138">
        <v>0</v>
      </c>
      <c r="G883" s="138">
        <v>14.7</v>
      </c>
      <c r="H883" s="138">
        <v>1517.7</v>
      </c>
      <c r="I883" s="139">
        <v>687.8</v>
      </c>
      <c r="J883" s="139">
        <v>803</v>
      </c>
      <c r="K883" s="139">
        <v>0</v>
      </c>
      <c r="L883" s="139">
        <v>26.900000000000002</v>
      </c>
      <c r="M883" s="138">
        <v>1517.7</v>
      </c>
      <c r="N883" s="139">
        <v>687.8</v>
      </c>
      <c r="O883" s="139">
        <v>803</v>
      </c>
      <c r="P883" s="139">
        <v>0</v>
      </c>
      <c r="Q883" s="140">
        <v>26.900000000000002</v>
      </c>
      <c r="R883" s="141">
        <v>0</v>
      </c>
      <c r="S883" s="140">
        <v>0</v>
      </c>
      <c r="T883" s="140">
        <v>0</v>
      </c>
      <c r="U883" s="140">
        <v>0</v>
      </c>
      <c r="V883" s="141">
        <v>0</v>
      </c>
      <c r="W883" s="141">
        <v>100</v>
      </c>
      <c r="X883" s="140">
        <v>100</v>
      </c>
      <c r="Y883" s="140">
        <v>100</v>
      </c>
      <c r="Z883" s="140">
        <v>0</v>
      </c>
      <c r="AA883" s="142">
        <v>100</v>
      </c>
    </row>
    <row r="884" spans="1:27" s="147" customFormat="1" ht="12.75" x14ac:dyDescent="0.2">
      <c r="A884" s="130">
        <v>876</v>
      </c>
      <c r="B884" s="137" t="s">
        <v>1971</v>
      </c>
      <c r="C884" s="138">
        <v>6310.9</v>
      </c>
      <c r="D884" s="138">
        <v>1284.5</v>
      </c>
      <c r="E884" s="138">
        <v>4791</v>
      </c>
      <c r="F884" s="138">
        <v>0</v>
      </c>
      <c r="G884" s="138">
        <v>235.4</v>
      </c>
      <c r="H884" s="138">
        <v>6799.7</v>
      </c>
      <c r="I884" s="139">
        <v>1284.5</v>
      </c>
      <c r="J884" s="139">
        <v>5279.8</v>
      </c>
      <c r="K884" s="139">
        <v>0</v>
      </c>
      <c r="L884" s="139">
        <v>235.39999999999998</v>
      </c>
      <c r="M884" s="138">
        <v>6450.7419999999993</v>
      </c>
      <c r="N884" s="139">
        <v>1284.5</v>
      </c>
      <c r="O884" s="139">
        <v>4930.8419999999996</v>
      </c>
      <c r="P884" s="139">
        <v>0</v>
      </c>
      <c r="Q884" s="140">
        <v>235.39999999999998</v>
      </c>
      <c r="R884" s="141">
        <v>-348.95800000000054</v>
      </c>
      <c r="S884" s="140">
        <v>0</v>
      </c>
      <c r="T884" s="140">
        <v>-348.95800000000054</v>
      </c>
      <c r="U884" s="140">
        <v>0</v>
      </c>
      <c r="V884" s="141">
        <v>0</v>
      </c>
      <c r="W884" s="141">
        <v>94.868038295807153</v>
      </c>
      <c r="X884" s="140">
        <v>100</v>
      </c>
      <c r="Y884" s="140">
        <v>93.390696617296101</v>
      </c>
      <c r="Z884" s="140">
        <v>0</v>
      </c>
      <c r="AA884" s="142">
        <v>100</v>
      </c>
    </row>
    <row r="885" spans="1:27" s="147" customFormat="1" ht="12.75" x14ac:dyDescent="0.2">
      <c r="A885" s="130">
        <v>877</v>
      </c>
      <c r="B885" s="137" t="s">
        <v>1972</v>
      </c>
      <c r="C885" s="138">
        <v>4346.8</v>
      </c>
      <c r="D885" s="138">
        <v>327.9</v>
      </c>
      <c r="E885" s="138">
        <v>3700.9</v>
      </c>
      <c r="F885" s="138">
        <v>0</v>
      </c>
      <c r="G885" s="138">
        <v>318</v>
      </c>
      <c r="H885" s="138">
        <v>4614.8999999999969</v>
      </c>
      <c r="I885" s="139">
        <v>327.9</v>
      </c>
      <c r="J885" s="139">
        <v>3966.7</v>
      </c>
      <c r="K885" s="139">
        <v>0</v>
      </c>
      <c r="L885" s="139">
        <v>320.3</v>
      </c>
      <c r="M885" s="138">
        <v>3882.6710000000003</v>
      </c>
      <c r="N885" s="139">
        <v>327.9</v>
      </c>
      <c r="O885" s="139">
        <v>3234.471</v>
      </c>
      <c r="P885" s="139">
        <v>0</v>
      </c>
      <c r="Q885" s="140">
        <v>320.3</v>
      </c>
      <c r="R885" s="141">
        <v>-732.22899999999663</v>
      </c>
      <c r="S885" s="140">
        <v>0</v>
      </c>
      <c r="T885" s="140">
        <v>-732.22899999999981</v>
      </c>
      <c r="U885" s="140">
        <v>0</v>
      </c>
      <c r="V885" s="141">
        <v>0</v>
      </c>
      <c r="W885" s="141">
        <v>84.133372337428824</v>
      </c>
      <c r="X885" s="140">
        <v>100</v>
      </c>
      <c r="Y885" s="140">
        <v>81.540600499155474</v>
      </c>
      <c r="Z885" s="140">
        <v>0</v>
      </c>
      <c r="AA885" s="142">
        <v>100</v>
      </c>
    </row>
    <row r="886" spans="1:27" s="147" customFormat="1" ht="12.75" x14ac:dyDescent="0.2">
      <c r="A886" s="130">
        <v>878</v>
      </c>
      <c r="B886" s="137" t="s">
        <v>1973</v>
      </c>
      <c r="C886" s="138">
        <v>2494.1</v>
      </c>
      <c r="D886" s="138">
        <v>933.5</v>
      </c>
      <c r="E886" s="138">
        <v>1526.9</v>
      </c>
      <c r="F886" s="138">
        <v>0</v>
      </c>
      <c r="G886" s="138">
        <v>33.700000000000003</v>
      </c>
      <c r="H886" s="138">
        <v>2627.7999999999993</v>
      </c>
      <c r="I886" s="139">
        <v>933.5</v>
      </c>
      <c r="J886" s="139">
        <v>1660.6</v>
      </c>
      <c r="K886" s="139">
        <v>0</v>
      </c>
      <c r="L886" s="139">
        <v>33.700000000000003</v>
      </c>
      <c r="M886" s="138">
        <v>2116.3346999999999</v>
      </c>
      <c r="N886" s="139">
        <v>933.5</v>
      </c>
      <c r="O886" s="139">
        <v>1149.1347000000001</v>
      </c>
      <c r="P886" s="139">
        <v>0</v>
      </c>
      <c r="Q886" s="140">
        <v>33.700000000000003</v>
      </c>
      <c r="R886" s="141">
        <v>-511.46529999999939</v>
      </c>
      <c r="S886" s="140">
        <v>0</v>
      </c>
      <c r="T886" s="140">
        <v>-511.46529999999984</v>
      </c>
      <c r="U886" s="140">
        <v>0</v>
      </c>
      <c r="V886" s="141">
        <v>0</v>
      </c>
      <c r="W886" s="141">
        <v>80.53636882563363</v>
      </c>
      <c r="X886" s="140">
        <v>100</v>
      </c>
      <c r="Y886" s="140">
        <v>69.199969890401064</v>
      </c>
      <c r="Z886" s="140">
        <v>0</v>
      </c>
      <c r="AA886" s="142">
        <v>100</v>
      </c>
    </row>
    <row r="887" spans="1:27" s="147" customFormat="1" ht="12.75" x14ac:dyDescent="0.2">
      <c r="A887" s="130">
        <v>879</v>
      </c>
      <c r="B887" s="137" t="s">
        <v>1974</v>
      </c>
      <c r="C887" s="138">
        <v>2055.6999999999998</v>
      </c>
      <c r="D887" s="138">
        <v>277.89999999999998</v>
      </c>
      <c r="E887" s="138">
        <v>1675.6</v>
      </c>
      <c r="F887" s="138">
        <v>0</v>
      </c>
      <c r="G887" s="138">
        <v>102.2</v>
      </c>
      <c r="H887" s="138">
        <v>2283.6000000000008</v>
      </c>
      <c r="I887" s="139">
        <v>277.89999999999998</v>
      </c>
      <c r="J887" s="139">
        <v>1876.1</v>
      </c>
      <c r="K887" s="139">
        <v>0</v>
      </c>
      <c r="L887" s="139">
        <v>129.60000000000002</v>
      </c>
      <c r="M887" s="138">
        <v>2230.3791000000001</v>
      </c>
      <c r="N887" s="139">
        <v>277.89999999999998</v>
      </c>
      <c r="O887" s="139">
        <v>1822.8791000000001</v>
      </c>
      <c r="P887" s="139">
        <v>0</v>
      </c>
      <c r="Q887" s="140">
        <v>129.60000000000002</v>
      </c>
      <c r="R887" s="141">
        <v>-53.220900000000711</v>
      </c>
      <c r="S887" s="140">
        <v>0</v>
      </c>
      <c r="T887" s="140">
        <v>-53.220899999999801</v>
      </c>
      <c r="U887" s="140">
        <v>0</v>
      </c>
      <c r="V887" s="141">
        <v>0</v>
      </c>
      <c r="W887" s="141">
        <v>97.66942984760901</v>
      </c>
      <c r="X887" s="140">
        <v>100</v>
      </c>
      <c r="Y887" s="140">
        <v>97.16321624646875</v>
      </c>
      <c r="Z887" s="140">
        <v>0</v>
      </c>
      <c r="AA887" s="142">
        <v>100</v>
      </c>
    </row>
    <row r="888" spans="1:27" s="147" customFormat="1" ht="12.75" x14ac:dyDescent="0.2">
      <c r="A888" s="130">
        <v>880</v>
      </c>
      <c r="B888" s="137" t="s">
        <v>1719</v>
      </c>
      <c r="C888" s="138">
        <v>1207.8999999999999</v>
      </c>
      <c r="D888" s="138">
        <v>356.7</v>
      </c>
      <c r="E888" s="138">
        <v>796.9</v>
      </c>
      <c r="F888" s="138">
        <v>0</v>
      </c>
      <c r="G888" s="138">
        <v>54.3</v>
      </c>
      <c r="H888" s="138">
        <v>1436.9000000000003</v>
      </c>
      <c r="I888" s="139">
        <v>356.7</v>
      </c>
      <c r="J888" s="139">
        <v>902.2</v>
      </c>
      <c r="K888" s="139">
        <v>0</v>
      </c>
      <c r="L888" s="139">
        <v>178</v>
      </c>
      <c r="M888" s="138">
        <v>1172.0254</v>
      </c>
      <c r="N888" s="139">
        <v>356.7</v>
      </c>
      <c r="O888" s="139">
        <v>637.32540000000006</v>
      </c>
      <c r="P888" s="139">
        <v>0</v>
      </c>
      <c r="Q888" s="140">
        <v>178</v>
      </c>
      <c r="R888" s="141">
        <v>-264.87460000000033</v>
      </c>
      <c r="S888" s="140">
        <v>0</v>
      </c>
      <c r="T888" s="140">
        <v>-264.87459999999999</v>
      </c>
      <c r="U888" s="140">
        <v>0</v>
      </c>
      <c r="V888" s="141">
        <v>0</v>
      </c>
      <c r="W888" s="141">
        <v>81.566246781265207</v>
      </c>
      <c r="X888" s="140">
        <v>100</v>
      </c>
      <c r="Y888" s="140">
        <v>70.641254710707173</v>
      </c>
      <c r="Z888" s="140">
        <v>0</v>
      </c>
      <c r="AA888" s="142">
        <v>100</v>
      </c>
    </row>
    <row r="889" spans="1:27" s="147" customFormat="1" ht="12.75" x14ac:dyDescent="0.2">
      <c r="A889" s="130">
        <v>881</v>
      </c>
      <c r="B889" s="137" t="s">
        <v>1975</v>
      </c>
      <c r="C889" s="138">
        <v>6484.5</v>
      </c>
      <c r="D889" s="138">
        <v>885.5</v>
      </c>
      <c r="E889" s="138">
        <v>5513.2</v>
      </c>
      <c r="F889" s="138">
        <v>0</v>
      </c>
      <c r="G889" s="138">
        <v>85.8</v>
      </c>
      <c r="H889" s="138">
        <v>6958.8</v>
      </c>
      <c r="I889" s="139">
        <v>885.5</v>
      </c>
      <c r="J889" s="139">
        <v>5823.8</v>
      </c>
      <c r="K889" s="139">
        <v>0</v>
      </c>
      <c r="L889" s="139">
        <v>249.5</v>
      </c>
      <c r="M889" s="138">
        <v>6898.7653</v>
      </c>
      <c r="N889" s="139">
        <v>885.5</v>
      </c>
      <c r="O889" s="139">
        <v>5763.7653</v>
      </c>
      <c r="P889" s="139">
        <v>0</v>
      </c>
      <c r="Q889" s="140">
        <v>249.5</v>
      </c>
      <c r="R889" s="141">
        <v>-60.034700000000157</v>
      </c>
      <c r="S889" s="140">
        <v>0</v>
      </c>
      <c r="T889" s="140">
        <v>-60.034700000000157</v>
      </c>
      <c r="U889" s="140">
        <v>0</v>
      </c>
      <c r="V889" s="141">
        <v>0</v>
      </c>
      <c r="W889" s="141">
        <v>99.137283727079378</v>
      </c>
      <c r="X889" s="140">
        <v>100</v>
      </c>
      <c r="Y889" s="140">
        <v>98.969149009237952</v>
      </c>
      <c r="Z889" s="140">
        <v>0</v>
      </c>
      <c r="AA889" s="142">
        <v>100</v>
      </c>
    </row>
    <row r="890" spans="1:27" s="147" customFormat="1" ht="12.75" x14ac:dyDescent="0.2">
      <c r="A890" s="130">
        <v>882</v>
      </c>
      <c r="B890" s="137" t="s">
        <v>1434</v>
      </c>
      <c r="C890" s="138">
        <v>6020.9000000000005</v>
      </c>
      <c r="D890" s="138">
        <v>993.2</v>
      </c>
      <c r="E890" s="138">
        <v>4957.1000000000004</v>
      </c>
      <c r="F890" s="138">
        <v>0</v>
      </c>
      <c r="G890" s="138">
        <v>70.599999999999994</v>
      </c>
      <c r="H890" s="138">
        <v>6747.6</v>
      </c>
      <c r="I890" s="139">
        <v>993.2</v>
      </c>
      <c r="J890" s="139">
        <v>5642.6</v>
      </c>
      <c r="K890" s="139">
        <v>0</v>
      </c>
      <c r="L890" s="139">
        <v>111.80000000000001</v>
      </c>
      <c r="M890" s="138">
        <v>6665.2822999999999</v>
      </c>
      <c r="N890" s="139">
        <v>993.2</v>
      </c>
      <c r="O890" s="139">
        <v>5560.2822999999999</v>
      </c>
      <c r="P890" s="139">
        <v>0</v>
      </c>
      <c r="Q890" s="140">
        <v>111.80000000000001</v>
      </c>
      <c r="R890" s="141">
        <v>-82.317700000000514</v>
      </c>
      <c r="S890" s="140">
        <v>0</v>
      </c>
      <c r="T890" s="140">
        <v>-82.317700000000514</v>
      </c>
      <c r="U890" s="140">
        <v>0</v>
      </c>
      <c r="V890" s="141">
        <v>0</v>
      </c>
      <c r="W890" s="141">
        <v>98.780044756654206</v>
      </c>
      <c r="X890" s="140">
        <v>100</v>
      </c>
      <c r="Y890" s="140">
        <v>98.54113883670648</v>
      </c>
      <c r="Z890" s="140">
        <v>0</v>
      </c>
      <c r="AA890" s="142">
        <v>100</v>
      </c>
    </row>
    <row r="891" spans="1:27" s="147" customFormat="1" ht="12.75" x14ac:dyDescent="0.2">
      <c r="A891" s="130">
        <v>883</v>
      </c>
      <c r="B891" s="137" t="s">
        <v>1893</v>
      </c>
      <c r="C891" s="138">
        <v>3606.5000000000005</v>
      </c>
      <c r="D891" s="138">
        <v>908.8</v>
      </c>
      <c r="E891" s="138">
        <v>2647.3</v>
      </c>
      <c r="F891" s="138">
        <v>0</v>
      </c>
      <c r="G891" s="138">
        <v>50.4</v>
      </c>
      <c r="H891" s="138">
        <v>3801.1000000000008</v>
      </c>
      <c r="I891" s="139">
        <v>908.8</v>
      </c>
      <c r="J891" s="139">
        <v>2764.4</v>
      </c>
      <c r="K891" s="139">
        <v>0</v>
      </c>
      <c r="L891" s="139">
        <v>127.89999999999999</v>
      </c>
      <c r="M891" s="138">
        <v>3707.5911000000001</v>
      </c>
      <c r="N891" s="139">
        <v>908.8</v>
      </c>
      <c r="O891" s="139">
        <v>2670.8911000000003</v>
      </c>
      <c r="P891" s="139">
        <v>0</v>
      </c>
      <c r="Q891" s="140">
        <v>127.89999999999999</v>
      </c>
      <c r="R891" s="141">
        <v>-93.508900000000722</v>
      </c>
      <c r="S891" s="140">
        <v>0</v>
      </c>
      <c r="T891" s="140">
        <v>-93.508899999999812</v>
      </c>
      <c r="U891" s="140">
        <v>0</v>
      </c>
      <c r="V891" s="141">
        <v>0</v>
      </c>
      <c r="W891" s="141">
        <v>97.539951592959923</v>
      </c>
      <c r="X891" s="140">
        <v>100</v>
      </c>
      <c r="Y891" s="140">
        <v>96.617388945159902</v>
      </c>
      <c r="Z891" s="140">
        <v>0</v>
      </c>
      <c r="AA891" s="142">
        <v>100</v>
      </c>
    </row>
    <row r="892" spans="1:27" s="147" customFormat="1" ht="12.75" x14ac:dyDescent="0.2">
      <c r="A892" s="130">
        <v>884</v>
      </c>
      <c r="B892" s="137" t="s">
        <v>1976</v>
      </c>
      <c r="C892" s="138">
        <v>2378.6000000000004</v>
      </c>
      <c r="D892" s="138">
        <v>443.6</v>
      </c>
      <c r="E892" s="138">
        <v>1859.7</v>
      </c>
      <c r="F892" s="138">
        <v>0</v>
      </c>
      <c r="G892" s="138">
        <v>75.3</v>
      </c>
      <c r="H892" s="138">
        <v>2660.7999999999997</v>
      </c>
      <c r="I892" s="139">
        <v>443.6</v>
      </c>
      <c r="J892" s="139">
        <v>2141.9</v>
      </c>
      <c r="K892" s="139">
        <v>0</v>
      </c>
      <c r="L892" s="139">
        <v>75.3</v>
      </c>
      <c r="M892" s="138">
        <v>2643.2112000000002</v>
      </c>
      <c r="N892" s="139">
        <v>443.6</v>
      </c>
      <c r="O892" s="139">
        <v>2124.3112000000001</v>
      </c>
      <c r="P892" s="139">
        <v>0</v>
      </c>
      <c r="Q892" s="140">
        <v>75.3</v>
      </c>
      <c r="R892" s="141">
        <v>-17.588799999999537</v>
      </c>
      <c r="S892" s="140">
        <v>0</v>
      </c>
      <c r="T892" s="140">
        <v>-17.588799999999992</v>
      </c>
      <c r="U892" s="140">
        <v>0</v>
      </c>
      <c r="V892" s="141">
        <v>0</v>
      </c>
      <c r="W892" s="141">
        <v>99.338965724594118</v>
      </c>
      <c r="X892" s="140">
        <v>100</v>
      </c>
      <c r="Y892" s="140">
        <v>99.178822540734856</v>
      </c>
      <c r="Z892" s="140">
        <v>0</v>
      </c>
      <c r="AA892" s="142">
        <v>100</v>
      </c>
    </row>
    <row r="893" spans="1:27" s="147" customFormat="1" ht="12.75" x14ac:dyDescent="0.2">
      <c r="A893" s="130">
        <v>885</v>
      </c>
      <c r="B893" s="137" t="s">
        <v>1310</v>
      </c>
      <c r="C893" s="138">
        <v>2386.5</v>
      </c>
      <c r="D893" s="138">
        <v>764.9</v>
      </c>
      <c r="E893" s="138">
        <v>1583.6</v>
      </c>
      <c r="F893" s="138">
        <v>0</v>
      </c>
      <c r="G893" s="138">
        <v>38</v>
      </c>
      <c r="H893" s="138">
        <v>2651.7</v>
      </c>
      <c r="I893" s="139">
        <v>764.9</v>
      </c>
      <c r="J893" s="139">
        <v>1840.6</v>
      </c>
      <c r="K893" s="139">
        <v>0</v>
      </c>
      <c r="L893" s="139">
        <v>46.199999999999989</v>
      </c>
      <c r="M893" s="138">
        <v>2513.9409999999998</v>
      </c>
      <c r="N893" s="139">
        <v>764.9</v>
      </c>
      <c r="O893" s="139">
        <v>1702.8409999999999</v>
      </c>
      <c r="P893" s="139">
        <v>0</v>
      </c>
      <c r="Q893" s="140">
        <v>46.199999999999989</v>
      </c>
      <c r="R893" s="141">
        <v>-137.75900000000001</v>
      </c>
      <c r="S893" s="140">
        <v>0</v>
      </c>
      <c r="T893" s="140">
        <v>-137.75900000000001</v>
      </c>
      <c r="U893" s="140">
        <v>0</v>
      </c>
      <c r="V893" s="141">
        <v>0</v>
      </c>
      <c r="W893" s="141">
        <v>94.804879888373492</v>
      </c>
      <c r="X893" s="140">
        <v>100</v>
      </c>
      <c r="Y893" s="140">
        <v>92.515538411387581</v>
      </c>
      <c r="Z893" s="140">
        <v>0</v>
      </c>
      <c r="AA893" s="142">
        <v>100</v>
      </c>
    </row>
    <row r="894" spans="1:27" s="147" customFormat="1" ht="12.75" x14ac:dyDescent="0.2">
      <c r="A894" s="130">
        <v>886</v>
      </c>
      <c r="B894" s="137" t="s">
        <v>1977</v>
      </c>
      <c r="C894" s="138">
        <v>3905.4</v>
      </c>
      <c r="D894" s="138">
        <v>1108.9000000000001</v>
      </c>
      <c r="E894" s="138">
        <v>2715.4</v>
      </c>
      <c r="F894" s="138">
        <v>0</v>
      </c>
      <c r="G894" s="138">
        <v>81.099999999999994</v>
      </c>
      <c r="H894" s="138">
        <v>4302.9999999999991</v>
      </c>
      <c r="I894" s="139">
        <v>1108.9000000000001</v>
      </c>
      <c r="J894" s="139">
        <v>3014.7000000000003</v>
      </c>
      <c r="K894" s="139">
        <v>0</v>
      </c>
      <c r="L894" s="139">
        <v>179.4</v>
      </c>
      <c r="M894" s="138">
        <v>4264.6099000000004</v>
      </c>
      <c r="N894" s="139">
        <v>1108.9000000000001</v>
      </c>
      <c r="O894" s="139">
        <v>2976.3099000000002</v>
      </c>
      <c r="P894" s="139">
        <v>0</v>
      </c>
      <c r="Q894" s="140">
        <v>179.4</v>
      </c>
      <c r="R894" s="141">
        <v>-38.390099999998711</v>
      </c>
      <c r="S894" s="140">
        <v>0</v>
      </c>
      <c r="T894" s="140">
        <v>-38.390100000000075</v>
      </c>
      <c r="U894" s="140">
        <v>0</v>
      </c>
      <c r="V894" s="141">
        <v>0</v>
      </c>
      <c r="W894" s="141">
        <v>99.107829421333975</v>
      </c>
      <c r="X894" s="140">
        <v>100</v>
      </c>
      <c r="Y894" s="141">
        <v>98.72656980794109</v>
      </c>
      <c r="Z894" s="141">
        <v>0</v>
      </c>
      <c r="AA894" s="148">
        <v>100</v>
      </c>
    </row>
    <row r="895" spans="1:27" s="147" customFormat="1" ht="12.75" x14ac:dyDescent="0.2">
      <c r="A895" s="130">
        <v>887</v>
      </c>
      <c r="B895" s="137" t="s">
        <v>1961</v>
      </c>
      <c r="C895" s="138">
        <v>29356.100000000002</v>
      </c>
      <c r="D895" s="138">
        <v>1970.3</v>
      </c>
      <c r="E895" s="138">
        <v>26550.400000000001</v>
      </c>
      <c r="F895" s="138">
        <v>0</v>
      </c>
      <c r="G895" s="138">
        <v>835.4</v>
      </c>
      <c r="H895" s="138">
        <v>32712.9</v>
      </c>
      <c r="I895" s="139">
        <v>1970.3</v>
      </c>
      <c r="J895" s="139">
        <v>29907.200000000001</v>
      </c>
      <c r="K895" s="139">
        <v>0</v>
      </c>
      <c r="L895" s="139">
        <v>835.4</v>
      </c>
      <c r="M895" s="138">
        <v>32591.3354</v>
      </c>
      <c r="N895" s="139">
        <v>1970.3</v>
      </c>
      <c r="O895" s="139">
        <v>29785.635399999999</v>
      </c>
      <c r="P895" s="139">
        <v>0</v>
      </c>
      <c r="Q895" s="140">
        <v>835.4</v>
      </c>
      <c r="R895" s="141">
        <v>-121.56460000000152</v>
      </c>
      <c r="S895" s="140">
        <v>0</v>
      </c>
      <c r="T895" s="140">
        <v>-121.56460000000152</v>
      </c>
      <c r="U895" s="140">
        <v>0</v>
      </c>
      <c r="V895" s="141">
        <v>0</v>
      </c>
      <c r="W895" s="141">
        <v>99.628389412127945</v>
      </c>
      <c r="X895" s="140">
        <v>100</v>
      </c>
      <c r="Y895" s="141">
        <v>99.59352731114916</v>
      </c>
      <c r="Z895" s="141">
        <v>0</v>
      </c>
      <c r="AA895" s="148">
        <v>100</v>
      </c>
    </row>
    <row r="896" spans="1:27" s="147" customFormat="1" ht="12.75" x14ac:dyDescent="0.2">
      <c r="A896" s="130">
        <v>888</v>
      </c>
      <c r="B896" s="137" t="s">
        <v>1978</v>
      </c>
      <c r="C896" s="138">
        <v>7374.6</v>
      </c>
      <c r="D896" s="138">
        <v>1103</v>
      </c>
      <c r="E896" s="138">
        <v>6079</v>
      </c>
      <c r="F896" s="138">
        <v>0</v>
      </c>
      <c r="G896" s="138">
        <v>192.6</v>
      </c>
      <c r="H896" s="138">
        <v>9363.6999999999971</v>
      </c>
      <c r="I896" s="139">
        <v>1103</v>
      </c>
      <c r="J896" s="139">
        <v>7903.5</v>
      </c>
      <c r="K896" s="139">
        <v>0</v>
      </c>
      <c r="L896" s="139">
        <v>357.2</v>
      </c>
      <c r="M896" s="138">
        <v>8966.1641999999993</v>
      </c>
      <c r="N896" s="139">
        <v>1103</v>
      </c>
      <c r="O896" s="139">
        <v>7505.9642000000003</v>
      </c>
      <c r="P896" s="139">
        <v>0</v>
      </c>
      <c r="Q896" s="140">
        <v>357.2</v>
      </c>
      <c r="R896" s="141">
        <v>-397.53579999999783</v>
      </c>
      <c r="S896" s="140">
        <v>0</v>
      </c>
      <c r="T896" s="140">
        <v>-397.53579999999965</v>
      </c>
      <c r="U896" s="140">
        <v>0</v>
      </c>
      <c r="V896" s="141">
        <v>0</v>
      </c>
      <c r="W896" s="141">
        <v>95.754500891741529</v>
      </c>
      <c r="X896" s="140">
        <v>100</v>
      </c>
      <c r="Y896" s="141">
        <v>94.970129689378126</v>
      </c>
      <c r="Z896" s="141">
        <v>0</v>
      </c>
      <c r="AA896" s="148">
        <v>100</v>
      </c>
    </row>
    <row r="897" spans="1:27" s="147" customFormat="1" ht="12.75" x14ac:dyDescent="0.2">
      <c r="A897" s="130">
        <v>889</v>
      </c>
      <c r="B897" s="137" t="s">
        <v>1384</v>
      </c>
      <c r="C897" s="138">
        <v>2670.5</v>
      </c>
      <c r="D897" s="138">
        <v>766</v>
      </c>
      <c r="E897" s="138">
        <v>1871.2</v>
      </c>
      <c r="F897" s="138">
        <v>0</v>
      </c>
      <c r="G897" s="138">
        <v>33.299999999999997</v>
      </c>
      <c r="H897" s="138">
        <v>2717.7</v>
      </c>
      <c r="I897" s="139">
        <v>766</v>
      </c>
      <c r="J897" s="139">
        <v>1915.8</v>
      </c>
      <c r="K897" s="139">
        <v>0</v>
      </c>
      <c r="L897" s="139">
        <v>35.900000000000006</v>
      </c>
      <c r="M897" s="138">
        <v>2556.7168999999999</v>
      </c>
      <c r="N897" s="139">
        <v>766</v>
      </c>
      <c r="O897" s="139">
        <v>1754.8169</v>
      </c>
      <c r="P897" s="139">
        <v>0</v>
      </c>
      <c r="Q897" s="140">
        <v>35.900000000000006</v>
      </c>
      <c r="R897" s="141">
        <v>-160.98309999999992</v>
      </c>
      <c r="S897" s="140">
        <v>0</v>
      </c>
      <c r="T897" s="140">
        <v>-160.98309999999992</v>
      </c>
      <c r="U897" s="140">
        <v>0</v>
      </c>
      <c r="V897" s="141">
        <v>0</v>
      </c>
      <c r="W897" s="141">
        <v>94.076494830187301</v>
      </c>
      <c r="X897" s="140">
        <v>100</v>
      </c>
      <c r="Y897" s="140">
        <v>91.597082158889236</v>
      </c>
      <c r="Z897" s="140">
        <v>0</v>
      </c>
      <c r="AA897" s="142">
        <v>100</v>
      </c>
    </row>
    <row r="898" spans="1:27" s="147" customFormat="1" ht="12.75" x14ac:dyDescent="0.2">
      <c r="A898" s="130">
        <v>890</v>
      </c>
      <c r="B898" s="137" t="s">
        <v>1979</v>
      </c>
      <c r="C898" s="138">
        <v>2954.5</v>
      </c>
      <c r="D898" s="138">
        <v>771.1</v>
      </c>
      <c r="E898" s="138">
        <v>2161.5</v>
      </c>
      <c r="F898" s="138">
        <v>0</v>
      </c>
      <c r="G898" s="138">
        <v>21.9</v>
      </c>
      <c r="H898" s="138">
        <v>3954.1000000000004</v>
      </c>
      <c r="I898" s="139">
        <v>771.1</v>
      </c>
      <c r="J898" s="139">
        <v>3124</v>
      </c>
      <c r="K898" s="139">
        <v>0</v>
      </c>
      <c r="L898" s="139">
        <v>59</v>
      </c>
      <c r="M898" s="138">
        <v>3677.5571999999997</v>
      </c>
      <c r="N898" s="139">
        <v>771.1</v>
      </c>
      <c r="O898" s="139">
        <v>2847.4571999999998</v>
      </c>
      <c r="P898" s="139">
        <v>0</v>
      </c>
      <c r="Q898" s="140">
        <v>59</v>
      </c>
      <c r="R898" s="141">
        <v>-276.54280000000063</v>
      </c>
      <c r="S898" s="140">
        <v>0</v>
      </c>
      <c r="T898" s="140">
        <v>-276.54280000000017</v>
      </c>
      <c r="U898" s="140">
        <v>0</v>
      </c>
      <c r="V898" s="141">
        <v>0</v>
      </c>
      <c r="W898" s="141">
        <v>93.006175868086274</v>
      </c>
      <c r="X898" s="140">
        <v>100</v>
      </c>
      <c r="Y898" s="140">
        <v>91.147797695262483</v>
      </c>
      <c r="Z898" s="140">
        <v>0</v>
      </c>
      <c r="AA898" s="142">
        <v>100</v>
      </c>
    </row>
    <row r="899" spans="1:27" s="147" customFormat="1" ht="12.75" x14ac:dyDescent="0.2">
      <c r="A899" s="130">
        <v>891</v>
      </c>
      <c r="B899" s="137" t="s">
        <v>1980</v>
      </c>
      <c r="C899" s="138">
        <v>3043.8</v>
      </c>
      <c r="D899" s="138">
        <v>807.3</v>
      </c>
      <c r="E899" s="138">
        <v>2208.8000000000002</v>
      </c>
      <c r="F899" s="138">
        <v>0</v>
      </c>
      <c r="G899" s="138">
        <v>27.7</v>
      </c>
      <c r="H899" s="138">
        <v>3883.4000000000005</v>
      </c>
      <c r="I899" s="139">
        <v>807.3</v>
      </c>
      <c r="J899" s="139">
        <v>3048.4</v>
      </c>
      <c r="K899" s="139">
        <v>0</v>
      </c>
      <c r="L899" s="139">
        <v>27.699999999999989</v>
      </c>
      <c r="M899" s="138">
        <v>3392.1882999999998</v>
      </c>
      <c r="N899" s="139">
        <v>807.3</v>
      </c>
      <c r="O899" s="139">
        <v>2557.1882999999998</v>
      </c>
      <c r="P899" s="139">
        <v>0</v>
      </c>
      <c r="Q899" s="140">
        <v>27.699999999999989</v>
      </c>
      <c r="R899" s="141">
        <v>-491.21170000000075</v>
      </c>
      <c r="S899" s="140">
        <v>0</v>
      </c>
      <c r="T899" s="140">
        <v>-491.21170000000029</v>
      </c>
      <c r="U899" s="140">
        <v>0</v>
      </c>
      <c r="V899" s="141">
        <v>0</v>
      </c>
      <c r="W899" s="141">
        <v>87.350988824226178</v>
      </c>
      <c r="X899" s="140">
        <v>100</v>
      </c>
      <c r="Y899" s="140">
        <v>83.886245243406364</v>
      </c>
      <c r="Z899" s="140">
        <v>0</v>
      </c>
      <c r="AA899" s="142">
        <v>100</v>
      </c>
    </row>
    <row r="900" spans="1:27" s="147" customFormat="1" ht="12.75" x14ac:dyDescent="0.2">
      <c r="A900" s="130">
        <v>892</v>
      </c>
      <c r="B900" s="137" t="s">
        <v>1981</v>
      </c>
      <c r="C900" s="138">
        <v>5064.3999999999996</v>
      </c>
      <c r="D900" s="138">
        <v>914.1</v>
      </c>
      <c r="E900" s="138">
        <v>3911.6</v>
      </c>
      <c r="F900" s="138">
        <v>0</v>
      </c>
      <c r="G900" s="138">
        <v>238.7</v>
      </c>
      <c r="H900" s="138">
        <v>5391.5000000000018</v>
      </c>
      <c r="I900" s="139">
        <v>914.1</v>
      </c>
      <c r="J900" s="139">
        <v>4238.7</v>
      </c>
      <c r="K900" s="139">
        <v>0</v>
      </c>
      <c r="L900" s="139">
        <v>238.7</v>
      </c>
      <c r="M900" s="138">
        <v>5358.8721999999998</v>
      </c>
      <c r="N900" s="139">
        <v>914.1</v>
      </c>
      <c r="O900" s="139">
        <v>4206.0722999999998</v>
      </c>
      <c r="P900" s="139">
        <v>0</v>
      </c>
      <c r="Q900" s="140">
        <v>238.7</v>
      </c>
      <c r="R900" s="141">
        <v>-32.627800000002026</v>
      </c>
      <c r="S900" s="140">
        <v>0</v>
      </c>
      <c r="T900" s="140">
        <v>-32.627700000000004</v>
      </c>
      <c r="U900" s="140">
        <v>0</v>
      </c>
      <c r="V900" s="141">
        <v>0</v>
      </c>
      <c r="W900" s="141">
        <v>99.394828897338357</v>
      </c>
      <c r="X900" s="140">
        <v>100</v>
      </c>
      <c r="Y900" s="140">
        <v>99.230242763111335</v>
      </c>
      <c r="Z900" s="140">
        <v>0</v>
      </c>
      <c r="AA900" s="142">
        <v>100</v>
      </c>
    </row>
    <row r="901" spans="1:27" s="147" customFormat="1" ht="12.75" x14ac:dyDescent="0.2">
      <c r="A901" s="130">
        <v>893</v>
      </c>
      <c r="B901" s="137" t="s">
        <v>1982</v>
      </c>
      <c r="C901" s="138">
        <v>3339.2999999999997</v>
      </c>
      <c r="D901" s="138">
        <v>841.3</v>
      </c>
      <c r="E901" s="138">
        <v>2402.1</v>
      </c>
      <c r="F901" s="138">
        <v>0</v>
      </c>
      <c r="G901" s="138">
        <v>95.9</v>
      </c>
      <c r="H901" s="138">
        <v>3664.1999999999994</v>
      </c>
      <c r="I901" s="139">
        <v>841.3</v>
      </c>
      <c r="J901" s="139">
        <v>2586.1</v>
      </c>
      <c r="K901" s="139">
        <v>0</v>
      </c>
      <c r="L901" s="139">
        <v>236.79999999999998</v>
      </c>
      <c r="M901" s="138">
        <v>3649.3671999999997</v>
      </c>
      <c r="N901" s="139">
        <v>841.3</v>
      </c>
      <c r="O901" s="139">
        <v>2571.2671999999998</v>
      </c>
      <c r="P901" s="139">
        <v>0</v>
      </c>
      <c r="Q901" s="140">
        <v>236.79999999999998</v>
      </c>
      <c r="R901" s="141">
        <v>-14.832799999999679</v>
      </c>
      <c r="S901" s="140">
        <v>0</v>
      </c>
      <c r="T901" s="140">
        <v>-14.832800000000134</v>
      </c>
      <c r="U901" s="140">
        <v>0</v>
      </c>
      <c r="V901" s="141">
        <v>0</v>
      </c>
      <c r="W901" s="141">
        <v>99.595196768735335</v>
      </c>
      <c r="X901" s="140">
        <v>100</v>
      </c>
      <c r="Y901" s="140">
        <v>99.426441359576188</v>
      </c>
      <c r="Z901" s="140">
        <v>0</v>
      </c>
      <c r="AA901" s="142">
        <v>100</v>
      </c>
    </row>
    <row r="902" spans="1:27" s="147" customFormat="1" ht="12.75" x14ac:dyDescent="0.2">
      <c r="A902" s="130">
        <v>894</v>
      </c>
      <c r="B902" s="137"/>
      <c r="C902" s="138"/>
      <c r="D902" s="138"/>
      <c r="E902" s="138"/>
      <c r="F902" s="138"/>
      <c r="G902" s="138"/>
      <c r="H902" s="138">
        <v>0</v>
      </c>
      <c r="I902" s="139"/>
      <c r="J902" s="139">
        <v>0</v>
      </c>
      <c r="K902" s="139"/>
      <c r="L902" s="139"/>
      <c r="M902" s="139">
        <v>0</v>
      </c>
      <c r="N902" s="139"/>
      <c r="O902" s="139">
        <v>0</v>
      </c>
      <c r="P902" s="139"/>
      <c r="Q902" s="140">
        <v>0</v>
      </c>
      <c r="R902" s="141">
        <v>0</v>
      </c>
      <c r="S902" s="140"/>
      <c r="T902" s="140">
        <v>0</v>
      </c>
      <c r="U902" s="140"/>
      <c r="V902" s="141">
        <v>0</v>
      </c>
      <c r="W902" s="141">
        <v>0</v>
      </c>
      <c r="X902" s="140"/>
      <c r="Y902" s="140">
        <v>0</v>
      </c>
      <c r="Z902" s="140"/>
      <c r="AA902" s="142">
        <v>0</v>
      </c>
    </row>
    <row r="903" spans="1:27" s="147" customFormat="1" ht="12.75" x14ac:dyDescent="0.2">
      <c r="A903" s="130">
        <v>895</v>
      </c>
      <c r="B903" s="143" t="s">
        <v>1983</v>
      </c>
      <c r="C903" s="144">
        <v>152973.80000000002</v>
      </c>
      <c r="D903" s="144">
        <v>34177.399999999994</v>
      </c>
      <c r="E903" s="144">
        <v>116742.8</v>
      </c>
      <c r="F903" s="144">
        <v>0</v>
      </c>
      <c r="G903" s="144">
        <v>2053.6</v>
      </c>
      <c r="H903" s="144">
        <v>164636.09999999998</v>
      </c>
      <c r="I903" s="144">
        <v>34177.399999999994</v>
      </c>
      <c r="J903" s="144">
        <v>126728.9</v>
      </c>
      <c r="K903" s="144">
        <v>0</v>
      </c>
      <c r="L903" s="144">
        <v>3729.8</v>
      </c>
      <c r="M903" s="144">
        <v>154299.01199999999</v>
      </c>
      <c r="N903" s="144">
        <v>34177.399999999994</v>
      </c>
      <c r="O903" s="144">
        <v>116391.8122</v>
      </c>
      <c r="P903" s="144">
        <v>0</v>
      </c>
      <c r="Q903" s="144">
        <v>3729.7999999999993</v>
      </c>
      <c r="R903" s="141">
        <v>-10337.087999999989</v>
      </c>
      <c r="S903" s="141">
        <v>0</v>
      </c>
      <c r="T903" s="141">
        <v>-10337.087799999994</v>
      </c>
      <c r="U903" s="141">
        <v>0</v>
      </c>
      <c r="V903" s="141">
        <v>0</v>
      </c>
      <c r="W903" s="141">
        <v>93.721250685602982</v>
      </c>
      <c r="X903" s="141">
        <v>100</v>
      </c>
      <c r="Y903" s="140">
        <v>91.843148800313116</v>
      </c>
      <c r="Z903" s="140">
        <v>0</v>
      </c>
      <c r="AA903" s="142">
        <v>99.999999999999972</v>
      </c>
    </row>
    <row r="904" spans="1:27" s="147" customFormat="1" ht="12.75" x14ac:dyDescent="0.2">
      <c r="A904" s="130">
        <v>896</v>
      </c>
      <c r="B904" s="143" t="s">
        <v>1265</v>
      </c>
      <c r="C904" s="144">
        <v>98803</v>
      </c>
      <c r="D904" s="144">
        <v>16648.2</v>
      </c>
      <c r="E904" s="144">
        <v>81267.7</v>
      </c>
      <c r="F904" s="144">
        <v>0</v>
      </c>
      <c r="G904" s="144">
        <v>887.1</v>
      </c>
      <c r="H904" s="144">
        <v>105574.19999999998</v>
      </c>
      <c r="I904" s="144">
        <v>16648.2</v>
      </c>
      <c r="J904" s="144">
        <v>87816.700000000012</v>
      </c>
      <c r="K904" s="144">
        <v>0</v>
      </c>
      <c r="L904" s="144">
        <v>1109.3</v>
      </c>
      <c r="M904" s="144">
        <v>101793.23910000001</v>
      </c>
      <c r="N904" s="144">
        <v>16648.2</v>
      </c>
      <c r="O904" s="144">
        <v>84035.739100000006</v>
      </c>
      <c r="P904" s="144">
        <v>0</v>
      </c>
      <c r="Q904" s="144">
        <v>1109.3</v>
      </c>
      <c r="R904" s="141">
        <v>-3780.9608999999764</v>
      </c>
      <c r="S904" s="141">
        <v>0</v>
      </c>
      <c r="T904" s="141">
        <v>-3780.9609000000055</v>
      </c>
      <c r="U904" s="141">
        <v>0</v>
      </c>
      <c r="V904" s="141">
        <v>0</v>
      </c>
      <c r="W904" s="141">
        <v>96.418669618145373</v>
      </c>
      <c r="X904" s="141">
        <v>100</v>
      </c>
      <c r="Y904" s="140">
        <v>95.694485331377749</v>
      </c>
      <c r="Z904" s="140">
        <v>0</v>
      </c>
      <c r="AA904" s="142">
        <v>100</v>
      </c>
    </row>
    <row r="905" spans="1:27" s="147" customFormat="1" ht="12.75" x14ac:dyDescent="0.2">
      <c r="A905" s="130">
        <v>897</v>
      </c>
      <c r="B905" s="143" t="s">
        <v>1266</v>
      </c>
      <c r="C905" s="144">
        <v>54170.8</v>
      </c>
      <c r="D905" s="144">
        <v>17529.199999999997</v>
      </c>
      <c r="E905" s="144">
        <v>35475.100000000006</v>
      </c>
      <c r="F905" s="144">
        <v>0</v>
      </c>
      <c r="G905" s="144">
        <v>1166.5</v>
      </c>
      <c r="H905" s="144">
        <v>59061.89999999998</v>
      </c>
      <c r="I905" s="144">
        <v>17529.199999999997</v>
      </c>
      <c r="J905" s="144">
        <v>38912.19999999999</v>
      </c>
      <c r="K905" s="144">
        <v>0</v>
      </c>
      <c r="L905" s="144">
        <v>2620.5</v>
      </c>
      <c r="M905" s="144">
        <v>52505.772900000004</v>
      </c>
      <c r="N905" s="144">
        <v>17529.199999999997</v>
      </c>
      <c r="O905" s="144">
        <v>32356.073100000005</v>
      </c>
      <c r="P905" s="144">
        <v>0</v>
      </c>
      <c r="Q905" s="144">
        <v>2620.4999999999991</v>
      </c>
      <c r="R905" s="141">
        <v>-6556.1270999999761</v>
      </c>
      <c r="S905" s="141">
        <v>0</v>
      </c>
      <c r="T905" s="141">
        <v>-6556.1268999999847</v>
      </c>
      <c r="U905" s="141">
        <v>0</v>
      </c>
      <c r="V905" s="141">
        <v>0</v>
      </c>
      <c r="W905" s="141">
        <v>88.89956621781559</v>
      </c>
      <c r="X905" s="141">
        <v>100</v>
      </c>
      <c r="Y905" s="140">
        <v>83.151487451236406</v>
      </c>
      <c r="Z905" s="140">
        <v>0</v>
      </c>
      <c r="AA905" s="142">
        <v>99.999999999999972</v>
      </c>
    </row>
    <row r="906" spans="1:27" s="147" customFormat="1" ht="12.75" x14ac:dyDescent="0.2">
      <c r="A906" s="130">
        <v>898</v>
      </c>
      <c r="B906" s="137" t="s">
        <v>1291</v>
      </c>
      <c r="C906" s="138">
        <v>98803</v>
      </c>
      <c r="D906" s="138">
        <v>16648.2</v>
      </c>
      <c r="E906" s="138">
        <v>81267.7</v>
      </c>
      <c r="F906" s="138">
        <v>0</v>
      </c>
      <c r="G906" s="138">
        <v>887.1</v>
      </c>
      <c r="H906" s="138">
        <v>105574.19999999998</v>
      </c>
      <c r="I906" s="139">
        <v>16648.2</v>
      </c>
      <c r="J906" s="139">
        <v>87816.700000000012</v>
      </c>
      <c r="K906" s="139">
        <v>0</v>
      </c>
      <c r="L906" s="139">
        <v>1109.3</v>
      </c>
      <c r="M906" s="138">
        <v>101793.23910000001</v>
      </c>
      <c r="N906" s="139">
        <v>16648.2</v>
      </c>
      <c r="O906" s="139">
        <v>84035.739100000006</v>
      </c>
      <c r="P906" s="139">
        <v>0</v>
      </c>
      <c r="Q906" s="140">
        <v>1109.3</v>
      </c>
      <c r="R906" s="141">
        <v>-3780.9608999999764</v>
      </c>
      <c r="S906" s="140">
        <v>0</v>
      </c>
      <c r="T906" s="140">
        <v>-3780.9609000000055</v>
      </c>
      <c r="U906" s="140">
        <v>0</v>
      </c>
      <c r="V906" s="141">
        <v>0</v>
      </c>
      <c r="W906" s="141">
        <v>96.418669618145373</v>
      </c>
      <c r="X906" s="140">
        <v>100</v>
      </c>
      <c r="Y906" s="140">
        <v>95.694485331377749</v>
      </c>
      <c r="Z906" s="140">
        <v>0</v>
      </c>
      <c r="AA906" s="142">
        <v>100</v>
      </c>
    </row>
    <row r="907" spans="1:27" s="147" customFormat="1" ht="12.75" x14ac:dyDescent="0.2">
      <c r="A907" s="130">
        <v>899</v>
      </c>
      <c r="B907" s="137" t="s">
        <v>1984</v>
      </c>
      <c r="C907" s="138">
        <v>1988</v>
      </c>
      <c r="D907" s="138">
        <v>778.7</v>
      </c>
      <c r="E907" s="138">
        <v>1180.5</v>
      </c>
      <c r="F907" s="138">
        <v>0</v>
      </c>
      <c r="G907" s="138">
        <v>28.8</v>
      </c>
      <c r="H907" s="138">
        <v>2302.4</v>
      </c>
      <c r="I907" s="139">
        <v>778.7</v>
      </c>
      <c r="J907" s="139">
        <v>1369.8</v>
      </c>
      <c r="K907" s="139">
        <v>0</v>
      </c>
      <c r="L907" s="139">
        <v>153.90000000000003</v>
      </c>
      <c r="M907" s="138">
        <v>2126.8328999999999</v>
      </c>
      <c r="N907" s="139">
        <v>778.7</v>
      </c>
      <c r="O907" s="139">
        <v>1194.2329</v>
      </c>
      <c r="P907" s="139">
        <v>0</v>
      </c>
      <c r="Q907" s="140">
        <v>153.90000000000003</v>
      </c>
      <c r="R907" s="141">
        <v>-175.56710000000021</v>
      </c>
      <c r="S907" s="140">
        <v>0</v>
      </c>
      <c r="T907" s="140">
        <v>-175.56709999999998</v>
      </c>
      <c r="U907" s="140">
        <v>0</v>
      </c>
      <c r="V907" s="141">
        <v>0</v>
      </c>
      <c r="W907" s="141">
        <v>92.374604760250165</v>
      </c>
      <c r="X907" s="140">
        <v>100</v>
      </c>
      <c r="Y907" s="140">
        <v>87.183012118557457</v>
      </c>
      <c r="Z907" s="140">
        <v>0</v>
      </c>
      <c r="AA907" s="142">
        <v>100</v>
      </c>
    </row>
    <row r="908" spans="1:27" s="147" customFormat="1" ht="12.75" x14ac:dyDescent="0.2">
      <c r="A908" s="130">
        <v>900</v>
      </c>
      <c r="B908" s="137" t="s">
        <v>1985</v>
      </c>
      <c r="C908" s="138">
        <v>1968.9</v>
      </c>
      <c r="D908" s="138">
        <v>814.6</v>
      </c>
      <c r="E908" s="138">
        <v>1136.4000000000001</v>
      </c>
      <c r="F908" s="138">
        <v>0</v>
      </c>
      <c r="G908" s="138">
        <v>17.899999999999999</v>
      </c>
      <c r="H908" s="138">
        <v>2466.8999999999996</v>
      </c>
      <c r="I908" s="139">
        <v>814.6</v>
      </c>
      <c r="J908" s="139">
        <v>1207.5</v>
      </c>
      <c r="K908" s="139">
        <v>0</v>
      </c>
      <c r="L908" s="139">
        <v>311.5</v>
      </c>
      <c r="M908" s="138">
        <v>2406.7701999999999</v>
      </c>
      <c r="N908" s="139">
        <v>814.6</v>
      </c>
      <c r="O908" s="139">
        <v>1147.4000000000001</v>
      </c>
      <c r="P908" s="139">
        <v>0</v>
      </c>
      <c r="Q908" s="140">
        <v>311.5</v>
      </c>
      <c r="R908" s="141">
        <v>-60.129799999999705</v>
      </c>
      <c r="S908" s="140">
        <v>0</v>
      </c>
      <c r="T908" s="140">
        <v>-60.129799999999932</v>
      </c>
      <c r="U908" s="140">
        <v>0</v>
      </c>
      <c r="V908" s="141">
        <v>0</v>
      </c>
      <c r="W908" s="141">
        <v>97.562535976326572</v>
      </c>
      <c r="X908" s="140">
        <v>100</v>
      </c>
      <c r="Y908" s="140">
        <v>95</v>
      </c>
      <c r="Z908" s="140">
        <v>0</v>
      </c>
      <c r="AA908" s="142">
        <v>100</v>
      </c>
    </row>
    <row r="909" spans="1:27" s="147" customFormat="1" ht="12.75" x14ac:dyDescent="0.2">
      <c r="A909" s="130">
        <v>901</v>
      </c>
      <c r="B909" s="137" t="s">
        <v>1986</v>
      </c>
      <c r="C909" s="138">
        <v>2092.2999999999997</v>
      </c>
      <c r="D909" s="138">
        <v>737.7</v>
      </c>
      <c r="E909" s="138">
        <v>1314.5</v>
      </c>
      <c r="F909" s="138">
        <v>0</v>
      </c>
      <c r="G909" s="138">
        <v>40.1</v>
      </c>
      <c r="H909" s="138">
        <v>1987.0999999999995</v>
      </c>
      <c r="I909" s="139">
        <v>737.7</v>
      </c>
      <c r="J909" s="139">
        <v>1342.6</v>
      </c>
      <c r="K909" s="139">
        <v>0</v>
      </c>
      <c r="L909" s="139">
        <v>40.100000000000009</v>
      </c>
      <c r="M909" s="138">
        <v>1976.925</v>
      </c>
      <c r="N909" s="139">
        <v>737.7</v>
      </c>
      <c r="O909" s="139">
        <v>1332.4</v>
      </c>
      <c r="P909" s="139">
        <v>0</v>
      </c>
      <c r="Q909" s="140">
        <v>40.100000000000009</v>
      </c>
      <c r="R909" s="141">
        <v>-10.1749999999995</v>
      </c>
      <c r="S909" s="140">
        <v>0</v>
      </c>
      <c r="T909" s="140">
        <v>-10.174999999999955</v>
      </c>
      <c r="U909" s="140">
        <v>0</v>
      </c>
      <c r="V909" s="141">
        <v>0</v>
      </c>
      <c r="W909" s="141">
        <v>99.487947259825901</v>
      </c>
      <c r="X909" s="140">
        <v>100</v>
      </c>
      <c r="Y909" s="140">
        <v>99.158604151161839</v>
      </c>
      <c r="Z909" s="140">
        <v>0</v>
      </c>
      <c r="AA909" s="142">
        <v>100</v>
      </c>
    </row>
    <row r="910" spans="1:27" s="147" customFormat="1" ht="12.75" x14ac:dyDescent="0.2">
      <c r="A910" s="130">
        <v>902</v>
      </c>
      <c r="B910" s="137" t="s">
        <v>1987</v>
      </c>
      <c r="C910" s="138">
        <v>2456.9</v>
      </c>
      <c r="D910" s="138">
        <v>1022.2</v>
      </c>
      <c r="E910" s="138">
        <v>1403.7</v>
      </c>
      <c r="F910" s="138">
        <v>0</v>
      </c>
      <c r="G910" s="138">
        <v>31</v>
      </c>
      <c r="H910" s="138">
        <v>2625.5</v>
      </c>
      <c r="I910" s="139">
        <v>1022.2</v>
      </c>
      <c r="J910" s="139">
        <v>1521.8</v>
      </c>
      <c r="K910" s="139">
        <v>0</v>
      </c>
      <c r="L910" s="139">
        <v>81.500000000000014</v>
      </c>
      <c r="M910" s="138">
        <v>2485.5934999999999</v>
      </c>
      <c r="N910" s="139">
        <v>1022.2</v>
      </c>
      <c r="O910" s="139">
        <v>1381.8935999999999</v>
      </c>
      <c r="P910" s="139">
        <v>0</v>
      </c>
      <c r="Q910" s="140">
        <v>81.500000000000014</v>
      </c>
      <c r="R910" s="141">
        <v>-139.90650000000005</v>
      </c>
      <c r="S910" s="140">
        <v>0</v>
      </c>
      <c r="T910" s="140">
        <v>-139.90640000000008</v>
      </c>
      <c r="U910" s="140">
        <v>0</v>
      </c>
      <c r="V910" s="141">
        <v>0</v>
      </c>
      <c r="W910" s="141">
        <v>94.671243572652827</v>
      </c>
      <c r="X910" s="140">
        <v>100</v>
      </c>
      <c r="Y910" s="140">
        <v>90.806518596399002</v>
      </c>
      <c r="Z910" s="140">
        <v>0</v>
      </c>
      <c r="AA910" s="142">
        <v>100</v>
      </c>
    </row>
    <row r="911" spans="1:27" s="147" customFormat="1" ht="12.75" x14ac:dyDescent="0.2">
      <c r="A911" s="130">
        <v>903</v>
      </c>
      <c r="B911" s="137" t="s">
        <v>1988</v>
      </c>
      <c r="C911" s="138">
        <v>5341.0000000000009</v>
      </c>
      <c r="D911" s="138">
        <v>919.6</v>
      </c>
      <c r="E911" s="138">
        <v>4300.6000000000004</v>
      </c>
      <c r="F911" s="138">
        <v>0</v>
      </c>
      <c r="G911" s="138">
        <v>120.8</v>
      </c>
      <c r="H911" s="138">
        <v>5923.300000000002</v>
      </c>
      <c r="I911" s="139">
        <v>919.6</v>
      </c>
      <c r="J911" s="139">
        <v>4779.1000000000004</v>
      </c>
      <c r="K911" s="139">
        <v>0</v>
      </c>
      <c r="L911" s="139">
        <v>224.6</v>
      </c>
      <c r="M911" s="138">
        <v>5147.9472000000005</v>
      </c>
      <c r="N911" s="139">
        <v>919.6</v>
      </c>
      <c r="O911" s="139">
        <v>4003.7472000000002</v>
      </c>
      <c r="P911" s="139">
        <v>0</v>
      </c>
      <c r="Q911" s="140">
        <v>224.6</v>
      </c>
      <c r="R911" s="141">
        <v>-775.35280000000148</v>
      </c>
      <c r="S911" s="140">
        <v>0</v>
      </c>
      <c r="T911" s="140">
        <v>-775.35280000000012</v>
      </c>
      <c r="U911" s="140">
        <v>0</v>
      </c>
      <c r="V911" s="141">
        <v>0</v>
      </c>
      <c r="W911" s="141">
        <v>86.910121047389097</v>
      </c>
      <c r="X911" s="140">
        <v>100</v>
      </c>
      <c r="Y911" s="140">
        <v>83.776175430520397</v>
      </c>
      <c r="Z911" s="140">
        <v>0</v>
      </c>
      <c r="AA911" s="142">
        <v>100</v>
      </c>
    </row>
    <row r="912" spans="1:27" s="147" customFormat="1" ht="12.75" x14ac:dyDescent="0.2">
      <c r="A912" s="130">
        <v>904</v>
      </c>
      <c r="B912" s="137" t="s">
        <v>1989</v>
      </c>
      <c r="C912" s="138">
        <v>2357.9</v>
      </c>
      <c r="D912" s="138">
        <v>919.9</v>
      </c>
      <c r="E912" s="138">
        <v>1406</v>
      </c>
      <c r="F912" s="138">
        <v>0</v>
      </c>
      <c r="G912" s="138">
        <v>32</v>
      </c>
      <c r="H912" s="138">
        <v>2438.3000000000006</v>
      </c>
      <c r="I912" s="139">
        <v>919.9</v>
      </c>
      <c r="J912" s="139">
        <v>1486.4</v>
      </c>
      <c r="K912" s="139">
        <v>0</v>
      </c>
      <c r="L912" s="139">
        <v>32</v>
      </c>
      <c r="M912" s="138">
        <v>2133.8398000000002</v>
      </c>
      <c r="N912" s="139">
        <v>919.9</v>
      </c>
      <c r="O912" s="139">
        <v>1181.9398000000001</v>
      </c>
      <c r="P912" s="139">
        <v>0</v>
      </c>
      <c r="Q912" s="140">
        <v>32</v>
      </c>
      <c r="R912" s="141">
        <v>-304.46020000000044</v>
      </c>
      <c r="S912" s="140">
        <v>0</v>
      </c>
      <c r="T912" s="140">
        <v>-304.46019999999999</v>
      </c>
      <c r="U912" s="140">
        <v>0</v>
      </c>
      <c r="V912" s="141">
        <v>0</v>
      </c>
      <c r="W912" s="141">
        <v>87.513423286716147</v>
      </c>
      <c r="X912" s="140">
        <v>100</v>
      </c>
      <c r="Y912" s="140">
        <v>79.516940258342302</v>
      </c>
      <c r="Z912" s="140">
        <v>0</v>
      </c>
      <c r="AA912" s="142">
        <v>100</v>
      </c>
    </row>
    <row r="913" spans="1:27" s="147" customFormat="1" ht="12.75" x14ac:dyDescent="0.2">
      <c r="A913" s="130">
        <v>905</v>
      </c>
      <c r="B913" s="137" t="s">
        <v>1990</v>
      </c>
      <c r="C913" s="138">
        <v>2225.6</v>
      </c>
      <c r="D913" s="138">
        <v>844.3</v>
      </c>
      <c r="E913" s="138">
        <v>1357.3</v>
      </c>
      <c r="F913" s="138">
        <v>0</v>
      </c>
      <c r="G913" s="138">
        <v>24</v>
      </c>
      <c r="H913" s="138">
        <v>2526.7000000000003</v>
      </c>
      <c r="I913" s="139">
        <v>844.3</v>
      </c>
      <c r="J913" s="139">
        <v>1487.5</v>
      </c>
      <c r="K913" s="139">
        <v>0</v>
      </c>
      <c r="L913" s="139">
        <v>194.90000000000003</v>
      </c>
      <c r="M913" s="138">
        <v>2470.8552</v>
      </c>
      <c r="N913" s="139">
        <v>844.3</v>
      </c>
      <c r="O913" s="139">
        <v>1431.6552999999999</v>
      </c>
      <c r="P913" s="139">
        <v>0</v>
      </c>
      <c r="Q913" s="140">
        <v>194.90000000000003</v>
      </c>
      <c r="R913" s="141">
        <v>-55.844800000000305</v>
      </c>
      <c r="S913" s="140">
        <v>0</v>
      </c>
      <c r="T913" s="140">
        <v>-55.844700000000103</v>
      </c>
      <c r="U913" s="140">
        <v>0</v>
      </c>
      <c r="V913" s="141">
        <v>0</v>
      </c>
      <c r="W913" s="141">
        <v>97.789812799303434</v>
      </c>
      <c r="X913" s="140">
        <v>100</v>
      </c>
      <c r="Y913" s="140">
        <v>96.245734453781509</v>
      </c>
      <c r="Z913" s="140">
        <v>0</v>
      </c>
      <c r="AA913" s="142">
        <v>100</v>
      </c>
    </row>
    <row r="914" spans="1:27" s="147" customFormat="1" ht="12.75" x14ac:dyDescent="0.2">
      <c r="A914" s="130">
        <v>906</v>
      </c>
      <c r="B914" s="137" t="s">
        <v>1991</v>
      </c>
      <c r="C914" s="138">
        <v>1501</v>
      </c>
      <c r="D914" s="138">
        <v>747.7</v>
      </c>
      <c r="E914" s="138">
        <v>741.3</v>
      </c>
      <c r="F914" s="138">
        <v>0</v>
      </c>
      <c r="G914" s="138">
        <v>12</v>
      </c>
      <c r="H914" s="138">
        <v>1570.2000000000003</v>
      </c>
      <c r="I914" s="139">
        <v>747.7</v>
      </c>
      <c r="J914" s="139">
        <v>810.5</v>
      </c>
      <c r="K914" s="139">
        <v>0</v>
      </c>
      <c r="L914" s="139">
        <v>12</v>
      </c>
      <c r="M914" s="138">
        <v>970.33590000000004</v>
      </c>
      <c r="N914" s="139">
        <v>747.7</v>
      </c>
      <c r="O914" s="139">
        <v>210.63590000000002</v>
      </c>
      <c r="P914" s="139">
        <v>0</v>
      </c>
      <c r="Q914" s="140">
        <v>12</v>
      </c>
      <c r="R914" s="141">
        <v>-599.86410000000024</v>
      </c>
      <c r="S914" s="140">
        <v>0</v>
      </c>
      <c r="T914" s="140">
        <v>-599.86410000000001</v>
      </c>
      <c r="U914" s="140">
        <v>0</v>
      </c>
      <c r="V914" s="141">
        <v>0</v>
      </c>
      <c r="W914" s="141">
        <v>61.796962170424138</v>
      </c>
      <c r="X914" s="140">
        <v>100</v>
      </c>
      <c r="Y914" s="140">
        <v>25.988389882788404</v>
      </c>
      <c r="Z914" s="140">
        <v>0</v>
      </c>
      <c r="AA914" s="142">
        <v>100</v>
      </c>
    </row>
    <row r="915" spans="1:27" s="147" customFormat="1" ht="12.75" x14ac:dyDescent="0.2">
      <c r="A915" s="130">
        <v>907</v>
      </c>
      <c r="B915" s="137" t="s">
        <v>1992</v>
      </c>
      <c r="C915" s="138">
        <v>2628.7999999999997</v>
      </c>
      <c r="D915" s="138">
        <v>847.4</v>
      </c>
      <c r="E915" s="138">
        <v>1766.2</v>
      </c>
      <c r="F915" s="138">
        <v>0</v>
      </c>
      <c r="G915" s="138">
        <v>15.2</v>
      </c>
      <c r="H915" s="138">
        <v>2767.8999999999992</v>
      </c>
      <c r="I915" s="139">
        <v>847.4</v>
      </c>
      <c r="J915" s="139">
        <v>1905.3000000000002</v>
      </c>
      <c r="K915" s="139">
        <v>0</v>
      </c>
      <c r="L915" s="139">
        <v>15.200000000000003</v>
      </c>
      <c r="M915" s="138">
        <v>1278.0218</v>
      </c>
      <c r="N915" s="139">
        <v>847.4</v>
      </c>
      <c r="O915" s="139">
        <v>415.42179999999996</v>
      </c>
      <c r="P915" s="139">
        <v>0</v>
      </c>
      <c r="Q915" s="140">
        <v>15.200000000000003</v>
      </c>
      <c r="R915" s="141">
        <v>-1489.8781999999992</v>
      </c>
      <c r="S915" s="140">
        <v>0</v>
      </c>
      <c r="T915" s="140">
        <v>-1489.8782000000001</v>
      </c>
      <c r="U915" s="140">
        <v>0</v>
      </c>
      <c r="V915" s="141">
        <v>0</v>
      </c>
      <c r="W915" s="141">
        <v>46.172975902308622</v>
      </c>
      <c r="X915" s="140">
        <v>100</v>
      </c>
      <c r="Y915" s="140">
        <v>21.803485015483119</v>
      </c>
      <c r="Z915" s="140">
        <v>0</v>
      </c>
      <c r="AA915" s="142">
        <v>100</v>
      </c>
    </row>
    <row r="916" spans="1:27" s="147" customFormat="1" ht="12.75" x14ac:dyDescent="0.2">
      <c r="A916" s="130">
        <v>908</v>
      </c>
      <c r="B916" s="137" t="s">
        <v>1616</v>
      </c>
      <c r="C916" s="138">
        <v>874.2</v>
      </c>
      <c r="D916" s="138">
        <v>755.7</v>
      </c>
      <c r="E916" s="138">
        <v>103.1</v>
      </c>
      <c r="F916" s="138">
        <v>0</v>
      </c>
      <c r="G916" s="138">
        <v>15.4</v>
      </c>
      <c r="H916" s="138">
        <v>902.80000000000007</v>
      </c>
      <c r="I916" s="139">
        <v>755.7</v>
      </c>
      <c r="J916" s="139">
        <v>103.1</v>
      </c>
      <c r="K916" s="139">
        <v>0</v>
      </c>
      <c r="L916" s="139">
        <v>44</v>
      </c>
      <c r="M916" s="138">
        <v>902.78090000000009</v>
      </c>
      <c r="N916" s="139">
        <v>755.7</v>
      </c>
      <c r="O916" s="139">
        <v>103.0809</v>
      </c>
      <c r="P916" s="139">
        <v>0</v>
      </c>
      <c r="Q916" s="140">
        <v>44</v>
      </c>
      <c r="R916" s="141">
        <v>-1.9099999999980355E-2</v>
      </c>
      <c r="S916" s="140">
        <v>0</v>
      </c>
      <c r="T916" s="140">
        <v>-1.9099999999994566E-2</v>
      </c>
      <c r="U916" s="140">
        <v>0</v>
      </c>
      <c r="V916" s="141">
        <v>0</v>
      </c>
      <c r="W916" s="141">
        <v>99.9978843597696</v>
      </c>
      <c r="X916" s="140">
        <v>100</v>
      </c>
      <c r="Y916" s="140">
        <v>99.981474296799234</v>
      </c>
      <c r="Z916" s="140">
        <v>0</v>
      </c>
      <c r="AA916" s="142">
        <v>100</v>
      </c>
    </row>
    <row r="917" spans="1:27" s="147" customFormat="1" ht="12.75" x14ac:dyDescent="0.2">
      <c r="A917" s="130">
        <v>909</v>
      </c>
      <c r="B917" s="137" t="s">
        <v>1993</v>
      </c>
      <c r="C917" s="138">
        <v>1311.3</v>
      </c>
      <c r="D917" s="138">
        <v>760.5</v>
      </c>
      <c r="E917" s="138">
        <v>545</v>
      </c>
      <c r="F917" s="138">
        <v>0</v>
      </c>
      <c r="G917" s="138">
        <v>5.8</v>
      </c>
      <c r="H917" s="138">
        <v>1424.9000000000003</v>
      </c>
      <c r="I917" s="139">
        <v>760.5</v>
      </c>
      <c r="J917" s="139">
        <v>614.6</v>
      </c>
      <c r="K917" s="139">
        <v>0</v>
      </c>
      <c r="L917" s="139">
        <v>49.8</v>
      </c>
      <c r="M917" s="138">
        <v>1354.1975</v>
      </c>
      <c r="N917" s="139">
        <v>760.5</v>
      </c>
      <c r="O917" s="139">
        <v>543.89749999999992</v>
      </c>
      <c r="P917" s="139">
        <v>0</v>
      </c>
      <c r="Q917" s="140">
        <v>49.8</v>
      </c>
      <c r="R917" s="141">
        <v>-70.702500000000327</v>
      </c>
      <c r="S917" s="140">
        <v>0</v>
      </c>
      <c r="T917" s="140">
        <v>-70.7025000000001</v>
      </c>
      <c r="U917" s="140">
        <v>0</v>
      </c>
      <c r="V917" s="141">
        <v>0</v>
      </c>
      <c r="W917" s="141">
        <v>95.038072847217322</v>
      </c>
      <c r="X917" s="140">
        <v>100</v>
      </c>
      <c r="Y917" s="140">
        <v>88.496176374877962</v>
      </c>
      <c r="Z917" s="140">
        <v>0</v>
      </c>
      <c r="AA917" s="142">
        <v>100</v>
      </c>
    </row>
    <row r="918" spans="1:27" s="147" customFormat="1" ht="12.75" x14ac:dyDescent="0.2">
      <c r="A918" s="130">
        <v>910</v>
      </c>
      <c r="B918" s="137" t="s">
        <v>1994</v>
      </c>
      <c r="C918" s="138">
        <v>3430.7999999999997</v>
      </c>
      <c r="D918" s="138">
        <v>954.8</v>
      </c>
      <c r="E918" s="138">
        <v>2414.1</v>
      </c>
      <c r="F918" s="138">
        <v>0</v>
      </c>
      <c r="G918" s="138">
        <v>61.9</v>
      </c>
      <c r="H918" s="138">
        <v>3596.3999999999996</v>
      </c>
      <c r="I918" s="139">
        <v>954.8</v>
      </c>
      <c r="J918" s="139">
        <v>2576.1</v>
      </c>
      <c r="K918" s="139">
        <v>0</v>
      </c>
      <c r="L918" s="139">
        <v>65.5</v>
      </c>
      <c r="M918" s="138">
        <v>2786.6152999999999</v>
      </c>
      <c r="N918" s="139">
        <v>954.8</v>
      </c>
      <c r="O918" s="139">
        <v>1766.3153</v>
      </c>
      <c r="P918" s="139">
        <v>0</v>
      </c>
      <c r="Q918" s="140">
        <v>65.5</v>
      </c>
      <c r="R918" s="141">
        <v>-809.7846999999997</v>
      </c>
      <c r="S918" s="140">
        <v>0</v>
      </c>
      <c r="T918" s="140">
        <v>-809.78469999999993</v>
      </c>
      <c r="U918" s="140">
        <v>0</v>
      </c>
      <c r="V918" s="141">
        <v>0</v>
      </c>
      <c r="W918" s="141">
        <v>77.483464019575138</v>
      </c>
      <c r="X918" s="140">
        <v>100</v>
      </c>
      <c r="Y918" s="140">
        <v>68.565478824579799</v>
      </c>
      <c r="Z918" s="140">
        <v>0</v>
      </c>
      <c r="AA918" s="142">
        <v>100</v>
      </c>
    </row>
    <row r="919" spans="1:27" s="147" customFormat="1" ht="12.75" x14ac:dyDescent="0.2">
      <c r="A919" s="130">
        <v>911</v>
      </c>
      <c r="B919" s="137" t="s">
        <v>1942</v>
      </c>
      <c r="C919" s="138">
        <v>1525.2</v>
      </c>
      <c r="D919" s="138">
        <v>707.4</v>
      </c>
      <c r="E919" s="138">
        <v>802.6</v>
      </c>
      <c r="F919" s="138">
        <v>0</v>
      </c>
      <c r="G919" s="138">
        <v>15.2</v>
      </c>
      <c r="H919" s="138">
        <v>1696.7000000000003</v>
      </c>
      <c r="I919" s="139">
        <v>707.4</v>
      </c>
      <c r="J919" s="139">
        <v>888.5</v>
      </c>
      <c r="K919" s="139">
        <v>0</v>
      </c>
      <c r="L919" s="139">
        <v>100.8</v>
      </c>
      <c r="M919" s="138">
        <v>1696.7</v>
      </c>
      <c r="N919" s="139">
        <v>707.4</v>
      </c>
      <c r="O919" s="139">
        <v>888.50000000000011</v>
      </c>
      <c r="P919" s="139">
        <v>0</v>
      </c>
      <c r="Q919" s="140">
        <v>100.8</v>
      </c>
      <c r="R919" s="141">
        <v>0</v>
      </c>
      <c r="S919" s="140">
        <v>0</v>
      </c>
      <c r="T919" s="140">
        <v>0</v>
      </c>
      <c r="U919" s="140">
        <v>0</v>
      </c>
      <c r="V919" s="141">
        <v>0</v>
      </c>
      <c r="W919" s="141">
        <v>99.999999999999986</v>
      </c>
      <c r="X919" s="140">
        <v>100</v>
      </c>
      <c r="Y919" s="140">
        <v>100.00000000000003</v>
      </c>
      <c r="Z919" s="140">
        <v>0</v>
      </c>
      <c r="AA919" s="142">
        <v>100</v>
      </c>
    </row>
    <row r="920" spans="1:27" s="147" customFormat="1" ht="12.75" x14ac:dyDescent="0.2">
      <c r="A920" s="130">
        <v>912</v>
      </c>
      <c r="B920" s="137" t="s">
        <v>1995</v>
      </c>
      <c r="C920" s="138">
        <v>2278.9</v>
      </c>
      <c r="D920" s="138">
        <v>755</v>
      </c>
      <c r="E920" s="138">
        <v>1471</v>
      </c>
      <c r="F920" s="138">
        <v>0</v>
      </c>
      <c r="G920" s="138">
        <v>52.9</v>
      </c>
      <c r="H920" s="138">
        <v>2377.8999999999992</v>
      </c>
      <c r="I920" s="139">
        <v>755</v>
      </c>
      <c r="J920" s="139">
        <v>1570</v>
      </c>
      <c r="K920" s="139">
        <v>0</v>
      </c>
      <c r="L920" s="139">
        <v>52.9</v>
      </c>
      <c r="M920" s="138">
        <v>1936.1268000000002</v>
      </c>
      <c r="N920" s="139">
        <v>755</v>
      </c>
      <c r="O920" s="139">
        <v>1128.2267999999999</v>
      </c>
      <c r="P920" s="139">
        <v>0</v>
      </c>
      <c r="Q920" s="140">
        <v>52.9</v>
      </c>
      <c r="R920" s="141">
        <v>-441.77319999999895</v>
      </c>
      <c r="S920" s="140">
        <v>0</v>
      </c>
      <c r="T920" s="140">
        <v>-441.77320000000009</v>
      </c>
      <c r="U920" s="140">
        <v>0</v>
      </c>
      <c r="V920" s="141">
        <v>0</v>
      </c>
      <c r="W920" s="141">
        <v>81.421708229950838</v>
      </c>
      <c r="X920" s="140">
        <v>100</v>
      </c>
      <c r="Y920" s="140">
        <v>71.861579617834394</v>
      </c>
      <c r="Z920" s="140">
        <v>0</v>
      </c>
      <c r="AA920" s="142">
        <v>100</v>
      </c>
    </row>
    <row r="921" spans="1:27" s="147" customFormat="1" ht="12.75" x14ac:dyDescent="0.2">
      <c r="A921" s="130">
        <v>913</v>
      </c>
      <c r="B921" s="137" t="s">
        <v>1996</v>
      </c>
      <c r="C921" s="138">
        <v>1514.1999999999998</v>
      </c>
      <c r="D921" s="138">
        <v>752.4</v>
      </c>
      <c r="E921" s="138">
        <v>747.2</v>
      </c>
      <c r="F921" s="138">
        <v>0</v>
      </c>
      <c r="G921" s="138">
        <v>14.6</v>
      </c>
      <c r="H921" s="138">
        <v>1664.3999999999996</v>
      </c>
      <c r="I921" s="139">
        <v>752.4</v>
      </c>
      <c r="J921" s="139">
        <v>863.4</v>
      </c>
      <c r="K921" s="139">
        <v>0</v>
      </c>
      <c r="L921" s="139">
        <v>48.6</v>
      </c>
      <c r="M921" s="138">
        <v>1455.2701999999999</v>
      </c>
      <c r="N921" s="139">
        <v>752.4</v>
      </c>
      <c r="O921" s="139">
        <v>654.27019999999993</v>
      </c>
      <c r="P921" s="139">
        <v>0</v>
      </c>
      <c r="Q921" s="140">
        <v>48.6</v>
      </c>
      <c r="R921" s="141">
        <v>-209.1297999999997</v>
      </c>
      <c r="S921" s="140">
        <v>0</v>
      </c>
      <c r="T921" s="140">
        <v>-209.12980000000005</v>
      </c>
      <c r="U921" s="140">
        <v>0</v>
      </c>
      <c r="V921" s="141">
        <v>0</v>
      </c>
      <c r="W921" s="141">
        <v>87.435123768324942</v>
      </c>
      <c r="X921" s="140">
        <v>100</v>
      </c>
      <c r="Y921" s="140">
        <v>75.778341440815382</v>
      </c>
      <c r="Z921" s="140">
        <v>0</v>
      </c>
      <c r="AA921" s="142">
        <v>100</v>
      </c>
    </row>
    <row r="922" spans="1:27" s="147" customFormat="1" ht="12.75" x14ac:dyDescent="0.2">
      <c r="A922" s="130">
        <v>914</v>
      </c>
      <c r="B922" s="137" t="s">
        <v>1997</v>
      </c>
      <c r="C922" s="138">
        <v>3425.7999999999997</v>
      </c>
      <c r="D922" s="138">
        <v>881</v>
      </c>
      <c r="E922" s="138">
        <v>2481.1999999999998</v>
      </c>
      <c r="F922" s="138">
        <v>0</v>
      </c>
      <c r="G922" s="138">
        <v>63.6</v>
      </c>
      <c r="H922" s="138">
        <v>3711.8000000000006</v>
      </c>
      <c r="I922" s="139">
        <v>881</v>
      </c>
      <c r="J922" s="139">
        <v>2623.3</v>
      </c>
      <c r="K922" s="139">
        <v>0</v>
      </c>
      <c r="L922" s="139">
        <v>207.50000000000003</v>
      </c>
      <c r="M922" s="138">
        <v>3559.6841000000004</v>
      </c>
      <c r="N922" s="139">
        <v>881</v>
      </c>
      <c r="O922" s="139">
        <v>2471.1840999999999</v>
      </c>
      <c r="P922" s="139">
        <v>0</v>
      </c>
      <c r="Q922" s="140">
        <v>207.50000000000003</v>
      </c>
      <c r="R922" s="141">
        <v>-152.11590000000024</v>
      </c>
      <c r="S922" s="140">
        <v>0</v>
      </c>
      <c r="T922" s="140">
        <v>-152.11590000000024</v>
      </c>
      <c r="U922" s="140">
        <v>0</v>
      </c>
      <c r="V922" s="141">
        <v>0</v>
      </c>
      <c r="W922" s="141">
        <v>95.901829301147686</v>
      </c>
      <c r="X922" s="140">
        <v>100</v>
      </c>
      <c r="Y922" s="141">
        <v>94.201353257347606</v>
      </c>
      <c r="Z922" s="141">
        <v>0</v>
      </c>
      <c r="AA922" s="148">
        <v>100</v>
      </c>
    </row>
    <row r="923" spans="1:27" s="147" customFormat="1" ht="12.75" x14ac:dyDescent="0.2">
      <c r="A923" s="130">
        <v>915</v>
      </c>
      <c r="B923" s="137" t="s">
        <v>1998</v>
      </c>
      <c r="C923" s="138">
        <v>452.4</v>
      </c>
      <c r="D923" s="138">
        <v>320.39999999999998</v>
      </c>
      <c r="E923" s="138">
        <v>83.9</v>
      </c>
      <c r="F923" s="138">
        <v>0</v>
      </c>
      <c r="G923" s="138">
        <v>48.1</v>
      </c>
      <c r="H923" s="138">
        <v>470.59999999999985</v>
      </c>
      <c r="I923" s="139">
        <v>320.39999999999998</v>
      </c>
      <c r="J923" s="139">
        <v>83.9</v>
      </c>
      <c r="K923" s="139">
        <v>0</v>
      </c>
      <c r="L923" s="139">
        <v>66.299999999999983</v>
      </c>
      <c r="M923" s="138">
        <v>470.59999999999991</v>
      </c>
      <c r="N923" s="139">
        <v>320.39999999999998</v>
      </c>
      <c r="O923" s="139">
        <v>83.9</v>
      </c>
      <c r="P923" s="139">
        <v>0</v>
      </c>
      <c r="Q923" s="140">
        <v>66.299999999999983</v>
      </c>
      <c r="R923" s="141">
        <v>0</v>
      </c>
      <c r="S923" s="140">
        <v>0</v>
      </c>
      <c r="T923" s="140">
        <v>0</v>
      </c>
      <c r="U923" s="140">
        <v>0</v>
      </c>
      <c r="V923" s="141">
        <v>0</v>
      </c>
      <c r="W923" s="141">
        <v>100.00000000000003</v>
      </c>
      <c r="X923" s="140">
        <v>100</v>
      </c>
      <c r="Y923" s="141">
        <v>100</v>
      </c>
      <c r="Z923" s="141">
        <v>0</v>
      </c>
      <c r="AA923" s="148">
        <v>100</v>
      </c>
    </row>
    <row r="924" spans="1:27" s="147" customFormat="1" ht="12.75" x14ac:dyDescent="0.2">
      <c r="A924" s="130">
        <v>916</v>
      </c>
      <c r="B924" s="137" t="s">
        <v>1999</v>
      </c>
      <c r="C924" s="138">
        <v>913.7</v>
      </c>
      <c r="D924" s="138">
        <v>785.5</v>
      </c>
      <c r="E924" s="138">
        <v>115.1</v>
      </c>
      <c r="F924" s="138">
        <v>0</v>
      </c>
      <c r="G924" s="138">
        <v>13.1</v>
      </c>
      <c r="H924" s="138">
        <v>1015.2</v>
      </c>
      <c r="I924" s="139">
        <v>785.5</v>
      </c>
      <c r="J924" s="139">
        <v>115.1</v>
      </c>
      <c r="K924" s="139">
        <v>0</v>
      </c>
      <c r="L924" s="139">
        <v>114.60000000000001</v>
      </c>
      <c r="M924" s="138">
        <v>1015.0612</v>
      </c>
      <c r="N924" s="139">
        <v>785.5</v>
      </c>
      <c r="O924" s="139">
        <v>114.96120000000001</v>
      </c>
      <c r="P924" s="139">
        <v>0</v>
      </c>
      <c r="Q924" s="140">
        <v>114.60000000000001</v>
      </c>
      <c r="R924" s="141">
        <v>-0.13880000000006021</v>
      </c>
      <c r="S924" s="140">
        <v>0</v>
      </c>
      <c r="T924" s="140">
        <v>-0.13879999999998915</v>
      </c>
      <c r="U924" s="140">
        <v>0</v>
      </c>
      <c r="V924" s="141">
        <v>0</v>
      </c>
      <c r="W924" s="141">
        <v>99.986327817178875</v>
      </c>
      <c r="X924" s="140">
        <v>100</v>
      </c>
      <c r="Y924" s="141">
        <v>99.879409209383155</v>
      </c>
      <c r="Z924" s="141">
        <v>0</v>
      </c>
      <c r="AA924" s="148">
        <v>100</v>
      </c>
    </row>
    <row r="925" spans="1:27" s="147" customFormat="1" ht="12.75" x14ac:dyDescent="0.2">
      <c r="A925" s="130">
        <v>917</v>
      </c>
      <c r="B925" s="137" t="s">
        <v>2000</v>
      </c>
      <c r="C925" s="138">
        <v>2024.1999999999998</v>
      </c>
      <c r="D925" s="138">
        <v>848.6</v>
      </c>
      <c r="E925" s="138">
        <v>1155.0999999999999</v>
      </c>
      <c r="F925" s="138">
        <v>0</v>
      </c>
      <c r="G925" s="138">
        <v>20.5</v>
      </c>
      <c r="H925" s="138">
        <v>2126.5000000000005</v>
      </c>
      <c r="I925" s="139">
        <v>848.6</v>
      </c>
      <c r="J925" s="139">
        <v>1257.3999999999999</v>
      </c>
      <c r="K925" s="139">
        <v>0</v>
      </c>
      <c r="L925" s="139">
        <v>20.5</v>
      </c>
      <c r="M925" s="138">
        <v>1982.5581999999999</v>
      </c>
      <c r="N925" s="139">
        <v>848.6</v>
      </c>
      <c r="O925" s="139">
        <v>1113.4582</v>
      </c>
      <c r="P925" s="139">
        <v>0</v>
      </c>
      <c r="Q925" s="140">
        <v>20.5</v>
      </c>
      <c r="R925" s="141">
        <v>-143.94180000000051</v>
      </c>
      <c r="S925" s="140">
        <v>0</v>
      </c>
      <c r="T925" s="140">
        <v>-143.94179999999983</v>
      </c>
      <c r="U925" s="140">
        <v>0</v>
      </c>
      <c r="V925" s="141">
        <v>0</v>
      </c>
      <c r="W925" s="141">
        <v>93.231046320244516</v>
      </c>
      <c r="X925" s="140">
        <v>100</v>
      </c>
      <c r="Y925" s="140">
        <v>88.552425640209961</v>
      </c>
      <c r="Z925" s="140">
        <v>0</v>
      </c>
      <c r="AA925" s="142">
        <v>100</v>
      </c>
    </row>
    <row r="926" spans="1:27" s="147" customFormat="1" ht="12.75" x14ac:dyDescent="0.2">
      <c r="A926" s="130">
        <v>918</v>
      </c>
      <c r="B926" s="137" t="s">
        <v>2001</v>
      </c>
      <c r="C926" s="138">
        <v>1212.0999999999999</v>
      </c>
      <c r="D926" s="138">
        <v>238.7</v>
      </c>
      <c r="E926" s="138">
        <v>885.9</v>
      </c>
      <c r="F926" s="138">
        <v>0</v>
      </c>
      <c r="G926" s="138">
        <v>87.5</v>
      </c>
      <c r="H926" s="138">
        <v>1329.4</v>
      </c>
      <c r="I926" s="139">
        <v>238.7</v>
      </c>
      <c r="J926" s="139">
        <v>971.8</v>
      </c>
      <c r="K926" s="139">
        <v>0</v>
      </c>
      <c r="L926" s="139">
        <v>118.9</v>
      </c>
      <c r="M926" s="138">
        <v>1304.2885000000001</v>
      </c>
      <c r="N926" s="139">
        <v>238.7</v>
      </c>
      <c r="O926" s="139">
        <v>946.68849999999998</v>
      </c>
      <c r="P926" s="139">
        <v>0</v>
      </c>
      <c r="Q926" s="140">
        <v>118.9</v>
      </c>
      <c r="R926" s="141">
        <v>-25.111499999999978</v>
      </c>
      <c r="S926" s="140">
        <v>0</v>
      </c>
      <c r="T926" s="140">
        <v>-25.111499999999978</v>
      </c>
      <c r="U926" s="140">
        <v>0</v>
      </c>
      <c r="V926" s="141">
        <v>0</v>
      </c>
      <c r="W926" s="141">
        <v>98.111065142169409</v>
      </c>
      <c r="X926" s="140">
        <v>100</v>
      </c>
      <c r="Y926" s="140">
        <v>97.415980654455652</v>
      </c>
      <c r="Z926" s="140">
        <v>0</v>
      </c>
      <c r="AA926" s="142">
        <v>100</v>
      </c>
    </row>
    <row r="927" spans="1:27" s="147" customFormat="1" ht="12.75" x14ac:dyDescent="0.2">
      <c r="A927" s="130">
        <v>919</v>
      </c>
      <c r="B927" s="137" t="s">
        <v>2002</v>
      </c>
      <c r="C927" s="138">
        <v>766.5</v>
      </c>
      <c r="D927" s="138">
        <v>668.3</v>
      </c>
      <c r="E927" s="138">
        <v>82.7</v>
      </c>
      <c r="F927" s="138">
        <v>0</v>
      </c>
      <c r="G927" s="138">
        <v>15.5</v>
      </c>
      <c r="H927" s="138">
        <v>781.8</v>
      </c>
      <c r="I927" s="139">
        <v>668.3</v>
      </c>
      <c r="J927" s="139">
        <v>82.7</v>
      </c>
      <c r="K927" s="139">
        <v>0</v>
      </c>
      <c r="L927" s="139">
        <v>30.799999999999997</v>
      </c>
      <c r="M927" s="138">
        <v>781.8</v>
      </c>
      <c r="N927" s="139">
        <v>668.3</v>
      </c>
      <c r="O927" s="139">
        <v>82.7</v>
      </c>
      <c r="P927" s="139">
        <v>0</v>
      </c>
      <c r="Q927" s="140">
        <v>30.799999999999997</v>
      </c>
      <c r="R927" s="141">
        <v>0</v>
      </c>
      <c r="S927" s="140">
        <v>0</v>
      </c>
      <c r="T927" s="140">
        <v>0</v>
      </c>
      <c r="U927" s="140">
        <v>0</v>
      </c>
      <c r="V927" s="141">
        <v>0</v>
      </c>
      <c r="W927" s="141">
        <v>100</v>
      </c>
      <c r="X927" s="140">
        <v>100</v>
      </c>
      <c r="Y927" s="140">
        <v>100</v>
      </c>
      <c r="Z927" s="140">
        <v>0</v>
      </c>
      <c r="AA927" s="142">
        <v>100</v>
      </c>
    </row>
    <row r="928" spans="1:27" s="147" customFormat="1" ht="12.75" x14ac:dyDescent="0.2">
      <c r="A928" s="130">
        <v>920</v>
      </c>
      <c r="B928" s="137" t="s">
        <v>1983</v>
      </c>
      <c r="C928" s="138">
        <v>9757</v>
      </c>
      <c r="D928" s="138">
        <v>595.5</v>
      </c>
      <c r="E928" s="138">
        <v>8763.9</v>
      </c>
      <c r="F928" s="138">
        <v>0</v>
      </c>
      <c r="G928" s="138">
        <v>397.6</v>
      </c>
      <c r="H928" s="138">
        <v>10835.400000000001</v>
      </c>
      <c r="I928" s="139">
        <v>595.5</v>
      </c>
      <c r="J928" s="139">
        <v>9794.6999999999989</v>
      </c>
      <c r="K928" s="139">
        <v>0</v>
      </c>
      <c r="L928" s="139">
        <v>445.2</v>
      </c>
      <c r="M928" s="138">
        <v>9842.4136999999992</v>
      </c>
      <c r="N928" s="139">
        <v>595.5</v>
      </c>
      <c r="O928" s="139">
        <v>8801.7137000000002</v>
      </c>
      <c r="P928" s="139">
        <v>0</v>
      </c>
      <c r="Q928" s="140">
        <v>445.2</v>
      </c>
      <c r="R928" s="141">
        <v>-992.9863000000023</v>
      </c>
      <c r="S928" s="140">
        <v>0</v>
      </c>
      <c r="T928" s="140">
        <v>-992.98629999999866</v>
      </c>
      <c r="U928" s="140">
        <v>0</v>
      </c>
      <c r="V928" s="141">
        <v>0</v>
      </c>
      <c r="W928" s="141">
        <v>90.835720877863281</v>
      </c>
      <c r="X928" s="140">
        <v>100</v>
      </c>
      <c r="Y928" s="140">
        <v>89.862003940906831</v>
      </c>
      <c r="Z928" s="140">
        <v>0</v>
      </c>
      <c r="AA928" s="142">
        <v>100</v>
      </c>
    </row>
    <row r="929" spans="1:27" s="147" customFormat="1" ht="12.75" x14ac:dyDescent="0.2">
      <c r="A929" s="130">
        <v>921</v>
      </c>
      <c r="B929" s="137" t="s">
        <v>2003</v>
      </c>
      <c r="C929" s="138">
        <v>2124.1</v>
      </c>
      <c r="D929" s="138">
        <v>873.3</v>
      </c>
      <c r="E929" s="138">
        <v>1217.8</v>
      </c>
      <c r="F929" s="138">
        <v>0</v>
      </c>
      <c r="G929" s="138">
        <v>33</v>
      </c>
      <c r="H929" s="138">
        <v>2519.8000000000002</v>
      </c>
      <c r="I929" s="139">
        <v>873.3</v>
      </c>
      <c r="J929" s="139">
        <v>1457.1000000000001</v>
      </c>
      <c r="K929" s="139">
        <v>0</v>
      </c>
      <c r="L929" s="139">
        <v>189.4</v>
      </c>
      <c r="M929" s="138">
        <v>2420.5549999999998</v>
      </c>
      <c r="N929" s="139">
        <v>873.3</v>
      </c>
      <c r="O929" s="139">
        <v>1357.855</v>
      </c>
      <c r="P929" s="139">
        <v>0</v>
      </c>
      <c r="Q929" s="140">
        <v>189.4</v>
      </c>
      <c r="R929" s="141">
        <v>-99.245000000000346</v>
      </c>
      <c r="S929" s="140">
        <v>0</v>
      </c>
      <c r="T929" s="140">
        <v>-99.245000000000118</v>
      </c>
      <c r="U929" s="140">
        <v>0</v>
      </c>
      <c r="V929" s="141">
        <v>0</v>
      </c>
      <c r="W929" s="141">
        <v>96.061393761409619</v>
      </c>
      <c r="X929" s="140">
        <v>100</v>
      </c>
      <c r="Y929" s="140">
        <v>93.188868300048028</v>
      </c>
      <c r="Z929" s="140">
        <v>0</v>
      </c>
      <c r="AA929" s="142">
        <v>100</v>
      </c>
    </row>
    <row r="930" spans="1:27" s="147" customFormat="1" ht="12.75" x14ac:dyDescent="0.2">
      <c r="A930" s="130">
        <v>922</v>
      </c>
      <c r="B930" s="137"/>
      <c r="C930" s="138"/>
      <c r="D930" s="138"/>
      <c r="E930" s="138"/>
      <c r="F930" s="138"/>
      <c r="G930" s="138"/>
      <c r="H930" s="138">
        <v>0</v>
      </c>
      <c r="I930" s="139"/>
      <c r="J930" s="139">
        <v>0</v>
      </c>
      <c r="K930" s="139"/>
      <c r="L930" s="139"/>
      <c r="M930" s="139">
        <v>0</v>
      </c>
      <c r="N930" s="139"/>
      <c r="O930" s="139">
        <v>0</v>
      </c>
      <c r="P930" s="139"/>
      <c r="Q930" s="140">
        <v>0</v>
      </c>
      <c r="R930" s="141">
        <v>0</v>
      </c>
      <c r="S930" s="140"/>
      <c r="T930" s="140">
        <v>0</v>
      </c>
      <c r="U930" s="140"/>
      <c r="V930" s="141">
        <v>0</v>
      </c>
      <c r="W930" s="141">
        <v>0</v>
      </c>
      <c r="X930" s="140"/>
      <c r="Y930" s="140">
        <v>0</v>
      </c>
      <c r="Z930" s="140"/>
      <c r="AA930" s="142">
        <v>0</v>
      </c>
    </row>
    <row r="931" spans="1:27" s="147" customFormat="1" ht="12.75" x14ac:dyDescent="0.2">
      <c r="A931" s="130">
        <v>923</v>
      </c>
      <c r="B931" s="143" t="s">
        <v>2004</v>
      </c>
      <c r="C931" s="144">
        <v>237103.00000000003</v>
      </c>
      <c r="D931" s="144">
        <v>47186</v>
      </c>
      <c r="E931" s="144">
        <v>185553.2</v>
      </c>
      <c r="F931" s="144">
        <v>431.7</v>
      </c>
      <c r="G931" s="144">
        <v>3932.1000000000004</v>
      </c>
      <c r="H931" s="144">
        <v>254011.89999999997</v>
      </c>
      <c r="I931" s="144">
        <v>47186</v>
      </c>
      <c r="J931" s="144">
        <v>200205.6</v>
      </c>
      <c r="K931" s="144">
        <v>431.7</v>
      </c>
      <c r="L931" s="144">
        <v>6188.6</v>
      </c>
      <c r="M931" s="144">
        <v>247352.16769999999</v>
      </c>
      <c r="N931" s="144">
        <v>47186</v>
      </c>
      <c r="O931" s="144">
        <v>193545.86750000002</v>
      </c>
      <c r="P931" s="144">
        <v>431.7</v>
      </c>
      <c r="Q931" s="144">
        <v>6188.6</v>
      </c>
      <c r="R931" s="141">
        <v>-6659.7322999999742</v>
      </c>
      <c r="S931" s="141">
        <v>0</v>
      </c>
      <c r="T931" s="141">
        <v>-6659.7324999999837</v>
      </c>
      <c r="U931" s="141">
        <v>0</v>
      </c>
      <c r="V931" s="141">
        <v>0</v>
      </c>
      <c r="W931" s="141">
        <v>97.378180982859476</v>
      </c>
      <c r="X931" s="141">
        <v>100</v>
      </c>
      <c r="Y931" s="140">
        <v>96.673553337169395</v>
      </c>
      <c r="Z931" s="140">
        <v>100</v>
      </c>
      <c r="AA931" s="142">
        <v>100</v>
      </c>
    </row>
    <row r="932" spans="1:27" s="147" customFormat="1" ht="12.75" x14ac:dyDescent="0.2">
      <c r="A932" s="130">
        <v>924</v>
      </c>
      <c r="B932" s="143" t="s">
        <v>1265</v>
      </c>
      <c r="C932" s="144">
        <v>149027.90000000002</v>
      </c>
      <c r="D932" s="144">
        <v>28153.1</v>
      </c>
      <c r="E932" s="144">
        <v>119424.6</v>
      </c>
      <c r="F932" s="144">
        <v>0</v>
      </c>
      <c r="G932" s="144">
        <v>1450.2</v>
      </c>
      <c r="H932" s="144">
        <v>160323</v>
      </c>
      <c r="I932" s="144">
        <v>28153.1</v>
      </c>
      <c r="J932" s="144">
        <v>130198.99999999997</v>
      </c>
      <c r="K932" s="144">
        <v>0</v>
      </c>
      <c r="L932" s="144">
        <v>1970.9</v>
      </c>
      <c r="M932" s="144">
        <v>155432.9964</v>
      </c>
      <c r="N932" s="144">
        <v>28153.1</v>
      </c>
      <c r="O932" s="144">
        <v>125308.99629999998</v>
      </c>
      <c r="P932" s="144">
        <v>0</v>
      </c>
      <c r="Q932" s="144">
        <v>1970.9</v>
      </c>
      <c r="R932" s="141">
        <v>-4890.0035999999964</v>
      </c>
      <c r="S932" s="141">
        <v>0</v>
      </c>
      <c r="T932" s="141">
        <v>-4890.0036999999866</v>
      </c>
      <c r="U932" s="141">
        <v>0</v>
      </c>
      <c r="V932" s="141">
        <v>0</v>
      </c>
      <c r="W932" s="141">
        <v>96.949905129020792</v>
      </c>
      <c r="X932" s="141">
        <v>100</v>
      </c>
      <c r="Y932" s="140">
        <v>96.244207943225376</v>
      </c>
      <c r="Z932" s="140">
        <v>0</v>
      </c>
      <c r="AA932" s="142">
        <v>100</v>
      </c>
    </row>
    <row r="933" spans="1:27" s="147" customFormat="1" ht="12.75" x14ac:dyDescent="0.2">
      <c r="A933" s="130">
        <v>925</v>
      </c>
      <c r="B933" s="143" t="s">
        <v>1266</v>
      </c>
      <c r="C933" s="144">
        <v>88075.099999999991</v>
      </c>
      <c r="D933" s="144">
        <v>19032.900000000001</v>
      </c>
      <c r="E933" s="144">
        <v>66128.600000000006</v>
      </c>
      <c r="F933" s="144">
        <v>431.7</v>
      </c>
      <c r="G933" s="144">
        <v>2481.9</v>
      </c>
      <c r="H933" s="144">
        <v>93688.900000000023</v>
      </c>
      <c r="I933" s="144">
        <v>19032.900000000001</v>
      </c>
      <c r="J933" s="144">
        <v>70006.600000000006</v>
      </c>
      <c r="K933" s="144">
        <v>431.7</v>
      </c>
      <c r="L933" s="144">
        <v>4217.7000000000007</v>
      </c>
      <c r="M933" s="144">
        <v>91919.171299999987</v>
      </c>
      <c r="N933" s="144">
        <v>19032.900000000001</v>
      </c>
      <c r="O933" s="144">
        <v>68236.871200000009</v>
      </c>
      <c r="P933" s="144">
        <v>431.7</v>
      </c>
      <c r="Q933" s="144">
        <v>4217.6999999999989</v>
      </c>
      <c r="R933" s="141">
        <v>-1769.728700000036</v>
      </c>
      <c r="S933" s="141">
        <v>0</v>
      </c>
      <c r="T933" s="141">
        <v>-1769.7287999999971</v>
      </c>
      <c r="U933" s="141">
        <v>0</v>
      </c>
      <c r="V933" s="141">
        <v>0</v>
      </c>
      <c r="W933" s="141">
        <v>98.111058300396266</v>
      </c>
      <c r="X933" s="141">
        <v>100</v>
      </c>
      <c r="Y933" s="140">
        <v>97.472054349161368</v>
      </c>
      <c r="Z933" s="140">
        <v>100</v>
      </c>
      <c r="AA933" s="142">
        <v>99.999999999999957</v>
      </c>
    </row>
    <row r="934" spans="1:27" s="147" customFormat="1" ht="12.75" x14ac:dyDescent="0.2">
      <c r="A934" s="130">
        <v>926</v>
      </c>
      <c r="B934" s="137" t="s">
        <v>1291</v>
      </c>
      <c r="C934" s="138">
        <v>149027.90000000002</v>
      </c>
      <c r="D934" s="138">
        <v>28153.1</v>
      </c>
      <c r="E934" s="138">
        <v>119424.6</v>
      </c>
      <c r="F934" s="138">
        <v>0</v>
      </c>
      <c r="G934" s="138">
        <v>1450.2</v>
      </c>
      <c r="H934" s="138">
        <v>160323</v>
      </c>
      <c r="I934" s="139">
        <v>28153.1</v>
      </c>
      <c r="J934" s="139">
        <v>130198.99999999997</v>
      </c>
      <c r="K934" s="139">
        <v>0</v>
      </c>
      <c r="L934" s="139">
        <v>1970.9</v>
      </c>
      <c r="M934" s="138">
        <v>155432.9964</v>
      </c>
      <c r="N934" s="139">
        <v>28153.1</v>
      </c>
      <c r="O934" s="139">
        <v>125308.99629999998</v>
      </c>
      <c r="P934" s="139">
        <v>0</v>
      </c>
      <c r="Q934" s="140">
        <v>1970.9</v>
      </c>
      <c r="R934" s="141">
        <v>-4890.0035999999964</v>
      </c>
      <c r="S934" s="140">
        <v>0</v>
      </c>
      <c r="T934" s="140">
        <v>-4890.0036999999866</v>
      </c>
      <c r="U934" s="140">
        <v>0</v>
      </c>
      <c r="V934" s="141">
        <v>0</v>
      </c>
      <c r="W934" s="141">
        <v>96.949905129020792</v>
      </c>
      <c r="X934" s="140">
        <v>100</v>
      </c>
      <c r="Y934" s="140">
        <v>96.244207943225376</v>
      </c>
      <c r="Z934" s="140">
        <v>0</v>
      </c>
      <c r="AA934" s="142">
        <v>100</v>
      </c>
    </row>
    <row r="935" spans="1:27" s="147" customFormat="1" ht="12.75" x14ac:dyDescent="0.2">
      <c r="A935" s="130">
        <v>927</v>
      </c>
      <c r="B935" s="137" t="s">
        <v>2005</v>
      </c>
      <c r="C935" s="138">
        <v>1458.1000000000001</v>
      </c>
      <c r="D935" s="138">
        <v>601.70000000000005</v>
      </c>
      <c r="E935" s="138">
        <v>845.6</v>
      </c>
      <c r="F935" s="138">
        <v>0</v>
      </c>
      <c r="G935" s="138">
        <v>10.8</v>
      </c>
      <c r="H935" s="138">
        <v>1569.1000000000001</v>
      </c>
      <c r="I935" s="139">
        <v>601.70000000000005</v>
      </c>
      <c r="J935" s="139">
        <v>894.8</v>
      </c>
      <c r="K935" s="139">
        <v>0</v>
      </c>
      <c r="L935" s="139">
        <v>72.599999999999994</v>
      </c>
      <c r="M935" s="138">
        <v>1497.48</v>
      </c>
      <c r="N935" s="139">
        <v>601.70000000000005</v>
      </c>
      <c r="O935" s="139">
        <v>823.18</v>
      </c>
      <c r="P935" s="139">
        <v>0</v>
      </c>
      <c r="Q935" s="140">
        <v>72.599999999999994</v>
      </c>
      <c r="R935" s="141">
        <v>-71.620000000000118</v>
      </c>
      <c r="S935" s="140">
        <v>0</v>
      </c>
      <c r="T935" s="140">
        <v>-71.62</v>
      </c>
      <c r="U935" s="140">
        <v>0</v>
      </c>
      <c r="V935" s="141">
        <v>0</v>
      </c>
      <c r="W935" s="141">
        <v>95.43560002549232</v>
      </c>
      <c r="X935" s="140">
        <v>100</v>
      </c>
      <c r="Y935" s="140">
        <v>91.995976754582031</v>
      </c>
      <c r="Z935" s="140">
        <v>0</v>
      </c>
      <c r="AA935" s="142">
        <v>100</v>
      </c>
    </row>
    <row r="936" spans="1:27" s="147" customFormat="1" ht="12.75" x14ac:dyDescent="0.2">
      <c r="A936" s="130">
        <v>928</v>
      </c>
      <c r="B936" s="137" t="s">
        <v>1389</v>
      </c>
      <c r="C936" s="138">
        <v>2830.3</v>
      </c>
      <c r="D936" s="138">
        <v>926.7</v>
      </c>
      <c r="E936" s="138">
        <v>1856.4</v>
      </c>
      <c r="F936" s="138">
        <v>0</v>
      </c>
      <c r="G936" s="138">
        <v>47.2</v>
      </c>
      <c r="H936" s="138">
        <v>2954.8999999999992</v>
      </c>
      <c r="I936" s="139">
        <v>926.7</v>
      </c>
      <c r="J936" s="139">
        <v>1955.3</v>
      </c>
      <c r="K936" s="139">
        <v>0</v>
      </c>
      <c r="L936" s="139">
        <v>72.900000000000006</v>
      </c>
      <c r="M936" s="138">
        <v>2954.5021000000002</v>
      </c>
      <c r="N936" s="139">
        <v>926.7</v>
      </c>
      <c r="O936" s="139">
        <v>1954.9021</v>
      </c>
      <c r="P936" s="139">
        <v>0</v>
      </c>
      <c r="Q936" s="140">
        <v>72.900000000000006</v>
      </c>
      <c r="R936" s="141">
        <v>-0.39789999999902648</v>
      </c>
      <c r="S936" s="140">
        <v>0</v>
      </c>
      <c r="T936" s="140">
        <v>-0.39789999999993597</v>
      </c>
      <c r="U936" s="140">
        <v>0</v>
      </c>
      <c r="V936" s="141">
        <v>0</v>
      </c>
      <c r="W936" s="141">
        <v>99.986534231276892</v>
      </c>
      <c r="X936" s="140">
        <v>100</v>
      </c>
      <c r="Y936" s="140">
        <v>99.979650181557815</v>
      </c>
      <c r="Z936" s="140">
        <v>0</v>
      </c>
      <c r="AA936" s="142">
        <v>100</v>
      </c>
    </row>
    <row r="937" spans="1:27" s="147" customFormat="1" ht="12.75" x14ac:dyDescent="0.2">
      <c r="A937" s="130">
        <v>929</v>
      </c>
      <c r="B937" s="137" t="s">
        <v>2006</v>
      </c>
      <c r="C937" s="138">
        <v>1696.7</v>
      </c>
      <c r="D937" s="138">
        <v>654</v>
      </c>
      <c r="E937" s="138">
        <v>1014.5</v>
      </c>
      <c r="F937" s="138">
        <v>0</v>
      </c>
      <c r="G937" s="138">
        <v>28.2</v>
      </c>
      <c r="H937" s="138">
        <v>1831.2000000000003</v>
      </c>
      <c r="I937" s="139">
        <v>654</v>
      </c>
      <c r="J937" s="139">
        <v>1106.2</v>
      </c>
      <c r="K937" s="139">
        <v>0</v>
      </c>
      <c r="L937" s="139">
        <v>71</v>
      </c>
      <c r="M937" s="138">
        <v>1830.7950000000001</v>
      </c>
      <c r="N937" s="139">
        <v>654</v>
      </c>
      <c r="O937" s="139">
        <v>1105.7949999999998</v>
      </c>
      <c r="P937" s="139">
        <v>0</v>
      </c>
      <c r="Q937" s="140">
        <v>71</v>
      </c>
      <c r="R937" s="141">
        <v>-0.40500000000020009</v>
      </c>
      <c r="S937" s="140">
        <v>0</v>
      </c>
      <c r="T937" s="140">
        <v>-0.40500000000020009</v>
      </c>
      <c r="U937" s="140">
        <v>0</v>
      </c>
      <c r="V937" s="141">
        <v>0</v>
      </c>
      <c r="W937" s="141">
        <v>99.977883355176928</v>
      </c>
      <c r="X937" s="140">
        <v>100</v>
      </c>
      <c r="Y937" s="140">
        <v>99.963388175736739</v>
      </c>
      <c r="Z937" s="140">
        <v>0</v>
      </c>
      <c r="AA937" s="142">
        <v>100</v>
      </c>
    </row>
    <row r="938" spans="1:27" s="147" customFormat="1" ht="12.75" x14ac:dyDescent="0.2">
      <c r="A938" s="130">
        <v>930</v>
      </c>
      <c r="B938" s="137" t="s">
        <v>2007</v>
      </c>
      <c r="C938" s="138">
        <v>4270.8</v>
      </c>
      <c r="D938" s="138">
        <v>930.3</v>
      </c>
      <c r="E938" s="138">
        <v>3024.2</v>
      </c>
      <c r="F938" s="138">
        <v>254.1</v>
      </c>
      <c r="G938" s="138">
        <v>62.2</v>
      </c>
      <c r="H938" s="138">
        <v>4560.6000000000013</v>
      </c>
      <c r="I938" s="139">
        <v>930.3</v>
      </c>
      <c r="J938" s="139">
        <v>3141.2</v>
      </c>
      <c r="K938" s="139">
        <v>254.1</v>
      </c>
      <c r="L938" s="139">
        <v>234.99999999999997</v>
      </c>
      <c r="M938" s="138">
        <v>4519.1905999999999</v>
      </c>
      <c r="N938" s="139">
        <v>930.3</v>
      </c>
      <c r="O938" s="139">
        <v>3099.7905999999998</v>
      </c>
      <c r="P938" s="139">
        <v>254.1</v>
      </c>
      <c r="Q938" s="140">
        <v>234.99999999999997</v>
      </c>
      <c r="R938" s="141">
        <v>-41.409400000001369</v>
      </c>
      <c r="S938" s="140">
        <v>0</v>
      </c>
      <c r="T938" s="140">
        <v>-41.409400000000005</v>
      </c>
      <c r="U938" s="140">
        <v>0</v>
      </c>
      <c r="V938" s="141">
        <v>0</v>
      </c>
      <c r="W938" s="141">
        <v>99.092018594044617</v>
      </c>
      <c r="X938" s="140">
        <v>100</v>
      </c>
      <c r="Y938" s="140">
        <v>98.681733095632239</v>
      </c>
      <c r="Z938" s="140">
        <v>100</v>
      </c>
      <c r="AA938" s="142">
        <v>100</v>
      </c>
    </row>
    <row r="939" spans="1:27" s="147" customFormat="1" ht="12.75" x14ac:dyDescent="0.2">
      <c r="A939" s="130">
        <v>931</v>
      </c>
      <c r="B939" s="137" t="s">
        <v>2008</v>
      </c>
      <c r="C939" s="138">
        <v>3575.7999999999997</v>
      </c>
      <c r="D939" s="138">
        <v>1069.2</v>
      </c>
      <c r="E939" s="138">
        <v>2445.1999999999998</v>
      </c>
      <c r="F939" s="138">
        <v>0</v>
      </c>
      <c r="G939" s="138">
        <v>61.4</v>
      </c>
      <c r="H939" s="138">
        <v>3807.4999999999995</v>
      </c>
      <c r="I939" s="139">
        <v>1069.2</v>
      </c>
      <c r="J939" s="139">
        <v>2551.8000000000002</v>
      </c>
      <c r="K939" s="139">
        <v>0</v>
      </c>
      <c r="L939" s="139">
        <v>186.5</v>
      </c>
      <c r="M939" s="138">
        <v>3807.2560000000003</v>
      </c>
      <c r="N939" s="139">
        <v>1069.2</v>
      </c>
      <c r="O939" s="139">
        <v>2551.556</v>
      </c>
      <c r="P939" s="139">
        <v>0</v>
      </c>
      <c r="Q939" s="140">
        <v>186.5</v>
      </c>
      <c r="R939" s="141">
        <v>-0.24399999999923239</v>
      </c>
      <c r="S939" s="140">
        <v>0</v>
      </c>
      <c r="T939" s="140">
        <v>-0.24400000000014188</v>
      </c>
      <c r="U939" s="140">
        <v>0</v>
      </c>
      <c r="V939" s="141">
        <v>0</v>
      </c>
      <c r="W939" s="141">
        <v>99.99359159553515</v>
      </c>
      <c r="X939" s="140">
        <v>100</v>
      </c>
      <c r="Y939" s="140">
        <v>99.990438122109879</v>
      </c>
      <c r="Z939" s="140">
        <v>0</v>
      </c>
      <c r="AA939" s="142">
        <v>100</v>
      </c>
    </row>
    <row r="940" spans="1:27" s="147" customFormat="1" ht="12.75" x14ac:dyDescent="0.2">
      <c r="A940" s="130">
        <v>932</v>
      </c>
      <c r="B940" s="137" t="s">
        <v>2009</v>
      </c>
      <c r="C940" s="138">
        <v>4846.9000000000005</v>
      </c>
      <c r="D940" s="138">
        <v>881.6</v>
      </c>
      <c r="E940" s="138">
        <v>3878.3</v>
      </c>
      <c r="F940" s="138">
        <v>0</v>
      </c>
      <c r="G940" s="138">
        <v>87</v>
      </c>
      <c r="H940" s="138">
        <v>5126.8999999999996</v>
      </c>
      <c r="I940" s="139">
        <v>881.6</v>
      </c>
      <c r="J940" s="139">
        <v>4155.3999999999996</v>
      </c>
      <c r="K940" s="139">
        <v>0</v>
      </c>
      <c r="L940" s="139">
        <v>89.899999999999991</v>
      </c>
      <c r="M940" s="138">
        <v>4945.1457</v>
      </c>
      <c r="N940" s="139">
        <v>881.6</v>
      </c>
      <c r="O940" s="139">
        <v>3973.6457</v>
      </c>
      <c r="P940" s="139">
        <v>0</v>
      </c>
      <c r="Q940" s="140">
        <v>89.899999999999991</v>
      </c>
      <c r="R940" s="141">
        <v>-181.7542999999996</v>
      </c>
      <c r="S940" s="140">
        <v>0</v>
      </c>
      <c r="T940" s="140">
        <v>-181.7542999999996</v>
      </c>
      <c r="U940" s="140">
        <v>0</v>
      </c>
      <c r="V940" s="141">
        <v>0</v>
      </c>
      <c r="W940" s="141">
        <v>96.454888919229958</v>
      </c>
      <c r="X940" s="140">
        <v>100</v>
      </c>
      <c r="Y940" s="140">
        <v>95.626069692448397</v>
      </c>
      <c r="Z940" s="140">
        <v>0</v>
      </c>
      <c r="AA940" s="142">
        <v>100</v>
      </c>
    </row>
    <row r="941" spans="1:27" s="147" customFormat="1" ht="12.75" x14ac:dyDescent="0.2">
      <c r="A941" s="130">
        <v>933</v>
      </c>
      <c r="B941" s="137" t="s">
        <v>2010</v>
      </c>
      <c r="C941" s="138">
        <v>2966.7</v>
      </c>
      <c r="D941" s="138">
        <v>796.7</v>
      </c>
      <c r="E941" s="138">
        <v>2082.5</v>
      </c>
      <c r="F941" s="138">
        <v>0</v>
      </c>
      <c r="G941" s="138">
        <v>87.5</v>
      </c>
      <c r="H941" s="138">
        <v>3238.6999999999994</v>
      </c>
      <c r="I941" s="139">
        <v>796.7</v>
      </c>
      <c r="J941" s="139">
        <v>2245.6</v>
      </c>
      <c r="K941" s="139">
        <v>0</v>
      </c>
      <c r="L941" s="139">
        <v>196.4</v>
      </c>
      <c r="M941" s="138">
        <v>3233.0410999999999</v>
      </c>
      <c r="N941" s="139">
        <v>796.7</v>
      </c>
      <c r="O941" s="139">
        <v>2239.9411</v>
      </c>
      <c r="P941" s="139">
        <v>0</v>
      </c>
      <c r="Q941" s="140">
        <v>196.4</v>
      </c>
      <c r="R941" s="141">
        <v>-5.6588999999994485</v>
      </c>
      <c r="S941" s="140">
        <v>0</v>
      </c>
      <c r="T941" s="140">
        <v>-5.6588999999999032</v>
      </c>
      <c r="U941" s="140">
        <v>0</v>
      </c>
      <c r="V941" s="141">
        <v>0</v>
      </c>
      <c r="W941" s="141">
        <v>99.825272485873981</v>
      </c>
      <c r="X941" s="140">
        <v>100</v>
      </c>
      <c r="Y941" s="140">
        <v>99.748000534378349</v>
      </c>
      <c r="Z941" s="140">
        <v>0</v>
      </c>
      <c r="AA941" s="142">
        <v>100</v>
      </c>
    </row>
    <row r="942" spans="1:27" s="147" customFormat="1" ht="12.75" x14ac:dyDescent="0.2">
      <c r="A942" s="130">
        <v>934</v>
      </c>
      <c r="B942" s="137" t="s">
        <v>2011</v>
      </c>
      <c r="C942" s="138">
        <v>3564.8</v>
      </c>
      <c r="D942" s="138">
        <v>865.1</v>
      </c>
      <c r="E942" s="138">
        <v>2608.4</v>
      </c>
      <c r="F942" s="138">
        <v>0</v>
      </c>
      <c r="G942" s="138">
        <v>91.3</v>
      </c>
      <c r="H942" s="138">
        <v>3809.400000000001</v>
      </c>
      <c r="I942" s="139">
        <v>865.1</v>
      </c>
      <c r="J942" s="139">
        <v>2769.6</v>
      </c>
      <c r="K942" s="139">
        <v>0</v>
      </c>
      <c r="L942" s="139">
        <v>174.70000000000002</v>
      </c>
      <c r="M942" s="138">
        <v>3809.1002999999996</v>
      </c>
      <c r="N942" s="139">
        <v>865.1</v>
      </c>
      <c r="O942" s="139">
        <v>2769.3002999999999</v>
      </c>
      <c r="P942" s="139">
        <v>0</v>
      </c>
      <c r="Q942" s="140">
        <v>174.70000000000002</v>
      </c>
      <c r="R942" s="141">
        <v>-0.29970000000139407</v>
      </c>
      <c r="S942" s="140">
        <v>0</v>
      </c>
      <c r="T942" s="140">
        <v>-0.29970000000002983</v>
      </c>
      <c r="U942" s="140">
        <v>0</v>
      </c>
      <c r="V942" s="141">
        <v>0</v>
      </c>
      <c r="W942" s="141">
        <v>99.992132619310098</v>
      </c>
      <c r="X942" s="140">
        <v>100</v>
      </c>
      <c r="Y942" s="141">
        <v>99.989178942807627</v>
      </c>
      <c r="Z942" s="141">
        <v>0</v>
      </c>
      <c r="AA942" s="148">
        <v>100</v>
      </c>
    </row>
    <row r="943" spans="1:27" s="147" customFormat="1" ht="12.75" x14ac:dyDescent="0.2">
      <c r="A943" s="130">
        <v>935</v>
      </c>
      <c r="B943" s="137" t="s">
        <v>2012</v>
      </c>
      <c r="C943" s="138">
        <v>4399.2</v>
      </c>
      <c r="D943" s="138">
        <v>1055</v>
      </c>
      <c r="E943" s="138">
        <v>3236.8</v>
      </c>
      <c r="F943" s="138">
        <v>0</v>
      </c>
      <c r="G943" s="138">
        <v>107.4</v>
      </c>
      <c r="H943" s="138">
        <v>4680.1999999999989</v>
      </c>
      <c r="I943" s="139">
        <v>1055</v>
      </c>
      <c r="J943" s="139">
        <v>3471.4</v>
      </c>
      <c r="K943" s="139">
        <v>0</v>
      </c>
      <c r="L943" s="139">
        <v>153.80000000000001</v>
      </c>
      <c r="M943" s="138">
        <v>4680.1862000000001</v>
      </c>
      <c r="N943" s="139">
        <v>1055</v>
      </c>
      <c r="O943" s="139">
        <v>3471.3861999999999</v>
      </c>
      <c r="P943" s="139">
        <v>0</v>
      </c>
      <c r="Q943" s="140">
        <v>153.80000000000001</v>
      </c>
      <c r="R943" s="141">
        <v>-1.3799999998809653E-2</v>
      </c>
      <c r="S943" s="140">
        <v>0</v>
      </c>
      <c r="T943" s="140">
        <v>-1.3800000000173895E-2</v>
      </c>
      <c r="U943" s="140">
        <v>0</v>
      </c>
      <c r="V943" s="141">
        <v>0</v>
      </c>
      <c r="W943" s="141">
        <v>99.999705140805972</v>
      </c>
      <c r="X943" s="140">
        <v>100</v>
      </c>
      <c r="Y943" s="141">
        <v>99.999602465863916</v>
      </c>
      <c r="Z943" s="141">
        <v>0</v>
      </c>
      <c r="AA943" s="148">
        <v>100</v>
      </c>
    </row>
    <row r="944" spans="1:27" s="147" customFormat="1" ht="12.75" x14ac:dyDescent="0.2">
      <c r="A944" s="130">
        <v>936</v>
      </c>
      <c r="B944" s="137" t="s">
        <v>2013</v>
      </c>
      <c r="C944" s="138">
        <v>4796.7000000000007</v>
      </c>
      <c r="D944" s="138">
        <v>975.2</v>
      </c>
      <c r="E944" s="138">
        <v>3769.4</v>
      </c>
      <c r="F944" s="138">
        <v>0</v>
      </c>
      <c r="G944" s="138">
        <v>52.1</v>
      </c>
      <c r="H944" s="138">
        <v>5513</v>
      </c>
      <c r="I944" s="139">
        <v>975.2</v>
      </c>
      <c r="J944" s="139">
        <v>4250.3</v>
      </c>
      <c r="K944" s="139">
        <v>0</v>
      </c>
      <c r="L944" s="139">
        <v>287.49999999999994</v>
      </c>
      <c r="M944" s="138">
        <v>5505.2118</v>
      </c>
      <c r="N944" s="139">
        <v>975.2</v>
      </c>
      <c r="O944" s="139">
        <v>4242.5117999999993</v>
      </c>
      <c r="P944" s="139">
        <v>0</v>
      </c>
      <c r="Q944" s="140">
        <v>287.49999999999994</v>
      </c>
      <c r="R944" s="141">
        <v>-7.7881999999999607</v>
      </c>
      <c r="S944" s="140">
        <v>0</v>
      </c>
      <c r="T944" s="140">
        <v>-7.7882000000008702</v>
      </c>
      <c r="U944" s="140">
        <v>0</v>
      </c>
      <c r="V944" s="141">
        <v>0</v>
      </c>
      <c r="W944" s="141">
        <v>99.858730273898061</v>
      </c>
      <c r="X944" s="140">
        <v>100</v>
      </c>
      <c r="Y944" s="141">
        <v>99.816761169799761</v>
      </c>
      <c r="Z944" s="141">
        <v>0</v>
      </c>
      <c r="AA944" s="148">
        <v>100</v>
      </c>
    </row>
    <row r="945" spans="1:27" s="147" customFormat="1" ht="12.75" x14ac:dyDescent="0.2">
      <c r="A945" s="130">
        <v>937</v>
      </c>
      <c r="B945" s="137" t="s">
        <v>2014</v>
      </c>
      <c r="C945" s="138">
        <v>923.80000000000007</v>
      </c>
      <c r="D945" s="138">
        <v>332.7</v>
      </c>
      <c r="E945" s="138">
        <v>560.5</v>
      </c>
      <c r="F945" s="138">
        <v>0</v>
      </c>
      <c r="G945" s="138">
        <v>30.6</v>
      </c>
      <c r="H945" s="138">
        <v>978.2</v>
      </c>
      <c r="I945" s="139">
        <v>332.7</v>
      </c>
      <c r="J945" s="139">
        <v>607.1</v>
      </c>
      <c r="K945" s="139">
        <v>0</v>
      </c>
      <c r="L945" s="139">
        <v>38.400000000000006</v>
      </c>
      <c r="M945" s="138">
        <v>912.17559999999992</v>
      </c>
      <c r="N945" s="139">
        <v>332.7</v>
      </c>
      <c r="O945" s="139">
        <v>541.07559999999989</v>
      </c>
      <c r="P945" s="139">
        <v>0</v>
      </c>
      <c r="Q945" s="140">
        <v>38.400000000000006</v>
      </c>
      <c r="R945" s="141">
        <v>-66.024400000000128</v>
      </c>
      <c r="S945" s="140">
        <v>0</v>
      </c>
      <c r="T945" s="140">
        <v>-66.024400000000128</v>
      </c>
      <c r="U945" s="140">
        <v>0</v>
      </c>
      <c r="V945" s="141">
        <v>0</v>
      </c>
      <c r="W945" s="141">
        <v>93.250419137190747</v>
      </c>
      <c r="X945" s="140">
        <v>100</v>
      </c>
      <c r="Y945" s="140">
        <v>89.124625267665934</v>
      </c>
      <c r="Z945" s="140">
        <v>0</v>
      </c>
      <c r="AA945" s="142">
        <v>100</v>
      </c>
    </row>
    <row r="946" spans="1:27" s="147" customFormat="1" ht="12.75" x14ac:dyDescent="0.2">
      <c r="A946" s="130">
        <v>938</v>
      </c>
      <c r="B946" s="137" t="s">
        <v>2015</v>
      </c>
      <c r="C946" s="138">
        <v>5615.3</v>
      </c>
      <c r="D946" s="138">
        <v>1060.5</v>
      </c>
      <c r="E946" s="138">
        <v>4378.2</v>
      </c>
      <c r="F946" s="138">
        <v>0</v>
      </c>
      <c r="G946" s="138">
        <v>176.6</v>
      </c>
      <c r="H946" s="138">
        <v>5823.2999999999993</v>
      </c>
      <c r="I946" s="139">
        <v>1060.5</v>
      </c>
      <c r="J946" s="139">
        <v>4586.2</v>
      </c>
      <c r="K946" s="139">
        <v>0</v>
      </c>
      <c r="L946" s="139">
        <v>176.60000000000002</v>
      </c>
      <c r="M946" s="138">
        <v>5492.7862999999998</v>
      </c>
      <c r="N946" s="139">
        <v>1060.5</v>
      </c>
      <c r="O946" s="139">
        <v>4255.6863000000003</v>
      </c>
      <c r="P946" s="139">
        <v>0</v>
      </c>
      <c r="Q946" s="140">
        <v>176.60000000000002</v>
      </c>
      <c r="R946" s="141">
        <v>-330.51369999999952</v>
      </c>
      <c r="S946" s="140">
        <v>0</v>
      </c>
      <c r="T946" s="140">
        <v>-330.51369999999952</v>
      </c>
      <c r="U946" s="140">
        <v>0</v>
      </c>
      <c r="V946" s="141">
        <v>0</v>
      </c>
      <c r="W946" s="141">
        <v>94.324288633592644</v>
      </c>
      <c r="X946" s="140">
        <v>100</v>
      </c>
      <c r="Y946" s="140">
        <v>92.793299463608221</v>
      </c>
      <c r="Z946" s="140">
        <v>0</v>
      </c>
      <c r="AA946" s="142">
        <v>100</v>
      </c>
    </row>
    <row r="947" spans="1:27" s="147" customFormat="1" ht="12.75" x14ac:dyDescent="0.2">
      <c r="A947" s="130">
        <v>939</v>
      </c>
      <c r="B947" s="137" t="s">
        <v>1553</v>
      </c>
      <c r="C947" s="138">
        <v>2650.5</v>
      </c>
      <c r="D947" s="138">
        <v>657.2</v>
      </c>
      <c r="E947" s="138">
        <v>1912.8</v>
      </c>
      <c r="F947" s="138">
        <v>0</v>
      </c>
      <c r="G947" s="138">
        <v>80.5</v>
      </c>
      <c r="H947" s="138">
        <v>2740</v>
      </c>
      <c r="I947" s="139">
        <v>657.2</v>
      </c>
      <c r="J947" s="139">
        <v>1982.3000000000002</v>
      </c>
      <c r="K947" s="139">
        <v>0</v>
      </c>
      <c r="L947" s="139">
        <v>100.5</v>
      </c>
      <c r="M947" s="138">
        <v>2659.9043000000001</v>
      </c>
      <c r="N947" s="139">
        <v>657.2</v>
      </c>
      <c r="O947" s="139">
        <v>1902.2042999999999</v>
      </c>
      <c r="P947" s="139">
        <v>0</v>
      </c>
      <c r="Q947" s="140">
        <v>100.5</v>
      </c>
      <c r="R947" s="141">
        <v>-80.095699999999852</v>
      </c>
      <c r="S947" s="140">
        <v>0</v>
      </c>
      <c r="T947" s="140">
        <v>-80.095700000000306</v>
      </c>
      <c r="U947" s="140">
        <v>0</v>
      </c>
      <c r="V947" s="141">
        <v>0</v>
      </c>
      <c r="W947" s="141">
        <v>97.076799270072996</v>
      </c>
      <c r="X947" s="140">
        <v>100</v>
      </c>
      <c r="Y947" s="140">
        <v>95.959456187257203</v>
      </c>
      <c r="Z947" s="140">
        <v>0</v>
      </c>
      <c r="AA947" s="142">
        <v>100</v>
      </c>
    </row>
    <row r="948" spans="1:27" s="147" customFormat="1" ht="12.75" x14ac:dyDescent="0.2">
      <c r="A948" s="130">
        <v>940</v>
      </c>
      <c r="B948" s="137" t="s">
        <v>2016</v>
      </c>
      <c r="C948" s="138">
        <v>3816.1</v>
      </c>
      <c r="D948" s="138">
        <v>693.1</v>
      </c>
      <c r="E948" s="138">
        <v>3001.8</v>
      </c>
      <c r="F948" s="138">
        <v>0</v>
      </c>
      <c r="G948" s="138">
        <v>121.2</v>
      </c>
      <c r="H948" s="138">
        <v>4147.5</v>
      </c>
      <c r="I948" s="139">
        <v>693.1</v>
      </c>
      <c r="J948" s="139">
        <v>3246.7</v>
      </c>
      <c r="K948" s="139">
        <v>0</v>
      </c>
      <c r="L948" s="139">
        <v>207.7</v>
      </c>
      <c r="M948" s="138">
        <v>4143.1790000000001</v>
      </c>
      <c r="N948" s="139">
        <v>693.1</v>
      </c>
      <c r="O948" s="139">
        <v>3242.3789999999999</v>
      </c>
      <c r="P948" s="139">
        <v>0</v>
      </c>
      <c r="Q948" s="140">
        <v>207.7</v>
      </c>
      <c r="R948" s="141">
        <v>-4.3209999999999127</v>
      </c>
      <c r="S948" s="140">
        <v>0</v>
      </c>
      <c r="T948" s="140">
        <v>-4.3209999999999127</v>
      </c>
      <c r="U948" s="140">
        <v>0</v>
      </c>
      <c r="V948" s="141">
        <v>0</v>
      </c>
      <c r="W948" s="141">
        <v>99.895816757082585</v>
      </c>
      <c r="X948" s="140">
        <v>100</v>
      </c>
      <c r="Y948" s="140">
        <v>99.866911017340684</v>
      </c>
      <c r="Z948" s="140">
        <v>0</v>
      </c>
      <c r="AA948" s="142">
        <v>100</v>
      </c>
    </row>
    <row r="949" spans="1:27" s="147" customFormat="1" ht="12.75" x14ac:dyDescent="0.2">
      <c r="A949" s="130">
        <v>941</v>
      </c>
      <c r="B949" s="137" t="s">
        <v>2017</v>
      </c>
      <c r="C949" s="138">
        <v>2927.5000000000005</v>
      </c>
      <c r="D949" s="138">
        <v>336.4</v>
      </c>
      <c r="E949" s="138">
        <v>2349.8000000000002</v>
      </c>
      <c r="F949" s="138">
        <v>0</v>
      </c>
      <c r="G949" s="138">
        <v>241.3</v>
      </c>
      <c r="H949" s="138">
        <v>3255.6000000000004</v>
      </c>
      <c r="I949" s="139">
        <v>336.4</v>
      </c>
      <c r="J949" s="139">
        <v>2521</v>
      </c>
      <c r="K949" s="139">
        <v>0</v>
      </c>
      <c r="L949" s="139">
        <v>398.2</v>
      </c>
      <c r="M949" s="138">
        <v>3255.5990999999999</v>
      </c>
      <c r="N949" s="139">
        <v>336.4</v>
      </c>
      <c r="O949" s="139">
        <v>2520.9991</v>
      </c>
      <c r="P949" s="139">
        <v>0</v>
      </c>
      <c r="Q949" s="140">
        <v>398.2</v>
      </c>
      <c r="R949" s="141">
        <v>-9.0000000045620254E-4</v>
      </c>
      <c r="S949" s="140">
        <v>0</v>
      </c>
      <c r="T949" s="140">
        <v>-9.0000000000145519E-4</v>
      </c>
      <c r="U949" s="140">
        <v>0</v>
      </c>
      <c r="V949" s="141">
        <v>0</v>
      </c>
      <c r="W949" s="141">
        <v>99.999972355326193</v>
      </c>
      <c r="X949" s="140">
        <v>100</v>
      </c>
      <c r="Y949" s="140">
        <v>99.999964299881</v>
      </c>
      <c r="Z949" s="140">
        <v>0</v>
      </c>
      <c r="AA949" s="142">
        <v>100</v>
      </c>
    </row>
    <row r="950" spans="1:27" s="147" customFormat="1" ht="12.75" x14ac:dyDescent="0.2">
      <c r="A950" s="130">
        <v>942</v>
      </c>
      <c r="B950" s="137" t="s">
        <v>2018</v>
      </c>
      <c r="C950" s="138">
        <v>4098.2999999999993</v>
      </c>
      <c r="D950" s="138">
        <v>1018.6</v>
      </c>
      <c r="E950" s="138">
        <v>3010.2</v>
      </c>
      <c r="F950" s="138">
        <v>0</v>
      </c>
      <c r="G950" s="138">
        <v>69.5</v>
      </c>
      <c r="H950" s="138">
        <v>4262</v>
      </c>
      <c r="I950" s="139">
        <v>1018.6</v>
      </c>
      <c r="J950" s="139">
        <v>3173.8999999999996</v>
      </c>
      <c r="K950" s="139">
        <v>0</v>
      </c>
      <c r="L950" s="139">
        <v>69.5</v>
      </c>
      <c r="M950" s="138">
        <v>3863.8050999999996</v>
      </c>
      <c r="N950" s="139">
        <v>1018.6</v>
      </c>
      <c r="O950" s="139">
        <v>2775.7050999999997</v>
      </c>
      <c r="P950" s="139">
        <v>0</v>
      </c>
      <c r="Q950" s="140">
        <v>69.5</v>
      </c>
      <c r="R950" s="141">
        <v>-398.19490000000042</v>
      </c>
      <c r="S950" s="140">
        <v>0</v>
      </c>
      <c r="T950" s="140">
        <v>-398.19489999999996</v>
      </c>
      <c r="U950" s="140">
        <v>0</v>
      </c>
      <c r="V950" s="141">
        <v>0</v>
      </c>
      <c r="W950" s="141">
        <v>90.657088221492245</v>
      </c>
      <c r="X950" s="140">
        <v>100</v>
      </c>
      <c r="Y950" s="140">
        <v>87.454081729102995</v>
      </c>
      <c r="Z950" s="140">
        <v>0</v>
      </c>
      <c r="AA950" s="142">
        <v>100</v>
      </c>
    </row>
    <row r="951" spans="1:27" s="147" customFormat="1" ht="12.75" x14ac:dyDescent="0.2">
      <c r="A951" s="130">
        <v>943</v>
      </c>
      <c r="B951" s="137" t="s">
        <v>2019</v>
      </c>
      <c r="C951" s="138">
        <v>1524.9</v>
      </c>
      <c r="D951" s="138">
        <v>587.9</v>
      </c>
      <c r="E951" s="138">
        <v>914.1</v>
      </c>
      <c r="F951" s="138">
        <v>0</v>
      </c>
      <c r="G951" s="138">
        <v>22.9</v>
      </c>
      <c r="H951" s="138">
        <v>1612</v>
      </c>
      <c r="I951" s="139">
        <v>587.9</v>
      </c>
      <c r="J951" s="139">
        <v>990.69999999999993</v>
      </c>
      <c r="K951" s="139">
        <v>0</v>
      </c>
      <c r="L951" s="139">
        <v>33.4</v>
      </c>
      <c r="M951" s="138">
        <v>1551.3965000000001</v>
      </c>
      <c r="N951" s="139">
        <v>587.9</v>
      </c>
      <c r="O951" s="139">
        <v>930.09650000000011</v>
      </c>
      <c r="P951" s="139">
        <v>0</v>
      </c>
      <c r="Q951" s="140">
        <v>33.4</v>
      </c>
      <c r="R951" s="141">
        <v>-60.60349999999994</v>
      </c>
      <c r="S951" s="140">
        <v>0</v>
      </c>
      <c r="T951" s="140">
        <v>-60.603499999999826</v>
      </c>
      <c r="U951" s="140">
        <v>0</v>
      </c>
      <c r="V951" s="141">
        <v>0</v>
      </c>
      <c r="W951" s="141">
        <v>96.240477667493792</v>
      </c>
      <c r="X951" s="140">
        <v>100</v>
      </c>
      <c r="Y951" s="140">
        <v>93.882759664883437</v>
      </c>
      <c r="Z951" s="140">
        <v>0</v>
      </c>
      <c r="AA951" s="142">
        <v>100</v>
      </c>
    </row>
    <row r="952" spans="1:27" s="147" customFormat="1" ht="12.75" x14ac:dyDescent="0.2">
      <c r="A952" s="130">
        <v>944</v>
      </c>
      <c r="B952" s="137" t="s">
        <v>2020</v>
      </c>
      <c r="C952" s="138">
        <v>4103.3</v>
      </c>
      <c r="D952" s="138">
        <v>978.4</v>
      </c>
      <c r="E952" s="138">
        <v>3046.1</v>
      </c>
      <c r="F952" s="138">
        <v>0</v>
      </c>
      <c r="G952" s="138">
        <v>78.8</v>
      </c>
      <c r="H952" s="138">
        <v>4275.7000000000007</v>
      </c>
      <c r="I952" s="139">
        <v>978.4</v>
      </c>
      <c r="J952" s="139">
        <v>3168.1000000000004</v>
      </c>
      <c r="K952" s="139">
        <v>0</v>
      </c>
      <c r="L952" s="139">
        <v>129.19999999999999</v>
      </c>
      <c r="M952" s="138">
        <v>4275.6287999999995</v>
      </c>
      <c r="N952" s="139">
        <v>978.4</v>
      </c>
      <c r="O952" s="139">
        <v>3168.0288000000005</v>
      </c>
      <c r="P952" s="139">
        <v>0</v>
      </c>
      <c r="Q952" s="140">
        <v>129.19999999999999</v>
      </c>
      <c r="R952" s="141">
        <v>-7.1200000001226726E-2</v>
      </c>
      <c r="S952" s="140">
        <v>0</v>
      </c>
      <c r="T952" s="140">
        <v>-7.1199999999862484E-2</v>
      </c>
      <c r="U952" s="140">
        <v>0</v>
      </c>
      <c r="V952" s="141">
        <v>0</v>
      </c>
      <c r="W952" s="141">
        <v>99.998334775592269</v>
      </c>
      <c r="X952" s="140">
        <v>100</v>
      </c>
      <c r="Y952" s="140">
        <v>99.997752596193294</v>
      </c>
      <c r="Z952" s="140">
        <v>0</v>
      </c>
      <c r="AA952" s="142">
        <v>100</v>
      </c>
    </row>
    <row r="953" spans="1:27" s="147" customFormat="1" ht="12.75" x14ac:dyDescent="0.2">
      <c r="A953" s="130">
        <v>945</v>
      </c>
      <c r="B953" s="137" t="s">
        <v>2004</v>
      </c>
      <c r="C953" s="138">
        <v>11655.6</v>
      </c>
      <c r="D953" s="138">
        <v>723</v>
      </c>
      <c r="E953" s="138">
        <v>10322.200000000001</v>
      </c>
      <c r="F953" s="138">
        <v>0</v>
      </c>
      <c r="G953" s="138">
        <v>610.4</v>
      </c>
      <c r="H953" s="138">
        <v>12164.8</v>
      </c>
      <c r="I953" s="139">
        <v>723</v>
      </c>
      <c r="J953" s="139">
        <v>10638.6</v>
      </c>
      <c r="K953" s="139">
        <v>0</v>
      </c>
      <c r="L953" s="139">
        <v>803.2</v>
      </c>
      <c r="M953" s="138">
        <v>12164.733700000001</v>
      </c>
      <c r="N953" s="139">
        <v>723</v>
      </c>
      <c r="O953" s="139">
        <v>10638.533700000002</v>
      </c>
      <c r="P953" s="139">
        <v>0</v>
      </c>
      <c r="Q953" s="140">
        <v>803.2</v>
      </c>
      <c r="R953" s="141">
        <v>-6.6299999998591375E-2</v>
      </c>
      <c r="S953" s="140">
        <v>0</v>
      </c>
      <c r="T953" s="140">
        <v>-6.6299999998591375E-2</v>
      </c>
      <c r="U953" s="140">
        <v>0</v>
      </c>
      <c r="V953" s="141">
        <v>0</v>
      </c>
      <c r="W953" s="141">
        <v>99.999454984874404</v>
      </c>
      <c r="X953" s="140">
        <v>100</v>
      </c>
      <c r="Y953" s="140">
        <v>99.999376797698957</v>
      </c>
      <c r="Z953" s="140">
        <v>0</v>
      </c>
      <c r="AA953" s="142">
        <v>100</v>
      </c>
    </row>
    <row r="954" spans="1:27" s="147" customFormat="1" ht="12.75" x14ac:dyDescent="0.2">
      <c r="A954" s="130">
        <v>946</v>
      </c>
      <c r="B954" s="137" t="s">
        <v>1668</v>
      </c>
      <c r="C954" s="138">
        <v>2170.4</v>
      </c>
      <c r="D954" s="138">
        <v>743.5</v>
      </c>
      <c r="E954" s="138">
        <v>1401</v>
      </c>
      <c r="F954" s="138">
        <v>0</v>
      </c>
      <c r="G954" s="138">
        <v>25.9</v>
      </c>
      <c r="H954" s="138">
        <v>2340.4</v>
      </c>
      <c r="I954" s="139">
        <v>743.5</v>
      </c>
      <c r="J954" s="139">
        <v>1532.5</v>
      </c>
      <c r="K954" s="139">
        <v>0</v>
      </c>
      <c r="L954" s="139">
        <v>64.400000000000006</v>
      </c>
      <c r="M954" s="138">
        <v>2329.1552999999999</v>
      </c>
      <c r="N954" s="139">
        <v>743.5</v>
      </c>
      <c r="O954" s="139">
        <v>1521.2553</v>
      </c>
      <c r="P954" s="139">
        <v>0</v>
      </c>
      <c r="Q954" s="140">
        <v>64.400000000000006</v>
      </c>
      <c r="R954" s="141">
        <v>-11.244700000000194</v>
      </c>
      <c r="S954" s="140">
        <v>0</v>
      </c>
      <c r="T954" s="140">
        <v>-11.244699999999966</v>
      </c>
      <c r="U954" s="140">
        <v>0</v>
      </c>
      <c r="V954" s="141">
        <v>0</v>
      </c>
      <c r="W954" s="141">
        <v>99.519539394975212</v>
      </c>
      <c r="X954" s="140">
        <v>100</v>
      </c>
      <c r="Y954" s="140">
        <v>99.266251223491025</v>
      </c>
      <c r="Z954" s="140">
        <v>0</v>
      </c>
      <c r="AA954" s="142">
        <v>100</v>
      </c>
    </row>
    <row r="955" spans="1:27" s="147" customFormat="1" ht="12.75" x14ac:dyDescent="0.2">
      <c r="A955" s="130">
        <v>947</v>
      </c>
      <c r="B955" s="137" t="s">
        <v>2021</v>
      </c>
      <c r="C955" s="138">
        <v>7435.4000000000005</v>
      </c>
      <c r="D955" s="138">
        <v>1450.3</v>
      </c>
      <c r="E955" s="138">
        <v>5806.3</v>
      </c>
      <c r="F955" s="138">
        <v>0</v>
      </c>
      <c r="G955" s="138">
        <v>178.8</v>
      </c>
      <c r="H955" s="138">
        <v>7911.0999999999985</v>
      </c>
      <c r="I955" s="139">
        <v>1450.3</v>
      </c>
      <c r="J955" s="139">
        <v>6139.5</v>
      </c>
      <c r="K955" s="139">
        <v>0</v>
      </c>
      <c r="L955" s="139">
        <v>321.3</v>
      </c>
      <c r="M955" s="138">
        <v>7620.1855000000005</v>
      </c>
      <c r="N955" s="139">
        <v>1450.3</v>
      </c>
      <c r="O955" s="139">
        <v>5848.5854999999992</v>
      </c>
      <c r="P955" s="139">
        <v>0</v>
      </c>
      <c r="Q955" s="140">
        <v>321.3</v>
      </c>
      <c r="R955" s="141">
        <v>-290.91449999999804</v>
      </c>
      <c r="S955" s="140">
        <v>0</v>
      </c>
      <c r="T955" s="140">
        <v>-290.91450000000077</v>
      </c>
      <c r="U955" s="140">
        <v>0</v>
      </c>
      <c r="V955" s="141">
        <v>0</v>
      </c>
      <c r="W955" s="141">
        <v>96.3227048071697</v>
      </c>
      <c r="X955" s="140">
        <v>100</v>
      </c>
      <c r="Y955" s="140">
        <v>95.261592963596371</v>
      </c>
      <c r="Z955" s="140">
        <v>0</v>
      </c>
      <c r="AA955" s="142">
        <v>100</v>
      </c>
    </row>
    <row r="956" spans="1:27" s="147" customFormat="1" ht="12.75" x14ac:dyDescent="0.2">
      <c r="A956" s="130">
        <v>948</v>
      </c>
      <c r="B956" s="137" t="s">
        <v>2022</v>
      </c>
      <c r="C956" s="138">
        <v>2656.7999999999997</v>
      </c>
      <c r="D956" s="138">
        <v>614</v>
      </c>
      <c r="E956" s="138">
        <v>1945.1</v>
      </c>
      <c r="F956" s="138">
        <v>0</v>
      </c>
      <c r="G956" s="138">
        <v>97.7</v>
      </c>
      <c r="H956" s="138">
        <v>2803.6999999999994</v>
      </c>
      <c r="I956" s="139">
        <v>614</v>
      </c>
      <c r="J956" s="139">
        <v>2049.8000000000002</v>
      </c>
      <c r="K956" s="139">
        <v>0</v>
      </c>
      <c r="L956" s="139">
        <v>139.89999999999998</v>
      </c>
      <c r="M956" s="138">
        <v>2719.9070000000002</v>
      </c>
      <c r="N956" s="139">
        <v>614</v>
      </c>
      <c r="O956" s="139">
        <v>1966.0068999999999</v>
      </c>
      <c r="P956" s="139">
        <v>0</v>
      </c>
      <c r="Q956" s="140">
        <v>139.89999999999998</v>
      </c>
      <c r="R956" s="141">
        <v>-83.792999999999211</v>
      </c>
      <c r="S956" s="140">
        <v>0</v>
      </c>
      <c r="T956" s="140">
        <v>-83.793100000000322</v>
      </c>
      <c r="U956" s="140">
        <v>0</v>
      </c>
      <c r="V956" s="141">
        <v>0</v>
      </c>
      <c r="W956" s="141">
        <v>97.011342155009487</v>
      </c>
      <c r="X956" s="140">
        <v>100</v>
      </c>
      <c r="Y956" s="140">
        <v>95.912132891013741</v>
      </c>
      <c r="Z956" s="140">
        <v>0</v>
      </c>
      <c r="AA956" s="142">
        <v>100</v>
      </c>
    </row>
    <row r="957" spans="1:27" s="147" customFormat="1" ht="12.75" x14ac:dyDescent="0.2">
      <c r="A957" s="130">
        <v>949</v>
      </c>
      <c r="B957" s="137" t="s">
        <v>2023</v>
      </c>
      <c r="C957" s="138">
        <v>4091.2</v>
      </c>
      <c r="D957" s="138">
        <v>1081.8</v>
      </c>
      <c r="E957" s="138">
        <v>2719.2</v>
      </c>
      <c r="F957" s="138">
        <v>177.6</v>
      </c>
      <c r="G957" s="138">
        <v>112.6</v>
      </c>
      <c r="H957" s="138">
        <v>4283.1000000000004</v>
      </c>
      <c r="I957" s="139">
        <v>1081.8</v>
      </c>
      <c r="J957" s="139">
        <v>2828.6</v>
      </c>
      <c r="K957" s="139">
        <v>177.6</v>
      </c>
      <c r="L957" s="139">
        <v>195.1</v>
      </c>
      <c r="M957" s="138">
        <v>4148.8063000000002</v>
      </c>
      <c r="N957" s="139">
        <v>1081.8</v>
      </c>
      <c r="O957" s="139">
        <v>2694.3063000000002</v>
      </c>
      <c r="P957" s="139">
        <v>177.6</v>
      </c>
      <c r="Q957" s="140">
        <v>195.1</v>
      </c>
      <c r="R957" s="141">
        <v>-134.29370000000017</v>
      </c>
      <c r="S957" s="140">
        <v>0</v>
      </c>
      <c r="T957" s="140">
        <v>-134.29369999999972</v>
      </c>
      <c r="U957" s="140">
        <v>0</v>
      </c>
      <c r="V957" s="141">
        <v>0</v>
      </c>
      <c r="W957" s="141">
        <v>96.864567719642309</v>
      </c>
      <c r="X957" s="140">
        <v>100</v>
      </c>
      <c r="Y957" s="140">
        <v>95.252290885950657</v>
      </c>
      <c r="Z957" s="140">
        <v>100</v>
      </c>
      <c r="AA957" s="142">
        <v>100</v>
      </c>
    </row>
    <row r="958" spans="1:27" s="147" customFormat="1" ht="12.75" x14ac:dyDescent="0.2">
      <c r="A958" s="130">
        <v>950</v>
      </c>
      <c r="B958" s="137"/>
      <c r="C958" s="138"/>
      <c r="D958" s="138"/>
      <c r="E958" s="138"/>
      <c r="F958" s="138"/>
      <c r="G958" s="138"/>
      <c r="H958" s="138">
        <v>0</v>
      </c>
      <c r="I958" s="139"/>
      <c r="J958" s="139">
        <v>0</v>
      </c>
      <c r="K958" s="139"/>
      <c r="L958" s="139"/>
      <c r="M958" s="139">
        <v>0</v>
      </c>
      <c r="N958" s="139"/>
      <c r="O958" s="139">
        <v>0</v>
      </c>
      <c r="P958" s="139"/>
      <c r="Q958" s="140">
        <v>0</v>
      </c>
      <c r="R958" s="141">
        <v>0</v>
      </c>
      <c r="S958" s="140"/>
      <c r="T958" s="140">
        <v>0</v>
      </c>
      <c r="U958" s="140"/>
      <c r="V958" s="141">
        <v>0</v>
      </c>
      <c r="W958" s="141">
        <v>0</v>
      </c>
      <c r="X958" s="140"/>
      <c r="Y958" s="140">
        <v>0</v>
      </c>
      <c r="Z958" s="140"/>
      <c r="AA958" s="142">
        <v>0</v>
      </c>
    </row>
    <row r="959" spans="1:27" s="147" customFormat="1" ht="12.75" x14ac:dyDescent="0.2">
      <c r="A959" s="130">
        <v>951</v>
      </c>
      <c r="B959" s="143" t="s">
        <v>1464</v>
      </c>
      <c r="C959" s="144">
        <v>137957.19999999998</v>
      </c>
      <c r="D959" s="144">
        <v>29440.899999999998</v>
      </c>
      <c r="E959" s="144">
        <v>105809.29999999999</v>
      </c>
      <c r="F959" s="144">
        <v>0</v>
      </c>
      <c r="G959" s="144">
        <v>2707</v>
      </c>
      <c r="H959" s="144">
        <v>151271.00000000006</v>
      </c>
      <c r="I959" s="144">
        <v>29440.899999999998</v>
      </c>
      <c r="J959" s="144">
        <v>116603.4</v>
      </c>
      <c r="K959" s="144">
        <v>0</v>
      </c>
      <c r="L959" s="144">
        <v>5226.7</v>
      </c>
      <c r="M959" s="144">
        <v>150439.18200000003</v>
      </c>
      <c r="N959" s="144">
        <v>29440.899999999998</v>
      </c>
      <c r="O959" s="144">
        <v>115771.5821</v>
      </c>
      <c r="P959" s="144">
        <v>0</v>
      </c>
      <c r="Q959" s="144">
        <v>5226.7</v>
      </c>
      <c r="R959" s="141">
        <v>-831.81800000002841</v>
      </c>
      <c r="S959" s="141">
        <v>0</v>
      </c>
      <c r="T959" s="141">
        <v>-831.81789999999455</v>
      </c>
      <c r="U959" s="141">
        <v>0</v>
      </c>
      <c r="V959" s="141">
        <v>0</v>
      </c>
      <c r="W959" s="141">
        <v>99.450114033753977</v>
      </c>
      <c r="X959" s="141">
        <v>100</v>
      </c>
      <c r="Y959" s="140">
        <v>99.286626376246318</v>
      </c>
      <c r="Z959" s="140">
        <v>0</v>
      </c>
      <c r="AA959" s="142">
        <v>100</v>
      </c>
    </row>
    <row r="960" spans="1:27" s="147" customFormat="1" ht="12.75" x14ac:dyDescent="0.2">
      <c r="A960" s="130">
        <v>952</v>
      </c>
      <c r="B960" s="143" t="s">
        <v>1265</v>
      </c>
      <c r="C960" s="144">
        <v>90829.099999999977</v>
      </c>
      <c r="D960" s="144">
        <v>17780.099999999999</v>
      </c>
      <c r="E960" s="144">
        <v>71966.599999999991</v>
      </c>
      <c r="F960" s="144">
        <v>0</v>
      </c>
      <c r="G960" s="144">
        <v>1082.4000000000001</v>
      </c>
      <c r="H960" s="144">
        <v>99727.799999999974</v>
      </c>
      <c r="I960" s="144">
        <v>17780.099999999999</v>
      </c>
      <c r="J960" s="144">
        <v>80025.299999999988</v>
      </c>
      <c r="K960" s="144">
        <v>0</v>
      </c>
      <c r="L960" s="144">
        <v>1922.4</v>
      </c>
      <c r="M960" s="144">
        <v>99245.495999999985</v>
      </c>
      <c r="N960" s="144">
        <v>17780.099999999999</v>
      </c>
      <c r="O960" s="144">
        <v>79542.996099999989</v>
      </c>
      <c r="P960" s="144">
        <v>0</v>
      </c>
      <c r="Q960" s="144">
        <v>1922.4</v>
      </c>
      <c r="R960" s="141">
        <v>-482.30399999998917</v>
      </c>
      <c r="S960" s="141">
        <v>0</v>
      </c>
      <c r="T960" s="141">
        <v>-482.30389999999898</v>
      </c>
      <c r="U960" s="141">
        <v>0</v>
      </c>
      <c r="V960" s="141">
        <v>0</v>
      </c>
      <c r="W960" s="141">
        <v>99.516379585231007</v>
      </c>
      <c r="X960" s="141">
        <v>100</v>
      </c>
      <c r="Y960" s="140">
        <v>99.397310725483067</v>
      </c>
      <c r="Z960" s="140">
        <v>0</v>
      </c>
      <c r="AA960" s="142">
        <v>100</v>
      </c>
    </row>
    <row r="961" spans="1:27" s="147" customFormat="1" ht="12.75" x14ac:dyDescent="0.2">
      <c r="A961" s="130">
        <v>953</v>
      </c>
      <c r="B961" s="143" t="s">
        <v>1266</v>
      </c>
      <c r="C961" s="144">
        <v>47128.1</v>
      </c>
      <c r="D961" s="144">
        <v>11660.8</v>
      </c>
      <c r="E961" s="144">
        <v>33842.699999999997</v>
      </c>
      <c r="F961" s="144">
        <v>0</v>
      </c>
      <c r="G961" s="144">
        <v>1624.6</v>
      </c>
      <c r="H961" s="144">
        <v>51543.19999999999</v>
      </c>
      <c r="I961" s="144">
        <v>11660.8</v>
      </c>
      <c r="J961" s="144">
        <v>36578.1</v>
      </c>
      <c r="K961" s="144">
        <v>0</v>
      </c>
      <c r="L961" s="144">
        <v>3304.2999999999997</v>
      </c>
      <c r="M961" s="144">
        <v>51193.686000000002</v>
      </c>
      <c r="N961" s="144">
        <v>11660.8</v>
      </c>
      <c r="O961" s="144">
        <v>36228.585999999996</v>
      </c>
      <c r="P961" s="144">
        <v>0</v>
      </c>
      <c r="Q961" s="144">
        <v>3304.3</v>
      </c>
      <c r="R961" s="141">
        <v>-349.5139999999883</v>
      </c>
      <c r="S961" s="141">
        <v>0</v>
      </c>
      <c r="T961" s="141">
        <v>-349.51400000000285</v>
      </c>
      <c r="U961" s="141">
        <v>0</v>
      </c>
      <c r="V961" s="141">
        <v>0</v>
      </c>
      <c r="W961" s="141">
        <v>99.321900852100782</v>
      </c>
      <c r="X961" s="141">
        <v>100</v>
      </c>
      <c r="Y961" s="140">
        <v>99.044471965465661</v>
      </c>
      <c r="Z961" s="140">
        <v>0</v>
      </c>
      <c r="AA961" s="142">
        <v>100.00000000000003</v>
      </c>
    </row>
    <row r="962" spans="1:27" s="147" customFormat="1" ht="12.75" x14ac:dyDescent="0.2">
      <c r="A962" s="130">
        <v>954</v>
      </c>
      <c r="B962" s="137" t="s">
        <v>1291</v>
      </c>
      <c r="C962" s="138">
        <v>90829.099999999977</v>
      </c>
      <c r="D962" s="138">
        <v>17780.099999999999</v>
      </c>
      <c r="E962" s="138">
        <v>71966.599999999991</v>
      </c>
      <c r="F962" s="138">
        <v>0</v>
      </c>
      <c r="G962" s="138">
        <v>1082.4000000000001</v>
      </c>
      <c r="H962" s="138">
        <v>99727.799999999974</v>
      </c>
      <c r="I962" s="139">
        <v>17780.099999999999</v>
      </c>
      <c r="J962" s="139">
        <v>80025.299999999988</v>
      </c>
      <c r="K962" s="139">
        <v>0</v>
      </c>
      <c r="L962" s="139">
        <v>1922.4</v>
      </c>
      <c r="M962" s="138">
        <v>99245.495999999985</v>
      </c>
      <c r="N962" s="139">
        <v>17780.099999999999</v>
      </c>
      <c r="O962" s="139">
        <v>79542.996099999989</v>
      </c>
      <c r="P962" s="139">
        <v>0</v>
      </c>
      <c r="Q962" s="140">
        <v>1922.4</v>
      </c>
      <c r="R962" s="141">
        <v>-482.30399999998917</v>
      </c>
      <c r="S962" s="140">
        <v>0</v>
      </c>
      <c r="T962" s="140">
        <v>-482.30389999999898</v>
      </c>
      <c r="U962" s="140">
        <v>0</v>
      </c>
      <c r="V962" s="141">
        <v>0</v>
      </c>
      <c r="W962" s="141">
        <v>99.516379585231007</v>
      </c>
      <c r="X962" s="140">
        <v>100</v>
      </c>
      <c r="Y962" s="140">
        <v>99.397310725483067</v>
      </c>
      <c r="Z962" s="140">
        <v>0</v>
      </c>
      <c r="AA962" s="142">
        <v>100</v>
      </c>
    </row>
    <row r="963" spans="1:27" s="147" customFormat="1" ht="12.75" x14ac:dyDescent="0.2">
      <c r="A963" s="130">
        <v>955</v>
      </c>
      <c r="B963" s="137" t="s">
        <v>2024</v>
      </c>
      <c r="C963" s="138">
        <v>2091.9</v>
      </c>
      <c r="D963" s="138">
        <v>638.20000000000005</v>
      </c>
      <c r="E963" s="138">
        <v>1391</v>
      </c>
      <c r="F963" s="138">
        <v>0</v>
      </c>
      <c r="G963" s="138">
        <v>62.7</v>
      </c>
      <c r="H963" s="138">
        <v>2389.0000000000005</v>
      </c>
      <c r="I963" s="139">
        <v>638.20000000000005</v>
      </c>
      <c r="J963" s="139">
        <v>1594.6</v>
      </c>
      <c r="K963" s="139">
        <v>0</v>
      </c>
      <c r="L963" s="139">
        <v>156.19999999999999</v>
      </c>
      <c r="M963" s="138">
        <v>2389</v>
      </c>
      <c r="N963" s="139">
        <v>638.20000000000005</v>
      </c>
      <c r="O963" s="139">
        <v>1594.6</v>
      </c>
      <c r="P963" s="139">
        <v>0</v>
      </c>
      <c r="Q963" s="140">
        <v>156.19999999999999</v>
      </c>
      <c r="R963" s="141">
        <v>0</v>
      </c>
      <c r="S963" s="140">
        <v>0</v>
      </c>
      <c r="T963" s="140">
        <v>0</v>
      </c>
      <c r="U963" s="140">
        <v>0</v>
      </c>
      <c r="V963" s="141">
        <v>0</v>
      </c>
      <c r="W963" s="141">
        <v>99.999999999999972</v>
      </c>
      <c r="X963" s="140">
        <v>100</v>
      </c>
      <c r="Y963" s="140">
        <v>100</v>
      </c>
      <c r="Z963" s="140">
        <v>0</v>
      </c>
      <c r="AA963" s="142">
        <v>100</v>
      </c>
    </row>
    <row r="964" spans="1:27" s="147" customFormat="1" ht="12.75" x14ac:dyDescent="0.2">
      <c r="A964" s="130">
        <v>956</v>
      </c>
      <c r="B964" s="137" t="s">
        <v>2025</v>
      </c>
      <c r="C964" s="138">
        <v>2922.6</v>
      </c>
      <c r="D964" s="138">
        <v>803.4</v>
      </c>
      <c r="E964" s="138">
        <v>2050</v>
      </c>
      <c r="F964" s="138">
        <v>0</v>
      </c>
      <c r="G964" s="138">
        <v>69.2</v>
      </c>
      <c r="H964" s="138">
        <v>3633.1000000000008</v>
      </c>
      <c r="I964" s="139">
        <v>803.4</v>
      </c>
      <c r="J964" s="139">
        <v>2470.6</v>
      </c>
      <c r="K964" s="139">
        <v>0</v>
      </c>
      <c r="L964" s="139">
        <v>359.1</v>
      </c>
      <c r="M964" s="138">
        <v>3632.145</v>
      </c>
      <c r="N964" s="139">
        <v>803.4</v>
      </c>
      <c r="O964" s="139">
        <v>2469.645</v>
      </c>
      <c r="P964" s="139">
        <v>0</v>
      </c>
      <c r="Q964" s="140">
        <v>359.1</v>
      </c>
      <c r="R964" s="141">
        <v>-0.95500000000083674</v>
      </c>
      <c r="S964" s="140">
        <v>0</v>
      </c>
      <c r="T964" s="140">
        <v>-0.95499999999992724</v>
      </c>
      <c r="U964" s="140">
        <v>0</v>
      </c>
      <c r="V964" s="141">
        <v>0</v>
      </c>
      <c r="W964" s="141">
        <v>99.973713908232625</v>
      </c>
      <c r="X964" s="140">
        <v>100</v>
      </c>
      <c r="Y964" s="140">
        <v>99.961345422164655</v>
      </c>
      <c r="Z964" s="140">
        <v>0</v>
      </c>
      <c r="AA964" s="142">
        <v>100</v>
      </c>
    </row>
    <row r="965" spans="1:27" s="147" customFormat="1" ht="12.75" x14ac:dyDescent="0.2">
      <c r="A965" s="130">
        <v>957</v>
      </c>
      <c r="B965" s="137" t="s">
        <v>2026</v>
      </c>
      <c r="C965" s="138">
        <v>699</v>
      </c>
      <c r="D965" s="138">
        <v>583.5</v>
      </c>
      <c r="E965" s="138">
        <v>87.8</v>
      </c>
      <c r="F965" s="138">
        <v>0</v>
      </c>
      <c r="G965" s="138">
        <v>27.7</v>
      </c>
      <c r="H965" s="138">
        <v>704.69999999999993</v>
      </c>
      <c r="I965" s="139">
        <v>583.5</v>
      </c>
      <c r="J965" s="139">
        <v>87.8</v>
      </c>
      <c r="K965" s="139">
        <v>0</v>
      </c>
      <c r="L965" s="139">
        <v>33.399999999999991</v>
      </c>
      <c r="M965" s="138">
        <v>704.5</v>
      </c>
      <c r="N965" s="139">
        <v>583.5</v>
      </c>
      <c r="O965" s="139">
        <v>87.6</v>
      </c>
      <c r="P965" s="139">
        <v>0</v>
      </c>
      <c r="Q965" s="140">
        <v>33.399999999999991</v>
      </c>
      <c r="R965" s="141">
        <v>-0.19999999999993179</v>
      </c>
      <c r="S965" s="140">
        <v>0</v>
      </c>
      <c r="T965" s="140">
        <v>-0.20000000000000284</v>
      </c>
      <c r="U965" s="140">
        <v>0</v>
      </c>
      <c r="V965" s="141">
        <v>0</v>
      </c>
      <c r="W965" s="141">
        <v>99.97161912870726</v>
      </c>
      <c r="X965" s="140">
        <v>100</v>
      </c>
      <c r="Y965" s="140">
        <v>99.772209567198175</v>
      </c>
      <c r="Z965" s="140">
        <v>0</v>
      </c>
      <c r="AA965" s="142">
        <v>100</v>
      </c>
    </row>
    <row r="966" spans="1:27" s="147" customFormat="1" ht="12.75" x14ac:dyDescent="0.2">
      <c r="A966" s="130">
        <v>958</v>
      </c>
      <c r="B966" s="137" t="s">
        <v>2027</v>
      </c>
      <c r="C966" s="138">
        <v>1570.1000000000001</v>
      </c>
      <c r="D966" s="138">
        <v>633.6</v>
      </c>
      <c r="E966" s="138">
        <v>904.6</v>
      </c>
      <c r="F966" s="138">
        <v>0</v>
      </c>
      <c r="G966" s="138">
        <v>31.9</v>
      </c>
      <c r="H966" s="138">
        <v>1771.2000000000005</v>
      </c>
      <c r="I966" s="139">
        <v>633.6</v>
      </c>
      <c r="J966" s="139">
        <v>1067.3</v>
      </c>
      <c r="K966" s="139">
        <v>0</v>
      </c>
      <c r="L966" s="139">
        <v>70.3</v>
      </c>
      <c r="M966" s="138">
        <v>1714.7501</v>
      </c>
      <c r="N966" s="139">
        <v>633.6</v>
      </c>
      <c r="O966" s="139">
        <v>1010.85</v>
      </c>
      <c r="P966" s="139">
        <v>0</v>
      </c>
      <c r="Q966" s="140">
        <v>70.3</v>
      </c>
      <c r="R966" s="141">
        <v>-56.449900000000525</v>
      </c>
      <c r="S966" s="140">
        <v>0</v>
      </c>
      <c r="T966" s="140">
        <v>-56.449999999999932</v>
      </c>
      <c r="U966" s="140">
        <v>0</v>
      </c>
      <c r="V966" s="141">
        <v>0</v>
      </c>
      <c r="W966" s="141">
        <v>96.812900858175226</v>
      </c>
      <c r="X966" s="140">
        <v>100</v>
      </c>
      <c r="Y966" s="140">
        <v>94.710952871732417</v>
      </c>
      <c r="Z966" s="140">
        <v>0</v>
      </c>
      <c r="AA966" s="142">
        <v>100</v>
      </c>
    </row>
    <row r="967" spans="1:27" s="147" customFormat="1" ht="12.75" x14ac:dyDescent="0.2">
      <c r="A967" s="130">
        <v>959</v>
      </c>
      <c r="B967" s="137" t="s">
        <v>2028</v>
      </c>
      <c r="C967" s="138">
        <v>1523</v>
      </c>
      <c r="D967" s="138">
        <v>749.3</v>
      </c>
      <c r="E967" s="138">
        <v>755.5</v>
      </c>
      <c r="F967" s="138">
        <v>0</v>
      </c>
      <c r="G967" s="138">
        <v>18.2</v>
      </c>
      <c r="H967" s="138">
        <v>1616.9</v>
      </c>
      <c r="I967" s="139">
        <v>749.3</v>
      </c>
      <c r="J967" s="139">
        <v>817</v>
      </c>
      <c r="K967" s="139">
        <v>0</v>
      </c>
      <c r="L967" s="139">
        <v>50.600000000000009</v>
      </c>
      <c r="M967" s="138">
        <v>1616.8999999999999</v>
      </c>
      <c r="N967" s="139">
        <v>749.3</v>
      </c>
      <c r="O967" s="139">
        <v>816.99999999999989</v>
      </c>
      <c r="P967" s="139">
        <v>0</v>
      </c>
      <c r="Q967" s="140">
        <v>50.600000000000009</v>
      </c>
      <c r="R967" s="141">
        <v>0</v>
      </c>
      <c r="S967" s="140">
        <v>0</v>
      </c>
      <c r="T967" s="140">
        <v>0</v>
      </c>
      <c r="U967" s="140">
        <v>0</v>
      </c>
      <c r="V967" s="141">
        <v>0</v>
      </c>
      <c r="W967" s="141">
        <v>99.999999999999986</v>
      </c>
      <c r="X967" s="140">
        <v>100</v>
      </c>
      <c r="Y967" s="140">
        <v>99.999999999999986</v>
      </c>
      <c r="Z967" s="140">
        <v>0</v>
      </c>
      <c r="AA967" s="142">
        <v>100</v>
      </c>
    </row>
    <row r="968" spans="1:27" s="147" customFormat="1" ht="12.75" x14ac:dyDescent="0.2">
      <c r="A968" s="130">
        <v>960</v>
      </c>
      <c r="B968" s="137" t="s">
        <v>2029</v>
      </c>
      <c r="C968" s="138">
        <v>1944.1000000000001</v>
      </c>
      <c r="D968" s="138">
        <v>772.9</v>
      </c>
      <c r="E968" s="138">
        <v>1119</v>
      </c>
      <c r="F968" s="138">
        <v>0</v>
      </c>
      <c r="G968" s="138">
        <v>52.2</v>
      </c>
      <c r="H968" s="138">
        <v>2031.3999999999999</v>
      </c>
      <c r="I968" s="139">
        <v>772.9</v>
      </c>
      <c r="J968" s="139">
        <v>1142.9000000000001</v>
      </c>
      <c r="K968" s="139">
        <v>0</v>
      </c>
      <c r="L968" s="139">
        <v>115.60000000000002</v>
      </c>
      <c r="M968" s="138">
        <v>2031.4</v>
      </c>
      <c r="N968" s="139">
        <v>772.9</v>
      </c>
      <c r="O968" s="139">
        <v>1142.9000000000001</v>
      </c>
      <c r="P968" s="139">
        <v>0</v>
      </c>
      <c r="Q968" s="140">
        <v>115.60000000000002</v>
      </c>
      <c r="R968" s="141">
        <v>0</v>
      </c>
      <c r="S968" s="140">
        <v>0</v>
      </c>
      <c r="T968" s="140">
        <v>0</v>
      </c>
      <c r="U968" s="140">
        <v>0</v>
      </c>
      <c r="V968" s="141">
        <v>0</v>
      </c>
      <c r="W968" s="141">
        <v>100.00000000000003</v>
      </c>
      <c r="X968" s="140">
        <v>100</v>
      </c>
      <c r="Y968" s="140">
        <v>100</v>
      </c>
      <c r="Z968" s="140">
        <v>0</v>
      </c>
      <c r="AA968" s="142">
        <v>100</v>
      </c>
    </row>
    <row r="969" spans="1:27" s="147" customFormat="1" ht="12.75" x14ac:dyDescent="0.2">
      <c r="A969" s="130">
        <v>961</v>
      </c>
      <c r="B969" s="137" t="s">
        <v>2030</v>
      </c>
      <c r="C969" s="138">
        <v>1662.9</v>
      </c>
      <c r="D969" s="138">
        <v>771.6</v>
      </c>
      <c r="E969" s="138">
        <v>879.2</v>
      </c>
      <c r="F969" s="138">
        <v>0</v>
      </c>
      <c r="G969" s="138">
        <v>12.1</v>
      </c>
      <c r="H969" s="138">
        <v>1775.9</v>
      </c>
      <c r="I969" s="139">
        <v>771.6</v>
      </c>
      <c r="J969" s="139">
        <v>988</v>
      </c>
      <c r="K969" s="139">
        <v>0</v>
      </c>
      <c r="L969" s="139">
        <v>16.300000000000011</v>
      </c>
      <c r="M969" s="138">
        <v>1775.8999999999999</v>
      </c>
      <c r="N969" s="139">
        <v>771.6</v>
      </c>
      <c r="O969" s="139">
        <v>988</v>
      </c>
      <c r="P969" s="139">
        <v>0</v>
      </c>
      <c r="Q969" s="140">
        <v>16.300000000000011</v>
      </c>
      <c r="R969" s="141">
        <v>0</v>
      </c>
      <c r="S969" s="140">
        <v>0</v>
      </c>
      <c r="T969" s="140">
        <v>0</v>
      </c>
      <c r="U969" s="140">
        <v>0</v>
      </c>
      <c r="V969" s="141">
        <v>0</v>
      </c>
      <c r="W969" s="141">
        <v>99.999999999999986</v>
      </c>
      <c r="X969" s="140">
        <v>100</v>
      </c>
      <c r="Y969" s="140">
        <v>100</v>
      </c>
      <c r="Z969" s="140">
        <v>0</v>
      </c>
      <c r="AA969" s="142">
        <v>100</v>
      </c>
    </row>
    <row r="970" spans="1:27" s="147" customFormat="1" ht="12.75" x14ac:dyDescent="0.2">
      <c r="A970" s="130">
        <v>962</v>
      </c>
      <c r="B970" s="137" t="s">
        <v>2031</v>
      </c>
      <c r="C970" s="138">
        <v>3202</v>
      </c>
      <c r="D970" s="138">
        <v>842</v>
      </c>
      <c r="E970" s="138">
        <v>2256.3000000000002</v>
      </c>
      <c r="F970" s="138">
        <v>0</v>
      </c>
      <c r="G970" s="138">
        <v>103.7</v>
      </c>
      <c r="H970" s="138">
        <v>3298.6000000000008</v>
      </c>
      <c r="I970" s="139">
        <v>842</v>
      </c>
      <c r="J970" s="139">
        <v>2279</v>
      </c>
      <c r="K970" s="139">
        <v>0</v>
      </c>
      <c r="L970" s="139">
        <v>177.60000000000002</v>
      </c>
      <c r="M970" s="138">
        <v>3298.6</v>
      </c>
      <c r="N970" s="139">
        <v>842</v>
      </c>
      <c r="O970" s="139">
        <v>2279</v>
      </c>
      <c r="P970" s="139">
        <v>0</v>
      </c>
      <c r="Q970" s="140">
        <v>177.60000000000002</v>
      </c>
      <c r="R970" s="141">
        <v>0</v>
      </c>
      <c r="S970" s="140">
        <v>0</v>
      </c>
      <c r="T970" s="140">
        <v>0</v>
      </c>
      <c r="U970" s="140">
        <v>0</v>
      </c>
      <c r="V970" s="141">
        <v>0</v>
      </c>
      <c r="W970" s="141">
        <v>99.999999999999972</v>
      </c>
      <c r="X970" s="140">
        <v>100</v>
      </c>
      <c r="Y970" s="140">
        <v>100</v>
      </c>
      <c r="Z970" s="140">
        <v>0</v>
      </c>
      <c r="AA970" s="142">
        <v>100</v>
      </c>
    </row>
    <row r="971" spans="1:27" s="147" customFormat="1" ht="12.75" x14ac:dyDescent="0.2">
      <c r="A971" s="130">
        <v>963</v>
      </c>
      <c r="B971" s="137" t="s">
        <v>2032</v>
      </c>
      <c r="C971" s="138">
        <v>803.80000000000007</v>
      </c>
      <c r="D971" s="138">
        <v>679.1</v>
      </c>
      <c r="E971" s="138">
        <v>99</v>
      </c>
      <c r="F971" s="138">
        <v>0</v>
      </c>
      <c r="G971" s="138">
        <v>25.7</v>
      </c>
      <c r="H971" s="138">
        <v>1057.3</v>
      </c>
      <c r="I971" s="139">
        <v>679.1</v>
      </c>
      <c r="J971" s="139">
        <v>99</v>
      </c>
      <c r="K971" s="139">
        <v>0</v>
      </c>
      <c r="L971" s="139">
        <v>279.2</v>
      </c>
      <c r="M971" s="138">
        <v>1057.298</v>
      </c>
      <c r="N971" s="139">
        <v>679.1</v>
      </c>
      <c r="O971" s="139">
        <v>98.998000000000005</v>
      </c>
      <c r="P971" s="139">
        <v>0</v>
      </c>
      <c r="Q971" s="140">
        <v>279.2</v>
      </c>
      <c r="R971" s="141">
        <v>-1.9999999999527063E-3</v>
      </c>
      <c r="S971" s="140">
        <v>0</v>
      </c>
      <c r="T971" s="140">
        <v>-1.9999999999953388E-3</v>
      </c>
      <c r="U971" s="140">
        <v>0</v>
      </c>
      <c r="V971" s="141">
        <v>0</v>
      </c>
      <c r="W971" s="141">
        <v>99.999810838929349</v>
      </c>
      <c r="X971" s="140">
        <v>100</v>
      </c>
      <c r="Y971" s="140">
        <v>99.997979797979809</v>
      </c>
      <c r="Z971" s="140">
        <v>0</v>
      </c>
      <c r="AA971" s="142">
        <v>100</v>
      </c>
    </row>
    <row r="972" spans="1:27" s="147" customFormat="1" ht="12.75" x14ac:dyDescent="0.2">
      <c r="A972" s="130">
        <v>964</v>
      </c>
      <c r="B972" s="137" t="s">
        <v>2033</v>
      </c>
      <c r="C972" s="138">
        <v>2236.5</v>
      </c>
      <c r="D972" s="138">
        <v>771.8</v>
      </c>
      <c r="E972" s="138">
        <v>1429.7</v>
      </c>
      <c r="F972" s="138">
        <v>0</v>
      </c>
      <c r="G972" s="138">
        <v>35</v>
      </c>
      <c r="H972" s="138">
        <v>2395.1</v>
      </c>
      <c r="I972" s="139">
        <v>771.8</v>
      </c>
      <c r="J972" s="139">
        <v>1527.5</v>
      </c>
      <c r="K972" s="139">
        <v>0</v>
      </c>
      <c r="L972" s="139">
        <v>95.800000000000011</v>
      </c>
      <c r="M972" s="138">
        <v>2315.9952000000003</v>
      </c>
      <c r="N972" s="139">
        <v>771.8</v>
      </c>
      <c r="O972" s="139">
        <v>1448.3952000000002</v>
      </c>
      <c r="P972" s="139">
        <v>0</v>
      </c>
      <c r="Q972" s="140">
        <v>95.800000000000011</v>
      </c>
      <c r="R972" s="141">
        <v>-79.104799999999614</v>
      </c>
      <c r="S972" s="140">
        <v>0</v>
      </c>
      <c r="T972" s="140">
        <v>-79.104799999999841</v>
      </c>
      <c r="U972" s="140">
        <v>0</v>
      </c>
      <c r="V972" s="141">
        <v>0</v>
      </c>
      <c r="W972" s="141">
        <v>96.697223497975045</v>
      </c>
      <c r="X972" s="140">
        <v>100</v>
      </c>
      <c r="Y972" s="140">
        <v>94.821289689034387</v>
      </c>
      <c r="Z972" s="140">
        <v>0</v>
      </c>
      <c r="AA972" s="142">
        <v>100</v>
      </c>
    </row>
    <row r="973" spans="1:27" s="147" customFormat="1" ht="12.75" x14ac:dyDescent="0.2">
      <c r="A973" s="130">
        <v>965</v>
      </c>
      <c r="B973" s="137" t="s">
        <v>1999</v>
      </c>
      <c r="C973" s="138">
        <v>655.9</v>
      </c>
      <c r="D973" s="138">
        <v>613</v>
      </c>
      <c r="E973" s="138">
        <v>35.6</v>
      </c>
      <c r="F973" s="138">
        <v>0</v>
      </c>
      <c r="G973" s="138">
        <v>7.3</v>
      </c>
      <c r="H973" s="138">
        <v>747.2</v>
      </c>
      <c r="I973" s="139">
        <v>613</v>
      </c>
      <c r="J973" s="139">
        <v>35.6</v>
      </c>
      <c r="K973" s="139">
        <v>0</v>
      </c>
      <c r="L973" s="139">
        <v>98.6</v>
      </c>
      <c r="M973" s="138">
        <v>747.2</v>
      </c>
      <c r="N973" s="139">
        <v>613</v>
      </c>
      <c r="O973" s="139">
        <v>35.6</v>
      </c>
      <c r="P973" s="139">
        <v>0</v>
      </c>
      <c r="Q973" s="140">
        <v>98.6</v>
      </c>
      <c r="R973" s="141">
        <v>0</v>
      </c>
      <c r="S973" s="140">
        <v>0</v>
      </c>
      <c r="T973" s="140">
        <v>0</v>
      </c>
      <c r="U973" s="140">
        <v>0</v>
      </c>
      <c r="V973" s="141">
        <v>0</v>
      </c>
      <c r="W973" s="141">
        <v>100</v>
      </c>
      <c r="X973" s="140">
        <v>100</v>
      </c>
      <c r="Y973" s="140">
        <v>100</v>
      </c>
      <c r="Z973" s="140">
        <v>0</v>
      </c>
      <c r="AA973" s="142">
        <v>100</v>
      </c>
    </row>
    <row r="974" spans="1:27" s="147" customFormat="1" ht="12.75" x14ac:dyDescent="0.2">
      <c r="A974" s="130">
        <v>966</v>
      </c>
      <c r="B974" s="137" t="s">
        <v>1464</v>
      </c>
      <c r="C974" s="138">
        <v>14795.8</v>
      </c>
      <c r="D974" s="138">
        <v>1470.9</v>
      </c>
      <c r="E974" s="138">
        <v>12761.3</v>
      </c>
      <c r="F974" s="138">
        <v>0</v>
      </c>
      <c r="G974" s="138">
        <v>563.6</v>
      </c>
      <c r="H974" s="138">
        <v>16245.199999999999</v>
      </c>
      <c r="I974" s="139">
        <v>1470.9</v>
      </c>
      <c r="J974" s="139">
        <v>13877.2</v>
      </c>
      <c r="K974" s="139">
        <v>0</v>
      </c>
      <c r="L974" s="139">
        <v>897.1</v>
      </c>
      <c r="M974" s="138">
        <v>16232.022499999999</v>
      </c>
      <c r="N974" s="139">
        <v>1470.9</v>
      </c>
      <c r="O974" s="139">
        <v>13864.0226</v>
      </c>
      <c r="P974" s="139">
        <v>0</v>
      </c>
      <c r="Q974" s="140">
        <v>897.1</v>
      </c>
      <c r="R974" s="141">
        <v>-13.177499999999782</v>
      </c>
      <c r="S974" s="140">
        <v>0</v>
      </c>
      <c r="T974" s="140">
        <v>-13.177400000000489</v>
      </c>
      <c r="U974" s="140">
        <v>0</v>
      </c>
      <c r="V974" s="141">
        <v>0</v>
      </c>
      <c r="W974" s="141">
        <v>99.918883731810013</v>
      </c>
      <c r="X974" s="140">
        <v>100</v>
      </c>
      <c r="Y974" s="140">
        <v>99.905042804023864</v>
      </c>
      <c r="Z974" s="140">
        <v>0</v>
      </c>
      <c r="AA974" s="142">
        <v>100</v>
      </c>
    </row>
    <row r="975" spans="1:27" s="147" customFormat="1" ht="12.75" x14ac:dyDescent="0.2">
      <c r="A975" s="130">
        <v>967</v>
      </c>
      <c r="B975" s="137" t="s">
        <v>2034</v>
      </c>
      <c r="C975" s="138">
        <v>6453.3</v>
      </c>
      <c r="D975" s="138">
        <v>1084.3</v>
      </c>
      <c r="E975" s="138">
        <v>5125.8999999999996</v>
      </c>
      <c r="F975" s="138">
        <v>0</v>
      </c>
      <c r="G975" s="138">
        <v>243.1</v>
      </c>
      <c r="H975" s="138">
        <v>6705.4000000000005</v>
      </c>
      <c r="I975" s="139">
        <v>1084.3</v>
      </c>
      <c r="J975" s="139">
        <v>5375.6</v>
      </c>
      <c r="K975" s="139">
        <v>0</v>
      </c>
      <c r="L975" s="139">
        <v>245.5</v>
      </c>
      <c r="M975" s="138">
        <v>6604.7503000000006</v>
      </c>
      <c r="N975" s="139">
        <v>1084.3</v>
      </c>
      <c r="O975" s="139">
        <v>5274.9503000000004</v>
      </c>
      <c r="P975" s="139">
        <v>0</v>
      </c>
      <c r="Q975" s="140">
        <v>245.5</v>
      </c>
      <c r="R975" s="141">
        <v>-100.64969999999994</v>
      </c>
      <c r="S975" s="140">
        <v>0</v>
      </c>
      <c r="T975" s="140">
        <v>-100.64969999999994</v>
      </c>
      <c r="U975" s="140">
        <v>0</v>
      </c>
      <c r="V975" s="141">
        <v>0</v>
      </c>
      <c r="W975" s="141">
        <v>98.498975452620272</v>
      </c>
      <c r="X975" s="140">
        <v>100</v>
      </c>
      <c r="Y975" s="140">
        <v>98.127656447652356</v>
      </c>
      <c r="Z975" s="140">
        <v>0</v>
      </c>
      <c r="AA975" s="142">
        <v>100</v>
      </c>
    </row>
    <row r="976" spans="1:27" s="147" customFormat="1" ht="12.75" x14ac:dyDescent="0.2">
      <c r="A976" s="130">
        <v>968</v>
      </c>
      <c r="B976" s="137" t="s">
        <v>1491</v>
      </c>
      <c r="C976" s="138">
        <v>4381.8999999999996</v>
      </c>
      <c r="D976" s="138">
        <v>1005.8</v>
      </c>
      <c r="E976" s="138">
        <v>3169.6</v>
      </c>
      <c r="F976" s="138">
        <v>0</v>
      </c>
      <c r="G976" s="138">
        <v>206.5</v>
      </c>
      <c r="H976" s="138">
        <v>4582.1000000000013</v>
      </c>
      <c r="I976" s="139">
        <v>1005.8</v>
      </c>
      <c r="J976" s="139">
        <v>3330.2</v>
      </c>
      <c r="K976" s="139">
        <v>0</v>
      </c>
      <c r="L976" s="139">
        <v>246.09999999999997</v>
      </c>
      <c r="M976" s="138">
        <v>4540.3262000000004</v>
      </c>
      <c r="N976" s="139">
        <v>1005.8</v>
      </c>
      <c r="O976" s="139">
        <v>3288.4261999999999</v>
      </c>
      <c r="P976" s="139">
        <v>0</v>
      </c>
      <c r="Q976" s="140">
        <v>246.09999999999997</v>
      </c>
      <c r="R976" s="141">
        <v>-41.773800000000847</v>
      </c>
      <c r="S976" s="140">
        <v>0</v>
      </c>
      <c r="T976" s="140">
        <v>-41.773799999999937</v>
      </c>
      <c r="U976" s="140">
        <v>0</v>
      </c>
      <c r="V976" s="141">
        <v>0</v>
      </c>
      <c r="W976" s="141">
        <v>99.088326313262471</v>
      </c>
      <c r="X976" s="140">
        <v>100</v>
      </c>
      <c r="Y976" s="140">
        <v>98.745606870458232</v>
      </c>
      <c r="Z976" s="140">
        <v>0</v>
      </c>
      <c r="AA976" s="142">
        <v>100</v>
      </c>
    </row>
    <row r="977" spans="1:27" s="147" customFormat="1" ht="12.75" x14ac:dyDescent="0.2">
      <c r="A977" s="130">
        <v>969</v>
      </c>
      <c r="B977" s="137" t="s">
        <v>2035</v>
      </c>
      <c r="C977" s="138">
        <v>2185.3000000000002</v>
      </c>
      <c r="D977" s="138">
        <v>241.4</v>
      </c>
      <c r="E977" s="138">
        <v>1778.2</v>
      </c>
      <c r="F977" s="138">
        <v>0</v>
      </c>
      <c r="G977" s="138">
        <v>165.7</v>
      </c>
      <c r="H977" s="138">
        <v>2590.099999999999</v>
      </c>
      <c r="I977" s="139">
        <v>241.4</v>
      </c>
      <c r="J977" s="139">
        <v>1885.8</v>
      </c>
      <c r="K977" s="139">
        <v>0</v>
      </c>
      <c r="L977" s="139">
        <v>462.9</v>
      </c>
      <c r="M977" s="138">
        <v>2532.8987000000002</v>
      </c>
      <c r="N977" s="139">
        <v>241.4</v>
      </c>
      <c r="O977" s="139">
        <v>1828.5987</v>
      </c>
      <c r="P977" s="139">
        <v>0</v>
      </c>
      <c r="Q977" s="140">
        <v>462.9</v>
      </c>
      <c r="R977" s="141">
        <v>-57.20129999999881</v>
      </c>
      <c r="S977" s="140">
        <v>0</v>
      </c>
      <c r="T977" s="140">
        <v>-57.201299999999947</v>
      </c>
      <c r="U977" s="140">
        <v>0</v>
      </c>
      <c r="V977" s="141">
        <v>0</v>
      </c>
      <c r="W977" s="141">
        <v>97.791540867148029</v>
      </c>
      <c r="X977" s="140">
        <v>100</v>
      </c>
      <c r="Y977" s="140">
        <v>96.966735602927145</v>
      </c>
      <c r="Z977" s="140">
        <v>0</v>
      </c>
      <c r="AA977" s="142">
        <v>100</v>
      </c>
    </row>
    <row r="978" spans="1:27" s="147" customFormat="1" ht="12.75" x14ac:dyDescent="0.2">
      <c r="A978" s="130">
        <v>970</v>
      </c>
      <c r="B978" s="137"/>
      <c r="C978" s="138"/>
      <c r="D978" s="138"/>
      <c r="E978" s="138"/>
      <c r="F978" s="138"/>
      <c r="G978" s="138"/>
      <c r="H978" s="138">
        <v>0</v>
      </c>
      <c r="I978" s="139"/>
      <c r="J978" s="139">
        <v>0</v>
      </c>
      <c r="K978" s="139"/>
      <c r="L978" s="139"/>
      <c r="M978" s="139">
        <v>0</v>
      </c>
      <c r="N978" s="139"/>
      <c r="O978" s="139">
        <v>0</v>
      </c>
      <c r="P978" s="139"/>
      <c r="Q978" s="140">
        <v>0</v>
      </c>
      <c r="R978" s="141">
        <v>0</v>
      </c>
      <c r="S978" s="140"/>
      <c r="T978" s="140">
        <v>0</v>
      </c>
      <c r="U978" s="140"/>
      <c r="V978" s="141">
        <v>0</v>
      </c>
      <c r="W978" s="141">
        <v>0</v>
      </c>
      <c r="X978" s="140"/>
      <c r="Y978" s="141">
        <v>0</v>
      </c>
      <c r="Z978" s="141"/>
      <c r="AA978" s="148">
        <v>0</v>
      </c>
    </row>
    <row r="979" spans="1:27" s="147" customFormat="1" ht="12.75" x14ac:dyDescent="0.2">
      <c r="A979" s="130">
        <v>971</v>
      </c>
      <c r="B979" s="143" t="s">
        <v>2036</v>
      </c>
      <c r="C979" s="144">
        <v>230999.40000000002</v>
      </c>
      <c r="D979" s="144">
        <v>52521.899999999994</v>
      </c>
      <c r="E979" s="144">
        <v>175429.30000000002</v>
      </c>
      <c r="F979" s="144">
        <v>407.1</v>
      </c>
      <c r="G979" s="144">
        <v>2641.1000000000004</v>
      </c>
      <c r="H979" s="144">
        <v>246423.8</v>
      </c>
      <c r="I979" s="144">
        <v>52521.899999999994</v>
      </c>
      <c r="J979" s="144">
        <v>186972.3</v>
      </c>
      <c r="K979" s="144">
        <v>407.1</v>
      </c>
      <c r="L979" s="144">
        <v>6522.4999999999991</v>
      </c>
      <c r="M979" s="144">
        <v>232147.22200000001</v>
      </c>
      <c r="N979" s="144">
        <v>52521.899999999994</v>
      </c>
      <c r="O979" s="144">
        <v>172695.65710000001</v>
      </c>
      <c r="P979" s="144">
        <v>407.1</v>
      </c>
      <c r="Q979" s="144">
        <v>6522.5</v>
      </c>
      <c r="R979" s="141">
        <v>-14276.57799999998</v>
      </c>
      <c r="S979" s="141">
        <v>0</v>
      </c>
      <c r="T979" s="141">
        <v>-14276.642899999977</v>
      </c>
      <c r="U979" s="141">
        <v>0</v>
      </c>
      <c r="V979" s="141">
        <v>0</v>
      </c>
      <c r="W979" s="141">
        <v>94.206493853272306</v>
      </c>
      <c r="X979" s="141">
        <v>100</v>
      </c>
      <c r="Y979" s="141">
        <v>92.364300540775304</v>
      </c>
      <c r="Z979" s="141">
        <v>100</v>
      </c>
      <c r="AA979" s="148">
        <v>100.00000000000003</v>
      </c>
    </row>
    <row r="980" spans="1:27" s="147" customFormat="1" ht="12.75" x14ac:dyDescent="0.2">
      <c r="A980" s="130">
        <v>972</v>
      </c>
      <c r="B980" s="143" t="s">
        <v>1265</v>
      </c>
      <c r="C980" s="144">
        <v>146626</v>
      </c>
      <c r="D980" s="144">
        <v>26305.7</v>
      </c>
      <c r="E980" s="144">
        <v>119249.3</v>
      </c>
      <c r="F980" s="144">
        <v>0</v>
      </c>
      <c r="G980" s="144">
        <v>1071</v>
      </c>
      <c r="H980" s="144">
        <v>155575.4</v>
      </c>
      <c r="I980" s="144">
        <v>26305.7</v>
      </c>
      <c r="J980" s="144">
        <v>127248.8</v>
      </c>
      <c r="K980" s="144">
        <v>0</v>
      </c>
      <c r="L980" s="144">
        <v>2020.8999999999999</v>
      </c>
      <c r="M980" s="144">
        <v>144740.4</v>
      </c>
      <c r="N980" s="144">
        <v>26305.7</v>
      </c>
      <c r="O980" s="144">
        <v>116413.8</v>
      </c>
      <c r="P980" s="144">
        <v>0</v>
      </c>
      <c r="Q980" s="144">
        <v>2020.8999999999999</v>
      </c>
      <c r="R980" s="141">
        <v>-10724.700000000012</v>
      </c>
      <c r="S980" s="141">
        <v>0</v>
      </c>
      <c r="T980" s="141">
        <v>-10835</v>
      </c>
      <c r="U980" s="141">
        <v>0</v>
      </c>
      <c r="V980" s="141">
        <v>0</v>
      </c>
      <c r="W980" s="141">
        <v>93.101538544663725</v>
      </c>
      <c r="X980" s="141">
        <v>100</v>
      </c>
      <c r="Y980" s="141">
        <v>91.48518492905238</v>
      </c>
      <c r="Z980" s="141">
        <v>0</v>
      </c>
      <c r="AA980" s="148">
        <v>100</v>
      </c>
    </row>
    <row r="981" spans="1:27" s="147" customFormat="1" ht="12.75" x14ac:dyDescent="0.2">
      <c r="A981" s="130">
        <v>973</v>
      </c>
      <c r="B981" s="143" t="s">
        <v>1266</v>
      </c>
      <c r="C981" s="144">
        <v>84373.400000000009</v>
      </c>
      <c r="D981" s="144">
        <v>26216.199999999993</v>
      </c>
      <c r="E981" s="144">
        <v>56180.000000000007</v>
      </c>
      <c r="F981" s="144">
        <v>407.1</v>
      </c>
      <c r="G981" s="144">
        <v>1570.1000000000001</v>
      </c>
      <c r="H981" s="144">
        <f>90958.7-110.3</f>
        <v>90848.4</v>
      </c>
      <c r="I981" s="144">
        <v>26216.199999999993</v>
      </c>
      <c r="J981" s="144">
        <v>59723.499999999993</v>
      </c>
      <c r="K981" s="144">
        <v>407.1</v>
      </c>
      <c r="L981" s="144">
        <v>4501.5999999999995</v>
      </c>
      <c r="M981" s="144">
        <v>87406.8</v>
      </c>
      <c r="N981" s="144">
        <v>26216.199999999993</v>
      </c>
      <c r="O981" s="144">
        <v>56281.857099999994</v>
      </c>
      <c r="P981" s="144">
        <v>407.1</v>
      </c>
      <c r="Q981" s="144">
        <v>4501.6000000000004</v>
      </c>
      <c r="R981" s="141">
        <v>-3551.9000000000087</v>
      </c>
      <c r="S981" s="141">
        <v>0</v>
      </c>
      <c r="T981" s="141">
        <v>-3441.6428999999989</v>
      </c>
      <c r="U981" s="141">
        <v>0</v>
      </c>
      <c r="V981" s="141">
        <v>0</v>
      </c>
      <c r="W981" s="141">
        <v>96.095040936161126</v>
      </c>
      <c r="X981" s="141">
        <v>100</v>
      </c>
      <c r="Y981" s="140">
        <v>94.23737239110234</v>
      </c>
      <c r="Z981" s="140">
        <v>100</v>
      </c>
      <c r="AA981" s="142">
        <v>100.00000000000003</v>
      </c>
    </row>
    <row r="982" spans="1:27" s="147" customFormat="1" ht="12.75" x14ac:dyDescent="0.2">
      <c r="A982" s="130">
        <v>974</v>
      </c>
      <c r="B982" s="137" t="s">
        <v>1291</v>
      </c>
      <c r="C982" s="138">
        <v>146626</v>
      </c>
      <c r="D982" s="138">
        <v>26305.7</v>
      </c>
      <c r="E982" s="138">
        <v>119249.3</v>
      </c>
      <c r="F982" s="138">
        <v>0</v>
      </c>
      <c r="G982" s="138">
        <v>1071</v>
      </c>
      <c r="H982" s="138">
        <v>155575.4</v>
      </c>
      <c r="I982" s="139">
        <v>26305.7</v>
      </c>
      <c r="J982" s="139">
        <v>127248.8</v>
      </c>
      <c r="K982" s="139">
        <v>0</v>
      </c>
      <c r="L982" s="139">
        <v>2020.8999999999999</v>
      </c>
      <c r="M982" s="138">
        <v>144740.4</v>
      </c>
      <c r="N982" s="139">
        <v>26305.7</v>
      </c>
      <c r="O982" s="139">
        <v>116413.8</v>
      </c>
      <c r="P982" s="139">
        <v>0</v>
      </c>
      <c r="Q982" s="140">
        <v>2020.8999999999999</v>
      </c>
      <c r="R982" s="141">
        <v>-10724.700000000012</v>
      </c>
      <c r="S982" s="140">
        <v>0</v>
      </c>
      <c r="T982" s="140">
        <v>-10835</v>
      </c>
      <c r="U982" s="140">
        <v>0</v>
      </c>
      <c r="V982" s="141">
        <v>0</v>
      </c>
      <c r="W982" s="141">
        <v>93.101538544663725</v>
      </c>
      <c r="X982" s="140">
        <v>100</v>
      </c>
      <c r="Y982" s="140">
        <v>91.48518492905238</v>
      </c>
      <c r="Z982" s="140">
        <v>0</v>
      </c>
      <c r="AA982" s="142">
        <v>100</v>
      </c>
    </row>
    <row r="983" spans="1:27" s="147" customFormat="1" ht="12.75" x14ac:dyDescent="0.2">
      <c r="A983" s="130">
        <v>975</v>
      </c>
      <c r="B983" s="137" t="s">
        <v>2037</v>
      </c>
      <c r="C983" s="138">
        <v>4258.3999999999996</v>
      </c>
      <c r="D983" s="138">
        <v>966.9</v>
      </c>
      <c r="E983" s="138">
        <v>3225.7</v>
      </c>
      <c r="F983" s="138">
        <v>0</v>
      </c>
      <c r="G983" s="138">
        <v>65.8</v>
      </c>
      <c r="H983" s="138">
        <v>4507.7000000000007</v>
      </c>
      <c r="I983" s="139">
        <v>966.9</v>
      </c>
      <c r="J983" s="139">
        <v>3377.2999999999997</v>
      </c>
      <c r="K983" s="139">
        <v>0</v>
      </c>
      <c r="L983" s="139">
        <v>163.5</v>
      </c>
      <c r="M983" s="138">
        <v>4506.9798000000001</v>
      </c>
      <c r="N983" s="139">
        <v>966.9</v>
      </c>
      <c r="O983" s="139">
        <v>3376.5798</v>
      </c>
      <c r="P983" s="139">
        <v>0</v>
      </c>
      <c r="Q983" s="140">
        <v>163.5</v>
      </c>
      <c r="R983" s="141">
        <v>-0.7202000000006592</v>
      </c>
      <c r="S983" s="140">
        <v>0</v>
      </c>
      <c r="T983" s="140">
        <v>-0.72019999999974971</v>
      </c>
      <c r="U983" s="140">
        <v>0</v>
      </c>
      <c r="V983" s="141">
        <v>0</v>
      </c>
      <c r="W983" s="141">
        <v>99.984022894158869</v>
      </c>
      <c r="X983" s="140">
        <v>100</v>
      </c>
      <c r="Y983" s="140">
        <v>99.978675273147203</v>
      </c>
      <c r="Z983" s="140">
        <v>0</v>
      </c>
      <c r="AA983" s="142">
        <v>100</v>
      </c>
    </row>
    <row r="984" spans="1:27" s="147" customFormat="1" ht="12.75" x14ac:dyDescent="0.2">
      <c r="A984" s="130">
        <v>976</v>
      </c>
      <c r="B984" s="137" t="s">
        <v>2038</v>
      </c>
      <c r="C984" s="138">
        <v>1174.4999999999998</v>
      </c>
      <c r="D984" s="138">
        <v>640.29999999999995</v>
      </c>
      <c r="E984" s="138">
        <v>519.9</v>
      </c>
      <c r="F984" s="138">
        <v>0</v>
      </c>
      <c r="G984" s="138">
        <v>14.3</v>
      </c>
      <c r="H984" s="138">
        <v>1084</v>
      </c>
      <c r="I984" s="139">
        <v>640.29999999999995</v>
      </c>
      <c r="J984" s="139">
        <v>353.2</v>
      </c>
      <c r="K984" s="139">
        <v>0</v>
      </c>
      <c r="L984" s="139">
        <v>90.5</v>
      </c>
      <c r="M984" s="138">
        <v>1082.5999999999999</v>
      </c>
      <c r="N984" s="139">
        <v>640.29999999999995</v>
      </c>
      <c r="O984" s="139">
        <v>351.82740000000001</v>
      </c>
      <c r="P984" s="139">
        <v>0</v>
      </c>
      <c r="Q984" s="140">
        <v>90.5</v>
      </c>
      <c r="R984" s="141">
        <v>-111.70000000000005</v>
      </c>
      <c r="S984" s="140">
        <v>0</v>
      </c>
      <c r="T984" s="140">
        <v>-1.3725999999999772</v>
      </c>
      <c r="U984" s="140">
        <v>0</v>
      </c>
      <c r="V984" s="141">
        <v>0</v>
      </c>
      <c r="W984" s="141">
        <v>90.647241061709778</v>
      </c>
      <c r="X984" s="140">
        <v>100</v>
      </c>
      <c r="Y984" s="140">
        <v>99.611381653454146</v>
      </c>
      <c r="Z984" s="140">
        <v>0</v>
      </c>
      <c r="AA984" s="142">
        <v>100</v>
      </c>
    </row>
    <row r="985" spans="1:27" s="147" customFormat="1" ht="12.75" x14ac:dyDescent="0.2">
      <c r="A985" s="130">
        <v>977</v>
      </c>
      <c r="B985" s="137" t="s">
        <v>2039</v>
      </c>
      <c r="C985" s="138">
        <v>3470.3999999999996</v>
      </c>
      <c r="D985" s="138">
        <v>937.6</v>
      </c>
      <c r="E985" s="138">
        <v>2474.6</v>
      </c>
      <c r="F985" s="138">
        <v>0</v>
      </c>
      <c r="G985" s="138">
        <v>58.2</v>
      </c>
      <c r="H985" s="138">
        <v>3692.1000000000004</v>
      </c>
      <c r="I985" s="139">
        <v>937.6</v>
      </c>
      <c r="J985" s="139">
        <v>2586.1999999999994</v>
      </c>
      <c r="K985" s="139">
        <v>0</v>
      </c>
      <c r="L985" s="139">
        <v>168.3</v>
      </c>
      <c r="M985" s="138">
        <v>3653.6098999999999</v>
      </c>
      <c r="N985" s="139">
        <v>937.6</v>
      </c>
      <c r="O985" s="139">
        <v>2547.7098999999998</v>
      </c>
      <c r="P985" s="139">
        <v>0</v>
      </c>
      <c r="Q985" s="140">
        <v>168.3</v>
      </c>
      <c r="R985" s="141">
        <v>-38.490100000000439</v>
      </c>
      <c r="S985" s="140">
        <v>0</v>
      </c>
      <c r="T985" s="140">
        <v>-38.490099999999529</v>
      </c>
      <c r="U985" s="140">
        <v>0</v>
      </c>
      <c r="V985" s="141">
        <v>0</v>
      </c>
      <c r="W985" s="141">
        <v>98.957501151106413</v>
      </c>
      <c r="X985" s="140">
        <v>100</v>
      </c>
      <c r="Y985" s="140">
        <v>98.511712164565793</v>
      </c>
      <c r="Z985" s="140">
        <v>0</v>
      </c>
      <c r="AA985" s="142">
        <v>100</v>
      </c>
    </row>
    <row r="986" spans="1:27" s="147" customFormat="1" ht="12.75" x14ac:dyDescent="0.2">
      <c r="A986" s="130">
        <v>978</v>
      </c>
      <c r="B986" s="137" t="s">
        <v>2028</v>
      </c>
      <c r="C986" s="138">
        <v>2780.2000000000003</v>
      </c>
      <c r="D986" s="138">
        <v>709.4</v>
      </c>
      <c r="E986" s="138">
        <v>2001.4</v>
      </c>
      <c r="F986" s="138">
        <v>0</v>
      </c>
      <c r="G986" s="138">
        <v>69.400000000000006</v>
      </c>
      <c r="H986" s="138">
        <v>3198.599999999999</v>
      </c>
      <c r="I986" s="139">
        <v>709.4</v>
      </c>
      <c r="J986" s="139">
        <v>2233.8000000000002</v>
      </c>
      <c r="K986" s="139">
        <v>0</v>
      </c>
      <c r="L986" s="139">
        <v>255.39999999999998</v>
      </c>
      <c r="M986" s="138">
        <v>3147.1522</v>
      </c>
      <c r="N986" s="139">
        <v>709.4</v>
      </c>
      <c r="O986" s="139">
        <v>2182.3522000000003</v>
      </c>
      <c r="P986" s="139">
        <v>0</v>
      </c>
      <c r="Q986" s="140">
        <v>255.39999999999998</v>
      </c>
      <c r="R986" s="141">
        <v>-51.447799999999006</v>
      </c>
      <c r="S986" s="140">
        <v>0</v>
      </c>
      <c r="T986" s="140">
        <v>-51.447799999999916</v>
      </c>
      <c r="U986" s="140">
        <v>0</v>
      </c>
      <c r="V986" s="141">
        <v>0</v>
      </c>
      <c r="W986" s="141">
        <v>98.391552554242509</v>
      </c>
      <c r="X986" s="140">
        <v>100</v>
      </c>
      <c r="Y986" s="140">
        <v>97.6968484197332</v>
      </c>
      <c r="Z986" s="140">
        <v>0</v>
      </c>
      <c r="AA986" s="142">
        <v>100</v>
      </c>
    </row>
    <row r="987" spans="1:27" s="147" customFormat="1" ht="12.75" x14ac:dyDescent="0.2">
      <c r="A987" s="130">
        <v>979</v>
      </c>
      <c r="B987" s="137" t="s">
        <v>2040</v>
      </c>
      <c r="C987" s="138">
        <v>3769.6</v>
      </c>
      <c r="D987" s="138">
        <v>826.6</v>
      </c>
      <c r="E987" s="138">
        <v>2828.7</v>
      </c>
      <c r="F987" s="138">
        <v>0</v>
      </c>
      <c r="G987" s="138">
        <v>114.3</v>
      </c>
      <c r="H987" s="138">
        <v>4105.5</v>
      </c>
      <c r="I987" s="139">
        <v>826.6</v>
      </c>
      <c r="J987" s="139">
        <v>3040.5000000000005</v>
      </c>
      <c r="K987" s="139">
        <v>0</v>
      </c>
      <c r="L987" s="139">
        <v>238.40000000000003</v>
      </c>
      <c r="M987" s="138">
        <v>4105.4993999999997</v>
      </c>
      <c r="N987" s="139">
        <v>826.6</v>
      </c>
      <c r="O987" s="139">
        <v>3040.4994000000002</v>
      </c>
      <c r="P987" s="139">
        <v>0</v>
      </c>
      <c r="Q987" s="140">
        <v>238.40000000000003</v>
      </c>
      <c r="R987" s="141">
        <v>-6.0000000030413503E-4</v>
      </c>
      <c r="S987" s="140">
        <v>0</v>
      </c>
      <c r="T987" s="140">
        <v>-6.0000000030413503E-4</v>
      </c>
      <c r="U987" s="140">
        <v>0</v>
      </c>
      <c r="V987" s="141">
        <v>0</v>
      </c>
      <c r="W987" s="141">
        <v>99.99998538545853</v>
      </c>
      <c r="X987" s="140">
        <v>100</v>
      </c>
      <c r="Y987" s="140">
        <v>99.99998026640354</v>
      </c>
      <c r="Z987" s="140">
        <v>0</v>
      </c>
      <c r="AA987" s="142">
        <v>100</v>
      </c>
    </row>
    <row r="988" spans="1:27" s="147" customFormat="1" ht="12.75" x14ac:dyDescent="0.2">
      <c r="A988" s="130">
        <v>980</v>
      </c>
      <c r="B988" s="137" t="s">
        <v>1395</v>
      </c>
      <c r="C988" s="138">
        <v>1473.9</v>
      </c>
      <c r="D988" s="138">
        <v>673.2</v>
      </c>
      <c r="E988" s="138">
        <v>781.5</v>
      </c>
      <c r="F988" s="138">
        <v>0</v>
      </c>
      <c r="G988" s="138">
        <v>19.2</v>
      </c>
      <c r="H988" s="138">
        <v>1515.0000000000002</v>
      </c>
      <c r="I988" s="139">
        <v>673.2</v>
      </c>
      <c r="J988" s="139">
        <v>813.9</v>
      </c>
      <c r="K988" s="139">
        <v>0</v>
      </c>
      <c r="L988" s="139">
        <v>27.9</v>
      </c>
      <c r="M988" s="138">
        <v>1515</v>
      </c>
      <c r="N988" s="139">
        <v>673.2</v>
      </c>
      <c r="O988" s="139">
        <v>813.9</v>
      </c>
      <c r="P988" s="139">
        <v>0</v>
      </c>
      <c r="Q988" s="140">
        <v>27.9</v>
      </c>
      <c r="R988" s="141">
        <v>0</v>
      </c>
      <c r="S988" s="140">
        <v>0</v>
      </c>
      <c r="T988" s="140">
        <v>0</v>
      </c>
      <c r="U988" s="140">
        <v>0</v>
      </c>
      <c r="V988" s="141">
        <v>0</v>
      </c>
      <c r="W988" s="141">
        <v>99.999999999999986</v>
      </c>
      <c r="X988" s="140">
        <v>100</v>
      </c>
      <c r="Y988" s="140">
        <v>100</v>
      </c>
      <c r="Z988" s="140">
        <v>0</v>
      </c>
      <c r="AA988" s="142">
        <v>100</v>
      </c>
    </row>
    <row r="989" spans="1:27" s="147" customFormat="1" ht="12.75" x14ac:dyDescent="0.2">
      <c r="A989" s="130">
        <v>981</v>
      </c>
      <c r="B989" s="137" t="s">
        <v>2041</v>
      </c>
      <c r="C989" s="138">
        <v>2761.9</v>
      </c>
      <c r="D989" s="138">
        <v>888.4</v>
      </c>
      <c r="E989" s="138">
        <v>1824.4</v>
      </c>
      <c r="F989" s="138">
        <v>0</v>
      </c>
      <c r="G989" s="138">
        <v>49.1</v>
      </c>
      <c r="H989" s="138">
        <v>3224.9</v>
      </c>
      <c r="I989" s="139">
        <v>888.4</v>
      </c>
      <c r="J989" s="139">
        <v>2129</v>
      </c>
      <c r="K989" s="139">
        <v>0</v>
      </c>
      <c r="L989" s="139">
        <v>207.49999999999997</v>
      </c>
      <c r="M989" s="138">
        <v>2939.9</v>
      </c>
      <c r="N989" s="139">
        <v>888.4</v>
      </c>
      <c r="O989" s="139">
        <v>1844</v>
      </c>
      <c r="P989" s="139">
        <v>0</v>
      </c>
      <c r="Q989" s="140">
        <v>207.49999999999997</v>
      </c>
      <c r="R989" s="141">
        <v>-285</v>
      </c>
      <c r="S989" s="140">
        <v>0</v>
      </c>
      <c r="T989" s="140">
        <v>-285</v>
      </c>
      <c r="U989" s="140">
        <v>0</v>
      </c>
      <c r="V989" s="141">
        <v>0</v>
      </c>
      <c r="W989" s="141">
        <v>91.162516667183482</v>
      </c>
      <c r="X989" s="140">
        <v>100</v>
      </c>
      <c r="Y989" s="140">
        <v>86.613433536871781</v>
      </c>
      <c r="Z989" s="140">
        <v>0</v>
      </c>
      <c r="AA989" s="142">
        <v>100</v>
      </c>
    </row>
    <row r="990" spans="1:27" s="147" customFormat="1" ht="12.75" x14ac:dyDescent="0.2">
      <c r="A990" s="130">
        <v>982</v>
      </c>
      <c r="B990" s="137" t="s">
        <v>2042</v>
      </c>
      <c r="C990" s="138">
        <v>4036.9</v>
      </c>
      <c r="D990" s="138">
        <v>1037.9000000000001</v>
      </c>
      <c r="E990" s="138">
        <v>2947.6</v>
      </c>
      <c r="F990" s="138">
        <v>0</v>
      </c>
      <c r="G990" s="138">
        <v>51.4</v>
      </c>
      <c r="H990" s="138">
        <v>4289.2000000000007</v>
      </c>
      <c r="I990" s="139">
        <v>1037.9000000000001</v>
      </c>
      <c r="J990" s="139">
        <v>3103.2999999999997</v>
      </c>
      <c r="K990" s="139">
        <v>0</v>
      </c>
      <c r="L990" s="139">
        <v>148</v>
      </c>
      <c r="M990" s="138">
        <v>4167.7325000000001</v>
      </c>
      <c r="N990" s="139">
        <v>1037.9000000000001</v>
      </c>
      <c r="O990" s="139">
        <v>2981.8325000000004</v>
      </c>
      <c r="P990" s="139">
        <v>0</v>
      </c>
      <c r="Q990" s="140">
        <v>148</v>
      </c>
      <c r="R990" s="141">
        <v>-121.46750000000065</v>
      </c>
      <c r="S990" s="140">
        <v>0</v>
      </c>
      <c r="T990" s="140">
        <v>-121.46749999999929</v>
      </c>
      <c r="U990" s="140">
        <v>0</v>
      </c>
      <c r="V990" s="141">
        <v>0</v>
      </c>
      <c r="W990" s="141">
        <v>97.16806164319685</v>
      </c>
      <c r="X990" s="140">
        <v>100</v>
      </c>
      <c r="Y990" s="140">
        <v>96.085860213321325</v>
      </c>
      <c r="Z990" s="140">
        <v>0</v>
      </c>
      <c r="AA990" s="142">
        <v>100</v>
      </c>
    </row>
    <row r="991" spans="1:27" s="147" customFormat="1" ht="12.75" x14ac:dyDescent="0.2">
      <c r="A991" s="130">
        <v>983</v>
      </c>
      <c r="B991" s="137" t="s">
        <v>2043</v>
      </c>
      <c r="C991" s="138">
        <v>2582.9</v>
      </c>
      <c r="D991" s="138">
        <v>790.5</v>
      </c>
      <c r="E991" s="138">
        <v>1763.4</v>
      </c>
      <c r="F991" s="138">
        <v>0</v>
      </c>
      <c r="G991" s="138">
        <v>29</v>
      </c>
      <c r="H991" s="138">
        <v>2722.3000000000006</v>
      </c>
      <c r="I991" s="139">
        <v>790.5</v>
      </c>
      <c r="J991" s="139">
        <v>1902.8000000000002</v>
      </c>
      <c r="K991" s="139">
        <v>0</v>
      </c>
      <c r="L991" s="139">
        <v>29</v>
      </c>
      <c r="M991" s="138">
        <v>2694.8654999999999</v>
      </c>
      <c r="N991" s="139">
        <v>790.5</v>
      </c>
      <c r="O991" s="139">
        <v>1875.3655000000001</v>
      </c>
      <c r="P991" s="139">
        <v>0</v>
      </c>
      <c r="Q991" s="140">
        <v>29</v>
      </c>
      <c r="R991" s="141">
        <v>-27.434500000000753</v>
      </c>
      <c r="S991" s="140">
        <v>0</v>
      </c>
      <c r="T991" s="140">
        <v>-27.434500000000071</v>
      </c>
      <c r="U991" s="140">
        <v>0</v>
      </c>
      <c r="V991" s="141">
        <v>0</v>
      </c>
      <c r="W991" s="141">
        <v>98.992230834221033</v>
      </c>
      <c r="X991" s="140">
        <v>100</v>
      </c>
      <c r="Y991" s="140">
        <v>98.558203699810804</v>
      </c>
      <c r="Z991" s="140">
        <v>0</v>
      </c>
      <c r="AA991" s="142">
        <v>100</v>
      </c>
    </row>
    <row r="992" spans="1:27" s="147" customFormat="1" ht="12.75" x14ac:dyDescent="0.2">
      <c r="A992" s="130">
        <v>984</v>
      </c>
      <c r="B992" s="137" t="s">
        <v>2044</v>
      </c>
      <c r="C992" s="138">
        <v>1578.6000000000001</v>
      </c>
      <c r="D992" s="138">
        <v>737.5</v>
      </c>
      <c r="E992" s="138">
        <v>833.7</v>
      </c>
      <c r="F992" s="138">
        <v>0</v>
      </c>
      <c r="G992" s="138">
        <v>7.4</v>
      </c>
      <c r="H992" s="138">
        <v>1631.5999999999997</v>
      </c>
      <c r="I992" s="139">
        <v>737.5</v>
      </c>
      <c r="J992" s="139">
        <v>849.4</v>
      </c>
      <c r="K992" s="139">
        <v>0</v>
      </c>
      <c r="L992" s="139">
        <v>44.7</v>
      </c>
      <c r="M992" s="138">
        <v>1596.5175999999999</v>
      </c>
      <c r="N992" s="139">
        <v>737.5</v>
      </c>
      <c r="O992" s="139">
        <v>814.31750000000011</v>
      </c>
      <c r="P992" s="139">
        <v>0</v>
      </c>
      <c r="Q992" s="140">
        <v>44.7</v>
      </c>
      <c r="R992" s="141">
        <v>-35.08239999999978</v>
      </c>
      <c r="S992" s="140">
        <v>0</v>
      </c>
      <c r="T992" s="140">
        <v>-35.082499999999868</v>
      </c>
      <c r="U992" s="140">
        <v>0</v>
      </c>
      <c r="V992" s="141">
        <v>0</v>
      </c>
      <c r="W992" s="141">
        <v>97.849816131404765</v>
      </c>
      <c r="X992" s="140">
        <v>100</v>
      </c>
      <c r="Y992" s="140">
        <v>95.869731575229594</v>
      </c>
      <c r="Z992" s="140">
        <v>0</v>
      </c>
      <c r="AA992" s="142">
        <v>100</v>
      </c>
    </row>
    <row r="993" spans="1:27" s="147" customFormat="1" ht="12.75" x14ac:dyDescent="0.2">
      <c r="A993" s="130">
        <v>985</v>
      </c>
      <c r="B993" s="137" t="s">
        <v>2045</v>
      </c>
      <c r="C993" s="138">
        <v>2441.7000000000003</v>
      </c>
      <c r="D993" s="138">
        <v>718.4</v>
      </c>
      <c r="E993" s="138">
        <v>1686.4</v>
      </c>
      <c r="F993" s="138">
        <v>0</v>
      </c>
      <c r="G993" s="138">
        <v>36.9</v>
      </c>
      <c r="H993" s="138">
        <v>2660.5</v>
      </c>
      <c r="I993" s="139">
        <v>718.4</v>
      </c>
      <c r="J993" s="139">
        <v>1812.1000000000001</v>
      </c>
      <c r="K993" s="139">
        <v>0</v>
      </c>
      <c r="L993" s="139">
        <v>130</v>
      </c>
      <c r="M993" s="138">
        <v>2489.9234000000001</v>
      </c>
      <c r="N993" s="139">
        <v>718.4</v>
      </c>
      <c r="O993" s="139">
        <v>1641.5233999999998</v>
      </c>
      <c r="P993" s="139">
        <v>0</v>
      </c>
      <c r="Q993" s="140">
        <v>130</v>
      </c>
      <c r="R993" s="141">
        <v>-170.57659999999987</v>
      </c>
      <c r="S993" s="140">
        <v>0</v>
      </c>
      <c r="T993" s="140">
        <v>-170.57660000000033</v>
      </c>
      <c r="U993" s="140">
        <v>0</v>
      </c>
      <c r="V993" s="141">
        <v>0</v>
      </c>
      <c r="W993" s="141">
        <v>93.588551024243571</v>
      </c>
      <c r="X993" s="140">
        <v>100</v>
      </c>
      <c r="Y993" s="140">
        <v>90.586799845483128</v>
      </c>
      <c r="Z993" s="140">
        <v>0</v>
      </c>
      <c r="AA993" s="142">
        <v>100</v>
      </c>
    </row>
    <row r="994" spans="1:27" s="147" customFormat="1" ht="12.75" x14ac:dyDescent="0.2">
      <c r="A994" s="130">
        <v>986</v>
      </c>
      <c r="B994" s="137" t="s">
        <v>2046</v>
      </c>
      <c r="C994" s="138">
        <v>1756.8999999999999</v>
      </c>
      <c r="D994" s="138">
        <v>779.5</v>
      </c>
      <c r="E994" s="138">
        <v>956.1</v>
      </c>
      <c r="F994" s="138">
        <v>0</v>
      </c>
      <c r="G994" s="138">
        <v>21.3</v>
      </c>
      <c r="H994" s="138">
        <v>1904.2999999999997</v>
      </c>
      <c r="I994" s="139">
        <v>779.5</v>
      </c>
      <c r="J994" s="139">
        <v>1002.7</v>
      </c>
      <c r="K994" s="139">
        <v>0</v>
      </c>
      <c r="L994" s="139">
        <v>122.10000000000001</v>
      </c>
      <c r="M994" s="138">
        <v>1871.3822</v>
      </c>
      <c r="N994" s="139">
        <v>779.5</v>
      </c>
      <c r="O994" s="139">
        <v>969.78219999999999</v>
      </c>
      <c r="P994" s="139">
        <v>0</v>
      </c>
      <c r="Q994" s="140">
        <v>122.10000000000001</v>
      </c>
      <c r="R994" s="141">
        <v>-32.917799999999716</v>
      </c>
      <c r="S994" s="140">
        <v>0</v>
      </c>
      <c r="T994" s="140">
        <v>-32.917800000000057</v>
      </c>
      <c r="U994" s="140">
        <v>0</v>
      </c>
      <c r="V994" s="141">
        <v>0</v>
      </c>
      <c r="W994" s="141">
        <v>98.271396313606061</v>
      </c>
      <c r="X994" s="140">
        <v>100</v>
      </c>
      <c r="Y994" s="140">
        <v>96.717083873541426</v>
      </c>
      <c r="Z994" s="140">
        <v>0</v>
      </c>
      <c r="AA994" s="142">
        <v>100</v>
      </c>
    </row>
    <row r="995" spans="1:27" s="147" customFormat="1" ht="12.75" x14ac:dyDescent="0.2">
      <c r="A995" s="130">
        <v>987</v>
      </c>
      <c r="B995" s="137" t="s">
        <v>2047</v>
      </c>
      <c r="C995" s="138">
        <v>2661.0000000000005</v>
      </c>
      <c r="D995" s="138">
        <v>996.2</v>
      </c>
      <c r="E995" s="138">
        <v>1630.9</v>
      </c>
      <c r="F995" s="138">
        <v>0</v>
      </c>
      <c r="G995" s="138">
        <v>33.9</v>
      </c>
      <c r="H995" s="138">
        <v>2785.2000000000003</v>
      </c>
      <c r="I995" s="139">
        <v>996.2</v>
      </c>
      <c r="J995" s="139">
        <v>1755.1000000000001</v>
      </c>
      <c r="K995" s="139">
        <v>0</v>
      </c>
      <c r="L995" s="139">
        <v>33.899999999999991</v>
      </c>
      <c r="M995" s="138">
        <v>2674.5313000000001</v>
      </c>
      <c r="N995" s="139">
        <v>996.2</v>
      </c>
      <c r="O995" s="139">
        <v>1644.4313</v>
      </c>
      <c r="P995" s="139">
        <v>0</v>
      </c>
      <c r="Q995" s="140">
        <v>33.899999999999991</v>
      </c>
      <c r="R995" s="141">
        <v>-110.66870000000017</v>
      </c>
      <c r="S995" s="140">
        <v>0</v>
      </c>
      <c r="T995" s="140">
        <v>-110.66870000000017</v>
      </c>
      <c r="U995" s="140">
        <v>0</v>
      </c>
      <c r="V995" s="141">
        <v>0</v>
      </c>
      <c r="W995" s="141">
        <v>96.026543874766617</v>
      </c>
      <c r="X995" s="140">
        <v>100</v>
      </c>
      <c r="Y995" s="140">
        <v>93.694450458663312</v>
      </c>
      <c r="Z995" s="140">
        <v>0</v>
      </c>
      <c r="AA995" s="142">
        <v>100</v>
      </c>
    </row>
    <row r="996" spans="1:27" s="147" customFormat="1" ht="12.75" x14ac:dyDescent="0.2">
      <c r="A996" s="130">
        <v>988</v>
      </c>
      <c r="B996" s="137" t="s">
        <v>2048</v>
      </c>
      <c r="C996" s="138">
        <v>2073.2999999999997</v>
      </c>
      <c r="D996" s="138">
        <v>842.5</v>
      </c>
      <c r="E996" s="138">
        <v>1208.0999999999999</v>
      </c>
      <c r="F996" s="138">
        <v>0</v>
      </c>
      <c r="G996" s="138">
        <v>22.7</v>
      </c>
      <c r="H996" s="138">
        <v>2286.1999999999998</v>
      </c>
      <c r="I996" s="139">
        <v>842.5</v>
      </c>
      <c r="J996" s="139">
        <v>1284.5</v>
      </c>
      <c r="K996" s="139">
        <v>0</v>
      </c>
      <c r="L996" s="139">
        <v>159.20000000000002</v>
      </c>
      <c r="M996" s="138">
        <v>1941.5930000000001</v>
      </c>
      <c r="N996" s="139">
        <v>842.5</v>
      </c>
      <c r="O996" s="139">
        <v>939.89300000000003</v>
      </c>
      <c r="P996" s="139">
        <v>0</v>
      </c>
      <c r="Q996" s="140">
        <v>159.20000000000002</v>
      </c>
      <c r="R996" s="141">
        <v>-344.60699999999974</v>
      </c>
      <c r="S996" s="140">
        <v>0</v>
      </c>
      <c r="T996" s="140">
        <v>-344.60699999999997</v>
      </c>
      <c r="U996" s="140">
        <v>0</v>
      </c>
      <c r="V996" s="141">
        <v>0</v>
      </c>
      <c r="W996" s="141">
        <v>84.926646837547025</v>
      </c>
      <c r="X996" s="140">
        <v>100</v>
      </c>
      <c r="Y996" s="140">
        <v>73.171895679252628</v>
      </c>
      <c r="Z996" s="140">
        <v>0</v>
      </c>
      <c r="AA996" s="142">
        <v>100</v>
      </c>
    </row>
    <row r="997" spans="1:27" s="147" customFormat="1" ht="12.75" x14ac:dyDescent="0.2">
      <c r="A997" s="130">
        <v>989</v>
      </c>
      <c r="B997" s="137" t="s">
        <v>2049</v>
      </c>
      <c r="C997" s="138">
        <v>2775.1</v>
      </c>
      <c r="D997" s="138">
        <v>931.9</v>
      </c>
      <c r="E997" s="138">
        <v>1812.2</v>
      </c>
      <c r="F997" s="138">
        <v>0</v>
      </c>
      <c r="G997" s="138">
        <v>31</v>
      </c>
      <c r="H997" s="138">
        <v>2988</v>
      </c>
      <c r="I997" s="139">
        <v>931.9</v>
      </c>
      <c r="J997" s="139">
        <v>1906.9</v>
      </c>
      <c r="K997" s="139">
        <v>0</v>
      </c>
      <c r="L997" s="139">
        <v>149.19999999999999</v>
      </c>
      <c r="M997" s="138">
        <v>2816.6237999999998</v>
      </c>
      <c r="N997" s="139">
        <v>931.9</v>
      </c>
      <c r="O997" s="139">
        <v>1735.5238999999999</v>
      </c>
      <c r="P997" s="139">
        <v>0</v>
      </c>
      <c r="Q997" s="140">
        <v>149.19999999999999</v>
      </c>
      <c r="R997" s="141">
        <v>-171.37620000000015</v>
      </c>
      <c r="S997" s="140">
        <v>0</v>
      </c>
      <c r="T997" s="140">
        <v>-171.37610000000018</v>
      </c>
      <c r="U997" s="140">
        <v>0</v>
      </c>
      <c r="V997" s="141">
        <v>0</v>
      </c>
      <c r="W997" s="141">
        <v>94.26451807228915</v>
      </c>
      <c r="X997" s="140">
        <v>100</v>
      </c>
      <c r="Y997" s="140">
        <v>91.01284283391891</v>
      </c>
      <c r="Z997" s="140">
        <v>0</v>
      </c>
      <c r="AA997" s="142">
        <v>100</v>
      </c>
    </row>
    <row r="998" spans="1:27" s="147" customFormat="1" ht="12.75" x14ac:dyDescent="0.2">
      <c r="A998" s="130">
        <v>990</v>
      </c>
      <c r="B998" s="137" t="s">
        <v>1711</v>
      </c>
      <c r="C998" s="138">
        <v>2102.9</v>
      </c>
      <c r="D998" s="138">
        <v>857.9</v>
      </c>
      <c r="E998" s="138">
        <v>1217.4000000000001</v>
      </c>
      <c r="F998" s="138">
        <v>0</v>
      </c>
      <c r="G998" s="138">
        <v>27.6</v>
      </c>
      <c r="H998" s="138">
        <v>2320.4999999999995</v>
      </c>
      <c r="I998" s="139">
        <v>857.9</v>
      </c>
      <c r="J998" s="139">
        <v>1314</v>
      </c>
      <c r="K998" s="139">
        <v>0</v>
      </c>
      <c r="L998" s="139">
        <v>148.6</v>
      </c>
      <c r="M998" s="138">
        <v>2320.3377</v>
      </c>
      <c r="N998" s="139">
        <v>857.9</v>
      </c>
      <c r="O998" s="139">
        <v>1313.8377</v>
      </c>
      <c r="P998" s="139">
        <v>0</v>
      </c>
      <c r="Q998" s="140">
        <v>148.6</v>
      </c>
      <c r="R998" s="141">
        <v>-0.16229999999950451</v>
      </c>
      <c r="S998" s="140">
        <v>0</v>
      </c>
      <c r="T998" s="140">
        <v>-0.16229999999995925</v>
      </c>
      <c r="U998" s="140">
        <v>0</v>
      </c>
      <c r="V998" s="141">
        <v>0</v>
      </c>
      <c r="W998" s="141">
        <v>99.993005817711719</v>
      </c>
      <c r="X998" s="140">
        <v>100</v>
      </c>
      <c r="Y998" s="140">
        <v>99.98764840182649</v>
      </c>
      <c r="Z998" s="140">
        <v>0</v>
      </c>
      <c r="AA998" s="142">
        <v>100</v>
      </c>
    </row>
    <row r="999" spans="1:27" s="147" customFormat="1" ht="12.75" x14ac:dyDescent="0.2">
      <c r="A999" s="130">
        <v>991</v>
      </c>
      <c r="B999" s="137" t="s">
        <v>2050</v>
      </c>
      <c r="C999" s="138">
        <v>4197.7000000000007</v>
      </c>
      <c r="D999" s="138">
        <v>1124.4000000000001</v>
      </c>
      <c r="E999" s="138">
        <v>2987.3</v>
      </c>
      <c r="F999" s="138">
        <v>0</v>
      </c>
      <c r="G999" s="138">
        <v>86</v>
      </c>
      <c r="H999" s="138">
        <v>4446</v>
      </c>
      <c r="I999" s="139">
        <v>1124.4000000000001</v>
      </c>
      <c r="J999" s="139">
        <v>3222.1999999999994</v>
      </c>
      <c r="K999" s="139">
        <v>0</v>
      </c>
      <c r="L999" s="139">
        <v>99.399999999999977</v>
      </c>
      <c r="M999" s="138">
        <v>4305.3356000000003</v>
      </c>
      <c r="N999" s="139">
        <v>1124.4000000000001</v>
      </c>
      <c r="O999" s="139">
        <v>3081.5356000000002</v>
      </c>
      <c r="P999" s="139">
        <v>0</v>
      </c>
      <c r="Q999" s="140">
        <v>99.399999999999977</v>
      </c>
      <c r="R999" s="141">
        <v>-140.66439999999966</v>
      </c>
      <c r="S999" s="140">
        <v>0</v>
      </c>
      <c r="T999" s="140">
        <v>-140.6643999999992</v>
      </c>
      <c r="U999" s="140">
        <v>0</v>
      </c>
      <c r="V999" s="141">
        <v>0</v>
      </c>
      <c r="W999" s="141">
        <v>96.836158344579403</v>
      </c>
      <c r="X999" s="140">
        <v>100</v>
      </c>
      <c r="Y999" s="140">
        <v>95.634522996710345</v>
      </c>
      <c r="Z999" s="140">
        <v>0</v>
      </c>
      <c r="AA999" s="142">
        <v>100</v>
      </c>
    </row>
    <row r="1000" spans="1:27" s="147" customFormat="1" ht="12.75" x14ac:dyDescent="0.2">
      <c r="A1000" s="130">
        <v>992</v>
      </c>
      <c r="B1000" s="137" t="s">
        <v>2051</v>
      </c>
      <c r="C1000" s="138">
        <v>3805.7</v>
      </c>
      <c r="D1000" s="138">
        <v>947.6</v>
      </c>
      <c r="E1000" s="138">
        <v>2806.6</v>
      </c>
      <c r="F1000" s="138">
        <v>0</v>
      </c>
      <c r="G1000" s="138">
        <v>51.5</v>
      </c>
      <c r="H1000" s="138">
        <v>4069.8999999999996</v>
      </c>
      <c r="I1000" s="139">
        <v>947.6</v>
      </c>
      <c r="J1000" s="139">
        <v>2969.6</v>
      </c>
      <c r="K1000" s="139">
        <v>0</v>
      </c>
      <c r="L1000" s="139">
        <v>152.69999999999999</v>
      </c>
      <c r="M1000" s="138">
        <v>4069.8851</v>
      </c>
      <c r="N1000" s="139">
        <v>947.6</v>
      </c>
      <c r="O1000" s="139">
        <v>2969.5851000000002</v>
      </c>
      <c r="P1000" s="139">
        <v>0</v>
      </c>
      <c r="Q1000" s="140">
        <v>152.69999999999999</v>
      </c>
      <c r="R1000" s="141">
        <v>-1.4899999999670399E-2</v>
      </c>
      <c r="S1000" s="140">
        <v>0</v>
      </c>
      <c r="T1000" s="140">
        <v>-1.4899999999670399E-2</v>
      </c>
      <c r="U1000" s="140">
        <v>0</v>
      </c>
      <c r="V1000" s="141">
        <v>0</v>
      </c>
      <c r="W1000" s="141">
        <v>99.999633897638773</v>
      </c>
      <c r="X1000" s="140">
        <v>100</v>
      </c>
      <c r="Y1000" s="140">
        <v>99.999498248922421</v>
      </c>
      <c r="Z1000" s="140">
        <v>0</v>
      </c>
      <c r="AA1000" s="142">
        <v>100</v>
      </c>
    </row>
    <row r="1001" spans="1:27" s="147" customFormat="1" ht="12.75" x14ac:dyDescent="0.2">
      <c r="A1001" s="130">
        <v>993</v>
      </c>
      <c r="B1001" s="137" t="s">
        <v>2052</v>
      </c>
      <c r="C1001" s="138">
        <v>2511.8000000000002</v>
      </c>
      <c r="D1001" s="138">
        <v>760.4</v>
      </c>
      <c r="E1001" s="138">
        <v>1735.5</v>
      </c>
      <c r="F1001" s="138">
        <v>0</v>
      </c>
      <c r="G1001" s="138">
        <v>15.9</v>
      </c>
      <c r="H1001" s="138">
        <v>2621.4999999999995</v>
      </c>
      <c r="I1001" s="139">
        <v>760.4</v>
      </c>
      <c r="J1001" s="139">
        <v>1785.1000000000004</v>
      </c>
      <c r="K1001" s="139">
        <v>0</v>
      </c>
      <c r="L1001" s="139">
        <v>76.000000000000014</v>
      </c>
      <c r="M1001" s="138">
        <v>2432.7023999999997</v>
      </c>
      <c r="N1001" s="139">
        <v>760.4</v>
      </c>
      <c r="O1001" s="139">
        <v>1596.3024</v>
      </c>
      <c r="P1001" s="139">
        <v>0</v>
      </c>
      <c r="Q1001" s="140">
        <v>76.000000000000014</v>
      </c>
      <c r="R1001" s="141">
        <v>-188.79759999999987</v>
      </c>
      <c r="S1001" s="140">
        <v>0</v>
      </c>
      <c r="T1001" s="140">
        <v>-188.79760000000033</v>
      </c>
      <c r="U1001" s="140">
        <v>0</v>
      </c>
      <c r="V1001" s="141">
        <v>0</v>
      </c>
      <c r="W1001" s="141">
        <v>92.798107953461766</v>
      </c>
      <c r="X1001" s="140">
        <v>100</v>
      </c>
      <c r="Y1001" s="140">
        <v>89.423696151476094</v>
      </c>
      <c r="Z1001" s="140">
        <v>0</v>
      </c>
      <c r="AA1001" s="142">
        <v>100</v>
      </c>
    </row>
    <row r="1002" spans="1:27" s="147" customFormat="1" ht="12.75" x14ac:dyDescent="0.2">
      <c r="A1002" s="130">
        <v>994</v>
      </c>
      <c r="B1002" s="137" t="s">
        <v>2053</v>
      </c>
      <c r="C1002" s="138">
        <v>1380.1</v>
      </c>
      <c r="D1002" s="138">
        <v>748.8</v>
      </c>
      <c r="E1002" s="138">
        <v>616.5</v>
      </c>
      <c r="F1002" s="138">
        <v>0</v>
      </c>
      <c r="G1002" s="138">
        <v>14.8</v>
      </c>
      <c r="H1002" s="138">
        <v>1523.3000000000002</v>
      </c>
      <c r="I1002" s="139">
        <v>748.8</v>
      </c>
      <c r="J1002" s="139">
        <v>649.5</v>
      </c>
      <c r="K1002" s="139">
        <v>0</v>
      </c>
      <c r="L1002" s="139">
        <v>125</v>
      </c>
      <c r="M1002" s="138">
        <v>1420.8444</v>
      </c>
      <c r="N1002" s="139">
        <v>748.8</v>
      </c>
      <c r="O1002" s="139">
        <v>547.0444</v>
      </c>
      <c r="P1002" s="139">
        <v>0</v>
      </c>
      <c r="Q1002" s="140">
        <v>125</v>
      </c>
      <c r="R1002" s="141">
        <v>-102.45560000000023</v>
      </c>
      <c r="S1002" s="140">
        <v>0</v>
      </c>
      <c r="T1002" s="140">
        <v>-102.4556</v>
      </c>
      <c r="U1002" s="140">
        <v>0</v>
      </c>
      <c r="V1002" s="141">
        <v>0</v>
      </c>
      <c r="W1002" s="141">
        <v>93.274102277949183</v>
      </c>
      <c r="X1002" s="140">
        <v>100</v>
      </c>
      <c r="Y1002" s="140">
        <v>84.225465742879138</v>
      </c>
      <c r="Z1002" s="140">
        <v>0</v>
      </c>
      <c r="AA1002" s="142">
        <v>100</v>
      </c>
    </row>
    <row r="1003" spans="1:27" s="147" customFormat="1" ht="12.75" x14ac:dyDescent="0.2">
      <c r="A1003" s="130">
        <v>995</v>
      </c>
      <c r="B1003" s="137" t="s">
        <v>2054</v>
      </c>
      <c r="C1003" s="138">
        <v>1501</v>
      </c>
      <c r="D1003" s="138">
        <v>745.3</v>
      </c>
      <c r="E1003" s="138">
        <v>733.5</v>
      </c>
      <c r="F1003" s="138">
        <v>0</v>
      </c>
      <c r="G1003" s="138">
        <v>22.2</v>
      </c>
      <c r="H1003" s="138">
        <v>1695.6000000000006</v>
      </c>
      <c r="I1003" s="139">
        <v>745.3</v>
      </c>
      <c r="J1003" s="139">
        <v>789</v>
      </c>
      <c r="K1003" s="139">
        <v>0</v>
      </c>
      <c r="L1003" s="139">
        <v>161.30000000000001</v>
      </c>
      <c r="M1003" s="138">
        <v>1554.1435999999999</v>
      </c>
      <c r="N1003" s="139">
        <v>745.3</v>
      </c>
      <c r="O1003" s="139">
        <v>647.54359999999997</v>
      </c>
      <c r="P1003" s="139">
        <v>0</v>
      </c>
      <c r="Q1003" s="140">
        <v>161.30000000000001</v>
      </c>
      <c r="R1003" s="141">
        <v>-141.45640000000071</v>
      </c>
      <c r="S1003" s="140">
        <v>0</v>
      </c>
      <c r="T1003" s="140">
        <v>-141.45640000000003</v>
      </c>
      <c r="U1003" s="140">
        <v>0</v>
      </c>
      <c r="V1003" s="141">
        <v>0</v>
      </c>
      <c r="W1003" s="141">
        <v>91.657442793111542</v>
      </c>
      <c r="X1003" s="140">
        <v>100</v>
      </c>
      <c r="Y1003" s="140">
        <v>82.071432192648913</v>
      </c>
      <c r="Z1003" s="140">
        <v>0</v>
      </c>
      <c r="AA1003" s="142">
        <v>100</v>
      </c>
    </row>
    <row r="1004" spans="1:27" s="147" customFormat="1" ht="12.75" x14ac:dyDescent="0.2">
      <c r="A1004" s="130">
        <v>996</v>
      </c>
      <c r="B1004" s="137" t="s">
        <v>2055</v>
      </c>
      <c r="C1004" s="138">
        <v>1911.6999999999998</v>
      </c>
      <c r="D1004" s="138">
        <v>887.8</v>
      </c>
      <c r="E1004" s="138">
        <v>1000.9</v>
      </c>
      <c r="F1004" s="138">
        <v>0</v>
      </c>
      <c r="G1004" s="138">
        <v>23</v>
      </c>
      <c r="H1004" s="138">
        <v>2118.6999999999994</v>
      </c>
      <c r="I1004" s="139">
        <v>887.8</v>
      </c>
      <c r="J1004" s="139">
        <v>1146.7</v>
      </c>
      <c r="K1004" s="139">
        <v>0</v>
      </c>
      <c r="L1004" s="139">
        <v>84.2</v>
      </c>
      <c r="M1004" s="138">
        <v>2095.1207999999997</v>
      </c>
      <c r="N1004" s="139">
        <v>887.8</v>
      </c>
      <c r="O1004" s="139">
        <v>1123.1207999999999</v>
      </c>
      <c r="P1004" s="139">
        <v>0</v>
      </c>
      <c r="Q1004" s="140">
        <v>84.2</v>
      </c>
      <c r="R1004" s="141">
        <v>-23.579199999999673</v>
      </c>
      <c r="S1004" s="140">
        <v>0</v>
      </c>
      <c r="T1004" s="140">
        <v>-23.579200000000128</v>
      </c>
      <c r="U1004" s="140">
        <v>0</v>
      </c>
      <c r="V1004" s="141">
        <v>0</v>
      </c>
      <c r="W1004" s="141">
        <v>98.887091140793899</v>
      </c>
      <c r="X1004" s="140">
        <v>100</v>
      </c>
      <c r="Y1004" s="140">
        <v>97.943734193773423</v>
      </c>
      <c r="Z1004" s="140">
        <v>0</v>
      </c>
      <c r="AA1004" s="142">
        <v>100</v>
      </c>
    </row>
    <row r="1005" spans="1:27" s="147" customFormat="1" ht="12.75" x14ac:dyDescent="0.2">
      <c r="A1005" s="130">
        <v>997</v>
      </c>
      <c r="B1005" s="137" t="s">
        <v>2056</v>
      </c>
      <c r="C1005" s="138">
        <v>2635</v>
      </c>
      <c r="D1005" s="138">
        <v>760.6</v>
      </c>
      <c r="E1005" s="138">
        <v>1770.5</v>
      </c>
      <c r="F1005" s="138">
        <v>0</v>
      </c>
      <c r="G1005" s="138">
        <v>103.9</v>
      </c>
      <c r="H1005" s="138">
        <v>2956.6000000000008</v>
      </c>
      <c r="I1005" s="139">
        <v>760.6</v>
      </c>
      <c r="J1005" s="139">
        <v>1871.1</v>
      </c>
      <c r="K1005" s="139">
        <v>0</v>
      </c>
      <c r="L1005" s="139">
        <v>324.89999999999998</v>
      </c>
      <c r="M1005" s="138">
        <v>2658.5106000000001</v>
      </c>
      <c r="N1005" s="139">
        <v>760.6</v>
      </c>
      <c r="O1005" s="139">
        <v>1573.0107000000003</v>
      </c>
      <c r="P1005" s="139">
        <v>0</v>
      </c>
      <c r="Q1005" s="140">
        <v>324.89999999999998</v>
      </c>
      <c r="R1005" s="141">
        <v>-298.08940000000075</v>
      </c>
      <c r="S1005" s="140">
        <v>0</v>
      </c>
      <c r="T1005" s="140">
        <v>-298.08929999999964</v>
      </c>
      <c r="U1005" s="140">
        <v>0</v>
      </c>
      <c r="V1005" s="141">
        <v>0</v>
      </c>
      <c r="W1005" s="141">
        <v>89.917831292701052</v>
      </c>
      <c r="X1005" s="140">
        <v>100</v>
      </c>
      <c r="Y1005" s="140">
        <v>84.068767035433723</v>
      </c>
      <c r="Z1005" s="140">
        <v>0</v>
      </c>
      <c r="AA1005" s="142">
        <v>100</v>
      </c>
    </row>
    <row r="1006" spans="1:27" s="147" customFormat="1" ht="12.75" x14ac:dyDescent="0.2">
      <c r="A1006" s="130">
        <v>998</v>
      </c>
      <c r="B1006" s="137" t="s">
        <v>2057</v>
      </c>
      <c r="C1006" s="138">
        <v>2819.9</v>
      </c>
      <c r="D1006" s="138">
        <v>943.6</v>
      </c>
      <c r="E1006" s="138">
        <v>1843.4</v>
      </c>
      <c r="F1006" s="138">
        <v>0</v>
      </c>
      <c r="G1006" s="138">
        <v>32.9</v>
      </c>
      <c r="H1006" s="138">
        <v>3115.1</v>
      </c>
      <c r="I1006" s="139">
        <v>943.6</v>
      </c>
      <c r="J1006" s="139">
        <v>1987.5</v>
      </c>
      <c r="K1006" s="139">
        <v>0</v>
      </c>
      <c r="L1006" s="139">
        <v>183.99999999999997</v>
      </c>
      <c r="M1006" s="138">
        <v>2784.8313000000003</v>
      </c>
      <c r="N1006" s="139">
        <v>943.6</v>
      </c>
      <c r="O1006" s="139">
        <v>1657.2312999999999</v>
      </c>
      <c r="P1006" s="139">
        <v>0</v>
      </c>
      <c r="Q1006" s="140">
        <v>183.99999999999997</v>
      </c>
      <c r="R1006" s="141">
        <v>-330.26869999999963</v>
      </c>
      <c r="S1006" s="140">
        <v>0</v>
      </c>
      <c r="T1006" s="140">
        <v>-330.26870000000008</v>
      </c>
      <c r="U1006" s="140">
        <v>0</v>
      </c>
      <c r="V1006" s="141">
        <v>0</v>
      </c>
      <c r="W1006" s="141">
        <v>89.397813874353957</v>
      </c>
      <c r="X1006" s="140">
        <v>100</v>
      </c>
      <c r="Y1006" s="140">
        <v>83.382706918238995</v>
      </c>
      <c r="Z1006" s="140">
        <v>0</v>
      </c>
      <c r="AA1006" s="142">
        <v>100</v>
      </c>
    </row>
    <row r="1007" spans="1:27" s="147" customFormat="1" ht="12.75" x14ac:dyDescent="0.2">
      <c r="A1007" s="130">
        <v>999</v>
      </c>
      <c r="B1007" s="137" t="s">
        <v>2058</v>
      </c>
      <c r="C1007" s="138">
        <v>2270.2999999999997</v>
      </c>
      <c r="D1007" s="138">
        <v>856.3</v>
      </c>
      <c r="E1007" s="138">
        <v>1386.9</v>
      </c>
      <c r="F1007" s="138">
        <v>0</v>
      </c>
      <c r="G1007" s="138">
        <v>27.1</v>
      </c>
      <c r="H1007" s="138">
        <v>2541.1999999999998</v>
      </c>
      <c r="I1007" s="139">
        <v>856.3</v>
      </c>
      <c r="J1007" s="139">
        <v>1482.4999999999998</v>
      </c>
      <c r="K1007" s="139">
        <v>0</v>
      </c>
      <c r="L1007" s="139">
        <v>202.39999999999998</v>
      </c>
      <c r="M1007" s="138">
        <v>2438.8272999999999</v>
      </c>
      <c r="N1007" s="139">
        <v>856.3</v>
      </c>
      <c r="O1007" s="139">
        <v>1380.1272999999999</v>
      </c>
      <c r="P1007" s="139">
        <v>0</v>
      </c>
      <c r="Q1007" s="140">
        <v>202.39999999999998</v>
      </c>
      <c r="R1007" s="141">
        <v>-102.3726999999999</v>
      </c>
      <c r="S1007" s="140">
        <v>0</v>
      </c>
      <c r="T1007" s="140">
        <v>-102.3726999999999</v>
      </c>
      <c r="U1007" s="140">
        <v>0</v>
      </c>
      <c r="V1007" s="141">
        <v>0</v>
      </c>
      <c r="W1007" s="141">
        <v>95.97148197701874</v>
      </c>
      <c r="X1007" s="140">
        <v>100</v>
      </c>
      <c r="Y1007" s="140">
        <v>93.094590219224287</v>
      </c>
      <c r="Z1007" s="140">
        <v>0</v>
      </c>
      <c r="AA1007" s="142">
        <v>100</v>
      </c>
    </row>
    <row r="1008" spans="1:27" s="147" customFormat="1" ht="12.75" x14ac:dyDescent="0.2">
      <c r="A1008" s="130">
        <v>1000</v>
      </c>
      <c r="B1008" s="137" t="s">
        <v>2036</v>
      </c>
      <c r="C1008" s="138">
        <v>8321.7000000000007</v>
      </c>
      <c r="D1008" s="138">
        <v>897.3</v>
      </c>
      <c r="E1008" s="138">
        <v>7020.3</v>
      </c>
      <c r="F1008" s="138">
        <v>0</v>
      </c>
      <c r="G1008" s="138">
        <v>404.1</v>
      </c>
      <c r="H1008" s="138">
        <v>8804.1999999999971</v>
      </c>
      <c r="I1008" s="139">
        <v>897.3</v>
      </c>
      <c r="J1008" s="139">
        <v>7399.5999999999995</v>
      </c>
      <c r="K1008" s="139">
        <v>0</v>
      </c>
      <c r="L1008" s="139">
        <v>507.3</v>
      </c>
      <c r="M1008" s="138">
        <v>8804.1991999999991</v>
      </c>
      <c r="N1008" s="139">
        <v>897.3</v>
      </c>
      <c r="O1008" s="139">
        <v>7399.5992000000006</v>
      </c>
      <c r="P1008" s="139">
        <v>0</v>
      </c>
      <c r="Q1008" s="140">
        <v>507.3</v>
      </c>
      <c r="R1008" s="141">
        <v>-7.9999999798019417E-4</v>
      </c>
      <c r="S1008" s="140">
        <v>0</v>
      </c>
      <c r="T1008" s="140">
        <v>-7.9999999888968887E-4</v>
      </c>
      <c r="U1008" s="140">
        <v>0</v>
      </c>
      <c r="V1008" s="141">
        <v>0</v>
      </c>
      <c r="W1008" s="141">
        <v>99.999990913427709</v>
      </c>
      <c r="X1008" s="140">
        <v>100</v>
      </c>
      <c r="Y1008" s="140">
        <v>99.999989188604815</v>
      </c>
      <c r="Z1008" s="140">
        <v>0</v>
      </c>
      <c r="AA1008" s="142">
        <v>100</v>
      </c>
    </row>
    <row r="1009" spans="1:27" s="147" customFormat="1" ht="12.75" x14ac:dyDescent="0.2">
      <c r="A1009" s="130">
        <v>1001</v>
      </c>
      <c r="B1009" s="137" t="s">
        <v>2059</v>
      </c>
      <c r="C1009" s="138">
        <v>1882.1</v>
      </c>
      <c r="D1009" s="138">
        <v>882.6</v>
      </c>
      <c r="E1009" s="138">
        <v>971.5</v>
      </c>
      <c r="F1009" s="138">
        <v>0</v>
      </c>
      <c r="G1009" s="138">
        <v>28</v>
      </c>
      <c r="H1009" s="138">
        <v>1981.5</v>
      </c>
      <c r="I1009" s="139">
        <v>882.6</v>
      </c>
      <c r="J1009" s="139">
        <v>1031</v>
      </c>
      <c r="K1009" s="139">
        <v>0</v>
      </c>
      <c r="L1009" s="139">
        <v>67.900000000000006</v>
      </c>
      <c r="M1009" s="138">
        <v>1818.4794000000002</v>
      </c>
      <c r="N1009" s="139">
        <v>882.6</v>
      </c>
      <c r="O1009" s="139">
        <v>867.97940000000006</v>
      </c>
      <c r="P1009" s="139">
        <v>0</v>
      </c>
      <c r="Q1009" s="140">
        <v>67.900000000000006</v>
      </c>
      <c r="R1009" s="141">
        <v>-163.02059999999983</v>
      </c>
      <c r="S1009" s="140">
        <v>0</v>
      </c>
      <c r="T1009" s="140">
        <v>-163.02059999999994</v>
      </c>
      <c r="U1009" s="140">
        <v>0</v>
      </c>
      <c r="V1009" s="141">
        <v>0</v>
      </c>
      <c r="W1009" s="141">
        <v>91.772869038607112</v>
      </c>
      <c r="X1009" s="140">
        <v>100</v>
      </c>
      <c r="Y1009" s="140">
        <v>84.188108632395739</v>
      </c>
      <c r="Z1009" s="140">
        <v>0</v>
      </c>
      <c r="AA1009" s="142">
        <v>100</v>
      </c>
    </row>
    <row r="1010" spans="1:27" s="147" customFormat="1" ht="12.75" x14ac:dyDescent="0.2">
      <c r="A1010" s="130">
        <v>1002</v>
      </c>
      <c r="B1010" s="137" t="s">
        <v>2060</v>
      </c>
      <c r="C1010" s="138">
        <v>2400.1999999999998</v>
      </c>
      <c r="D1010" s="138">
        <v>874.4</v>
      </c>
      <c r="E1010" s="138">
        <v>1503.2</v>
      </c>
      <c r="F1010" s="138">
        <v>0</v>
      </c>
      <c r="G1010" s="138">
        <v>22.6</v>
      </c>
      <c r="H1010" s="138">
        <v>2572.3999999999992</v>
      </c>
      <c r="I1010" s="139">
        <v>874.4</v>
      </c>
      <c r="J1010" s="139">
        <v>1589.1000000000004</v>
      </c>
      <c r="K1010" s="139">
        <v>0</v>
      </c>
      <c r="L1010" s="139">
        <v>108.9</v>
      </c>
      <c r="M1010" s="138">
        <v>2315.2356</v>
      </c>
      <c r="N1010" s="139">
        <v>874.4</v>
      </c>
      <c r="O1010" s="139">
        <v>1331.9356</v>
      </c>
      <c r="P1010" s="139">
        <v>0</v>
      </c>
      <c r="Q1010" s="140">
        <v>108.9</v>
      </c>
      <c r="R1010" s="141">
        <v>-257.1643999999992</v>
      </c>
      <c r="S1010" s="140">
        <v>0</v>
      </c>
      <c r="T1010" s="140">
        <v>-257.16440000000034</v>
      </c>
      <c r="U1010" s="140">
        <v>0</v>
      </c>
      <c r="V1010" s="141">
        <v>0</v>
      </c>
      <c r="W1010" s="141">
        <v>90.002938889752798</v>
      </c>
      <c r="X1010" s="140">
        <v>100</v>
      </c>
      <c r="Y1010" s="140">
        <v>83.816978163740458</v>
      </c>
      <c r="Z1010" s="140">
        <v>0</v>
      </c>
      <c r="AA1010" s="142">
        <v>100</v>
      </c>
    </row>
    <row r="1011" spans="1:27" s="147" customFormat="1" ht="12.75" x14ac:dyDescent="0.2">
      <c r="A1011" s="130">
        <v>1003</v>
      </c>
      <c r="B1011" s="137" t="s">
        <v>1746</v>
      </c>
      <c r="C1011" s="138">
        <v>1893</v>
      </c>
      <c r="D1011" s="138">
        <v>822.8</v>
      </c>
      <c r="E1011" s="138">
        <v>1052.2</v>
      </c>
      <c r="F1011" s="138">
        <v>0</v>
      </c>
      <c r="G1011" s="138">
        <v>18</v>
      </c>
      <c r="H1011" s="138">
        <v>1945.6</v>
      </c>
      <c r="I1011" s="139">
        <v>822.8</v>
      </c>
      <c r="J1011" s="139">
        <v>1104.8000000000002</v>
      </c>
      <c r="K1011" s="139">
        <v>0</v>
      </c>
      <c r="L1011" s="139">
        <v>18</v>
      </c>
      <c r="M1011" s="138">
        <v>1834.5207</v>
      </c>
      <c r="N1011" s="139">
        <v>822.8</v>
      </c>
      <c r="O1011" s="139">
        <v>993.72070000000008</v>
      </c>
      <c r="P1011" s="139">
        <v>0</v>
      </c>
      <c r="Q1011" s="140">
        <v>18</v>
      </c>
      <c r="R1011" s="141">
        <v>-111.07929999999988</v>
      </c>
      <c r="S1011" s="140">
        <v>0</v>
      </c>
      <c r="T1011" s="140">
        <v>-111.0793000000001</v>
      </c>
      <c r="U1011" s="140">
        <v>0</v>
      </c>
      <c r="V1011" s="141">
        <v>0</v>
      </c>
      <c r="W1011" s="141">
        <v>94.290743215460537</v>
      </c>
      <c r="X1011" s="140">
        <v>100</v>
      </c>
      <c r="Y1011" s="140">
        <v>89.94575488776249</v>
      </c>
      <c r="Z1011" s="140">
        <v>0</v>
      </c>
      <c r="AA1011" s="142">
        <v>100</v>
      </c>
    </row>
    <row r="1012" spans="1:27" s="147" customFormat="1" ht="12.75" x14ac:dyDescent="0.2">
      <c r="A1012" s="130">
        <v>1004</v>
      </c>
      <c r="B1012" s="137" t="s">
        <v>2061</v>
      </c>
      <c r="C1012" s="138">
        <v>3893.8</v>
      </c>
      <c r="D1012" s="138">
        <v>1005.9</v>
      </c>
      <c r="E1012" s="138">
        <v>2437.9</v>
      </c>
      <c r="F1012" s="138">
        <v>407.1</v>
      </c>
      <c r="G1012" s="138">
        <v>42.9</v>
      </c>
      <c r="H1012" s="138">
        <v>4214.0000000000009</v>
      </c>
      <c r="I1012" s="139">
        <v>1005.9</v>
      </c>
      <c r="J1012" s="139">
        <v>2601.1000000000004</v>
      </c>
      <c r="K1012" s="139">
        <v>407.1</v>
      </c>
      <c r="L1012" s="139">
        <v>199.89999999999998</v>
      </c>
      <c r="M1012" s="138">
        <v>4144.9763000000003</v>
      </c>
      <c r="N1012" s="139">
        <v>1005.9</v>
      </c>
      <c r="O1012" s="139">
        <v>2532.0762999999997</v>
      </c>
      <c r="P1012" s="139">
        <v>407.1</v>
      </c>
      <c r="Q1012" s="140">
        <v>199.89999999999998</v>
      </c>
      <c r="R1012" s="141">
        <v>-69.023700000000645</v>
      </c>
      <c r="S1012" s="140">
        <v>0</v>
      </c>
      <c r="T1012" s="140">
        <v>-69.023700000000645</v>
      </c>
      <c r="U1012" s="140">
        <v>0</v>
      </c>
      <c r="V1012" s="141">
        <v>0</v>
      </c>
      <c r="W1012" s="141">
        <v>98.362038443284277</v>
      </c>
      <c r="X1012" s="140">
        <v>100</v>
      </c>
      <c r="Y1012" s="140">
        <v>97.346364999423301</v>
      </c>
      <c r="Z1012" s="140">
        <v>100</v>
      </c>
      <c r="AA1012" s="142">
        <v>100</v>
      </c>
    </row>
    <row r="1013" spans="1:27" s="147" customFormat="1" ht="12.75" x14ac:dyDescent="0.2">
      <c r="A1013" s="130">
        <v>1005</v>
      </c>
      <c r="B1013" s="137" t="s">
        <v>2062</v>
      </c>
      <c r="C1013" s="138">
        <v>1251.2</v>
      </c>
      <c r="D1013" s="138">
        <v>623.70000000000005</v>
      </c>
      <c r="E1013" s="138">
        <v>601.79999999999995</v>
      </c>
      <c r="F1013" s="138">
        <v>0</v>
      </c>
      <c r="G1013" s="138">
        <v>25.7</v>
      </c>
      <c r="H1013" s="138">
        <v>1327.2</v>
      </c>
      <c r="I1013" s="139">
        <v>623.70000000000005</v>
      </c>
      <c r="J1013" s="139">
        <v>629.99999999999989</v>
      </c>
      <c r="K1013" s="139">
        <v>0</v>
      </c>
      <c r="L1013" s="139">
        <v>73.5</v>
      </c>
      <c r="M1013" s="138">
        <v>1204.8690000000001</v>
      </c>
      <c r="N1013" s="139">
        <v>623.70000000000005</v>
      </c>
      <c r="O1013" s="139">
        <v>507.66899999999998</v>
      </c>
      <c r="P1013" s="139">
        <v>0</v>
      </c>
      <c r="Q1013" s="140">
        <v>73.5</v>
      </c>
      <c r="R1013" s="141">
        <v>-122.3309999999999</v>
      </c>
      <c r="S1013" s="140">
        <v>0</v>
      </c>
      <c r="T1013" s="140">
        <v>-122.3309999999999</v>
      </c>
      <c r="U1013" s="140">
        <v>0</v>
      </c>
      <c r="V1013" s="141">
        <v>0</v>
      </c>
      <c r="W1013" s="141">
        <v>90.782775768535274</v>
      </c>
      <c r="X1013" s="140">
        <v>100</v>
      </c>
      <c r="Y1013" s="140">
        <v>80.582380952380959</v>
      </c>
      <c r="Z1013" s="140">
        <v>0</v>
      </c>
      <c r="AA1013" s="142">
        <v>100</v>
      </c>
    </row>
    <row r="1014" spans="1:27" s="147" customFormat="1" ht="12.75" x14ac:dyDescent="0.2">
      <c r="A1014" s="130">
        <v>1006</v>
      </c>
      <c r="B1014" s="137"/>
      <c r="C1014" s="138"/>
      <c r="D1014" s="138"/>
      <c r="E1014" s="138"/>
      <c r="F1014" s="138"/>
      <c r="G1014" s="138"/>
      <c r="H1014" s="138">
        <v>0</v>
      </c>
      <c r="I1014" s="139"/>
      <c r="J1014" s="139">
        <v>0</v>
      </c>
      <c r="K1014" s="139"/>
      <c r="L1014" s="139"/>
      <c r="M1014" s="139">
        <v>0</v>
      </c>
      <c r="N1014" s="139"/>
      <c r="O1014" s="139">
        <v>0</v>
      </c>
      <c r="P1014" s="139"/>
      <c r="Q1014" s="140">
        <v>0</v>
      </c>
      <c r="R1014" s="141">
        <v>0</v>
      </c>
      <c r="S1014" s="140"/>
      <c r="T1014" s="140">
        <v>0</v>
      </c>
      <c r="U1014" s="140"/>
      <c r="V1014" s="141">
        <v>0</v>
      </c>
      <c r="W1014" s="141">
        <v>0</v>
      </c>
      <c r="X1014" s="140"/>
      <c r="Y1014" s="140">
        <v>0</v>
      </c>
      <c r="Z1014" s="140"/>
      <c r="AA1014" s="142">
        <v>0</v>
      </c>
    </row>
    <row r="1015" spans="1:27" s="147" customFormat="1" ht="12.75" x14ac:dyDescent="0.2">
      <c r="A1015" s="130">
        <v>1007</v>
      </c>
      <c r="B1015" s="143" t="s">
        <v>2063</v>
      </c>
      <c r="C1015" s="144">
        <v>398023.19999999995</v>
      </c>
      <c r="D1015" s="144">
        <v>69162.399999999994</v>
      </c>
      <c r="E1015" s="144">
        <v>321105.19999999995</v>
      </c>
      <c r="F1015" s="144">
        <v>0</v>
      </c>
      <c r="G1015" s="144">
        <v>7755.6</v>
      </c>
      <c r="H1015" s="144">
        <v>417973.10000000003</v>
      </c>
      <c r="I1015" s="144">
        <v>69162.399999999994</v>
      </c>
      <c r="J1015" s="144">
        <v>336665.3</v>
      </c>
      <c r="K1015" s="144">
        <v>0</v>
      </c>
      <c r="L1015" s="144">
        <v>12145.400000000001</v>
      </c>
      <c r="M1015" s="144">
        <v>394266.41509999998</v>
      </c>
      <c r="N1015" s="144">
        <v>69162.399999999994</v>
      </c>
      <c r="O1015" s="144">
        <v>312958.61529999995</v>
      </c>
      <c r="P1015" s="144">
        <v>0</v>
      </c>
      <c r="Q1015" s="144">
        <v>12145.399999999998</v>
      </c>
      <c r="R1015" s="141">
        <v>-23706.684900000051</v>
      </c>
      <c r="S1015" s="141">
        <v>0</v>
      </c>
      <c r="T1015" s="141">
        <v>-23706.684700000042</v>
      </c>
      <c r="U1015" s="141">
        <v>0</v>
      </c>
      <c r="V1015" s="141">
        <v>0</v>
      </c>
      <c r="W1015" s="141">
        <v>94.328179277565937</v>
      </c>
      <c r="X1015" s="141">
        <v>100</v>
      </c>
      <c r="Y1015" s="140">
        <v>92.958381900362156</v>
      </c>
      <c r="Z1015" s="140">
        <v>0</v>
      </c>
      <c r="AA1015" s="142">
        <v>99.999999999999972</v>
      </c>
    </row>
    <row r="1016" spans="1:27" s="147" customFormat="1" ht="12.75" x14ac:dyDescent="0.2">
      <c r="A1016" s="130">
        <v>1008</v>
      </c>
      <c r="B1016" s="143" t="s">
        <v>1265</v>
      </c>
      <c r="C1016" s="144">
        <v>252689.7</v>
      </c>
      <c r="D1016" s="144">
        <v>38817.5</v>
      </c>
      <c r="E1016" s="144">
        <v>210311.5</v>
      </c>
      <c r="F1016" s="144">
        <v>0</v>
      </c>
      <c r="G1016" s="144">
        <v>3560.7</v>
      </c>
      <c r="H1016" s="144">
        <v>265206</v>
      </c>
      <c r="I1016" s="144">
        <v>38817.5</v>
      </c>
      <c r="J1016" s="144">
        <v>220959.8</v>
      </c>
      <c r="K1016" s="144">
        <v>0</v>
      </c>
      <c r="L1016" s="144">
        <v>5428.7000000000007</v>
      </c>
      <c r="M1016" s="144">
        <v>248371.55510000003</v>
      </c>
      <c r="N1016" s="144">
        <v>38817.5</v>
      </c>
      <c r="O1016" s="144">
        <v>204125.35519999999</v>
      </c>
      <c r="P1016" s="144">
        <v>0</v>
      </c>
      <c r="Q1016" s="144">
        <v>5428.7000000000007</v>
      </c>
      <c r="R1016" s="141">
        <v>-16834.444899999973</v>
      </c>
      <c r="S1016" s="141">
        <v>0</v>
      </c>
      <c r="T1016" s="141">
        <v>-16834.444799999997</v>
      </c>
      <c r="U1016" s="141">
        <v>0</v>
      </c>
      <c r="V1016" s="141">
        <v>0</v>
      </c>
      <c r="W1016" s="141">
        <v>93.652313710851203</v>
      </c>
      <c r="X1016" s="141">
        <v>100</v>
      </c>
      <c r="Y1016" s="149">
        <v>92.38121830305785</v>
      </c>
      <c r="Z1016" s="149">
        <v>0</v>
      </c>
      <c r="AA1016" s="150">
        <v>100</v>
      </c>
    </row>
    <row r="1017" spans="1:27" s="147" customFormat="1" ht="12.75" x14ac:dyDescent="0.2">
      <c r="A1017" s="130">
        <v>1009</v>
      </c>
      <c r="B1017" s="143" t="s">
        <v>1266</v>
      </c>
      <c r="C1017" s="144">
        <v>145333.49999999997</v>
      </c>
      <c r="D1017" s="144">
        <v>30344.899999999998</v>
      </c>
      <c r="E1017" s="144">
        <v>110793.69999999998</v>
      </c>
      <c r="F1017" s="144">
        <v>0</v>
      </c>
      <c r="G1017" s="144">
        <v>4194.9000000000005</v>
      </c>
      <c r="H1017" s="144">
        <v>152767.09999999998</v>
      </c>
      <c r="I1017" s="144">
        <v>30344.899999999998</v>
      </c>
      <c r="J1017" s="144">
        <v>115705.49999999999</v>
      </c>
      <c r="K1017" s="144">
        <v>0</v>
      </c>
      <c r="L1017" s="144">
        <v>6716.7</v>
      </c>
      <c r="M1017" s="144">
        <v>145894.85999999999</v>
      </c>
      <c r="N1017" s="144">
        <v>30344.899999999998</v>
      </c>
      <c r="O1017" s="144">
        <v>108833.26009999998</v>
      </c>
      <c r="P1017" s="144">
        <v>0</v>
      </c>
      <c r="Q1017" s="144">
        <v>6716.6999999999953</v>
      </c>
      <c r="R1017" s="141">
        <v>-6872.2399999999907</v>
      </c>
      <c r="S1017" s="141">
        <v>0</v>
      </c>
      <c r="T1017" s="141">
        <v>-6872.2399000000005</v>
      </c>
      <c r="U1017" s="141">
        <v>0</v>
      </c>
      <c r="V1017" s="141">
        <v>0</v>
      </c>
      <c r="W1017" s="141">
        <v>95.501492140650711</v>
      </c>
      <c r="X1017" s="141">
        <v>100</v>
      </c>
      <c r="Y1017" s="140">
        <v>94.06057629066899</v>
      </c>
      <c r="Z1017" s="140">
        <v>0</v>
      </c>
      <c r="AA1017" s="142">
        <v>99.999999999999929</v>
      </c>
    </row>
    <row r="1018" spans="1:27" s="147" customFormat="1" ht="12.75" x14ac:dyDescent="0.2">
      <c r="A1018" s="130">
        <v>1010</v>
      </c>
      <c r="B1018" s="137" t="s">
        <v>1291</v>
      </c>
      <c r="C1018" s="138">
        <v>252689.7</v>
      </c>
      <c r="D1018" s="138">
        <v>38817.5</v>
      </c>
      <c r="E1018" s="138">
        <v>210311.5</v>
      </c>
      <c r="F1018" s="138">
        <v>0</v>
      </c>
      <c r="G1018" s="138">
        <v>3560.7</v>
      </c>
      <c r="H1018" s="138">
        <v>265206</v>
      </c>
      <c r="I1018" s="139">
        <v>38817.5</v>
      </c>
      <c r="J1018" s="139">
        <v>220959.8</v>
      </c>
      <c r="K1018" s="139">
        <v>0</v>
      </c>
      <c r="L1018" s="139">
        <v>5428.7000000000007</v>
      </c>
      <c r="M1018" s="138">
        <v>248371.55510000003</v>
      </c>
      <c r="N1018" s="139">
        <v>38817.5</v>
      </c>
      <c r="O1018" s="139">
        <v>204125.35519999999</v>
      </c>
      <c r="P1018" s="139">
        <v>0</v>
      </c>
      <c r="Q1018" s="140">
        <v>5428.7000000000007</v>
      </c>
      <c r="R1018" s="141">
        <v>-16834.444899999973</v>
      </c>
      <c r="S1018" s="140">
        <v>0</v>
      </c>
      <c r="T1018" s="140">
        <v>-16834.444799999997</v>
      </c>
      <c r="U1018" s="140">
        <v>0</v>
      </c>
      <c r="V1018" s="141">
        <v>0</v>
      </c>
      <c r="W1018" s="141">
        <v>93.652313710851203</v>
      </c>
      <c r="X1018" s="140">
        <v>100</v>
      </c>
      <c r="Y1018" s="140">
        <v>92.38121830305785</v>
      </c>
      <c r="Z1018" s="140">
        <v>0</v>
      </c>
      <c r="AA1018" s="142">
        <v>100</v>
      </c>
    </row>
    <row r="1019" spans="1:27" s="147" customFormat="1" ht="12.75" x14ac:dyDescent="0.2">
      <c r="A1019" s="130">
        <v>1011</v>
      </c>
      <c r="B1019" s="137" t="s">
        <v>2064</v>
      </c>
      <c r="C1019" s="138">
        <v>1858.3</v>
      </c>
      <c r="D1019" s="138">
        <v>676.3</v>
      </c>
      <c r="E1019" s="138">
        <v>1152.3</v>
      </c>
      <c r="F1019" s="138">
        <v>0</v>
      </c>
      <c r="G1019" s="138">
        <v>29.7</v>
      </c>
      <c r="H1019" s="138">
        <v>1865.8999999999999</v>
      </c>
      <c r="I1019" s="139">
        <v>676.3</v>
      </c>
      <c r="J1019" s="139">
        <v>1159.9000000000001</v>
      </c>
      <c r="K1019" s="139">
        <v>0</v>
      </c>
      <c r="L1019" s="139">
        <v>29.7</v>
      </c>
      <c r="M1019" s="138">
        <v>824.75430000000006</v>
      </c>
      <c r="N1019" s="139">
        <v>676.3</v>
      </c>
      <c r="O1019" s="139">
        <v>118.7543</v>
      </c>
      <c r="P1019" s="139">
        <v>0</v>
      </c>
      <c r="Q1019" s="140">
        <v>29.7</v>
      </c>
      <c r="R1019" s="141">
        <v>-1041.1456999999998</v>
      </c>
      <c r="S1019" s="140">
        <v>0</v>
      </c>
      <c r="T1019" s="140">
        <v>-1041.1457</v>
      </c>
      <c r="U1019" s="140">
        <v>0</v>
      </c>
      <c r="V1019" s="141">
        <v>0</v>
      </c>
      <c r="W1019" s="141">
        <v>44.201420226164323</v>
      </c>
      <c r="X1019" s="140">
        <v>100</v>
      </c>
      <c r="Y1019" s="140">
        <v>10.238322269161133</v>
      </c>
      <c r="Z1019" s="140">
        <v>0</v>
      </c>
      <c r="AA1019" s="142">
        <v>100</v>
      </c>
    </row>
    <row r="1020" spans="1:27" s="147" customFormat="1" ht="12.75" x14ac:dyDescent="0.2">
      <c r="A1020" s="130">
        <v>1012</v>
      </c>
      <c r="B1020" s="137" t="s">
        <v>1576</v>
      </c>
      <c r="C1020" s="138">
        <v>1615.2</v>
      </c>
      <c r="D1020" s="138">
        <v>786.1</v>
      </c>
      <c r="E1020" s="138">
        <v>809.1</v>
      </c>
      <c r="F1020" s="138">
        <v>0</v>
      </c>
      <c r="G1020" s="138">
        <v>20</v>
      </c>
      <c r="H1020" s="138">
        <v>1751.6999999999998</v>
      </c>
      <c r="I1020" s="139">
        <v>786.1</v>
      </c>
      <c r="J1020" s="139">
        <v>891.5</v>
      </c>
      <c r="K1020" s="139">
        <v>0</v>
      </c>
      <c r="L1020" s="139">
        <v>74.099999999999994</v>
      </c>
      <c r="M1020" s="138">
        <v>1751.6785</v>
      </c>
      <c r="N1020" s="139">
        <v>786.1</v>
      </c>
      <c r="O1020" s="139">
        <v>891.47849999999994</v>
      </c>
      <c r="P1020" s="139">
        <v>0</v>
      </c>
      <c r="Q1020" s="140">
        <v>74.099999999999994</v>
      </c>
      <c r="R1020" s="141">
        <v>-2.1499999999832653E-2</v>
      </c>
      <c r="S1020" s="140">
        <v>0</v>
      </c>
      <c r="T1020" s="140">
        <v>-2.1500000000060027E-2</v>
      </c>
      <c r="U1020" s="140">
        <v>0</v>
      </c>
      <c r="V1020" s="141">
        <v>0</v>
      </c>
      <c r="W1020" s="141">
        <v>99.998772620882576</v>
      </c>
      <c r="X1020" s="140">
        <v>100</v>
      </c>
      <c r="Y1020" s="140">
        <v>99.997588334268087</v>
      </c>
      <c r="Z1020" s="140">
        <v>0</v>
      </c>
      <c r="AA1020" s="142">
        <v>100</v>
      </c>
    </row>
    <row r="1021" spans="1:27" s="147" customFormat="1" ht="12.75" x14ac:dyDescent="0.2">
      <c r="A1021" s="130">
        <v>1013</v>
      </c>
      <c r="B1021" s="137" t="s">
        <v>2065</v>
      </c>
      <c r="C1021" s="138">
        <v>2670.4</v>
      </c>
      <c r="D1021" s="138">
        <v>804.1</v>
      </c>
      <c r="E1021" s="138">
        <v>1829.8</v>
      </c>
      <c r="F1021" s="138">
        <v>0</v>
      </c>
      <c r="G1021" s="138">
        <v>36.5</v>
      </c>
      <c r="H1021" s="138">
        <v>2856.1000000000004</v>
      </c>
      <c r="I1021" s="139">
        <v>804.1</v>
      </c>
      <c r="J1021" s="139">
        <v>1973.5</v>
      </c>
      <c r="K1021" s="139">
        <v>0</v>
      </c>
      <c r="L1021" s="139">
        <v>78.5</v>
      </c>
      <c r="M1021" s="138">
        <v>2469.0808999999999</v>
      </c>
      <c r="N1021" s="139">
        <v>804.1</v>
      </c>
      <c r="O1021" s="139">
        <v>1586.4809</v>
      </c>
      <c r="P1021" s="139">
        <v>0</v>
      </c>
      <c r="Q1021" s="140">
        <v>78.5</v>
      </c>
      <c r="R1021" s="141">
        <v>-387.01910000000044</v>
      </c>
      <c r="S1021" s="140">
        <v>0</v>
      </c>
      <c r="T1021" s="140">
        <v>-387.01909999999998</v>
      </c>
      <c r="U1021" s="140">
        <v>0</v>
      </c>
      <c r="V1021" s="141">
        <v>0</v>
      </c>
      <c r="W1021" s="141">
        <v>86.449385525716878</v>
      </c>
      <c r="X1021" s="140">
        <v>100</v>
      </c>
      <c r="Y1021" s="140">
        <v>80.389201925513049</v>
      </c>
      <c r="Z1021" s="140">
        <v>0</v>
      </c>
      <c r="AA1021" s="142">
        <v>100</v>
      </c>
    </row>
    <row r="1022" spans="1:27" s="147" customFormat="1" ht="12.75" x14ac:dyDescent="0.2">
      <c r="A1022" s="130">
        <v>1014</v>
      </c>
      <c r="B1022" s="137" t="s">
        <v>2066</v>
      </c>
      <c r="C1022" s="138">
        <v>1677.4</v>
      </c>
      <c r="D1022" s="138">
        <v>812.1</v>
      </c>
      <c r="E1022" s="138">
        <v>843.9</v>
      </c>
      <c r="F1022" s="138">
        <v>0</v>
      </c>
      <c r="G1022" s="138">
        <v>21.4</v>
      </c>
      <c r="H1022" s="138">
        <v>1767.8</v>
      </c>
      <c r="I1022" s="139">
        <v>812.1</v>
      </c>
      <c r="J1022" s="139">
        <v>896.4</v>
      </c>
      <c r="K1022" s="139">
        <v>0</v>
      </c>
      <c r="L1022" s="139">
        <v>59.300000000000011</v>
      </c>
      <c r="M1022" s="138">
        <v>1767.7494999999999</v>
      </c>
      <c r="N1022" s="139">
        <v>812.1</v>
      </c>
      <c r="O1022" s="139">
        <v>896.34950000000003</v>
      </c>
      <c r="P1022" s="139">
        <v>0</v>
      </c>
      <c r="Q1022" s="140">
        <v>59.300000000000011</v>
      </c>
      <c r="R1022" s="141">
        <v>-5.0500000000056389E-2</v>
      </c>
      <c r="S1022" s="140">
        <v>0</v>
      </c>
      <c r="T1022" s="140">
        <v>-5.0499999999942702E-2</v>
      </c>
      <c r="U1022" s="140">
        <v>0</v>
      </c>
      <c r="V1022" s="141">
        <v>0</v>
      </c>
      <c r="W1022" s="141">
        <v>99.997143342007007</v>
      </c>
      <c r="X1022" s="140">
        <v>100</v>
      </c>
      <c r="Y1022" s="140">
        <v>99.994366354306123</v>
      </c>
      <c r="Z1022" s="140">
        <v>0</v>
      </c>
      <c r="AA1022" s="142">
        <v>100</v>
      </c>
    </row>
    <row r="1023" spans="1:27" s="147" customFormat="1" ht="12.75" x14ac:dyDescent="0.2">
      <c r="A1023" s="130">
        <v>1015</v>
      </c>
      <c r="B1023" s="137" t="s">
        <v>2067</v>
      </c>
      <c r="C1023" s="138">
        <v>2420.9</v>
      </c>
      <c r="D1023" s="138">
        <v>934.1</v>
      </c>
      <c r="E1023" s="138">
        <v>1459.4</v>
      </c>
      <c r="F1023" s="138">
        <v>0</v>
      </c>
      <c r="G1023" s="138">
        <v>27.4</v>
      </c>
      <c r="H1023" s="138">
        <v>2520.400000000001</v>
      </c>
      <c r="I1023" s="139">
        <v>934.1</v>
      </c>
      <c r="J1023" s="139">
        <v>1529</v>
      </c>
      <c r="K1023" s="139">
        <v>0</v>
      </c>
      <c r="L1023" s="139">
        <v>57.3</v>
      </c>
      <c r="M1023" s="138">
        <v>2480.6861000000004</v>
      </c>
      <c r="N1023" s="139">
        <v>934.1</v>
      </c>
      <c r="O1023" s="139">
        <v>1489.2861</v>
      </c>
      <c r="P1023" s="139">
        <v>0</v>
      </c>
      <c r="Q1023" s="140">
        <v>57.3</v>
      </c>
      <c r="R1023" s="141">
        <v>-39.713900000000649</v>
      </c>
      <c r="S1023" s="140">
        <v>0</v>
      </c>
      <c r="T1023" s="140">
        <v>-39.713899999999967</v>
      </c>
      <c r="U1023" s="140">
        <v>0</v>
      </c>
      <c r="V1023" s="141">
        <v>0</v>
      </c>
      <c r="W1023" s="141">
        <v>98.424301698143125</v>
      </c>
      <c r="X1023" s="140">
        <v>100</v>
      </c>
      <c r="Y1023" s="140">
        <v>97.402622629169386</v>
      </c>
      <c r="Z1023" s="140">
        <v>0</v>
      </c>
      <c r="AA1023" s="142">
        <v>100</v>
      </c>
    </row>
    <row r="1024" spans="1:27" s="147" customFormat="1" ht="12.75" x14ac:dyDescent="0.2">
      <c r="A1024" s="130">
        <v>1016</v>
      </c>
      <c r="B1024" s="137" t="s">
        <v>2068</v>
      </c>
      <c r="C1024" s="138">
        <v>2613.3000000000002</v>
      </c>
      <c r="D1024" s="138">
        <v>786.7</v>
      </c>
      <c r="E1024" s="138">
        <v>1779.6</v>
      </c>
      <c r="F1024" s="138">
        <v>0</v>
      </c>
      <c r="G1024" s="138">
        <v>47</v>
      </c>
      <c r="H1024" s="138">
        <v>2793.4999999999995</v>
      </c>
      <c r="I1024" s="139">
        <v>786.7</v>
      </c>
      <c r="J1024" s="139">
        <v>1936.4999999999998</v>
      </c>
      <c r="K1024" s="139">
        <v>0</v>
      </c>
      <c r="L1024" s="139">
        <v>70.300000000000011</v>
      </c>
      <c r="M1024" s="138">
        <v>2694.2205000000004</v>
      </c>
      <c r="N1024" s="139">
        <v>786.7</v>
      </c>
      <c r="O1024" s="139">
        <v>1837.2205000000001</v>
      </c>
      <c r="P1024" s="139">
        <v>0</v>
      </c>
      <c r="Q1024" s="140">
        <v>70.300000000000011</v>
      </c>
      <c r="R1024" s="141">
        <v>-99.279499999999189</v>
      </c>
      <c r="S1024" s="140">
        <v>0</v>
      </c>
      <c r="T1024" s="140">
        <v>-99.279499999999643</v>
      </c>
      <c r="U1024" s="140">
        <v>0</v>
      </c>
      <c r="V1024" s="141">
        <v>0</v>
      </c>
      <c r="W1024" s="141">
        <v>96.446053338106339</v>
      </c>
      <c r="X1024" s="140">
        <v>100</v>
      </c>
      <c r="Y1024" s="140">
        <v>94.873250710043905</v>
      </c>
      <c r="Z1024" s="140">
        <v>0</v>
      </c>
      <c r="AA1024" s="142">
        <v>100</v>
      </c>
    </row>
    <row r="1025" spans="1:27" s="147" customFormat="1" ht="12.75" x14ac:dyDescent="0.2">
      <c r="A1025" s="130">
        <v>1017</v>
      </c>
      <c r="B1025" s="137" t="s">
        <v>2069</v>
      </c>
      <c r="C1025" s="138">
        <v>2338.4</v>
      </c>
      <c r="D1025" s="138">
        <v>784.5</v>
      </c>
      <c r="E1025" s="138">
        <v>1495.9</v>
      </c>
      <c r="F1025" s="138">
        <v>0</v>
      </c>
      <c r="G1025" s="138">
        <v>58</v>
      </c>
      <c r="H1025" s="138">
        <v>2560.2000000000003</v>
      </c>
      <c r="I1025" s="139">
        <v>784.5</v>
      </c>
      <c r="J1025" s="139">
        <v>1644.4</v>
      </c>
      <c r="K1025" s="139">
        <v>0</v>
      </c>
      <c r="L1025" s="139">
        <v>131.30000000000001</v>
      </c>
      <c r="M1025" s="138">
        <v>2475.5155000000004</v>
      </c>
      <c r="N1025" s="139">
        <v>784.5</v>
      </c>
      <c r="O1025" s="139">
        <v>1559.7155</v>
      </c>
      <c r="P1025" s="139">
        <v>0</v>
      </c>
      <c r="Q1025" s="140">
        <v>131.30000000000001</v>
      </c>
      <c r="R1025" s="141">
        <v>-84.684499999999844</v>
      </c>
      <c r="S1025" s="140">
        <v>0</v>
      </c>
      <c r="T1025" s="140">
        <v>-84.684500000000071</v>
      </c>
      <c r="U1025" s="140">
        <v>0</v>
      </c>
      <c r="V1025" s="141">
        <v>0</v>
      </c>
      <c r="W1025" s="141">
        <v>96.692270135145691</v>
      </c>
      <c r="X1025" s="140">
        <v>100</v>
      </c>
      <c r="Y1025" s="140">
        <v>94.850127706154225</v>
      </c>
      <c r="Z1025" s="140">
        <v>0</v>
      </c>
      <c r="AA1025" s="142">
        <v>100</v>
      </c>
    </row>
    <row r="1026" spans="1:27" s="147" customFormat="1" ht="12.75" x14ac:dyDescent="0.2">
      <c r="A1026" s="130">
        <v>1018</v>
      </c>
      <c r="B1026" s="137" t="s">
        <v>2070</v>
      </c>
      <c r="C1026" s="138">
        <v>2593.5</v>
      </c>
      <c r="D1026" s="138">
        <v>871.4</v>
      </c>
      <c r="E1026" s="138">
        <v>1690.7</v>
      </c>
      <c r="F1026" s="138">
        <v>0</v>
      </c>
      <c r="G1026" s="138">
        <v>31.4</v>
      </c>
      <c r="H1026" s="138">
        <v>2759.900000000001</v>
      </c>
      <c r="I1026" s="139">
        <v>871.4</v>
      </c>
      <c r="J1026" s="139">
        <v>1728.9</v>
      </c>
      <c r="K1026" s="139">
        <v>0</v>
      </c>
      <c r="L1026" s="139">
        <v>159.6</v>
      </c>
      <c r="M1026" s="138">
        <v>2410.2276000000002</v>
      </c>
      <c r="N1026" s="139">
        <v>871.4</v>
      </c>
      <c r="O1026" s="139">
        <v>1379.2275999999999</v>
      </c>
      <c r="P1026" s="139">
        <v>0</v>
      </c>
      <c r="Q1026" s="140">
        <v>159.6</v>
      </c>
      <c r="R1026" s="141">
        <v>-349.67240000000083</v>
      </c>
      <c r="S1026" s="140">
        <v>0</v>
      </c>
      <c r="T1026" s="140">
        <v>-349.67240000000015</v>
      </c>
      <c r="U1026" s="140">
        <v>0</v>
      </c>
      <c r="V1026" s="141">
        <v>0</v>
      </c>
      <c r="W1026" s="141">
        <v>87.330251096054184</v>
      </c>
      <c r="X1026" s="140">
        <v>100</v>
      </c>
      <c r="Y1026" s="140">
        <v>79.774862629417541</v>
      </c>
      <c r="Z1026" s="140">
        <v>0</v>
      </c>
      <c r="AA1026" s="142">
        <v>100</v>
      </c>
    </row>
    <row r="1027" spans="1:27" s="147" customFormat="1" ht="12.75" x14ac:dyDescent="0.2">
      <c r="A1027" s="130">
        <v>1019</v>
      </c>
      <c r="B1027" s="137" t="s">
        <v>2071</v>
      </c>
      <c r="C1027" s="138">
        <v>2292.6999999999998</v>
      </c>
      <c r="D1027" s="138">
        <v>863.8</v>
      </c>
      <c r="E1027" s="138">
        <v>1356.8</v>
      </c>
      <c r="F1027" s="138">
        <v>0</v>
      </c>
      <c r="G1027" s="138">
        <v>72.099999999999994</v>
      </c>
      <c r="H1027" s="138">
        <v>2547.9999999999995</v>
      </c>
      <c r="I1027" s="139">
        <v>863.8</v>
      </c>
      <c r="J1027" s="139">
        <v>1480.3</v>
      </c>
      <c r="K1027" s="139">
        <v>0</v>
      </c>
      <c r="L1027" s="139">
        <v>203.9</v>
      </c>
      <c r="M1027" s="138">
        <v>2548</v>
      </c>
      <c r="N1027" s="139">
        <v>863.8</v>
      </c>
      <c r="O1027" s="139">
        <v>1480.3</v>
      </c>
      <c r="P1027" s="139">
        <v>0</v>
      </c>
      <c r="Q1027" s="140">
        <v>203.9</v>
      </c>
      <c r="R1027" s="141">
        <v>0</v>
      </c>
      <c r="S1027" s="140">
        <v>0</v>
      </c>
      <c r="T1027" s="140">
        <v>0</v>
      </c>
      <c r="U1027" s="140">
        <v>0</v>
      </c>
      <c r="V1027" s="141">
        <v>0</v>
      </c>
      <c r="W1027" s="141">
        <v>100.00000000000003</v>
      </c>
      <c r="X1027" s="140">
        <v>100</v>
      </c>
      <c r="Y1027" s="140">
        <v>100</v>
      </c>
      <c r="Z1027" s="140">
        <v>0</v>
      </c>
      <c r="AA1027" s="142">
        <v>100</v>
      </c>
    </row>
    <row r="1028" spans="1:27" s="147" customFormat="1" ht="12.75" x14ac:dyDescent="0.2">
      <c r="A1028" s="130">
        <v>1020</v>
      </c>
      <c r="B1028" s="137" t="s">
        <v>2072</v>
      </c>
      <c r="C1028" s="138">
        <v>1694.7999999999997</v>
      </c>
      <c r="D1028" s="138">
        <v>811.4</v>
      </c>
      <c r="E1028" s="138">
        <v>864.3</v>
      </c>
      <c r="F1028" s="138">
        <v>0</v>
      </c>
      <c r="G1028" s="138">
        <v>19.100000000000001</v>
      </c>
      <c r="H1028" s="138">
        <v>1848.8000000000002</v>
      </c>
      <c r="I1028" s="139">
        <v>811.4</v>
      </c>
      <c r="J1028" s="139">
        <v>909.30000000000007</v>
      </c>
      <c r="K1028" s="139">
        <v>0</v>
      </c>
      <c r="L1028" s="139">
        <v>128.1</v>
      </c>
      <c r="M1028" s="138">
        <v>1848.8</v>
      </c>
      <c r="N1028" s="139">
        <v>811.4</v>
      </c>
      <c r="O1028" s="139">
        <v>909.3</v>
      </c>
      <c r="P1028" s="139">
        <v>0</v>
      </c>
      <c r="Q1028" s="140">
        <v>128.1</v>
      </c>
      <c r="R1028" s="141">
        <v>0</v>
      </c>
      <c r="S1028" s="140">
        <v>0</v>
      </c>
      <c r="T1028" s="140">
        <v>0</v>
      </c>
      <c r="U1028" s="140">
        <v>0</v>
      </c>
      <c r="V1028" s="141">
        <v>0</v>
      </c>
      <c r="W1028" s="141">
        <v>99.999999999999986</v>
      </c>
      <c r="X1028" s="140">
        <v>100</v>
      </c>
      <c r="Y1028" s="140">
        <v>99.999999999999986</v>
      </c>
      <c r="Z1028" s="140">
        <v>0</v>
      </c>
      <c r="AA1028" s="142">
        <v>100</v>
      </c>
    </row>
    <row r="1029" spans="1:27" s="147" customFormat="1" ht="12.75" x14ac:dyDescent="0.2">
      <c r="A1029" s="130">
        <v>1021</v>
      </c>
      <c r="B1029" s="137" t="s">
        <v>2073</v>
      </c>
      <c r="C1029" s="138">
        <v>2288.6999999999998</v>
      </c>
      <c r="D1029" s="138">
        <v>843.5</v>
      </c>
      <c r="E1029" s="138">
        <v>1389.1</v>
      </c>
      <c r="F1029" s="138">
        <v>0</v>
      </c>
      <c r="G1029" s="138">
        <v>56.1</v>
      </c>
      <c r="H1029" s="138">
        <v>2430.9</v>
      </c>
      <c r="I1029" s="139">
        <v>843.5</v>
      </c>
      <c r="J1029" s="139">
        <v>1459.3</v>
      </c>
      <c r="K1029" s="139">
        <v>0</v>
      </c>
      <c r="L1029" s="139">
        <v>128.1</v>
      </c>
      <c r="M1029" s="138">
        <v>2430.9</v>
      </c>
      <c r="N1029" s="139">
        <v>843.5</v>
      </c>
      <c r="O1029" s="139">
        <v>1459.3</v>
      </c>
      <c r="P1029" s="139">
        <v>0</v>
      </c>
      <c r="Q1029" s="140">
        <v>128.1</v>
      </c>
      <c r="R1029" s="141">
        <v>0</v>
      </c>
      <c r="S1029" s="140">
        <v>0</v>
      </c>
      <c r="T1029" s="140">
        <v>0</v>
      </c>
      <c r="U1029" s="140">
        <v>0</v>
      </c>
      <c r="V1029" s="141">
        <v>0</v>
      </c>
      <c r="W1029" s="141">
        <v>100</v>
      </c>
      <c r="X1029" s="140">
        <v>100</v>
      </c>
      <c r="Y1029" s="140">
        <v>100</v>
      </c>
      <c r="Z1029" s="140">
        <v>0</v>
      </c>
      <c r="AA1029" s="142">
        <v>100</v>
      </c>
    </row>
    <row r="1030" spans="1:27" s="147" customFormat="1" ht="12.75" x14ac:dyDescent="0.2">
      <c r="A1030" s="130">
        <v>1022</v>
      </c>
      <c r="B1030" s="137" t="s">
        <v>2074</v>
      </c>
      <c r="C1030" s="138">
        <v>4388.8999999999996</v>
      </c>
      <c r="D1030" s="138">
        <v>751.3</v>
      </c>
      <c r="E1030" s="138">
        <v>3617.1</v>
      </c>
      <c r="F1030" s="138">
        <v>0</v>
      </c>
      <c r="G1030" s="138">
        <v>20.5</v>
      </c>
      <c r="H1030" s="138">
        <v>4451.5999999999976</v>
      </c>
      <c r="I1030" s="139">
        <v>751.3</v>
      </c>
      <c r="J1030" s="139">
        <v>3653</v>
      </c>
      <c r="K1030" s="139">
        <v>0</v>
      </c>
      <c r="L1030" s="139">
        <v>47.3</v>
      </c>
      <c r="M1030" s="138">
        <v>4357.7093999999997</v>
      </c>
      <c r="N1030" s="139">
        <v>751.3</v>
      </c>
      <c r="O1030" s="139">
        <v>3559.1095</v>
      </c>
      <c r="P1030" s="139">
        <v>0</v>
      </c>
      <c r="Q1030" s="140">
        <v>47.3</v>
      </c>
      <c r="R1030" s="141">
        <v>-93.890599999997903</v>
      </c>
      <c r="S1030" s="140">
        <v>0</v>
      </c>
      <c r="T1030" s="140">
        <v>-93.890499999999975</v>
      </c>
      <c r="U1030" s="140">
        <v>0</v>
      </c>
      <c r="V1030" s="141">
        <v>0</v>
      </c>
      <c r="W1030" s="141">
        <v>97.890857219876054</v>
      </c>
      <c r="X1030" s="140">
        <v>100</v>
      </c>
      <c r="Y1030" s="140">
        <v>97.429770052012046</v>
      </c>
      <c r="Z1030" s="140">
        <v>0</v>
      </c>
      <c r="AA1030" s="142">
        <v>100</v>
      </c>
    </row>
    <row r="1031" spans="1:27" s="147" customFormat="1" ht="12.75" x14ac:dyDescent="0.2">
      <c r="A1031" s="130">
        <v>1023</v>
      </c>
      <c r="B1031" s="137" t="s">
        <v>2075</v>
      </c>
      <c r="C1031" s="138">
        <v>3559.7</v>
      </c>
      <c r="D1031" s="138">
        <v>976.8</v>
      </c>
      <c r="E1031" s="138">
        <v>2525.4</v>
      </c>
      <c r="F1031" s="138">
        <v>0</v>
      </c>
      <c r="G1031" s="138">
        <v>57.5</v>
      </c>
      <c r="H1031" s="138">
        <v>3746.3</v>
      </c>
      <c r="I1031" s="139">
        <v>976.8</v>
      </c>
      <c r="J1031" s="139">
        <v>2627.9</v>
      </c>
      <c r="K1031" s="139">
        <v>0</v>
      </c>
      <c r="L1031" s="139">
        <v>141.60000000000002</v>
      </c>
      <c r="M1031" s="138">
        <v>3689.5692000000004</v>
      </c>
      <c r="N1031" s="139">
        <v>976.8</v>
      </c>
      <c r="O1031" s="139">
        <v>2571.1691999999998</v>
      </c>
      <c r="P1031" s="139">
        <v>0</v>
      </c>
      <c r="Q1031" s="140">
        <v>141.60000000000002</v>
      </c>
      <c r="R1031" s="141">
        <v>-56.730799999999817</v>
      </c>
      <c r="S1031" s="140">
        <v>0</v>
      </c>
      <c r="T1031" s="140">
        <v>-56.730800000000272</v>
      </c>
      <c r="U1031" s="140">
        <v>0</v>
      </c>
      <c r="V1031" s="141">
        <v>0</v>
      </c>
      <c r="W1031" s="141">
        <v>98.485684542081529</v>
      </c>
      <c r="X1031" s="140">
        <v>100</v>
      </c>
      <c r="Y1031" s="140">
        <v>97.841211613836137</v>
      </c>
      <c r="Z1031" s="140">
        <v>0</v>
      </c>
      <c r="AA1031" s="142">
        <v>100</v>
      </c>
    </row>
    <row r="1032" spans="1:27" s="147" customFormat="1" ht="12.75" x14ac:dyDescent="0.2">
      <c r="A1032" s="130">
        <v>1024</v>
      </c>
      <c r="B1032" s="137" t="s">
        <v>2076</v>
      </c>
      <c r="C1032" s="138">
        <v>3462.1000000000004</v>
      </c>
      <c r="D1032" s="138">
        <v>870.5</v>
      </c>
      <c r="E1032" s="138">
        <v>2546.8000000000002</v>
      </c>
      <c r="F1032" s="138">
        <v>0</v>
      </c>
      <c r="G1032" s="138">
        <v>44.8</v>
      </c>
      <c r="H1032" s="138">
        <v>3560.8</v>
      </c>
      <c r="I1032" s="139">
        <v>870.5</v>
      </c>
      <c r="J1032" s="139">
        <v>2620.6000000000004</v>
      </c>
      <c r="K1032" s="139">
        <v>0</v>
      </c>
      <c r="L1032" s="139">
        <v>69.699999999999989</v>
      </c>
      <c r="M1032" s="138">
        <v>3216.0940999999998</v>
      </c>
      <c r="N1032" s="139">
        <v>870.5</v>
      </c>
      <c r="O1032" s="139">
        <v>2275.8941</v>
      </c>
      <c r="P1032" s="139">
        <v>0</v>
      </c>
      <c r="Q1032" s="140">
        <v>69.699999999999989</v>
      </c>
      <c r="R1032" s="141">
        <v>-344.70590000000038</v>
      </c>
      <c r="S1032" s="140">
        <v>0</v>
      </c>
      <c r="T1032" s="140">
        <v>-344.70590000000038</v>
      </c>
      <c r="U1032" s="140">
        <v>0</v>
      </c>
      <c r="V1032" s="141">
        <v>0</v>
      </c>
      <c r="W1032" s="141">
        <v>90.319425410020216</v>
      </c>
      <c r="X1032" s="140">
        <v>100</v>
      </c>
      <c r="Y1032" s="140">
        <v>86.84629855758223</v>
      </c>
      <c r="Z1032" s="140">
        <v>0</v>
      </c>
      <c r="AA1032" s="142">
        <v>100</v>
      </c>
    </row>
    <row r="1033" spans="1:27" s="147" customFormat="1" ht="12.75" x14ac:dyDescent="0.2">
      <c r="A1033" s="130">
        <v>1025</v>
      </c>
      <c r="B1033" s="137" t="s">
        <v>2077</v>
      </c>
      <c r="C1033" s="138">
        <v>1675.9</v>
      </c>
      <c r="D1033" s="138">
        <v>949.8</v>
      </c>
      <c r="E1033" s="138">
        <v>700.7</v>
      </c>
      <c r="F1033" s="138">
        <v>0</v>
      </c>
      <c r="G1033" s="138">
        <v>25.4</v>
      </c>
      <c r="H1033" s="138">
        <v>1704.6000000000004</v>
      </c>
      <c r="I1033" s="139">
        <v>949.8</v>
      </c>
      <c r="J1033" s="139">
        <v>719.9</v>
      </c>
      <c r="K1033" s="139">
        <v>0</v>
      </c>
      <c r="L1033" s="139">
        <v>34.900000000000006</v>
      </c>
      <c r="M1033" s="138">
        <v>1396.1739</v>
      </c>
      <c r="N1033" s="139">
        <v>949.8</v>
      </c>
      <c r="O1033" s="139">
        <v>411.47390000000001</v>
      </c>
      <c r="P1033" s="139">
        <v>0</v>
      </c>
      <c r="Q1033" s="140">
        <v>34.900000000000006</v>
      </c>
      <c r="R1033" s="141">
        <v>-308.42610000000036</v>
      </c>
      <c r="S1033" s="140">
        <v>0</v>
      </c>
      <c r="T1033" s="140">
        <v>-308.42609999999996</v>
      </c>
      <c r="U1033" s="140">
        <v>0</v>
      </c>
      <c r="V1033" s="141">
        <v>0</v>
      </c>
      <c r="W1033" s="141">
        <v>81.906247800070375</v>
      </c>
      <c r="X1033" s="140">
        <v>100</v>
      </c>
      <c r="Y1033" s="140">
        <v>57.157091262675372</v>
      </c>
      <c r="Z1033" s="140">
        <v>0</v>
      </c>
      <c r="AA1033" s="142">
        <v>100</v>
      </c>
    </row>
    <row r="1034" spans="1:27" s="147" customFormat="1" ht="12.75" x14ac:dyDescent="0.2">
      <c r="A1034" s="130">
        <v>1026</v>
      </c>
      <c r="B1034" s="137" t="s">
        <v>2078</v>
      </c>
      <c r="C1034" s="138">
        <v>4596</v>
      </c>
      <c r="D1034" s="138">
        <v>1041.2</v>
      </c>
      <c r="E1034" s="138">
        <v>3500.4</v>
      </c>
      <c r="F1034" s="138">
        <v>0</v>
      </c>
      <c r="G1034" s="138">
        <v>54.4</v>
      </c>
      <c r="H1034" s="138">
        <v>4899.7999999999993</v>
      </c>
      <c r="I1034" s="139">
        <v>1041.2</v>
      </c>
      <c r="J1034" s="139">
        <v>3696</v>
      </c>
      <c r="K1034" s="139">
        <v>0</v>
      </c>
      <c r="L1034" s="139">
        <v>162.60000000000002</v>
      </c>
      <c r="M1034" s="138">
        <v>4899.7988000000005</v>
      </c>
      <c r="N1034" s="139">
        <v>1041.2</v>
      </c>
      <c r="O1034" s="139">
        <v>3695.9987999999994</v>
      </c>
      <c r="P1034" s="139">
        <v>0</v>
      </c>
      <c r="Q1034" s="140">
        <v>162.60000000000002</v>
      </c>
      <c r="R1034" s="141">
        <v>-1.1999999987892807E-3</v>
      </c>
      <c r="S1034" s="140">
        <v>0</v>
      </c>
      <c r="T1034" s="140">
        <v>-1.2000000006082701E-3</v>
      </c>
      <c r="U1034" s="140">
        <v>0</v>
      </c>
      <c r="V1034" s="141">
        <v>0</v>
      </c>
      <c r="W1034" s="141">
        <v>99.999975509204489</v>
      </c>
      <c r="X1034" s="140">
        <v>100</v>
      </c>
      <c r="Y1034" s="140">
        <v>99.999967532467508</v>
      </c>
      <c r="Z1034" s="140">
        <v>0</v>
      </c>
      <c r="AA1034" s="142">
        <v>100</v>
      </c>
    </row>
    <row r="1035" spans="1:27" s="147" customFormat="1" ht="12.75" x14ac:dyDescent="0.2">
      <c r="A1035" s="130">
        <v>1027</v>
      </c>
      <c r="B1035" s="137" t="s">
        <v>2079</v>
      </c>
      <c r="C1035" s="138">
        <v>5653.4</v>
      </c>
      <c r="D1035" s="138">
        <v>1153.4000000000001</v>
      </c>
      <c r="E1035" s="138">
        <v>4442.1000000000004</v>
      </c>
      <c r="F1035" s="138">
        <v>0</v>
      </c>
      <c r="G1035" s="138">
        <v>57.9</v>
      </c>
      <c r="H1035" s="138">
        <v>5760.5000000000018</v>
      </c>
      <c r="I1035" s="139">
        <v>1153.4000000000001</v>
      </c>
      <c r="J1035" s="139">
        <v>4489.8</v>
      </c>
      <c r="K1035" s="139">
        <v>0</v>
      </c>
      <c r="L1035" s="139">
        <v>117.29999999999998</v>
      </c>
      <c r="M1035" s="138">
        <v>5281.6361000000006</v>
      </c>
      <c r="N1035" s="139">
        <v>1153.4000000000001</v>
      </c>
      <c r="O1035" s="139">
        <v>4010.9360999999999</v>
      </c>
      <c r="P1035" s="139">
        <v>0</v>
      </c>
      <c r="Q1035" s="140">
        <v>117.29999999999998</v>
      </c>
      <c r="R1035" s="141">
        <v>-478.86390000000119</v>
      </c>
      <c r="S1035" s="140">
        <v>0</v>
      </c>
      <c r="T1035" s="140">
        <v>-478.86390000000029</v>
      </c>
      <c r="U1035" s="140">
        <v>0</v>
      </c>
      <c r="V1035" s="141">
        <v>0</v>
      </c>
      <c r="W1035" s="141">
        <v>91.687112229841134</v>
      </c>
      <c r="X1035" s="140">
        <v>100</v>
      </c>
      <c r="Y1035" s="140">
        <v>89.334404650541217</v>
      </c>
      <c r="Z1035" s="140">
        <v>0</v>
      </c>
      <c r="AA1035" s="142">
        <v>100</v>
      </c>
    </row>
    <row r="1036" spans="1:27" s="147" customFormat="1" ht="12.75" x14ac:dyDescent="0.2">
      <c r="A1036" s="130">
        <v>1028</v>
      </c>
      <c r="B1036" s="137" t="s">
        <v>2080</v>
      </c>
      <c r="C1036" s="138">
        <v>1940.8</v>
      </c>
      <c r="D1036" s="138">
        <v>784</v>
      </c>
      <c r="E1036" s="138">
        <v>1143.2</v>
      </c>
      <c r="F1036" s="138">
        <v>0</v>
      </c>
      <c r="G1036" s="138">
        <v>13.6</v>
      </c>
      <c r="H1036" s="138">
        <v>2009.3999999999994</v>
      </c>
      <c r="I1036" s="139">
        <v>784</v>
      </c>
      <c r="J1036" s="139">
        <v>1169.2</v>
      </c>
      <c r="K1036" s="139">
        <v>0</v>
      </c>
      <c r="L1036" s="139">
        <v>56.199999999999989</v>
      </c>
      <c r="M1036" s="138">
        <v>1898.5786000000001</v>
      </c>
      <c r="N1036" s="139">
        <v>784</v>
      </c>
      <c r="O1036" s="139">
        <v>1058.3786</v>
      </c>
      <c r="P1036" s="139">
        <v>0</v>
      </c>
      <c r="Q1036" s="140">
        <v>56.199999999999989</v>
      </c>
      <c r="R1036" s="141">
        <v>-110.82139999999936</v>
      </c>
      <c r="S1036" s="140">
        <v>0</v>
      </c>
      <c r="T1036" s="140">
        <v>-110.82140000000004</v>
      </c>
      <c r="U1036" s="140">
        <v>0</v>
      </c>
      <c r="V1036" s="141">
        <v>0</v>
      </c>
      <c r="W1036" s="141">
        <v>94.484851199363035</v>
      </c>
      <c r="X1036" s="140">
        <v>100</v>
      </c>
      <c r="Y1036" s="140">
        <v>90.521604515908308</v>
      </c>
      <c r="Z1036" s="140">
        <v>0</v>
      </c>
      <c r="AA1036" s="142">
        <v>100</v>
      </c>
    </row>
    <row r="1037" spans="1:27" s="147" customFormat="1" ht="12.75" x14ac:dyDescent="0.2">
      <c r="A1037" s="130">
        <v>1029</v>
      </c>
      <c r="B1037" s="137" t="s">
        <v>2081</v>
      </c>
      <c r="C1037" s="138">
        <v>1716</v>
      </c>
      <c r="D1037" s="138">
        <v>713.6</v>
      </c>
      <c r="E1037" s="138">
        <v>967.8</v>
      </c>
      <c r="F1037" s="138">
        <v>0</v>
      </c>
      <c r="G1037" s="138">
        <v>34.6</v>
      </c>
      <c r="H1037" s="138">
        <v>1778.5</v>
      </c>
      <c r="I1037" s="139">
        <v>713.6</v>
      </c>
      <c r="J1037" s="139">
        <v>1030.3000000000002</v>
      </c>
      <c r="K1037" s="139">
        <v>0</v>
      </c>
      <c r="L1037" s="139">
        <v>34.599999999999994</v>
      </c>
      <c r="M1037" s="138">
        <v>1561.5398999999998</v>
      </c>
      <c r="N1037" s="139">
        <v>713.6</v>
      </c>
      <c r="O1037" s="139">
        <v>813.33989999999994</v>
      </c>
      <c r="P1037" s="139">
        <v>0</v>
      </c>
      <c r="Q1037" s="140">
        <v>34.599999999999994</v>
      </c>
      <c r="R1037" s="141">
        <v>-216.96010000000024</v>
      </c>
      <c r="S1037" s="140">
        <v>0</v>
      </c>
      <c r="T1037" s="140">
        <v>-216.96010000000024</v>
      </c>
      <c r="U1037" s="140">
        <v>0</v>
      </c>
      <c r="V1037" s="141">
        <v>0</v>
      </c>
      <c r="W1037" s="141">
        <v>87.800950238965399</v>
      </c>
      <c r="X1037" s="140">
        <v>100</v>
      </c>
      <c r="Y1037" s="140">
        <v>78.942046006017648</v>
      </c>
      <c r="Z1037" s="140">
        <v>0</v>
      </c>
      <c r="AA1037" s="142">
        <v>100</v>
      </c>
    </row>
    <row r="1038" spans="1:27" s="147" customFormat="1" ht="12.75" x14ac:dyDescent="0.2">
      <c r="A1038" s="130">
        <v>1030</v>
      </c>
      <c r="B1038" s="137" t="s">
        <v>2082</v>
      </c>
      <c r="C1038" s="138">
        <v>1542.4</v>
      </c>
      <c r="D1038" s="138">
        <v>701.1</v>
      </c>
      <c r="E1038" s="138">
        <v>815.4</v>
      </c>
      <c r="F1038" s="138">
        <v>0</v>
      </c>
      <c r="G1038" s="138">
        <v>25.9</v>
      </c>
      <c r="H1038" s="138">
        <v>1603.6</v>
      </c>
      <c r="I1038" s="139">
        <v>701.1</v>
      </c>
      <c r="J1038" s="139">
        <v>833</v>
      </c>
      <c r="K1038" s="139">
        <v>0</v>
      </c>
      <c r="L1038" s="139">
        <v>69.5</v>
      </c>
      <c r="M1038" s="138">
        <v>1438.4621999999999</v>
      </c>
      <c r="N1038" s="139">
        <v>701.1</v>
      </c>
      <c r="O1038" s="139">
        <v>667.86220000000003</v>
      </c>
      <c r="P1038" s="139">
        <v>0</v>
      </c>
      <c r="Q1038" s="140">
        <v>69.5</v>
      </c>
      <c r="R1038" s="141">
        <v>-165.13779999999997</v>
      </c>
      <c r="S1038" s="140">
        <v>0</v>
      </c>
      <c r="T1038" s="140">
        <v>-165.13779999999997</v>
      </c>
      <c r="U1038" s="140">
        <v>0</v>
      </c>
      <c r="V1038" s="141">
        <v>0</v>
      </c>
      <c r="W1038" s="141">
        <v>89.702057869792966</v>
      </c>
      <c r="X1038" s="140">
        <v>100</v>
      </c>
      <c r="Y1038" s="141">
        <v>80.175534213685467</v>
      </c>
      <c r="Z1038" s="141">
        <v>0</v>
      </c>
      <c r="AA1038" s="148">
        <v>100</v>
      </c>
    </row>
    <row r="1039" spans="1:27" s="147" customFormat="1" ht="12.75" x14ac:dyDescent="0.2">
      <c r="A1039" s="130">
        <v>1031</v>
      </c>
      <c r="B1039" s="137" t="s">
        <v>2083</v>
      </c>
      <c r="C1039" s="138">
        <v>2949.6</v>
      </c>
      <c r="D1039" s="138">
        <v>881.4</v>
      </c>
      <c r="E1039" s="138">
        <v>2023.2</v>
      </c>
      <c r="F1039" s="138">
        <v>0</v>
      </c>
      <c r="G1039" s="138">
        <v>45</v>
      </c>
      <c r="H1039" s="138">
        <v>3116.0999999999995</v>
      </c>
      <c r="I1039" s="139">
        <v>881.4</v>
      </c>
      <c r="J1039" s="139">
        <v>2142.6999999999998</v>
      </c>
      <c r="K1039" s="139">
        <v>0</v>
      </c>
      <c r="L1039" s="139">
        <v>92.000000000000014</v>
      </c>
      <c r="M1039" s="138">
        <v>2521.6747999999998</v>
      </c>
      <c r="N1039" s="139">
        <v>881.4</v>
      </c>
      <c r="O1039" s="139">
        <v>1548.2747999999999</v>
      </c>
      <c r="P1039" s="139">
        <v>0</v>
      </c>
      <c r="Q1039" s="140">
        <v>92.000000000000014</v>
      </c>
      <c r="R1039" s="141">
        <v>-594.42519999999968</v>
      </c>
      <c r="S1039" s="140">
        <v>0</v>
      </c>
      <c r="T1039" s="140">
        <v>-594.4251999999999</v>
      </c>
      <c r="U1039" s="140">
        <v>0</v>
      </c>
      <c r="V1039" s="141">
        <v>0</v>
      </c>
      <c r="W1039" s="141">
        <v>80.924065338082869</v>
      </c>
      <c r="X1039" s="140">
        <v>100</v>
      </c>
      <c r="Y1039" s="141">
        <v>72.258122929014803</v>
      </c>
      <c r="Z1039" s="141">
        <v>0</v>
      </c>
      <c r="AA1039" s="148">
        <v>100</v>
      </c>
    </row>
    <row r="1040" spans="1:27" s="147" customFormat="1" ht="12.75" x14ac:dyDescent="0.2">
      <c r="A1040" s="130">
        <v>1032</v>
      </c>
      <c r="B1040" s="137" t="s">
        <v>2084</v>
      </c>
      <c r="C1040" s="138">
        <v>3207.9</v>
      </c>
      <c r="D1040" s="138">
        <v>696.9</v>
      </c>
      <c r="E1040" s="138">
        <v>2390.4</v>
      </c>
      <c r="F1040" s="138">
        <v>0</v>
      </c>
      <c r="G1040" s="138">
        <v>120.6</v>
      </c>
      <c r="H1040" s="138">
        <v>3424.5000000000005</v>
      </c>
      <c r="I1040" s="139">
        <v>696.9</v>
      </c>
      <c r="J1040" s="139">
        <v>2527.6</v>
      </c>
      <c r="K1040" s="139">
        <v>0</v>
      </c>
      <c r="L1040" s="139">
        <v>200</v>
      </c>
      <c r="M1040" s="138">
        <v>3217.1579000000002</v>
      </c>
      <c r="N1040" s="139">
        <v>696.9</v>
      </c>
      <c r="O1040" s="139">
        <v>2320.2579000000005</v>
      </c>
      <c r="P1040" s="139">
        <v>0</v>
      </c>
      <c r="Q1040" s="140">
        <v>200</v>
      </c>
      <c r="R1040" s="141">
        <v>-207.3421000000003</v>
      </c>
      <c r="S1040" s="140">
        <v>0</v>
      </c>
      <c r="T1040" s="140">
        <v>-207.34209999999939</v>
      </c>
      <c r="U1040" s="140">
        <v>0</v>
      </c>
      <c r="V1040" s="141">
        <v>0</v>
      </c>
      <c r="W1040" s="141">
        <v>93.945332165279595</v>
      </c>
      <c r="X1040" s="140">
        <v>100</v>
      </c>
      <c r="Y1040" s="141">
        <v>91.796878461781944</v>
      </c>
      <c r="Z1040" s="141">
        <v>0</v>
      </c>
      <c r="AA1040" s="148">
        <v>100</v>
      </c>
    </row>
    <row r="1041" spans="1:27" s="147" customFormat="1" ht="12.75" x14ac:dyDescent="0.2">
      <c r="A1041" s="130">
        <v>1033</v>
      </c>
      <c r="B1041" s="137" t="s">
        <v>2085</v>
      </c>
      <c r="C1041" s="138">
        <v>4158</v>
      </c>
      <c r="D1041" s="138">
        <v>1084.8</v>
      </c>
      <c r="E1041" s="138">
        <v>2979.2</v>
      </c>
      <c r="F1041" s="138">
        <v>0</v>
      </c>
      <c r="G1041" s="138">
        <v>94</v>
      </c>
      <c r="H1041" s="138">
        <v>4462.1000000000004</v>
      </c>
      <c r="I1041" s="139">
        <v>1084.8</v>
      </c>
      <c r="J1041" s="139">
        <v>3175.6000000000004</v>
      </c>
      <c r="K1041" s="139">
        <v>0</v>
      </c>
      <c r="L1041" s="139">
        <v>201.7</v>
      </c>
      <c r="M1041" s="138">
        <v>3827.8257999999996</v>
      </c>
      <c r="N1041" s="139">
        <v>1084.8</v>
      </c>
      <c r="O1041" s="139">
        <v>2541.3258000000001</v>
      </c>
      <c r="P1041" s="139">
        <v>0</v>
      </c>
      <c r="Q1041" s="140">
        <v>201.7</v>
      </c>
      <c r="R1041" s="141">
        <v>-634.27420000000075</v>
      </c>
      <c r="S1041" s="140">
        <v>0</v>
      </c>
      <c r="T1041" s="140">
        <v>-634.27420000000029</v>
      </c>
      <c r="U1041" s="140">
        <v>0</v>
      </c>
      <c r="V1041" s="141">
        <v>0</v>
      </c>
      <c r="W1041" s="141">
        <v>85.785298402097652</v>
      </c>
      <c r="X1041" s="140">
        <v>100</v>
      </c>
      <c r="Y1041" s="140">
        <v>80.026634336818233</v>
      </c>
      <c r="Z1041" s="140">
        <v>0</v>
      </c>
      <c r="AA1041" s="142">
        <v>100</v>
      </c>
    </row>
    <row r="1042" spans="1:27" s="147" customFormat="1" ht="12.75" x14ac:dyDescent="0.2">
      <c r="A1042" s="130">
        <v>1034</v>
      </c>
      <c r="B1042" s="137" t="s">
        <v>1631</v>
      </c>
      <c r="C1042" s="138">
        <v>6265.4</v>
      </c>
      <c r="D1042" s="138">
        <v>1062.5</v>
      </c>
      <c r="E1042" s="138">
        <v>4979.2</v>
      </c>
      <c r="F1042" s="138">
        <v>0</v>
      </c>
      <c r="G1042" s="138">
        <v>223.7</v>
      </c>
      <c r="H1042" s="138">
        <v>6624.2</v>
      </c>
      <c r="I1042" s="139">
        <v>1062.5</v>
      </c>
      <c r="J1042" s="139">
        <v>5314.7</v>
      </c>
      <c r="K1042" s="139">
        <v>0</v>
      </c>
      <c r="L1042" s="139">
        <v>247</v>
      </c>
      <c r="M1042" s="138">
        <v>6623.9760999999999</v>
      </c>
      <c r="N1042" s="139">
        <v>1062.5</v>
      </c>
      <c r="O1042" s="139">
        <v>5314.4760999999999</v>
      </c>
      <c r="P1042" s="139">
        <v>0</v>
      </c>
      <c r="Q1042" s="140">
        <v>247</v>
      </c>
      <c r="R1042" s="141">
        <v>-0.2238999999999578</v>
      </c>
      <c r="S1042" s="140">
        <v>0</v>
      </c>
      <c r="T1042" s="140">
        <v>-0.2238999999999578</v>
      </c>
      <c r="U1042" s="140">
        <v>0</v>
      </c>
      <c r="V1042" s="141">
        <v>0</v>
      </c>
      <c r="W1042" s="141">
        <v>99.99661996920382</v>
      </c>
      <c r="X1042" s="140">
        <v>100</v>
      </c>
      <c r="Y1042" s="140">
        <v>99.995787156377588</v>
      </c>
      <c r="Z1042" s="140">
        <v>0</v>
      </c>
      <c r="AA1042" s="142">
        <v>100</v>
      </c>
    </row>
    <row r="1043" spans="1:27" s="147" customFormat="1" ht="12.75" x14ac:dyDescent="0.2">
      <c r="A1043" s="130">
        <v>1035</v>
      </c>
      <c r="B1043" s="137" t="s">
        <v>2086</v>
      </c>
      <c r="C1043" s="138">
        <v>2345.8000000000002</v>
      </c>
      <c r="D1043" s="138">
        <v>711.5</v>
      </c>
      <c r="E1043" s="138">
        <v>1541.4</v>
      </c>
      <c r="F1043" s="138">
        <v>0</v>
      </c>
      <c r="G1043" s="138">
        <v>92.9</v>
      </c>
      <c r="H1043" s="138">
        <v>2520.6999999999998</v>
      </c>
      <c r="I1043" s="139">
        <v>711.5</v>
      </c>
      <c r="J1043" s="139">
        <v>1629.1999999999998</v>
      </c>
      <c r="K1043" s="139">
        <v>0</v>
      </c>
      <c r="L1043" s="139">
        <v>180</v>
      </c>
      <c r="M1043" s="138">
        <v>2441.8059999999996</v>
      </c>
      <c r="N1043" s="139">
        <v>711.5</v>
      </c>
      <c r="O1043" s="139">
        <v>1550.3059999999998</v>
      </c>
      <c r="P1043" s="139">
        <v>0</v>
      </c>
      <c r="Q1043" s="140">
        <v>180</v>
      </c>
      <c r="R1043" s="141">
        <v>-78.894000000000233</v>
      </c>
      <c r="S1043" s="140">
        <v>0</v>
      </c>
      <c r="T1043" s="140">
        <v>-78.894000000000005</v>
      </c>
      <c r="U1043" s="140">
        <v>0</v>
      </c>
      <c r="V1043" s="141">
        <v>0</v>
      </c>
      <c r="W1043" s="141">
        <v>96.870155115642476</v>
      </c>
      <c r="X1043" s="140">
        <v>100</v>
      </c>
      <c r="Y1043" s="140">
        <v>95.157500613798192</v>
      </c>
      <c r="Z1043" s="140">
        <v>0</v>
      </c>
      <c r="AA1043" s="142">
        <v>100</v>
      </c>
    </row>
    <row r="1044" spans="1:27" s="147" customFormat="1" ht="12.75" x14ac:dyDescent="0.2">
      <c r="A1044" s="130">
        <v>1036</v>
      </c>
      <c r="B1044" s="137" t="s">
        <v>2087</v>
      </c>
      <c r="C1044" s="138">
        <v>5954.0000000000009</v>
      </c>
      <c r="D1044" s="138">
        <v>799.1</v>
      </c>
      <c r="E1044" s="138">
        <v>4797.3</v>
      </c>
      <c r="F1044" s="138">
        <v>0</v>
      </c>
      <c r="G1044" s="138">
        <v>357.6</v>
      </c>
      <c r="H1044" s="138">
        <v>6465.5000000000009</v>
      </c>
      <c r="I1044" s="139">
        <v>799.1</v>
      </c>
      <c r="J1044" s="139">
        <v>5083.5</v>
      </c>
      <c r="K1044" s="139">
        <v>0</v>
      </c>
      <c r="L1044" s="139">
        <v>582.90000000000009</v>
      </c>
      <c r="M1044" s="138">
        <v>6460.3832000000002</v>
      </c>
      <c r="N1044" s="139">
        <v>799.1</v>
      </c>
      <c r="O1044" s="139">
        <v>5078.3831999999993</v>
      </c>
      <c r="P1044" s="139">
        <v>0</v>
      </c>
      <c r="Q1044" s="140">
        <v>582.90000000000009</v>
      </c>
      <c r="R1044" s="141">
        <v>-5.1168000000006941</v>
      </c>
      <c r="S1044" s="140">
        <v>0</v>
      </c>
      <c r="T1044" s="140">
        <v>-5.1168000000006941</v>
      </c>
      <c r="U1044" s="140">
        <v>0</v>
      </c>
      <c r="V1044" s="141">
        <v>0</v>
      </c>
      <c r="W1044" s="141">
        <v>99.920859948959844</v>
      </c>
      <c r="X1044" s="140">
        <v>100</v>
      </c>
      <c r="Y1044" s="140">
        <v>99.899344939510172</v>
      </c>
      <c r="Z1044" s="140">
        <v>0</v>
      </c>
      <c r="AA1044" s="142">
        <v>100</v>
      </c>
    </row>
    <row r="1045" spans="1:27" s="147" customFormat="1" ht="12.75" x14ac:dyDescent="0.2">
      <c r="A1045" s="130">
        <v>1037</v>
      </c>
      <c r="B1045" s="137" t="s">
        <v>2088</v>
      </c>
      <c r="C1045" s="138">
        <v>1852.7</v>
      </c>
      <c r="D1045" s="138">
        <v>827.1</v>
      </c>
      <c r="E1045" s="138">
        <v>1006.1</v>
      </c>
      <c r="F1045" s="138">
        <v>0</v>
      </c>
      <c r="G1045" s="138">
        <v>19.5</v>
      </c>
      <c r="H1045" s="138">
        <v>1913.1</v>
      </c>
      <c r="I1045" s="139">
        <v>827.1</v>
      </c>
      <c r="J1045" s="139">
        <v>1066.5</v>
      </c>
      <c r="K1045" s="139">
        <v>0</v>
      </c>
      <c r="L1045" s="139">
        <v>19.5</v>
      </c>
      <c r="M1045" s="138">
        <v>1913.1</v>
      </c>
      <c r="N1045" s="139">
        <v>827.1</v>
      </c>
      <c r="O1045" s="139">
        <v>1066.5</v>
      </c>
      <c r="P1045" s="139">
        <v>0</v>
      </c>
      <c r="Q1045" s="140">
        <v>19.5</v>
      </c>
      <c r="R1045" s="141">
        <v>0</v>
      </c>
      <c r="S1045" s="140">
        <v>0</v>
      </c>
      <c r="T1045" s="140">
        <v>0</v>
      </c>
      <c r="U1045" s="140">
        <v>0</v>
      </c>
      <c r="V1045" s="141">
        <v>0</v>
      </c>
      <c r="W1045" s="141">
        <v>100</v>
      </c>
      <c r="X1045" s="140">
        <v>100</v>
      </c>
      <c r="Y1045" s="140">
        <v>100</v>
      </c>
      <c r="Z1045" s="140">
        <v>0</v>
      </c>
      <c r="AA1045" s="142">
        <v>100</v>
      </c>
    </row>
    <row r="1046" spans="1:27" s="147" customFormat="1" ht="12.75" x14ac:dyDescent="0.2">
      <c r="A1046" s="130">
        <v>1038</v>
      </c>
      <c r="B1046" s="137" t="s">
        <v>2089</v>
      </c>
      <c r="C1046" s="138">
        <v>1672.5</v>
      </c>
      <c r="D1046" s="138">
        <v>694.7</v>
      </c>
      <c r="E1046" s="138">
        <v>949.4</v>
      </c>
      <c r="F1046" s="138">
        <v>0</v>
      </c>
      <c r="G1046" s="138">
        <v>28.4</v>
      </c>
      <c r="H1046" s="138">
        <v>1747.3000000000002</v>
      </c>
      <c r="I1046" s="139">
        <v>694.7</v>
      </c>
      <c r="J1046" s="139">
        <v>999.7</v>
      </c>
      <c r="K1046" s="139">
        <v>0</v>
      </c>
      <c r="L1046" s="139">
        <v>52.900000000000006</v>
      </c>
      <c r="M1046" s="138">
        <v>1628.6522000000002</v>
      </c>
      <c r="N1046" s="139">
        <v>694.7</v>
      </c>
      <c r="O1046" s="139">
        <v>881.05220000000008</v>
      </c>
      <c r="P1046" s="139">
        <v>0</v>
      </c>
      <c r="Q1046" s="140">
        <v>52.900000000000006</v>
      </c>
      <c r="R1046" s="141">
        <v>-118.64779999999996</v>
      </c>
      <c r="S1046" s="140">
        <v>0</v>
      </c>
      <c r="T1046" s="140">
        <v>-118.64779999999996</v>
      </c>
      <c r="U1046" s="140">
        <v>0</v>
      </c>
      <c r="V1046" s="141">
        <v>0</v>
      </c>
      <c r="W1046" s="141">
        <v>93.209649173009794</v>
      </c>
      <c r="X1046" s="140">
        <v>100</v>
      </c>
      <c r="Y1046" s="140">
        <v>88.131659497849355</v>
      </c>
      <c r="Z1046" s="140">
        <v>0</v>
      </c>
      <c r="AA1046" s="142">
        <v>100</v>
      </c>
    </row>
    <row r="1047" spans="1:27" s="147" customFormat="1" ht="12.75" x14ac:dyDescent="0.2">
      <c r="A1047" s="130">
        <v>1039</v>
      </c>
      <c r="B1047" s="137" t="s">
        <v>2090</v>
      </c>
      <c r="C1047" s="138">
        <v>5271.1</v>
      </c>
      <c r="D1047" s="138">
        <v>1063.8</v>
      </c>
      <c r="E1047" s="138">
        <v>4104.2</v>
      </c>
      <c r="F1047" s="138">
        <v>0</v>
      </c>
      <c r="G1047" s="138">
        <v>103.1</v>
      </c>
      <c r="H1047" s="138">
        <v>5577.5999999999995</v>
      </c>
      <c r="I1047" s="139">
        <v>1063.8</v>
      </c>
      <c r="J1047" s="139">
        <v>4327.8999999999996</v>
      </c>
      <c r="K1047" s="139">
        <v>0</v>
      </c>
      <c r="L1047" s="139">
        <v>185.9</v>
      </c>
      <c r="M1047" s="138">
        <v>4834.8229999999994</v>
      </c>
      <c r="N1047" s="139">
        <v>1063.8</v>
      </c>
      <c r="O1047" s="139">
        <v>3585.123</v>
      </c>
      <c r="P1047" s="139">
        <v>0</v>
      </c>
      <c r="Q1047" s="140">
        <v>185.9</v>
      </c>
      <c r="R1047" s="141">
        <v>-742.77700000000004</v>
      </c>
      <c r="S1047" s="140">
        <v>0</v>
      </c>
      <c r="T1047" s="140">
        <v>-742.77699999999959</v>
      </c>
      <c r="U1047" s="140">
        <v>0</v>
      </c>
      <c r="V1047" s="141">
        <v>0</v>
      </c>
      <c r="W1047" s="141">
        <v>86.682856425702809</v>
      </c>
      <c r="X1047" s="140">
        <v>100</v>
      </c>
      <c r="Y1047" s="140">
        <v>82.837473139397872</v>
      </c>
      <c r="Z1047" s="140">
        <v>0</v>
      </c>
      <c r="AA1047" s="142">
        <v>100</v>
      </c>
    </row>
    <row r="1048" spans="1:27" s="147" customFormat="1" ht="12.75" x14ac:dyDescent="0.2">
      <c r="A1048" s="130">
        <v>1040</v>
      </c>
      <c r="B1048" s="137" t="s">
        <v>2063</v>
      </c>
      <c r="C1048" s="138">
        <v>48809.8</v>
      </c>
      <c r="D1048" s="138">
        <v>3010.2</v>
      </c>
      <c r="E1048" s="138">
        <v>43707.3</v>
      </c>
      <c r="F1048" s="138">
        <v>0</v>
      </c>
      <c r="G1048" s="138">
        <v>2092.3000000000002</v>
      </c>
      <c r="H1048" s="138">
        <v>50704.7</v>
      </c>
      <c r="I1048" s="139">
        <v>3010.2</v>
      </c>
      <c r="J1048" s="139">
        <v>45087.5</v>
      </c>
      <c r="K1048" s="139">
        <v>0</v>
      </c>
      <c r="L1048" s="139">
        <v>2607</v>
      </c>
      <c r="M1048" s="138">
        <v>50704.7</v>
      </c>
      <c r="N1048" s="139">
        <v>3010.2</v>
      </c>
      <c r="O1048" s="139">
        <v>45087.5</v>
      </c>
      <c r="P1048" s="139">
        <v>0</v>
      </c>
      <c r="Q1048" s="140">
        <v>2607</v>
      </c>
      <c r="R1048" s="141">
        <v>0</v>
      </c>
      <c r="S1048" s="140">
        <v>0</v>
      </c>
      <c r="T1048" s="140">
        <v>0</v>
      </c>
      <c r="U1048" s="140">
        <v>0</v>
      </c>
      <c r="V1048" s="141">
        <v>0</v>
      </c>
      <c r="W1048" s="141">
        <v>100</v>
      </c>
      <c r="X1048" s="140">
        <v>100</v>
      </c>
      <c r="Y1048" s="140">
        <v>100</v>
      </c>
      <c r="Z1048" s="140">
        <v>0</v>
      </c>
      <c r="AA1048" s="142">
        <v>100</v>
      </c>
    </row>
    <row r="1049" spans="1:27" s="147" customFormat="1" ht="12.75" x14ac:dyDescent="0.2">
      <c r="A1049" s="130">
        <v>1041</v>
      </c>
      <c r="B1049" s="137" t="s">
        <v>2091</v>
      </c>
      <c r="C1049" s="138">
        <v>2055</v>
      </c>
      <c r="D1049" s="138">
        <v>796.6</v>
      </c>
      <c r="E1049" s="138">
        <v>1229.9000000000001</v>
      </c>
      <c r="F1049" s="138">
        <v>0</v>
      </c>
      <c r="G1049" s="138">
        <v>28.5</v>
      </c>
      <c r="H1049" s="138">
        <v>2166.7000000000003</v>
      </c>
      <c r="I1049" s="139">
        <v>796.6</v>
      </c>
      <c r="J1049" s="139">
        <v>1300.8000000000002</v>
      </c>
      <c r="K1049" s="139">
        <v>0</v>
      </c>
      <c r="L1049" s="139">
        <v>69.300000000000011</v>
      </c>
      <c r="M1049" s="138">
        <v>1993.9257</v>
      </c>
      <c r="N1049" s="139">
        <v>796.6</v>
      </c>
      <c r="O1049" s="139">
        <v>1128.0257000000001</v>
      </c>
      <c r="P1049" s="139">
        <v>0</v>
      </c>
      <c r="Q1049" s="140">
        <v>69.300000000000011</v>
      </c>
      <c r="R1049" s="141">
        <v>-172.77430000000027</v>
      </c>
      <c r="S1049" s="140">
        <v>0</v>
      </c>
      <c r="T1049" s="140">
        <v>-172.77430000000004</v>
      </c>
      <c r="U1049" s="140">
        <v>0</v>
      </c>
      <c r="V1049" s="141">
        <v>0</v>
      </c>
      <c r="W1049" s="141">
        <v>92.025924216550507</v>
      </c>
      <c r="X1049" s="140">
        <v>100</v>
      </c>
      <c r="Y1049" s="140">
        <v>86.71784286592866</v>
      </c>
      <c r="Z1049" s="140">
        <v>0</v>
      </c>
      <c r="AA1049" s="142">
        <v>100</v>
      </c>
    </row>
    <row r="1050" spans="1:27" s="147" customFormat="1" ht="12.75" x14ac:dyDescent="0.2">
      <c r="A1050" s="130">
        <v>1042</v>
      </c>
      <c r="B1050" s="137" t="s">
        <v>2092</v>
      </c>
      <c r="C1050" s="138">
        <v>4765.4000000000005</v>
      </c>
      <c r="D1050" s="138">
        <v>978.7</v>
      </c>
      <c r="E1050" s="138">
        <v>3706.4</v>
      </c>
      <c r="F1050" s="138">
        <v>0</v>
      </c>
      <c r="G1050" s="138">
        <v>80.3</v>
      </c>
      <c r="H1050" s="138">
        <v>5257.4999999999991</v>
      </c>
      <c r="I1050" s="139">
        <v>978.7</v>
      </c>
      <c r="J1050" s="139">
        <v>4031.4</v>
      </c>
      <c r="K1050" s="139">
        <v>0</v>
      </c>
      <c r="L1050" s="139">
        <v>247.4</v>
      </c>
      <c r="M1050" s="138">
        <v>4891.6167999999998</v>
      </c>
      <c r="N1050" s="139">
        <v>978.7</v>
      </c>
      <c r="O1050" s="139">
        <v>3665.5167999999999</v>
      </c>
      <c r="P1050" s="139">
        <v>0</v>
      </c>
      <c r="Q1050" s="140">
        <v>247.4</v>
      </c>
      <c r="R1050" s="141">
        <v>-365.88319999999931</v>
      </c>
      <c r="S1050" s="140">
        <v>0</v>
      </c>
      <c r="T1050" s="140">
        <v>-365.88320000000022</v>
      </c>
      <c r="U1050" s="140">
        <v>0</v>
      </c>
      <c r="V1050" s="141">
        <v>0</v>
      </c>
      <c r="W1050" s="141">
        <v>93.040737993342859</v>
      </c>
      <c r="X1050" s="140">
        <v>100</v>
      </c>
      <c r="Y1050" s="140">
        <v>90.924165302376338</v>
      </c>
      <c r="Z1050" s="140">
        <v>0</v>
      </c>
      <c r="AA1050" s="142">
        <v>100</v>
      </c>
    </row>
    <row r="1051" spans="1:27" s="147" customFormat="1" ht="12.75" x14ac:dyDescent="0.2">
      <c r="A1051" s="130">
        <v>1043</v>
      </c>
      <c r="B1051" s="137" t="s">
        <v>2093</v>
      </c>
      <c r="C1051" s="138">
        <v>3427.5</v>
      </c>
      <c r="D1051" s="138">
        <v>821.9</v>
      </c>
      <c r="E1051" s="138">
        <v>2449.9</v>
      </c>
      <c r="F1051" s="138">
        <v>0</v>
      </c>
      <c r="G1051" s="138">
        <v>155.69999999999999</v>
      </c>
      <c r="H1051" s="138">
        <v>3568.7999999999993</v>
      </c>
      <c r="I1051" s="139">
        <v>821.9</v>
      </c>
      <c r="J1051" s="139">
        <v>2569.6999999999998</v>
      </c>
      <c r="K1051" s="139">
        <v>0</v>
      </c>
      <c r="L1051" s="139">
        <v>177.20000000000002</v>
      </c>
      <c r="M1051" s="138">
        <v>3394.0434</v>
      </c>
      <c r="N1051" s="139">
        <v>821.9</v>
      </c>
      <c r="O1051" s="139">
        <v>2394.9434000000001</v>
      </c>
      <c r="P1051" s="139">
        <v>0</v>
      </c>
      <c r="Q1051" s="140">
        <v>177.20000000000002</v>
      </c>
      <c r="R1051" s="141">
        <v>-174.75659999999925</v>
      </c>
      <c r="S1051" s="140">
        <v>0</v>
      </c>
      <c r="T1051" s="140">
        <v>-174.75659999999971</v>
      </c>
      <c r="U1051" s="140">
        <v>0</v>
      </c>
      <c r="V1051" s="141">
        <v>0</v>
      </c>
      <c r="W1051" s="141">
        <v>95.10321116341629</v>
      </c>
      <c r="X1051" s="140">
        <v>100</v>
      </c>
      <c r="Y1051" s="140">
        <v>93.199338444176377</v>
      </c>
      <c r="Z1051" s="140">
        <v>0</v>
      </c>
      <c r="AA1051" s="142">
        <v>100</v>
      </c>
    </row>
    <row r="1052" spans="1:27" s="147" customFormat="1" ht="12.75" x14ac:dyDescent="0.2">
      <c r="A1052" s="130">
        <v>1044</v>
      </c>
      <c r="B1052" s="137"/>
      <c r="C1052" s="138"/>
      <c r="D1052" s="138"/>
      <c r="E1052" s="138"/>
      <c r="F1052" s="138"/>
      <c r="G1052" s="138"/>
      <c r="H1052" s="138">
        <v>0</v>
      </c>
      <c r="I1052" s="139"/>
      <c r="J1052" s="139">
        <v>0</v>
      </c>
      <c r="K1052" s="139"/>
      <c r="L1052" s="139">
        <v>0</v>
      </c>
      <c r="M1052" s="139">
        <v>0</v>
      </c>
      <c r="N1052" s="139"/>
      <c r="O1052" s="139">
        <v>0</v>
      </c>
      <c r="P1052" s="139"/>
      <c r="Q1052" s="140">
        <v>0</v>
      </c>
      <c r="R1052" s="141">
        <v>0</v>
      </c>
      <c r="S1052" s="140"/>
      <c r="T1052" s="140">
        <v>0</v>
      </c>
      <c r="U1052" s="140"/>
      <c r="V1052" s="141">
        <v>0</v>
      </c>
      <c r="W1052" s="141">
        <v>0</v>
      </c>
      <c r="X1052" s="140"/>
      <c r="Y1052" s="140">
        <v>0</v>
      </c>
      <c r="Z1052" s="140"/>
      <c r="AA1052" s="142">
        <v>0</v>
      </c>
    </row>
    <row r="1053" spans="1:27" s="147" customFormat="1" ht="13.5" thickBot="1" x14ac:dyDescent="0.25">
      <c r="A1053" s="130">
        <v>1045</v>
      </c>
      <c r="B1053" s="151" t="s">
        <v>2094</v>
      </c>
      <c r="C1053" s="152">
        <v>459347.6</v>
      </c>
      <c r="D1053" s="152">
        <v>0</v>
      </c>
      <c r="E1053" s="152">
        <v>442369.1</v>
      </c>
      <c r="F1053" s="152">
        <v>0</v>
      </c>
      <c r="G1053" s="152">
        <v>16978.5</v>
      </c>
      <c r="H1053" s="152">
        <v>506369.90000000008</v>
      </c>
      <c r="I1053" s="153">
        <v>0</v>
      </c>
      <c r="J1053" s="153">
        <v>478793.80000000005</v>
      </c>
      <c r="K1053" s="153">
        <v>0</v>
      </c>
      <c r="L1053" s="154">
        <v>27576.1</v>
      </c>
      <c r="M1053" s="152">
        <v>499951.53720000002</v>
      </c>
      <c r="N1053" s="153">
        <v>0</v>
      </c>
      <c r="O1053" s="153">
        <v>472375.43719999999</v>
      </c>
      <c r="P1053" s="153">
        <v>0</v>
      </c>
      <c r="Q1053" s="153">
        <v>27576.1</v>
      </c>
      <c r="R1053" s="155">
        <v>-6418.3628000000608</v>
      </c>
      <c r="S1053" s="153">
        <v>0</v>
      </c>
      <c r="T1053" s="153">
        <v>-6418.3628000000608</v>
      </c>
      <c r="U1053" s="153">
        <v>0</v>
      </c>
      <c r="V1053" s="155">
        <v>0</v>
      </c>
      <c r="W1053" s="155">
        <v>98.732475449271362</v>
      </c>
      <c r="X1053" s="153">
        <v>0</v>
      </c>
      <c r="Y1053" s="156">
        <v>98.659472449309064</v>
      </c>
      <c r="Z1053" s="156">
        <v>0</v>
      </c>
      <c r="AA1053" s="157">
        <v>100</v>
      </c>
    </row>
    <row r="1054" spans="1:27" ht="12.75" x14ac:dyDescent="0.2">
      <c r="A1054" s="77"/>
      <c r="B1054" s="158"/>
      <c r="C1054" s="71"/>
      <c r="D1054" s="71"/>
      <c r="E1054" s="71"/>
      <c r="F1054" s="71"/>
      <c r="G1054" s="71"/>
      <c r="H1054" s="71"/>
      <c r="I1054" s="159"/>
      <c r="J1054" s="159"/>
      <c r="K1054" s="159"/>
      <c r="L1054" s="159"/>
      <c r="M1054" s="159"/>
      <c r="N1054" s="159"/>
      <c r="O1054" s="159"/>
      <c r="P1054" s="159"/>
      <c r="Q1054" s="159"/>
      <c r="R1054" s="75"/>
      <c r="S1054" s="75"/>
      <c r="T1054" s="75"/>
      <c r="U1054" s="75"/>
      <c r="V1054" s="75"/>
      <c r="W1054" s="75"/>
      <c r="X1054" s="75"/>
      <c r="Y1054" s="160"/>
      <c r="Z1054" s="160"/>
      <c r="AA1054" s="160"/>
    </row>
    <row r="1055" spans="1:27" ht="12.75" x14ac:dyDescent="0.2">
      <c r="A1055" s="77"/>
      <c r="B1055" s="158"/>
      <c r="C1055" s="71"/>
      <c r="D1055" s="71"/>
      <c r="E1055" s="71"/>
      <c r="F1055" s="71"/>
      <c r="G1055" s="71"/>
      <c r="H1055" s="71"/>
      <c r="I1055" s="159"/>
      <c r="J1055" s="159"/>
      <c r="K1055" s="159"/>
      <c r="L1055" s="159"/>
      <c r="M1055" s="159"/>
      <c r="N1055" s="159"/>
      <c r="O1055" s="159"/>
      <c r="P1055" s="159"/>
      <c r="Q1055" s="159"/>
      <c r="R1055" s="75"/>
      <c r="S1055" s="75"/>
      <c r="T1055" s="75"/>
      <c r="U1055" s="75"/>
      <c r="V1055" s="75"/>
      <c r="W1055" s="75"/>
      <c r="X1055" s="75"/>
      <c r="Y1055" s="160"/>
      <c r="Z1055" s="160"/>
      <c r="AA1055" s="160"/>
    </row>
    <row r="1056" spans="1:27" ht="12.75" x14ac:dyDescent="0.2">
      <c r="A1056" s="77"/>
      <c r="B1056" s="158"/>
      <c r="C1056" s="71"/>
      <c r="D1056" s="71"/>
      <c r="E1056" s="71"/>
      <c r="F1056" s="71"/>
      <c r="G1056" s="71"/>
      <c r="H1056" s="71"/>
      <c r="I1056" s="159"/>
      <c r="J1056" s="159"/>
      <c r="K1056" s="159"/>
      <c r="L1056" s="159"/>
      <c r="M1056" s="159"/>
      <c r="N1056" s="159"/>
      <c r="O1056" s="159"/>
      <c r="P1056" s="159"/>
      <c r="Q1056" s="159"/>
      <c r="R1056" s="75"/>
      <c r="S1056" s="75"/>
      <c r="T1056" s="75"/>
      <c r="U1056" s="75"/>
      <c r="V1056" s="75"/>
      <c r="W1056" s="75"/>
      <c r="X1056" s="75"/>
      <c r="Y1056" s="160"/>
      <c r="Z1056" s="160"/>
      <c r="AA1056" s="160"/>
    </row>
    <row r="1058" spans="1:27" ht="28.5" customHeight="1" x14ac:dyDescent="0.25">
      <c r="A1058" s="161"/>
      <c r="B1058" s="162" t="s">
        <v>2095</v>
      </c>
      <c r="C1058" s="162"/>
      <c r="D1058" s="162"/>
      <c r="E1058" s="162"/>
      <c r="F1058" s="163"/>
      <c r="G1058" s="164"/>
      <c r="H1058" s="164"/>
      <c r="I1058" s="164"/>
      <c r="J1058" s="165" t="s">
        <v>92</v>
      </c>
      <c r="K1058" s="165"/>
      <c r="L1058" s="165"/>
      <c r="M1058" s="166"/>
      <c r="N1058" s="166"/>
      <c r="O1058" s="166"/>
      <c r="P1058" s="166"/>
      <c r="Q1058" s="166"/>
      <c r="R1058" s="166"/>
      <c r="S1058" s="166"/>
      <c r="T1058" s="166"/>
      <c r="U1058" s="166"/>
      <c r="V1058" s="166"/>
      <c r="W1058" s="166"/>
      <c r="X1058" s="166"/>
      <c r="Y1058" s="167"/>
      <c r="Z1058" s="167"/>
      <c r="AA1058" s="167"/>
    </row>
    <row r="1059" spans="1:27" ht="12.75" customHeight="1" x14ac:dyDescent="0.25">
      <c r="A1059" s="161"/>
      <c r="B1059" s="168"/>
      <c r="C1059" s="168"/>
      <c r="D1059" s="168"/>
      <c r="E1059" s="168"/>
      <c r="F1059" s="163"/>
      <c r="G1059" s="164"/>
      <c r="H1059" s="164"/>
      <c r="I1059" s="164"/>
      <c r="J1059" s="169"/>
      <c r="K1059" s="169"/>
      <c r="L1059" s="169"/>
      <c r="M1059" s="166"/>
      <c r="N1059" s="166"/>
      <c r="O1059" s="166"/>
      <c r="P1059" s="166"/>
      <c r="Q1059" s="166"/>
      <c r="R1059" s="166"/>
      <c r="S1059" s="166"/>
      <c r="T1059" s="166"/>
      <c r="U1059" s="166"/>
      <c r="V1059" s="166"/>
      <c r="W1059" s="166"/>
      <c r="X1059" s="166"/>
      <c r="Y1059" s="167"/>
      <c r="Z1059" s="167"/>
      <c r="AA1059" s="167"/>
    </row>
    <row r="1060" spans="1:27" ht="30" customHeight="1" x14ac:dyDescent="0.25">
      <c r="A1060" s="161"/>
      <c r="B1060" s="170" t="s">
        <v>2096</v>
      </c>
      <c r="C1060" s="170"/>
      <c r="D1060" s="170"/>
      <c r="E1060" s="170"/>
      <c r="F1060" s="171"/>
      <c r="G1060" s="164"/>
      <c r="H1060" s="164"/>
      <c r="I1060" s="164"/>
      <c r="J1060" s="165" t="s">
        <v>87</v>
      </c>
      <c r="K1060" s="165"/>
      <c r="L1060" s="165"/>
      <c r="M1060" s="166"/>
      <c r="N1060" s="166"/>
      <c r="O1060" s="166"/>
      <c r="P1060" s="166"/>
      <c r="Q1060" s="166"/>
      <c r="R1060" s="166"/>
      <c r="S1060" s="166"/>
      <c r="T1060" s="166"/>
      <c r="U1060" s="166"/>
      <c r="V1060" s="166"/>
      <c r="W1060" s="166"/>
      <c r="X1060" s="166"/>
      <c r="Y1060" s="167"/>
      <c r="Z1060" s="167"/>
      <c r="AA1060" s="167"/>
    </row>
    <row r="1061" spans="1:27" ht="10.5" customHeight="1" x14ac:dyDescent="0.25">
      <c r="A1061" s="161"/>
      <c r="B1061" s="172"/>
      <c r="C1061" s="172"/>
      <c r="D1061" s="172"/>
      <c r="E1061" s="172"/>
      <c r="F1061" s="171"/>
      <c r="G1061" s="164"/>
      <c r="H1061" s="164"/>
      <c r="I1061" s="164"/>
      <c r="J1061" s="169"/>
      <c r="K1061" s="169"/>
      <c r="L1061" s="169"/>
      <c r="M1061" s="166"/>
      <c r="N1061" s="166"/>
      <c r="O1061" s="166"/>
      <c r="P1061" s="166"/>
      <c r="Q1061" s="166"/>
      <c r="R1061" s="166"/>
      <c r="S1061" s="166"/>
      <c r="T1061" s="166"/>
      <c r="U1061" s="166"/>
      <c r="V1061" s="166"/>
      <c r="W1061" s="166"/>
      <c r="X1061" s="166"/>
      <c r="Y1061" s="167"/>
      <c r="Z1061" s="167"/>
      <c r="AA1061" s="167"/>
    </row>
    <row r="1062" spans="1:27" ht="25.5" customHeight="1" x14ac:dyDescent="0.25">
      <c r="A1062" s="161"/>
      <c r="B1062" s="170" t="s">
        <v>2096</v>
      </c>
      <c r="C1062" s="170"/>
      <c r="D1062" s="170"/>
      <c r="E1062" s="170"/>
      <c r="F1062" s="171"/>
      <c r="G1062" s="164"/>
      <c r="H1062" s="164"/>
      <c r="I1062" s="164"/>
      <c r="J1062" s="165" t="s">
        <v>88</v>
      </c>
      <c r="K1062" s="165"/>
      <c r="L1062" s="165"/>
      <c r="M1062" s="166"/>
      <c r="N1062" s="166"/>
      <c r="O1062" s="166"/>
      <c r="P1062" s="166"/>
      <c r="Q1062" s="166"/>
      <c r="R1062" s="166"/>
      <c r="S1062" s="166"/>
      <c r="T1062" s="166"/>
      <c r="U1062" s="166"/>
      <c r="V1062" s="166"/>
      <c r="W1062" s="166"/>
      <c r="X1062" s="166"/>
      <c r="Y1062" s="167"/>
      <c r="Z1062" s="167"/>
      <c r="AA1062" s="167"/>
    </row>
    <row r="1063" spans="1:27" ht="14.25" customHeight="1" x14ac:dyDescent="0.25">
      <c r="A1063" s="161"/>
      <c r="B1063" s="172"/>
      <c r="C1063" s="172"/>
      <c r="D1063" s="172"/>
      <c r="E1063" s="172"/>
      <c r="F1063" s="171"/>
      <c r="G1063" s="164"/>
      <c r="H1063" s="164"/>
      <c r="I1063" s="164"/>
      <c r="J1063" s="169"/>
      <c r="K1063" s="169"/>
      <c r="L1063" s="169"/>
      <c r="M1063" s="166"/>
      <c r="N1063" s="166"/>
      <c r="O1063" s="166"/>
      <c r="P1063" s="166"/>
      <c r="Q1063" s="166"/>
      <c r="R1063" s="166"/>
      <c r="S1063" s="166"/>
      <c r="T1063" s="166"/>
      <c r="U1063" s="166"/>
      <c r="V1063" s="166"/>
      <c r="W1063" s="166"/>
      <c r="X1063" s="166"/>
      <c r="Y1063" s="167"/>
      <c r="Z1063" s="167"/>
      <c r="AA1063" s="167"/>
    </row>
    <row r="1064" spans="1:27" ht="25.5" customHeight="1" x14ac:dyDescent="0.25">
      <c r="A1064" s="173"/>
      <c r="B1064" s="170" t="s">
        <v>2097</v>
      </c>
      <c r="C1064" s="170"/>
      <c r="D1064" s="170"/>
      <c r="E1064" s="170"/>
      <c r="F1064" s="171"/>
      <c r="G1064" s="164"/>
      <c r="H1064" s="164"/>
      <c r="I1064" s="164"/>
      <c r="J1064" s="165" t="s">
        <v>1220</v>
      </c>
      <c r="K1064" s="165"/>
      <c r="L1064" s="165"/>
    </row>
    <row r="1065" spans="1:27" ht="11.25" customHeight="1" x14ac:dyDescent="0.25">
      <c r="A1065" s="173"/>
      <c r="B1065" s="172"/>
      <c r="C1065" s="172"/>
      <c r="D1065" s="172"/>
      <c r="E1065" s="172"/>
      <c r="F1065" s="171"/>
      <c r="G1065" s="164"/>
      <c r="H1065" s="164"/>
      <c r="I1065" s="164"/>
      <c r="J1065" s="169"/>
      <c r="K1065" s="169"/>
      <c r="L1065" s="169"/>
    </row>
    <row r="1066" spans="1:27" ht="23.25" customHeight="1" x14ac:dyDescent="0.25">
      <c r="A1066" s="161"/>
      <c r="B1066" s="170" t="s">
        <v>2098</v>
      </c>
      <c r="C1066" s="170"/>
      <c r="D1066" s="170"/>
      <c r="E1066" s="170"/>
      <c r="F1066" s="171"/>
      <c r="G1066" s="164"/>
      <c r="H1066" s="164"/>
      <c r="I1066" s="164"/>
      <c r="J1066" s="165" t="s">
        <v>90</v>
      </c>
      <c r="K1066" s="165"/>
      <c r="L1066" s="165"/>
      <c r="M1066" s="166"/>
      <c r="N1066" s="166"/>
      <c r="O1066" s="166"/>
      <c r="P1066" s="166"/>
      <c r="Q1066" s="166"/>
      <c r="R1066" s="166"/>
      <c r="S1066" s="166"/>
      <c r="T1066" s="166"/>
      <c r="U1066" s="166"/>
      <c r="V1066" s="166"/>
      <c r="W1066" s="166"/>
      <c r="X1066" s="166"/>
      <c r="Y1066" s="167"/>
      <c r="Z1066" s="167"/>
      <c r="AA1066" s="167"/>
    </row>
    <row r="1067" spans="1:27" ht="12" customHeight="1" x14ac:dyDescent="0.25">
      <c r="A1067" s="161"/>
      <c r="B1067" s="172"/>
      <c r="C1067" s="172"/>
      <c r="D1067" s="172"/>
      <c r="E1067" s="172"/>
      <c r="F1067" s="171"/>
      <c r="G1067" s="164"/>
      <c r="H1067" s="164"/>
      <c r="I1067" s="164"/>
      <c r="J1067" s="169"/>
      <c r="K1067" s="169"/>
      <c r="L1067" s="169"/>
      <c r="M1067" s="166"/>
      <c r="N1067" s="166"/>
      <c r="O1067" s="166"/>
      <c r="P1067" s="166"/>
      <c r="Q1067" s="166"/>
      <c r="R1067" s="166"/>
      <c r="S1067" s="166"/>
      <c r="T1067" s="166"/>
      <c r="U1067" s="166"/>
      <c r="V1067" s="166"/>
      <c r="W1067" s="166"/>
      <c r="X1067" s="166"/>
      <c r="Y1067" s="167"/>
      <c r="Z1067" s="167"/>
      <c r="AA1067" s="167"/>
    </row>
    <row r="1068" spans="1:27" ht="25.5" customHeight="1" x14ac:dyDescent="0.25">
      <c r="B1068" s="170" t="s">
        <v>2099</v>
      </c>
      <c r="C1068" s="170"/>
      <c r="D1068" s="170"/>
      <c r="E1068" s="170"/>
      <c r="F1068" s="175"/>
      <c r="G1068" s="176"/>
      <c r="H1068" s="176"/>
      <c r="I1068" s="176"/>
      <c r="J1068" s="177" t="s">
        <v>91</v>
      </c>
      <c r="K1068" s="177"/>
      <c r="L1068" s="177"/>
    </row>
    <row r="1069" spans="1:27" ht="27.75" customHeight="1" x14ac:dyDescent="0.25"/>
  </sheetData>
  <mergeCells count="33">
    <mergeCell ref="B1064:E1064"/>
    <mergeCell ref="J1064:L1064"/>
    <mergeCell ref="B1066:E1066"/>
    <mergeCell ref="J1066:L1066"/>
    <mergeCell ref="B1068:E1068"/>
    <mergeCell ref="J1068:L1068"/>
    <mergeCell ref="X6:AA6"/>
    <mergeCell ref="B1058:E1058"/>
    <mergeCell ref="J1058:L1058"/>
    <mergeCell ref="B1060:E1060"/>
    <mergeCell ref="J1060:L1060"/>
    <mergeCell ref="B1062:E1062"/>
    <mergeCell ref="J1062:L1062"/>
    <mergeCell ref="W5:AA5"/>
    <mergeCell ref="C6:C7"/>
    <mergeCell ref="D6:G6"/>
    <mergeCell ref="H6:H7"/>
    <mergeCell ref="I6:L6"/>
    <mergeCell ref="M6:M7"/>
    <mergeCell ref="N6:Q6"/>
    <mergeCell ref="R6:R7"/>
    <mergeCell ref="S6:V6"/>
    <mergeCell ref="W6:W7"/>
    <mergeCell ref="K1:L1"/>
    <mergeCell ref="Y1:AA2"/>
    <mergeCell ref="C2:S2"/>
    <mergeCell ref="A4:A7"/>
    <mergeCell ref="B4:B7"/>
    <mergeCell ref="C4:G5"/>
    <mergeCell ref="H4:L5"/>
    <mergeCell ref="M4:Q5"/>
    <mergeCell ref="R4:AA4"/>
    <mergeCell ref="R5:V5"/>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70"/>
  <sheetViews>
    <sheetView topLeftCell="C1" workbookViewId="0">
      <selection activeCell="E1" sqref="E1"/>
    </sheetView>
  </sheetViews>
  <sheetFormatPr defaultRowHeight="12.75" x14ac:dyDescent="0.2"/>
  <cols>
    <col min="1" max="1" width="1.5703125" hidden="1" customWidth="1"/>
    <col min="2" max="2" width="9.140625" hidden="1" customWidth="1"/>
    <col min="3" max="3" width="4.5703125" customWidth="1"/>
    <col min="4" max="4" width="13.5703125" customWidth="1"/>
    <col min="5" max="5" width="10" customWidth="1"/>
    <col min="6" max="6" width="10.140625" customWidth="1"/>
    <col min="7" max="7" width="9.28515625" customWidth="1"/>
    <col min="8" max="8" width="10" customWidth="1"/>
    <col min="9" max="9" width="9.85546875" customWidth="1"/>
    <col min="10" max="10" width="12" customWidth="1"/>
    <col min="12" max="12" width="10.140625" customWidth="1"/>
    <col min="13" max="13" width="9.7109375" customWidth="1"/>
    <col min="14" max="14" width="7.7109375" customWidth="1"/>
    <col min="15" max="15" width="11.5703125" customWidth="1"/>
    <col min="16" max="16" width="11" customWidth="1"/>
    <col min="19" max="19" width="9.28515625" customWidth="1"/>
    <col min="20" max="20" width="10.42578125" customWidth="1"/>
    <col min="21" max="21" width="8.7109375" customWidth="1"/>
    <col min="22" max="22" width="9.28515625" customWidth="1"/>
    <col min="23" max="23" width="9.5703125" customWidth="1"/>
    <col min="24" max="24" width="8.5703125" customWidth="1"/>
    <col min="25" max="25" width="11.7109375" customWidth="1"/>
    <col min="26" max="26" width="9.7109375" customWidth="1"/>
    <col min="27" max="27" width="9" customWidth="1"/>
    <col min="28" max="28" width="9.5703125" customWidth="1"/>
    <col min="29" max="29" width="10.5703125" customWidth="1"/>
    <col min="30" max="30" width="8.28515625" customWidth="1"/>
    <col min="31" max="31" width="9.42578125" customWidth="1"/>
    <col min="32" max="33" width="9.28515625" customWidth="1"/>
    <col min="34" max="34" width="8.140625" customWidth="1"/>
    <col min="35" max="36" width="9.42578125" customWidth="1"/>
    <col min="37" max="37" width="9.140625" customWidth="1"/>
    <col min="38" max="38" width="11.42578125" customWidth="1"/>
    <col min="39" max="39" width="8.42578125" customWidth="1"/>
    <col min="40" max="40" width="8.7109375" customWidth="1"/>
    <col min="41" max="41" width="7.28515625" customWidth="1"/>
    <col min="42" max="42" width="7.85546875" customWidth="1"/>
    <col min="43" max="43" width="9.42578125" customWidth="1"/>
    <col min="44" max="44" width="7.7109375" customWidth="1"/>
    <col min="45" max="45" width="8" customWidth="1"/>
    <col min="46" max="46" width="6.5703125" customWidth="1"/>
    <col min="47" max="47" width="8.140625" customWidth="1"/>
    <col min="48" max="48" width="8.7109375" customWidth="1"/>
    <col min="52" max="52" width="7.7109375" customWidth="1"/>
    <col min="53" max="53" width="6.7109375" customWidth="1"/>
    <col min="54" max="54" width="7" customWidth="1"/>
    <col min="55" max="55" width="3.7109375" customWidth="1"/>
    <col min="56" max="56" width="2.5703125" customWidth="1"/>
    <col min="57" max="57" width="2.42578125" customWidth="1"/>
    <col min="58" max="85" width="7.28515625" customWidth="1"/>
  </cols>
  <sheetData>
    <row r="1" spans="1:54" s="185" customFormat="1" ht="60.75" customHeight="1" x14ac:dyDescent="0.25">
      <c r="A1" s="178"/>
      <c r="B1" s="178"/>
      <c r="C1" s="178"/>
      <c r="D1" s="179"/>
      <c r="E1" s="180"/>
      <c r="F1" s="180"/>
      <c r="G1" s="180"/>
      <c r="H1" s="180"/>
      <c r="I1" s="180"/>
      <c r="J1" s="180"/>
      <c r="K1" s="180"/>
      <c r="L1" s="181" t="s">
        <v>2100</v>
      </c>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2"/>
      <c r="AT1" s="182"/>
      <c r="AU1" s="183" t="s">
        <v>2101</v>
      </c>
      <c r="AV1" s="183"/>
      <c r="AW1" s="183"/>
      <c r="AX1" s="182"/>
      <c r="AY1" s="184"/>
      <c r="AZ1" s="182"/>
      <c r="BB1" s="186"/>
    </row>
    <row r="2" spans="1:54" s="185" customFormat="1" ht="20.25" customHeight="1" thickBot="1" x14ac:dyDescent="0.3">
      <c r="A2" s="178"/>
      <c r="B2" s="178"/>
      <c r="C2" s="178"/>
      <c r="D2" s="187"/>
      <c r="E2" s="82"/>
      <c r="F2" s="82"/>
      <c r="G2" s="82"/>
      <c r="H2" s="83"/>
      <c r="I2" s="83"/>
      <c r="J2" s="83"/>
      <c r="K2" s="83"/>
      <c r="L2" s="82"/>
      <c r="M2" s="82"/>
      <c r="N2" s="82"/>
      <c r="O2" s="188"/>
      <c r="P2" s="188"/>
      <c r="Q2" s="189"/>
      <c r="R2" s="189"/>
      <c r="S2" s="189"/>
      <c r="T2" s="189"/>
      <c r="U2" s="189"/>
      <c r="V2" s="189"/>
      <c r="W2" s="189"/>
      <c r="X2" s="84"/>
      <c r="Y2" s="190"/>
      <c r="Z2" s="190"/>
      <c r="AA2" s="191"/>
      <c r="AB2" s="191"/>
      <c r="AC2" s="191"/>
      <c r="AD2" s="189"/>
      <c r="AE2" s="191"/>
      <c r="AF2" s="191"/>
      <c r="AG2" s="4"/>
      <c r="AH2" s="4"/>
      <c r="AI2" s="192"/>
      <c r="AJ2" s="192"/>
      <c r="AK2" s="192"/>
      <c r="AL2" s="192"/>
      <c r="AM2" s="192"/>
      <c r="AN2" s="192"/>
      <c r="AO2" s="192"/>
      <c r="AP2" s="192"/>
      <c r="AQ2" s="192"/>
      <c r="AR2" s="192"/>
      <c r="AS2" s="192"/>
      <c r="AT2" s="192"/>
      <c r="AU2" s="192"/>
      <c r="AV2" s="192"/>
      <c r="AW2" s="192"/>
      <c r="AX2" s="193" t="s">
        <v>3</v>
      </c>
      <c r="AY2" s="192"/>
      <c r="AZ2" s="192"/>
      <c r="BA2" s="192"/>
    </row>
    <row r="3" spans="1:54" s="185" customFormat="1" ht="15" customHeight="1" x14ac:dyDescent="0.25">
      <c r="A3" s="194" t="s">
        <v>2102</v>
      </c>
      <c r="B3" s="195" t="s">
        <v>2103</v>
      </c>
      <c r="C3" s="196" t="s">
        <v>1237</v>
      </c>
      <c r="D3" s="197" t="s">
        <v>1238</v>
      </c>
      <c r="E3" s="198" t="s">
        <v>1239</v>
      </c>
      <c r="F3" s="199"/>
      <c r="G3" s="199"/>
      <c r="H3" s="199"/>
      <c r="I3" s="199"/>
      <c r="J3" s="199"/>
      <c r="K3" s="199"/>
      <c r="L3" s="199"/>
      <c r="M3" s="199"/>
      <c r="N3" s="200"/>
      <c r="O3" s="198" t="s">
        <v>1240</v>
      </c>
      <c r="P3" s="199"/>
      <c r="Q3" s="199"/>
      <c r="R3" s="199"/>
      <c r="S3" s="199"/>
      <c r="T3" s="199"/>
      <c r="U3" s="199"/>
      <c r="V3" s="199"/>
      <c r="W3" s="199"/>
      <c r="X3" s="200"/>
      <c r="Y3" s="198" t="s">
        <v>1100</v>
      </c>
      <c r="Z3" s="199"/>
      <c r="AA3" s="199"/>
      <c r="AB3" s="199"/>
      <c r="AC3" s="199"/>
      <c r="AD3" s="199"/>
      <c r="AE3" s="199"/>
      <c r="AF3" s="199"/>
      <c r="AG3" s="199"/>
      <c r="AH3" s="201"/>
      <c r="AI3" s="202" t="s">
        <v>1242</v>
      </c>
      <c r="AJ3" s="202"/>
      <c r="AK3" s="202"/>
      <c r="AL3" s="202"/>
      <c r="AM3" s="202"/>
      <c r="AN3" s="202"/>
      <c r="AO3" s="202"/>
      <c r="AP3" s="202"/>
      <c r="AQ3" s="202"/>
      <c r="AR3" s="202"/>
      <c r="AS3" s="202"/>
      <c r="AT3" s="202"/>
      <c r="AU3" s="202"/>
      <c r="AV3" s="202"/>
      <c r="AW3" s="202"/>
      <c r="AX3" s="202"/>
      <c r="AY3" s="202"/>
      <c r="AZ3" s="202"/>
      <c r="BA3" s="202"/>
      <c r="BB3" s="202"/>
    </row>
    <row r="4" spans="1:54" s="185" customFormat="1" ht="15" customHeight="1" thickBot="1" x14ac:dyDescent="0.3">
      <c r="A4" s="203"/>
      <c r="B4" s="195"/>
      <c r="C4" s="196"/>
      <c r="D4" s="204"/>
      <c r="E4" s="205"/>
      <c r="F4" s="206"/>
      <c r="G4" s="206"/>
      <c r="H4" s="206"/>
      <c r="I4" s="206"/>
      <c r="J4" s="206"/>
      <c r="K4" s="206"/>
      <c r="L4" s="206"/>
      <c r="M4" s="206"/>
      <c r="N4" s="207"/>
      <c r="O4" s="205"/>
      <c r="P4" s="206"/>
      <c r="Q4" s="206"/>
      <c r="R4" s="206"/>
      <c r="S4" s="206"/>
      <c r="T4" s="206"/>
      <c r="U4" s="206"/>
      <c r="V4" s="206"/>
      <c r="W4" s="206"/>
      <c r="X4" s="207"/>
      <c r="Y4" s="205"/>
      <c r="Z4" s="206"/>
      <c r="AA4" s="206"/>
      <c r="AB4" s="206"/>
      <c r="AC4" s="206"/>
      <c r="AD4" s="206"/>
      <c r="AE4" s="206"/>
      <c r="AF4" s="206"/>
      <c r="AG4" s="206"/>
      <c r="AH4" s="208"/>
      <c r="AI4" s="209" t="s">
        <v>1243</v>
      </c>
      <c r="AJ4" s="210"/>
      <c r="AK4" s="210"/>
      <c r="AL4" s="210"/>
      <c r="AM4" s="210"/>
      <c r="AN4" s="210"/>
      <c r="AO4" s="210"/>
      <c r="AP4" s="210"/>
      <c r="AQ4" s="210"/>
      <c r="AR4" s="210"/>
      <c r="AS4" s="211" t="s">
        <v>1244</v>
      </c>
      <c r="AT4" s="97"/>
      <c r="AU4" s="97"/>
      <c r="AV4" s="97"/>
      <c r="AW4" s="97"/>
      <c r="AX4" s="97"/>
      <c r="AY4" s="97"/>
      <c r="AZ4" s="97"/>
      <c r="BA4" s="97"/>
      <c r="BB4" s="97"/>
    </row>
    <row r="5" spans="1:54" s="185" customFormat="1" ht="15" customHeight="1" x14ac:dyDescent="0.25">
      <c r="A5" s="203"/>
      <c r="B5" s="195"/>
      <c r="C5" s="196"/>
      <c r="D5" s="204"/>
      <c r="E5" s="121" t="s">
        <v>2104</v>
      </c>
      <c r="F5" s="104" t="s">
        <v>1246</v>
      </c>
      <c r="G5" s="107"/>
      <c r="H5" s="107"/>
      <c r="I5" s="107"/>
      <c r="J5" s="107"/>
      <c r="K5" s="107"/>
      <c r="L5" s="107"/>
      <c r="M5" s="107"/>
      <c r="N5" s="212"/>
      <c r="O5" s="121" t="s">
        <v>2104</v>
      </c>
      <c r="P5" s="213"/>
      <c r="Q5" s="107"/>
      <c r="R5" s="107"/>
      <c r="S5" s="107"/>
      <c r="T5" s="107"/>
      <c r="U5" s="107"/>
      <c r="V5" s="107"/>
      <c r="W5" s="107"/>
      <c r="X5" s="212"/>
      <c r="Y5" s="214" t="s">
        <v>2104</v>
      </c>
      <c r="Z5" s="215"/>
      <c r="AA5" s="107"/>
      <c r="AB5" s="107"/>
      <c r="AC5" s="107"/>
      <c r="AD5" s="107"/>
      <c r="AE5" s="107"/>
      <c r="AF5" s="107"/>
      <c r="AG5" s="107"/>
      <c r="AH5" s="107"/>
      <c r="AI5" s="108" t="s">
        <v>2104</v>
      </c>
      <c r="AJ5" s="109" t="s">
        <v>1246</v>
      </c>
      <c r="AK5" s="110"/>
      <c r="AL5" s="110"/>
      <c r="AM5" s="110"/>
      <c r="AN5" s="110"/>
      <c r="AO5" s="110"/>
      <c r="AP5" s="110"/>
      <c r="AQ5" s="110"/>
      <c r="AR5" s="111"/>
      <c r="AS5" s="106" t="s">
        <v>2104</v>
      </c>
      <c r="AT5" s="104" t="s">
        <v>1246</v>
      </c>
      <c r="AU5" s="107"/>
      <c r="AV5" s="107"/>
      <c r="AW5" s="107"/>
      <c r="AX5" s="107"/>
      <c r="AY5" s="107"/>
      <c r="AZ5" s="107"/>
      <c r="BA5" s="107"/>
      <c r="BB5" s="216"/>
    </row>
    <row r="6" spans="1:54" s="185" customFormat="1" ht="304.5" customHeight="1" x14ac:dyDescent="0.25">
      <c r="A6" s="217"/>
      <c r="B6" s="195"/>
      <c r="C6" s="196"/>
      <c r="D6" s="204"/>
      <c r="E6" s="115"/>
      <c r="F6" s="119" t="s">
        <v>2105</v>
      </c>
      <c r="G6" s="119" t="s">
        <v>2106</v>
      </c>
      <c r="H6" s="119" t="s">
        <v>2107</v>
      </c>
      <c r="I6" s="119" t="s">
        <v>2108</v>
      </c>
      <c r="J6" s="119" t="s">
        <v>2109</v>
      </c>
      <c r="K6" s="119" t="s">
        <v>2110</v>
      </c>
      <c r="L6" s="119" t="s">
        <v>2111</v>
      </c>
      <c r="M6" s="119" t="s">
        <v>2112</v>
      </c>
      <c r="N6" s="122" t="s">
        <v>2113</v>
      </c>
      <c r="O6" s="115"/>
      <c r="P6" s="218" t="s">
        <v>2105</v>
      </c>
      <c r="Q6" s="119" t="s">
        <v>2106</v>
      </c>
      <c r="R6" s="119" t="s">
        <v>2114</v>
      </c>
      <c r="S6" s="218" t="s">
        <v>2107</v>
      </c>
      <c r="T6" s="218" t="s">
        <v>2108</v>
      </c>
      <c r="U6" s="119" t="s">
        <v>2115</v>
      </c>
      <c r="V6" s="119" t="s">
        <v>2111</v>
      </c>
      <c r="W6" s="119" t="s">
        <v>2112</v>
      </c>
      <c r="X6" s="122" t="s">
        <v>2113</v>
      </c>
      <c r="Y6" s="121"/>
      <c r="Z6" s="119" t="s">
        <v>2105</v>
      </c>
      <c r="AA6" s="119" t="s">
        <v>2106</v>
      </c>
      <c r="AB6" s="119" t="s">
        <v>2114</v>
      </c>
      <c r="AC6" s="119" t="s">
        <v>2107</v>
      </c>
      <c r="AD6" s="119" t="s">
        <v>2108</v>
      </c>
      <c r="AE6" s="119" t="s">
        <v>2115</v>
      </c>
      <c r="AF6" s="119" t="s">
        <v>2111</v>
      </c>
      <c r="AG6" s="119" t="s">
        <v>2112</v>
      </c>
      <c r="AH6" s="120" t="s">
        <v>2113</v>
      </c>
      <c r="AI6" s="121"/>
      <c r="AJ6" s="119" t="s">
        <v>2105</v>
      </c>
      <c r="AK6" s="119" t="s">
        <v>2106</v>
      </c>
      <c r="AL6" s="119" t="s">
        <v>2114</v>
      </c>
      <c r="AM6" s="119" t="s">
        <v>2107</v>
      </c>
      <c r="AN6" s="119" t="s">
        <v>2108</v>
      </c>
      <c r="AO6" s="119" t="s">
        <v>2115</v>
      </c>
      <c r="AP6" s="119" t="s">
        <v>2111</v>
      </c>
      <c r="AQ6" s="119" t="s">
        <v>2112</v>
      </c>
      <c r="AR6" s="122" t="s">
        <v>2113</v>
      </c>
      <c r="AS6" s="118"/>
      <c r="AT6" s="119" t="s">
        <v>2105</v>
      </c>
      <c r="AU6" s="119" t="s">
        <v>2106</v>
      </c>
      <c r="AV6" s="119" t="s">
        <v>2114</v>
      </c>
      <c r="AW6" s="119" t="s">
        <v>2107</v>
      </c>
      <c r="AX6" s="119" t="s">
        <v>2108</v>
      </c>
      <c r="AY6" s="119" t="s">
        <v>2115</v>
      </c>
      <c r="AZ6" s="119" t="s">
        <v>2111</v>
      </c>
      <c r="BA6" s="119" t="s">
        <v>2112</v>
      </c>
      <c r="BB6" s="123" t="s">
        <v>2113</v>
      </c>
    </row>
    <row r="7" spans="1:54" s="230" customFormat="1" ht="45" customHeight="1" x14ac:dyDescent="0.25">
      <c r="A7" s="219"/>
      <c r="B7" s="219"/>
      <c r="C7" s="220"/>
      <c r="D7" s="221" t="s">
        <v>14</v>
      </c>
      <c r="E7" s="222" t="s">
        <v>2116</v>
      </c>
      <c r="F7" s="127">
        <v>3</v>
      </c>
      <c r="G7" s="127">
        <v>4</v>
      </c>
      <c r="H7" s="127">
        <v>5</v>
      </c>
      <c r="I7" s="127">
        <v>6</v>
      </c>
      <c r="J7" s="127">
        <v>7</v>
      </c>
      <c r="K7" s="127">
        <v>8</v>
      </c>
      <c r="L7" s="127">
        <v>9</v>
      </c>
      <c r="M7" s="127">
        <v>10</v>
      </c>
      <c r="N7" s="223">
        <v>11</v>
      </c>
      <c r="O7" s="222" t="s">
        <v>2117</v>
      </c>
      <c r="P7" s="224" t="s">
        <v>19</v>
      </c>
      <c r="Q7" s="127">
        <v>14</v>
      </c>
      <c r="R7" s="127">
        <v>15</v>
      </c>
      <c r="S7" s="224" t="s">
        <v>1254</v>
      </c>
      <c r="T7" s="224" t="s">
        <v>2118</v>
      </c>
      <c r="U7" s="127">
        <v>18</v>
      </c>
      <c r="V7" s="127">
        <v>19</v>
      </c>
      <c r="W7" s="127">
        <v>20</v>
      </c>
      <c r="X7" s="223">
        <v>21</v>
      </c>
      <c r="Y7" s="225" t="s">
        <v>2119</v>
      </c>
      <c r="Z7" s="225" t="s">
        <v>2120</v>
      </c>
      <c r="AA7" s="127">
        <v>24</v>
      </c>
      <c r="AB7" s="127">
        <v>25</v>
      </c>
      <c r="AC7" s="127" t="s">
        <v>2121</v>
      </c>
      <c r="AD7" s="225" t="s">
        <v>2122</v>
      </c>
      <c r="AE7" s="127">
        <v>28</v>
      </c>
      <c r="AF7" s="127">
        <v>29</v>
      </c>
      <c r="AG7" s="127">
        <v>30</v>
      </c>
      <c r="AH7" s="226">
        <v>31</v>
      </c>
      <c r="AI7" s="227" t="s">
        <v>2123</v>
      </c>
      <c r="AJ7" s="228" t="s">
        <v>2124</v>
      </c>
      <c r="AK7" s="228" t="s">
        <v>2125</v>
      </c>
      <c r="AL7" s="228" t="s">
        <v>2126</v>
      </c>
      <c r="AM7" s="228" t="s">
        <v>2127</v>
      </c>
      <c r="AN7" s="228" t="s">
        <v>2128</v>
      </c>
      <c r="AO7" s="228" t="s">
        <v>2129</v>
      </c>
      <c r="AP7" s="228" t="s">
        <v>2130</v>
      </c>
      <c r="AQ7" s="228" t="s">
        <v>2131</v>
      </c>
      <c r="AR7" s="229" t="s">
        <v>2132</v>
      </c>
      <c r="AS7" s="222" t="s">
        <v>2133</v>
      </c>
      <c r="AT7" s="127" t="s">
        <v>2134</v>
      </c>
      <c r="AU7" s="127" t="s">
        <v>2135</v>
      </c>
      <c r="AV7" s="127" t="s">
        <v>2136</v>
      </c>
      <c r="AW7" s="127" t="s">
        <v>2137</v>
      </c>
      <c r="AX7" s="127" t="s">
        <v>2138</v>
      </c>
      <c r="AY7" s="127" t="s">
        <v>2139</v>
      </c>
      <c r="AZ7" s="127" t="s">
        <v>2140</v>
      </c>
      <c r="BA7" s="127" t="s">
        <v>2141</v>
      </c>
      <c r="BB7" s="223" t="s">
        <v>2142</v>
      </c>
    </row>
    <row r="8" spans="1:54" s="237" customFormat="1" ht="35.25" customHeight="1" x14ac:dyDescent="0.2">
      <c r="A8" s="77">
        <v>20</v>
      </c>
      <c r="B8" s="77"/>
      <c r="C8" s="231">
        <v>1</v>
      </c>
      <c r="D8" s="232" t="s">
        <v>1245</v>
      </c>
      <c r="E8" s="233">
        <v>9205805</v>
      </c>
      <c r="F8" s="132">
        <v>7741247.2999999989</v>
      </c>
      <c r="G8" s="132">
        <v>17100</v>
      </c>
      <c r="H8" s="132">
        <v>193544.49999999994</v>
      </c>
      <c r="I8" s="132">
        <v>249429.80000000005</v>
      </c>
      <c r="J8" s="132">
        <v>4063.8999999999996</v>
      </c>
      <c r="K8" s="132">
        <v>630</v>
      </c>
      <c r="L8" s="132">
        <v>168925.3</v>
      </c>
      <c r="M8" s="132">
        <v>766619.7</v>
      </c>
      <c r="N8" s="234">
        <v>64244.5</v>
      </c>
      <c r="O8" s="233">
        <v>9901140.2899999972</v>
      </c>
      <c r="P8" s="132">
        <v>8385042.0899999999</v>
      </c>
      <c r="Q8" s="133">
        <v>17100</v>
      </c>
      <c r="R8" s="133">
        <v>3494.1</v>
      </c>
      <c r="S8" s="132">
        <v>204320</v>
      </c>
      <c r="T8" s="133">
        <v>250273.40000000008</v>
      </c>
      <c r="U8" s="133">
        <v>630</v>
      </c>
      <c r="V8" s="133">
        <v>209416.5</v>
      </c>
      <c r="W8" s="133">
        <v>766619.7</v>
      </c>
      <c r="X8" s="235">
        <v>64244.5</v>
      </c>
      <c r="Y8" s="236">
        <v>9522448.9000000004</v>
      </c>
      <c r="Z8" s="133">
        <v>8101514.0999999996</v>
      </c>
      <c r="AA8" s="133">
        <v>11848.576799999999</v>
      </c>
      <c r="AB8" s="133">
        <v>2635.7999000000009</v>
      </c>
      <c r="AC8" s="133">
        <v>199218.45549999998</v>
      </c>
      <c r="AD8" s="133">
        <v>199372.86599999998</v>
      </c>
      <c r="AE8" s="133">
        <v>630</v>
      </c>
      <c r="AF8" s="133">
        <v>199451.66539999997</v>
      </c>
      <c r="AG8" s="133">
        <v>745739.8</v>
      </c>
      <c r="AH8" s="235">
        <v>62037.7</v>
      </c>
      <c r="AI8" s="233">
        <v>-378691.38999999687</v>
      </c>
      <c r="AJ8" s="132">
        <v>-283527.99000000022</v>
      </c>
      <c r="AK8" s="132">
        <v>-5251.4232000000011</v>
      </c>
      <c r="AL8" s="132">
        <v>-858.30009999999902</v>
      </c>
      <c r="AM8" s="132">
        <v>-5101.5445000000182</v>
      </c>
      <c r="AN8" s="132">
        <v>-50900.534000000102</v>
      </c>
      <c r="AO8" s="132">
        <v>0</v>
      </c>
      <c r="AP8" s="132">
        <v>-9964.8346000000311</v>
      </c>
      <c r="AQ8" s="132">
        <v>-20879.899999999907</v>
      </c>
      <c r="AR8" s="234">
        <v>-2206.8000000000029</v>
      </c>
      <c r="AS8" s="233">
        <v>96.175274979363039</v>
      </c>
      <c r="AT8" s="132">
        <v>96.618645595850552</v>
      </c>
      <c r="AU8" s="132">
        <v>69.289922807017533</v>
      </c>
      <c r="AV8" s="132">
        <v>75.435731661944445</v>
      </c>
      <c r="AW8" s="132">
        <v>97.503159504698502</v>
      </c>
      <c r="AX8" s="132">
        <v>79.66202800617242</v>
      </c>
      <c r="AY8" s="132">
        <v>100</v>
      </c>
      <c r="AZ8" s="132">
        <v>95.24161916563402</v>
      </c>
      <c r="BA8" s="132">
        <v>97.276367930539749</v>
      </c>
      <c r="BB8" s="234">
        <v>96.564997781911288</v>
      </c>
    </row>
    <row r="9" spans="1:54" s="237" customFormat="1" ht="35.25" customHeight="1" x14ac:dyDescent="0.2">
      <c r="A9" s="77">
        <v>22</v>
      </c>
      <c r="B9" s="77"/>
      <c r="C9" s="238">
        <v>2</v>
      </c>
      <c r="D9" s="232" t="s">
        <v>1265</v>
      </c>
      <c r="E9" s="233">
        <v>6943704.7999999989</v>
      </c>
      <c r="F9" s="132">
        <v>5892788.9999999991</v>
      </c>
      <c r="G9" s="132">
        <v>17100</v>
      </c>
      <c r="H9" s="132">
        <v>170053.09999999995</v>
      </c>
      <c r="I9" s="132">
        <v>247166.70000000004</v>
      </c>
      <c r="J9" s="132">
        <v>2522.6999999999998</v>
      </c>
      <c r="K9" s="132">
        <v>0</v>
      </c>
      <c r="L9" s="132">
        <v>66418.3</v>
      </c>
      <c r="M9" s="132">
        <v>483410.49999999988</v>
      </c>
      <c r="N9" s="234">
        <v>64244.5</v>
      </c>
      <c r="O9" s="233">
        <v>7458151.3999999994</v>
      </c>
      <c r="P9" s="132">
        <v>6389308.6999999993</v>
      </c>
      <c r="Q9" s="132">
        <v>17100</v>
      </c>
      <c r="R9" s="132">
        <v>3494.1</v>
      </c>
      <c r="S9" s="132">
        <v>179658.7</v>
      </c>
      <c r="T9" s="132">
        <v>247928.40000000008</v>
      </c>
      <c r="U9" s="132">
        <v>0</v>
      </c>
      <c r="V9" s="132">
        <v>73006.5</v>
      </c>
      <c r="W9" s="132">
        <v>483410.49999999988</v>
      </c>
      <c r="X9" s="234">
        <v>64244.5</v>
      </c>
      <c r="Y9" s="233">
        <v>7202366.4000000004</v>
      </c>
      <c r="Z9" s="132">
        <v>6216332.2539999997</v>
      </c>
      <c r="AA9" s="132">
        <v>11848.576799999999</v>
      </c>
      <c r="AB9" s="132">
        <v>2635.7999000000009</v>
      </c>
      <c r="AC9" s="132">
        <v>175450.28379999998</v>
      </c>
      <c r="AD9" s="133">
        <v>197860.628</v>
      </c>
      <c r="AE9" s="132">
        <v>0</v>
      </c>
      <c r="AF9" s="132">
        <v>69294.178599999999</v>
      </c>
      <c r="AG9" s="132">
        <v>466906.97699999996</v>
      </c>
      <c r="AH9" s="234">
        <v>62037.7</v>
      </c>
      <c r="AI9" s="233">
        <v>-255784.99999999907</v>
      </c>
      <c r="AJ9" s="132">
        <v>-172976.44599999953</v>
      </c>
      <c r="AK9" s="132">
        <v>-5251.4232000000011</v>
      </c>
      <c r="AL9" s="132">
        <v>-858.30009999999902</v>
      </c>
      <c r="AM9" s="132">
        <v>-4208.416200000036</v>
      </c>
      <c r="AN9" s="132">
        <v>-50067.772000000085</v>
      </c>
      <c r="AO9" s="132">
        <v>0</v>
      </c>
      <c r="AP9" s="132">
        <v>-3712.3214000000007</v>
      </c>
      <c r="AQ9" s="132">
        <v>-16503.522999999928</v>
      </c>
      <c r="AR9" s="234">
        <v>-2206.8000000000029</v>
      </c>
      <c r="AS9" s="233">
        <v>96.570396787600757</v>
      </c>
      <c r="AT9" s="132">
        <v>97.292720478508116</v>
      </c>
      <c r="AU9" s="132">
        <v>69.289922807017533</v>
      </c>
      <c r="AV9" s="132">
        <v>75.435731661944445</v>
      </c>
      <c r="AW9" s="132">
        <v>97.657549453491526</v>
      </c>
      <c r="AX9" s="132">
        <v>79.805551925475228</v>
      </c>
      <c r="AY9" s="132">
        <v>0</v>
      </c>
      <c r="AZ9" s="132">
        <v>94.915080985939611</v>
      </c>
      <c r="BA9" s="132">
        <v>96.586023059077135</v>
      </c>
      <c r="BB9" s="234">
        <v>96.564997781911288</v>
      </c>
    </row>
    <row r="10" spans="1:54" s="237" customFormat="1" ht="35.25" customHeight="1" x14ac:dyDescent="0.2">
      <c r="A10" s="77">
        <v>21</v>
      </c>
      <c r="B10" s="77"/>
      <c r="C10" s="238">
        <v>3</v>
      </c>
      <c r="D10" s="232" t="s">
        <v>1266</v>
      </c>
      <c r="E10" s="233">
        <v>2262100.2000000002</v>
      </c>
      <c r="F10" s="132">
        <v>1848458.2999999996</v>
      </c>
      <c r="G10" s="132">
        <v>0</v>
      </c>
      <c r="H10" s="132">
        <v>23491.4</v>
      </c>
      <c r="I10" s="132">
        <v>2263.1000000000004</v>
      </c>
      <c r="J10" s="132">
        <v>1541.2</v>
      </c>
      <c r="K10" s="132">
        <v>630</v>
      </c>
      <c r="L10" s="132">
        <v>102506.99999999999</v>
      </c>
      <c r="M10" s="132">
        <v>283209.2</v>
      </c>
      <c r="N10" s="234">
        <v>0</v>
      </c>
      <c r="O10" s="233">
        <v>2442988.89</v>
      </c>
      <c r="P10" s="132">
        <v>1995733.39</v>
      </c>
      <c r="Q10" s="132">
        <v>0</v>
      </c>
      <c r="R10" s="132">
        <v>0</v>
      </c>
      <c r="S10" s="132">
        <v>24661.3</v>
      </c>
      <c r="T10" s="132">
        <v>2345.0000000000005</v>
      </c>
      <c r="U10" s="132">
        <v>630</v>
      </c>
      <c r="V10" s="132">
        <v>136410</v>
      </c>
      <c r="W10" s="132">
        <v>283209.2</v>
      </c>
      <c r="X10" s="234">
        <v>0</v>
      </c>
      <c r="Y10" s="233">
        <v>2320082.5</v>
      </c>
      <c r="Z10" s="132">
        <v>1885181.7999999998</v>
      </c>
      <c r="AA10" s="132">
        <v>0</v>
      </c>
      <c r="AB10" s="132">
        <v>0</v>
      </c>
      <c r="AC10" s="132">
        <v>23768.171699999999</v>
      </c>
      <c r="AD10" s="133">
        <v>1512.2379999999998</v>
      </c>
      <c r="AE10" s="132">
        <v>630</v>
      </c>
      <c r="AF10" s="132">
        <v>130157.48679999997</v>
      </c>
      <c r="AG10" s="132">
        <v>278832.8395</v>
      </c>
      <c r="AH10" s="234">
        <v>0</v>
      </c>
      <c r="AI10" s="233">
        <v>-122906.39000000013</v>
      </c>
      <c r="AJ10" s="132">
        <v>-110551.59000000008</v>
      </c>
      <c r="AK10" s="132">
        <v>0</v>
      </c>
      <c r="AL10" s="132">
        <v>0</v>
      </c>
      <c r="AM10" s="132">
        <v>-893.12830000000031</v>
      </c>
      <c r="AN10" s="132">
        <v>-832.76200000000063</v>
      </c>
      <c r="AO10" s="132">
        <v>0</v>
      </c>
      <c r="AP10" s="132">
        <v>-6252.5132000000303</v>
      </c>
      <c r="AQ10" s="132">
        <v>-4376.3605000000098</v>
      </c>
      <c r="AR10" s="234">
        <v>0</v>
      </c>
      <c r="AS10" s="233">
        <v>94.969015597938309</v>
      </c>
      <c r="AT10" s="132">
        <v>94.46060327727443</v>
      </c>
      <c r="AU10" s="132">
        <v>0</v>
      </c>
      <c r="AV10" s="132">
        <v>0</v>
      </c>
      <c r="AW10" s="132">
        <v>96.378421656603663</v>
      </c>
      <c r="AX10" s="132">
        <v>64.487761194029829</v>
      </c>
      <c r="AY10" s="132">
        <v>100</v>
      </c>
      <c r="AZ10" s="132">
        <v>95.416382083424949</v>
      </c>
      <c r="BA10" s="132">
        <v>98.45472516429551</v>
      </c>
      <c r="BB10" s="234">
        <v>0</v>
      </c>
    </row>
    <row r="11" spans="1:54" s="174" customFormat="1" ht="12.75" customHeight="1" x14ac:dyDescent="0.25">
      <c r="A11" s="77">
        <v>0</v>
      </c>
      <c r="B11" s="77"/>
      <c r="C11" s="238">
        <v>4</v>
      </c>
      <c r="D11" s="239"/>
      <c r="E11" s="240">
        <v>0</v>
      </c>
      <c r="F11" s="138"/>
      <c r="G11" s="138"/>
      <c r="H11" s="138"/>
      <c r="I11" s="138"/>
      <c r="J11" s="138"/>
      <c r="K11" s="138"/>
      <c r="L11" s="138"/>
      <c r="M11" s="138"/>
      <c r="N11" s="241"/>
      <c r="O11" s="240">
        <v>0</v>
      </c>
      <c r="P11" s="138">
        <v>0</v>
      </c>
      <c r="Q11" s="139"/>
      <c r="R11" s="139"/>
      <c r="S11" s="138">
        <v>0</v>
      </c>
      <c r="T11" s="139">
        <v>0</v>
      </c>
      <c r="U11" s="139"/>
      <c r="V11" s="139"/>
      <c r="W11" s="139"/>
      <c r="X11" s="242"/>
      <c r="Y11" s="243">
        <v>0</v>
      </c>
      <c r="Z11" s="139">
        <v>0</v>
      </c>
      <c r="AA11" s="139"/>
      <c r="AB11" s="139"/>
      <c r="AC11" s="139">
        <v>0</v>
      </c>
      <c r="AD11" s="149">
        <v>0</v>
      </c>
      <c r="AE11" s="139"/>
      <c r="AF11" s="139"/>
      <c r="AG11" s="140"/>
      <c r="AH11" s="142"/>
      <c r="AI11" s="240">
        <v>0</v>
      </c>
      <c r="AJ11" s="138">
        <v>0</v>
      </c>
      <c r="AK11" s="138">
        <v>0</v>
      </c>
      <c r="AL11" s="138">
        <v>0</v>
      </c>
      <c r="AM11" s="138">
        <v>0</v>
      </c>
      <c r="AN11" s="138">
        <v>0</v>
      </c>
      <c r="AO11" s="138">
        <v>0</v>
      </c>
      <c r="AP11" s="138">
        <v>0</v>
      </c>
      <c r="AQ11" s="138">
        <v>0</v>
      </c>
      <c r="AR11" s="241">
        <v>0</v>
      </c>
      <c r="AS11" s="240">
        <v>0</v>
      </c>
      <c r="AT11" s="138">
        <v>0</v>
      </c>
      <c r="AU11" s="138">
        <v>0</v>
      </c>
      <c r="AV11" s="138">
        <v>0</v>
      </c>
      <c r="AW11" s="138">
        <v>0</v>
      </c>
      <c r="AX11" s="138">
        <v>0</v>
      </c>
      <c r="AY11" s="138">
        <v>0</v>
      </c>
      <c r="AZ11" s="138">
        <v>0</v>
      </c>
      <c r="BA11" s="138">
        <v>0</v>
      </c>
      <c r="BB11" s="241">
        <v>0</v>
      </c>
    </row>
    <row r="12" spans="1:54" s="174" customFormat="1" ht="18" customHeight="1" x14ac:dyDescent="0.25">
      <c r="A12" s="244">
        <v>20</v>
      </c>
      <c r="B12" s="245">
        <v>220300</v>
      </c>
      <c r="C12" s="238">
        <v>5</v>
      </c>
      <c r="D12" s="246" t="s">
        <v>1267</v>
      </c>
      <c r="E12" s="247">
        <v>356282.2</v>
      </c>
      <c r="F12" s="144">
        <v>305301.60000000003</v>
      </c>
      <c r="G12" s="144">
        <v>0</v>
      </c>
      <c r="H12" s="144">
        <v>19816.599999999999</v>
      </c>
      <c r="I12" s="144">
        <v>12223.2</v>
      </c>
      <c r="J12" s="144">
        <v>0</v>
      </c>
      <c r="K12" s="144">
        <v>0</v>
      </c>
      <c r="L12" s="144">
        <v>0</v>
      </c>
      <c r="M12" s="144">
        <v>16498.3</v>
      </c>
      <c r="N12" s="248">
        <v>2442.5</v>
      </c>
      <c r="O12" s="247">
        <v>379202.90000000008</v>
      </c>
      <c r="P12" s="144">
        <v>325473.60000000003</v>
      </c>
      <c r="Q12" s="144">
        <v>0</v>
      </c>
      <c r="R12" s="144">
        <v>123.4</v>
      </c>
      <c r="S12" s="144">
        <v>22303.599999999999</v>
      </c>
      <c r="T12" s="144">
        <v>12361.5</v>
      </c>
      <c r="U12" s="144">
        <v>0</v>
      </c>
      <c r="V12" s="144">
        <v>0</v>
      </c>
      <c r="W12" s="144">
        <v>16498.3</v>
      </c>
      <c r="X12" s="248">
        <v>2442.5</v>
      </c>
      <c r="Y12" s="247">
        <v>376756.88639999996</v>
      </c>
      <c r="Z12" s="144">
        <v>324547.4693</v>
      </c>
      <c r="AA12" s="144">
        <v>0</v>
      </c>
      <c r="AB12" s="144">
        <v>123.4</v>
      </c>
      <c r="AC12" s="144">
        <v>22303.599999999999</v>
      </c>
      <c r="AD12" s="149">
        <v>10846.657500000001</v>
      </c>
      <c r="AE12" s="144">
        <v>0</v>
      </c>
      <c r="AF12" s="144">
        <v>0</v>
      </c>
      <c r="AG12" s="144">
        <v>16493.459599999998</v>
      </c>
      <c r="AH12" s="248">
        <v>2442.3000000000002</v>
      </c>
      <c r="AI12" s="247">
        <v>-2446.0136000001221</v>
      </c>
      <c r="AJ12" s="144">
        <v>-926.1307000000379</v>
      </c>
      <c r="AK12" s="144">
        <v>0</v>
      </c>
      <c r="AL12" s="144">
        <v>0</v>
      </c>
      <c r="AM12" s="144">
        <v>0</v>
      </c>
      <c r="AN12" s="144">
        <v>-1514.8424999999988</v>
      </c>
      <c r="AO12" s="144">
        <v>0</v>
      </c>
      <c r="AP12" s="144">
        <v>0</v>
      </c>
      <c r="AQ12" s="144">
        <v>-4.8404000000009546</v>
      </c>
      <c r="AR12" s="248">
        <v>-0.1999999999998181</v>
      </c>
      <c r="AS12" s="247">
        <v>99.354959152474805</v>
      </c>
      <c r="AT12" s="144">
        <v>99.715451360724799</v>
      </c>
      <c r="AU12" s="144">
        <v>0</v>
      </c>
      <c r="AV12" s="144">
        <v>100</v>
      </c>
      <c r="AW12" s="144">
        <v>100</v>
      </c>
      <c r="AX12" s="144">
        <v>87.745479917485753</v>
      </c>
      <c r="AY12" s="144">
        <v>0</v>
      </c>
      <c r="AZ12" s="144">
        <v>0</v>
      </c>
      <c r="BA12" s="144">
        <v>99.970661219640817</v>
      </c>
      <c r="BB12" s="248">
        <v>99.991811668372577</v>
      </c>
    </row>
    <row r="13" spans="1:54" s="237" customFormat="1" ht="18" customHeight="1" x14ac:dyDescent="0.2">
      <c r="A13" s="244">
        <v>22</v>
      </c>
      <c r="B13" s="245">
        <v>220300</v>
      </c>
      <c r="C13" s="238">
        <v>6</v>
      </c>
      <c r="D13" s="246" t="s">
        <v>1265</v>
      </c>
      <c r="E13" s="247">
        <v>352304.5</v>
      </c>
      <c r="F13" s="144">
        <v>301876.7</v>
      </c>
      <c r="G13" s="144">
        <v>0</v>
      </c>
      <c r="H13" s="144">
        <v>19816.599999999999</v>
      </c>
      <c r="I13" s="144">
        <v>12223.2</v>
      </c>
      <c r="J13" s="144">
        <v>0</v>
      </c>
      <c r="K13" s="144">
        <v>0</v>
      </c>
      <c r="L13" s="144">
        <v>0</v>
      </c>
      <c r="M13" s="144">
        <v>15945.5</v>
      </c>
      <c r="N13" s="248">
        <v>2442.5</v>
      </c>
      <c r="O13" s="247">
        <v>374711.7</v>
      </c>
      <c r="P13" s="144">
        <v>321535.2</v>
      </c>
      <c r="Q13" s="144">
        <v>0</v>
      </c>
      <c r="R13" s="144">
        <v>123.4</v>
      </c>
      <c r="S13" s="144">
        <v>22303.599999999999</v>
      </c>
      <c r="T13" s="144">
        <v>12361.5</v>
      </c>
      <c r="U13" s="144">
        <v>0</v>
      </c>
      <c r="V13" s="144">
        <v>0</v>
      </c>
      <c r="W13" s="144">
        <v>15945.5</v>
      </c>
      <c r="X13" s="248">
        <v>2442.5</v>
      </c>
      <c r="Y13" s="247">
        <v>372296.37059999997</v>
      </c>
      <c r="Z13" s="144">
        <v>320634.91310000001</v>
      </c>
      <c r="AA13" s="144">
        <v>0</v>
      </c>
      <c r="AB13" s="144">
        <v>123.4</v>
      </c>
      <c r="AC13" s="144">
        <v>22303.599999999999</v>
      </c>
      <c r="AD13" s="149">
        <v>10846.657500000001</v>
      </c>
      <c r="AE13" s="144">
        <v>0</v>
      </c>
      <c r="AF13" s="144">
        <v>0</v>
      </c>
      <c r="AG13" s="144">
        <v>15945.5</v>
      </c>
      <c r="AH13" s="248">
        <v>2442.3000000000002</v>
      </c>
      <c r="AI13" s="247">
        <v>-2415.329400000046</v>
      </c>
      <c r="AJ13" s="144">
        <v>-900.28690000000643</v>
      </c>
      <c r="AK13" s="144">
        <v>0</v>
      </c>
      <c r="AL13" s="144">
        <v>0</v>
      </c>
      <c r="AM13" s="144">
        <v>0</v>
      </c>
      <c r="AN13" s="144">
        <v>-1514.8424999999988</v>
      </c>
      <c r="AO13" s="144">
        <v>0</v>
      </c>
      <c r="AP13" s="144">
        <v>0</v>
      </c>
      <c r="AQ13" s="144">
        <v>0</v>
      </c>
      <c r="AR13" s="248">
        <v>-0.1999999999998181</v>
      </c>
      <c r="AS13" s="247">
        <v>99.355416604285367</v>
      </c>
      <c r="AT13" s="144">
        <v>99.720003626352565</v>
      </c>
      <c r="AU13" s="144">
        <v>0</v>
      </c>
      <c r="AV13" s="144">
        <v>100</v>
      </c>
      <c r="AW13" s="144">
        <v>100</v>
      </c>
      <c r="AX13" s="144">
        <v>87.745479917485753</v>
      </c>
      <c r="AY13" s="144">
        <v>0</v>
      </c>
      <c r="AZ13" s="144">
        <v>0</v>
      </c>
      <c r="BA13" s="144">
        <v>100</v>
      </c>
      <c r="BB13" s="248">
        <v>99.991811668372577</v>
      </c>
    </row>
    <row r="14" spans="1:54" s="237" customFormat="1" ht="18" customHeight="1" x14ac:dyDescent="0.2">
      <c r="A14" s="244">
        <v>21</v>
      </c>
      <c r="B14" s="245">
        <v>220300</v>
      </c>
      <c r="C14" s="238">
        <v>7</v>
      </c>
      <c r="D14" s="246" t="s">
        <v>1266</v>
      </c>
      <c r="E14" s="247">
        <v>3977.7000000000003</v>
      </c>
      <c r="F14" s="144">
        <v>3424.9</v>
      </c>
      <c r="G14" s="144">
        <v>0</v>
      </c>
      <c r="H14" s="144">
        <v>0</v>
      </c>
      <c r="I14" s="144">
        <v>0</v>
      </c>
      <c r="J14" s="144">
        <v>0</v>
      </c>
      <c r="K14" s="144">
        <v>0</v>
      </c>
      <c r="L14" s="144">
        <v>0</v>
      </c>
      <c r="M14" s="144">
        <v>552.79999999999995</v>
      </c>
      <c r="N14" s="248">
        <v>0</v>
      </c>
      <c r="O14" s="247">
        <v>4491.2000000000007</v>
      </c>
      <c r="P14" s="144">
        <v>3938.3999999999996</v>
      </c>
      <c r="Q14" s="144">
        <v>0</v>
      </c>
      <c r="R14" s="144">
        <v>0</v>
      </c>
      <c r="S14" s="144">
        <v>0</v>
      </c>
      <c r="T14" s="144">
        <v>0</v>
      </c>
      <c r="U14" s="144">
        <v>0</v>
      </c>
      <c r="V14" s="144">
        <v>0</v>
      </c>
      <c r="W14" s="144">
        <v>552.79999999999995</v>
      </c>
      <c r="X14" s="248">
        <v>0</v>
      </c>
      <c r="Y14" s="247">
        <v>4460.5158000000001</v>
      </c>
      <c r="Z14" s="144">
        <v>3912.5562</v>
      </c>
      <c r="AA14" s="144">
        <v>0</v>
      </c>
      <c r="AB14" s="144">
        <v>0</v>
      </c>
      <c r="AC14" s="144">
        <v>0</v>
      </c>
      <c r="AD14" s="149">
        <v>0</v>
      </c>
      <c r="AE14" s="144">
        <v>0</v>
      </c>
      <c r="AF14" s="144">
        <v>0</v>
      </c>
      <c r="AG14" s="144">
        <v>547.95960000000002</v>
      </c>
      <c r="AH14" s="248">
        <v>0</v>
      </c>
      <c r="AI14" s="247">
        <v>-30.684200000000601</v>
      </c>
      <c r="AJ14" s="144">
        <v>-25.843799999999646</v>
      </c>
      <c r="AK14" s="144">
        <v>0</v>
      </c>
      <c r="AL14" s="144">
        <v>0</v>
      </c>
      <c r="AM14" s="144">
        <v>0</v>
      </c>
      <c r="AN14" s="144">
        <v>0</v>
      </c>
      <c r="AO14" s="144">
        <v>0</v>
      </c>
      <c r="AP14" s="144">
        <v>0</v>
      </c>
      <c r="AQ14" s="144">
        <v>-4.8403999999999314</v>
      </c>
      <c r="AR14" s="248">
        <v>0</v>
      </c>
      <c r="AS14" s="247">
        <v>99.316792839330233</v>
      </c>
      <c r="AT14" s="144">
        <v>99.343799512492396</v>
      </c>
      <c r="AU14" s="144">
        <v>0</v>
      </c>
      <c r="AV14" s="144">
        <v>0</v>
      </c>
      <c r="AW14" s="144">
        <v>0</v>
      </c>
      <c r="AX14" s="144">
        <v>0</v>
      </c>
      <c r="AY14" s="144">
        <v>0</v>
      </c>
      <c r="AZ14" s="144">
        <v>0</v>
      </c>
      <c r="BA14" s="144">
        <v>99.12438494934878</v>
      </c>
      <c r="BB14" s="248">
        <v>0</v>
      </c>
    </row>
    <row r="15" spans="1:54" s="174" customFormat="1" ht="30" customHeight="1" x14ac:dyDescent="0.25">
      <c r="A15" s="244">
        <v>22</v>
      </c>
      <c r="B15" s="245">
        <v>220300</v>
      </c>
      <c r="C15" s="238">
        <v>8</v>
      </c>
      <c r="D15" s="239" t="s">
        <v>1268</v>
      </c>
      <c r="E15" s="247">
        <v>352304.5</v>
      </c>
      <c r="F15" s="138">
        <v>301876.7</v>
      </c>
      <c r="G15" s="138">
        <v>0</v>
      </c>
      <c r="H15" s="138">
        <v>19816.599999999999</v>
      </c>
      <c r="I15" s="138">
        <v>12223.2</v>
      </c>
      <c r="J15" s="138">
        <v>0</v>
      </c>
      <c r="K15" s="138">
        <v>0</v>
      </c>
      <c r="L15" s="138">
        <v>0</v>
      </c>
      <c r="M15" s="138">
        <v>15945.5</v>
      </c>
      <c r="N15" s="241">
        <v>2442.5</v>
      </c>
      <c r="O15" s="240">
        <v>374711.7</v>
      </c>
      <c r="P15" s="138">
        <v>321535.2</v>
      </c>
      <c r="Q15" s="139">
        <v>0</v>
      </c>
      <c r="R15" s="139">
        <v>123.4</v>
      </c>
      <c r="S15" s="138">
        <v>22303.599999999999</v>
      </c>
      <c r="T15" s="139">
        <v>12361.5</v>
      </c>
      <c r="U15" s="139">
        <v>0</v>
      </c>
      <c r="V15" s="139">
        <v>0</v>
      </c>
      <c r="W15" s="139">
        <v>15945.5</v>
      </c>
      <c r="X15" s="242">
        <v>2442.5</v>
      </c>
      <c r="Y15" s="243">
        <v>372296.37059999997</v>
      </c>
      <c r="Z15" s="139">
        <v>320634.91310000001</v>
      </c>
      <c r="AA15" s="139">
        <v>0</v>
      </c>
      <c r="AB15" s="139">
        <v>123.4</v>
      </c>
      <c r="AC15" s="139">
        <v>22303.599999999999</v>
      </c>
      <c r="AD15" s="149">
        <v>10846.657500000001</v>
      </c>
      <c r="AE15" s="139">
        <v>0</v>
      </c>
      <c r="AF15" s="139">
        <v>0</v>
      </c>
      <c r="AG15" s="140">
        <v>15945.5</v>
      </c>
      <c r="AH15" s="142">
        <v>2442.3000000000002</v>
      </c>
      <c r="AI15" s="247">
        <v>-2415.329400000046</v>
      </c>
      <c r="AJ15" s="138">
        <v>-900.28690000000643</v>
      </c>
      <c r="AK15" s="138">
        <v>0</v>
      </c>
      <c r="AL15" s="138">
        <v>0</v>
      </c>
      <c r="AM15" s="138">
        <v>0</v>
      </c>
      <c r="AN15" s="138">
        <v>-1514.8424999999988</v>
      </c>
      <c r="AO15" s="138">
        <v>0</v>
      </c>
      <c r="AP15" s="138">
        <v>0</v>
      </c>
      <c r="AQ15" s="138">
        <v>0</v>
      </c>
      <c r="AR15" s="241">
        <v>-0.1999999999998181</v>
      </c>
      <c r="AS15" s="247">
        <v>99.355416604285367</v>
      </c>
      <c r="AT15" s="138">
        <v>99.720003626352565</v>
      </c>
      <c r="AU15" s="138">
        <v>0</v>
      </c>
      <c r="AV15" s="138">
        <v>100</v>
      </c>
      <c r="AW15" s="138">
        <v>100</v>
      </c>
      <c r="AX15" s="138">
        <v>87.745479917485753</v>
      </c>
      <c r="AY15" s="138">
        <v>0</v>
      </c>
      <c r="AZ15" s="138">
        <v>0</v>
      </c>
      <c r="BA15" s="138">
        <v>100</v>
      </c>
      <c r="BB15" s="241">
        <v>99.991811668372577</v>
      </c>
    </row>
    <row r="16" spans="1:54" s="174" customFormat="1" ht="18" customHeight="1" x14ac:dyDescent="0.25">
      <c r="A16" s="244">
        <v>21</v>
      </c>
      <c r="B16" s="245">
        <v>220300</v>
      </c>
      <c r="C16" s="238">
        <v>9</v>
      </c>
      <c r="D16" s="239" t="s">
        <v>1269</v>
      </c>
      <c r="E16" s="247">
        <v>2738.7000000000003</v>
      </c>
      <c r="F16" s="138">
        <v>2343.4</v>
      </c>
      <c r="G16" s="138">
        <v>0</v>
      </c>
      <c r="H16" s="138">
        <v>0</v>
      </c>
      <c r="I16" s="138">
        <v>0</v>
      </c>
      <c r="J16" s="138">
        <v>0</v>
      </c>
      <c r="K16" s="138">
        <v>0</v>
      </c>
      <c r="L16" s="138">
        <v>0</v>
      </c>
      <c r="M16" s="138">
        <v>395.3</v>
      </c>
      <c r="N16" s="241">
        <v>0</v>
      </c>
      <c r="O16" s="240">
        <v>3147.7000000000003</v>
      </c>
      <c r="P16" s="138">
        <v>2752.4</v>
      </c>
      <c r="Q16" s="139">
        <v>0</v>
      </c>
      <c r="R16" s="139">
        <v>0</v>
      </c>
      <c r="S16" s="138">
        <v>0</v>
      </c>
      <c r="T16" s="139">
        <v>0</v>
      </c>
      <c r="U16" s="139">
        <v>0</v>
      </c>
      <c r="V16" s="139">
        <v>0</v>
      </c>
      <c r="W16" s="139">
        <v>395.3</v>
      </c>
      <c r="X16" s="242">
        <v>0</v>
      </c>
      <c r="Y16" s="243">
        <v>3147.7000000000003</v>
      </c>
      <c r="Z16" s="139">
        <v>2752.4</v>
      </c>
      <c r="AA16" s="139">
        <v>0</v>
      </c>
      <c r="AB16" s="139">
        <v>0</v>
      </c>
      <c r="AC16" s="139">
        <v>0</v>
      </c>
      <c r="AD16" s="149">
        <v>0</v>
      </c>
      <c r="AE16" s="139">
        <v>0</v>
      </c>
      <c r="AF16" s="139">
        <v>0</v>
      </c>
      <c r="AG16" s="140">
        <v>395.3</v>
      </c>
      <c r="AH16" s="142">
        <v>0</v>
      </c>
      <c r="AI16" s="247">
        <v>0</v>
      </c>
      <c r="AJ16" s="138">
        <v>0</v>
      </c>
      <c r="AK16" s="138">
        <v>0</v>
      </c>
      <c r="AL16" s="138">
        <v>0</v>
      </c>
      <c r="AM16" s="138">
        <v>0</v>
      </c>
      <c r="AN16" s="138">
        <v>0</v>
      </c>
      <c r="AO16" s="138">
        <v>0</v>
      </c>
      <c r="AP16" s="138">
        <v>0</v>
      </c>
      <c r="AQ16" s="138">
        <v>0</v>
      </c>
      <c r="AR16" s="241">
        <v>0</v>
      </c>
      <c r="AS16" s="247">
        <v>100</v>
      </c>
      <c r="AT16" s="138">
        <v>100</v>
      </c>
      <c r="AU16" s="138">
        <v>0</v>
      </c>
      <c r="AV16" s="138">
        <v>0</v>
      </c>
      <c r="AW16" s="138">
        <v>0</v>
      </c>
      <c r="AX16" s="138">
        <v>0</v>
      </c>
      <c r="AY16" s="138">
        <v>0</v>
      </c>
      <c r="AZ16" s="138">
        <v>0</v>
      </c>
      <c r="BA16" s="138">
        <v>100</v>
      </c>
      <c r="BB16" s="241">
        <v>0</v>
      </c>
    </row>
    <row r="17" spans="1:54" s="174" customFormat="1" ht="18" customHeight="1" x14ac:dyDescent="0.25">
      <c r="A17" s="244">
        <v>21</v>
      </c>
      <c r="B17" s="245">
        <v>220300</v>
      </c>
      <c r="C17" s="238">
        <v>10</v>
      </c>
      <c r="D17" s="239" t="s">
        <v>1270</v>
      </c>
      <c r="E17" s="247">
        <v>1239</v>
      </c>
      <c r="F17" s="138">
        <v>1081.5</v>
      </c>
      <c r="G17" s="138">
        <v>0</v>
      </c>
      <c r="H17" s="138">
        <v>0</v>
      </c>
      <c r="I17" s="138">
        <v>0</v>
      </c>
      <c r="J17" s="138">
        <v>0</v>
      </c>
      <c r="K17" s="138">
        <v>0</v>
      </c>
      <c r="L17" s="138">
        <v>0</v>
      </c>
      <c r="M17" s="138">
        <v>157.5</v>
      </c>
      <c r="N17" s="241">
        <v>0</v>
      </c>
      <c r="O17" s="240">
        <v>1343.5</v>
      </c>
      <c r="P17" s="138">
        <v>1186</v>
      </c>
      <c r="Q17" s="139">
        <v>0</v>
      </c>
      <c r="R17" s="139">
        <v>0</v>
      </c>
      <c r="S17" s="138">
        <v>0</v>
      </c>
      <c r="T17" s="139">
        <v>0</v>
      </c>
      <c r="U17" s="139">
        <v>0</v>
      </c>
      <c r="V17" s="139">
        <v>0</v>
      </c>
      <c r="W17" s="139">
        <v>157.5</v>
      </c>
      <c r="X17" s="242">
        <v>0</v>
      </c>
      <c r="Y17" s="243">
        <v>1312.8158000000001</v>
      </c>
      <c r="Z17" s="139">
        <v>1160.1562000000001</v>
      </c>
      <c r="AA17" s="139">
        <v>0</v>
      </c>
      <c r="AB17" s="139">
        <v>0</v>
      </c>
      <c r="AC17" s="139">
        <v>0</v>
      </c>
      <c r="AD17" s="149">
        <v>0</v>
      </c>
      <c r="AE17" s="139">
        <v>0</v>
      </c>
      <c r="AF17" s="139">
        <v>0</v>
      </c>
      <c r="AG17" s="140">
        <v>152.65960000000001</v>
      </c>
      <c r="AH17" s="142">
        <v>0</v>
      </c>
      <c r="AI17" s="247">
        <v>-30.684199999999919</v>
      </c>
      <c r="AJ17" s="138">
        <v>-25.843799999999874</v>
      </c>
      <c r="AK17" s="138">
        <v>0</v>
      </c>
      <c r="AL17" s="138">
        <v>0</v>
      </c>
      <c r="AM17" s="138">
        <v>0</v>
      </c>
      <c r="AN17" s="138">
        <v>0</v>
      </c>
      <c r="AO17" s="138">
        <v>0</v>
      </c>
      <c r="AP17" s="138">
        <v>0</v>
      </c>
      <c r="AQ17" s="138">
        <v>-4.8403999999999883</v>
      </c>
      <c r="AR17" s="241">
        <v>0</v>
      </c>
      <c r="AS17" s="247">
        <v>97.716099739486424</v>
      </c>
      <c r="AT17" s="138">
        <v>97.820927487352463</v>
      </c>
      <c r="AU17" s="138">
        <v>0</v>
      </c>
      <c r="AV17" s="138">
        <v>0</v>
      </c>
      <c r="AW17" s="138">
        <v>0</v>
      </c>
      <c r="AX17" s="138">
        <v>0</v>
      </c>
      <c r="AY17" s="138">
        <v>0</v>
      </c>
      <c r="AZ17" s="138">
        <v>0</v>
      </c>
      <c r="BA17" s="138">
        <v>96.926730158730166</v>
      </c>
      <c r="BB17" s="241">
        <v>0</v>
      </c>
    </row>
    <row r="18" spans="1:54" s="174" customFormat="1" ht="18" customHeight="1" x14ac:dyDescent="0.25">
      <c r="A18" s="244">
        <v>0</v>
      </c>
      <c r="B18" s="244"/>
      <c r="C18" s="238">
        <v>11</v>
      </c>
      <c r="D18" s="239"/>
      <c r="E18" s="240">
        <v>0</v>
      </c>
      <c r="F18" s="138"/>
      <c r="G18" s="138"/>
      <c r="H18" s="138"/>
      <c r="I18" s="138"/>
      <c r="J18" s="138"/>
      <c r="K18" s="138"/>
      <c r="L18" s="138"/>
      <c r="M18" s="138"/>
      <c r="N18" s="241"/>
      <c r="O18" s="240">
        <v>0</v>
      </c>
      <c r="P18" s="138">
        <v>0</v>
      </c>
      <c r="Q18" s="139"/>
      <c r="R18" s="139"/>
      <c r="S18" s="138">
        <v>0</v>
      </c>
      <c r="T18" s="139">
        <v>0</v>
      </c>
      <c r="U18" s="139"/>
      <c r="V18" s="139"/>
      <c r="W18" s="139"/>
      <c r="X18" s="242"/>
      <c r="Y18" s="243">
        <v>0</v>
      </c>
      <c r="Z18" s="139">
        <v>0</v>
      </c>
      <c r="AA18" s="139"/>
      <c r="AB18" s="139"/>
      <c r="AC18" s="139">
        <v>0</v>
      </c>
      <c r="AD18" s="149">
        <v>0</v>
      </c>
      <c r="AE18" s="139"/>
      <c r="AF18" s="139"/>
      <c r="AG18" s="140"/>
      <c r="AH18" s="142"/>
      <c r="AI18" s="240">
        <v>0</v>
      </c>
      <c r="AJ18" s="138">
        <v>0</v>
      </c>
      <c r="AK18" s="138">
        <v>0</v>
      </c>
      <c r="AL18" s="138">
        <v>0</v>
      </c>
      <c r="AM18" s="138">
        <v>0</v>
      </c>
      <c r="AN18" s="138">
        <v>0</v>
      </c>
      <c r="AO18" s="138">
        <v>0</v>
      </c>
      <c r="AP18" s="138">
        <v>0</v>
      </c>
      <c r="AQ18" s="138">
        <v>0</v>
      </c>
      <c r="AR18" s="241">
        <v>0</v>
      </c>
      <c r="AS18" s="240">
        <v>0</v>
      </c>
      <c r="AT18" s="138">
        <v>0</v>
      </c>
      <c r="AU18" s="138">
        <v>0</v>
      </c>
      <c r="AV18" s="138">
        <v>0</v>
      </c>
      <c r="AW18" s="138">
        <v>0</v>
      </c>
      <c r="AX18" s="138">
        <v>0</v>
      </c>
      <c r="AY18" s="138">
        <v>0</v>
      </c>
      <c r="AZ18" s="138">
        <v>0</v>
      </c>
      <c r="BA18" s="138">
        <v>0</v>
      </c>
      <c r="BB18" s="241">
        <v>0</v>
      </c>
    </row>
    <row r="19" spans="1:54" s="174" customFormat="1" ht="18" customHeight="1" x14ac:dyDescent="0.25">
      <c r="A19" s="244">
        <v>20</v>
      </c>
      <c r="B19" s="245">
        <v>220100</v>
      </c>
      <c r="C19" s="238">
        <v>12</v>
      </c>
      <c r="D19" s="246" t="s">
        <v>1271</v>
      </c>
      <c r="E19" s="247">
        <v>2221396.4</v>
      </c>
      <c r="F19" s="144">
        <v>1950473.5</v>
      </c>
      <c r="G19" s="144">
        <v>0</v>
      </c>
      <c r="H19" s="144">
        <v>65596.5</v>
      </c>
      <c r="I19" s="144">
        <v>43727</v>
      </c>
      <c r="J19" s="144">
        <v>0</v>
      </c>
      <c r="K19" s="144">
        <v>0</v>
      </c>
      <c r="L19" s="144">
        <v>1550</v>
      </c>
      <c r="M19" s="144">
        <v>147362.4</v>
      </c>
      <c r="N19" s="248">
        <v>12687</v>
      </c>
      <c r="O19" s="247">
        <v>2375139.1999999997</v>
      </c>
      <c r="P19" s="144">
        <v>2102458.2999999998</v>
      </c>
      <c r="Q19" s="144">
        <v>0</v>
      </c>
      <c r="R19" s="144">
        <v>631.9</v>
      </c>
      <c r="S19" s="144">
        <v>66722.600000000006</v>
      </c>
      <c r="T19" s="144">
        <v>43727</v>
      </c>
      <c r="U19" s="144">
        <v>0</v>
      </c>
      <c r="V19" s="144">
        <v>1550</v>
      </c>
      <c r="W19" s="144">
        <v>147362.4</v>
      </c>
      <c r="X19" s="248">
        <v>12687</v>
      </c>
      <c r="Y19" s="247">
        <v>2297976.5965999998</v>
      </c>
      <c r="Z19" s="144">
        <v>2037291.0181999998</v>
      </c>
      <c r="AA19" s="144">
        <v>0</v>
      </c>
      <c r="AB19" s="144">
        <v>0</v>
      </c>
      <c r="AC19" s="144">
        <v>63984.930099999998</v>
      </c>
      <c r="AD19" s="149">
        <v>40148.345099999999</v>
      </c>
      <c r="AE19" s="144">
        <v>0</v>
      </c>
      <c r="AF19" s="144">
        <v>1550</v>
      </c>
      <c r="AG19" s="144">
        <v>142315.30319999999</v>
      </c>
      <c r="AH19" s="248">
        <v>12687</v>
      </c>
      <c r="AI19" s="247">
        <v>-77162.603399999905</v>
      </c>
      <c r="AJ19" s="144">
        <v>-65167.281799999997</v>
      </c>
      <c r="AK19" s="144">
        <v>0</v>
      </c>
      <c r="AL19" s="144">
        <v>-631.9</v>
      </c>
      <c r="AM19" s="144">
        <v>-2737.6699000000081</v>
      </c>
      <c r="AN19" s="144">
        <v>-3578.6549000000014</v>
      </c>
      <c r="AO19" s="144">
        <v>0</v>
      </c>
      <c r="AP19" s="144">
        <v>0</v>
      </c>
      <c r="AQ19" s="144">
        <v>-5047.0967999999993</v>
      </c>
      <c r="AR19" s="248">
        <v>0</v>
      </c>
      <c r="AS19" s="247">
        <v>96.75123868950503</v>
      </c>
      <c r="AT19" s="144">
        <v>96.900424526850301</v>
      </c>
      <c r="AU19" s="144">
        <v>0</v>
      </c>
      <c r="AV19" s="144">
        <v>0</v>
      </c>
      <c r="AW19" s="144">
        <v>95.896937619337365</v>
      </c>
      <c r="AX19" s="144">
        <v>91.815914880965991</v>
      </c>
      <c r="AY19" s="144">
        <v>0</v>
      </c>
      <c r="AZ19" s="144">
        <v>100</v>
      </c>
      <c r="BA19" s="144">
        <v>96.575044380384696</v>
      </c>
      <c r="BB19" s="248">
        <v>100</v>
      </c>
    </row>
    <row r="20" spans="1:54" s="237" customFormat="1" ht="18" customHeight="1" x14ac:dyDescent="0.2">
      <c r="A20" s="244">
        <v>22</v>
      </c>
      <c r="B20" s="245">
        <v>220100</v>
      </c>
      <c r="C20" s="238">
        <v>13</v>
      </c>
      <c r="D20" s="246" t="s">
        <v>1265</v>
      </c>
      <c r="E20" s="247">
        <v>2084911.9</v>
      </c>
      <c r="F20" s="144">
        <v>1832658.5</v>
      </c>
      <c r="G20" s="144">
        <v>0</v>
      </c>
      <c r="H20" s="144">
        <v>63918.2</v>
      </c>
      <c r="I20" s="144">
        <v>43727</v>
      </c>
      <c r="J20" s="144">
        <v>0</v>
      </c>
      <c r="K20" s="144">
        <v>0</v>
      </c>
      <c r="L20" s="144">
        <v>1000</v>
      </c>
      <c r="M20" s="144">
        <v>130921.2</v>
      </c>
      <c r="N20" s="248">
        <v>12687</v>
      </c>
      <c r="O20" s="247">
        <v>2234689.3000000003</v>
      </c>
      <c r="P20" s="144">
        <v>1980677.9</v>
      </c>
      <c r="Q20" s="144">
        <v>0</v>
      </c>
      <c r="R20" s="144">
        <v>631.9</v>
      </c>
      <c r="S20" s="144">
        <v>65044.3</v>
      </c>
      <c r="T20" s="144">
        <v>43727</v>
      </c>
      <c r="U20" s="144">
        <v>0</v>
      </c>
      <c r="V20" s="144">
        <v>1000</v>
      </c>
      <c r="W20" s="144">
        <v>130921.2</v>
      </c>
      <c r="X20" s="248">
        <v>12687</v>
      </c>
      <c r="Y20" s="247">
        <v>2173081.5709000002</v>
      </c>
      <c r="Z20" s="144">
        <v>1930687.338</v>
      </c>
      <c r="AA20" s="144">
        <v>0</v>
      </c>
      <c r="AB20" s="144">
        <v>0</v>
      </c>
      <c r="AC20" s="144">
        <v>62684.765599999999</v>
      </c>
      <c r="AD20" s="149">
        <v>40148.345099999999</v>
      </c>
      <c r="AE20" s="144">
        <v>0</v>
      </c>
      <c r="AF20" s="144">
        <v>1000</v>
      </c>
      <c r="AG20" s="144">
        <v>125874.1222</v>
      </c>
      <c r="AH20" s="248">
        <v>12687</v>
      </c>
      <c r="AI20" s="247">
        <v>-61607.729100000113</v>
      </c>
      <c r="AJ20" s="144">
        <v>-49990.561999999918</v>
      </c>
      <c r="AK20" s="144">
        <v>0</v>
      </c>
      <c r="AL20" s="144">
        <v>-631.9</v>
      </c>
      <c r="AM20" s="144">
        <v>-2359.5344000000041</v>
      </c>
      <c r="AN20" s="144">
        <v>-3578.6549000000014</v>
      </c>
      <c r="AO20" s="144">
        <v>0</v>
      </c>
      <c r="AP20" s="144">
        <v>0</v>
      </c>
      <c r="AQ20" s="144">
        <v>-5047.0777999999991</v>
      </c>
      <c r="AR20" s="248">
        <v>0</v>
      </c>
      <c r="AS20" s="247">
        <v>97.243118804032392</v>
      </c>
      <c r="AT20" s="144">
        <v>97.476088262508512</v>
      </c>
      <c r="AU20" s="144">
        <v>0</v>
      </c>
      <c r="AV20" s="144">
        <v>0</v>
      </c>
      <c r="AW20" s="144">
        <v>96.372419412615713</v>
      </c>
      <c r="AX20" s="144">
        <v>91.815914880965991</v>
      </c>
      <c r="AY20" s="144">
        <v>0</v>
      </c>
      <c r="AZ20" s="144">
        <v>100</v>
      </c>
      <c r="BA20" s="144">
        <v>96.144949939352827</v>
      </c>
      <c r="BB20" s="248">
        <v>100</v>
      </c>
    </row>
    <row r="21" spans="1:54" s="237" customFormat="1" ht="18" customHeight="1" x14ac:dyDescent="0.2">
      <c r="A21" s="244">
        <v>21</v>
      </c>
      <c r="B21" s="245">
        <v>220100</v>
      </c>
      <c r="C21" s="238">
        <v>14</v>
      </c>
      <c r="D21" s="246" t="s">
        <v>1266</v>
      </c>
      <c r="E21" s="247">
        <v>136484.5</v>
      </c>
      <c r="F21" s="144">
        <v>117815.00000000001</v>
      </c>
      <c r="G21" s="144">
        <v>0</v>
      </c>
      <c r="H21" s="144">
        <v>1678.3</v>
      </c>
      <c r="I21" s="144">
        <v>0</v>
      </c>
      <c r="J21" s="144">
        <v>0</v>
      </c>
      <c r="K21" s="144">
        <v>0</v>
      </c>
      <c r="L21" s="144">
        <v>550</v>
      </c>
      <c r="M21" s="144">
        <v>16441.199999999997</v>
      </c>
      <c r="N21" s="248">
        <v>0</v>
      </c>
      <c r="O21" s="247">
        <v>140449.90000000005</v>
      </c>
      <c r="P21" s="144">
        <v>121780.40000000001</v>
      </c>
      <c r="Q21" s="144">
        <v>0</v>
      </c>
      <c r="R21" s="144">
        <v>0</v>
      </c>
      <c r="S21" s="144">
        <v>1678.3</v>
      </c>
      <c r="T21" s="144">
        <v>0</v>
      </c>
      <c r="U21" s="144">
        <v>0</v>
      </c>
      <c r="V21" s="144">
        <v>550</v>
      </c>
      <c r="W21" s="144">
        <v>16441.199999999997</v>
      </c>
      <c r="X21" s="248">
        <v>0</v>
      </c>
      <c r="Y21" s="247">
        <v>124895.0257</v>
      </c>
      <c r="Z21" s="144">
        <v>106603.6802</v>
      </c>
      <c r="AA21" s="144">
        <v>0</v>
      </c>
      <c r="AB21" s="144">
        <v>0</v>
      </c>
      <c r="AC21" s="144">
        <v>1300.1645000000001</v>
      </c>
      <c r="AD21" s="149">
        <v>0</v>
      </c>
      <c r="AE21" s="144">
        <v>0</v>
      </c>
      <c r="AF21" s="144">
        <v>550</v>
      </c>
      <c r="AG21" s="144">
        <v>16441.180999999997</v>
      </c>
      <c r="AH21" s="248">
        <v>0</v>
      </c>
      <c r="AI21" s="247">
        <v>-15554.874300000054</v>
      </c>
      <c r="AJ21" s="144">
        <v>-15176.719800000006</v>
      </c>
      <c r="AK21" s="144">
        <v>0</v>
      </c>
      <c r="AL21" s="144">
        <v>0</v>
      </c>
      <c r="AM21" s="144">
        <v>-378.13549999999987</v>
      </c>
      <c r="AN21" s="144">
        <v>0</v>
      </c>
      <c r="AO21" s="144">
        <v>0</v>
      </c>
      <c r="AP21" s="144">
        <v>0</v>
      </c>
      <c r="AQ21" s="144">
        <v>-1.9000000000232831E-2</v>
      </c>
      <c r="AR21" s="248">
        <v>0</v>
      </c>
      <c r="AS21" s="247">
        <v>88.924965913112047</v>
      </c>
      <c r="AT21" s="144">
        <v>87.537633477965244</v>
      </c>
      <c r="AU21" s="144">
        <v>0</v>
      </c>
      <c r="AV21" s="144">
        <v>0</v>
      </c>
      <c r="AW21" s="144">
        <v>77.469135434666043</v>
      </c>
      <c r="AX21" s="144">
        <v>0</v>
      </c>
      <c r="AY21" s="144">
        <v>0</v>
      </c>
      <c r="AZ21" s="144">
        <v>100</v>
      </c>
      <c r="BA21" s="144">
        <v>99.99988443665913</v>
      </c>
      <c r="BB21" s="248">
        <v>0</v>
      </c>
    </row>
    <row r="22" spans="1:54" s="174" customFormat="1" ht="29.25" customHeight="1" x14ac:dyDescent="0.25">
      <c r="A22" s="244">
        <v>22</v>
      </c>
      <c r="B22" s="245">
        <v>220100</v>
      </c>
      <c r="C22" s="238">
        <v>15</v>
      </c>
      <c r="D22" s="239" t="s">
        <v>1268</v>
      </c>
      <c r="E22" s="247">
        <v>2084911.9</v>
      </c>
      <c r="F22" s="138">
        <v>1832658.5</v>
      </c>
      <c r="G22" s="138">
        <v>0</v>
      </c>
      <c r="H22" s="138">
        <v>63918.2</v>
      </c>
      <c r="I22" s="138">
        <v>43727</v>
      </c>
      <c r="J22" s="138">
        <v>0</v>
      </c>
      <c r="K22" s="138">
        <v>0</v>
      </c>
      <c r="L22" s="138">
        <v>1000</v>
      </c>
      <c r="M22" s="138">
        <v>130921.2</v>
      </c>
      <c r="N22" s="241">
        <v>12687</v>
      </c>
      <c r="O22" s="240">
        <v>2234689.3000000003</v>
      </c>
      <c r="P22" s="138">
        <v>1980677.9</v>
      </c>
      <c r="Q22" s="139">
        <v>0</v>
      </c>
      <c r="R22" s="139">
        <v>631.9</v>
      </c>
      <c r="S22" s="138">
        <v>65044.3</v>
      </c>
      <c r="T22" s="139">
        <v>43727</v>
      </c>
      <c r="U22" s="139">
        <v>0</v>
      </c>
      <c r="V22" s="139">
        <v>1000</v>
      </c>
      <c r="W22" s="139">
        <v>130921.2</v>
      </c>
      <c r="X22" s="242">
        <v>12687</v>
      </c>
      <c r="Y22" s="243">
        <v>2173081.5709000002</v>
      </c>
      <c r="Z22" s="139">
        <v>1930687.338</v>
      </c>
      <c r="AA22" s="139">
        <v>0</v>
      </c>
      <c r="AB22" s="139">
        <v>0</v>
      </c>
      <c r="AC22" s="139">
        <v>62684.765599999999</v>
      </c>
      <c r="AD22" s="149">
        <v>40148.345099999999</v>
      </c>
      <c r="AE22" s="139">
        <v>0</v>
      </c>
      <c r="AF22" s="139">
        <v>1000</v>
      </c>
      <c r="AG22" s="140">
        <v>125874.1222</v>
      </c>
      <c r="AH22" s="142">
        <v>12687</v>
      </c>
      <c r="AI22" s="247">
        <v>-61607.729100000113</v>
      </c>
      <c r="AJ22" s="138">
        <v>-49990.561999999918</v>
      </c>
      <c r="AK22" s="138">
        <v>0</v>
      </c>
      <c r="AL22" s="138">
        <v>-631.9</v>
      </c>
      <c r="AM22" s="138">
        <v>-2359.5344000000041</v>
      </c>
      <c r="AN22" s="138">
        <v>-3578.6549000000014</v>
      </c>
      <c r="AO22" s="138">
        <v>0</v>
      </c>
      <c r="AP22" s="138">
        <v>0</v>
      </c>
      <c r="AQ22" s="138">
        <v>-5047.0777999999991</v>
      </c>
      <c r="AR22" s="241">
        <v>0</v>
      </c>
      <c r="AS22" s="247">
        <v>97.243118804032392</v>
      </c>
      <c r="AT22" s="138">
        <v>97.476088262508512</v>
      </c>
      <c r="AU22" s="138">
        <v>0</v>
      </c>
      <c r="AV22" s="138">
        <v>0</v>
      </c>
      <c r="AW22" s="138">
        <v>96.372419412615713</v>
      </c>
      <c r="AX22" s="138">
        <v>91.815914880965991</v>
      </c>
      <c r="AY22" s="138">
        <v>0</v>
      </c>
      <c r="AZ22" s="138">
        <v>100</v>
      </c>
      <c r="BA22" s="138">
        <v>96.144949939352827</v>
      </c>
      <c r="BB22" s="241">
        <v>100</v>
      </c>
    </row>
    <row r="23" spans="1:54" s="174" customFormat="1" ht="18" customHeight="1" x14ac:dyDescent="0.25">
      <c r="A23" s="244">
        <v>21</v>
      </c>
      <c r="B23" s="245">
        <v>220100</v>
      </c>
      <c r="C23" s="238">
        <v>16</v>
      </c>
      <c r="D23" s="239" t="s">
        <v>1272</v>
      </c>
      <c r="E23" s="247">
        <v>11352.599999999999</v>
      </c>
      <c r="F23" s="138">
        <v>10052.299999999999</v>
      </c>
      <c r="G23" s="138">
        <v>0</v>
      </c>
      <c r="H23" s="138">
        <v>0</v>
      </c>
      <c r="I23" s="138">
        <v>0</v>
      </c>
      <c r="J23" s="138">
        <v>0</v>
      </c>
      <c r="K23" s="138">
        <v>0</v>
      </c>
      <c r="L23" s="138">
        <v>0</v>
      </c>
      <c r="M23" s="138">
        <v>1300.3</v>
      </c>
      <c r="N23" s="241">
        <v>0</v>
      </c>
      <c r="O23" s="240">
        <v>11430</v>
      </c>
      <c r="P23" s="138">
        <v>10129.700000000001</v>
      </c>
      <c r="Q23" s="139">
        <v>0</v>
      </c>
      <c r="R23" s="139">
        <v>0</v>
      </c>
      <c r="S23" s="138">
        <v>0</v>
      </c>
      <c r="T23" s="139">
        <v>0</v>
      </c>
      <c r="U23" s="139">
        <v>0</v>
      </c>
      <c r="V23" s="139">
        <v>0</v>
      </c>
      <c r="W23" s="139">
        <v>1300.3</v>
      </c>
      <c r="X23" s="242">
        <v>0</v>
      </c>
      <c r="Y23" s="243">
        <v>8748.8616999999995</v>
      </c>
      <c r="Z23" s="139">
        <v>7448.5618999999997</v>
      </c>
      <c r="AA23" s="139">
        <v>0</v>
      </c>
      <c r="AB23" s="139">
        <v>0</v>
      </c>
      <c r="AC23" s="139">
        <v>0</v>
      </c>
      <c r="AD23" s="149">
        <v>0</v>
      </c>
      <c r="AE23" s="139">
        <v>0</v>
      </c>
      <c r="AF23" s="139">
        <v>0</v>
      </c>
      <c r="AG23" s="140">
        <v>1300.2998</v>
      </c>
      <c r="AH23" s="142">
        <v>0</v>
      </c>
      <c r="AI23" s="247">
        <v>-2681.1383000000005</v>
      </c>
      <c r="AJ23" s="138">
        <v>-2681.138100000001</v>
      </c>
      <c r="AK23" s="138">
        <v>0</v>
      </c>
      <c r="AL23" s="138">
        <v>0</v>
      </c>
      <c r="AM23" s="138">
        <v>0</v>
      </c>
      <c r="AN23" s="138">
        <v>0</v>
      </c>
      <c r="AO23" s="138">
        <v>0</v>
      </c>
      <c r="AP23" s="138">
        <v>0</v>
      </c>
      <c r="AQ23" s="138">
        <v>-1.9999999994979589E-4</v>
      </c>
      <c r="AR23" s="241">
        <v>0</v>
      </c>
      <c r="AS23" s="247">
        <v>76.542972003499557</v>
      </c>
      <c r="AT23" s="138">
        <v>73.531910125670052</v>
      </c>
      <c r="AU23" s="138">
        <v>0</v>
      </c>
      <c r="AV23" s="138">
        <v>0</v>
      </c>
      <c r="AW23" s="138">
        <v>0</v>
      </c>
      <c r="AX23" s="138">
        <v>0</v>
      </c>
      <c r="AY23" s="138">
        <v>0</v>
      </c>
      <c r="AZ23" s="138">
        <v>0</v>
      </c>
      <c r="BA23" s="138">
        <v>99.999984618934107</v>
      </c>
      <c r="BB23" s="241">
        <v>0</v>
      </c>
    </row>
    <row r="24" spans="1:54" s="174" customFormat="1" ht="18" customHeight="1" x14ac:dyDescent="0.25">
      <c r="A24" s="244">
        <v>21</v>
      </c>
      <c r="B24" s="245">
        <v>220100</v>
      </c>
      <c r="C24" s="238">
        <v>17</v>
      </c>
      <c r="D24" s="239" t="s">
        <v>1273</v>
      </c>
      <c r="E24" s="247">
        <v>7777.7</v>
      </c>
      <c r="F24" s="138">
        <v>6812.9</v>
      </c>
      <c r="G24" s="138">
        <v>0</v>
      </c>
      <c r="H24" s="138">
        <v>0</v>
      </c>
      <c r="I24" s="138">
        <v>0</v>
      </c>
      <c r="J24" s="138">
        <v>0</v>
      </c>
      <c r="K24" s="138">
        <v>0</v>
      </c>
      <c r="L24" s="138">
        <v>0</v>
      </c>
      <c r="M24" s="138">
        <v>964.8</v>
      </c>
      <c r="N24" s="241">
        <v>0</v>
      </c>
      <c r="O24" s="240">
        <v>7845.7999999999993</v>
      </c>
      <c r="P24" s="138">
        <v>6881</v>
      </c>
      <c r="Q24" s="139">
        <v>0</v>
      </c>
      <c r="R24" s="139">
        <v>0</v>
      </c>
      <c r="S24" s="138">
        <v>0</v>
      </c>
      <c r="T24" s="139">
        <v>0</v>
      </c>
      <c r="U24" s="139">
        <v>0</v>
      </c>
      <c r="V24" s="139">
        <v>0</v>
      </c>
      <c r="W24" s="139">
        <v>964.8</v>
      </c>
      <c r="X24" s="242">
        <v>0</v>
      </c>
      <c r="Y24" s="243">
        <v>6739.6130999999996</v>
      </c>
      <c r="Z24" s="139">
        <v>5774.8316999999997</v>
      </c>
      <c r="AA24" s="139">
        <v>0</v>
      </c>
      <c r="AB24" s="139">
        <v>0</v>
      </c>
      <c r="AC24" s="139">
        <v>0</v>
      </c>
      <c r="AD24" s="149">
        <v>0</v>
      </c>
      <c r="AE24" s="139">
        <v>0</v>
      </c>
      <c r="AF24" s="139">
        <v>0</v>
      </c>
      <c r="AG24" s="140">
        <v>964.78139999999996</v>
      </c>
      <c r="AH24" s="142">
        <v>0</v>
      </c>
      <c r="AI24" s="247">
        <v>-1106.1868999999997</v>
      </c>
      <c r="AJ24" s="138">
        <v>-1106.1683000000003</v>
      </c>
      <c r="AK24" s="138">
        <v>0</v>
      </c>
      <c r="AL24" s="138">
        <v>0</v>
      </c>
      <c r="AM24" s="138">
        <v>0</v>
      </c>
      <c r="AN24" s="138">
        <v>0</v>
      </c>
      <c r="AO24" s="138">
        <v>0</v>
      </c>
      <c r="AP24" s="138">
        <v>0</v>
      </c>
      <c r="AQ24" s="138">
        <v>-1.8599999999992178E-2</v>
      </c>
      <c r="AR24" s="241">
        <v>0</v>
      </c>
      <c r="AS24" s="247">
        <v>85.900903668204649</v>
      </c>
      <c r="AT24" s="138">
        <v>83.924308966719948</v>
      </c>
      <c r="AU24" s="138">
        <v>0</v>
      </c>
      <c r="AV24" s="138">
        <v>0</v>
      </c>
      <c r="AW24" s="138">
        <v>0</v>
      </c>
      <c r="AX24" s="138">
        <v>0</v>
      </c>
      <c r="AY24" s="138">
        <v>0</v>
      </c>
      <c r="AZ24" s="138">
        <v>0</v>
      </c>
      <c r="BA24" s="138">
        <v>99.998072139303488</v>
      </c>
      <c r="BB24" s="241">
        <v>0</v>
      </c>
    </row>
    <row r="25" spans="1:54" s="174" customFormat="1" ht="18" customHeight="1" x14ac:dyDescent="0.25">
      <c r="A25" s="244">
        <v>21</v>
      </c>
      <c r="B25" s="245">
        <v>220100</v>
      </c>
      <c r="C25" s="238">
        <v>18</v>
      </c>
      <c r="D25" s="239" t="s">
        <v>1274</v>
      </c>
      <c r="E25" s="247">
        <v>4952.5</v>
      </c>
      <c r="F25" s="138">
        <v>4365.8999999999996</v>
      </c>
      <c r="G25" s="138">
        <v>0</v>
      </c>
      <c r="H25" s="138">
        <v>0</v>
      </c>
      <c r="I25" s="138">
        <v>0</v>
      </c>
      <c r="J25" s="138">
        <v>0</v>
      </c>
      <c r="K25" s="138">
        <v>0</v>
      </c>
      <c r="L25" s="138">
        <v>0</v>
      </c>
      <c r="M25" s="138">
        <v>586.6</v>
      </c>
      <c r="N25" s="241">
        <v>0</v>
      </c>
      <c r="O25" s="240">
        <v>5084.5</v>
      </c>
      <c r="P25" s="138">
        <v>4497.8999999999996</v>
      </c>
      <c r="Q25" s="139">
        <v>0</v>
      </c>
      <c r="R25" s="139">
        <v>0</v>
      </c>
      <c r="S25" s="138">
        <v>0</v>
      </c>
      <c r="T25" s="139">
        <v>0</v>
      </c>
      <c r="U25" s="139">
        <v>0</v>
      </c>
      <c r="V25" s="139">
        <v>0</v>
      </c>
      <c r="W25" s="139">
        <v>586.6</v>
      </c>
      <c r="X25" s="242">
        <v>0</v>
      </c>
      <c r="Y25" s="243">
        <v>4058.9414999999999</v>
      </c>
      <c r="Z25" s="139">
        <v>3472.3415</v>
      </c>
      <c r="AA25" s="139">
        <v>0</v>
      </c>
      <c r="AB25" s="139">
        <v>0</v>
      </c>
      <c r="AC25" s="139">
        <v>0</v>
      </c>
      <c r="AD25" s="149">
        <v>0</v>
      </c>
      <c r="AE25" s="139">
        <v>0</v>
      </c>
      <c r="AF25" s="139">
        <v>0</v>
      </c>
      <c r="AG25" s="140">
        <v>586.6</v>
      </c>
      <c r="AH25" s="142">
        <v>0</v>
      </c>
      <c r="AI25" s="247">
        <v>-1025.5585000000001</v>
      </c>
      <c r="AJ25" s="138">
        <v>-1025.5584999999996</v>
      </c>
      <c r="AK25" s="138">
        <v>0</v>
      </c>
      <c r="AL25" s="138">
        <v>0</v>
      </c>
      <c r="AM25" s="138">
        <v>0</v>
      </c>
      <c r="AN25" s="138">
        <v>0</v>
      </c>
      <c r="AO25" s="138">
        <v>0</v>
      </c>
      <c r="AP25" s="138">
        <v>0</v>
      </c>
      <c r="AQ25" s="138">
        <v>0</v>
      </c>
      <c r="AR25" s="241">
        <v>0</v>
      </c>
      <c r="AS25" s="247">
        <v>79.829707935883562</v>
      </c>
      <c r="AT25" s="138">
        <v>77.199170724115703</v>
      </c>
      <c r="AU25" s="138">
        <v>0</v>
      </c>
      <c r="AV25" s="138">
        <v>0</v>
      </c>
      <c r="AW25" s="138">
        <v>0</v>
      </c>
      <c r="AX25" s="138">
        <v>0</v>
      </c>
      <c r="AY25" s="138">
        <v>0</v>
      </c>
      <c r="AZ25" s="138">
        <v>0</v>
      </c>
      <c r="BA25" s="138">
        <v>100</v>
      </c>
      <c r="BB25" s="241">
        <v>0</v>
      </c>
    </row>
    <row r="26" spans="1:54" s="174" customFormat="1" ht="18" customHeight="1" x14ac:dyDescent="0.25">
      <c r="A26" s="244">
        <v>21</v>
      </c>
      <c r="B26" s="245">
        <v>220100</v>
      </c>
      <c r="C26" s="238">
        <v>19</v>
      </c>
      <c r="D26" s="239" t="s">
        <v>1275</v>
      </c>
      <c r="E26" s="247">
        <v>9681.8000000000011</v>
      </c>
      <c r="F26" s="138">
        <v>8868.1</v>
      </c>
      <c r="G26" s="138">
        <v>0</v>
      </c>
      <c r="H26" s="138">
        <v>0</v>
      </c>
      <c r="I26" s="138">
        <v>0</v>
      </c>
      <c r="J26" s="138">
        <v>0</v>
      </c>
      <c r="K26" s="138">
        <v>0</v>
      </c>
      <c r="L26" s="138">
        <v>0</v>
      </c>
      <c r="M26" s="138">
        <v>813.7</v>
      </c>
      <c r="N26" s="241">
        <v>0</v>
      </c>
      <c r="O26" s="240">
        <v>9817.1</v>
      </c>
      <c r="P26" s="138">
        <v>9003.4</v>
      </c>
      <c r="Q26" s="139">
        <v>0</v>
      </c>
      <c r="R26" s="139">
        <v>0</v>
      </c>
      <c r="S26" s="138">
        <v>0</v>
      </c>
      <c r="T26" s="139">
        <v>0</v>
      </c>
      <c r="U26" s="139">
        <v>0</v>
      </c>
      <c r="V26" s="139">
        <v>0</v>
      </c>
      <c r="W26" s="139">
        <v>813.7</v>
      </c>
      <c r="X26" s="242">
        <v>0</v>
      </c>
      <c r="Y26" s="243">
        <v>9817.1</v>
      </c>
      <c r="Z26" s="139">
        <v>9003.4</v>
      </c>
      <c r="AA26" s="139">
        <v>0</v>
      </c>
      <c r="AB26" s="139">
        <v>0</v>
      </c>
      <c r="AC26" s="139">
        <v>0</v>
      </c>
      <c r="AD26" s="149">
        <v>0</v>
      </c>
      <c r="AE26" s="139">
        <v>0</v>
      </c>
      <c r="AF26" s="139">
        <v>0</v>
      </c>
      <c r="AG26" s="140">
        <v>813.7</v>
      </c>
      <c r="AH26" s="142">
        <v>0</v>
      </c>
      <c r="AI26" s="247">
        <v>0</v>
      </c>
      <c r="AJ26" s="138">
        <v>0</v>
      </c>
      <c r="AK26" s="138">
        <v>0</v>
      </c>
      <c r="AL26" s="138">
        <v>0</v>
      </c>
      <c r="AM26" s="138">
        <v>0</v>
      </c>
      <c r="AN26" s="138">
        <v>0</v>
      </c>
      <c r="AO26" s="138">
        <v>0</v>
      </c>
      <c r="AP26" s="138">
        <v>0</v>
      </c>
      <c r="AQ26" s="138">
        <v>0</v>
      </c>
      <c r="AR26" s="241">
        <v>0</v>
      </c>
      <c r="AS26" s="247">
        <v>100</v>
      </c>
      <c r="AT26" s="138">
        <v>100</v>
      </c>
      <c r="AU26" s="138">
        <v>0</v>
      </c>
      <c r="AV26" s="138">
        <v>0</v>
      </c>
      <c r="AW26" s="138">
        <v>0</v>
      </c>
      <c r="AX26" s="138">
        <v>0</v>
      </c>
      <c r="AY26" s="138">
        <v>0</v>
      </c>
      <c r="AZ26" s="138">
        <v>0</v>
      </c>
      <c r="BA26" s="138">
        <v>100</v>
      </c>
      <c r="BB26" s="241">
        <v>0</v>
      </c>
    </row>
    <row r="27" spans="1:54" s="174" customFormat="1" ht="18" customHeight="1" x14ac:dyDescent="0.25">
      <c r="A27" s="244">
        <v>21</v>
      </c>
      <c r="B27" s="245">
        <v>220100</v>
      </c>
      <c r="C27" s="238">
        <v>20</v>
      </c>
      <c r="D27" s="239" t="s">
        <v>1276</v>
      </c>
      <c r="E27" s="247">
        <v>8320.1</v>
      </c>
      <c r="F27" s="138">
        <v>6429.4</v>
      </c>
      <c r="G27" s="138">
        <v>0</v>
      </c>
      <c r="H27" s="138">
        <v>0</v>
      </c>
      <c r="I27" s="138">
        <v>0</v>
      </c>
      <c r="J27" s="138">
        <v>0</v>
      </c>
      <c r="K27" s="138">
        <v>0</v>
      </c>
      <c r="L27" s="138">
        <v>0</v>
      </c>
      <c r="M27" s="138">
        <v>1890.7</v>
      </c>
      <c r="N27" s="241">
        <v>0</v>
      </c>
      <c r="O27" s="240">
        <v>8572.8999999999978</v>
      </c>
      <c r="P27" s="138">
        <v>6682.2</v>
      </c>
      <c r="Q27" s="139">
        <v>0</v>
      </c>
      <c r="R27" s="139">
        <v>0</v>
      </c>
      <c r="S27" s="138">
        <v>0</v>
      </c>
      <c r="T27" s="139">
        <v>0</v>
      </c>
      <c r="U27" s="139">
        <v>0</v>
      </c>
      <c r="V27" s="139">
        <v>0</v>
      </c>
      <c r="W27" s="139">
        <v>1890.7</v>
      </c>
      <c r="X27" s="242">
        <v>0</v>
      </c>
      <c r="Y27" s="243">
        <v>8200.1731</v>
      </c>
      <c r="Z27" s="139">
        <v>6309.4731000000002</v>
      </c>
      <c r="AA27" s="139">
        <v>0</v>
      </c>
      <c r="AB27" s="139">
        <v>0</v>
      </c>
      <c r="AC27" s="139">
        <v>0</v>
      </c>
      <c r="AD27" s="149">
        <v>0</v>
      </c>
      <c r="AE27" s="139">
        <v>0</v>
      </c>
      <c r="AF27" s="139">
        <v>0</v>
      </c>
      <c r="AG27" s="140">
        <v>1890.7</v>
      </c>
      <c r="AH27" s="142">
        <v>0</v>
      </c>
      <c r="AI27" s="247">
        <v>-372.72689999999784</v>
      </c>
      <c r="AJ27" s="138">
        <v>-372.72689999999966</v>
      </c>
      <c r="AK27" s="138">
        <v>0</v>
      </c>
      <c r="AL27" s="138">
        <v>0</v>
      </c>
      <c r="AM27" s="138">
        <v>0</v>
      </c>
      <c r="AN27" s="138">
        <v>0</v>
      </c>
      <c r="AO27" s="138">
        <v>0</v>
      </c>
      <c r="AP27" s="138">
        <v>0</v>
      </c>
      <c r="AQ27" s="138">
        <v>0</v>
      </c>
      <c r="AR27" s="241">
        <v>0</v>
      </c>
      <c r="AS27" s="247">
        <v>95.652265861027217</v>
      </c>
      <c r="AT27" s="138">
        <v>94.422093023255812</v>
      </c>
      <c r="AU27" s="138">
        <v>0</v>
      </c>
      <c r="AV27" s="138">
        <v>0</v>
      </c>
      <c r="AW27" s="138">
        <v>0</v>
      </c>
      <c r="AX27" s="138">
        <v>0</v>
      </c>
      <c r="AY27" s="138">
        <v>0</v>
      </c>
      <c r="AZ27" s="138">
        <v>0</v>
      </c>
      <c r="BA27" s="138">
        <v>100</v>
      </c>
      <c r="BB27" s="241">
        <v>0</v>
      </c>
    </row>
    <row r="28" spans="1:54" s="174" customFormat="1" ht="18" customHeight="1" x14ac:dyDescent="0.25">
      <c r="A28" s="244">
        <v>21</v>
      </c>
      <c r="B28" s="245">
        <v>220100</v>
      </c>
      <c r="C28" s="238">
        <v>21</v>
      </c>
      <c r="D28" s="239" t="s">
        <v>1277</v>
      </c>
      <c r="E28" s="247">
        <v>8651.1</v>
      </c>
      <c r="F28" s="138">
        <v>8224.6</v>
      </c>
      <c r="G28" s="138">
        <v>0</v>
      </c>
      <c r="H28" s="138">
        <v>0</v>
      </c>
      <c r="I28" s="138">
        <v>0</v>
      </c>
      <c r="J28" s="138">
        <v>0</v>
      </c>
      <c r="K28" s="138">
        <v>0</v>
      </c>
      <c r="L28" s="138">
        <v>0</v>
      </c>
      <c r="M28" s="138">
        <v>426.5</v>
      </c>
      <c r="N28" s="241">
        <v>0</v>
      </c>
      <c r="O28" s="240">
        <v>8720.4</v>
      </c>
      <c r="P28" s="138">
        <v>8293.9</v>
      </c>
      <c r="Q28" s="139">
        <v>0</v>
      </c>
      <c r="R28" s="139">
        <v>0</v>
      </c>
      <c r="S28" s="138">
        <v>0</v>
      </c>
      <c r="T28" s="139">
        <v>0</v>
      </c>
      <c r="U28" s="139">
        <v>0</v>
      </c>
      <c r="V28" s="139">
        <v>0</v>
      </c>
      <c r="W28" s="139">
        <v>426.5</v>
      </c>
      <c r="X28" s="242">
        <v>0</v>
      </c>
      <c r="Y28" s="243">
        <v>7180.2057999999997</v>
      </c>
      <c r="Z28" s="139">
        <v>6753.7060000000001</v>
      </c>
      <c r="AA28" s="139">
        <v>0</v>
      </c>
      <c r="AB28" s="139">
        <v>0</v>
      </c>
      <c r="AC28" s="139">
        <v>0</v>
      </c>
      <c r="AD28" s="149">
        <v>0</v>
      </c>
      <c r="AE28" s="139">
        <v>0</v>
      </c>
      <c r="AF28" s="139">
        <v>0</v>
      </c>
      <c r="AG28" s="140">
        <v>426.49979999999999</v>
      </c>
      <c r="AH28" s="142">
        <v>0</v>
      </c>
      <c r="AI28" s="247">
        <v>-1540.1941999999999</v>
      </c>
      <c r="AJ28" s="138">
        <v>-1540.1939999999995</v>
      </c>
      <c r="AK28" s="138">
        <v>0</v>
      </c>
      <c r="AL28" s="138">
        <v>0</v>
      </c>
      <c r="AM28" s="138">
        <v>0</v>
      </c>
      <c r="AN28" s="138">
        <v>0</v>
      </c>
      <c r="AO28" s="138">
        <v>0</v>
      </c>
      <c r="AP28" s="138">
        <v>0</v>
      </c>
      <c r="AQ28" s="138">
        <v>-2.0000000000663931E-4</v>
      </c>
      <c r="AR28" s="241">
        <v>0</v>
      </c>
      <c r="AS28" s="247">
        <v>82.338032659052345</v>
      </c>
      <c r="AT28" s="138">
        <v>81.429797803204778</v>
      </c>
      <c r="AU28" s="138">
        <v>0</v>
      </c>
      <c r="AV28" s="138">
        <v>0</v>
      </c>
      <c r="AW28" s="138">
        <v>0</v>
      </c>
      <c r="AX28" s="138">
        <v>0</v>
      </c>
      <c r="AY28" s="138">
        <v>0</v>
      </c>
      <c r="AZ28" s="138">
        <v>0</v>
      </c>
      <c r="BA28" s="138">
        <v>99.999953106682298</v>
      </c>
      <c r="BB28" s="241">
        <v>0</v>
      </c>
    </row>
    <row r="29" spans="1:54" s="174" customFormat="1" ht="18" customHeight="1" x14ac:dyDescent="0.25">
      <c r="A29" s="244">
        <v>21</v>
      </c>
      <c r="B29" s="245">
        <v>220100</v>
      </c>
      <c r="C29" s="238">
        <v>22</v>
      </c>
      <c r="D29" s="239" t="s">
        <v>1278</v>
      </c>
      <c r="E29" s="247">
        <v>79.400000000000006</v>
      </c>
      <c r="F29" s="138">
        <v>0</v>
      </c>
      <c r="G29" s="138">
        <v>0</v>
      </c>
      <c r="H29" s="138">
        <v>0</v>
      </c>
      <c r="I29" s="138">
        <v>0</v>
      </c>
      <c r="J29" s="138">
        <v>0</v>
      </c>
      <c r="K29" s="138">
        <v>0</v>
      </c>
      <c r="L29" s="138">
        <v>0</v>
      </c>
      <c r="M29" s="138">
        <v>79.400000000000006</v>
      </c>
      <c r="N29" s="241">
        <v>0</v>
      </c>
      <c r="O29" s="240">
        <v>79.400000000000006</v>
      </c>
      <c r="P29" s="138">
        <v>0</v>
      </c>
      <c r="Q29" s="139">
        <v>0</v>
      </c>
      <c r="R29" s="139">
        <v>0</v>
      </c>
      <c r="S29" s="138">
        <v>0</v>
      </c>
      <c r="T29" s="139">
        <v>0</v>
      </c>
      <c r="U29" s="139">
        <v>0</v>
      </c>
      <c r="V29" s="139">
        <v>0</v>
      </c>
      <c r="W29" s="139">
        <v>79.400000000000006</v>
      </c>
      <c r="X29" s="242">
        <v>0</v>
      </c>
      <c r="Y29" s="243">
        <v>79.400000000000006</v>
      </c>
      <c r="Z29" s="139">
        <v>0</v>
      </c>
      <c r="AA29" s="139">
        <v>0</v>
      </c>
      <c r="AB29" s="139">
        <v>0</v>
      </c>
      <c r="AC29" s="139">
        <v>0</v>
      </c>
      <c r="AD29" s="149">
        <v>0</v>
      </c>
      <c r="AE29" s="139">
        <v>0</v>
      </c>
      <c r="AF29" s="139">
        <v>0</v>
      </c>
      <c r="AG29" s="140">
        <v>79.400000000000006</v>
      </c>
      <c r="AH29" s="142">
        <v>0</v>
      </c>
      <c r="AI29" s="247">
        <v>0</v>
      </c>
      <c r="AJ29" s="138">
        <v>0</v>
      </c>
      <c r="AK29" s="138">
        <v>0</v>
      </c>
      <c r="AL29" s="138">
        <v>0</v>
      </c>
      <c r="AM29" s="138">
        <v>0</v>
      </c>
      <c r="AN29" s="138">
        <v>0</v>
      </c>
      <c r="AO29" s="138">
        <v>0</v>
      </c>
      <c r="AP29" s="138">
        <v>0</v>
      </c>
      <c r="AQ29" s="138">
        <v>0</v>
      </c>
      <c r="AR29" s="241">
        <v>0</v>
      </c>
      <c r="AS29" s="247">
        <v>100</v>
      </c>
      <c r="AT29" s="138">
        <v>0</v>
      </c>
      <c r="AU29" s="138">
        <v>0</v>
      </c>
      <c r="AV29" s="138">
        <v>0</v>
      </c>
      <c r="AW29" s="138">
        <v>0</v>
      </c>
      <c r="AX29" s="138">
        <v>0</v>
      </c>
      <c r="AY29" s="138">
        <v>0</v>
      </c>
      <c r="AZ29" s="138">
        <v>0</v>
      </c>
      <c r="BA29" s="138">
        <v>100</v>
      </c>
      <c r="BB29" s="241">
        <v>0</v>
      </c>
    </row>
    <row r="30" spans="1:54" s="174" customFormat="1" ht="18" customHeight="1" x14ac:dyDescent="0.25">
      <c r="A30" s="244">
        <v>21</v>
      </c>
      <c r="B30" s="245">
        <v>220100</v>
      </c>
      <c r="C30" s="238">
        <v>23</v>
      </c>
      <c r="D30" s="239" t="s">
        <v>1279</v>
      </c>
      <c r="E30" s="247">
        <v>11226.300000000001</v>
      </c>
      <c r="F30" s="138">
        <v>9420.6</v>
      </c>
      <c r="G30" s="138">
        <v>0</v>
      </c>
      <c r="H30" s="138">
        <v>0</v>
      </c>
      <c r="I30" s="138">
        <v>0</v>
      </c>
      <c r="J30" s="138">
        <v>0</v>
      </c>
      <c r="K30" s="138">
        <v>0</v>
      </c>
      <c r="L30" s="138">
        <v>550</v>
      </c>
      <c r="M30" s="138">
        <v>1255.7</v>
      </c>
      <c r="N30" s="241">
        <v>0</v>
      </c>
      <c r="O30" s="240">
        <v>11366.7</v>
      </c>
      <c r="P30" s="138">
        <v>9561</v>
      </c>
      <c r="Q30" s="139">
        <v>0</v>
      </c>
      <c r="R30" s="139">
        <v>0</v>
      </c>
      <c r="S30" s="138">
        <v>0</v>
      </c>
      <c r="T30" s="139">
        <v>0</v>
      </c>
      <c r="U30" s="139">
        <v>0</v>
      </c>
      <c r="V30" s="139">
        <v>550</v>
      </c>
      <c r="W30" s="139">
        <v>1255.7</v>
      </c>
      <c r="X30" s="242">
        <v>0</v>
      </c>
      <c r="Y30" s="243">
        <v>7636.4183000000003</v>
      </c>
      <c r="Z30" s="139">
        <v>5830.7183000000005</v>
      </c>
      <c r="AA30" s="139">
        <v>0</v>
      </c>
      <c r="AB30" s="139">
        <v>0</v>
      </c>
      <c r="AC30" s="139">
        <v>0</v>
      </c>
      <c r="AD30" s="149">
        <v>0</v>
      </c>
      <c r="AE30" s="139">
        <v>0</v>
      </c>
      <c r="AF30" s="139">
        <v>550</v>
      </c>
      <c r="AG30" s="140">
        <v>1255.7</v>
      </c>
      <c r="AH30" s="142">
        <v>0</v>
      </c>
      <c r="AI30" s="247">
        <v>-3730.2817000000005</v>
      </c>
      <c r="AJ30" s="138">
        <v>-3730.2816999999995</v>
      </c>
      <c r="AK30" s="138">
        <v>0</v>
      </c>
      <c r="AL30" s="138">
        <v>0</v>
      </c>
      <c r="AM30" s="138">
        <v>0</v>
      </c>
      <c r="AN30" s="138">
        <v>0</v>
      </c>
      <c r="AO30" s="138">
        <v>0</v>
      </c>
      <c r="AP30" s="138">
        <v>0</v>
      </c>
      <c r="AQ30" s="138">
        <v>0</v>
      </c>
      <c r="AR30" s="241">
        <v>0</v>
      </c>
      <c r="AS30" s="247">
        <v>67.182368673405648</v>
      </c>
      <c r="AT30" s="138">
        <v>60.984398075515124</v>
      </c>
      <c r="AU30" s="138">
        <v>0</v>
      </c>
      <c r="AV30" s="138">
        <v>0</v>
      </c>
      <c r="AW30" s="138">
        <v>0</v>
      </c>
      <c r="AX30" s="138">
        <v>0</v>
      </c>
      <c r="AY30" s="138">
        <v>0</v>
      </c>
      <c r="AZ30" s="138">
        <v>100</v>
      </c>
      <c r="BA30" s="138">
        <v>100</v>
      </c>
      <c r="BB30" s="241">
        <v>0</v>
      </c>
    </row>
    <row r="31" spans="1:54" s="174" customFormat="1" ht="18" customHeight="1" x14ac:dyDescent="0.25">
      <c r="A31" s="244">
        <v>21</v>
      </c>
      <c r="B31" s="245">
        <v>220100</v>
      </c>
      <c r="C31" s="238">
        <v>24</v>
      </c>
      <c r="D31" s="239" t="s">
        <v>1280</v>
      </c>
      <c r="E31" s="247">
        <v>214.9</v>
      </c>
      <c r="F31" s="138">
        <v>0</v>
      </c>
      <c r="G31" s="138">
        <v>0</v>
      </c>
      <c r="H31" s="138">
        <v>0</v>
      </c>
      <c r="I31" s="138">
        <v>0</v>
      </c>
      <c r="J31" s="138">
        <v>0</v>
      </c>
      <c r="K31" s="138">
        <v>0</v>
      </c>
      <c r="L31" s="138">
        <v>0</v>
      </c>
      <c r="M31" s="138">
        <v>214.9</v>
      </c>
      <c r="N31" s="241">
        <v>0</v>
      </c>
      <c r="O31" s="240">
        <v>214.9</v>
      </c>
      <c r="P31" s="138">
        <v>0</v>
      </c>
      <c r="Q31" s="139">
        <v>0</v>
      </c>
      <c r="R31" s="139">
        <v>0</v>
      </c>
      <c r="S31" s="138">
        <v>0</v>
      </c>
      <c r="T31" s="139">
        <v>0</v>
      </c>
      <c r="U31" s="139">
        <v>0</v>
      </c>
      <c r="V31" s="139">
        <v>0</v>
      </c>
      <c r="W31" s="139">
        <v>214.9</v>
      </c>
      <c r="X31" s="242">
        <v>0</v>
      </c>
      <c r="Y31" s="243">
        <v>214.9</v>
      </c>
      <c r="Z31" s="139">
        <v>0</v>
      </c>
      <c r="AA31" s="139">
        <v>0</v>
      </c>
      <c r="AB31" s="139">
        <v>0</v>
      </c>
      <c r="AC31" s="139">
        <v>0</v>
      </c>
      <c r="AD31" s="149">
        <v>0</v>
      </c>
      <c r="AE31" s="139">
        <v>0</v>
      </c>
      <c r="AF31" s="139">
        <v>0</v>
      </c>
      <c r="AG31" s="140">
        <v>214.9</v>
      </c>
      <c r="AH31" s="142">
        <v>0</v>
      </c>
      <c r="AI31" s="247">
        <v>0</v>
      </c>
      <c r="AJ31" s="138">
        <v>0</v>
      </c>
      <c r="AK31" s="138">
        <v>0</v>
      </c>
      <c r="AL31" s="138">
        <v>0</v>
      </c>
      <c r="AM31" s="138">
        <v>0</v>
      </c>
      <c r="AN31" s="138">
        <v>0</v>
      </c>
      <c r="AO31" s="138">
        <v>0</v>
      </c>
      <c r="AP31" s="138">
        <v>0</v>
      </c>
      <c r="AQ31" s="138">
        <v>0</v>
      </c>
      <c r="AR31" s="241">
        <v>0</v>
      </c>
      <c r="AS31" s="247">
        <v>100</v>
      </c>
      <c r="AT31" s="138">
        <v>0</v>
      </c>
      <c r="AU31" s="138">
        <v>0</v>
      </c>
      <c r="AV31" s="138">
        <v>0</v>
      </c>
      <c r="AW31" s="138">
        <v>0</v>
      </c>
      <c r="AX31" s="138">
        <v>0</v>
      </c>
      <c r="AY31" s="138">
        <v>0</v>
      </c>
      <c r="AZ31" s="138">
        <v>0</v>
      </c>
      <c r="BA31" s="138">
        <v>100</v>
      </c>
      <c r="BB31" s="241">
        <v>0</v>
      </c>
    </row>
    <row r="32" spans="1:54" s="174" customFormat="1" ht="18" customHeight="1" x14ac:dyDescent="0.25">
      <c r="A32" s="244">
        <v>21</v>
      </c>
      <c r="B32" s="245">
        <v>220100</v>
      </c>
      <c r="C32" s="238">
        <v>25</v>
      </c>
      <c r="D32" s="239" t="s">
        <v>1281</v>
      </c>
      <c r="E32" s="247">
        <v>19269.3</v>
      </c>
      <c r="F32" s="138">
        <v>17002.3</v>
      </c>
      <c r="G32" s="138">
        <v>0</v>
      </c>
      <c r="H32" s="138">
        <v>0</v>
      </c>
      <c r="I32" s="138">
        <v>0</v>
      </c>
      <c r="J32" s="138">
        <v>0</v>
      </c>
      <c r="K32" s="138">
        <v>0</v>
      </c>
      <c r="L32" s="138">
        <v>0</v>
      </c>
      <c r="M32" s="138">
        <v>2267</v>
      </c>
      <c r="N32" s="241">
        <v>0</v>
      </c>
      <c r="O32" s="240">
        <v>19469.5</v>
      </c>
      <c r="P32" s="138">
        <v>17202.5</v>
      </c>
      <c r="Q32" s="139">
        <v>0</v>
      </c>
      <c r="R32" s="139">
        <v>0</v>
      </c>
      <c r="S32" s="138">
        <v>0</v>
      </c>
      <c r="T32" s="139">
        <v>0</v>
      </c>
      <c r="U32" s="139">
        <v>0</v>
      </c>
      <c r="V32" s="139">
        <v>0</v>
      </c>
      <c r="W32" s="139">
        <v>2267</v>
      </c>
      <c r="X32" s="242">
        <v>0</v>
      </c>
      <c r="Y32" s="243">
        <v>19469.5</v>
      </c>
      <c r="Z32" s="139">
        <v>17202.5</v>
      </c>
      <c r="AA32" s="139">
        <v>0</v>
      </c>
      <c r="AB32" s="139">
        <v>0</v>
      </c>
      <c r="AC32" s="139">
        <v>0</v>
      </c>
      <c r="AD32" s="149">
        <v>0</v>
      </c>
      <c r="AE32" s="139">
        <v>0</v>
      </c>
      <c r="AF32" s="139">
        <v>0</v>
      </c>
      <c r="AG32" s="140">
        <v>2267</v>
      </c>
      <c r="AH32" s="142">
        <v>0</v>
      </c>
      <c r="AI32" s="247">
        <v>0</v>
      </c>
      <c r="AJ32" s="138">
        <v>0</v>
      </c>
      <c r="AK32" s="138">
        <v>0</v>
      </c>
      <c r="AL32" s="138">
        <v>0</v>
      </c>
      <c r="AM32" s="138">
        <v>0</v>
      </c>
      <c r="AN32" s="138">
        <v>0</v>
      </c>
      <c r="AO32" s="138">
        <v>0</v>
      </c>
      <c r="AP32" s="138">
        <v>0</v>
      </c>
      <c r="AQ32" s="138">
        <v>0</v>
      </c>
      <c r="AR32" s="241">
        <v>0</v>
      </c>
      <c r="AS32" s="247">
        <v>100</v>
      </c>
      <c r="AT32" s="138">
        <v>100</v>
      </c>
      <c r="AU32" s="138">
        <v>0</v>
      </c>
      <c r="AV32" s="138">
        <v>0</v>
      </c>
      <c r="AW32" s="138">
        <v>0</v>
      </c>
      <c r="AX32" s="138">
        <v>0</v>
      </c>
      <c r="AY32" s="138">
        <v>0</v>
      </c>
      <c r="AZ32" s="138">
        <v>0</v>
      </c>
      <c r="BA32" s="138">
        <v>100</v>
      </c>
      <c r="BB32" s="241">
        <v>0</v>
      </c>
    </row>
    <row r="33" spans="1:54" s="174" customFormat="1" ht="18" customHeight="1" x14ac:dyDescent="0.25">
      <c r="A33" s="244">
        <v>21</v>
      </c>
      <c r="B33" s="245">
        <v>220100</v>
      </c>
      <c r="C33" s="238">
        <v>26</v>
      </c>
      <c r="D33" s="239" t="s">
        <v>1282</v>
      </c>
      <c r="E33" s="247">
        <v>6361.7</v>
      </c>
      <c r="F33" s="138">
        <v>5750.8</v>
      </c>
      <c r="G33" s="138">
        <v>0</v>
      </c>
      <c r="H33" s="138">
        <v>0</v>
      </c>
      <c r="I33" s="138">
        <v>0</v>
      </c>
      <c r="J33" s="138">
        <v>0</v>
      </c>
      <c r="K33" s="138">
        <v>0</v>
      </c>
      <c r="L33" s="138">
        <v>0</v>
      </c>
      <c r="M33" s="138">
        <v>610.9</v>
      </c>
      <c r="N33" s="241">
        <v>0</v>
      </c>
      <c r="O33" s="240">
        <v>6772</v>
      </c>
      <c r="P33" s="138">
        <v>6161.1</v>
      </c>
      <c r="Q33" s="139">
        <v>0</v>
      </c>
      <c r="R33" s="139">
        <v>0</v>
      </c>
      <c r="S33" s="138">
        <v>0</v>
      </c>
      <c r="T33" s="139">
        <v>0</v>
      </c>
      <c r="U33" s="139">
        <v>0</v>
      </c>
      <c r="V33" s="139">
        <v>0</v>
      </c>
      <c r="W33" s="139">
        <v>610.9</v>
      </c>
      <c r="X33" s="242">
        <v>0</v>
      </c>
      <c r="Y33" s="243">
        <v>6267.6041999999998</v>
      </c>
      <c r="Z33" s="139">
        <v>5656.7042000000001</v>
      </c>
      <c r="AA33" s="139">
        <v>0</v>
      </c>
      <c r="AB33" s="139">
        <v>0</v>
      </c>
      <c r="AC33" s="139">
        <v>0</v>
      </c>
      <c r="AD33" s="149">
        <v>0</v>
      </c>
      <c r="AE33" s="139">
        <v>0</v>
      </c>
      <c r="AF33" s="139">
        <v>0</v>
      </c>
      <c r="AG33" s="140">
        <v>610.9</v>
      </c>
      <c r="AH33" s="142">
        <v>0</v>
      </c>
      <c r="AI33" s="247">
        <v>-504.39580000000024</v>
      </c>
      <c r="AJ33" s="138">
        <v>-504.39580000000024</v>
      </c>
      <c r="AK33" s="138">
        <v>0</v>
      </c>
      <c r="AL33" s="138">
        <v>0</v>
      </c>
      <c r="AM33" s="138">
        <v>0</v>
      </c>
      <c r="AN33" s="138">
        <v>0</v>
      </c>
      <c r="AO33" s="138">
        <v>0</v>
      </c>
      <c r="AP33" s="138">
        <v>0</v>
      </c>
      <c r="AQ33" s="138">
        <v>0</v>
      </c>
      <c r="AR33" s="241">
        <v>0</v>
      </c>
      <c r="AS33" s="247">
        <v>92.55174542232723</v>
      </c>
      <c r="AT33" s="138">
        <v>91.81321841878885</v>
      </c>
      <c r="AU33" s="138">
        <v>0</v>
      </c>
      <c r="AV33" s="138">
        <v>0</v>
      </c>
      <c r="AW33" s="138">
        <v>0</v>
      </c>
      <c r="AX33" s="138">
        <v>0</v>
      </c>
      <c r="AY33" s="138">
        <v>0</v>
      </c>
      <c r="AZ33" s="138">
        <v>0</v>
      </c>
      <c r="BA33" s="138">
        <v>100</v>
      </c>
      <c r="BB33" s="241">
        <v>0</v>
      </c>
    </row>
    <row r="34" spans="1:54" s="174" customFormat="1" ht="18" customHeight="1" x14ac:dyDescent="0.25">
      <c r="A34" s="244">
        <v>21</v>
      </c>
      <c r="B34" s="245">
        <v>220100</v>
      </c>
      <c r="C34" s="238">
        <v>27</v>
      </c>
      <c r="D34" s="239" t="s">
        <v>1283</v>
      </c>
      <c r="E34" s="247">
        <v>6440.6</v>
      </c>
      <c r="F34" s="138">
        <v>5647.6</v>
      </c>
      <c r="G34" s="138">
        <v>0</v>
      </c>
      <c r="H34" s="138">
        <v>0</v>
      </c>
      <c r="I34" s="138">
        <v>0</v>
      </c>
      <c r="J34" s="138">
        <v>0</v>
      </c>
      <c r="K34" s="138">
        <v>0</v>
      </c>
      <c r="L34" s="138">
        <v>0</v>
      </c>
      <c r="M34" s="138">
        <v>793</v>
      </c>
      <c r="N34" s="241">
        <v>0</v>
      </c>
      <c r="O34" s="240">
        <v>6999.4000000000005</v>
      </c>
      <c r="P34" s="138">
        <v>6206.4000000000005</v>
      </c>
      <c r="Q34" s="139">
        <v>0</v>
      </c>
      <c r="R34" s="139">
        <v>0</v>
      </c>
      <c r="S34" s="138">
        <v>0</v>
      </c>
      <c r="T34" s="139">
        <v>0</v>
      </c>
      <c r="U34" s="139">
        <v>0</v>
      </c>
      <c r="V34" s="139">
        <v>0</v>
      </c>
      <c r="W34" s="139">
        <v>793</v>
      </c>
      <c r="X34" s="242">
        <v>0</v>
      </c>
      <c r="Y34" s="243">
        <v>6999.4000000000005</v>
      </c>
      <c r="Z34" s="139">
        <v>6206.4000000000005</v>
      </c>
      <c r="AA34" s="139">
        <v>0</v>
      </c>
      <c r="AB34" s="139">
        <v>0</v>
      </c>
      <c r="AC34" s="139">
        <v>0</v>
      </c>
      <c r="AD34" s="149">
        <v>0</v>
      </c>
      <c r="AE34" s="139">
        <v>0</v>
      </c>
      <c r="AF34" s="139">
        <v>0</v>
      </c>
      <c r="AG34" s="140">
        <v>793</v>
      </c>
      <c r="AH34" s="142">
        <v>0</v>
      </c>
      <c r="AI34" s="247">
        <v>0</v>
      </c>
      <c r="AJ34" s="138">
        <v>0</v>
      </c>
      <c r="AK34" s="138">
        <v>0</v>
      </c>
      <c r="AL34" s="138">
        <v>0</v>
      </c>
      <c r="AM34" s="138">
        <v>0</v>
      </c>
      <c r="AN34" s="138">
        <v>0</v>
      </c>
      <c r="AO34" s="138">
        <v>0</v>
      </c>
      <c r="AP34" s="138">
        <v>0</v>
      </c>
      <c r="AQ34" s="138">
        <v>0</v>
      </c>
      <c r="AR34" s="241">
        <v>0</v>
      </c>
      <c r="AS34" s="247">
        <v>100</v>
      </c>
      <c r="AT34" s="138">
        <v>100</v>
      </c>
      <c r="AU34" s="138">
        <v>0</v>
      </c>
      <c r="AV34" s="138">
        <v>0</v>
      </c>
      <c r="AW34" s="138">
        <v>0</v>
      </c>
      <c r="AX34" s="138">
        <v>0</v>
      </c>
      <c r="AY34" s="138">
        <v>0</v>
      </c>
      <c r="AZ34" s="138">
        <v>0</v>
      </c>
      <c r="BA34" s="138">
        <v>100</v>
      </c>
      <c r="BB34" s="241">
        <v>0</v>
      </c>
    </row>
    <row r="35" spans="1:54" s="174" customFormat="1" ht="18" customHeight="1" x14ac:dyDescent="0.25">
      <c r="A35" s="244">
        <v>21</v>
      </c>
      <c r="B35" s="245">
        <v>220100</v>
      </c>
      <c r="C35" s="238">
        <v>28</v>
      </c>
      <c r="D35" s="239" t="s">
        <v>1284</v>
      </c>
      <c r="E35" s="247">
        <v>7309.7000000000007</v>
      </c>
      <c r="F35" s="138">
        <v>5739.3</v>
      </c>
      <c r="G35" s="138">
        <v>0</v>
      </c>
      <c r="H35" s="138">
        <v>0</v>
      </c>
      <c r="I35" s="138">
        <v>0</v>
      </c>
      <c r="J35" s="138">
        <v>0</v>
      </c>
      <c r="K35" s="138">
        <v>0</v>
      </c>
      <c r="L35" s="138">
        <v>0</v>
      </c>
      <c r="M35" s="138">
        <v>1570.4</v>
      </c>
      <c r="N35" s="241">
        <v>0</v>
      </c>
      <c r="O35" s="240">
        <v>8399.0999999999985</v>
      </c>
      <c r="P35" s="138">
        <v>6828.7</v>
      </c>
      <c r="Q35" s="139">
        <v>0</v>
      </c>
      <c r="R35" s="139">
        <v>0</v>
      </c>
      <c r="S35" s="138">
        <v>0</v>
      </c>
      <c r="T35" s="139">
        <v>0</v>
      </c>
      <c r="U35" s="139">
        <v>0</v>
      </c>
      <c r="V35" s="139">
        <v>0</v>
      </c>
      <c r="W35" s="139">
        <v>1570.4</v>
      </c>
      <c r="X35" s="242">
        <v>0</v>
      </c>
      <c r="Y35" s="243">
        <v>8017.7299000000003</v>
      </c>
      <c r="Z35" s="139">
        <v>6447.3298999999997</v>
      </c>
      <c r="AA35" s="139">
        <v>0</v>
      </c>
      <c r="AB35" s="139">
        <v>0</v>
      </c>
      <c r="AC35" s="139">
        <v>0</v>
      </c>
      <c r="AD35" s="149">
        <v>0</v>
      </c>
      <c r="AE35" s="139">
        <v>0</v>
      </c>
      <c r="AF35" s="139">
        <v>0</v>
      </c>
      <c r="AG35" s="140">
        <v>1570.4</v>
      </c>
      <c r="AH35" s="142">
        <v>0</v>
      </c>
      <c r="AI35" s="247">
        <v>-381.37009999999827</v>
      </c>
      <c r="AJ35" s="138">
        <v>-381.37010000000009</v>
      </c>
      <c r="AK35" s="138">
        <v>0</v>
      </c>
      <c r="AL35" s="138">
        <v>0</v>
      </c>
      <c r="AM35" s="138">
        <v>0</v>
      </c>
      <c r="AN35" s="138">
        <v>0</v>
      </c>
      <c r="AO35" s="138">
        <v>0</v>
      </c>
      <c r="AP35" s="138">
        <v>0</v>
      </c>
      <c r="AQ35" s="138">
        <v>0</v>
      </c>
      <c r="AR35" s="241">
        <v>0</v>
      </c>
      <c r="AS35" s="247">
        <v>95.45939326832638</v>
      </c>
      <c r="AT35" s="138">
        <v>94.415187370949084</v>
      </c>
      <c r="AU35" s="138">
        <v>0</v>
      </c>
      <c r="AV35" s="138">
        <v>0</v>
      </c>
      <c r="AW35" s="138">
        <v>0</v>
      </c>
      <c r="AX35" s="138">
        <v>0</v>
      </c>
      <c r="AY35" s="138">
        <v>0</v>
      </c>
      <c r="AZ35" s="138">
        <v>0</v>
      </c>
      <c r="BA35" s="138">
        <v>100</v>
      </c>
      <c r="BB35" s="241">
        <v>0</v>
      </c>
    </row>
    <row r="36" spans="1:54" s="174" customFormat="1" ht="18" customHeight="1" x14ac:dyDescent="0.25">
      <c r="A36" s="244">
        <v>21</v>
      </c>
      <c r="B36" s="245">
        <v>220100</v>
      </c>
      <c r="C36" s="238">
        <v>29</v>
      </c>
      <c r="D36" s="239" t="s">
        <v>1285</v>
      </c>
      <c r="E36" s="247">
        <v>11562.099999999999</v>
      </c>
      <c r="F36" s="138">
        <v>8829.2999999999993</v>
      </c>
      <c r="G36" s="138">
        <v>0</v>
      </c>
      <c r="H36" s="138">
        <v>1678.3</v>
      </c>
      <c r="I36" s="138">
        <v>0</v>
      </c>
      <c r="J36" s="138">
        <v>0</v>
      </c>
      <c r="K36" s="138">
        <v>0</v>
      </c>
      <c r="L36" s="138">
        <v>0</v>
      </c>
      <c r="M36" s="138">
        <v>1054.5</v>
      </c>
      <c r="N36" s="241">
        <v>0</v>
      </c>
      <c r="O36" s="240">
        <v>11927.699999999999</v>
      </c>
      <c r="P36" s="138">
        <v>9194.9</v>
      </c>
      <c r="Q36" s="139">
        <v>0</v>
      </c>
      <c r="R36" s="139">
        <v>0</v>
      </c>
      <c r="S36" s="138">
        <v>1678.3</v>
      </c>
      <c r="T36" s="139">
        <v>0</v>
      </c>
      <c r="U36" s="139">
        <v>0</v>
      </c>
      <c r="V36" s="139">
        <v>0</v>
      </c>
      <c r="W36" s="139">
        <v>1054.5</v>
      </c>
      <c r="X36" s="242">
        <v>0</v>
      </c>
      <c r="Y36" s="243">
        <v>11178.372600000001</v>
      </c>
      <c r="Z36" s="139">
        <v>8823.7080999999998</v>
      </c>
      <c r="AA36" s="139">
        <v>0</v>
      </c>
      <c r="AB36" s="139">
        <v>0</v>
      </c>
      <c r="AC36" s="139">
        <v>1300.1645000000001</v>
      </c>
      <c r="AD36" s="149">
        <v>0</v>
      </c>
      <c r="AE36" s="139">
        <v>0</v>
      </c>
      <c r="AF36" s="139">
        <v>0</v>
      </c>
      <c r="AG36" s="140">
        <v>1054.5</v>
      </c>
      <c r="AH36" s="142">
        <v>0</v>
      </c>
      <c r="AI36" s="247">
        <v>-749.32739999999831</v>
      </c>
      <c r="AJ36" s="138">
        <v>-371.19189999999981</v>
      </c>
      <c r="AK36" s="138">
        <v>0</v>
      </c>
      <c r="AL36" s="138">
        <v>0</v>
      </c>
      <c r="AM36" s="138">
        <v>-378.13549999999987</v>
      </c>
      <c r="AN36" s="138">
        <v>0</v>
      </c>
      <c r="AO36" s="138">
        <v>0</v>
      </c>
      <c r="AP36" s="138">
        <v>0</v>
      </c>
      <c r="AQ36" s="138">
        <v>0</v>
      </c>
      <c r="AR36" s="241">
        <v>0</v>
      </c>
      <c r="AS36" s="247">
        <v>93.717754470685904</v>
      </c>
      <c r="AT36" s="138">
        <v>95.963067570066016</v>
      </c>
      <c r="AU36" s="138">
        <v>0</v>
      </c>
      <c r="AV36" s="138">
        <v>0</v>
      </c>
      <c r="AW36" s="138">
        <v>77.469135434666043</v>
      </c>
      <c r="AX36" s="138">
        <v>0</v>
      </c>
      <c r="AY36" s="138">
        <v>0</v>
      </c>
      <c r="AZ36" s="138">
        <v>0</v>
      </c>
      <c r="BA36" s="138">
        <v>100</v>
      </c>
      <c r="BB36" s="241">
        <v>0</v>
      </c>
    </row>
    <row r="37" spans="1:54" s="174" customFormat="1" ht="18" customHeight="1" x14ac:dyDescent="0.25">
      <c r="A37" s="244">
        <v>21</v>
      </c>
      <c r="B37" s="245">
        <v>220100</v>
      </c>
      <c r="C37" s="238">
        <v>30</v>
      </c>
      <c r="D37" s="239" t="s">
        <v>1286</v>
      </c>
      <c r="E37" s="247">
        <v>3246.5</v>
      </c>
      <c r="F37" s="138">
        <v>2912.1</v>
      </c>
      <c r="G37" s="138">
        <v>0</v>
      </c>
      <c r="H37" s="138">
        <v>0</v>
      </c>
      <c r="I37" s="138">
        <v>0</v>
      </c>
      <c r="J37" s="138">
        <v>0</v>
      </c>
      <c r="K37" s="138">
        <v>0</v>
      </c>
      <c r="L37" s="138">
        <v>0</v>
      </c>
      <c r="M37" s="138">
        <v>334.4</v>
      </c>
      <c r="N37" s="241">
        <v>0</v>
      </c>
      <c r="O37" s="240">
        <v>3354.3000000000006</v>
      </c>
      <c r="P37" s="138">
        <v>3019.9</v>
      </c>
      <c r="Q37" s="139">
        <v>0</v>
      </c>
      <c r="R37" s="139">
        <v>0</v>
      </c>
      <c r="S37" s="138">
        <v>0</v>
      </c>
      <c r="T37" s="139">
        <v>0</v>
      </c>
      <c r="U37" s="139">
        <v>0</v>
      </c>
      <c r="V37" s="139">
        <v>0</v>
      </c>
      <c r="W37" s="139">
        <v>334.4</v>
      </c>
      <c r="X37" s="242">
        <v>0</v>
      </c>
      <c r="Y37" s="243">
        <v>3291.09</v>
      </c>
      <c r="Z37" s="139">
        <v>2956.69</v>
      </c>
      <c r="AA37" s="139">
        <v>0</v>
      </c>
      <c r="AB37" s="139">
        <v>0</v>
      </c>
      <c r="AC37" s="139">
        <v>0</v>
      </c>
      <c r="AD37" s="149">
        <v>0</v>
      </c>
      <c r="AE37" s="139">
        <v>0</v>
      </c>
      <c r="AF37" s="139">
        <v>0</v>
      </c>
      <c r="AG37" s="140">
        <v>334.4</v>
      </c>
      <c r="AH37" s="142">
        <v>0</v>
      </c>
      <c r="AI37" s="247">
        <v>-63.210000000000491</v>
      </c>
      <c r="AJ37" s="138">
        <v>-63.210000000000036</v>
      </c>
      <c r="AK37" s="138">
        <v>0</v>
      </c>
      <c r="AL37" s="138">
        <v>0</v>
      </c>
      <c r="AM37" s="138">
        <v>0</v>
      </c>
      <c r="AN37" s="138">
        <v>0</v>
      </c>
      <c r="AO37" s="138">
        <v>0</v>
      </c>
      <c r="AP37" s="138">
        <v>0</v>
      </c>
      <c r="AQ37" s="138">
        <v>0</v>
      </c>
      <c r="AR37" s="241">
        <v>0</v>
      </c>
      <c r="AS37" s="247">
        <v>98.115553170557178</v>
      </c>
      <c r="AT37" s="138">
        <v>97.906884333918342</v>
      </c>
      <c r="AU37" s="138">
        <v>0</v>
      </c>
      <c r="AV37" s="138">
        <v>0</v>
      </c>
      <c r="AW37" s="138">
        <v>0</v>
      </c>
      <c r="AX37" s="138">
        <v>0</v>
      </c>
      <c r="AY37" s="138">
        <v>0</v>
      </c>
      <c r="AZ37" s="138">
        <v>0</v>
      </c>
      <c r="BA37" s="138">
        <v>100</v>
      </c>
      <c r="BB37" s="241">
        <v>0</v>
      </c>
    </row>
    <row r="38" spans="1:54" s="174" customFormat="1" ht="18" customHeight="1" x14ac:dyDescent="0.25">
      <c r="A38" s="244">
        <v>21</v>
      </c>
      <c r="B38" s="245">
        <v>220100</v>
      </c>
      <c r="C38" s="238">
        <v>31</v>
      </c>
      <c r="D38" s="239" t="s">
        <v>1287</v>
      </c>
      <c r="E38" s="247">
        <v>8303.5</v>
      </c>
      <c r="F38" s="138">
        <v>7078.7</v>
      </c>
      <c r="G38" s="138">
        <v>0</v>
      </c>
      <c r="H38" s="138">
        <v>0</v>
      </c>
      <c r="I38" s="138">
        <v>0</v>
      </c>
      <c r="J38" s="138">
        <v>0</v>
      </c>
      <c r="K38" s="138">
        <v>0</v>
      </c>
      <c r="L38" s="138">
        <v>0</v>
      </c>
      <c r="M38" s="138">
        <v>1224.8</v>
      </c>
      <c r="N38" s="241">
        <v>0</v>
      </c>
      <c r="O38" s="240">
        <v>8354.9</v>
      </c>
      <c r="P38" s="138">
        <v>7130.1</v>
      </c>
      <c r="Q38" s="139">
        <v>0</v>
      </c>
      <c r="R38" s="139">
        <v>0</v>
      </c>
      <c r="S38" s="138">
        <v>0</v>
      </c>
      <c r="T38" s="139">
        <v>0</v>
      </c>
      <c r="U38" s="139">
        <v>0</v>
      </c>
      <c r="V38" s="139">
        <v>0</v>
      </c>
      <c r="W38" s="139">
        <v>1224.8</v>
      </c>
      <c r="X38" s="242">
        <v>0</v>
      </c>
      <c r="Y38" s="243">
        <v>5482.3573000000006</v>
      </c>
      <c r="Z38" s="139">
        <v>4257.5573000000004</v>
      </c>
      <c r="AA38" s="139">
        <v>0</v>
      </c>
      <c r="AB38" s="139">
        <v>0</v>
      </c>
      <c r="AC38" s="139">
        <v>0</v>
      </c>
      <c r="AD38" s="149">
        <v>0</v>
      </c>
      <c r="AE38" s="139">
        <v>0</v>
      </c>
      <c r="AF38" s="139">
        <v>0</v>
      </c>
      <c r="AG38" s="140">
        <v>1224.8</v>
      </c>
      <c r="AH38" s="142">
        <v>0</v>
      </c>
      <c r="AI38" s="247">
        <v>-2872.5426999999991</v>
      </c>
      <c r="AJ38" s="138">
        <v>-2872.5427</v>
      </c>
      <c r="AK38" s="138">
        <v>0</v>
      </c>
      <c r="AL38" s="138">
        <v>0</v>
      </c>
      <c r="AM38" s="138">
        <v>0</v>
      </c>
      <c r="AN38" s="138">
        <v>0</v>
      </c>
      <c r="AO38" s="138">
        <v>0</v>
      </c>
      <c r="AP38" s="138">
        <v>0</v>
      </c>
      <c r="AQ38" s="138">
        <v>0</v>
      </c>
      <c r="AR38" s="241">
        <v>0</v>
      </c>
      <c r="AS38" s="247">
        <v>65.618467007384893</v>
      </c>
      <c r="AT38" s="138">
        <v>59.712448633259008</v>
      </c>
      <c r="AU38" s="138">
        <v>0</v>
      </c>
      <c r="AV38" s="138">
        <v>0</v>
      </c>
      <c r="AW38" s="138">
        <v>0</v>
      </c>
      <c r="AX38" s="138">
        <v>0</v>
      </c>
      <c r="AY38" s="138">
        <v>0</v>
      </c>
      <c r="AZ38" s="138">
        <v>0</v>
      </c>
      <c r="BA38" s="138">
        <v>100</v>
      </c>
      <c r="BB38" s="241">
        <v>0</v>
      </c>
    </row>
    <row r="39" spans="1:54" s="174" customFormat="1" ht="18" customHeight="1" x14ac:dyDescent="0.25">
      <c r="A39" s="244">
        <v>21</v>
      </c>
      <c r="B39" s="245">
        <v>220100</v>
      </c>
      <c r="C39" s="238">
        <v>32</v>
      </c>
      <c r="D39" s="239" t="s">
        <v>1288</v>
      </c>
      <c r="E39" s="247">
        <v>8088</v>
      </c>
      <c r="F39" s="138">
        <v>7454.3</v>
      </c>
      <c r="G39" s="138">
        <v>0</v>
      </c>
      <c r="H39" s="138">
        <v>0</v>
      </c>
      <c r="I39" s="138">
        <v>0</v>
      </c>
      <c r="J39" s="138">
        <v>0</v>
      </c>
      <c r="K39" s="138">
        <v>0</v>
      </c>
      <c r="L39" s="138">
        <v>0</v>
      </c>
      <c r="M39" s="138">
        <v>633.70000000000005</v>
      </c>
      <c r="N39" s="241">
        <v>0</v>
      </c>
      <c r="O39" s="240">
        <v>8276.9000000000015</v>
      </c>
      <c r="P39" s="138">
        <v>7643.2000000000007</v>
      </c>
      <c r="Q39" s="139">
        <v>0</v>
      </c>
      <c r="R39" s="139">
        <v>0</v>
      </c>
      <c r="S39" s="138">
        <v>0</v>
      </c>
      <c r="T39" s="139">
        <v>0</v>
      </c>
      <c r="U39" s="139">
        <v>0</v>
      </c>
      <c r="V39" s="139">
        <v>0</v>
      </c>
      <c r="W39" s="139">
        <v>633.70000000000005</v>
      </c>
      <c r="X39" s="242">
        <v>0</v>
      </c>
      <c r="Y39" s="243">
        <v>8097.6076999999996</v>
      </c>
      <c r="Z39" s="139">
        <v>7463.9076999999997</v>
      </c>
      <c r="AA39" s="139">
        <v>0</v>
      </c>
      <c r="AB39" s="139">
        <v>0</v>
      </c>
      <c r="AC39" s="139">
        <v>0</v>
      </c>
      <c r="AD39" s="149">
        <v>0</v>
      </c>
      <c r="AE39" s="139">
        <v>0</v>
      </c>
      <c r="AF39" s="139">
        <v>0</v>
      </c>
      <c r="AG39" s="140">
        <v>633.70000000000005</v>
      </c>
      <c r="AH39" s="142">
        <v>0</v>
      </c>
      <c r="AI39" s="247">
        <v>-179.29230000000189</v>
      </c>
      <c r="AJ39" s="138">
        <v>-179.29230000000098</v>
      </c>
      <c r="AK39" s="138">
        <v>0</v>
      </c>
      <c r="AL39" s="138">
        <v>0</v>
      </c>
      <c r="AM39" s="138">
        <v>0</v>
      </c>
      <c r="AN39" s="138">
        <v>0</v>
      </c>
      <c r="AO39" s="138">
        <v>0</v>
      </c>
      <c r="AP39" s="138">
        <v>0</v>
      </c>
      <c r="AQ39" s="138">
        <v>0</v>
      </c>
      <c r="AR39" s="241">
        <v>0</v>
      </c>
      <c r="AS39" s="247">
        <v>97.833823049692498</v>
      </c>
      <c r="AT39" s="138">
        <v>97.65422467029515</v>
      </c>
      <c r="AU39" s="138">
        <v>0</v>
      </c>
      <c r="AV39" s="138">
        <v>0</v>
      </c>
      <c r="AW39" s="138">
        <v>0</v>
      </c>
      <c r="AX39" s="138">
        <v>0</v>
      </c>
      <c r="AY39" s="138">
        <v>0</v>
      </c>
      <c r="AZ39" s="138">
        <v>0</v>
      </c>
      <c r="BA39" s="138">
        <v>100</v>
      </c>
      <c r="BB39" s="241">
        <v>0</v>
      </c>
    </row>
    <row r="40" spans="1:54" s="174" customFormat="1" ht="18" customHeight="1" x14ac:dyDescent="0.25">
      <c r="A40" s="244">
        <v>21</v>
      </c>
      <c r="B40" s="245">
        <v>220100</v>
      </c>
      <c r="C40" s="238">
        <v>33</v>
      </c>
      <c r="D40" s="239" t="s">
        <v>1289</v>
      </c>
      <c r="E40" s="247">
        <v>3646.7000000000003</v>
      </c>
      <c r="F40" s="138">
        <v>3226.8</v>
      </c>
      <c r="G40" s="138">
        <v>0</v>
      </c>
      <c r="H40" s="138">
        <v>0</v>
      </c>
      <c r="I40" s="138">
        <v>0</v>
      </c>
      <c r="J40" s="138">
        <v>0</v>
      </c>
      <c r="K40" s="138">
        <v>0</v>
      </c>
      <c r="L40" s="138">
        <v>0</v>
      </c>
      <c r="M40" s="138">
        <v>419.9</v>
      </c>
      <c r="N40" s="241">
        <v>0</v>
      </c>
      <c r="O40" s="240">
        <v>3764.3999999999996</v>
      </c>
      <c r="P40" s="138">
        <v>3344.5</v>
      </c>
      <c r="Q40" s="139">
        <v>0</v>
      </c>
      <c r="R40" s="139">
        <v>0</v>
      </c>
      <c r="S40" s="138">
        <v>0</v>
      </c>
      <c r="T40" s="139">
        <v>0</v>
      </c>
      <c r="U40" s="139">
        <v>0</v>
      </c>
      <c r="V40" s="139">
        <v>0</v>
      </c>
      <c r="W40" s="139">
        <v>419.9</v>
      </c>
      <c r="X40" s="242">
        <v>0</v>
      </c>
      <c r="Y40" s="243">
        <v>3415.7505000000001</v>
      </c>
      <c r="Z40" s="139">
        <v>2995.8505</v>
      </c>
      <c r="AA40" s="139">
        <v>0</v>
      </c>
      <c r="AB40" s="139">
        <v>0</v>
      </c>
      <c r="AC40" s="139">
        <v>0</v>
      </c>
      <c r="AD40" s="149">
        <v>0</v>
      </c>
      <c r="AE40" s="139">
        <v>0</v>
      </c>
      <c r="AF40" s="139">
        <v>0</v>
      </c>
      <c r="AG40" s="140">
        <v>419.9</v>
      </c>
      <c r="AH40" s="142">
        <v>0</v>
      </c>
      <c r="AI40" s="247">
        <v>-348.64949999999953</v>
      </c>
      <c r="AJ40" s="138">
        <v>-348.64949999999999</v>
      </c>
      <c r="AK40" s="138">
        <v>0</v>
      </c>
      <c r="AL40" s="138">
        <v>0</v>
      </c>
      <c r="AM40" s="138">
        <v>0</v>
      </c>
      <c r="AN40" s="138">
        <v>0</v>
      </c>
      <c r="AO40" s="138">
        <v>0</v>
      </c>
      <c r="AP40" s="138">
        <v>0</v>
      </c>
      <c r="AQ40" s="138">
        <v>0</v>
      </c>
      <c r="AR40" s="241">
        <v>0</v>
      </c>
      <c r="AS40" s="247">
        <v>90.738245138667523</v>
      </c>
      <c r="AT40" s="138">
        <v>89.575437285094921</v>
      </c>
      <c r="AU40" s="138">
        <v>0</v>
      </c>
      <c r="AV40" s="138">
        <v>0</v>
      </c>
      <c r="AW40" s="138">
        <v>0</v>
      </c>
      <c r="AX40" s="138">
        <v>0</v>
      </c>
      <c r="AY40" s="138">
        <v>0</v>
      </c>
      <c r="AZ40" s="138">
        <v>0</v>
      </c>
      <c r="BA40" s="138">
        <v>100</v>
      </c>
      <c r="BB40" s="241">
        <v>0</v>
      </c>
    </row>
    <row r="41" spans="1:54" s="174" customFormat="1" ht="18" customHeight="1" x14ac:dyDescent="0.25">
      <c r="A41" s="244">
        <v>0</v>
      </c>
      <c r="B41" s="244"/>
      <c r="C41" s="238">
        <v>34</v>
      </c>
      <c r="D41" s="239"/>
      <c r="E41" s="240">
        <v>0</v>
      </c>
      <c r="F41" s="138"/>
      <c r="G41" s="138"/>
      <c r="H41" s="138"/>
      <c r="I41" s="138"/>
      <c r="J41" s="138"/>
      <c r="K41" s="138"/>
      <c r="L41" s="138"/>
      <c r="M41" s="138"/>
      <c r="N41" s="241"/>
      <c r="O41" s="240">
        <v>0</v>
      </c>
      <c r="P41" s="138">
        <v>0</v>
      </c>
      <c r="Q41" s="139"/>
      <c r="R41" s="139"/>
      <c r="S41" s="138">
        <v>0</v>
      </c>
      <c r="T41" s="139">
        <v>0</v>
      </c>
      <c r="U41" s="139"/>
      <c r="V41" s="139"/>
      <c r="W41" s="139"/>
      <c r="X41" s="242"/>
      <c r="Y41" s="243">
        <v>0</v>
      </c>
      <c r="Z41" s="139">
        <v>0</v>
      </c>
      <c r="AA41" s="139"/>
      <c r="AB41" s="139"/>
      <c r="AC41" s="139">
        <v>0</v>
      </c>
      <c r="AD41" s="149">
        <v>0</v>
      </c>
      <c r="AE41" s="139"/>
      <c r="AF41" s="139"/>
      <c r="AG41" s="140"/>
      <c r="AH41" s="142"/>
      <c r="AI41" s="240">
        <v>0</v>
      </c>
      <c r="AJ41" s="138">
        <v>0</v>
      </c>
      <c r="AK41" s="138">
        <v>0</v>
      </c>
      <c r="AL41" s="138">
        <v>0</v>
      </c>
      <c r="AM41" s="138">
        <v>0</v>
      </c>
      <c r="AN41" s="138">
        <v>0</v>
      </c>
      <c r="AO41" s="138">
        <v>0</v>
      </c>
      <c r="AP41" s="138">
        <v>0</v>
      </c>
      <c r="AQ41" s="138">
        <v>0</v>
      </c>
      <c r="AR41" s="241">
        <v>0</v>
      </c>
      <c r="AS41" s="240">
        <v>0</v>
      </c>
      <c r="AT41" s="138">
        <v>0</v>
      </c>
      <c r="AU41" s="138">
        <v>0</v>
      </c>
      <c r="AV41" s="138">
        <v>0</v>
      </c>
      <c r="AW41" s="138">
        <v>0</v>
      </c>
      <c r="AX41" s="138">
        <v>0</v>
      </c>
      <c r="AY41" s="138">
        <v>0</v>
      </c>
      <c r="AZ41" s="138">
        <v>0</v>
      </c>
      <c r="BA41" s="138">
        <v>0</v>
      </c>
      <c r="BB41" s="241">
        <v>0</v>
      </c>
    </row>
    <row r="42" spans="1:54" s="174" customFormat="1" ht="18" customHeight="1" x14ac:dyDescent="0.25">
      <c r="A42" s="244">
        <v>20</v>
      </c>
      <c r="B42" s="245">
        <v>221000</v>
      </c>
      <c r="C42" s="238">
        <v>35</v>
      </c>
      <c r="D42" s="246" t="s">
        <v>1290</v>
      </c>
      <c r="E42" s="247">
        <v>209634.49999999997</v>
      </c>
      <c r="F42" s="144">
        <v>179524</v>
      </c>
      <c r="G42" s="144">
        <v>0</v>
      </c>
      <c r="H42" s="144">
        <v>3123.7</v>
      </c>
      <c r="I42" s="144">
        <v>5922.3</v>
      </c>
      <c r="J42" s="144">
        <v>370.8</v>
      </c>
      <c r="K42" s="144">
        <v>0</v>
      </c>
      <c r="L42" s="144">
        <v>810</v>
      </c>
      <c r="M42" s="144">
        <v>18329.899999999998</v>
      </c>
      <c r="N42" s="248">
        <v>1553.8</v>
      </c>
      <c r="O42" s="247">
        <v>221431.90000000002</v>
      </c>
      <c r="P42" s="144">
        <v>191407</v>
      </c>
      <c r="Q42" s="144">
        <v>0</v>
      </c>
      <c r="R42" s="144">
        <v>98.9</v>
      </c>
      <c r="S42" s="144">
        <v>3261.7</v>
      </c>
      <c r="T42" s="144">
        <v>5970.6</v>
      </c>
      <c r="U42" s="144">
        <v>0</v>
      </c>
      <c r="V42" s="144">
        <v>810</v>
      </c>
      <c r="W42" s="144">
        <v>18329.899999999998</v>
      </c>
      <c r="X42" s="248">
        <v>1553.8</v>
      </c>
      <c r="Y42" s="247">
        <v>216127.29379999998</v>
      </c>
      <c r="Z42" s="144">
        <v>187831.35550000001</v>
      </c>
      <c r="AA42" s="144">
        <v>0</v>
      </c>
      <c r="AB42" s="144">
        <v>0</v>
      </c>
      <c r="AC42" s="144">
        <v>3261.7</v>
      </c>
      <c r="AD42" s="149">
        <v>4615.8788000000004</v>
      </c>
      <c r="AE42" s="144">
        <v>0</v>
      </c>
      <c r="AF42" s="144">
        <v>803.22559999999999</v>
      </c>
      <c r="AG42" s="144">
        <v>18061.367999999999</v>
      </c>
      <c r="AH42" s="248">
        <v>1553.8</v>
      </c>
      <c r="AI42" s="247">
        <v>-5304.6062000000384</v>
      </c>
      <c r="AJ42" s="144">
        <v>-3575.6444999999949</v>
      </c>
      <c r="AK42" s="144">
        <v>0</v>
      </c>
      <c r="AL42" s="144">
        <v>-98.9</v>
      </c>
      <c r="AM42" s="144">
        <v>0</v>
      </c>
      <c r="AN42" s="144">
        <v>-1354.7212</v>
      </c>
      <c r="AO42" s="144">
        <v>0</v>
      </c>
      <c r="AP42" s="144">
        <v>-6.7744000000000142</v>
      </c>
      <c r="AQ42" s="144">
        <v>-268.53199999999924</v>
      </c>
      <c r="AR42" s="248">
        <v>0</v>
      </c>
      <c r="AS42" s="247">
        <v>97.604407404714479</v>
      </c>
      <c r="AT42" s="144">
        <v>98.131915499433148</v>
      </c>
      <c r="AU42" s="144">
        <v>0</v>
      </c>
      <c r="AV42" s="144">
        <v>0</v>
      </c>
      <c r="AW42" s="144">
        <v>100</v>
      </c>
      <c r="AX42" s="144">
        <v>77.310132984959637</v>
      </c>
      <c r="AY42" s="144">
        <v>0</v>
      </c>
      <c r="AZ42" s="144">
        <v>99.163654320987646</v>
      </c>
      <c r="BA42" s="144">
        <v>98.535005646511991</v>
      </c>
      <c r="BB42" s="248">
        <v>100</v>
      </c>
    </row>
    <row r="43" spans="1:54" s="237" customFormat="1" ht="18" customHeight="1" x14ac:dyDescent="0.2">
      <c r="A43" s="244">
        <v>22</v>
      </c>
      <c r="B43" s="245">
        <v>221000</v>
      </c>
      <c r="C43" s="238">
        <v>36</v>
      </c>
      <c r="D43" s="246" t="s">
        <v>1265</v>
      </c>
      <c r="E43" s="247">
        <v>131776.4</v>
      </c>
      <c r="F43" s="144">
        <v>112324.9</v>
      </c>
      <c r="G43" s="144">
        <v>0</v>
      </c>
      <c r="H43" s="144">
        <v>3123.7</v>
      </c>
      <c r="I43" s="144">
        <v>5922.3</v>
      </c>
      <c r="J43" s="144">
        <v>26.7</v>
      </c>
      <c r="K43" s="144">
        <v>0</v>
      </c>
      <c r="L43" s="144">
        <v>0</v>
      </c>
      <c r="M43" s="144">
        <v>8825</v>
      </c>
      <c r="N43" s="248">
        <v>1553.8</v>
      </c>
      <c r="O43" s="247">
        <v>140998.9</v>
      </c>
      <c r="P43" s="144">
        <v>121288.9</v>
      </c>
      <c r="Q43" s="144">
        <v>0</v>
      </c>
      <c r="R43" s="144">
        <v>98.9</v>
      </c>
      <c r="S43" s="144">
        <v>3261.7</v>
      </c>
      <c r="T43" s="144">
        <v>5970.6</v>
      </c>
      <c r="U43" s="144">
        <v>0</v>
      </c>
      <c r="V43" s="144">
        <v>0</v>
      </c>
      <c r="W43" s="144">
        <v>8825</v>
      </c>
      <c r="X43" s="248">
        <v>1553.8</v>
      </c>
      <c r="Y43" s="247">
        <v>139169.53049999999</v>
      </c>
      <c r="Z43" s="144">
        <v>120913.2</v>
      </c>
      <c r="AA43" s="144">
        <v>0</v>
      </c>
      <c r="AB43" s="144">
        <v>0</v>
      </c>
      <c r="AC43" s="144">
        <v>3261.7</v>
      </c>
      <c r="AD43" s="149">
        <v>4615.8788000000004</v>
      </c>
      <c r="AE43" s="144">
        <v>0</v>
      </c>
      <c r="AF43" s="144">
        <v>0</v>
      </c>
      <c r="AG43" s="144">
        <v>8825</v>
      </c>
      <c r="AH43" s="248">
        <v>1553.8</v>
      </c>
      <c r="AI43" s="247">
        <v>-1829.3695000000007</v>
      </c>
      <c r="AJ43" s="144">
        <v>-375.69999999999709</v>
      </c>
      <c r="AK43" s="144">
        <v>0</v>
      </c>
      <c r="AL43" s="144">
        <v>-98.9</v>
      </c>
      <c r="AM43" s="144">
        <v>0</v>
      </c>
      <c r="AN43" s="144">
        <v>-1354.7212</v>
      </c>
      <c r="AO43" s="144">
        <v>0</v>
      </c>
      <c r="AP43" s="144">
        <v>0</v>
      </c>
      <c r="AQ43" s="144">
        <v>0</v>
      </c>
      <c r="AR43" s="248">
        <v>0</v>
      </c>
      <c r="AS43" s="247">
        <v>98.702564700859369</v>
      </c>
      <c r="AT43" s="144">
        <v>99.690243707379651</v>
      </c>
      <c r="AU43" s="144">
        <v>0</v>
      </c>
      <c r="AV43" s="144">
        <v>0</v>
      </c>
      <c r="AW43" s="144">
        <v>100</v>
      </c>
      <c r="AX43" s="144">
        <v>77.310132984959637</v>
      </c>
      <c r="AY43" s="144">
        <v>0</v>
      </c>
      <c r="AZ43" s="144">
        <v>0</v>
      </c>
      <c r="BA43" s="144">
        <v>100</v>
      </c>
      <c r="BB43" s="248">
        <v>100</v>
      </c>
    </row>
    <row r="44" spans="1:54" s="237" customFormat="1" ht="18" customHeight="1" x14ac:dyDescent="0.2">
      <c r="A44" s="244">
        <v>21</v>
      </c>
      <c r="B44" s="245">
        <v>221000</v>
      </c>
      <c r="C44" s="238">
        <v>37</v>
      </c>
      <c r="D44" s="246" t="s">
        <v>1266</v>
      </c>
      <c r="E44" s="247">
        <v>77858.100000000006</v>
      </c>
      <c r="F44" s="144">
        <v>67199.100000000006</v>
      </c>
      <c r="G44" s="144">
        <v>0</v>
      </c>
      <c r="H44" s="144">
        <v>0</v>
      </c>
      <c r="I44" s="144">
        <v>0</v>
      </c>
      <c r="J44" s="144">
        <v>344.1</v>
      </c>
      <c r="K44" s="144">
        <v>0</v>
      </c>
      <c r="L44" s="144">
        <v>810</v>
      </c>
      <c r="M44" s="144">
        <v>9504.8999999999978</v>
      </c>
      <c r="N44" s="248">
        <v>0</v>
      </c>
      <c r="O44" s="247">
        <v>80433.000000000015</v>
      </c>
      <c r="P44" s="144">
        <v>70118.100000000006</v>
      </c>
      <c r="Q44" s="144">
        <v>0</v>
      </c>
      <c r="R44" s="144">
        <v>0</v>
      </c>
      <c r="S44" s="144">
        <v>0</v>
      </c>
      <c r="T44" s="144">
        <v>0</v>
      </c>
      <c r="U44" s="144">
        <v>0</v>
      </c>
      <c r="V44" s="144">
        <v>810</v>
      </c>
      <c r="W44" s="144">
        <v>9504.8999999999978</v>
      </c>
      <c r="X44" s="248">
        <v>0</v>
      </c>
      <c r="Y44" s="247">
        <v>76957.763300000006</v>
      </c>
      <c r="Z44" s="144">
        <v>66918.155499999993</v>
      </c>
      <c r="AA44" s="144">
        <v>0</v>
      </c>
      <c r="AB44" s="144">
        <v>0</v>
      </c>
      <c r="AC44" s="144">
        <v>0</v>
      </c>
      <c r="AD44" s="149">
        <v>0</v>
      </c>
      <c r="AE44" s="144">
        <v>0</v>
      </c>
      <c r="AF44" s="144">
        <v>803.22559999999999</v>
      </c>
      <c r="AG44" s="144">
        <v>9236.3679999999986</v>
      </c>
      <c r="AH44" s="248">
        <v>0</v>
      </c>
      <c r="AI44" s="247">
        <v>-3475.2367000000086</v>
      </c>
      <c r="AJ44" s="144">
        <v>-3199.9445000000123</v>
      </c>
      <c r="AK44" s="144">
        <v>0</v>
      </c>
      <c r="AL44" s="144">
        <v>0</v>
      </c>
      <c r="AM44" s="144">
        <v>0</v>
      </c>
      <c r="AN44" s="144">
        <v>0</v>
      </c>
      <c r="AO44" s="144">
        <v>0</v>
      </c>
      <c r="AP44" s="144">
        <v>-6.7744000000000142</v>
      </c>
      <c r="AQ44" s="144">
        <v>-268.53199999999924</v>
      </c>
      <c r="AR44" s="248">
        <v>0</v>
      </c>
      <c r="AS44" s="247">
        <v>95.679339698879801</v>
      </c>
      <c r="AT44" s="144">
        <v>95.436350243375088</v>
      </c>
      <c r="AU44" s="144">
        <v>0</v>
      </c>
      <c r="AV44" s="144">
        <v>0</v>
      </c>
      <c r="AW44" s="144">
        <v>0</v>
      </c>
      <c r="AX44" s="144">
        <v>0</v>
      </c>
      <c r="AY44" s="144">
        <v>0</v>
      </c>
      <c r="AZ44" s="144">
        <v>99.163654320987646</v>
      </c>
      <c r="BA44" s="144">
        <v>97.174804574482636</v>
      </c>
      <c r="BB44" s="248">
        <v>0</v>
      </c>
    </row>
    <row r="45" spans="1:54" s="174" customFormat="1" ht="29.25" customHeight="1" x14ac:dyDescent="0.25">
      <c r="A45" s="244">
        <v>22</v>
      </c>
      <c r="B45" s="245">
        <v>221000</v>
      </c>
      <c r="C45" s="238">
        <v>38</v>
      </c>
      <c r="D45" s="239" t="s">
        <v>1291</v>
      </c>
      <c r="E45" s="247">
        <v>131776.4</v>
      </c>
      <c r="F45" s="138">
        <v>112324.9</v>
      </c>
      <c r="G45" s="138">
        <v>0</v>
      </c>
      <c r="H45" s="138">
        <v>3123.7</v>
      </c>
      <c r="I45" s="138">
        <v>5922.3</v>
      </c>
      <c r="J45" s="138">
        <v>26.7</v>
      </c>
      <c r="K45" s="138">
        <v>0</v>
      </c>
      <c r="L45" s="138">
        <v>0</v>
      </c>
      <c r="M45" s="138">
        <v>8825</v>
      </c>
      <c r="N45" s="241">
        <v>1553.8</v>
      </c>
      <c r="O45" s="240">
        <v>140998.9</v>
      </c>
      <c r="P45" s="138">
        <v>121288.9</v>
      </c>
      <c r="Q45" s="139">
        <v>0</v>
      </c>
      <c r="R45" s="139">
        <v>98.9</v>
      </c>
      <c r="S45" s="138">
        <v>3261.7</v>
      </c>
      <c r="T45" s="139">
        <v>5970.6</v>
      </c>
      <c r="U45" s="139">
        <v>0</v>
      </c>
      <c r="V45" s="139">
        <v>0</v>
      </c>
      <c r="W45" s="139">
        <v>8825</v>
      </c>
      <c r="X45" s="242">
        <v>1553.8</v>
      </c>
      <c r="Y45" s="243">
        <v>139169.53049999999</v>
      </c>
      <c r="Z45" s="139">
        <v>120913.2</v>
      </c>
      <c r="AA45" s="139">
        <v>0</v>
      </c>
      <c r="AB45" s="139">
        <v>0</v>
      </c>
      <c r="AC45" s="139">
        <v>3261.7</v>
      </c>
      <c r="AD45" s="149">
        <v>4615.8788000000004</v>
      </c>
      <c r="AE45" s="139">
        <v>0</v>
      </c>
      <c r="AF45" s="139">
        <v>0</v>
      </c>
      <c r="AG45" s="140">
        <v>8825</v>
      </c>
      <c r="AH45" s="142">
        <v>1553.8</v>
      </c>
      <c r="AI45" s="247">
        <v>-1829.3695000000007</v>
      </c>
      <c r="AJ45" s="138">
        <v>-375.69999999999709</v>
      </c>
      <c r="AK45" s="138">
        <v>0</v>
      </c>
      <c r="AL45" s="138">
        <v>-98.9</v>
      </c>
      <c r="AM45" s="138">
        <v>0</v>
      </c>
      <c r="AN45" s="138">
        <v>-1354.7212</v>
      </c>
      <c r="AO45" s="138">
        <v>0</v>
      </c>
      <c r="AP45" s="138">
        <v>0</v>
      </c>
      <c r="AQ45" s="138">
        <v>0</v>
      </c>
      <c r="AR45" s="241">
        <v>0</v>
      </c>
      <c r="AS45" s="247">
        <v>98.702564700859369</v>
      </c>
      <c r="AT45" s="138">
        <v>99.690243707379651</v>
      </c>
      <c r="AU45" s="138">
        <v>0</v>
      </c>
      <c r="AV45" s="138">
        <v>0</v>
      </c>
      <c r="AW45" s="138">
        <v>100</v>
      </c>
      <c r="AX45" s="138">
        <v>77.310132984959637</v>
      </c>
      <c r="AY45" s="138">
        <v>0</v>
      </c>
      <c r="AZ45" s="138">
        <v>0</v>
      </c>
      <c r="BA45" s="138">
        <v>100</v>
      </c>
      <c r="BB45" s="241">
        <v>100</v>
      </c>
    </row>
    <row r="46" spans="1:54" s="174" customFormat="1" ht="18" customHeight="1" x14ac:dyDescent="0.25">
      <c r="A46" s="244">
        <v>21</v>
      </c>
      <c r="B46" s="245">
        <v>221000</v>
      </c>
      <c r="C46" s="238">
        <v>39</v>
      </c>
      <c r="D46" s="239" t="s">
        <v>1290</v>
      </c>
      <c r="E46" s="247">
        <v>12909.1</v>
      </c>
      <c r="F46" s="138">
        <v>11581.7</v>
      </c>
      <c r="G46" s="138">
        <v>0</v>
      </c>
      <c r="H46" s="138">
        <v>0</v>
      </c>
      <c r="I46" s="138">
        <v>0</v>
      </c>
      <c r="J46" s="138">
        <v>0</v>
      </c>
      <c r="K46" s="138">
        <v>0</v>
      </c>
      <c r="L46" s="138">
        <v>0</v>
      </c>
      <c r="M46" s="138">
        <v>1327.4</v>
      </c>
      <c r="N46" s="241">
        <v>0</v>
      </c>
      <c r="O46" s="240">
        <v>13539.6</v>
      </c>
      <c r="P46" s="138">
        <v>12212.199999999999</v>
      </c>
      <c r="Q46" s="139">
        <v>0</v>
      </c>
      <c r="R46" s="139">
        <v>0</v>
      </c>
      <c r="S46" s="138">
        <v>0</v>
      </c>
      <c r="T46" s="139">
        <v>0</v>
      </c>
      <c r="U46" s="139">
        <v>0</v>
      </c>
      <c r="V46" s="139">
        <v>0</v>
      </c>
      <c r="W46" s="139">
        <v>1327.4</v>
      </c>
      <c r="X46" s="242">
        <v>0</v>
      </c>
      <c r="Y46" s="243">
        <v>13470.030199999999</v>
      </c>
      <c r="Z46" s="139">
        <v>12143.206399999999</v>
      </c>
      <c r="AA46" s="139">
        <v>0</v>
      </c>
      <c r="AB46" s="139">
        <v>0</v>
      </c>
      <c r="AC46" s="139">
        <v>0</v>
      </c>
      <c r="AD46" s="149">
        <v>0</v>
      </c>
      <c r="AE46" s="139">
        <v>0</v>
      </c>
      <c r="AF46" s="139">
        <v>0</v>
      </c>
      <c r="AG46" s="140">
        <v>1326.8237999999999</v>
      </c>
      <c r="AH46" s="142">
        <v>0</v>
      </c>
      <c r="AI46" s="247">
        <v>-69.569800000001123</v>
      </c>
      <c r="AJ46" s="138">
        <v>-68.993599999999788</v>
      </c>
      <c r="AK46" s="138">
        <v>0</v>
      </c>
      <c r="AL46" s="138">
        <v>0</v>
      </c>
      <c r="AM46" s="138">
        <v>0</v>
      </c>
      <c r="AN46" s="138">
        <v>0</v>
      </c>
      <c r="AO46" s="138">
        <v>0</v>
      </c>
      <c r="AP46" s="138">
        <v>0</v>
      </c>
      <c r="AQ46" s="138">
        <v>-0.576200000000199</v>
      </c>
      <c r="AR46" s="241">
        <v>0</v>
      </c>
      <c r="AS46" s="247">
        <v>99.486175367071397</v>
      </c>
      <c r="AT46" s="138">
        <v>99.435043644879713</v>
      </c>
      <c r="AU46" s="138">
        <v>0</v>
      </c>
      <c r="AV46" s="138">
        <v>0</v>
      </c>
      <c r="AW46" s="138">
        <v>0</v>
      </c>
      <c r="AX46" s="138">
        <v>0</v>
      </c>
      <c r="AY46" s="138">
        <v>0</v>
      </c>
      <c r="AZ46" s="138">
        <v>0</v>
      </c>
      <c r="BA46" s="138">
        <v>99.956591833659772</v>
      </c>
      <c r="BB46" s="241">
        <v>0</v>
      </c>
    </row>
    <row r="47" spans="1:54" s="174" customFormat="1" ht="18" customHeight="1" x14ac:dyDescent="0.25">
      <c r="A47" s="244">
        <v>21</v>
      </c>
      <c r="B47" s="245">
        <v>221000</v>
      </c>
      <c r="C47" s="238">
        <v>40</v>
      </c>
      <c r="D47" s="239" t="s">
        <v>1292</v>
      </c>
      <c r="E47" s="247">
        <v>1362.8</v>
      </c>
      <c r="F47" s="138">
        <v>1241.5</v>
      </c>
      <c r="G47" s="138">
        <v>0</v>
      </c>
      <c r="H47" s="138">
        <v>0</v>
      </c>
      <c r="I47" s="138">
        <v>0</v>
      </c>
      <c r="J47" s="138">
        <v>0</v>
      </c>
      <c r="K47" s="138">
        <v>0</v>
      </c>
      <c r="L47" s="138">
        <v>0</v>
      </c>
      <c r="M47" s="138">
        <v>121.3</v>
      </c>
      <c r="N47" s="241">
        <v>0</v>
      </c>
      <c r="O47" s="240">
        <v>1581.9000000000003</v>
      </c>
      <c r="P47" s="138">
        <v>1460.6000000000001</v>
      </c>
      <c r="Q47" s="139">
        <v>0</v>
      </c>
      <c r="R47" s="139">
        <v>0</v>
      </c>
      <c r="S47" s="138">
        <v>0</v>
      </c>
      <c r="T47" s="139">
        <v>0</v>
      </c>
      <c r="U47" s="139">
        <v>0</v>
      </c>
      <c r="V47" s="139">
        <v>0</v>
      </c>
      <c r="W47" s="139">
        <v>121.3</v>
      </c>
      <c r="X47" s="242">
        <v>0</v>
      </c>
      <c r="Y47" s="243">
        <v>1563.5364999999999</v>
      </c>
      <c r="Z47" s="139">
        <v>1442.2365</v>
      </c>
      <c r="AA47" s="139">
        <v>0</v>
      </c>
      <c r="AB47" s="139">
        <v>0</v>
      </c>
      <c r="AC47" s="139">
        <v>0</v>
      </c>
      <c r="AD47" s="149">
        <v>0</v>
      </c>
      <c r="AE47" s="139">
        <v>0</v>
      </c>
      <c r="AF47" s="139">
        <v>0</v>
      </c>
      <c r="AG47" s="140">
        <v>121.3</v>
      </c>
      <c r="AH47" s="142">
        <v>0</v>
      </c>
      <c r="AI47" s="247">
        <v>-18.363500000000386</v>
      </c>
      <c r="AJ47" s="138">
        <v>-18.363500000000158</v>
      </c>
      <c r="AK47" s="138">
        <v>0</v>
      </c>
      <c r="AL47" s="138">
        <v>0</v>
      </c>
      <c r="AM47" s="138">
        <v>0</v>
      </c>
      <c r="AN47" s="138">
        <v>0</v>
      </c>
      <c r="AO47" s="138">
        <v>0</v>
      </c>
      <c r="AP47" s="138">
        <v>0</v>
      </c>
      <c r="AQ47" s="138">
        <v>0</v>
      </c>
      <c r="AR47" s="241">
        <v>0</v>
      </c>
      <c r="AS47" s="247">
        <v>98.839149124470552</v>
      </c>
      <c r="AT47" s="138">
        <v>98.742742708475959</v>
      </c>
      <c r="AU47" s="138">
        <v>0</v>
      </c>
      <c r="AV47" s="138">
        <v>0</v>
      </c>
      <c r="AW47" s="138">
        <v>0</v>
      </c>
      <c r="AX47" s="138">
        <v>0</v>
      </c>
      <c r="AY47" s="138">
        <v>0</v>
      </c>
      <c r="AZ47" s="138">
        <v>0</v>
      </c>
      <c r="BA47" s="138">
        <v>100</v>
      </c>
      <c r="BB47" s="241">
        <v>0</v>
      </c>
    </row>
    <row r="48" spans="1:54" s="174" customFormat="1" ht="18" customHeight="1" x14ac:dyDescent="0.25">
      <c r="A48" s="244">
        <v>21</v>
      </c>
      <c r="B48" s="245">
        <v>221000</v>
      </c>
      <c r="C48" s="238">
        <v>41</v>
      </c>
      <c r="D48" s="239" t="s">
        <v>1293</v>
      </c>
      <c r="E48" s="247">
        <v>4281.3999999999996</v>
      </c>
      <c r="F48" s="138">
        <v>3663.4</v>
      </c>
      <c r="G48" s="138">
        <v>0</v>
      </c>
      <c r="H48" s="138">
        <v>0</v>
      </c>
      <c r="I48" s="138">
        <v>0</v>
      </c>
      <c r="J48" s="138">
        <v>0</v>
      </c>
      <c r="K48" s="138">
        <v>0</v>
      </c>
      <c r="L48" s="138">
        <v>0</v>
      </c>
      <c r="M48" s="138">
        <v>618</v>
      </c>
      <c r="N48" s="241">
        <v>0</v>
      </c>
      <c r="O48" s="240">
        <v>4530.3999999999987</v>
      </c>
      <c r="P48" s="138">
        <v>3912.4</v>
      </c>
      <c r="Q48" s="139">
        <v>0</v>
      </c>
      <c r="R48" s="139">
        <v>0</v>
      </c>
      <c r="S48" s="138">
        <v>0</v>
      </c>
      <c r="T48" s="139">
        <v>0</v>
      </c>
      <c r="U48" s="139">
        <v>0</v>
      </c>
      <c r="V48" s="139">
        <v>0</v>
      </c>
      <c r="W48" s="139">
        <v>618</v>
      </c>
      <c r="X48" s="242">
        <v>0</v>
      </c>
      <c r="Y48" s="243">
        <v>4530.3999999999996</v>
      </c>
      <c r="Z48" s="139">
        <v>3912.4</v>
      </c>
      <c r="AA48" s="139">
        <v>0</v>
      </c>
      <c r="AB48" s="139">
        <v>0</v>
      </c>
      <c r="AC48" s="139">
        <v>0</v>
      </c>
      <c r="AD48" s="149">
        <v>0</v>
      </c>
      <c r="AE48" s="139">
        <v>0</v>
      </c>
      <c r="AF48" s="139">
        <v>0</v>
      </c>
      <c r="AG48" s="140">
        <v>618</v>
      </c>
      <c r="AH48" s="142">
        <v>0</v>
      </c>
      <c r="AI48" s="247">
        <v>0</v>
      </c>
      <c r="AJ48" s="138">
        <v>0</v>
      </c>
      <c r="AK48" s="138">
        <v>0</v>
      </c>
      <c r="AL48" s="138">
        <v>0</v>
      </c>
      <c r="AM48" s="138">
        <v>0</v>
      </c>
      <c r="AN48" s="138">
        <v>0</v>
      </c>
      <c r="AO48" s="138">
        <v>0</v>
      </c>
      <c r="AP48" s="138">
        <v>0</v>
      </c>
      <c r="AQ48" s="138">
        <v>0</v>
      </c>
      <c r="AR48" s="241">
        <v>0</v>
      </c>
      <c r="AS48" s="247">
        <v>100.00000000000003</v>
      </c>
      <c r="AT48" s="138">
        <v>100</v>
      </c>
      <c r="AU48" s="138">
        <v>0</v>
      </c>
      <c r="AV48" s="138">
        <v>0</v>
      </c>
      <c r="AW48" s="138">
        <v>0</v>
      </c>
      <c r="AX48" s="138">
        <v>0</v>
      </c>
      <c r="AY48" s="138">
        <v>0</v>
      </c>
      <c r="AZ48" s="138">
        <v>0</v>
      </c>
      <c r="BA48" s="138">
        <v>100</v>
      </c>
      <c r="BB48" s="241">
        <v>0</v>
      </c>
    </row>
    <row r="49" spans="1:54" s="174" customFormat="1" ht="18" customHeight="1" x14ac:dyDescent="0.25">
      <c r="A49" s="244">
        <v>21</v>
      </c>
      <c r="B49" s="245">
        <v>221000</v>
      </c>
      <c r="C49" s="238">
        <v>42</v>
      </c>
      <c r="D49" s="239" t="s">
        <v>1294</v>
      </c>
      <c r="E49" s="247">
        <v>1448.6000000000001</v>
      </c>
      <c r="F49" s="138">
        <v>1256.9000000000001</v>
      </c>
      <c r="G49" s="138">
        <v>0</v>
      </c>
      <c r="H49" s="138">
        <v>0</v>
      </c>
      <c r="I49" s="138">
        <v>0</v>
      </c>
      <c r="J49" s="138">
        <v>0</v>
      </c>
      <c r="K49" s="138">
        <v>0</v>
      </c>
      <c r="L49" s="138">
        <v>0</v>
      </c>
      <c r="M49" s="138">
        <v>191.7</v>
      </c>
      <c r="N49" s="241">
        <v>0</v>
      </c>
      <c r="O49" s="240">
        <v>1577.9999999999998</v>
      </c>
      <c r="P49" s="138">
        <v>1386.3</v>
      </c>
      <c r="Q49" s="139">
        <v>0</v>
      </c>
      <c r="R49" s="139">
        <v>0</v>
      </c>
      <c r="S49" s="138">
        <v>0</v>
      </c>
      <c r="T49" s="139">
        <v>0</v>
      </c>
      <c r="U49" s="139">
        <v>0</v>
      </c>
      <c r="V49" s="139">
        <v>0</v>
      </c>
      <c r="W49" s="139">
        <v>191.7</v>
      </c>
      <c r="X49" s="242">
        <v>0</v>
      </c>
      <c r="Y49" s="243">
        <v>1518.558</v>
      </c>
      <c r="Z49" s="139">
        <v>1326.894</v>
      </c>
      <c r="AA49" s="139">
        <v>0</v>
      </c>
      <c r="AB49" s="139">
        <v>0</v>
      </c>
      <c r="AC49" s="139">
        <v>0</v>
      </c>
      <c r="AD49" s="149">
        <v>0</v>
      </c>
      <c r="AE49" s="139">
        <v>0</v>
      </c>
      <c r="AF49" s="139">
        <v>0</v>
      </c>
      <c r="AG49" s="140">
        <v>191.66399999999999</v>
      </c>
      <c r="AH49" s="142">
        <v>0</v>
      </c>
      <c r="AI49" s="247">
        <v>-59.44199999999978</v>
      </c>
      <c r="AJ49" s="138">
        <v>-59.405999999999949</v>
      </c>
      <c r="AK49" s="138">
        <v>0</v>
      </c>
      <c r="AL49" s="138">
        <v>0</v>
      </c>
      <c r="AM49" s="138">
        <v>0</v>
      </c>
      <c r="AN49" s="138">
        <v>0</v>
      </c>
      <c r="AO49" s="138">
        <v>0</v>
      </c>
      <c r="AP49" s="138">
        <v>0</v>
      </c>
      <c r="AQ49" s="138">
        <v>-3.6000000000001364E-2</v>
      </c>
      <c r="AR49" s="241">
        <v>0</v>
      </c>
      <c r="AS49" s="247">
        <v>96.233079847908755</v>
      </c>
      <c r="AT49" s="138">
        <v>95.714780350573463</v>
      </c>
      <c r="AU49" s="138">
        <v>0</v>
      </c>
      <c r="AV49" s="138">
        <v>0</v>
      </c>
      <c r="AW49" s="138">
        <v>0</v>
      </c>
      <c r="AX49" s="138">
        <v>0</v>
      </c>
      <c r="AY49" s="138">
        <v>0</v>
      </c>
      <c r="AZ49" s="138">
        <v>0</v>
      </c>
      <c r="BA49" s="138">
        <v>99.981220657276992</v>
      </c>
      <c r="BB49" s="241">
        <v>0</v>
      </c>
    </row>
    <row r="50" spans="1:54" s="174" customFormat="1" ht="18" customHeight="1" x14ac:dyDescent="0.25">
      <c r="A50" s="244">
        <v>21</v>
      </c>
      <c r="B50" s="245">
        <v>221000</v>
      </c>
      <c r="C50" s="238">
        <v>43</v>
      </c>
      <c r="D50" s="239" t="s">
        <v>1295</v>
      </c>
      <c r="E50" s="247">
        <v>3711.6000000000004</v>
      </c>
      <c r="F50" s="138">
        <v>3256.8</v>
      </c>
      <c r="G50" s="138">
        <v>0</v>
      </c>
      <c r="H50" s="138">
        <v>0</v>
      </c>
      <c r="I50" s="138">
        <v>0</v>
      </c>
      <c r="J50" s="138">
        <v>0</v>
      </c>
      <c r="K50" s="138">
        <v>0</v>
      </c>
      <c r="L50" s="138">
        <v>0</v>
      </c>
      <c r="M50" s="138">
        <v>454.8</v>
      </c>
      <c r="N50" s="241">
        <v>0</v>
      </c>
      <c r="O50" s="240">
        <v>3931.6999999999994</v>
      </c>
      <c r="P50" s="138">
        <v>3476.9</v>
      </c>
      <c r="Q50" s="139">
        <v>0</v>
      </c>
      <c r="R50" s="139">
        <v>0</v>
      </c>
      <c r="S50" s="138">
        <v>0</v>
      </c>
      <c r="T50" s="139">
        <v>0</v>
      </c>
      <c r="U50" s="139">
        <v>0</v>
      </c>
      <c r="V50" s="139">
        <v>0</v>
      </c>
      <c r="W50" s="139">
        <v>454.8</v>
      </c>
      <c r="X50" s="242">
        <v>0</v>
      </c>
      <c r="Y50" s="243">
        <v>3927.5893000000001</v>
      </c>
      <c r="Z50" s="139">
        <v>3476.9</v>
      </c>
      <c r="AA50" s="139">
        <v>0</v>
      </c>
      <c r="AB50" s="139">
        <v>0</v>
      </c>
      <c r="AC50" s="139">
        <v>0</v>
      </c>
      <c r="AD50" s="149">
        <v>0</v>
      </c>
      <c r="AE50" s="139">
        <v>0</v>
      </c>
      <c r="AF50" s="139">
        <v>0</v>
      </c>
      <c r="AG50" s="140">
        <v>450.6893</v>
      </c>
      <c r="AH50" s="142">
        <v>0</v>
      </c>
      <c r="AI50" s="247">
        <v>-4.1106999999992695</v>
      </c>
      <c r="AJ50" s="138">
        <v>0</v>
      </c>
      <c r="AK50" s="138">
        <v>0</v>
      </c>
      <c r="AL50" s="138">
        <v>0</v>
      </c>
      <c r="AM50" s="138">
        <v>0</v>
      </c>
      <c r="AN50" s="138">
        <v>0</v>
      </c>
      <c r="AO50" s="138">
        <v>0</v>
      </c>
      <c r="AP50" s="138">
        <v>0</v>
      </c>
      <c r="AQ50" s="138">
        <v>-4.1107000000000085</v>
      </c>
      <c r="AR50" s="241">
        <v>0</v>
      </c>
      <c r="AS50" s="247">
        <v>99.895447261998655</v>
      </c>
      <c r="AT50" s="138">
        <v>100</v>
      </c>
      <c r="AU50" s="138">
        <v>0</v>
      </c>
      <c r="AV50" s="138">
        <v>0</v>
      </c>
      <c r="AW50" s="138">
        <v>0</v>
      </c>
      <c r="AX50" s="138">
        <v>0</v>
      </c>
      <c r="AY50" s="138">
        <v>0</v>
      </c>
      <c r="AZ50" s="138">
        <v>0</v>
      </c>
      <c r="BA50" s="138">
        <v>99.096152154793316</v>
      </c>
      <c r="BB50" s="241">
        <v>0</v>
      </c>
    </row>
    <row r="51" spans="1:54" s="174" customFormat="1" ht="18" customHeight="1" x14ac:dyDescent="0.25">
      <c r="A51" s="244">
        <v>21</v>
      </c>
      <c r="B51" s="245">
        <v>221000</v>
      </c>
      <c r="C51" s="238">
        <v>44</v>
      </c>
      <c r="D51" s="239" t="s">
        <v>1296</v>
      </c>
      <c r="E51" s="247">
        <v>1331.7</v>
      </c>
      <c r="F51" s="138">
        <v>1116.2</v>
      </c>
      <c r="G51" s="138">
        <v>0</v>
      </c>
      <c r="H51" s="138">
        <v>0</v>
      </c>
      <c r="I51" s="138">
        <v>0</v>
      </c>
      <c r="J51" s="138">
        <v>0</v>
      </c>
      <c r="K51" s="138">
        <v>0</v>
      </c>
      <c r="L51" s="138">
        <v>0</v>
      </c>
      <c r="M51" s="138">
        <v>215.5</v>
      </c>
      <c r="N51" s="241">
        <v>0</v>
      </c>
      <c r="O51" s="240">
        <v>1466.5</v>
      </c>
      <c r="P51" s="138">
        <v>1251</v>
      </c>
      <c r="Q51" s="139">
        <v>0</v>
      </c>
      <c r="R51" s="139">
        <v>0</v>
      </c>
      <c r="S51" s="138">
        <v>0</v>
      </c>
      <c r="T51" s="139">
        <v>0</v>
      </c>
      <c r="U51" s="139">
        <v>0</v>
      </c>
      <c r="V51" s="139">
        <v>0</v>
      </c>
      <c r="W51" s="139">
        <v>215.5</v>
      </c>
      <c r="X51" s="242">
        <v>0</v>
      </c>
      <c r="Y51" s="243">
        <v>1382.2063000000001</v>
      </c>
      <c r="Z51" s="139">
        <v>1166.7063000000001</v>
      </c>
      <c r="AA51" s="139">
        <v>0</v>
      </c>
      <c r="AB51" s="139">
        <v>0</v>
      </c>
      <c r="AC51" s="139">
        <v>0</v>
      </c>
      <c r="AD51" s="149">
        <v>0</v>
      </c>
      <c r="AE51" s="139">
        <v>0</v>
      </c>
      <c r="AF51" s="139">
        <v>0</v>
      </c>
      <c r="AG51" s="140">
        <v>215.5</v>
      </c>
      <c r="AH51" s="142">
        <v>0</v>
      </c>
      <c r="AI51" s="247">
        <v>-84.293699999999944</v>
      </c>
      <c r="AJ51" s="138">
        <v>-84.293699999999944</v>
      </c>
      <c r="AK51" s="138">
        <v>0</v>
      </c>
      <c r="AL51" s="138">
        <v>0</v>
      </c>
      <c r="AM51" s="138">
        <v>0</v>
      </c>
      <c r="AN51" s="138">
        <v>0</v>
      </c>
      <c r="AO51" s="138">
        <v>0</v>
      </c>
      <c r="AP51" s="138">
        <v>0</v>
      </c>
      <c r="AQ51" s="138">
        <v>0</v>
      </c>
      <c r="AR51" s="241">
        <v>0</v>
      </c>
      <c r="AS51" s="247">
        <v>94.25204909648825</v>
      </c>
      <c r="AT51" s="138">
        <v>93.26189448441248</v>
      </c>
      <c r="AU51" s="138">
        <v>0</v>
      </c>
      <c r="AV51" s="138">
        <v>0</v>
      </c>
      <c r="AW51" s="138">
        <v>0</v>
      </c>
      <c r="AX51" s="138">
        <v>0</v>
      </c>
      <c r="AY51" s="138">
        <v>0</v>
      </c>
      <c r="AZ51" s="138">
        <v>0</v>
      </c>
      <c r="BA51" s="138">
        <v>100</v>
      </c>
      <c r="BB51" s="241">
        <v>0</v>
      </c>
    </row>
    <row r="52" spans="1:54" s="174" customFormat="1" ht="18" customHeight="1" x14ac:dyDescent="0.25">
      <c r="A52" s="244">
        <v>21</v>
      </c>
      <c r="B52" s="245">
        <v>221000</v>
      </c>
      <c r="C52" s="238">
        <v>45</v>
      </c>
      <c r="D52" s="239" t="s">
        <v>1297</v>
      </c>
      <c r="E52" s="247">
        <v>2187</v>
      </c>
      <c r="F52" s="138">
        <v>1982.4</v>
      </c>
      <c r="G52" s="138">
        <v>0</v>
      </c>
      <c r="H52" s="138">
        <v>0</v>
      </c>
      <c r="I52" s="138">
        <v>0</v>
      </c>
      <c r="J52" s="138">
        <v>0</v>
      </c>
      <c r="K52" s="138">
        <v>0</v>
      </c>
      <c r="L52" s="138">
        <v>0</v>
      </c>
      <c r="M52" s="138">
        <v>204.6</v>
      </c>
      <c r="N52" s="241">
        <v>0</v>
      </c>
      <c r="O52" s="240">
        <v>2222.4999999999995</v>
      </c>
      <c r="P52" s="138">
        <v>2017.8999999999999</v>
      </c>
      <c r="Q52" s="139">
        <v>0</v>
      </c>
      <c r="R52" s="139">
        <v>0</v>
      </c>
      <c r="S52" s="138">
        <v>0</v>
      </c>
      <c r="T52" s="139">
        <v>0</v>
      </c>
      <c r="U52" s="139">
        <v>0</v>
      </c>
      <c r="V52" s="139">
        <v>0</v>
      </c>
      <c r="W52" s="139">
        <v>204.6</v>
      </c>
      <c r="X52" s="242">
        <v>0</v>
      </c>
      <c r="Y52" s="243">
        <v>1639.2289999999998</v>
      </c>
      <c r="Z52" s="139">
        <v>1439.4069999999999</v>
      </c>
      <c r="AA52" s="139">
        <v>0</v>
      </c>
      <c r="AB52" s="139">
        <v>0</v>
      </c>
      <c r="AC52" s="139">
        <v>0</v>
      </c>
      <c r="AD52" s="149">
        <v>0</v>
      </c>
      <c r="AE52" s="139">
        <v>0</v>
      </c>
      <c r="AF52" s="139">
        <v>0</v>
      </c>
      <c r="AG52" s="140">
        <v>199.822</v>
      </c>
      <c r="AH52" s="142">
        <v>0</v>
      </c>
      <c r="AI52" s="247">
        <v>-583.27099999999973</v>
      </c>
      <c r="AJ52" s="138">
        <v>-578.49299999999994</v>
      </c>
      <c r="AK52" s="138">
        <v>0</v>
      </c>
      <c r="AL52" s="138">
        <v>0</v>
      </c>
      <c r="AM52" s="138">
        <v>0</v>
      </c>
      <c r="AN52" s="138">
        <v>0</v>
      </c>
      <c r="AO52" s="138">
        <v>0</v>
      </c>
      <c r="AP52" s="138">
        <v>0</v>
      </c>
      <c r="AQ52" s="138">
        <v>-4.7779999999999916</v>
      </c>
      <c r="AR52" s="241">
        <v>0</v>
      </c>
      <c r="AS52" s="247">
        <v>73.756085489313833</v>
      </c>
      <c r="AT52" s="138">
        <v>71.331929233361407</v>
      </c>
      <c r="AU52" s="138">
        <v>0</v>
      </c>
      <c r="AV52" s="138">
        <v>0</v>
      </c>
      <c r="AW52" s="138">
        <v>0</v>
      </c>
      <c r="AX52" s="138">
        <v>0</v>
      </c>
      <c r="AY52" s="138">
        <v>0</v>
      </c>
      <c r="AZ52" s="138">
        <v>0</v>
      </c>
      <c r="BA52" s="138">
        <v>97.664711632453574</v>
      </c>
      <c r="BB52" s="241">
        <v>0</v>
      </c>
    </row>
    <row r="53" spans="1:54" s="174" customFormat="1" ht="18" customHeight="1" x14ac:dyDescent="0.25">
      <c r="A53" s="244">
        <v>21</v>
      </c>
      <c r="B53" s="245">
        <v>221000</v>
      </c>
      <c r="C53" s="238">
        <v>46</v>
      </c>
      <c r="D53" s="239" t="s">
        <v>1298</v>
      </c>
      <c r="E53" s="247">
        <v>1922.1</v>
      </c>
      <c r="F53" s="138">
        <v>1743.6</v>
      </c>
      <c r="G53" s="138">
        <v>0</v>
      </c>
      <c r="H53" s="138">
        <v>0</v>
      </c>
      <c r="I53" s="138">
        <v>0</v>
      </c>
      <c r="J53" s="138">
        <v>0</v>
      </c>
      <c r="K53" s="138">
        <v>0</v>
      </c>
      <c r="L53" s="138">
        <v>0</v>
      </c>
      <c r="M53" s="138">
        <v>178.5</v>
      </c>
      <c r="N53" s="241">
        <v>0</v>
      </c>
      <c r="O53" s="240">
        <v>2061</v>
      </c>
      <c r="P53" s="138">
        <v>1882.5</v>
      </c>
      <c r="Q53" s="139">
        <v>0</v>
      </c>
      <c r="R53" s="139">
        <v>0</v>
      </c>
      <c r="S53" s="138">
        <v>0</v>
      </c>
      <c r="T53" s="139">
        <v>0</v>
      </c>
      <c r="U53" s="139">
        <v>0</v>
      </c>
      <c r="V53" s="139">
        <v>0</v>
      </c>
      <c r="W53" s="139">
        <v>178.5</v>
      </c>
      <c r="X53" s="242">
        <v>0</v>
      </c>
      <c r="Y53" s="243">
        <v>1972.9675</v>
      </c>
      <c r="Z53" s="139">
        <v>1812.8657000000001</v>
      </c>
      <c r="AA53" s="139">
        <v>0</v>
      </c>
      <c r="AB53" s="139">
        <v>0</v>
      </c>
      <c r="AC53" s="139">
        <v>0</v>
      </c>
      <c r="AD53" s="149">
        <v>0</v>
      </c>
      <c r="AE53" s="139">
        <v>0</v>
      </c>
      <c r="AF53" s="139">
        <v>0</v>
      </c>
      <c r="AG53" s="140">
        <v>160.1018</v>
      </c>
      <c r="AH53" s="142">
        <v>0</v>
      </c>
      <c r="AI53" s="247">
        <v>-88.032500000000027</v>
      </c>
      <c r="AJ53" s="138">
        <v>-69.634299999999939</v>
      </c>
      <c r="AK53" s="138">
        <v>0</v>
      </c>
      <c r="AL53" s="138">
        <v>0</v>
      </c>
      <c r="AM53" s="138">
        <v>0</v>
      </c>
      <c r="AN53" s="138">
        <v>0</v>
      </c>
      <c r="AO53" s="138">
        <v>0</v>
      </c>
      <c r="AP53" s="138">
        <v>0</v>
      </c>
      <c r="AQ53" s="138">
        <v>-18.398200000000003</v>
      </c>
      <c r="AR53" s="241">
        <v>0</v>
      </c>
      <c r="AS53" s="247">
        <v>95.728651140223192</v>
      </c>
      <c r="AT53" s="138">
        <v>96.300966799468796</v>
      </c>
      <c r="AU53" s="138">
        <v>0</v>
      </c>
      <c r="AV53" s="138">
        <v>0</v>
      </c>
      <c r="AW53" s="138">
        <v>0</v>
      </c>
      <c r="AX53" s="138">
        <v>0</v>
      </c>
      <c r="AY53" s="138">
        <v>0</v>
      </c>
      <c r="AZ53" s="138">
        <v>0</v>
      </c>
      <c r="BA53" s="138">
        <v>89.692885154061614</v>
      </c>
      <c r="BB53" s="241">
        <v>0</v>
      </c>
    </row>
    <row r="54" spans="1:54" s="174" customFormat="1" ht="18" customHeight="1" x14ac:dyDescent="0.25">
      <c r="A54" s="244">
        <v>21</v>
      </c>
      <c r="B54" s="245">
        <v>221000</v>
      </c>
      <c r="C54" s="238">
        <v>47</v>
      </c>
      <c r="D54" s="239" t="s">
        <v>1299</v>
      </c>
      <c r="E54" s="247">
        <v>2393.5</v>
      </c>
      <c r="F54" s="138">
        <v>2122.3000000000002</v>
      </c>
      <c r="G54" s="138">
        <v>0</v>
      </c>
      <c r="H54" s="138">
        <v>0</v>
      </c>
      <c r="I54" s="138">
        <v>0</v>
      </c>
      <c r="J54" s="138">
        <v>0</v>
      </c>
      <c r="K54" s="138">
        <v>0</v>
      </c>
      <c r="L54" s="138">
        <v>0</v>
      </c>
      <c r="M54" s="138">
        <v>271.2</v>
      </c>
      <c r="N54" s="241">
        <v>0</v>
      </c>
      <c r="O54" s="240">
        <v>2572.6999999999998</v>
      </c>
      <c r="P54" s="138">
        <v>2301.5</v>
      </c>
      <c r="Q54" s="139">
        <v>0</v>
      </c>
      <c r="R54" s="139">
        <v>0</v>
      </c>
      <c r="S54" s="138">
        <v>0</v>
      </c>
      <c r="T54" s="139">
        <v>0</v>
      </c>
      <c r="U54" s="139">
        <v>0</v>
      </c>
      <c r="V54" s="139">
        <v>0</v>
      </c>
      <c r="W54" s="139">
        <v>271.2</v>
      </c>
      <c r="X54" s="242">
        <v>0</v>
      </c>
      <c r="Y54" s="243">
        <v>2262.2462999999998</v>
      </c>
      <c r="Z54" s="139">
        <v>1991.0463</v>
      </c>
      <c r="AA54" s="139">
        <v>0</v>
      </c>
      <c r="AB54" s="139">
        <v>0</v>
      </c>
      <c r="AC54" s="139">
        <v>0</v>
      </c>
      <c r="AD54" s="149">
        <v>0</v>
      </c>
      <c r="AE54" s="139">
        <v>0</v>
      </c>
      <c r="AF54" s="139">
        <v>0</v>
      </c>
      <c r="AG54" s="140">
        <v>271.2</v>
      </c>
      <c r="AH54" s="142">
        <v>0</v>
      </c>
      <c r="AI54" s="247">
        <v>-310.45370000000003</v>
      </c>
      <c r="AJ54" s="138">
        <v>-310.45370000000003</v>
      </c>
      <c r="AK54" s="138">
        <v>0</v>
      </c>
      <c r="AL54" s="138">
        <v>0</v>
      </c>
      <c r="AM54" s="138">
        <v>0</v>
      </c>
      <c r="AN54" s="138">
        <v>0</v>
      </c>
      <c r="AO54" s="138">
        <v>0</v>
      </c>
      <c r="AP54" s="138">
        <v>0</v>
      </c>
      <c r="AQ54" s="138">
        <v>0</v>
      </c>
      <c r="AR54" s="241">
        <v>0</v>
      </c>
      <c r="AS54" s="247">
        <v>87.93276713180704</v>
      </c>
      <c r="AT54" s="138">
        <v>86.510810341081907</v>
      </c>
      <c r="AU54" s="138">
        <v>0</v>
      </c>
      <c r="AV54" s="138">
        <v>0</v>
      </c>
      <c r="AW54" s="138">
        <v>0</v>
      </c>
      <c r="AX54" s="138">
        <v>0</v>
      </c>
      <c r="AY54" s="138">
        <v>0</v>
      </c>
      <c r="AZ54" s="138">
        <v>0</v>
      </c>
      <c r="BA54" s="138">
        <v>100</v>
      </c>
      <c r="BB54" s="241">
        <v>0</v>
      </c>
    </row>
    <row r="55" spans="1:54" s="174" customFormat="1" ht="18" customHeight="1" x14ac:dyDescent="0.25">
      <c r="A55" s="244">
        <v>21</v>
      </c>
      <c r="B55" s="245">
        <v>221000</v>
      </c>
      <c r="C55" s="238">
        <v>48</v>
      </c>
      <c r="D55" s="239" t="s">
        <v>1300</v>
      </c>
      <c r="E55" s="247">
        <v>1703</v>
      </c>
      <c r="F55" s="138">
        <v>1458.7</v>
      </c>
      <c r="G55" s="138">
        <v>0</v>
      </c>
      <c r="H55" s="138">
        <v>0</v>
      </c>
      <c r="I55" s="138">
        <v>0</v>
      </c>
      <c r="J55" s="138">
        <v>0</v>
      </c>
      <c r="K55" s="138">
        <v>0</v>
      </c>
      <c r="L55" s="138">
        <v>0</v>
      </c>
      <c r="M55" s="138">
        <v>244.3</v>
      </c>
      <c r="N55" s="241">
        <v>0</v>
      </c>
      <c r="O55" s="240">
        <v>1387.3000000000002</v>
      </c>
      <c r="P55" s="138">
        <v>1143</v>
      </c>
      <c r="Q55" s="139">
        <v>0</v>
      </c>
      <c r="R55" s="139">
        <v>0</v>
      </c>
      <c r="S55" s="138">
        <v>0</v>
      </c>
      <c r="T55" s="139">
        <v>0</v>
      </c>
      <c r="U55" s="139">
        <v>0</v>
      </c>
      <c r="V55" s="139">
        <v>0</v>
      </c>
      <c r="W55" s="139">
        <v>244.3</v>
      </c>
      <c r="X55" s="242">
        <v>0</v>
      </c>
      <c r="Y55" s="243">
        <v>1387.2788</v>
      </c>
      <c r="Z55" s="139">
        <v>1143</v>
      </c>
      <c r="AA55" s="139">
        <v>0</v>
      </c>
      <c r="AB55" s="139">
        <v>0</v>
      </c>
      <c r="AC55" s="139">
        <v>0</v>
      </c>
      <c r="AD55" s="149">
        <v>0</v>
      </c>
      <c r="AE55" s="139">
        <v>0</v>
      </c>
      <c r="AF55" s="139">
        <v>0</v>
      </c>
      <c r="AG55" s="140">
        <v>244.3</v>
      </c>
      <c r="AH55" s="142">
        <v>0</v>
      </c>
      <c r="AI55" s="247">
        <v>-2.1200000000135333E-2</v>
      </c>
      <c r="AJ55" s="138">
        <v>0</v>
      </c>
      <c r="AK55" s="138">
        <v>0</v>
      </c>
      <c r="AL55" s="138">
        <v>0</v>
      </c>
      <c r="AM55" s="138">
        <v>0</v>
      </c>
      <c r="AN55" s="138">
        <v>0</v>
      </c>
      <c r="AO55" s="138">
        <v>0</v>
      </c>
      <c r="AP55" s="138">
        <v>0</v>
      </c>
      <c r="AQ55" s="138">
        <v>0</v>
      </c>
      <c r="AR55" s="241">
        <v>0</v>
      </c>
      <c r="AS55" s="247">
        <v>99.998471851798442</v>
      </c>
      <c r="AT55" s="138">
        <v>100</v>
      </c>
      <c r="AU55" s="138">
        <v>0</v>
      </c>
      <c r="AV55" s="138">
        <v>0</v>
      </c>
      <c r="AW55" s="138">
        <v>0</v>
      </c>
      <c r="AX55" s="138">
        <v>0</v>
      </c>
      <c r="AY55" s="138">
        <v>0</v>
      </c>
      <c r="AZ55" s="138">
        <v>0</v>
      </c>
      <c r="BA55" s="138">
        <v>100</v>
      </c>
      <c r="BB55" s="241">
        <v>0</v>
      </c>
    </row>
    <row r="56" spans="1:54" s="174" customFormat="1" ht="18" customHeight="1" x14ac:dyDescent="0.25">
      <c r="A56" s="244">
        <v>21</v>
      </c>
      <c r="B56" s="245">
        <v>221000</v>
      </c>
      <c r="C56" s="238">
        <v>49</v>
      </c>
      <c r="D56" s="239" t="s">
        <v>1301</v>
      </c>
      <c r="E56" s="247">
        <v>4101.8999999999996</v>
      </c>
      <c r="F56" s="138">
        <v>3632.9</v>
      </c>
      <c r="G56" s="138">
        <v>0</v>
      </c>
      <c r="H56" s="138">
        <v>0</v>
      </c>
      <c r="I56" s="138">
        <v>0</v>
      </c>
      <c r="J56" s="138">
        <v>0</v>
      </c>
      <c r="K56" s="138">
        <v>0</v>
      </c>
      <c r="L56" s="138">
        <v>0</v>
      </c>
      <c r="M56" s="138">
        <v>469</v>
      </c>
      <c r="N56" s="241">
        <v>0</v>
      </c>
      <c r="O56" s="240">
        <v>4322.3</v>
      </c>
      <c r="P56" s="138">
        <v>3853.3</v>
      </c>
      <c r="Q56" s="139">
        <v>0</v>
      </c>
      <c r="R56" s="139">
        <v>0</v>
      </c>
      <c r="S56" s="138">
        <v>0</v>
      </c>
      <c r="T56" s="139">
        <v>0</v>
      </c>
      <c r="U56" s="139">
        <v>0</v>
      </c>
      <c r="V56" s="139">
        <v>0</v>
      </c>
      <c r="W56" s="139">
        <v>469</v>
      </c>
      <c r="X56" s="242">
        <v>0</v>
      </c>
      <c r="Y56" s="243">
        <v>4238.4029</v>
      </c>
      <c r="Z56" s="139">
        <v>3853.3</v>
      </c>
      <c r="AA56" s="139">
        <v>0</v>
      </c>
      <c r="AB56" s="139">
        <v>0</v>
      </c>
      <c r="AC56" s="139">
        <v>0</v>
      </c>
      <c r="AD56" s="149">
        <v>0</v>
      </c>
      <c r="AE56" s="139">
        <v>0</v>
      </c>
      <c r="AF56" s="139">
        <v>0</v>
      </c>
      <c r="AG56" s="140">
        <v>385.10289999999998</v>
      </c>
      <c r="AH56" s="142">
        <v>0</v>
      </c>
      <c r="AI56" s="247">
        <v>-83.897100000000137</v>
      </c>
      <c r="AJ56" s="138">
        <v>0</v>
      </c>
      <c r="AK56" s="138">
        <v>0</v>
      </c>
      <c r="AL56" s="138">
        <v>0</v>
      </c>
      <c r="AM56" s="138">
        <v>0</v>
      </c>
      <c r="AN56" s="138">
        <v>0</v>
      </c>
      <c r="AO56" s="138">
        <v>0</v>
      </c>
      <c r="AP56" s="138">
        <v>0</v>
      </c>
      <c r="AQ56" s="138">
        <v>-83.897100000000023</v>
      </c>
      <c r="AR56" s="241">
        <v>0</v>
      </c>
      <c r="AS56" s="247">
        <v>98.05897091826111</v>
      </c>
      <c r="AT56" s="138">
        <v>100</v>
      </c>
      <c r="AU56" s="138">
        <v>0</v>
      </c>
      <c r="AV56" s="138">
        <v>0</v>
      </c>
      <c r="AW56" s="138">
        <v>0</v>
      </c>
      <c r="AX56" s="138">
        <v>0</v>
      </c>
      <c r="AY56" s="138">
        <v>0</v>
      </c>
      <c r="AZ56" s="138">
        <v>0</v>
      </c>
      <c r="BA56" s="138">
        <v>82.111492537313424</v>
      </c>
      <c r="BB56" s="241">
        <v>0</v>
      </c>
    </row>
    <row r="57" spans="1:54" s="174" customFormat="1" ht="18" customHeight="1" x14ac:dyDescent="0.25">
      <c r="A57" s="244">
        <v>21</v>
      </c>
      <c r="B57" s="245">
        <v>221000</v>
      </c>
      <c r="C57" s="238">
        <v>50</v>
      </c>
      <c r="D57" s="239" t="s">
        <v>1302</v>
      </c>
      <c r="E57" s="247">
        <v>4111.8</v>
      </c>
      <c r="F57" s="138">
        <v>3278</v>
      </c>
      <c r="G57" s="138">
        <v>0</v>
      </c>
      <c r="H57" s="138">
        <v>0</v>
      </c>
      <c r="I57" s="138">
        <v>0</v>
      </c>
      <c r="J57" s="138">
        <v>0</v>
      </c>
      <c r="K57" s="138">
        <v>0</v>
      </c>
      <c r="L57" s="138">
        <v>460</v>
      </c>
      <c r="M57" s="138">
        <v>373.8</v>
      </c>
      <c r="N57" s="241">
        <v>0</v>
      </c>
      <c r="O57" s="240">
        <v>4231.5</v>
      </c>
      <c r="P57" s="138">
        <v>3397.7</v>
      </c>
      <c r="Q57" s="139">
        <v>0</v>
      </c>
      <c r="R57" s="139">
        <v>0</v>
      </c>
      <c r="S57" s="138">
        <v>0</v>
      </c>
      <c r="T57" s="139">
        <v>0</v>
      </c>
      <c r="U57" s="139">
        <v>0</v>
      </c>
      <c r="V57" s="139">
        <v>460</v>
      </c>
      <c r="W57" s="139">
        <v>373.8</v>
      </c>
      <c r="X57" s="242">
        <v>0</v>
      </c>
      <c r="Y57" s="243">
        <v>4224.6872999999996</v>
      </c>
      <c r="Z57" s="139">
        <v>3397.7</v>
      </c>
      <c r="AA57" s="139">
        <v>0</v>
      </c>
      <c r="AB57" s="139">
        <v>0</v>
      </c>
      <c r="AC57" s="139">
        <v>0</v>
      </c>
      <c r="AD57" s="149">
        <v>0</v>
      </c>
      <c r="AE57" s="139">
        <v>0</v>
      </c>
      <c r="AF57" s="139">
        <v>453.22559999999999</v>
      </c>
      <c r="AG57" s="140">
        <v>373.76170000000002</v>
      </c>
      <c r="AH57" s="142">
        <v>0</v>
      </c>
      <c r="AI57" s="247">
        <v>-6.8127000000004045</v>
      </c>
      <c r="AJ57" s="138">
        <v>0</v>
      </c>
      <c r="AK57" s="138">
        <v>0</v>
      </c>
      <c r="AL57" s="138">
        <v>0</v>
      </c>
      <c r="AM57" s="138">
        <v>0</v>
      </c>
      <c r="AN57" s="138">
        <v>0</v>
      </c>
      <c r="AO57" s="138">
        <v>0</v>
      </c>
      <c r="AP57" s="138">
        <v>-6.7744000000000142</v>
      </c>
      <c r="AQ57" s="138">
        <v>-3.8299999999992451E-2</v>
      </c>
      <c r="AR57" s="241">
        <v>0</v>
      </c>
      <c r="AS57" s="247">
        <v>99.839000354484213</v>
      </c>
      <c r="AT57" s="138">
        <v>100</v>
      </c>
      <c r="AU57" s="138">
        <v>0</v>
      </c>
      <c r="AV57" s="138">
        <v>0</v>
      </c>
      <c r="AW57" s="138">
        <v>0</v>
      </c>
      <c r="AX57" s="138">
        <v>0</v>
      </c>
      <c r="AY57" s="138">
        <v>0</v>
      </c>
      <c r="AZ57" s="138">
        <v>98.527304347826089</v>
      </c>
      <c r="BA57" s="138">
        <v>99.989753879079728</v>
      </c>
      <c r="BB57" s="241">
        <v>0</v>
      </c>
    </row>
    <row r="58" spans="1:54" s="174" customFormat="1" ht="18" customHeight="1" x14ac:dyDescent="0.25">
      <c r="A58" s="244">
        <v>21</v>
      </c>
      <c r="B58" s="245">
        <v>221000</v>
      </c>
      <c r="C58" s="238">
        <v>51</v>
      </c>
      <c r="D58" s="239" t="s">
        <v>1303</v>
      </c>
      <c r="E58" s="247">
        <v>2745.1</v>
      </c>
      <c r="F58" s="138">
        <v>2338.9</v>
      </c>
      <c r="G58" s="138">
        <v>0</v>
      </c>
      <c r="H58" s="138">
        <v>0</v>
      </c>
      <c r="I58" s="138">
        <v>0</v>
      </c>
      <c r="J58" s="138">
        <v>0</v>
      </c>
      <c r="K58" s="138">
        <v>0</v>
      </c>
      <c r="L58" s="138">
        <v>0</v>
      </c>
      <c r="M58" s="138">
        <v>406.2</v>
      </c>
      <c r="N58" s="241">
        <v>0</v>
      </c>
      <c r="O58" s="240">
        <v>2899.9999999999995</v>
      </c>
      <c r="P58" s="138">
        <v>2493.7999999999997</v>
      </c>
      <c r="Q58" s="139">
        <v>0</v>
      </c>
      <c r="R58" s="139">
        <v>0</v>
      </c>
      <c r="S58" s="138">
        <v>0</v>
      </c>
      <c r="T58" s="139">
        <v>0</v>
      </c>
      <c r="U58" s="139">
        <v>0</v>
      </c>
      <c r="V58" s="139">
        <v>0</v>
      </c>
      <c r="W58" s="139">
        <v>406.2</v>
      </c>
      <c r="X58" s="242">
        <v>0</v>
      </c>
      <c r="Y58" s="243">
        <v>2541.4946</v>
      </c>
      <c r="Z58" s="139">
        <v>2136.3058999999998</v>
      </c>
      <c r="AA58" s="139">
        <v>0</v>
      </c>
      <c r="AB58" s="139">
        <v>0</v>
      </c>
      <c r="AC58" s="139">
        <v>0</v>
      </c>
      <c r="AD58" s="149">
        <v>0</v>
      </c>
      <c r="AE58" s="139">
        <v>0</v>
      </c>
      <c r="AF58" s="139">
        <v>0</v>
      </c>
      <c r="AG58" s="140">
        <v>405.18869999999998</v>
      </c>
      <c r="AH58" s="142">
        <v>0</v>
      </c>
      <c r="AI58" s="247">
        <v>-358.50539999999955</v>
      </c>
      <c r="AJ58" s="138">
        <v>-357.49409999999989</v>
      </c>
      <c r="AK58" s="138">
        <v>0</v>
      </c>
      <c r="AL58" s="138">
        <v>0</v>
      </c>
      <c r="AM58" s="138">
        <v>0</v>
      </c>
      <c r="AN58" s="138">
        <v>0</v>
      </c>
      <c r="AO58" s="138">
        <v>0</v>
      </c>
      <c r="AP58" s="138">
        <v>0</v>
      </c>
      <c r="AQ58" s="138">
        <v>-1.0113000000000056</v>
      </c>
      <c r="AR58" s="241">
        <v>0</v>
      </c>
      <c r="AS58" s="247">
        <v>87.637744827586218</v>
      </c>
      <c r="AT58" s="138">
        <v>85.664684417355048</v>
      </c>
      <c r="AU58" s="138">
        <v>0</v>
      </c>
      <c r="AV58" s="138">
        <v>0</v>
      </c>
      <c r="AW58" s="138">
        <v>0</v>
      </c>
      <c r="AX58" s="138">
        <v>0</v>
      </c>
      <c r="AY58" s="138">
        <v>0</v>
      </c>
      <c r="AZ58" s="138">
        <v>0</v>
      </c>
      <c r="BA58" s="138">
        <v>99.751033973412106</v>
      </c>
      <c r="BB58" s="241">
        <v>0</v>
      </c>
    </row>
    <row r="59" spans="1:54" s="174" customFormat="1" ht="18" customHeight="1" x14ac:dyDescent="0.25">
      <c r="A59" s="244">
        <v>21</v>
      </c>
      <c r="B59" s="245">
        <v>221000</v>
      </c>
      <c r="C59" s="238">
        <v>52</v>
      </c>
      <c r="D59" s="239" t="s">
        <v>1304</v>
      </c>
      <c r="E59" s="247">
        <v>5367.5999999999995</v>
      </c>
      <c r="F59" s="138">
        <v>4747.8999999999996</v>
      </c>
      <c r="G59" s="138">
        <v>0</v>
      </c>
      <c r="H59" s="138">
        <v>0</v>
      </c>
      <c r="I59" s="138">
        <v>0</v>
      </c>
      <c r="J59" s="138">
        <v>0</v>
      </c>
      <c r="K59" s="138">
        <v>0</v>
      </c>
      <c r="L59" s="138">
        <v>0</v>
      </c>
      <c r="M59" s="138">
        <v>619.70000000000005</v>
      </c>
      <c r="N59" s="241">
        <v>0</v>
      </c>
      <c r="O59" s="240">
        <v>5530.0999999999995</v>
      </c>
      <c r="P59" s="138">
        <v>4910.4000000000005</v>
      </c>
      <c r="Q59" s="139">
        <v>0</v>
      </c>
      <c r="R59" s="139">
        <v>0</v>
      </c>
      <c r="S59" s="138">
        <v>0</v>
      </c>
      <c r="T59" s="139">
        <v>0</v>
      </c>
      <c r="U59" s="139">
        <v>0</v>
      </c>
      <c r="V59" s="139">
        <v>0</v>
      </c>
      <c r="W59" s="139">
        <v>619.70000000000005</v>
      </c>
      <c r="X59" s="242">
        <v>0</v>
      </c>
      <c r="Y59" s="243">
        <v>4846.4308000000001</v>
      </c>
      <c r="Z59" s="139">
        <v>4226.7308000000003</v>
      </c>
      <c r="AA59" s="139">
        <v>0</v>
      </c>
      <c r="AB59" s="139">
        <v>0</v>
      </c>
      <c r="AC59" s="139">
        <v>0</v>
      </c>
      <c r="AD59" s="149">
        <v>0</v>
      </c>
      <c r="AE59" s="139">
        <v>0</v>
      </c>
      <c r="AF59" s="139">
        <v>0</v>
      </c>
      <c r="AG59" s="140">
        <v>619.70000000000005</v>
      </c>
      <c r="AH59" s="142">
        <v>0</v>
      </c>
      <c r="AI59" s="247">
        <v>-683.66919999999936</v>
      </c>
      <c r="AJ59" s="138">
        <v>-683.66920000000027</v>
      </c>
      <c r="AK59" s="138">
        <v>0</v>
      </c>
      <c r="AL59" s="138">
        <v>0</v>
      </c>
      <c r="AM59" s="138">
        <v>0</v>
      </c>
      <c r="AN59" s="138">
        <v>0</v>
      </c>
      <c r="AO59" s="138">
        <v>0</v>
      </c>
      <c r="AP59" s="138">
        <v>0</v>
      </c>
      <c r="AQ59" s="138">
        <v>0</v>
      </c>
      <c r="AR59" s="241">
        <v>0</v>
      </c>
      <c r="AS59" s="247">
        <v>87.637308547765869</v>
      </c>
      <c r="AT59" s="138">
        <v>86.077117953730848</v>
      </c>
      <c r="AU59" s="138">
        <v>0</v>
      </c>
      <c r="AV59" s="138">
        <v>0</v>
      </c>
      <c r="AW59" s="138">
        <v>0</v>
      </c>
      <c r="AX59" s="138">
        <v>0</v>
      </c>
      <c r="AY59" s="138">
        <v>0</v>
      </c>
      <c r="AZ59" s="138">
        <v>0</v>
      </c>
      <c r="BA59" s="138">
        <v>100</v>
      </c>
      <c r="BB59" s="241">
        <v>0</v>
      </c>
    </row>
    <row r="60" spans="1:54" s="174" customFormat="1" ht="18" customHeight="1" x14ac:dyDescent="0.25">
      <c r="A60" s="244">
        <v>21</v>
      </c>
      <c r="B60" s="245">
        <v>221000</v>
      </c>
      <c r="C60" s="238">
        <v>53</v>
      </c>
      <c r="D60" s="239" t="s">
        <v>1305</v>
      </c>
      <c r="E60" s="247">
        <v>1767.1</v>
      </c>
      <c r="F60" s="138">
        <v>1546.8</v>
      </c>
      <c r="G60" s="138">
        <v>0</v>
      </c>
      <c r="H60" s="138">
        <v>0</v>
      </c>
      <c r="I60" s="138">
        <v>0</v>
      </c>
      <c r="J60" s="138">
        <v>0</v>
      </c>
      <c r="K60" s="138">
        <v>0</v>
      </c>
      <c r="L60" s="138">
        <v>0</v>
      </c>
      <c r="M60" s="138">
        <v>220.3</v>
      </c>
      <c r="N60" s="241">
        <v>0</v>
      </c>
      <c r="O60" s="240">
        <v>1833.4</v>
      </c>
      <c r="P60" s="138">
        <v>1613.1</v>
      </c>
      <c r="Q60" s="139">
        <v>0</v>
      </c>
      <c r="R60" s="139">
        <v>0</v>
      </c>
      <c r="S60" s="138">
        <v>0</v>
      </c>
      <c r="T60" s="139">
        <v>0</v>
      </c>
      <c r="U60" s="139">
        <v>0</v>
      </c>
      <c r="V60" s="139">
        <v>0</v>
      </c>
      <c r="W60" s="139">
        <v>220.3</v>
      </c>
      <c r="X60" s="242">
        <v>0</v>
      </c>
      <c r="Y60" s="243">
        <v>1833.3999999999999</v>
      </c>
      <c r="Z60" s="139">
        <v>1613.1</v>
      </c>
      <c r="AA60" s="139">
        <v>0</v>
      </c>
      <c r="AB60" s="139">
        <v>0</v>
      </c>
      <c r="AC60" s="139">
        <v>0</v>
      </c>
      <c r="AD60" s="149">
        <v>0</v>
      </c>
      <c r="AE60" s="139">
        <v>0</v>
      </c>
      <c r="AF60" s="139">
        <v>0</v>
      </c>
      <c r="AG60" s="140">
        <v>220.3</v>
      </c>
      <c r="AH60" s="142">
        <v>0</v>
      </c>
      <c r="AI60" s="247">
        <v>0</v>
      </c>
      <c r="AJ60" s="138">
        <v>0</v>
      </c>
      <c r="AK60" s="138">
        <v>0</v>
      </c>
      <c r="AL60" s="138">
        <v>0</v>
      </c>
      <c r="AM60" s="138">
        <v>0</v>
      </c>
      <c r="AN60" s="138">
        <v>0</v>
      </c>
      <c r="AO60" s="138">
        <v>0</v>
      </c>
      <c r="AP60" s="138">
        <v>0</v>
      </c>
      <c r="AQ60" s="138">
        <v>0</v>
      </c>
      <c r="AR60" s="241">
        <v>0</v>
      </c>
      <c r="AS60" s="247">
        <v>99.999999999999986</v>
      </c>
      <c r="AT60" s="138">
        <v>100</v>
      </c>
      <c r="AU60" s="138">
        <v>0</v>
      </c>
      <c r="AV60" s="138">
        <v>0</v>
      </c>
      <c r="AW60" s="138">
        <v>0</v>
      </c>
      <c r="AX60" s="138">
        <v>0</v>
      </c>
      <c r="AY60" s="138">
        <v>0</v>
      </c>
      <c r="AZ60" s="138">
        <v>0</v>
      </c>
      <c r="BA60" s="138">
        <v>100</v>
      </c>
      <c r="BB60" s="241">
        <v>0</v>
      </c>
    </row>
    <row r="61" spans="1:54" s="174" customFormat="1" ht="18" customHeight="1" x14ac:dyDescent="0.25">
      <c r="A61" s="244">
        <v>21</v>
      </c>
      <c r="B61" s="245">
        <v>221000</v>
      </c>
      <c r="C61" s="238">
        <v>54</v>
      </c>
      <c r="D61" s="239" t="s">
        <v>1306</v>
      </c>
      <c r="E61" s="247">
        <v>5500.3</v>
      </c>
      <c r="F61" s="138">
        <v>4797.1000000000004</v>
      </c>
      <c r="G61" s="138">
        <v>0</v>
      </c>
      <c r="H61" s="138">
        <v>0</v>
      </c>
      <c r="I61" s="138">
        <v>0</v>
      </c>
      <c r="J61" s="138">
        <v>0</v>
      </c>
      <c r="K61" s="138">
        <v>0</v>
      </c>
      <c r="L61" s="138">
        <v>0</v>
      </c>
      <c r="M61" s="138">
        <v>703.2</v>
      </c>
      <c r="N61" s="241">
        <v>0</v>
      </c>
      <c r="O61" s="240">
        <v>5849.3000000000011</v>
      </c>
      <c r="P61" s="138">
        <v>5146.1000000000004</v>
      </c>
      <c r="Q61" s="139">
        <v>0</v>
      </c>
      <c r="R61" s="139">
        <v>0</v>
      </c>
      <c r="S61" s="138">
        <v>0</v>
      </c>
      <c r="T61" s="139">
        <v>0</v>
      </c>
      <c r="U61" s="139">
        <v>0</v>
      </c>
      <c r="V61" s="139">
        <v>0</v>
      </c>
      <c r="W61" s="139">
        <v>703.2</v>
      </c>
      <c r="X61" s="242">
        <v>0</v>
      </c>
      <c r="Y61" s="243">
        <v>5203.8548000000001</v>
      </c>
      <c r="Z61" s="139">
        <v>4557.7069000000001</v>
      </c>
      <c r="AA61" s="139">
        <v>0</v>
      </c>
      <c r="AB61" s="139">
        <v>0</v>
      </c>
      <c r="AC61" s="139">
        <v>0</v>
      </c>
      <c r="AD61" s="149">
        <v>0</v>
      </c>
      <c r="AE61" s="139">
        <v>0</v>
      </c>
      <c r="AF61" s="139">
        <v>0</v>
      </c>
      <c r="AG61" s="140">
        <v>646.14790000000005</v>
      </c>
      <c r="AH61" s="142">
        <v>0</v>
      </c>
      <c r="AI61" s="247">
        <v>-645.44520000000102</v>
      </c>
      <c r="AJ61" s="138">
        <v>-588.39310000000023</v>
      </c>
      <c r="AK61" s="138">
        <v>0</v>
      </c>
      <c r="AL61" s="138">
        <v>0</v>
      </c>
      <c r="AM61" s="138">
        <v>0</v>
      </c>
      <c r="AN61" s="138">
        <v>0</v>
      </c>
      <c r="AO61" s="138">
        <v>0</v>
      </c>
      <c r="AP61" s="138">
        <v>0</v>
      </c>
      <c r="AQ61" s="138">
        <v>-57.052099999999996</v>
      </c>
      <c r="AR61" s="241">
        <v>0</v>
      </c>
      <c r="AS61" s="247">
        <v>88.965428341852856</v>
      </c>
      <c r="AT61" s="138">
        <v>88.566232681059446</v>
      </c>
      <c r="AU61" s="138">
        <v>0</v>
      </c>
      <c r="AV61" s="138">
        <v>0</v>
      </c>
      <c r="AW61" s="138">
        <v>0</v>
      </c>
      <c r="AX61" s="138">
        <v>0</v>
      </c>
      <c r="AY61" s="138">
        <v>0</v>
      </c>
      <c r="AZ61" s="138">
        <v>0</v>
      </c>
      <c r="BA61" s="138">
        <v>91.886788964732645</v>
      </c>
      <c r="BB61" s="241">
        <v>0</v>
      </c>
    </row>
    <row r="62" spans="1:54" s="174" customFormat="1" ht="18" customHeight="1" x14ac:dyDescent="0.25">
      <c r="A62" s="244">
        <v>21</v>
      </c>
      <c r="B62" s="245">
        <v>221000</v>
      </c>
      <c r="C62" s="238">
        <v>55</v>
      </c>
      <c r="D62" s="239" t="s">
        <v>1307</v>
      </c>
      <c r="E62" s="247">
        <v>1161.1000000000001</v>
      </c>
      <c r="F62" s="138">
        <v>984.7</v>
      </c>
      <c r="G62" s="138">
        <v>0</v>
      </c>
      <c r="H62" s="138">
        <v>0</v>
      </c>
      <c r="I62" s="138">
        <v>0</v>
      </c>
      <c r="J62" s="138">
        <v>0</v>
      </c>
      <c r="K62" s="138">
        <v>0</v>
      </c>
      <c r="L62" s="138">
        <v>0</v>
      </c>
      <c r="M62" s="138">
        <v>176.4</v>
      </c>
      <c r="N62" s="241">
        <v>0</v>
      </c>
      <c r="O62" s="240">
        <v>960.80000000000007</v>
      </c>
      <c r="P62" s="138">
        <v>784.4</v>
      </c>
      <c r="Q62" s="139">
        <v>0</v>
      </c>
      <c r="R62" s="139">
        <v>0</v>
      </c>
      <c r="S62" s="138">
        <v>0</v>
      </c>
      <c r="T62" s="139">
        <v>0</v>
      </c>
      <c r="U62" s="139">
        <v>0</v>
      </c>
      <c r="V62" s="139">
        <v>0</v>
      </c>
      <c r="W62" s="139">
        <v>176.4</v>
      </c>
      <c r="X62" s="242">
        <v>0</v>
      </c>
      <c r="Y62" s="243">
        <v>960.23290000000009</v>
      </c>
      <c r="Z62" s="139">
        <v>784.30000000000007</v>
      </c>
      <c r="AA62" s="139">
        <v>0</v>
      </c>
      <c r="AB62" s="139">
        <v>0</v>
      </c>
      <c r="AC62" s="139">
        <v>0</v>
      </c>
      <c r="AD62" s="149">
        <v>0</v>
      </c>
      <c r="AE62" s="139">
        <v>0</v>
      </c>
      <c r="AF62" s="139">
        <v>0</v>
      </c>
      <c r="AG62" s="140">
        <v>175.89750000000001</v>
      </c>
      <c r="AH62" s="142">
        <v>0</v>
      </c>
      <c r="AI62" s="247">
        <v>-0.56709999999998217</v>
      </c>
      <c r="AJ62" s="138">
        <v>-9.9999999999909051E-2</v>
      </c>
      <c r="AK62" s="138">
        <v>0</v>
      </c>
      <c r="AL62" s="138">
        <v>0</v>
      </c>
      <c r="AM62" s="138">
        <v>0</v>
      </c>
      <c r="AN62" s="138">
        <v>0</v>
      </c>
      <c r="AO62" s="138">
        <v>0</v>
      </c>
      <c r="AP62" s="138">
        <v>0</v>
      </c>
      <c r="AQ62" s="138">
        <v>-0.50249999999999773</v>
      </c>
      <c r="AR62" s="241">
        <v>0</v>
      </c>
      <c r="AS62" s="247">
        <v>99.940976269775192</v>
      </c>
      <c r="AT62" s="138">
        <v>99.987251402345763</v>
      </c>
      <c r="AU62" s="138">
        <v>0</v>
      </c>
      <c r="AV62" s="138">
        <v>0</v>
      </c>
      <c r="AW62" s="138">
        <v>0</v>
      </c>
      <c r="AX62" s="138">
        <v>0</v>
      </c>
      <c r="AY62" s="138">
        <v>0</v>
      </c>
      <c r="AZ62" s="138">
        <v>0</v>
      </c>
      <c r="BA62" s="138">
        <v>99.715136054421777</v>
      </c>
      <c r="BB62" s="241">
        <v>0</v>
      </c>
    </row>
    <row r="63" spans="1:54" s="174" customFormat="1" ht="18" customHeight="1" x14ac:dyDescent="0.25">
      <c r="A63" s="244">
        <v>21</v>
      </c>
      <c r="B63" s="245">
        <v>221000</v>
      </c>
      <c r="C63" s="238">
        <v>56</v>
      </c>
      <c r="D63" s="239" t="s">
        <v>1308</v>
      </c>
      <c r="E63" s="247">
        <v>41</v>
      </c>
      <c r="F63" s="138">
        <v>0</v>
      </c>
      <c r="G63" s="138">
        <v>0</v>
      </c>
      <c r="H63" s="138">
        <v>0</v>
      </c>
      <c r="I63" s="138">
        <v>0</v>
      </c>
      <c r="J63" s="138">
        <v>0</v>
      </c>
      <c r="K63" s="138">
        <v>0</v>
      </c>
      <c r="L63" s="138">
        <v>0</v>
      </c>
      <c r="M63" s="138">
        <v>41</v>
      </c>
      <c r="N63" s="241">
        <v>0</v>
      </c>
      <c r="O63" s="240">
        <v>41</v>
      </c>
      <c r="P63" s="138">
        <v>0</v>
      </c>
      <c r="Q63" s="139">
        <v>0</v>
      </c>
      <c r="R63" s="139">
        <v>0</v>
      </c>
      <c r="S63" s="138">
        <v>0</v>
      </c>
      <c r="T63" s="139">
        <v>0</v>
      </c>
      <c r="U63" s="139">
        <v>0</v>
      </c>
      <c r="V63" s="139">
        <v>0</v>
      </c>
      <c r="W63" s="139">
        <v>41</v>
      </c>
      <c r="X63" s="242">
        <v>0</v>
      </c>
      <c r="Y63" s="243">
        <v>41</v>
      </c>
      <c r="Z63" s="139">
        <v>0</v>
      </c>
      <c r="AA63" s="139">
        <v>0</v>
      </c>
      <c r="AB63" s="139">
        <v>0</v>
      </c>
      <c r="AC63" s="139">
        <v>0</v>
      </c>
      <c r="AD63" s="149">
        <v>0</v>
      </c>
      <c r="AE63" s="139">
        <v>0</v>
      </c>
      <c r="AF63" s="139">
        <v>0</v>
      </c>
      <c r="AG63" s="140">
        <v>41</v>
      </c>
      <c r="AH63" s="142">
        <v>0</v>
      </c>
      <c r="AI63" s="247">
        <v>0</v>
      </c>
      <c r="AJ63" s="138">
        <v>0</v>
      </c>
      <c r="AK63" s="138">
        <v>0</v>
      </c>
      <c r="AL63" s="138">
        <v>0</v>
      </c>
      <c r="AM63" s="138">
        <v>0</v>
      </c>
      <c r="AN63" s="138">
        <v>0</v>
      </c>
      <c r="AO63" s="138">
        <v>0</v>
      </c>
      <c r="AP63" s="138">
        <v>0</v>
      </c>
      <c r="AQ63" s="138">
        <v>0</v>
      </c>
      <c r="AR63" s="241">
        <v>0</v>
      </c>
      <c r="AS63" s="247">
        <v>100</v>
      </c>
      <c r="AT63" s="138">
        <v>0</v>
      </c>
      <c r="AU63" s="138">
        <v>0</v>
      </c>
      <c r="AV63" s="138">
        <v>0</v>
      </c>
      <c r="AW63" s="138">
        <v>0</v>
      </c>
      <c r="AX63" s="138">
        <v>0</v>
      </c>
      <c r="AY63" s="138">
        <v>0</v>
      </c>
      <c r="AZ63" s="138">
        <v>0</v>
      </c>
      <c r="BA63" s="138">
        <v>100</v>
      </c>
      <c r="BB63" s="241">
        <v>0</v>
      </c>
    </row>
    <row r="64" spans="1:54" s="174" customFormat="1" ht="18" customHeight="1" x14ac:dyDescent="0.25">
      <c r="A64" s="244">
        <v>21</v>
      </c>
      <c r="B64" s="245">
        <v>221000</v>
      </c>
      <c r="C64" s="238">
        <v>57</v>
      </c>
      <c r="D64" s="239" t="s">
        <v>1309</v>
      </c>
      <c r="E64" s="247">
        <v>2859.1</v>
      </c>
      <c r="F64" s="138">
        <v>2447.9</v>
      </c>
      <c r="G64" s="138">
        <v>0</v>
      </c>
      <c r="H64" s="138">
        <v>0</v>
      </c>
      <c r="I64" s="138">
        <v>0</v>
      </c>
      <c r="J64" s="138">
        <v>0</v>
      </c>
      <c r="K64" s="138">
        <v>0</v>
      </c>
      <c r="L64" s="138">
        <v>0</v>
      </c>
      <c r="M64" s="138">
        <v>411.2</v>
      </c>
      <c r="N64" s="241">
        <v>0</v>
      </c>
      <c r="O64" s="240">
        <v>3092.2</v>
      </c>
      <c r="P64" s="138">
        <v>2681</v>
      </c>
      <c r="Q64" s="139">
        <v>0</v>
      </c>
      <c r="R64" s="139">
        <v>0</v>
      </c>
      <c r="S64" s="138">
        <v>0</v>
      </c>
      <c r="T64" s="139">
        <v>0</v>
      </c>
      <c r="U64" s="139">
        <v>0</v>
      </c>
      <c r="V64" s="139">
        <v>0</v>
      </c>
      <c r="W64" s="139">
        <v>411.2</v>
      </c>
      <c r="X64" s="242">
        <v>0</v>
      </c>
      <c r="Y64" s="243">
        <v>3087.9477999999999</v>
      </c>
      <c r="Z64" s="139">
        <v>2676.7478000000001</v>
      </c>
      <c r="AA64" s="139">
        <v>0</v>
      </c>
      <c r="AB64" s="139">
        <v>0</v>
      </c>
      <c r="AC64" s="139">
        <v>0</v>
      </c>
      <c r="AD64" s="149">
        <v>0</v>
      </c>
      <c r="AE64" s="139">
        <v>0</v>
      </c>
      <c r="AF64" s="139">
        <v>0</v>
      </c>
      <c r="AG64" s="140">
        <v>411.2</v>
      </c>
      <c r="AH64" s="142">
        <v>0</v>
      </c>
      <c r="AI64" s="247">
        <v>-4.2521999999999025</v>
      </c>
      <c r="AJ64" s="138">
        <v>-4.2521999999999025</v>
      </c>
      <c r="AK64" s="138">
        <v>0</v>
      </c>
      <c r="AL64" s="138">
        <v>0</v>
      </c>
      <c r="AM64" s="138">
        <v>0</v>
      </c>
      <c r="AN64" s="138">
        <v>0</v>
      </c>
      <c r="AO64" s="138">
        <v>0</v>
      </c>
      <c r="AP64" s="138">
        <v>0</v>
      </c>
      <c r="AQ64" s="138">
        <v>0</v>
      </c>
      <c r="AR64" s="241">
        <v>0</v>
      </c>
      <c r="AS64" s="247">
        <v>99.862486255740251</v>
      </c>
      <c r="AT64" s="138">
        <v>99.841395001864981</v>
      </c>
      <c r="AU64" s="138">
        <v>0</v>
      </c>
      <c r="AV64" s="138">
        <v>0</v>
      </c>
      <c r="AW64" s="138">
        <v>0</v>
      </c>
      <c r="AX64" s="138">
        <v>0</v>
      </c>
      <c r="AY64" s="138">
        <v>0</v>
      </c>
      <c r="AZ64" s="138">
        <v>0</v>
      </c>
      <c r="BA64" s="138">
        <v>100</v>
      </c>
      <c r="BB64" s="241">
        <v>0</v>
      </c>
    </row>
    <row r="65" spans="1:54" s="174" customFormat="1" ht="18" customHeight="1" x14ac:dyDescent="0.25">
      <c r="A65" s="244">
        <v>21</v>
      </c>
      <c r="B65" s="245">
        <v>221000</v>
      </c>
      <c r="C65" s="238">
        <v>58</v>
      </c>
      <c r="D65" s="239" t="s">
        <v>1310</v>
      </c>
      <c r="E65" s="247">
        <v>2323.1999999999998</v>
      </c>
      <c r="F65" s="138">
        <v>2020.5</v>
      </c>
      <c r="G65" s="138">
        <v>0</v>
      </c>
      <c r="H65" s="138">
        <v>0</v>
      </c>
      <c r="I65" s="138">
        <v>0</v>
      </c>
      <c r="J65" s="138">
        <v>0</v>
      </c>
      <c r="K65" s="138">
        <v>0</v>
      </c>
      <c r="L65" s="138">
        <v>0</v>
      </c>
      <c r="M65" s="138">
        <v>302.7</v>
      </c>
      <c r="N65" s="241">
        <v>0</v>
      </c>
      <c r="O65" s="240">
        <v>2458.2999999999997</v>
      </c>
      <c r="P65" s="138">
        <v>2155.6</v>
      </c>
      <c r="Q65" s="139">
        <v>0</v>
      </c>
      <c r="R65" s="139">
        <v>0</v>
      </c>
      <c r="S65" s="138">
        <v>0</v>
      </c>
      <c r="T65" s="139">
        <v>0</v>
      </c>
      <c r="U65" s="139">
        <v>0</v>
      </c>
      <c r="V65" s="139">
        <v>0</v>
      </c>
      <c r="W65" s="139">
        <v>302.7</v>
      </c>
      <c r="X65" s="242">
        <v>0</v>
      </c>
      <c r="Y65" s="243">
        <v>2458.2348999999999</v>
      </c>
      <c r="Z65" s="139">
        <v>2155.6</v>
      </c>
      <c r="AA65" s="139">
        <v>0</v>
      </c>
      <c r="AB65" s="139">
        <v>0</v>
      </c>
      <c r="AC65" s="139">
        <v>0</v>
      </c>
      <c r="AD65" s="149">
        <v>0</v>
      </c>
      <c r="AE65" s="139">
        <v>0</v>
      </c>
      <c r="AF65" s="139">
        <v>0</v>
      </c>
      <c r="AG65" s="140">
        <v>302.63490000000002</v>
      </c>
      <c r="AH65" s="142">
        <v>0</v>
      </c>
      <c r="AI65" s="247">
        <v>-6.5099999999802094E-2</v>
      </c>
      <c r="AJ65" s="138">
        <v>0</v>
      </c>
      <c r="AK65" s="138">
        <v>0</v>
      </c>
      <c r="AL65" s="138">
        <v>0</v>
      </c>
      <c r="AM65" s="138">
        <v>0</v>
      </c>
      <c r="AN65" s="138">
        <v>0</v>
      </c>
      <c r="AO65" s="138">
        <v>0</v>
      </c>
      <c r="AP65" s="138">
        <v>0</v>
      </c>
      <c r="AQ65" s="138">
        <v>-6.5099999999972624E-2</v>
      </c>
      <c r="AR65" s="241">
        <v>0</v>
      </c>
      <c r="AS65" s="247">
        <v>99.997351828499376</v>
      </c>
      <c r="AT65" s="138">
        <v>100</v>
      </c>
      <c r="AU65" s="138">
        <v>0</v>
      </c>
      <c r="AV65" s="138">
        <v>0</v>
      </c>
      <c r="AW65" s="138">
        <v>0</v>
      </c>
      <c r="AX65" s="138">
        <v>0</v>
      </c>
      <c r="AY65" s="138">
        <v>0</v>
      </c>
      <c r="AZ65" s="138">
        <v>0</v>
      </c>
      <c r="BA65" s="138">
        <v>99.978493557978211</v>
      </c>
      <c r="BB65" s="241">
        <v>0</v>
      </c>
    </row>
    <row r="66" spans="1:54" s="174" customFormat="1" ht="18" customHeight="1" x14ac:dyDescent="0.25">
      <c r="A66" s="244">
        <v>21</v>
      </c>
      <c r="B66" s="245">
        <v>221000</v>
      </c>
      <c r="C66" s="238">
        <v>59</v>
      </c>
      <c r="D66" s="239" t="s">
        <v>1311</v>
      </c>
      <c r="E66" s="247">
        <v>2171.5</v>
      </c>
      <c r="F66" s="138">
        <v>1832.8</v>
      </c>
      <c r="G66" s="138">
        <v>0</v>
      </c>
      <c r="H66" s="138">
        <v>0</v>
      </c>
      <c r="I66" s="138">
        <v>0</v>
      </c>
      <c r="J66" s="138">
        <v>0</v>
      </c>
      <c r="K66" s="138">
        <v>0</v>
      </c>
      <c r="L66" s="138">
        <v>0</v>
      </c>
      <c r="M66" s="138">
        <v>338.7</v>
      </c>
      <c r="N66" s="241">
        <v>0</v>
      </c>
      <c r="O66" s="240">
        <v>2387.2999999999997</v>
      </c>
      <c r="P66" s="138">
        <v>2048.6</v>
      </c>
      <c r="Q66" s="139">
        <v>0</v>
      </c>
      <c r="R66" s="139">
        <v>0</v>
      </c>
      <c r="S66" s="138">
        <v>0</v>
      </c>
      <c r="T66" s="139">
        <v>0</v>
      </c>
      <c r="U66" s="139">
        <v>0</v>
      </c>
      <c r="V66" s="139">
        <v>0</v>
      </c>
      <c r="W66" s="139">
        <v>338.7</v>
      </c>
      <c r="X66" s="242">
        <v>0</v>
      </c>
      <c r="Y66" s="243">
        <v>2245.9607999999998</v>
      </c>
      <c r="Z66" s="139">
        <v>1907.2608</v>
      </c>
      <c r="AA66" s="139">
        <v>0</v>
      </c>
      <c r="AB66" s="139">
        <v>0</v>
      </c>
      <c r="AC66" s="139">
        <v>0</v>
      </c>
      <c r="AD66" s="149">
        <v>0</v>
      </c>
      <c r="AE66" s="139">
        <v>0</v>
      </c>
      <c r="AF66" s="139">
        <v>0</v>
      </c>
      <c r="AG66" s="140">
        <v>338.7</v>
      </c>
      <c r="AH66" s="142">
        <v>0</v>
      </c>
      <c r="AI66" s="247">
        <v>-141.33919999999989</v>
      </c>
      <c r="AJ66" s="138">
        <v>-141.33919999999989</v>
      </c>
      <c r="AK66" s="138">
        <v>0</v>
      </c>
      <c r="AL66" s="138">
        <v>0</v>
      </c>
      <c r="AM66" s="138">
        <v>0</v>
      </c>
      <c r="AN66" s="138">
        <v>0</v>
      </c>
      <c r="AO66" s="138">
        <v>0</v>
      </c>
      <c r="AP66" s="138">
        <v>0</v>
      </c>
      <c r="AQ66" s="138">
        <v>0</v>
      </c>
      <c r="AR66" s="241">
        <v>0</v>
      </c>
      <c r="AS66" s="247">
        <v>94.07953755288402</v>
      </c>
      <c r="AT66" s="138">
        <v>93.100693156301872</v>
      </c>
      <c r="AU66" s="138">
        <v>0</v>
      </c>
      <c r="AV66" s="138">
        <v>0</v>
      </c>
      <c r="AW66" s="138">
        <v>0</v>
      </c>
      <c r="AX66" s="138">
        <v>0</v>
      </c>
      <c r="AY66" s="138">
        <v>0</v>
      </c>
      <c r="AZ66" s="138">
        <v>0</v>
      </c>
      <c r="BA66" s="138">
        <v>100</v>
      </c>
      <c r="BB66" s="241">
        <v>0</v>
      </c>
    </row>
    <row r="67" spans="1:54" s="174" customFormat="1" ht="18" customHeight="1" x14ac:dyDescent="0.25">
      <c r="A67" s="244">
        <v>21</v>
      </c>
      <c r="B67" s="245">
        <v>221000</v>
      </c>
      <c r="C67" s="238">
        <v>60</v>
      </c>
      <c r="D67" s="239" t="s">
        <v>1312</v>
      </c>
      <c r="E67" s="247">
        <v>2360</v>
      </c>
      <c r="F67" s="138">
        <v>1952.7</v>
      </c>
      <c r="G67" s="138">
        <v>0</v>
      </c>
      <c r="H67" s="138">
        <v>0</v>
      </c>
      <c r="I67" s="138">
        <v>0</v>
      </c>
      <c r="J67" s="138">
        <v>0</v>
      </c>
      <c r="K67" s="138">
        <v>0</v>
      </c>
      <c r="L67" s="138">
        <v>0</v>
      </c>
      <c r="M67" s="138">
        <v>407.3</v>
      </c>
      <c r="N67" s="241">
        <v>0</v>
      </c>
      <c r="O67" s="240">
        <v>2500.3000000000002</v>
      </c>
      <c r="P67" s="138">
        <v>2093</v>
      </c>
      <c r="Q67" s="139">
        <v>0</v>
      </c>
      <c r="R67" s="139">
        <v>0</v>
      </c>
      <c r="S67" s="138">
        <v>0</v>
      </c>
      <c r="T67" s="139">
        <v>0</v>
      </c>
      <c r="U67" s="139">
        <v>0</v>
      </c>
      <c r="V67" s="139">
        <v>0</v>
      </c>
      <c r="W67" s="139">
        <v>407.3</v>
      </c>
      <c r="X67" s="242">
        <v>0</v>
      </c>
      <c r="Y67" s="243">
        <v>2437.7798000000003</v>
      </c>
      <c r="Z67" s="139">
        <v>2030.4798000000001</v>
      </c>
      <c r="AA67" s="139">
        <v>0</v>
      </c>
      <c r="AB67" s="139">
        <v>0</v>
      </c>
      <c r="AC67" s="139">
        <v>0</v>
      </c>
      <c r="AD67" s="149">
        <v>0</v>
      </c>
      <c r="AE67" s="139">
        <v>0</v>
      </c>
      <c r="AF67" s="139">
        <v>0</v>
      </c>
      <c r="AG67" s="140">
        <v>407.3</v>
      </c>
      <c r="AH67" s="142">
        <v>0</v>
      </c>
      <c r="AI67" s="247">
        <v>-62.520199999999932</v>
      </c>
      <c r="AJ67" s="138">
        <v>-62.520199999999932</v>
      </c>
      <c r="AK67" s="138">
        <v>0</v>
      </c>
      <c r="AL67" s="138">
        <v>0</v>
      </c>
      <c r="AM67" s="138">
        <v>0</v>
      </c>
      <c r="AN67" s="138">
        <v>0</v>
      </c>
      <c r="AO67" s="138">
        <v>0</v>
      </c>
      <c r="AP67" s="138">
        <v>0</v>
      </c>
      <c r="AQ67" s="138">
        <v>0</v>
      </c>
      <c r="AR67" s="241">
        <v>0</v>
      </c>
      <c r="AS67" s="247">
        <v>97.49949206095269</v>
      </c>
      <c r="AT67" s="138">
        <v>97.012890587673198</v>
      </c>
      <c r="AU67" s="138">
        <v>0</v>
      </c>
      <c r="AV67" s="138">
        <v>0</v>
      </c>
      <c r="AW67" s="138">
        <v>0</v>
      </c>
      <c r="AX67" s="138">
        <v>0</v>
      </c>
      <c r="AY67" s="138">
        <v>0</v>
      </c>
      <c r="AZ67" s="138">
        <v>0</v>
      </c>
      <c r="BA67" s="138">
        <v>100</v>
      </c>
      <c r="BB67" s="241">
        <v>0</v>
      </c>
    </row>
    <row r="68" spans="1:54" s="174" customFormat="1" ht="18" customHeight="1" x14ac:dyDescent="0.25">
      <c r="A68" s="244">
        <v>21</v>
      </c>
      <c r="B68" s="245">
        <v>221000</v>
      </c>
      <c r="C68" s="238">
        <v>61</v>
      </c>
      <c r="D68" s="239" t="s">
        <v>1313</v>
      </c>
      <c r="E68" s="247">
        <v>1302.5</v>
      </c>
      <c r="F68" s="138">
        <v>820.3</v>
      </c>
      <c r="G68" s="138">
        <v>0</v>
      </c>
      <c r="H68" s="138">
        <v>0</v>
      </c>
      <c r="I68" s="138">
        <v>0</v>
      </c>
      <c r="J68" s="138">
        <v>0</v>
      </c>
      <c r="K68" s="138">
        <v>0</v>
      </c>
      <c r="L68" s="138">
        <v>350</v>
      </c>
      <c r="M68" s="138">
        <v>132.19999999999999</v>
      </c>
      <c r="N68" s="241">
        <v>0</v>
      </c>
      <c r="O68" s="240">
        <v>482.2</v>
      </c>
      <c r="P68" s="138">
        <v>0</v>
      </c>
      <c r="Q68" s="139">
        <v>0</v>
      </c>
      <c r="R68" s="139">
        <v>0</v>
      </c>
      <c r="S68" s="138">
        <v>0</v>
      </c>
      <c r="T68" s="139">
        <v>0</v>
      </c>
      <c r="U68" s="139">
        <v>0</v>
      </c>
      <c r="V68" s="139">
        <v>350</v>
      </c>
      <c r="W68" s="139">
        <v>132.19999999999999</v>
      </c>
      <c r="X68" s="242">
        <v>0</v>
      </c>
      <c r="Y68" s="243">
        <v>482.13390000000004</v>
      </c>
      <c r="Z68" s="139">
        <v>0</v>
      </c>
      <c r="AA68" s="139">
        <v>0</v>
      </c>
      <c r="AB68" s="139">
        <v>0</v>
      </c>
      <c r="AC68" s="139">
        <v>0</v>
      </c>
      <c r="AD68" s="149">
        <v>0</v>
      </c>
      <c r="AE68" s="139">
        <v>0</v>
      </c>
      <c r="AF68" s="139">
        <v>350</v>
      </c>
      <c r="AG68" s="140">
        <v>132.13390000000001</v>
      </c>
      <c r="AH68" s="142">
        <v>0</v>
      </c>
      <c r="AI68" s="247">
        <v>-6.6099999999948977E-2</v>
      </c>
      <c r="AJ68" s="138">
        <v>0</v>
      </c>
      <c r="AK68" s="138">
        <v>0</v>
      </c>
      <c r="AL68" s="138">
        <v>0</v>
      </c>
      <c r="AM68" s="138">
        <v>0</v>
      </c>
      <c r="AN68" s="138">
        <v>0</v>
      </c>
      <c r="AO68" s="138">
        <v>0</v>
      </c>
      <c r="AP68" s="138">
        <v>0</v>
      </c>
      <c r="AQ68" s="138">
        <v>-6.6099999999977399E-2</v>
      </c>
      <c r="AR68" s="241">
        <v>0</v>
      </c>
      <c r="AS68" s="247">
        <v>99.986291995022825</v>
      </c>
      <c r="AT68" s="138">
        <v>0</v>
      </c>
      <c r="AU68" s="138">
        <v>0</v>
      </c>
      <c r="AV68" s="138">
        <v>0</v>
      </c>
      <c r="AW68" s="138">
        <v>0</v>
      </c>
      <c r="AX68" s="138">
        <v>0</v>
      </c>
      <c r="AY68" s="138">
        <v>0</v>
      </c>
      <c r="AZ68" s="138">
        <v>100</v>
      </c>
      <c r="BA68" s="138">
        <v>99.950000000000017</v>
      </c>
      <c r="BB68" s="241">
        <v>0</v>
      </c>
    </row>
    <row r="69" spans="1:54" s="174" customFormat="1" ht="18" customHeight="1" x14ac:dyDescent="0.25">
      <c r="A69" s="244">
        <v>21</v>
      </c>
      <c r="B69" s="245">
        <v>221000</v>
      </c>
      <c r="C69" s="238">
        <v>62</v>
      </c>
      <c r="D69" s="239" t="s">
        <v>1314</v>
      </c>
      <c r="E69" s="247">
        <v>3086</v>
      </c>
      <c r="F69" s="138">
        <v>2706.2</v>
      </c>
      <c r="G69" s="138">
        <v>0</v>
      </c>
      <c r="H69" s="138">
        <v>0</v>
      </c>
      <c r="I69" s="138">
        <v>0</v>
      </c>
      <c r="J69" s="138">
        <v>0</v>
      </c>
      <c r="K69" s="138">
        <v>0</v>
      </c>
      <c r="L69" s="138">
        <v>0</v>
      </c>
      <c r="M69" s="138">
        <v>379.8</v>
      </c>
      <c r="N69" s="241">
        <v>0</v>
      </c>
      <c r="O69" s="240">
        <v>3315.6000000000004</v>
      </c>
      <c r="P69" s="138">
        <v>2935.8</v>
      </c>
      <c r="Q69" s="139">
        <v>0</v>
      </c>
      <c r="R69" s="139">
        <v>0</v>
      </c>
      <c r="S69" s="138">
        <v>0</v>
      </c>
      <c r="T69" s="139">
        <v>0</v>
      </c>
      <c r="U69" s="139">
        <v>0</v>
      </c>
      <c r="V69" s="139">
        <v>0</v>
      </c>
      <c r="W69" s="139">
        <v>379.8</v>
      </c>
      <c r="X69" s="242">
        <v>0</v>
      </c>
      <c r="Y69" s="243">
        <v>3266.8427999999999</v>
      </c>
      <c r="Z69" s="139">
        <v>2887.4427999999998</v>
      </c>
      <c r="AA69" s="139">
        <v>0</v>
      </c>
      <c r="AB69" s="139">
        <v>0</v>
      </c>
      <c r="AC69" s="139">
        <v>0</v>
      </c>
      <c r="AD69" s="149">
        <v>0</v>
      </c>
      <c r="AE69" s="139">
        <v>0</v>
      </c>
      <c r="AF69" s="139">
        <v>0</v>
      </c>
      <c r="AG69" s="140">
        <v>379.4</v>
      </c>
      <c r="AH69" s="142">
        <v>0</v>
      </c>
      <c r="AI69" s="247">
        <v>-48.757200000000466</v>
      </c>
      <c r="AJ69" s="138">
        <v>-48.357200000000375</v>
      </c>
      <c r="AK69" s="138">
        <v>0</v>
      </c>
      <c r="AL69" s="138">
        <v>0</v>
      </c>
      <c r="AM69" s="138">
        <v>0</v>
      </c>
      <c r="AN69" s="138">
        <v>0</v>
      </c>
      <c r="AO69" s="138">
        <v>0</v>
      </c>
      <c r="AP69" s="138">
        <v>0</v>
      </c>
      <c r="AQ69" s="138">
        <v>-0.40000000000003411</v>
      </c>
      <c r="AR69" s="241">
        <v>0</v>
      </c>
      <c r="AS69" s="247">
        <v>98.529460731089387</v>
      </c>
      <c r="AT69" s="138">
        <v>98.352844199196127</v>
      </c>
      <c r="AU69" s="138">
        <v>0</v>
      </c>
      <c r="AV69" s="138">
        <v>0</v>
      </c>
      <c r="AW69" s="138">
        <v>0</v>
      </c>
      <c r="AX69" s="138">
        <v>0</v>
      </c>
      <c r="AY69" s="138">
        <v>0</v>
      </c>
      <c r="AZ69" s="138">
        <v>0</v>
      </c>
      <c r="BA69" s="138">
        <v>99.894681411269076</v>
      </c>
      <c r="BB69" s="241">
        <v>0</v>
      </c>
    </row>
    <row r="70" spans="1:54" s="174" customFormat="1" ht="18" customHeight="1" x14ac:dyDescent="0.25">
      <c r="A70" s="244">
        <v>21</v>
      </c>
      <c r="B70" s="245">
        <v>221000</v>
      </c>
      <c r="C70" s="238">
        <v>63</v>
      </c>
      <c r="D70" s="239" t="s">
        <v>1315</v>
      </c>
      <c r="E70" s="247">
        <v>568</v>
      </c>
      <c r="F70" s="138">
        <v>470.4</v>
      </c>
      <c r="G70" s="138">
        <v>0</v>
      </c>
      <c r="H70" s="138">
        <v>0</v>
      </c>
      <c r="I70" s="138">
        <v>0</v>
      </c>
      <c r="J70" s="138">
        <v>0</v>
      </c>
      <c r="K70" s="138">
        <v>0</v>
      </c>
      <c r="L70" s="138">
        <v>0</v>
      </c>
      <c r="M70" s="138">
        <v>97.6</v>
      </c>
      <c r="N70" s="241">
        <v>0</v>
      </c>
      <c r="O70" s="240">
        <v>605.30000000000007</v>
      </c>
      <c r="P70" s="138">
        <v>507.7</v>
      </c>
      <c r="Q70" s="139">
        <v>0</v>
      </c>
      <c r="R70" s="139">
        <v>0</v>
      </c>
      <c r="S70" s="138">
        <v>0</v>
      </c>
      <c r="T70" s="139">
        <v>0</v>
      </c>
      <c r="U70" s="139">
        <v>0</v>
      </c>
      <c r="V70" s="139">
        <v>0</v>
      </c>
      <c r="W70" s="139">
        <v>97.6</v>
      </c>
      <c r="X70" s="242">
        <v>0</v>
      </c>
      <c r="Y70" s="243">
        <v>383.51850000000002</v>
      </c>
      <c r="Z70" s="139">
        <v>383.51850000000002</v>
      </c>
      <c r="AA70" s="139">
        <v>0</v>
      </c>
      <c r="AB70" s="139">
        <v>0</v>
      </c>
      <c r="AC70" s="139">
        <v>0</v>
      </c>
      <c r="AD70" s="149">
        <v>0</v>
      </c>
      <c r="AE70" s="139">
        <v>0</v>
      </c>
      <c r="AF70" s="139">
        <v>0</v>
      </c>
      <c r="AG70" s="140">
        <v>0</v>
      </c>
      <c r="AH70" s="142">
        <v>0</v>
      </c>
      <c r="AI70" s="247">
        <v>-221.78150000000005</v>
      </c>
      <c r="AJ70" s="138">
        <v>-124.18149999999997</v>
      </c>
      <c r="AK70" s="138">
        <v>0</v>
      </c>
      <c r="AL70" s="138">
        <v>0</v>
      </c>
      <c r="AM70" s="138">
        <v>0</v>
      </c>
      <c r="AN70" s="138">
        <v>0</v>
      </c>
      <c r="AO70" s="138">
        <v>0</v>
      </c>
      <c r="AP70" s="138">
        <v>0</v>
      </c>
      <c r="AQ70" s="138">
        <v>-97.6</v>
      </c>
      <c r="AR70" s="241">
        <v>0</v>
      </c>
      <c r="AS70" s="247">
        <v>63.360069387080785</v>
      </c>
      <c r="AT70" s="138">
        <v>75.54037817608824</v>
      </c>
      <c r="AU70" s="138">
        <v>0</v>
      </c>
      <c r="AV70" s="138">
        <v>0</v>
      </c>
      <c r="AW70" s="138">
        <v>0</v>
      </c>
      <c r="AX70" s="138">
        <v>0</v>
      </c>
      <c r="AY70" s="138">
        <v>0</v>
      </c>
      <c r="AZ70" s="138">
        <v>0</v>
      </c>
      <c r="BA70" s="138">
        <v>0</v>
      </c>
      <c r="BB70" s="241">
        <v>0</v>
      </c>
    </row>
    <row r="71" spans="1:54" s="174" customFormat="1" ht="18" customHeight="1" x14ac:dyDescent="0.25">
      <c r="A71" s="244">
        <v>21</v>
      </c>
      <c r="B71" s="245">
        <v>221000</v>
      </c>
      <c r="C71" s="238">
        <v>64</v>
      </c>
      <c r="D71" s="239" t="s">
        <v>1316</v>
      </c>
      <c r="E71" s="247">
        <v>5141.1000000000004</v>
      </c>
      <c r="F71" s="138">
        <v>4198.5</v>
      </c>
      <c r="G71" s="138">
        <v>0</v>
      </c>
      <c r="H71" s="138">
        <v>0</v>
      </c>
      <c r="I71" s="138">
        <v>0</v>
      </c>
      <c r="J71" s="138">
        <v>344.1</v>
      </c>
      <c r="K71" s="138">
        <v>0</v>
      </c>
      <c r="L71" s="138">
        <v>0</v>
      </c>
      <c r="M71" s="138">
        <v>598.5</v>
      </c>
      <c r="N71" s="241">
        <v>0</v>
      </c>
      <c r="O71" s="240">
        <v>5051.8</v>
      </c>
      <c r="P71" s="138">
        <v>4453.3</v>
      </c>
      <c r="Q71" s="139">
        <v>0</v>
      </c>
      <c r="R71" s="139">
        <v>0</v>
      </c>
      <c r="S71" s="138">
        <v>0</v>
      </c>
      <c r="T71" s="139">
        <v>0</v>
      </c>
      <c r="U71" s="139">
        <v>0</v>
      </c>
      <c r="V71" s="139">
        <v>0</v>
      </c>
      <c r="W71" s="139">
        <v>598.5</v>
      </c>
      <c r="X71" s="242">
        <v>0</v>
      </c>
      <c r="Y71" s="243">
        <v>5051.7996000000003</v>
      </c>
      <c r="Z71" s="139">
        <v>4453.3</v>
      </c>
      <c r="AA71" s="139">
        <v>0</v>
      </c>
      <c r="AB71" s="139">
        <v>0</v>
      </c>
      <c r="AC71" s="139">
        <v>0</v>
      </c>
      <c r="AD71" s="149">
        <v>0</v>
      </c>
      <c r="AE71" s="139">
        <v>0</v>
      </c>
      <c r="AF71" s="139">
        <v>0</v>
      </c>
      <c r="AG71" s="140">
        <v>598.49959999999999</v>
      </c>
      <c r="AH71" s="142">
        <v>0</v>
      </c>
      <c r="AI71" s="247">
        <v>-3.9999999989959178E-4</v>
      </c>
      <c r="AJ71" s="138">
        <v>0</v>
      </c>
      <c r="AK71" s="138">
        <v>0</v>
      </c>
      <c r="AL71" s="138">
        <v>0</v>
      </c>
      <c r="AM71" s="138">
        <v>0</v>
      </c>
      <c r="AN71" s="138">
        <v>0</v>
      </c>
      <c r="AO71" s="138">
        <v>0</v>
      </c>
      <c r="AP71" s="138">
        <v>0</v>
      </c>
      <c r="AQ71" s="138">
        <v>-4.0000000001327862E-4</v>
      </c>
      <c r="AR71" s="241">
        <v>0</v>
      </c>
      <c r="AS71" s="247">
        <v>99.999992082030161</v>
      </c>
      <c r="AT71" s="138">
        <v>100</v>
      </c>
      <c r="AU71" s="138">
        <v>0</v>
      </c>
      <c r="AV71" s="138">
        <v>0</v>
      </c>
      <c r="AW71" s="138">
        <v>0</v>
      </c>
      <c r="AX71" s="138">
        <v>0</v>
      </c>
      <c r="AY71" s="138">
        <v>0</v>
      </c>
      <c r="AZ71" s="138">
        <v>0</v>
      </c>
      <c r="BA71" s="138">
        <v>99.999933166248951</v>
      </c>
      <c r="BB71" s="241">
        <v>0</v>
      </c>
    </row>
    <row r="72" spans="1:54" s="174" customFormat="1" ht="18" customHeight="1" x14ac:dyDescent="0.25">
      <c r="A72" s="244">
        <v>0</v>
      </c>
      <c r="B72" s="244"/>
      <c r="C72" s="238">
        <v>65</v>
      </c>
      <c r="D72" s="239"/>
      <c r="E72" s="240">
        <v>0</v>
      </c>
      <c r="F72" s="138"/>
      <c r="G72" s="138"/>
      <c r="H72" s="138"/>
      <c r="I72" s="138"/>
      <c r="J72" s="138"/>
      <c r="K72" s="138"/>
      <c r="L72" s="138"/>
      <c r="M72" s="138"/>
      <c r="N72" s="241"/>
      <c r="O72" s="240">
        <v>0</v>
      </c>
      <c r="P72" s="138">
        <v>0</v>
      </c>
      <c r="Q72" s="139"/>
      <c r="R72" s="139"/>
      <c r="S72" s="138">
        <v>0</v>
      </c>
      <c r="T72" s="139">
        <v>0</v>
      </c>
      <c r="U72" s="139"/>
      <c r="V72" s="139"/>
      <c r="W72" s="139"/>
      <c r="X72" s="242"/>
      <c r="Y72" s="243">
        <v>0</v>
      </c>
      <c r="Z72" s="139">
        <v>0</v>
      </c>
      <c r="AA72" s="139"/>
      <c r="AB72" s="139"/>
      <c r="AC72" s="139">
        <v>0</v>
      </c>
      <c r="AD72" s="149">
        <v>0</v>
      </c>
      <c r="AE72" s="139"/>
      <c r="AF72" s="139"/>
      <c r="AG72" s="140"/>
      <c r="AH72" s="142"/>
      <c r="AI72" s="240">
        <v>0</v>
      </c>
      <c r="AJ72" s="138">
        <v>0</v>
      </c>
      <c r="AK72" s="138">
        <v>0</v>
      </c>
      <c r="AL72" s="138">
        <v>0</v>
      </c>
      <c r="AM72" s="138">
        <v>0</v>
      </c>
      <c r="AN72" s="138">
        <v>0</v>
      </c>
      <c r="AO72" s="138">
        <v>0</v>
      </c>
      <c r="AP72" s="138">
        <v>0</v>
      </c>
      <c r="AQ72" s="138">
        <v>0</v>
      </c>
      <c r="AR72" s="241">
        <v>0</v>
      </c>
      <c r="AS72" s="240">
        <v>0</v>
      </c>
      <c r="AT72" s="138">
        <v>0</v>
      </c>
      <c r="AU72" s="138">
        <v>0</v>
      </c>
      <c r="AV72" s="138">
        <v>0</v>
      </c>
      <c r="AW72" s="138">
        <v>0</v>
      </c>
      <c r="AX72" s="138">
        <v>0</v>
      </c>
      <c r="AY72" s="138">
        <v>0</v>
      </c>
      <c r="AZ72" s="138">
        <v>0</v>
      </c>
      <c r="BA72" s="138">
        <v>0</v>
      </c>
      <c r="BB72" s="241">
        <v>0</v>
      </c>
    </row>
    <row r="73" spans="1:54" s="174" customFormat="1" ht="18" customHeight="1" x14ac:dyDescent="0.25">
      <c r="A73" s="244">
        <v>20</v>
      </c>
      <c r="B73" s="245">
        <v>221200</v>
      </c>
      <c r="C73" s="238">
        <v>66</v>
      </c>
      <c r="D73" s="246" t="s">
        <v>1317</v>
      </c>
      <c r="E73" s="247">
        <v>64219.6</v>
      </c>
      <c r="F73" s="144">
        <v>54314.8</v>
      </c>
      <c r="G73" s="144">
        <v>0</v>
      </c>
      <c r="H73" s="144">
        <v>874.4</v>
      </c>
      <c r="I73" s="144">
        <v>1581.5</v>
      </c>
      <c r="J73" s="144">
        <v>0</v>
      </c>
      <c r="K73" s="144">
        <v>0</v>
      </c>
      <c r="L73" s="144">
        <v>2265</v>
      </c>
      <c r="M73" s="144">
        <v>4654.2999999999993</v>
      </c>
      <c r="N73" s="248">
        <v>529.6</v>
      </c>
      <c r="O73" s="247">
        <v>73710.900000000023</v>
      </c>
      <c r="P73" s="144">
        <v>60713.3</v>
      </c>
      <c r="Q73" s="144">
        <v>0</v>
      </c>
      <c r="R73" s="144">
        <v>48.5</v>
      </c>
      <c r="S73" s="144">
        <v>997.8</v>
      </c>
      <c r="T73" s="144">
        <v>1592.4</v>
      </c>
      <c r="U73" s="144">
        <v>0</v>
      </c>
      <c r="V73" s="144">
        <v>5175</v>
      </c>
      <c r="W73" s="144">
        <v>4654.2999999999993</v>
      </c>
      <c r="X73" s="248">
        <v>529.6</v>
      </c>
      <c r="Y73" s="247">
        <v>71397.135800000004</v>
      </c>
      <c r="Z73" s="144">
        <v>59031.295400000003</v>
      </c>
      <c r="AA73" s="144">
        <v>0</v>
      </c>
      <c r="AB73" s="144">
        <v>38.668799999999997</v>
      </c>
      <c r="AC73" s="144">
        <v>951.14089999999999</v>
      </c>
      <c r="AD73" s="149">
        <v>1256.5297</v>
      </c>
      <c r="AE73" s="144">
        <v>0</v>
      </c>
      <c r="AF73" s="144">
        <v>5174.1144000000004</v>
      </c>
      <c r="AG73" s="144">
        <v>4433.8866000000007</v>
      </c>
      <c r="AH73" s="248">
        <v>511.5</v>
      </c>
      <c r="AI73" s="247">
        <v>-2313.7642000000196</v>
      </c>
      <c r="AJ73" s="144">
        <v>-1682.0046000000002</v>
      </c>
      <c r="AK73" s="144">
        <v>0</v>
      </c>
      <c r="AL73" s="144">
        <v>-9.8312000000000026</v>
      </c>
      <c r="AM73" s="144">
        <v>-46.659099999999967</v>
      </c>
      <c r="AN73" s="144">
        <v>-335.87030000000004</v>
      </c>
      <c r="AO73" s="144">
        <v>0</v>
      </c>
      <c r="AP73" s="144">
        <v>-0.88559999999961292</v>
      </c>
      <c r="AQ73" s="144">
        <v>-220.41339999999855</v>
      </c>
      <c r="AR73" s="248">
        <v>-18.100000000000023</v>
      </c>
      <c r="AS73" s="247">
        <v>96.861028423204687</v>
      </c>
      <c r="AT73" s="144">
        <v>97.229594504004893</v>
      </c>
      <c r="AU73" s="144">
        <v>0</v>
      </c>
      <c r="AV73" s="144">
        <v>79.729484536082467</v>
      </c>
      <c r="AW73" s="144">
        <v>95.323802365203449</v>
      </c>
      <c r="AX73" s="144">
        <v>78.907918864606884</v>
      </c>
      <c r="AY73" s="144">
        <v>0</v>
      </c>
      <c r="AZ73" s="144">
        <v>99.982886956521739</v>
      </c>
      <c r="BA73" s="144">
        <v>95.264306125518374</v>
      </c>
      <c r="BB73" s="248">
        <v>96.582326283987911</v>
      </c>
    </row>
    <row r="74" spans="1:54" s="237" customFormat="1" ht="18" customHeight="1" x14ac:dyDescent="0.2">
      <c r="A74" s="244">
        <v>22</v>
      </c>
      <c r="B74" s="245">
        <v>221200</v>
      </c>
      <c r="C74" s="238">
        <v>67</v>
      </c>
      <c r="D74" s="246" t="s">
        <v>1265</v>
      </c>
      <c r="E74" s="247">
        <v>38588.1</v>
      </c>
      <c r="F74" s="144">
        <v>34163.5</v>
      </c>
      <c r="G74" s="144">
        <v>0</v>
      </c>
      <c r="H74" s="144">
        <v>874.4</v>
      </c>
      <c r="I74" s="144">
        <v>1530.2</v>
      </c>
      <c r="J74" s="144">
        <v>0</v>
      </c>
      <c r="K74" s="144">
        <v>0</v>
      </c>
      <c r="L74" s="144">
        <v>0</v>
      </c>
      <c r="M74" s="144">
        <v>1490.4</v>
      </c>
      <c r="N74" s="248">
        <v>529.6</v>
      </c>
      <c r="O74" s="247">
        <v>43414.6</v>
      </c>
      <c r="P74" s="144">
        <v>38818.1</v>
      </c>
      <c r="Q74" s="144">
        <v>0</v>
      </c>
      <c r="R74" s="144">
        <v>48.5</v>
      </c>
      <c r="S74" s="144">
        <v>997.8</v>
      </c>
      <c r="T74" s="144">
        <v>1530.2</v>
      </c>
      <c r="U74" s="144">
        <v>0</v>
      </c>
      <c r="V74" s="144">
        <v>0</v>
      </c>
      <c r="W74" s="144">
        <v>1490.4</v>
      </c>
      <c r="X74" s="248">
        <v>529.6</v>
      </c>
      <c r="Y74" s="247">
        <v>41767.042400000006</v>
      </c>
      <c r="Z74" s="144">
        <v>37729.688500000004</v>
      </c>
      <c r="AA74" s="144">
        <v>0</v>
      </c>
      <c r="AB74" s="144">
        <v>38.668799999999997</v>
      </c>
      <c r="AC74" s="144">
        <v>951.14089999999999</v>
      </c>
      <c r="AD74" s="149">
        <v>1201.6918000000001</v>
      </c>
      <c r="AE74" s="144">
        <v>0</v>
      </c>
      <c r="AF74" s="144">
        <v>0</v>
      </c>
      <c r="AG74" s="144">
        <v>1334.3524</v>
      </c>
      <c r="AH74" s="248">
        <v>511.5</v>
      </c>
      <c r="AI74" s="247">
        <v>-1647.5575999999928</v>
      </c>
      <c r="AJ74" s="144">
        <v>-1088.4114999999947</v>
      </c>
      <c r="AK74" s="144">
        <v>0</v>
      </c>
      <c r="AL74" s="144">
        <v>-9.8312000000000026</v>
      </c>
      <c r="AM74" s="144">
        <v>-46.659099999999967</v>
      </c>
      <c r="AN74" s="144">
        <v>-328.50819999999999</v>
      </c>
      <c r="AO74" s="144">
        <v>0</v>
      </c>
      <c r="AP74" s="144">
        <v>0</v>
      </c>
      <c r="AQ74" s="144">
        <v>-156.0476000000001</v>
      </c>
      <c r="AR74" s="248">
        <v>-18.100000000000023</v>
      </c>
      <c r="AS74" s="247">
        <v>96.205060970272697</v>
      </c>
      <c r="AT74" s="144">
        <v>97.196123715483253</v>
      </c>
      <c r="AU74" s="144">
        <v>0</v>
      </c>
      <c r="AV74" s="144">
        <v>79.729484536082467</v>
      </c>
      <c r="AW74" s="144">
        <v>95.323802365203449</v>
      </c>
      <c r="AX74" s="144">
        <v>78.531682133054503</v>
      </c>
      <c r="AY74" s="144">
        <v>0</v>
      </c>
      <c r="AZ74" s="144">
        <v>0</v>
      </c>
      <c r="BA74" s="144">
        <v>89.529817498658076</v>
      </c>
      <c r="BB74" s="248">
        <v>96.582326283987911</v>
      </c>
    </row>
    <row r="75" spans="1:54" s="237" customFormat="1" ht="18" customHeight="1" x14ac:dyDescent="0.2">
      <c r="A75" s="244">
        <v>21</v>
      </c>
      <c r="B75" s="245">
        <v>221200</v>
      </c>
      <c r="C75" s="238">
        <v>68</v>
      </c>
      <c r="D75" s="246" t="s">
        <v>1266</v>
      </c>
      <c r="E75" s="247">
        <v>25631.5</v>
      </c>
      <c r="F75" s="144">
        <v>20151.3</v>
      </c>
      <c r="G75" s="144">
        <v>0</v>
      </c>
      <c r="H75" s="144">
        <v>0</v>
      </c>
      <c r="I75" s="144">
        <v>51.3</v>
      </c>
      <c r="J75" s="144">
        <v>0</v>
      </c>
      <c r="K75" s="144">
        <v>0</v>
      </c>
      <c r="L75" s="144">
        <v>2265</v>
      </c>
      <c r="M75" s="144">
        <v>3163.8999999999996</v>
      </c>
      <c r="N75" s="248">
        <v>0</v>
      </c>
      <c r="O75" s="247">
        <v>30296.299999999996</v>
      </c>
      <c r="P75" s="144">
        <v>21895.200000000001</v>
      </c>
      <c r="Q75" s="144">
        <v>0</v>
      </c>
      <c r="R75" s="144">
        <v>0</v>
      </c>
      <c r="S75" s="144">
        <v>0</v>
      </c>
      <c r="T75" s="144">
        <v>62.199999999999996</v>
      </c>
      <c r="U75" s="144">
        <v>0</v>
      </c>
      <c r="V75" s="144">
        <v>5175</v>
      </c>
      <c r="W75" s="144">
        <v>3163.8999999999996</v>
      </c>
      <c r="X75" s="248">
        <v>0</v>
      </c>
      <c r="Y75" s="247">
        <v>29630.093400000005</v>
      </c>
      <c r="Z75" s="144">
        <v>21301.606900000002</v>
      </c>
      <c r="AA75" s="144">
        <v>0</v>
      </c>
      <c r="AB75" s="144">
        <v>0</v>
      </c>
      <c r="AC75" s="144">
        <v>0</v>
      </c>
      <c r="AD75" s="149">
        <v>54.837899999999998</v>
      </c>
      <c r="AE75" s="144">
        <v>0</v>
      </c>
      <c r="AF75" s="144">
        <v>5174.1144000000004</v>
      </c>
      <c r="AG75" s="144">
        <v>3099.5342000000005</v>
      </c>
      <c r="AH75" s="248">
        <v>0</v>
      </c>
      <c r="AI75" s="247">
        <v>-666.20659999999043</v>
      </c>
      <c r="AJ75" s="144">
        <v>-593.59309999999823</v>
      </c>
      <c r="AK75" s="144">
        <v>0</v>
      </c>
      <c r="AL75" s="144">
        <v>0</v>
      </c>
      <c r="AM75" s="144">
        <v>0</v>
      </c>
      <c r="AN75" s="144">
        <v>-7.3620999999999981</v>
      </c>
      <c r="AO75" s="144">
        <v>0</v>
      </c>
      <c r="AP75" s="144">
        <v>-0.88559999999961292</v>
      </c>
      <c r="AQ75" s="144">
        <v>-64.365799999999126</v>
      </c>
      <c r="AR75" s="248">
        <v>0</v>
      </c>
      <c r="AS75" s="247">
        <v>97.801029828724992</v>
      </c>
      <c r="AT75" s="144">
        <v>97.288935017720789</v>
      </c>
      <c r="AU75" s="144">
        <v>0</v>
      </c>
      <c r="AV75" s="144">
        <v>0</v>
      </c>
      <c r="AW75" s="144">
        <v>0</v>
      </c>
      <c r="AX75" s="144">
        <v>88.163826366559476</v>
      </c>
      <c r="AY75" s="144">
        <v>0</v>
      </c>
      <c r="AZ75" s="144">
        <v>99.982886956521739</v>
      </c>
      <c r="BA75" s="144">
        <v>97.965618382376206</v>
      </c>
      <c r="BB75" s="248">
        <v>0</v>
      </c>
    </row>
    <row r="76" spans="1:54" s="174" customFormat="1" ht="27.75" customHeight="1" x14ac:dyDescent="0.25">
      <c r="A76" s="244">
        <v>22</v>
      </c>
      <c r="B76" s="245">
        <v>221200</v>
      </c>
      <c r="C76" s="238">
        <v>69</v>
      </c>
      <c r="D76" s="239" t="s">
        <v>1291</v>
      </c>
      <c r="E76" s="247">
        <v>38588.1</v>
      </c>
      <c r="F76" s="138">
        <v>34163.5</v>
      </c>
      <c r="G76" s="138">
        <v>0</v>
      </c>
      <c r="H76" s="138">
        <v>874.4</v>
      </c>
      <c r="I76" s="138">
        <v>1530.2</v>
      </c>
      <c r="J76" s="138">
        <v>0</v>
      </c>
      <c r="K76" s="138">
        <v>0</v>
      </c>
      <c r="L76" s="138">
        <v>0</v>
      </c>
      <c r="M76" s="138">
        <v>1490.4</v>
      </c>
      <c r="N76" s="241">
        <v>529.6</v>
      </c>
      <c r="O76" s="240">
        <v>43414.6</v>
      </c>
      <c r="P76" s="138">
        <v>38818.1</v>
      </c>
      <c r="Q76" s="139">
        <v>0</v>
      </c>
      <c r="R76" s="139">
        <v>48.5</v>
      </c>
      <c r="S76" s="138">
        <v>997.8</v>
      </c>
      <c r="T76" s="139">
        <v>1530.2</v>
      </c>
      <c r="U76" s="139">
        <v>0</v>
      </c>
      <c r="V76" s="139">
        <v>0</v>
      </c>
      <c r="W76" s="139">
        <v>1490.4</v>
      </c>
      <c r="X76" s="242">
        <v>529.6</v>
      </c>
      <c r="Y76" s="243">
        <v>41767.042400000006</v>
      </c>
      <c r="Z76" s="139">
        <v>37729.688500000004</v>
      </c>
      <c r="AA76" s="139">
        <v>0</v>
      </c>
      <c r="AB76" s="139">
        <v>38.668799999999997</v>
      </c>
      <c r="AC76" s="139">
        <v>951.14089999999999</v>
      </c>
      <c r="AD76" s="149">
        <v>1201.6918000000001</v>
      </c>
      <c r="AE76" s="139">
        <v>0</v>
      </c>
      <c r="AF76" s="139">
        <v>0</v>
      </c>
      <c r="AG76" s="140">
        <v>1334.3524</v>
      </c>
      <c r="AH76" s="142">
        <v>511.5</v>
      </c>
      <c r="AI76" s="247">
        <v>-1647.5575999999928</v>
      </c>
      <c r="AJ76" s="138">
        <v>-1088.4114999999947</v>
      </c>
      <c r="AK76" s="138">
        <v>0</v>
      </c>
      <c r="AL76" s="138">
        <v>-9.8312000000000026</v>
      </c>
      <c r="AM76" s="138">
        <v>-46.659099999999967</v>
      </c>
      <c r="AN76" s="138">
        <v>-328.50819999999999</v>
      </c>
      <c r="AO76" s="138">
        <v>0</v>
      </c>
      <c r="AP76" s="138">
        <v>0</v>
      </c>
      <c r="AQ76" s="138">
        <v>-156.0476000000001</v>
      </c>
      <c r="AR76" s="241">
        <v>-18.100000000000023</v>
      </c>
      <c r="AS76" s="247">
        <v>96.205060970272697</v>
      </c>
      <c r="AT76" s="138">
        <v>97.196123715483253</v>
      </c>
      <c r="AU76" s="138">
        <v>0</v>
      </c>
      <c r="AV76" s="138">
        <v>79.729484536082467</v>
      </c>
      <c r="AW76" s="138">
        <v>95.323802365203449</v>
      </c>
      <c r="AX76" s="138">
        <v>78.531682133054503</v>
      </c>
      <c r="AY76" s="138">
        <v>0</v>
      </c>
      <c r="AZ76" s="138">
        <v>0</v>
      </c>
      <c r="BA76" s="138">
        <v>89.529817498658076</v>
      </c>
      <c r="BB76" s="241">
        <v>96.582326283987911</v>
      </c>
    </row>
    <row r="77" spans="1:54" s="174" customFormat="1" ht="18" customHeight="1" x14ac:dyDescent="0.25">
      <c r="A77" s="244">
        <v>21</v>
      </c>
      <c r="B77" s="245">
        <v>221200</v>
      </c>
      <c r="C77" s="238">
        <v>70</v>
      </c>
      <c r="D77" s="239" t="s">
        <v>1318</v>
      </c>
      <c r="E77" s="247">
        <v>4877.3999999999996</v>
      </c>
      <c r="F77" s="138">
        <v>4275.2</v>
      </c>
      <c r="G77" s="138">
        <v>0</v>
      </c>
      <c r="H77" s="138">
        <v>0</v>
      </c>
      <c r="I77" s="138">
        <v>0</v>
      </c>
      <c r="J77" s="138">
        <v>0</v>
      </c>
      <c r="K77" s="138">
        <v>0</v>
      </c>
      <c r="L77" s="138">
        <v>0</v>
      </c>
      <c r="M77" s="138">
        <v>602.20000000000005</v>
      </c>
      <c r="N77" s="241">
        <v>0</v>
      </c>
      <c r="O77" s="240">
        <v>5281.0000000000009</v>
      </c>
      <c r="P77" s="138">
        <v>4678.8</v>
      </c>
      <c r="Q77" s="139">
        <v>0</v>
      </c>
      <c r="R77" s="139">
        <v>0</v>
      </c>
      <c r="S77" s="138">
        <v>0</v>
      </c>
      <c r="T77" s="139">
        <v>0</v>
      </c>
      <c r="U77" s="139">
        <v>0</v>
      </c>
      <c r="V77" s="139">
        <v>0</v>
      </c>
      <c r="W77" s="139">
        <v>602.20000000000005</v>
      </c>
      <c r="X77" s="242">
        <v>0</v>
      </c>
      <c r="Y77" s="243">
        <v>4842.0979000000007</v>
      </c>
      <c r="Z77" s="139">
        <v>4292.0968000000003</v>
      </c>
      <c r="AA77" s="139">
        <v>0</v>
      </c>
      <c r="AB77" s="139">
        <v>0</v>
      </c>
      <c r="AC77" s="139">
        <v>0</v>
      </c>
      <c r="AD77" s="149">
        <v>0</v>
      </c>
      <c r="AE77" s="139">
        <v>0</v>
      </c>
      <c r="AF77" s="139">
        <v>0</v>
      </c>
      <c r="AG77" s="140">
        <v>550.00109999999995</v>
      </c>
      <c r="AH77" s="142">
        <v>0</v>
      </c>
      <c r="AI77" s="247">
        <v>-438.90210000000025</v>
      </c>
      <c r="AJ77" s="138">
        <v>-386.70319999999992</v>
      </c>
      <c r="AK77" s="138">
        <v>0</v>
      </c>
      <c r="AL77" s="138">
        <v>0</v>
      </c>
      <c r="AM77" s="138">
        <v>0</v>
      </c>
      <c r="AN77" s="138">
        <v>0</v>
      </c>
      <c r="AO77" s="138">
        <v>0</v>
      </c>
      <c r="AP77" s="138">
        <v>0</v>
      </c>
      <c r="AQ77" s="138">
        <v>-52.198900000000094</v>
      </c>
      <c r="AR77" s="241">
        <v>0</v>
      </c>
      <c r="AS77" s="247">
        <v>91.689034273811771</v>
      </c>
      <c r="AT77" s="138">
        <v>91.734991878259393</v>
      </c>
      <c r="AU77" s="138">
        <v>0</v>
      </c>
      <c r="AV77" s="138">
        <v>0</v>
      </c>
      <c r="AW77" s="138">
        <v>0</v>
      </c>
      <c r="AX77" s="138">
        <v>0</v>
      </c>
      <c r="AY77" s="138">
        <v>0</v>
      </c>
      <c r="AZ77" s="138">
        <v>0</v>
      </c>
      <c r="BA77" s="138">
        <v>91.331966124211206</v>
      </c>
      <c r="BB77" s="241">
        <v>0</v>
      </c>
    </row>
    <row r="78" spans="1:54" s="174" customFormat="1" ht="18" customHeight="1" x14ac:dyDescent="0.25">
      <c r="A78" s="244">
        <v>21</v>
      </c>
      <c r="B78" s="245">
        <v>221200</v>
      </c>
      <c r="C78" s="238">
        <v>71</v>
      </c>
      <c r="D78" s="239" t="s">
        <v>1317</v>
      </c>
      <c r="E78" s="247">
        <v>9917.7999999999993</v>
      </c>
      <c r="F78" s="138">
        <v>8608</v>
      </c>
      <c r="G78" s="138">
        <v>0</v>
      </c>
      <c r="H78" s="138">
        <v>0</v>
      </c>
      <c r="I78" s="138">
        <v>51.3</v>
      </c>
      <c r="J78" s="138">
        <v>0</v>
      </c>
      <c r="K78" s="138">
        <v>0</v>
      </c>
      <c r="L78" s="138">
        <v>0</v>
      </c>
      <c r="M78" s="138">
        <v>1258.5</v>
      </c>
      <c r="N78" s="241">
        <v>0</v>
      </c>
      <c r="O78" s="240">
        <v>10525.600000000002</v>
      </c>
      <c r="P78" s="138">
        <v>9204.9</v>
      </c>
      <c r="Q78" s="139">
        <v>0</v>
      </c>
      <c r="R78" s="139">
        <v>0</v>
      </c>
      <c r="S78" s="138">
        <v>0</v>
      </c>
      <c r="T78" s="139">
        <v>62.199999999999996</v>
      </c>
      <c r="U78" s="139">
        <v>0</v>
      </c>
      <c r="V78" s="139">
        <v>0</v>
      </c>
      <c r="W78" s="139">
        <v>1258.5</v>
      </c>
      <c r="X78" s="242">
        <v>0</v>
      </c>
      <c r="Y78" s="243">
        <v>10518.231599999999</v>
      </c>
      <c r="Z78" s="139">
        <v>9204.9</v>
      </c>
      <c r="AA78" s="139">
        <v>0</v>
      </c>
      <c r="AB78" s="139">
        <v>0</v>
      </c>
      <c r="AC78" s="139">
        <v>0</v>
      </c>
      <c r="AD78" s="149">
        <v>54.837899999999998</v>
      </c>
      <c r="AE78" s="139">
        <v>0</v>
      </c>
      <c r="AF78" s="139">
        <v>0</v>
      </c>
      <c r="AG78" s="140">
        <v>1258.4937</v>
      </c>
      <c r="AH78" s="142">
        <v>0</v>
      </c>
      <c r="AI78" s="247">
        <v>-7.368400000003021</v>
      </c>
      <c r="AJ78" s="138">
        <v>0</v>
      </c>
      <c r="AK78" s="138">
        <v>0</v>
      </c>
      <c r="AL78" s="138">
        <v>0</v>
      </c>
      <c r="AM78" s="138">
        <v>0</v>
      </c>
      <c r="AN78" s="138">
        <v>-7.3620999999999981</v>
      </c>
      <c r="AO78" s="138">
        <v>0</v>
      </c>
      <c r="AP78" s="138">
        <v>0</v>
      </c>
      <c r="AQ78" s="138">
        <v>-6.3000000000101863E-3</v>
      </c>
      <c r="AR78" s="241">
        <v>0</v>
      </c>
      <c r="AS78" s="247">
        <v>99.929995439689861</v>
      </c>
      <c r="AT78" s="138">
        <v>100</v>
      </c>
      <c r="AU78" s="138">
        <v>0</v>
      </c>
      <c r="AV78" s="138">
        <v>0</v>
      </c>
      <c r="AW78" s="138">
        <v>0</v>
      </c>
      <c r="AX78" s="138">
        <v>88.163826366559476</v>
      </c>
      <c r="AY78" s="138">
        <v>0</v>
      </c>
      <c r="AZ78" s="138">
        <v>0</v>
      </c>
      <c r="BA78" s="138">
        <v>99.999499404052443</v>
      </c>
      <c r="BB78" s="241">
        <v>0</v>
      </c>
    </row>
    <row r="79" spans="1:54" s="174" customFormat="1" ht="18" customHeight="1" x14ac:dyDescent="0.25">
      <c r="A79" s="244">
        <v>21</v>
      </c>
      <c r="B79" s="245">
        <v>221200</v>
      </c>
      <c r="C79" s="238">
        <v>72</v>
      </c>
      <c r="D79" s="239" t="s">
        <v>1319</v>
      </c>
      <c r="E79" s="247">
        <v>3371</v>
      </c>
      <c r="F79" s="138">
        <v>1687</v>
      </c>
      <c r="G79" s="138">
        <v>0</v>
      </c>
      <c r="H79" s="138">
        <v>0</v>
      </c>
      <c r="I79" s="138">
        <v>0</v>
      </c>
      <c r="J79" s="138">
        <v>0</v>
      </c>
      <c r="K79" s="138">
        <v>0</v>
      </c>
      <c r="L79" s="138">
        <v>1274</v>
      </c>
      <c r="M79" s="138">
        <v>410</v>
      </c>
      <c r="N79" s="241">
        <v>0</v>
      </c>
      <c r="O79" s="240">
        <v>5031.1999999999989</v>
      </c>
      <c r="P79" s="138">
        <v>1847.2</v>
      </c>
      <c r="Q79" s="139">
        <v>0</v>
      </c>
      <c r="R79" s="139">
        <v>0</v>
      </c>
      <c r="S79" s="138">
        <v>0</v>
      </c>
      <c r="T79" s="139">
        <v>0</v>
      </c>
      <c r="U79" s="139">
        <v>0</v>
      </c>
      <c r="V79" s="139">
        <v>2774</v>
      </c>
      <c r="W79" s="139">
        <v>410</v>
      </c>
      <c r="X79" s="242">
        <v>0</v>
      </c>
      <c r="Y79" s="243">
        <v>4949.9142000000002</v>
      </c>
      <c r="Z79" s="139">
        <v>1767.1893</v>
      </c>
      <c r="AA79" s="139">
        <v>0</v>
      </c>
      <c r="AB79" s="139">
        <v>0</v>
      </c>
      <c r="AC79" s="139">
        <v>0</v>
      </c>
      <c r="AD79" s="149">
        <v>0</v>
      </c>
      <c r="AE79" s="139">
        <v>0</v>
      </c>
      <c r="AF79" s="139">
        <v>2773.1147000000001</v>
      </c>
      <c r="AG79" s="140">
        <v>409.61020000000002</v>
      </c>
      <c r="AH79" s="142">
        <v>0</v>
      </c>
      <c r="AI79" s="247">
        <v>-81.285799999998744</v>
      </c>
      <c r="AJ79" s="138">
        <v>-80.010700000000043</v>
      </c>
      <c r="AK79" s="138">
        <v>0</v>
      </c>
      <c r="AL79" s="138">
        <v>0</v>
      </c>
      <c r="AM79" s="138">
        <v>0</v>
      </c>
      <c r="AN79" s="138">
        <v>0</v>
      </c>
      <c r="AO79" s="138">
        <v>0</v>
      </c>
      <c r="AP79" s="138">
        <v>-0.8852999999999156</v>
      </c>
      <c r="AQ79" s="138">
        <v>-0.38979999999997972</v>
      </c>
      <c r="AR79" s="241">
        <v>0</v>
      </c>
      <c r="AS79" s="247">
        <v>98.384365558912407</v>
      </c>
      <c r="AT79" s="138">
        <v>95.66854157644002</v>
      </c>
      <c r="AU79" s="138">
        <v>0</v>
      </c>
      <c r="AV79" s="138">
        <v>0</v>
      </c>
      <c r="AW79" s="138">
        <v>0</v>
      </c>
      <c r="AX79" s="138">
        <v>0</v>
      </c>
      <c r="AY79" s="138">
        <v>0</v>
      </c>
      <c r="AZ79" s="138">
        <v>99.968085796683496</v>
      </c>
      <c r="BA79" s="138">
        <v>99.904926829268291</v>
      </c>
      <c r="BB79" s="241">
        <v>0</v>
      </c>
    </row>
    <row r="80" spans="1:54" s="174" customFormat="1" ht="18" customHeight="1" x14ac:dyDescent="0.25">
      <c r="A80" s="244">
        <v>21</v>
      </c>
      <c r="B80" s="245">
        <v>221200</v>
      </c>
      <c r="C80" s="238">
        <v>73</v>
      </c>
      <c r="D80" s="239" t="s">
        <v>1320</v>
      </c>
      <c r="E80" s="247">
        <v>1812.9</v>
      </c>
      <c r="F80" s="138">
        <v>1079.9000000000001</v>
      </c>
      <c r="G80" s="138">
        <v>0</v>
      </c>
      <c r="H80" s="138">
        <v>0</v>
      </c>
      <c r="I80" s="138">
        <v>0</v>
      </c>
      <c r="J80" s="138">
        <v>0</v>
      </c>
      <c r="K80" s="138">
        <v>0</v>
      </c>
      <c r="L80" s="138">
        <v>531</v>
      </c>
      <c r="M80" s="138">
        <v>202</v>
      </c>
      <c r="N80" s="241">
        <v>0</v>
      </c>
      <c r="O80" s="240">
        <v>2476.6</v>
      </c>
      <c r="P80" s="138">
        <v>1213.5999999999999</v>
      </c>
      <c r="Q80" s="139">
        <v>0</v>
      </c>
      <c r="R80" s="139">
        <v>0</v>
      </c>
      <c r="S80" s="138">
        <v>0</v>
      </c>
      <c r="T80" s="139">
        <v>0</v>
      </c>
      <c r="U80" s="139">
        <v>0</v>
      </c>
      <c r="V80" s="139">
        <v>1061</v>
      </c>
      <c r="W80" s="139">
        <v>202</v>
      </c>
      <c r="X80" s="242">
        <v>0</v>
      </c>
      <c r="Y80" s="243">
        <v>2464.9383000000003</v>
      </c>
      <c r="Z80" s="139">
        <v>1201.9698999999998</v>
      </c>
      <c r="AA80" s="139">
        <v>0</v>
      </c>
      <c r="AB80" s="139">
        <v>0</v>
      </c>
      <c r="AC80" s="139">
        <v>0</v>
      </c>
      <c r="AD80" s="149">
        <v>0</v>
      </c>
      <c r="AE80" s="139">
        <v>0</v>
      </c>
      <c r="AF80" s="139">
        <v>1061</v>
      </c>
      <c r="AG80" s="140">
        <v>201.9684</v>
      </c>
      <c r="AH80" s="142">
        <v>0</v>
      </c>
      <c r="AI80" s="247">
        <v>-11.661699999999655</v>
      </c>
      <c r="AJ80" s="138">
        <v>-11.630100000000084</v>
      </c>
      <c r="AK80" s="138">
        <v>0</v>
      </c>
      <c r="AL80" s="138">
        <v>0</v>
      </c>
      <c r="AM80" s="138">
        <v>0</v>
      </c>
      <c r="AN80" s="138">
        <v>0</v>
      </c>
      <c r="AO80" s="138">
        <v>0</v>
      </c>
      <c r="AP80" s="138">
        <v>0</v>
      </c>
      <c r="AQ80" s="138">
        <v>-3.1599999999997408E-2</v>
      </c>
      <c r="AR80" s="241">
        <v>0</v>
      </c>
      <c r="AS80" s="247">
        <v>99.529124606315122</v>
      </c>
      <c r="AT80" s="138">
        <v>99.041685893210271</v>
      </c>
      <c r="AU80" s="138">
        <v>0</v>
      </c>
      <c r="AV80" s="138">
        <v>0</v>
      </c>
      <c r="AW80" s="138">
        <v>0</v>
      </c>
      <c r="AX80" s="138">
        <v>0</v>
      </c>
      <c r="AY80" s="138">
        <v>0</v>
      </c>
      <c r="AZ80" s="138">
        <v>100</v>
      </c>
      <c r="BA80" s="138">
        <v>99.984356435643562</v>
      </c>
      <c r="BB80" s="241">
        <v>0</v>
      </c>
    </row>
    <row r="81" spans="1:54" s="174" customFormat="1" ht="18" customHeight="1" x14ac:dyDescent="0.25">
      <c r="A81" s="244">
        <v>21</v>
      </c>
      <c r="B81" s="245">
        <v>221200</v>
      </c>
      <c r="C81" s="238">
        <v>74</v>
      </c>
      <c r="D81" s="239" t="s">
        <v>1321</v>
      </c>
      <c r="E81" s="247">
        <v>1191.4000000000001</v>
      </c>
      <c r="F81" s="138">
        <v>634.20000000000005</v>
      </c>
      <c r="G81" s="138">
        <v>0</v>
      </c>
      <c r="H81" s="138">
        <v>0</v>
      </c>
      <c r="I81" s="138">
        <v>0</v>
      </c>
      <c r="J81" s="138">
        <v>0</v>
      </c>
      <c r="K81" s="138">
        <v>0</v>
      </c>
      <c r="L81" s="138">
        <v>460</v>
      </c>
      <c r="M81" s="138">
        <v>97.2</v>
      </c>
      <c r="N81" s="241">
        <v>0</v>
      </c>
      <c r="O81" s="240">
        <v>2150.1999999999998</v>
      </c>
      <c r="P81" s="138">
        <v>713</v>
      </c>
      <c r="Q81" s="139">
        <v>0</v>
      </c>
      <c r="R81" s="139">
        <v>0</v>
      </c>
      <c r="S81" s="138">
        <v>0</v>
      </c>
      <c r="T81" s="139">
        <v>0</v>
      </c>
      <c r="U81" s="139">
        <v>0</v>
      </c>
      <c r="V81" s="139">
        <v>1340</v>
      </c>
      <c r="W81" s="139">
        <v>97.2</v>
      </c>
      <c r="X81" s="242">
        <v>0</v>
      </c>
      <c r="Y81" s="243">
        <v>2142.1656000000003</v>
      </c>
      <c r="Z81" s="139">
        <v>707.10509999999999</v>
      </c>
      <c r="AA81" s="139">
        <v>0</v>
      </c>
      <c r="AB81" s="139">
        <v>0</v>
      </c>
      <c r="AC81" s="139">
        <v>0</v>
      </c>
      <c r="AD81" s="149">
        <v>0</v>
      </c>
      <c r="AE81" s="139">
        <v>0</v>
      </c>
      <c r="AF81" s="139">
        <v>1339.9997000000001</v>
      </c>
      <c r="AG81" s="140">
        <v>95.0608</v>
      </c>
      <c r="AH81" s="142">
        <v>0</v>
      </c>
      <c r="AI81" s="247">
        <v>-8.0343999999995503</v>
      </c>
      <c r="AJ81" s="138">
        <v>-5.8949000000000069</v>
      </c>
      <c r="AK81" s="138">
        <v>0</v>
      </c>
      <c r="AL81" s="138">
        <v>0</v>
      </c>
      <c r="AM81" s="138">
        <v>0</v>
      </c>
      <c r="AN81" s="138">
        <v>0</v>
      </c>
      <c r="AO81" s="138">
        <v>0</v>
      </c>
      <c r="AP81" s="138">
        <v>-2.9999999992469384E-4</v>
      </c>
      <c r="AQ81" s="138">
        <v>-2.1392000000000024</v>
      </c>
      <c r="AR81" s="241">
        <v>0</v>
      </c>
      <c r="AS81" s="247">
        <v>99.626341735652517</v>
      </c>
      <c r="AT81" s="138">
        <v>99.173225806451612</v>
      </c>
      <c r="AU81" s="138">
        <v>0</v>
      </c>
      <c r="AV81" s="138">
        <v>0</v>
      </c>
      <c r="AW81" s="138">
        <v>0</v>
      </c>
      <c r="AX81" s="138">
        <v>0</v>
      </c>
      <c r="AY81" s="138">
        <v>0</v>
      </c>
      <c r="AZ81" s="138">
        <v>99.999977611940309</v>
      </c>
      <c r="BA81" s="138">
        <v>97.799176954732502</v>
      </c>
      <c r="BB81" s="241">
        <v>0</v>
      </c>
    </row>
    <row r="82" spans="1:54" s="174" customFormat="1" ht="18" customHeight="1" x14ac:dyDescent="0.25">
      <c r="A82" s="244">
        <v>21</v>
      </c>
      <c r="B82" s="245">
        <v>221200</v>
      </c>
      <c r="C82" s="238">
        <v>75</v>
      </c>
      <c r="D82" s="239" t="s">
        <v>1322</v>
      </c>
      <c r="E82" s="247">
        <v>795.1</v>
      </c>
      <c r="F82" s="138">
        <v>669.7</v>
      </c>
      <c r="G82" s="138">
        <v>0</v>
      </c>
      <c r="H82" s="138">
        <v>0</v>
      </c>
      <c r="I82" s="138">
        <v>0</v>
      </c>
      <c r="J82" s="138">
        <v>0</v>
      </c>
      <c r="K82" s="138">
        <v>0</v>
      </c>
      <c r="L82" s="138">
        <v>0</v>
      </c>
      <c r="M82" s="138">
        <v>125.4</v>
      </c>
      <c r="N82" s="241">
        <v>0</v>
      </c>
      <c r="O82" s="240">
        <v>901.80000000000018</v>
      </c>
      <c r="P82" s="138">
        <v>776.40000000000009</v>
      </c>
      <c r="Q82" s="139">
        <v>0</v>
      </c>
      <c r="R82" s="139">
        <v>0</v>
      </c>
      <c r="S82" s="138">
        <v>0</v>
      </c>
      <c r="T82" s="139">
        <v>0</v>
      </c>
      <c r="U82" s="139">
        <v>0</v>
      </c>
      <c r="V82" s="139">
        <v>0</v>
      </c>
      <c r="W82" s="139">
        <v>125.4</v>
      </c>
      <c r="X82" s="242">
        <v>0</v>
      </c>
      <c r="Y82" s="243">
        <v>901.80000000000007</v>
      </c>
      <c r="Z82" s="139">
        <v>776.40000000000009</v>
      </c>
      <c r="AA82" s="139">
        <v>0</v>
      </c>
      <c r="AB82" s="139">
        <v>0</v>
      </c>
      <c r="AC82" s="139">
        <v>0</v>
      </c>
      <c r="AD82" s="149">
        <v>0</v>
      </c>
      <c r="AE82" s="139">
        <v>0</v>
      </c>
      <c r="AF82" s="139">
        <v>0</v>
      </c>
      <c r="AG82" s="140">
        <v>125.4</v>
      </c>
      <c r="AH82" s="142">
        <v>0</v>
      </c>
      <c r="AI82" s="247">
        <v>0</v>
      </c>
      <c r="AJ82" s="138">
        <v>0</v>
      </c>
      <c r="AK82" s="138">
        <v>0</v>
      </c>
      <c r="AL82" s="138">
        <v>0</v>
      </c>
      <c r="AM82" s="138">
        <v>0</v>
      </c>
      <c r="AN82" s="138">
        <v>0</v>
      </c>
      <c r="AO82" s="138">
        <v>0</v>
      </c>
      <c r="AP82" s="138">
        <v>0</v>
      </c>
      <c r="AQ82" s="138">
        <v>0</v>
      </c>
      <c r="AR82" s="241">
        <v>0</v>
      </c>
      <c r="AS82" s="247">
        <v>99.999999999999986</v>
      </c>
      <c r="AT82" s="138">
        <v>100</v>
      </c>
      <c r="AU82" s="138">
        <v>0</v>
      </c>
      <c r="AV82" s="138">
        <v>0</v>
      </c>
      <c r="AW82" s="138">
        <v>0</v>
      </c>
      <c r="AX82" s="138">
        <v>0</v>
      </c>
      <c r="AY82" s="138">
        <v>0</v>
      </c>
      <c r="AZ82" s="138">
        <v>0</v>
      </c>
      <c r="BA82" s="138">
        <v>100</v>
      </c>
      <c r="BB82" s="241">
        <v>0</v>
      </c>
    </row>
    <row r="83" spans="1:54" s="174" customFormat="1" ht="18" customHeight="1" x14ac:dyDescent="0.25">
      <c r="A83" s="244">
        <v>21</v>
      </c>
      <c r="B83" s="245">
        <v>221200</v>
      </c>
      <c r="C83" s="238">
        <v>76</v>
      </c>
      <c r="D83" s="239" t="s">
        <v>1323</v>
      </c>
      <c r="E83" s="247">
        <v>3665.9</v>
      </c>
      <c r="F83" s="138">
        <v>3197.3</v>
      </c>
      <c r="G83" s="138">
        <v>0</v>
      </c>
      <c r="H83" s="138">
        <v>0</v>
      </c>
      <c r="I83" s="138">
        <v>0</v>
      </c>
      <c r="J83" s="138">
        <v>0</v>
      </c>
      <c r="K83" s="138">
        <v>0</v>
      </c>
      <c r="L83" s="138">
        <v>0</v>
      </c>
      <c r="M83" s="138">
        <v>468.6</v>
      </c>
      <c r="N83" s="241">
        <v>0</v>
      </c>
      <c r="O83" s="240">
        <v>3929.8999999999987</v>
      </c>
      <c r="P83" s="138">
        <v>3461.2999999999997</v>
      </c>
      <c r="Q83" s="139">
        <v>0</v>
      </c>
      <c r="R83" s="139">
        <v>0</v>
      </c>
      <c r="S83" s="138">
        <v>0</v>
      </c>
      <c r="T83" s="139">
        <v>0</v>
      </c>
      <c r="U83" s="139">
        <v>0</v>
      </c>
      <c r="V83" s="139">
        <v>0</v>
      </c>
      <c r="W83" s="139">
        <v>468.6</v>
      </c>
      <c r="X83" s="242">
        <v>0</v>
      </c>
      <c r="Y83" s="243">
        <v>3810.9458</v>
      </c>
      <c r="Z83" s="139">
        <v>3351.9458</v>
      </c>
      <c r="AA83" s="139">
        <v>0</v>
      </c>
      <c r="AB83" s="139">
        <v>0</v>
      </c>
      <c r="AC83" s="139">
        <v>0</v>
      </c>
      <c r="AD83" s="149">
        <v>0</v>
      </c>
      <c r="AE83" s="139">
        <v>0</v>
      </c>
      <c r="AF83" s="139">
        <v>0</v>
      </c>
      <c r="AG83" s="140">
        <v>459</v>
      </c>
      <c r="AH83" s="142">
        <v>0</v>
      </c>
      <c r="AI83" s="247">
        <v>-118.95419999999876</v>
      </c>
      <c r="AJ83" s="138">
        <v>-109.35419999999976</v>
      </c>
      <c r="AK83" s="138">
        <v>0</v>
      </c>
      <c r="AL83" s="138">
        <v>0</v>
      </c>
      <c r="AM83" s="138">
        <v>0</v>
      </c>
      <c r="AN83" s="138">
        <v>0</v>
      </c>
      <c r="AO83" s="138">
        <v>0</v>
      </c>
      <c r="AP83" s="138">
        <v>0</v>
      </c>
      <c r="AQ83" s="138">
        <v>-9.6000000000000227</v>
      </c>
      <c r="AR83" s="241">
        <v>0</v>
      </c>
      <c r="AS83" s="247">
        <v>96.973098552126032</v>
      </c>
      <c r="AT83" s="138">
        <v>96.840661023314951</v>
      </c>
      <c r="AU83" s="138">
        <v>0</v>
      </c>
      <c r="AV83" s="138">
        <v>0</v>
      </c>
      <c r="AW83" s="138">
        <v>0</v>
      </c>
      <c r="AX83" s="138">
        <v>0</v>
      </c>
      <c r="AY83" s="138">
        <v>0</v>
      </c>
      <c r="AZ83" s="138">
        <v>0</v>
      </c>
      <c r="BA83" s="138">
        <v>97.951344430217674</v>
      </c>
      <c r="BB83" s="241">
        <v>0</v>
      </c>
    </row>
    <row r="84" spans="1:54" s="174" customFormat="1" ht="18" customHeight="1" x14ac:dyDescent="0.25">
      <c r="A84" s="244">
        <v>0</v>
      </c>
      <c r="B84" s="244"/>
      <c r="C84" s="238">
        <v>77</v>
      </c>
      <c r="D84" s="246"/>
      <c r="E84" s="240">
        <v>0</v>
      </c>
      <c r="F84" s="138"/>
      <c r="G84" s="138"/>
      <c r="H84" s="138"/>
      <c r="I84" s="138"/>
      <c r="J84" s="138"/>
      <c r="K84" s="138"/>
      <c r="L84" s="138"/>
      <c r="M84" s="138"/>
      <c r="N84" s="241"/>
      <c r="O84" s="240">
        <v>0</v>
      </c>
      <c r="P84" s="138">
        <v>0</v>
      </c>
      <c r="Q84" s="139"/>
      <c r="R84" s="139"/>
      <c r="S84" s="138">
        <v>0</v>
      </c>
      <c r="T84" s="139">
        <v>0</v>
      </c>
      <c r="U84" s="139"/>
      <c r="V84" s="139"/>
      <c r="W84" s="139"/>
      <c r="X84" s="242"/>
      <c r="Y84" s="243">
        <v>0</v>
      </c>
      <c r="Z84" s="139">
        <v>0</v>
      </c>
      <c r="AA84" s="139"/>
      <c r="AB84" s="139"/>
      <c r="AC84" s="139">
        <v>0</v>
      </c>
      <c r="AD84" s="149">
        <v>0</v>
      </c>
      <c r="AE84" s="139"/>
      <c r="AF84" s="139"/>
      <c r="AG84" s="140"/>
      <c r="AH84" s="142"/>
      <c r="AI84" s="240">
        <v>0</v>
      </c>
      <c r="AJ84" s="138">
        <v>0</v>
      </c>
      <c r="AK84" s="138">
        <v>0</v>
      </c>
      <c r="AL84" s="138">
        <v>0</v>
      </c>
      <c r="AM84" s="138">
        <v>0</v>
      </c>
      <c r="AN84" s="138">
        <v>0</v>
      </c>
      <c r="AO84" s="138">
        <v>0</v>
      </c>
      <c r="AP84" s="138">
        <v>0</v>
      </c>
      <c r="AQ84" s="138">
        <v>0</v>
      </c>
      <c r="AR84" s="241">
        <v>0</v>
      </c>
      <c r="AS84" s="240">
        <v>0</v>
      </c>
      <c r="AT84" s="138">
        <v>0</v>
      </c>
      <c r="AU84" s="138">
        <v>0</v>
      </c>
      <c r="AV84" s="138">
        <v>0</v>
      </c>
      <c r="AW84" s="138">
        <v>0</v>
      </c>
      <c r="AX84" s="138">
        <v>0</v>
      </c>
      <c r="AY84" s="138">
        <v>0</v>
      </c>
      <c r="AZ84" s="138">
        <v>0</v>
      </c>
      <c r="BA84" s="138">
        <v>0</v>
      </c>
      <c r="BB84" s="241">
        <v>0</v>
      </c>
    </row>
    <row r="85" spans="1:54" s="174" customFormat="1" ht="18" customHeight="1" x14ac:dyDescent="0.25">
      <c r="A85" s="244">
        <v>20</v>
      </c>
      <c r="B85" s="245">
        <v>221400</v>
      </c>
      <c r="C85" s="238">
        <v>78</v>
      </c>
      <c r="D85" s="246" t="s">
        <v>1324</v>
      </c>
      <c r="E85" s="247">
        <v>182331.19999999998</v>
      </c>
      <c r="F85" s="144">
        <v>149854.29999999999</v>
      </c>
      <c r="G85" s="144">
        <v>0</v>
      </c>
      <c r="H85" s="144">
        <v>3346.5</v>
      </c>
      <c r="I85" s="144">
        <v>3027.4</v>
      </c>
      <c r="J85" s="144">
        <v>0</v>
      </c>
      <c r="K85" s="144">
        <v>0</v>
      </c>
      <c r="L85" s="144">
        <v>5666.2</v>
      </c>
      <c r="M85" s="144">
        <v>19094.900000000001</v>
      </c>
      <c r="N85" s="248">
        <v>1341.9</v>
      </c>
      <c r="O85" s="247">
        <v>195208.69999999998</v>
      </c>
      <c r="P85" s="144">
        <v>162163.1</v>
      </c>
      <c r="Q85" s="144">
        <v>0</v>
      </c>
      <c r="R85" s="144">
        <v>79.099999999999994</v>
      </c>
      <c r="S85" s="144">
        <v>3553.1</v>
      </c>
      <c r="T85" s="144">
        <v>3027.4</v>
      </c>
      <c r="U85" s="144">
        <v>0</v>
      </c>
      <c r="V85" s="144">
        <v>5949.2</v>
      </c>
      <c r="W85" s="144">
        <v>19094.900000000001</v>
      </c>
      <c r="X85" s="248">
        <v>1341.9</v>
      </c>
      <c r="Y85" s="144">
        <v>185262.2</v>
      </c>
      <c r="Z85" s="144">
        <v>153181.93699999998</v>
      </c>
      <c r="AA85" s="144">
        <v>0</v>
      </c>
      <c r="AB85" s="144">
        <v>79.05</v>
      </c>
      <c r="AC85" s="144">
        <v>3523.2417999999998</v>
      </c>
      <c r="AD85" s="149">
        <v>2206.0983999999999</v>
      </c>
      <c r="AE85" s="144">
        <v>0</v>
      </c>
      <c r="AF85" s="144">
        <v>5891.4485000000004</v>
      </c>
      <c r="AG85" s="144">
        <v>19038.481400000001</v>
      </c>
      <c r="AH85" s="248">
        <v>1341.9</v>
      </c>
      <c r="AI85" s="247">
        <v>-9946.4999999999709</v>
      </c>
      <c r="AJ85" s="144">
        <v>-8981.1630000000296</v>
      </c>
      <c r="AK85" s="144">
        <v>0</v>
      </c>
      <c r="AL85" s="144">
        <v>-4.9999999999997158E-2</v>
      </c>
      <c r="AM85" s="144">
        <v>-29.858200000000124</v>
      </c>
      <c r="AN85" s="144">
        <v>-821.30160000000024</v>
      </c>
      <c r="AO85" s="144">
        <v>0</v>
      </c>
      <c r="AP85" s="144">
        <v>-57.751499999999396</v>
      </c>
      <c r="AQ85" s="144">
        <v>-56.418600000000879</v>
      </c>
      <c r="AR85" s="248">
        <v>0</v>
      </c>
      <c r="AS85" s="247">
        <v>94.904684063773814</v>
      </c>
      <c r="AT85" s="144">
        <v>94.461648180134674</v>
      </c>
      <c r="AU85" s="144">
        <v>0</v>
      </c>
      <c r="AV85" s="144">
        <v>99.93678887484198</v>
      </c>
      <c r="AW85" s="144">
        <v>99.159657763643011</v>
      </c>
      <c r="AX85" s="144">
        <v>72.871057673250974</v>
      </c>
      <c r="AY85" s="144">
        <v>0</v>
      </c>
      <c r="AZ85" s="144">
        <v>99.029256034424805</v>
      </c>
      <c r="BA85" s="144">
        <v>99.704535766094608</v>
      </c>
      <c r="BB85" s="248">
        <v>100</v>
      </c>
    </row>
    <row r="86" spans="1:54" s="237" customFormat="1" ht="18" customHeight="1" x14ac:dyDescent="0.2">
      <c r="A86" s="244">
        <v>22</v>
      </c>
      <c r="B86" s="245">
        <v>221400</v>
      </c>
      <c r="C86" s="238">
        <v>79</v>
      </c>
      <c r="D86" s="246" t="s">
        <v>1265</v>
      </c>
      <c r="E86" s="247">
        <v>115715.99999999999</v>
      </c>
      <c r="F86" s="144">
        <v>97992.7</v>
      </c>
      <c r="G86" s="144">
        <v>0</v>
      </c>
      <c r="H86" s="144">
        <v>2879.4</v>
      </c>
      <c r="I86" s="144">
        <v>2976.1</v>
      </c>
      <c r="J86" s="144">
        <v>0</v>
      </c>
      <c r="K86" s="144">
        <v>0</v>
      </c>
      <c r="L86" s="144">
        <v>0</v>
      </c>
      <c r="M86" s="144">
        <v>10525.9</v>
      </c>
      <c r="N86" s="248">
        <v>1341.9</v>
      </c>
      <c r="O86" s="247">
        <v>124305.9</v>
      </c>
      <c r="P86" s="144">
        <v>106300.9</v>
      </c>
      <c r="Q86" s="144">
        <v>0</v>
      </c>
      <c r="R86" s="144">
        <v>79.099999999999994</v>
      </c>
      <c r="S86" s="144">
        <v>3082</v>
      </c>
      <c r="T86" s="144">
        <v>2976.1</v>
      </c>
      <c r="U86" s="144">
        <v>0</v>
      </c>
      <c r="V86" s="144">
        <v>0</v>
      </c>
      <c r="W86" s="144">
        <v>10525.9</v>
      </c>
      <c r="X86" s="248">
        <v>1341.9</v>
      </c>
      <c r="Y86" s="144">
        <v>117110.9</v>
      </c>
      <c r="Z86" s="144">
        <v>99905.781999999992</v>
      </c>
      <c r="AA86" s="144">
        <v>0</v>
      </c>
      <c r="AB86" s="144">
        <v>79.05</v>
      </c>
      <c r="AC86" s="144">
        <v>3052.1417999999999</v>
      </c>
      <c r="AD86" s="149">
        <v>2206.0983999999999</v>
      </c>
      <c r="AE86" s="144">
        <v>0</v>
      </c>
      <c r="AF86" s="144">
        <v>0</v>
      </c>
      <c r="AG86" s="144">
        <v>10525.9</v>
      </c>
      <c r="AH86" s="248">
        <v>1341.9</v>
      </c>
      <c r="AI86" s="144">
        <v>-7195</v>
      </c>
      <c r="AJ86" s="144">
        <v>-6395.1180000000022</v>
      </c>
      <c r="AK86" s="144">
        <v>0</v>
      </c>
      <c r="AL86" s="144">
        <v>-4.9999999999997158E-2</v>
      </c>
      <c r="AM86" s="144">
        <v>-29.858200000000124</v>
      </c>
      <c r="AN86" s="144">
        <v>-770.00160000000005</v>
      </c>
      <c r="AO86" s="144">
        <v>0</v>
      </c>
      <c r="AP86" s="144">
        <v>0</v>
      </c>
      <c r="AQ86" s="144">
        <v>0</v>
      </c>
      <c r="AR86" s="248">
        <v>0</v>
      </c>
      <c r="AS86" s="247">
        <v>94.211859614064977</v>
      </c>
      <c r="AT86" s="144">
        <v>93.983947454819301</v>
      </c>
      <c r="AU86" s="144">
        <v>0</v>
      </c>
      <c r="AV86" s="144">
        <v>99.93678887484198</v>
      </c>
      <c r="AW86" s="144">
        <v>99.03120700843607</v>
      </c>
      <c r="AX86" s="144">
        <v>74.12715970565506</v>
      </c>
      <c r="AY86" s="144">
        <v>0</v>
      </c>
      <c r="AZ86" s="144">
        <v>0</v>
      </c>
      <c r="BA86" s="144">
        <v>100</v>
      </c>
      <c r="BB86" s="248">
        <v>100</v>
      </c>
    </row>
    <row r="87" spans="1:54" s="237" customFormat="1" ht="18" customHeight="1" x14ac:dyDescent="0.2">
      <c r="A87" s="244">
        <v>21</v>
      </c>
      <c r="B87" s="245">
        <v>221400</v>
      </c>
      <c r="C87" s="238">
        <v>80</v>
      </c>
      <c r="D87" s="246" t="s">
        <v>1266</v>
      </c>
      <c r="E87" s="247">
        <v>66615.199999999983</v>
      </c>
      <c r="F87" s="144">
        <v>51861.599999999999</v>
      </c>
      <c r="G87" s="144">
        <v>0</v>
      </c>
      <c r="H87" s="144">
        <v>467.1</v>
      </c>
      <c r="I87" s="144">
        <v>51.3</v>
      </c>
      <c r="J87" s="144">
        <v>0</v>
      </c>
      <c r="K87" s="144">
        <v>0</v>
      </c>
      <c r="L87" s="144">
        <v>5666.2</v>
      </c>
      <c r="M87" s="144">
        <v>8569.0000000000036</v>
      </c>
      <c r="N87" s="248">
        <v>0</v>
      </c>
      <c r="O87" s="247">
        <v>70902.8</v>
      </c>
      <c r="P87" s="144">
        <v>55862.200000000004</v>
      </c>
      <c r="Q87" s="144">
        <v>0</v>
      </c>
      <c r="R87" s="144">
        <v>0</v>
      </c>
      <c r="S87" s="144">
        <v>471.1</v>
      </c>
      <c r="T87" s="144">
        <v>51.3</v>
      </c>
      <c r="U87" s="144">
        <v>0</v>
      </c>
      <c r="V87" s="144">
        <v>5949.2</v>
      </c>
      <c r="W87" s="144">
        <v>8569.0000000000036</v>
      </c>
      <c r="X87" s="248">
        <v>0</v>
      </c>
      <c r="Y87" s="247">
        <v>68151.284899999984</v>
      </c>
      <c r="Z87" s="144">
        <v>53276.154999999992</v>
      </c>
      <c r="AA87" s="144">
        <v>0</v>
      </c>
      <c r="AB87" s="144">
        <v>0</v>
      </c>
      <c r="AC87" s="144">
        <v>471.1</v>
      </c>
      <c r="AD87" s="149">
        <v>0</v>
      </c>
      <c r="AE87" s="144">
        <v>0</v>
      </c>
      <c r="AF87" s="144">
        <v>5891.4485000000004</v>
      </c>
      <c r="AG87" s="144">
        <v>8512.5814000000009</v>
      </c>
      <c r="AH87" s="248">
        <v>0</v>
      </c>
      <c r="AI87" s="247">
        <v>-2751.5151000000187</v>
      </c>
      <c r="AJ87" s="144">
        <v>-2586.0450000000128</v>
      </c>
      <c r="AK87" s="144">
        <v>0</v>
      </c>
      <c r="AL87" s="144">
        <v>0</v>
      </c>
      <c r="AM87" s="144">
        <v>0</v>
      </c>
      <c r="AN87" s="144">
        <v>-51.3</v>
      </c>
      <c r="AO87" s="144">
        <v>0</v>
      </c>
      <c r="AP87" s="144">
        <v>-57.751499999999396</v>
      </c>
      <c r="AQ87" s="144">
        <v>-56.418600000002698</v>
      </c>
      <c r="AR87" s="248">
        <v>0</v>
      </c>
      <c r="AS87" s="247">
        <v>96.119313905797767</v>
      </c>
      <c r="AT87" s="144">
        <v>95.370671044104938</v>
      </c>
      <c r="AU87" s="144">
        <v>0</v>
      </c>
      <c r="AV87" s="144">
        <v>0</v>
      </c>
      <c r="AW87" s="144">
        <v>100</v>
      </c>
      <c r="AX87" s="144">
        <v>0</v>
      </c>
      <c r="AY87" s="144">
        <v>0</v>
      </c>
      <c r="AZ87" s="144">
        <v>99.029256034424805</v>
      </c>
      <c r="BA87" s="144">
        <v>99.341596452328133</v>
      </c>
      <c r="BB87" s="248">
        <v>0</v>
      </c>
    </row>
    <row r="88" spans="1:54" s="174" customFormat="1" ht="29.25" customHeight="1" x14ac:dyDescent="0.25">
      <c r="A88" s="244">
        <v>22</v>
      </c>
      <c r="B88" s="245">
        <v>221400</v>
      </c>
      <c r="C88" s="238">
        <v>81</v>
      </c>
      <c r="D88" s="239" t="s">
        <v>1291</v>
      </c>
      <c r="E88" s="247">
        <v>115715.99999999999</v>
      </c>
      <c r="F88" s="138">
        <v>97992.7</v>
      </c>
      <c r="G88" s="138">
        <v>0</v>
      </c>
      <c r="H88" s="138">
        <v>2879.4</v>
      </c>
      <c r="I88" s="138">
        <v>2976.1</v>
      </c>
      <c r="J88" s="138">
        <v>0</v>
      </c>
      <c r="K88" s="138">
        <v>0</v>
      </c>
      <c r="L88" s="138">
        <v>0</v>
      </c>
      <c r="M88" s="138">
        <v>10525.9</v>
      </c>
      <c r="N88" s="241">
        <v>1341.9</v>
      </c>
      <c r="O88" s="240">
        <v>124305.9</v>
      </c>
      <c r="P88" s="138">
        <v>106300.9</v>
      </c>
      <c r="Q88" s="139">
        <v>0</v>
      </c>
      <c r="R88" s="139">
        <v>79.099999999999994</v>
      </c>
      <c r="S88" s="138">
        <v>3082</v>
      </c>
      <c r="T88" s="139">
        <v>2976.1</v>
      </c>
      <c r="U88" s="139">
        <v>0</v>
      </c>
      <c r="V88" s="139">
        <v>0</v>
      </c>
      <c r="W88" s="139">
        <v>10525.9</v>
      </c>
      <c r="X88" s="242">
        <v>1341.9</v>
      </c>
      <c r="Y88" s="243">
        <v>117110.87219999998</v>
      </c>
      <c r="Z88" s="139">
        <v>99905.781999999992</v>
      </c>
      <c r="AA88" s="139">
        <v>0</v>
      </c>
      <c r="AB88" s="139">
        <v>79.05</v>
      </c>
      <c r="AC88" s="139">
        <v>3052.1417999999999</v>
      </c>
      <c r="AD88" s="149">
        <v>2206.0983999999999</v>
      </c>
      <c r="AE88" s="139">
        <v>0</v>
      </c>
      <c r="AF88" s="139">
        <v>0</v>
      </c>
      <c r="AG88" s="140">
        <v>10525.9</v>
      </c>
      <c r="AH88" s="142">
        <v>1341.9</v>
      </c>
      <c r="AI88" s="247">
        <v>-7195.0278000000108</v>
      </c>
      <c r="AJ88" s="138">
        <v>-6395.1180000000022</v>
      </c>
      <c r="AK88" s="138">
        <v>0</v>
      </c>
      <c r="AL88" s="138">
        <v>-4.9999999999997158E-2</v>
      </c>
      <c r="AM88" s="138">
        <v>-29.858200000000124</v>
      </c>
      <c r="AN88" s="138">
        <v>-770.00160000000005</v>
      </c>
      <c r="AO88" s="138">
        <v>0</v>
      </c>
      <c r="AP88" s="138">
        <v>0</v>
      </c>
      <c r="AQ88" s="138">
        <v>0</v>
      </c>
      <c r="AR88" s="241">
        <v>0</v>
      </c>
      <c r="AS88" s="247">
        <v>94.211837249881142</v>
      </c>
      <c r="AT88" s="138">
        <v>93.983947454819301</v>
      </c>
      <c r="AU88" s="138">
        <v>0</v>
      </c>
      <c r="AV88" s="138">
        <v>99.93678887484198</v>
      </c>
      <c r="AW88" s="138">
        <v>99.03120700843607</v>
      </c>
      <c r="AX88" s="138">
        <v>74.12715970565506</v>
      </c>
      <c r="AY88" s="138">
        <v>0</v>
      </c>
      <c r="AZ88" s="138">
        <v>0</v>
      </c>
      <c r="BA88" s="138">
        <v>100</v>
      </c>
      <c r="BB88" s="241">
        <v>100</v>
      </c>
    </row>
    <row r="89" spans="1:54" s="174" customFormat="1" ht="18" customHeight="1" x14ac:dyDescent="0.25">
      <c r="A89" s="244">
        <v>21</v>
      </c>
      <c r="B89" s="245">
        <v>221400</v>
      </c>
      <c r="C89" s="238">
        <v>82</v>
      </c>
      <c r="D89" s="239" t="s">
        <v>1325</v>
      </c>
      <c r="E89" s="247">
        <v>1882</v>
      </c>
      <c r="F89" s="138">
        <v>1611.3</v>
      </c>
      <c r="G89" s="138">
        <v>0</v>
      </c>
      <c r="H89" s="138">
        <v>0</v>
      </c>
      <c r="I89" s="138">
        <v>0</v>
      </c>
      <c r="J89" s="138">
        <v>0</v>
      </c>
      <c r="K89" s="138">
        <v>0</v>
      </c>
      <c r="L89" s="138">
        <v>0</v>
      </c>
      <c r="M89" s="138">
        <v>270.7</v>
      </c>
      <c r="N89" s="241">
        <v>0</v>
      </c>
      <c r="O89" s="240">
        <v>1975.0000000000002</v>
      </c>
      <c r="P89" s="138">
        <v>1704.3</v>
      </c>
      <c r="Q89" s="139">
        <v>0</v>
      </c>
      <c r="R89" s="139">
        <v>0</v>
      </c>
      <c r="S89" s="138">
        <v>0</v>
      </c>
      <c r="T89" s="139">
        <v>0</v>
      </c>
      <c r="U89" s="139">
        <v>0</v>
      </c>
      <c r="V89" s="139">
        <v>0</v>
      </c>
      <c r="W89" s="139">
        <v>270.7</v>
      </c>
      <c r="X89" s="242">
        <v>0</v>
      </c>
      <c r="Y89" s="243">
        <v>1098.7588000000001</v>
      </c>
      <c r="Z89" s="139">
        <v>828.05880000000002</v>
      </c>
      <c r="AA89" s="139">
        <v>0</v>
      </c>
      <c r="AB89" s="139">
        <v>0</v>
      </c>
      <c r="AC89" s="139">
        <v>0</v>
      </c>
      <c r="AD89" s="149">
        <v>0</v>
      </c>
      <c r="AE89" s="139">
        <v>0</v>
      </c>
      <c r="AF89" s="139">
        <v>0</v>
      </c>
      <c r="AG89" s="140">
        <v>270.7</v>
      </c>
      <c r="AH89" s="142">
        <v>0</v>
      </c>
      <c r="AI89" s="247">
        <v>-876.24120000000016</v>
      </c>
      <c r="AJ89" s="138">
        <v>-876.24119999999994</v>
      </c>
      <c r="AK89" s="138">
        <v>0</v>
      </c>
      <c r="AL89" s="138">
        <v>0</v>
      </c>
      <c r="AM89" s="138">
        <v>0</v>
      </c>
      <c r="AN89" s="138">
        <v>0</v>
      </c>
      <c r="AO89" s="138">
        <v>0</v>
      </c>
      <c r="AP89" s="138">
        <v>0</v>
      </c>
      <c r="AQ89" s="138">
        <v>0</v>
      </c>
      <c r="AR89" s="241">
        <v>0</v>
      </c>
      <c r="AS89" s="247">
        <v>55.633356962025317</v>
      </c>
      <c r="AT89" s="138">
        <v>48.586446048230947</v>
      </c>
      <c r="AU89" s="138">
        <v>0</v>
      </c>
      <c r="AV89" s="138">
        <v>0</v>
      </c>
      <c r="AW89" s="138">
        <v>0</v>
      </c>
      <c r="AX89" s="138">
        <v>0</v>
      </c>
      <c r="AY89" s="138">
        <v>0</v>
      </c>
      <c r="AZ89" s="138">
        <v>0</v>
      </c>
      <c r="BA89" s="138">
        <v>100</v>
      </c>
      <c r="BB89" s="241">
        <v>0</v>
      </c>
    </row>
    <row r="90" spans="1:54" s="174" customFormat="1" ht="18" customHeight="1" x14ac:dyDescent="0.25">
      <c r="A90" s="244">
        <v>21</v>
      </c>
      <c r="B90" s="245">
        <v>221400</v>
      </c>
      <c r="C90" s="238">
        <v>83</v>
      </c>
      <c r="D90" s="239" t="s">
        <v>1326</v>
      </c>
      <c r="E90" s="247">
        <v>214.9</v>
      </c>
      <c r="F90" s="138">
        <v>0</v>
      </c>
      <c r="G90" s="138">
        <v>0</v>
      </c>
      <c r="H90" s="138">
        <v>0</v>
      </c>
      <c r="I90" s="138">
        <v>0</v>
      </c>
      <c r="J90" s="138">
        <v>0</v>
      </c>
      <c r="K90" s="138">
        <v>0</v>
      </c>
      <c r="L90" s="138">
        <v>135</v>
      </c>
      <c r="M90" s="138">
        <v>79.900000000000006</v>
      </c>
      <c r="N90" s="241">
        <v>0</v>
      </c>
      <c r="O90" s="240">
        <v>214.9</v>
      </c>
      <c r="P90" s="138">
        <v>0</v>
      </c>
      <c r="Q90" s="139">
        <v>0</v>
      </c>
      <c r="R90" s="139">
        <v>0</v>
      </c>
      <c r="S90" s="138">
        <v>0</v>
      </c>
      <c r="T90" s="139">
        <v>0</v>
      </c>
      <c r="U90" s="139">
        <v>0</v>
      </c>
      <c r="V90" s="139">
        <v>135</v>
      </c>
      <c r="W90" s="139">
        <v>79.900000000000006</v>
      </c>
      <c r="X90" s="242">
        <v>0</v>
      </c>
      <c r="Y90" s="243">
        <v>213.52030000000002</v>
      </c>
      <c r="Z90" s="139">
        <v>0</v>
      </c>
      <c r="AA90" s="139">
        <v>0</v>
      </c>
      <c r="AB90" s="139">
        <v>0</v>
      </c>
      <c r="AC90" s="139">
        <v>0</v>
      </c>
      <c r="AD90" s="149">
        <v>0</v>
      </c>
      <c r="AE90" s="139">
        <v>0</v>
      </c>
      <c r="AF90" s="139">
        <v>134.9616</v>
      </c>
      <c r="AG90" s="140">
        <v>78.558700000000002</v>
      </c>
      <c r="AH90" s="142">
        <v>0</v>
      </c>
      <c r="AI90" s="247">
        <v>-1.3796999999999855</v>
      </c>
      <c r="AJ90" s="138">
        <v>0</v>
      </c>
      <c r="AK90" s="138">
        <v>0</v>
      </c>
      <c r="AL90" s="138">
        <v>0</v>
      </c>
      <c r="AM90" s="138">
        <v>0</v>
      </c>
      <c r="AN90" s="138">
        <v>0</v>
      </c>
      <c r="AO90" s="138">
        <v>0</v>
      </c>
      <c r="AP90" s="138">
        <v>-3.8399999999995771E-2</v>
      </c>
      <c r="AQ90" s="138">
        <v>-1.3413000000000039</v>
      </c>
      <c r="AR90" s="241">
        <v>0</v>
      </c>
      <c r="AS90" s="247">
        <v>99.35798045602607</v>
      </c>
      <c r="AT90" s="138">
        <v>0</v>
      </c>
      <c r="AU90" s="138">
        <v>0</v>
      </c>
      <c r="AV90" s="138">
        <v>0</v>
      </c>
      <c r="AW90" s="138">
        <v>0</v>
      </c>
      <c r="AX90" s="138">
        <v>0</v>
      </c>
      <c r="AY90" s="138">
        <v>0</v>
      </c>
      <c r="AZ90" s="138">
        <v>99.971555555555554</v>
      </c>
      <c r="BA90" s="138">
        <v>98.321276595744678</v>
      </c>
      <c r="BB90" s="241">
        <v>0</v>
      </c>
    </row>
    <row r="91" spans="1:54" s="174" customFormat="1" ht="18" customHeight="1" x14ac:dyDescent="0.25">
      <c r="A91" s="244">
        <v>21</v>
      </c>
      <c r="B91" s="245">
        <v>221400</v>
      </c>
      <c r="C91" s="238">
        <v>84</v>
      </c>
      <c r="D91" s="239" t="s">
        <v>1327</v>
      </c>
      <c r="E91" s="247">
        <v>1563.5</v>
      </c>
      <c r="F91" s="138">
        <v>1302.4000000000001</v>
      </c>
      <c r="G91" s="138">
        <v>0</v>
      </c>
      <c r="H91" s="138">
        <v>0</v>
      </c>
      <c r="I91" s="138">
        <v>0</v>
      </c>
      <c r="J91" s="138">
        <v>0</v>
      </c>
      <c r="K91" s="138">
        <v>0</v>
      </c>
      <c r="L91" s="138">
        <v>0</v>
      </c>
      <c r="M91" s="138">
        <v>261.10000000000002</v>
      </c>
      <c r="N91" s="241">
        <v>0</v>
      </c>
      <c r="O91" s="240">
        <v>1578.3</v>
      </c>
      <c r="P91" s="138">
        <v>1317.2</v>
      </c>
      <c r="Q91" s="139">
        <v>0</v>
      </c>
      <c r="R91" s="139">
        <v>0</v>
      </c>
      <c r="S91" s="138">
        <v>0</v>
      </c>
      <c r="T91" s="139">
        <v>0</v>
      </c>
      <c r="U91" s="139">
        <v>0</v>
      </c>
      <c r="V91" s="139">
        <v>0</v>
      </c>
      <c r="W91" s="139">
        <v>261.10000000000002</v>
      </c>
      <c r="X91" s="242">
        <v>0</v>
      </c>
      <c r="Y91" s="243">
        <v>1569.3022000000001</v>
      </c>
      <c r="Z91" s="139">
        <v>1317.2</v>
      </c>
      <c r="AA91" s="139">
        <v>0</v>
      </c>
      <c r="AB91" s="139">
        <v>0</v>
      </c>
      <c r="AC91" s="139">
        <v>0</v>
      </c>
      <c r="AD91" s="149">
        <v>0</v>
      </c>
      <c r="AE91" s="139">
        <v>0</v>
      </c>
      <c r="AF91" s="139">
        <v>0</v>
      </c>
      <c r="AG91" s="140">
        <v>252.10220000000001</v>
      </c>
      <c r="AH91" s="142">
        <v>0</v>
      </c>
      <c r="AI91" s="247">
        <v>-8.9977999999998701</v>
      </c>
      <c r="AJ91" s="138">
        <v>0</v>
      </c>
      <c r="AK91" s="138">
        <v>0</v>
      </c>
      <c r="AL91" s="138">
        <v>0</v>
      </c>
      <c r="AM91" s="138">
        <v>0</v>
      </c>
      <c r="AN91" s="138">
        <v>0</v>
      </c>
      <c r="AO91" s="138">
        <v>0</v>
      </c>
      <c r="AP91" s="138">
        <v>0</v>
      </c>
      <c r="AQ91" s="138">
        <v>-8.9978000000000122</v>
      </c>
      <c r="AR91" s="241">
        <v>0</v>
      </c>
      <c r="AS91" s="247">
        <v>99.429905594627144</v>
      </c>
      <c r="AT91" s="138">
        <v>100</v>
      </c>
      <c r="AU91" s="138">
        <v>0</v>
      </c>
      <c r="AV91" s="138">
        <v>0</v>
      </c>
      <c r="AW91" s="138">
        <v>0</v>
      </c>
      <c r="AX91" s="138">
        <v>0</v>
      </c>
      <c r="AY91" s="138">
        <v>0</v>
      </c>
      <c r="AZ91" s="138">
        <v>0</v>
      </c>
      <c r="BA91" s="138">
        <v>96.553887399463804</v>
      </c>
      <c r="BB91" s="241">
        <v>0</v>
      </c>
    </row>
    <row r="92" spans="1:54" s="174" customFormat="1" ht="18" customHeight="1" x14ac:dyDescent="0.25">
      <c r="A92" s="244">
        <v>21</v>
      </c>
      <c r="B92" s="245">
        <v>221400</v>
      </c>
      <c r="C92" s="238">
        <v>85</v>
      </c>
      <c r="D92" s="239" t="s">
        <v>1328</v>
      </c>
      <c r="E92" s="247">
        <v>1593.8999999999999</v>
      </c>
      <c r="F92" s="138">
        <v>1365.6</v>
      </c>
      <c r="G92" s="138">
        <v>0</v>
      </c>
      <c r="H92" s="138">
        <v>0</v>
      </c>
      <c r="I92" s="138">
        <v>0</v>
      </c>
      <c r="J92" s="138">
        <v>0</v>
      </c>
      <c r="K92" s="138">
        <v>0</v>
      </c>
      <c r="L92" s="138">
        <v>0</v>
      </c>
      <c r="M92" s="138">
        <v>228.3</v>
      </c>
      <c r="N92" s="241">
        <v>0</v>
      </c>
      <c r="O92" s="240">
        <v>1716.6999999999996</v>
      </c>
      <c r="P92" s="138">
        <v>1488.3999999999999</v>
      </c>
      <c r="Q92" s="139">
        <v>0</v>
      </c>
      <c r="R92" s="139">
        <v>0</v>
      </c>
      <c r="S92" s="138">
        <v>0</v>
      </c>
      <c r="T92" s="139">
        <v>0</v>
      </c>
      <c r="U92" s="139">
        <v>0</v>
      </c>
      <c r="V92" s="139">
        <v>0</v>
      </c>
      <c r="W92" s="139">
        <v>228.3</v>
      </c>
      <c r="X92" s="242">
        <v>0</v>
      </c>
      <c r="Y92" s="243">
        <v>1295.2556999999999</v>
      </c>
      <c r="Z92" s="139">
        <v>1069.0629999999999</v>
      </c>
      <c r="AA92" s="139">
        <v>0</v>
      </c>
      <c r="AB92" s="139">
        <v>0</v>
      </c>
      <c r="AC92" s="139">
        <v>0</v>
      </c>
      <c r="AD92" s="149">
        <v>0</v>
      </c>
      <c r="AE92" s="139">
        <v>0</v>
      </c>
      <c r="AF92" s="139">
        <v>0</v>
      </c>
      <c r="AG92" s="140">
        <v>226.1927</v>
      </c>
      <c r="AH92" s="142">
        <v>0</v>
      </c>
      <c r="AI92" s="247">
        <v>-421.44429999999966</v>
      </c>
      <c r="AJ92" s="138">
        <v>-419.33699999999999</v>
      </c>
      <c r="AK92" s="138">
        <v>0</v>
      </c>
      <c r="AL92" s="138">
        <v>0</v>
      </c>
      <c r="AM92" s="138">
        <v>0</v>
      </c>
      <c r="AN92" s="138">
        <v>0</v>
      </c>
      <c r="AO92" s="138">
        <v>0</v>
      </c>
      <c r="AP92" s="138">
        <v>0</v>
      </c>
      <c r="AQ92" s="138">
        <v>-2.1073000000000093</v>
      </c>
      <c r="AR92" s="241">
        <v>0</v>
      </c>
      <c r="AS92" s="247">
        <v>75.45032329469332</v>
      </c>
      <c r="AT92" s="138">
        <v>71.826323568933077</v>
      </c>
      <c r="AU92" s="138">
        <v>0</v>
      </c>
      <c r="AV92" s="138">
        <v>0</v>
      </c>
      <c r="AW92" s="138">
        <v>0</v>
      </c>
      <c r="AX92" s="138">
        <v>0</v>
      </c>
      <c r="AY92" s="138">
        <v>0</v>
      </c>
      <c r="AZ92" s="138">
        <v>0</v>
      </c>
      <c r="BA92" s="138">
        <v>99.076960140166449</v>
      </c>
      <c r="BB92" s="241">
        <v>0</v>
      </c>
    </row>
    <row r="93" spans="1:54" s="174" customFormat="1" ht="18" customHeight="1" x14ac:dyDescent="0.25">
      <c r="A93" s="244">
        <v>21</v>
      </c>
      <c r="B93" s="245">
        <v>221400</v>
      </c>
      <c r="C93" s="238">
        <v>86</v>
      </c>
      <c r="D93" s="239" t="s">
        <v>1329</v>
      </c>
      <c r="E93" s="247">
        <v>1316.8</v>
      </c>
      <c r="F93" s="138">
        <v>1177.8</v>
      </c>
      <c r="G93" s="138">
        <v>0</v>
      </c>
      <c r="H93" s="138">
        <v>0</v>
      </c>
      <c r="I93" s="138">
        <v>0</v>
      </c>
      <c r="J93" s="138">
        <v>0</v>
      </c>
      <c r="K93" s="138">
        <v>0</v>
      </c>
      <c r="L93" s="138">
        <v>0</v>
      </c>
      <c r="M93" s="138">
        <v>139</v>
      </c>
      <c r="N93" s="241">
        <v>0</v>
      </c>
      <c r="O93" s="240">
        <v>1415.6000000000001</v>
      </c>
      <c r="P93" s="138">
        <v>1276.6000000000001</v>
      </c>
      <c r="Q93" s="139">
        <v>0</v>
      </c>
      <c r="R93" s="139">
        <v>0</v>
      </c>
      <c r="S93" s="138">
        <v>0</v>
      </c>
      <c r="T93" s="139">
        <v>0</v>
      </c>
      <c r="U93" s="139">
        <v>0</v>
      </c>
      <c r="V93" s="139">
        <v>0</v>
      </c>
      <c r="W93" s="139">
        <v>139</v>
      </c>
      <c r="X93" s="242">
        <v>0</v>
      </c>
      <c r="Y93" s="243">
        <v>1406.548</v>
      </c>
      <c r="Z93" s="139">
        <v>1267.548</v>
      </c>
      <c r="AA93" s="139">
        <v>0</v>
      </c>
      <c r="AB93" s="139">
        <v>0</v>
      </c>
      <c r="AC93" s="139">
        <v>0</v>
      </c>
      <c r="AD93" s="149">
        <v>0</v>
      </c>
      <c r="AE93" s="139">
        <v>0</v>
      </c>
      <c r="AF93" s="139">
        <v>0</v>
      </c>
      <c r="AG93" s="140">
        <v>139</v>
      </c>
      <c r="AH93" s="142">
        <v>0</v>
      </c>
      <c r="AI93" s="247">
        <v>-9.0520000000001346</v>
      </c>
      <c r="AJ93" s="138">
        <v>-9.0520000000001346</v>
      </c>
      <c r="AK93" s="138">
        <v>0</v>
      </c>
      <c r="AL93" s="138">
        <v>0</v>
      </c>
      <c r="AM93" s="138">
        <v>0</v>
      </c>
      <c r="AN93" s="138">
        <v>0</v>
      </c>
      <c r="AO93" s="138">
        <v>0</v>
      </c>
      <c r="AP93" s="138">
        <v>0</v>
      </c>
      <c r="AQ93" s="138">
        <v>0</v>
      </c>
      <c r="AR93" s="241">
        <v>0</v>
      </c>
      <c r="AS93" s="247">
        <v>99.360553828765177</v>
      </c>
      <c r="AT93" s="138">
        <v>99.290929030236555</v>
      </c>
      <c r="AU93" s="138">
        <v>0</v>
      </c>
      <c r="AV93" s="138">
        <v>0</v>
      </c>
      <c r="AW93" s="138">
        <v>0</v>
      </c>
      <c r="AX93" s="138">
        <v>0</v>
      </c>
      <c r="AY93" s="138">
        <v>0</v>
      </c>
      <c r="AZ93" s="138">
        <v>0</v>
      </c>
      <c r="BA93" s="138">
        <v>100</v>
      </c>
      <c r="BB93" s="241">
        <v>0</v>
      </c>
    </row>
    <row r="94" spans="1:54" s="174" customFormat="1" ht="18" customHeight="1" x14ac:dyDescent="0.25">
      <c r="A94" s="244">
        <v>21</v>
      </c>
      <c r="B94" s="245">
        <v>221400</v>
      </c>
      <c r="C94" s="238">
        <v>87</v>
      </c>
      <c r="D94" s="239" t="s">
        <v>1324</v>
      </c>
      <c r="E94" s="247">
        <v>15073.9</v>
      </c>
      <c r="F94" s="138">
        <v>13041</v>
      </c>
      <c r="G94" s="138">
        <v>0</v>
      </c>
      <c r="H94" s="138">
        <v>0</v>
      </c>
      <c r="I94" s="138">
        <v>51.3</v>
      </c>
      <c r="J94" s="138">
        <v>0</v>
      </c>
      <c r="K94" s="138">
        <v>0</v>
      </c>
      <c r="L94" s="138">
        <v>1010</v>
      </c>
      <c r="M94" s="138">
        <v>971.6</v>
      </c>
      <c r="N94" s="241">
        <v>0</v>
      </c>
      <c r="O94" s="240">
        <v>15420.899999999998</v>
      </c>
      <c r="P94" s="138">
        <v>13388</v>
      </c>
      <c r="Q94" s="139">
        <v>0</v>
      </c>
      <c r="R94" s="139">
        <v>0</v>
      </c>
      <c r="S94" s="138">
        <v>0</v>
      </c>
      <c r="T94" s="139">
        <v>51.3</v>
      </c>
      <c r="U94" s="139">
        <v>0</v>
      </c>
      <c r="V94" s="139">
        <v>1010</v>
      </c>
      <c r="W94" s="139">
        <v>971.6</v>
      </c>
      <c r="X94" s="242">
        <v>0</v>
      </c>
      <c r="Y94" s="243">
        <v>15369.5987</v>
      </c>
      <c r="Z94" s="139">
        <v>13388</v>
      </c>
      <c r="AA94" s="139">
        <v>0</v>
      </c>
      <c r="AB94" s="139">
        <v>0</v>
      </c>
      <c r="AC94" s="139">
        <v>0</v>
      </c>
      <c r="AD94" s="149">
        <v>0</v>
      </c>
      <c r="AE94" s="139">
        <v>0</v>
      </c>
      <c r="AF94" s="139">
        <v>1009.9987</v>
      </c>
      <c r="AG94" s="140">
        <v>971.6</v>
      </c>
      <c r="AH94" s="142">
        <v>0</v>
      </c>
      <c r="AI94" s="247">
        <v>-51.301299999997354</v>
      </c>
      <c r="AJ94" s="138">
        <v>0</v>
      </c>
      <c r="AK94" s="138">
        <v>0</v>
      </c>
      <c r="AL94" s="138">
        <v>0</v>
      </c>
      <c r="AM94" s="138">
        <v>0</v>
      </c>
      <c r="AN94" s="138">
        <v>-51.3</v>
      </c>
      <c r="AO94" s="138">
        <v>0</v>
      </c>
      <c r="AP94" s="138">
        <v>-1.3000000000147338E-3</v>
      </c>
      <c r="AQ94" s="138">
        <v>0</v>
      </c>
      <c r="AR94" s="241">
        <v>0</v>
      </c>
      <c r="AS94" s="247">
        <v>99.66732616124871</v>
      </c>
      <c r="AT94" s="138">
        <v>100</v>
      </c>
      <c r="AU94" s="138">
        <v>0</v>
      </c>
      <c r="AV94" s="138">
        <v>0</v>
      </c>
      <c r="AW94" s="138">
        <v>0</v>
      </c>
      <c r="AX94" s="138">
        <v>0</v>
      </c>
      <c r="AY94" s="138">
        <v>0</v>
      </c>
      <c r="AZ94" s="138">
        <v>99.999871287128713</v>
      </c>
      <c r="BA94" s="138">
        <v>100</v>
      </c>
      <c r="BB94" s="241">
        <v>0</v>
      </c>
    </row>
    <row r="95" spans="1:54" s="174" customFormat="1" ht="18" customHeight="1" x14ac:dyDescent="0.25">
      <c r="A95" s="244">
        <v>21</v>
      </c>
      <c r="B95" s="245">
        <v>221400</v>
      </c>
      <c r="C95" s="238">
        <v>88</v>
      </c>
      <c r="D95" s="239" t="s">
        <v>1293</v>
      </c>
      <c r="E95" s="247">
        <v>602.70000000000005</v>
      </c>
      <c r="F95" s="138">
        <v>506.5</v>
      </c>
      <c r="G95" s="138">
        <v>0</v>
      </c>
      <c r="H95" s="138">
        <v>0</v>
      </c>
      <c r="I95" s="138">
        <v>0</v>
      </c>
      <c r="J95" s="138">
        <v>0</v>
      </c>
      <c r="K95" s="138">
        <v>0</v>
      </c>
      <c r="L95" s="138">
        <v>0</v>
      </c>
      <c r="M95" s="138">
        <v>96.2</v>
      </c>
      <c r="N95" s="241">
        <v>0</v>
      </c>
      <c r="O95" s="240">
        <v>620.40000000000009</v>
      </c>
      <c r="P95" s="138">
        <v>524.20000000000005</v>
      </c>
      <c r="Q95" s="139">
        <v>0</v>
      </c>
      <c r="R95" s="139">
        <v>0</v>
      </c>
      <c r="S95" s="138">
        <v>0</v>
      </c>
      <c r="T95" s="139">
        <v>0</v>
      </c>
      <c r="U95" s="139">
        <v>0</v>
      </c>
      <c r="V95" s="139">
        <v>0</v>
      </c>
      <c r="W95" s="139">
        <v>96.2</v>
      </c>
      <c r="X95" s="242">
        <v>0</v>
      </c>
      <c r="Y95" s="243">
        <v>581.66549999999995</v>
      </c>
      <c r="Z95" s="139">
        <v>485.55169999999998</v>
      </c>
      <c r="AA95" s="139">
        <v>0</v>
      </c>
      <c r="AB95" s="139">
        <v>0</v>
      </c>
      <c r="AC95" s="139">
        <v>0</v>
      </c>
      <c r="AD95" s="149">
        <v>0</v>
      </c>
      <c r="AE95" s="139">
        <v>0</v>
      </c>
      <c r="AF95" s="139">
        <v>0</v>
      </c>
      <c r="AG95" s="140">
        <v>96.113799999999998</v>
      </c>
      <c r="AH95" s="142">
        <v>0</v>
      </c>
      <c r="AI95" s="247">
        <v>-38.734500000000139</v>
      </c>
      <c r="AJ95" s="138">
        <v>-38.648300000000063</v>
      </c>
      <c r="AK95" s="138">
        <v>0</v>
      </c>
      <c r="AL95" s="138">
        <v>0</v>
      </c>
      <c r="AM95" s="138">
        <v>0</v>
      </c>
      <c r="AN95" s="138">
        <v>0</v>
      </c>
      <c r="AO95" s="138">
        <v>0</v>
      </c>
      <c r="AP95" s="138">
        <v>0</v>
      </c>
      <c r="AQ95" s="138">
        <v>-8.6200000000005161E-2</v>
      </c>
      <c r="AR95" s="241">
        <v>0</v>
      </c>
      <c r="AS95" s="247">
        <v>93.756528046421636</v>
      </c>
      <c r="AT95" s="138">
        <v>92.627184280808834</v>
      </c>
      <c r="AU95" s="138">
        <v>0</v>
      </c>
      <c r="AV95" s="138">
        <v>0</v>
      </c>
      <c r="AW95" s="138">
        <v>0</v>
      </c>
      <c r="AX95" s="138">
        <v>0</v>
      </c>
      <c r="AY95" s="138">
        <v>0</v>
      </c>
      <c r="AZ95" s="138">
        <v>0</v>
      </c>
      <c r="BA95" s="138">
        <v>99.910395010395007</v>
      </c>
      <c r="BB95" s="241">
        <v>0</v>
      </c>
    </row>
    <row r="96" spans="1:54" s="174" customFormat="1" ht="27.75" customHeight="1" x14ac:dyDescent="0.25">
      <c r="A96" s="244">
        <v>21</v>
      </c>
      <c r="B96" s="245">
        <v>221400</v>
      </c>
      <c r="C96" s="238">
        <v>89</v>
      </c>
      <c r="D96" s="239" t="s">
        <v>1330</v>
      </c>
      <c r="E96" s="247">
        <v>2004.2</v>
      </c>
      <c r="F96" s="138">
        <v>1533</v>
      </c>
      <c r="G96" s="138">
        <v>0</v>
      </c>
      <c r="H96" s="138">
        <v>0</v>
      </c>
      <c r="I96" s="138">
        <v>0</v>
      </c>
      <c r="J96" s="138">
        <v>0</v>
      </c>
      <c r="K96" s="138">
        <v>0</v>
      </c>
      <c r="L96" s="138">
        <v>0</v>
      </c>
      <c r="M96" s="138">
        <v>471.2</v>
      </c>
      <c r="N96" s="241">
        <v>0</v>
      </c>
      <c r="O96" s="240">
        <v>2140.2999999999997</v>
      </c>
      <c r="P96" s="138">
        <v>1669.1000000000001</v>
      </c>
      <c r="Q96" s="139">
        <v>0</v>
      </c>
      <c r="R96" s="139">
        <v>0</v>
      </c>
      <c r="S96" s="138">
        <v>0</v>
      </c>
      <c r="T96" s="139">
        <v>0</v>
      </c>
      <c r="U96" s="139">
        <v>0</v>
      </c>
      <c r="V96" s="139">
        <v>0</v>
      </c>
      <c r="W96" s="139">
        <v>471.2</v>
      </c>
      <c r="X96" s="242">
        <v>0</v>
      </c>
      <c r="Y96" s="243">
        <v>2131.8851</v>
      </c>
      <c r="Z96" s="139">
        <v>1660.6940999999999</v>
      </c>
      <c r="AA96" s="139">
        <v>0</v>
      </c>
      <c r="AB96" s="139">
        <v>0</v>
      </c>
      <c r="AC96" s="139">
        <v>0</v>
      </c>
      <c r="AD96" s="149">
        <v>0</v>
      </c>
      <c r="AE96" s="139">
        <v>0</v>
      </c>
      <c r="AF96" s="139">
        <v>0</v>
      </c>
      <c r="AG96" s="140">
        <v>471.19099999999997</v>
      </c>
      <c r="AH96" s="142">
        <v>0</v>
      </c>
      <c r="AI96" s="247">
        <v>-8.4148999999997613</v>
      </c>
      <c r="AJ96" s="138">
        <v>-8.4059000000002015</v>
      </c>
      <c r="AK96" s="138">
        <v>0</v>
      </c>
      <c r="AL96" s="138">
        <v>0</v>
      </c>
      <c r="AM96" s="138">
        <v>0</v>
      </c>
      <c r="AN96" s="138">
        <v>0</v>
      </c>
      <c r="AO96" s="138">
        <v>0</v>
      </c>
      <c r="AP96" s="138">
        <v>0</v>
      </c>
      <c r="AQ96" s="138">
        <v>-9.0000000000145519E-3</v>
      </c>
      <c r="AR96" s="241">
        <v>0</v>
      </c>
      <c r="AS96" s="247">
        <v>99.606835490351827</v>
      </c>
      <c r="AT96" s="138">
        <v>99.496381283326329</v>
      </c>
      <c r="AU96" s="138">
        <v>0</v>
      </c>
      <c r="AV96" s="138">
        <v>0</v>
      </c>
      <c r="AW96" s="138">
        <v>0</v>
      </c>
      <c r="AX96" s="138">
        <v>0</v>
      </c>
      <c r="AY96" s="138">
        <v>0</v>
      </c>
      <c r="AZ96" s="138">
        <v>0</v>
      </c>
      <c r="BA96" s="138">
        <v>99.998089983022069</v>
      </c>
      <c r="BB96" s="241">
        <v>0</v>
      </c>
    </row>
    <row r="97" spans="1:54" s="174" customFormat="1" ht="18" customHeight="1" x14ac:dyDescent="0.25">
      <c r="A97" s="244">
        <v>21</v>
      </c>
      <c r="B97" s="245">
        <v>221400</v>
      </c>
      <c r="C97" s="238">
        <v>90</v>
      </c>
      <c r="D97" s="239" t="s">
        <v>1331</v>
      </c>
      <c r="E97" s="247">
        <v>1370</v>
      </c>
      <c r="F97" s="138">
        <v>1147.5</v>
      </c>
      <c r="G97" s="138">
        <v>0</v>
      </c>
      <c r="H97" s="138">
        <v>0</v>
      </c>
      <c r="I97" s="138">
        <v>0</v>
      </c>
      <c r="J97" s="138">
        <v>0</v>
      </c>
      <c r="K97" s="138">
        <v>0</v>
      </c>
      <c r="L97" s="138">
        <v>0</v>
      </c>
      <c r="M97" s="138">
        <v>222.5</v>
      </c>
      <c r="N97" s="241">
        <v>0</v>
      </c>
      <c r="O97" s="240">
        <v>1490.1</v>
      </c>
      <c r="P97" s="138">
        <v>1267.5999999999999</v>
      </c>
      <c r="Q97" s="139">
        <v>0</v>
      </c>
      <c r="R97" s="139">
        <v>0</v>
      </c>
      <c r="S97" s="138">
        <v>0</v>
      </c>
      <c r="T97" s="139">
        <v>0</v>
      </c>
      <c r="U97" s="139">
        <v>0</v>
      </c>
      <c r="V97" s="139">
        <v>0</v>
      </c>
      <c r="W97" s="139">
        <v>222.5</v>
      </c>
      <c r="X97" s="242">
        <v>0</v>
      </c>
      <c r="Y97" s="243">
        <v>1489.02</v>
      </c>
      <c r="Z97" s="139">
        <v>1267.5999999999999</v>
      </c>
      <c r="AA97" s="139">
        <v>0</v>
      </c>
      <c r="AB97" s="139">
        <v>0</v>
      </c>
      <c r="AC97" s="139">
        <v>0</v>
      </c>
      <c r="AD97" s="149">
        <v>0</v>
      </c>
      <c r="AE97" s="139">
        <v>0</v>
      </c>
      <c r="AF97" s="139">
        <v>0</v>
      </c>
      <c r="AG97" s="140">
        <v>221.42</v>
      </c>
      <c r="AH97" s="142">
        <v>0</v>
      </c>
      <c r="AI97" s="247">
        <v>-1.0799999999999272</v>
      </c>
      <c r="AJ97" s="138">
        <v>0</v>
      </c>
      <c r="AK97" s="138">
        <v>0</v>
      </c>
      <c r="AL97" s="138">
        <v>0</v>
      </c>
      <c r="AM97" s="138">
        <v>0</v>
      </c>
      <c r="AN97" s="138">
        <v>0</v>
      </c>
      <c r="AO97" s="138">
        <v>0</v>
      </c>
      <c r="AP97" s="138">
        <v>0</v>
      </c>
      <c r="AQ97" s="138">
        <v>-1.0800000000000125</v>
      </c>
      <c r="AR97" s="241">
        <v>0</v>
      </c>
      <c r="AS97" s="247">
        <v>99.927521642842763</v>
      </c>
      <c r="AT97" s="138">
        <v>100</v>
      </c>
      <c r="AU97" s="138">
        <v>0</v>
      </c>
      <c r="AV97" s="138">
        <v>0</v>
      </c>
      <c r="AW97" s="138">
        <v>0</v>
      </c>
      <c r="AX97" s="138">
        <v>0</v>
      </c>
      <c r="AY97" s="138">
        <v>0</v>
      </c>
      <c r="AZ97" s="138">
        <v>0</v>
      </c>
      <c r="BA97" s="138">
        <v>99.514606741573033</v>
      </c>
      <c r="BB97" s="241">
        <v>0</v>
      </c>
    </row>
    <row r="98" spans="1:54" s="174" customFormat="1" ht="18" customHeight="1" x14ac:dyDescent="0.25">
      <c r="A98" s="244">
        <v>21</v>
      </c>
      <c r="B98" s="245">
        <v>221400</v>
      </c>
      <c r="C98" s="238">
        <v>91</v>
      </c>
      <c r="D98" s="239" t="s">
        <v>1332</v>
      </c>
      <c r="E98" s="247">
        <v>2576.6999999999998</v>
      </c>
      <c r="F98" s="138">
        <v>1766</v>
      </c>
      <c r="G98" s="138">
        <v>0</v>
      </c>
      <c r="H98" s="138">
        <v>0</v>
      </c>
      <c r="I98" s="138">
        <v>0</v>
      </c>
      <c r="J98" s="138">
        <v>0</v>
      </c>
      <c r="K98" s="138">
        <v>0</v>
      </c>
      <c r="L98" s="138">
        <v>400</v>
      </c>
      <c r="M98" s="138">
        <v>410.7</v>
      </c>
      <c r="N98" s="241">
        <v>0</v>
      </c>
      <c r="O98" s="240">
        <v>2705.1</v>
      </c>
      <c r="P98" s="138">
        <v>1894.4</v>
      </c>
      <c r="Q98" s="139">
        <v>0</v>
      </c>
      <c r="R98" s="139">
        <v>0</v>
      </c>
      <c r="S98" s="138">
        <v>0</v>
      </c>
      <c r="T98" s="139">
        <v>0</v>
      </c>
      <c r="U98" s="139">
        <v>0</v>
      </c>
      <c r="V98" s="139">
        <v>400</v>
      </c>
      <c r="W98" s="139">
        <v>410.7</v>
      </c>
      <c r="X98" s="242">
        <v>0</v>
      </c>
      <c r="Y98" s="243">
        <v>2705.0097000000001</v>
      </c>
      <c r="Z98" s="139">
        <v>1894.4</v>
      </c>
      <c r="AA98" s="139">
        <v>0</v>
      </c>
      <c r="AB98" s="139">
        <v>0</v>
      </c>
      <c r="AC98" s="139">
        <v>0</v>
      </c>
      <c r="AD98" s="149">
        <v>0</v>
      </c>
      <c r="AE98" s="139">
        <v>0</v>
      </c>
      <c r="AF98" s="139">
        <v>399.90969999999999</v>
      </c>
      <c r="AG98" s="140">
        <v>410.7</v>
      </c>
      <c r="AH98" s="142">
        <v>0</v>
      </c>
      <c r="AI98" s="247">
        <v>-9.0299999999842839E-2</v>
      </c>
      <c r="AJ98" s="138">
        <v>0</v>
      </c>
      <c r="AK98" s="138">
        <v>0</v>
      </c>
      <c r="AL98" s="138">
        <v>0</v>
      </c>
      <c r="AM98" s="138">
        <v>0</v>
      </c>
      <c r="AN98" s="138">
        <v>0</v>
      </c>
      <c r="AO98" s="138">
        <v>0</v>
      </c>
      <c r="AP98" s="138">
        <v>-9.030000000001337E-2</v>
      </c>
      <c r="AQ98" s="138">
        <v>0</v>
      </c>
      <c r="AR98" s="241">
        <v>0</v>
      </c>
      <c r="AS98" s="247">
        <v>99.996661860929365</v>
      </c>
      <c r="AT98" s="138">
        <v>100</v>
      </c>
      <c r="AU98" s="138">
        <v>0</v>
      </c>
      <c r="AV98" s="138">
        <v>0</v>
      </c>
      <c r="AW98" s="138">
        <v>0</v>
      </c>
      <c r="AX98" s="138">
        <v>0</v>
      </c>
      <c r="AY98" s="138">
        <v>0</v>
      </c>
      <c r="AZ98" s="138">
        <v>99.977424999999997</v>
      </c>
      <c r="BA98" s="138">
        <v>100</v>
      </c>
      <c r="BB98" s="241">
        <v>0</v>
      </c>
    </row>
    <row r="99" spans="1:54" s="174" customFormat="1" ht="18" customHeight="1" x14ac:dyDescent="0.25">
      <c r="A99" s="244">
        <v>21</v>
      </c>
      <c r="B99" s="245">
        <v>221400</v>
      </c>
      <c r="C99" s="238">
        <v>92</v>
      </c>
      <c r="D99" s="239" t="s">
        <v>1333</v>
      </c>
      <c r="E99" s="247">
        <v>2980.5</v>
      </c>
      <c r="F99" s="138">
        <v>2631.6</v>
      </c>
      <c r="G99" s="138">
        <v>0</v>
      </c>
      <c r="H99" s="138">
        <v>0</v>
      </c>
      <c r="I99" s="138">
        <v>0</v>
      </c>
      <c r="J99" s="138">
        <v>0</v>
      </c>
      <c r="K99" s="138">
        <v>0</v>
      </c>
      <c r="L99" s="138">
        <v>0</v>
      </c>
      <c r="M99" s="138">
        <v>348.9</v>
      </c>
      <c r="N99" s="241">
        <v>0</v>
      </c>
      <c r="O99" s="240">
        <v>3168.4000000000005</v>
      </c>
      <c r="P99" s="138">
        <v>2819.5</v>
      </c>
      <c r="Q99" s="139">
        <v>0</v>
      </c>
      <c r="R99" s="139">
        <v>0</v>
      </c>
      <c r="S99" s="138">
        <v>0</v>
      </c>
      <c r="T99" s="139">
        <v>0</v>
      </c>
      <c r="U99" s="139">
        <v>0</v>
      </c>
      <c r="V99" s="139">
        <v>0</v>
      </c>
      <c r="W99" s="139">
        <v>348.9</v>
      </c>
      <c r="X99" s="242">
        <v>0</v>
      </c>
      <c r="Y99" s="243">
        <v>2968.7811000000002</v>
      </c>
      <c r="Z99" s="139">
        <v>2619.8811000000001</v>
      </c>
      <c r="AA99" s="139">
        <v>0</v>
      </c>
      <c r="AB99" s="139">
        <v>0</v>
      </c>
      <c r="AC99" s="139">
        <v>0</v>
      </c>
      <c r="AD99" s="149">
        <v>0</v>
      </c>
      <c r="AE99" s="139">
        <v>0</v>
      </c>
      <c r="AF99" s="139">
        <v>0</v>
      </c>
      <c r="AG99" s="140">
        <v>348.9</v>
      </c>
      <c r="AH99" s="142">
        <v>0</v>
      </c>
      <c r="AI99" s="247">
        <v>-199.61890000000039</v>
      </c>
      <c r="AJ99" s="138">
        <v>-199.61889999999994</v>
      </c>
      <c r="AK99" s="138">
        <v>0</v>
      </c>
      <c r="AL99" s="138">
        <v>0</v>
      </c>
      <c r="AM99" s="138">
        <v>0</v>
      </c>
      <c r="AN99" s="138">
        <v>0</v>
      </c>
      <c r="AO99" s="138">
        <v>0</v>
      </c>
      <c r="AP99" s="138">
        <v>0</v>
      </c>
      <c r="AQ99" s="138">
        <v>0</v>
      </c>
      <c r="AR99" s="241">
        <v>0</v>
      </c>
      <c r="AS99" s="247">
        <v>93.699693851786378</v>
      </c>
      <c r="AT99" s="138">
        <v>92.92006029437843</v>
      </c>
      <c r="AU99" s="138">
        <v>0</v>
      </c>
      <c r="AV99" s="138">
        <v>0</v>
      </c>
      <c r="AW99" s="138">
        <v>0</v>
      </c>
      <c r="AX99" s="138">
        <v>0</v>
      </c>
      <c r="AY99" s="138">
        <v>0</v>
      </c>
      <c r="AZ99" s="138">
        <v>0</v>
      </c>
      <c r="BA99" s="138">
        <v>100</v>
      </c>
      <c r="BB99" s="241">
        <v>0</v>
      </c>
    </row>
    <row r="100" spans="1:54" s="174" customFormat="1" ht="18" customHeight="1" x14ac:dyDescent="0.25">
      <c r="A100" s="244">
        <v>21</v>
      </c>
      <c r="B100" s="245">
        <v>221400</v>
      </c>
      <c r="C100" s="238">
        <v>93</v>
      </c>
      <c r="D100" s="239" t="s">
        <v>1334</v>
      </c>
      <c r="E100" s="247">
        <v>5204.4000000000005</v>
      </c>
      <c r="F100" s="138">
        <v>2144.3000000000002</v>
      </c>
      <c r="G100" s="138">
        <v>0</v>
      </c>
      <c r="H100" s="138">
        <v>0</v>
      </c>
      <c r="I100" s="138">
        <v>0</v>
      </c>
      <c r="J100" s="138">
        <v>0</v>
      </c>
      <c r="K100" s="138">
        <v>0</v>
      </c>
      <c r="L100" s="138">
        <v>2180</v>
      </c>
      <c r="M100" s="138">
        <v>880.1</v>
      </c>
      <c r="N100" s="241">
        <v>0</v>
      </c>
      <c r="O100" s="240">
        <v>5286.9000000000005</v>
      </c>
      <c r="P100" s="138">
        <v>2226.8000000000002</v>
      </c>
      <c r="Q100" s="139">
        <v>0</v>
      </c>
      <c r="R100" s="139">
        <v>0</v>
      </c>
      <c r="S100" s="138">
        <v>0</v>
      </c>
      <c r="T100" s="139">
        <v>0</v>
      </c>
      <c r="U100" s="139">
        <v>0</v>
      </c>
      <c r="V100" s="139">
        <v>2180</v>
      </c>
      <c r="W100" s="139">
        <v>880.1</v>
      </c>
      <c r="X100" s="242">
        <v>0</v>
      </c>
      <c r="Y100" s="243">
        <v>5173.8613000000005</v>
      </c>
      <c r="Z100" s="139">
        <v>2166.5115000000001</v>
      </c>
      <c r="AA100" s="139">
        <v>0</v>
      </c>
      <c r="AB100" s="139">
        <v>0</v>
      </c>
      <c r="AC100" s="139">
        <v>0</v>
      </c>
      <c r="AD100" s="149">
        <v>0</v>
      </c>
      <c r="AE100" s="139">
        <v>0</v>
      </c>
      <c r="AF100" s="139">
        <v>2128.7276999999999</v>
      </c>
      <c r="AG100" s="140">
        <v>878.62210000000005</v>
      </c>
      <c r="AH100" s="142">
        <v>0</v>
      </c>
      <c r="AI100" s="247">
        <v>-113.03870000000006</v>
      </c>
      <c r="AJ100" s="138">
        <v>-60.288500000000113</v>
      </c>
      <c r="AK100" s="138">
        <v>0</v>
      </c>
      <c r="AL100" s="138">
        <v>0</v>
      </c>
      <c r="AM100" s="138">
        <v>0</v>
      </c>
      <c r="AN100" s="138">
        <v>0</v>
      </c>
      <c r="AO100" s="138">
        <v>0</v>
      </c>
      <c r="AP100" s="138">
        <v>-51.272300000000087</v>
      </c>
      <c r="AQ100" s="138">
        <v>-1.4778999999999769</v>
      </c>
      <c r="AR100" s="241">
        <v>0</v>
      </c>
      <c r="AS100" s="247">
        <v>97.861909625678564</v>
      </c>
      <c r="AT100" s="138">
        <v>97.292594754805094</v>
      </c>
      <c r="AU100" s="138">
        <v>0</v>
      </c>
      <c r="AV100" s="138">
        <v>0</v>
      </c>
      <c r="AW100" s="138">
        <v>0</v>
      </c>
      <c r="AX100" s="138">
        <v>0</v>
      </c>
      <c r="AY100" s="138">
        <v>0</v>
      </c>
      <c r="AZ100" s="138">
        <v>97.648059633027515</v>
      </c>
      <c r="BA100" s="138">
        <v>99.832075900465853</v>
      </c>
      <c r="BB100" s="241">
        <v>0</v>
      </c>
    </row>
    <row r="101" spans="1:54" s="174" customFormat="1" ht="18" customHeight="1" x14ac:dyDescent="0.25">
      <c r="A101" s="244">
        <v>21</v>
      </c>
      <c r="B101" s="245">
        <v>221400</v>
      </c>
      <c r="C101" s="238">
        <v>94</v>
      </c>
      <c r="D101" s="239" t="s">
        <v>1335</v>
      </c>
      <c r="E101" s="247">
        <v>992.1</v>
      </c>
      <c r="F101" s="138">
        <v>816</v>
      </c>
      <c r="G101" s="138">
        <v>0</v>
      </c>
      <c r="H101" s="138">
        <v>0</v>
      </c>
      <c r="I101" s="138">
        <v>0</v>
      </c>
      <c r="J101" s="138">
        <v>0</v>
      </c>
      <c r="K101" s="138">
        <v>0</v>
      </c>
      <c r="L101" s="138">
        <v>0</v>
      </c>
      <c r="M101" s="138">
        <v>176.1</v>
      </c>
      <c r="N101" s="241">
        <v>0</v>
      </c>
      <c r="O101" s="240">
        <v>1052.7</v>
      </c>
      <c r="P101" s="138">
        <v>876.6</v>
      </c>
      <c r="Q101" s="139">
        <v>0</v>
      </c>
      <c r="R101" s="139">
        <v>0</v>
      </c>
      <c r="S101" s="138">
        <v>0</v>
      </c>
      <c r="T101" s="139">
        <v>0</v>
      </c>
      <c r="U101" s="139">
        <v>0</v>
      </c>
      <c r="V101" s="139">
        <v>0</v>
      </c>
      <c r="W101" s="139">
        <v>176.1</v>
      </c>
      <c r="X101" s="242">
        <v>0</v>
      </c>
      <c r="Y101" s="243">
        <v>751.60309999999993</v>
      </c>
      <c r="Z101" s="139">
        <v>575.81579999999997</v>
      </c>
      <c r="AA101" s="139">
        <v>0</v>
      </c>
      <c r="AB101" s="139">
        <v>0</v>
      </c>
      <c r="AC101" s="139">
        <v>0</v>
      </c>
      <c r="AD101" s="149">
        <v>0</v>
      </c>
      <c r="AE101" s="139">
        <v>0</v>
      </c>
      <c r="AF101" s="139">
        <v>0</v>
      </c>
      <c r="AG101" s="140">
        <v>175.78729999999999</v>
      </c>
      <c r="AH101" s="142">
        <v>0</v>
      </c>
      <c r="AI101" s="247">
        <v>-301.09690000000012</v>
      </c>
      <c r="AJ101" s="138">
        <v>-300.78420000000006</v>
      </c>
      <c r="AK101" s="138">
        <v>0</v>
      </c>
      <c r="AL101" s="138">
        <v>0</v>
      </c>
      <c r="AM101" s="138">
        <v>0</v>
      </c>
      <c r="AN101" s="138">
        <v>0</v>
      </c>
      <c r="AO101" s="138">
        <v>0</v>
      </c>
      <c r="AP101" s="138">
        <v>0</v>
      </c>
      <c r="AQ101" s="138">
        <v>-0.31270000000000664</v>
      </c>
      <c r="AR101" s="241">
        <v>0</v>
      </c>
      <c r="AS101" s="247">
        <v>71.397653652512574</v>
      </c>
      <c r="AT101" s="138">
        <v>65.687405886379196</v>
      </c>
      <c r="AU101" s="138">
        <v>0</v>
      </c>
      <c r="AV101" s="138">
        <v>0</v>
      </c>
      <c r="AW101" s="138">
        <v>0</v>
      </c>
      <c r="AX101" s="138">
        <v>0</v>
      </c>
      <c r="AY101" s="138">
        <v>0</v>
      </c>
      <c r="AZ101" s="138">
        <v>0</v>
      </c>
      <c r="BA101" s="138">
        <v>99.822430437251555</v>
      </c>
      <c r="BB101" s="241">
        <v>0</v>
      </c>
    </row>
    <row r="102" spans="1:54" s="174" customFormat="1" ht="18" customHeight="1" x14ac:dyDescent="0.25">
      <c r="A102" s="244">
        <v>21</v>
      </c>
      <c r="B102" s="245">
        <v>221400</v>
      </c>
      <c r="C102" s="238">
        <v>95</v>
      </c>
      <c r="D102" s="239" t="s">
        <v>1336</v>
      </c>
      <c r="E102" s="247">
        <v>1234.0999999999999</v>
      </c>
      <c r="F102" s="138">
        <v>972.3</v>
      </c>
      <c r="G102" s="138">
        <v>0</v>
      </c>
      <c r="H102" s="138">
        <v>0</v>
      </c>
      <c r="I102" s="138">
        <v>0</v>
      </c>
      <c r="J102" s="138">
        <v>0</v>
      </c>
      <c r="K102" s="138">
        <v>0</v>
      </c>
      <c r="L102" s="138">
        <v>0</v>
      </c>
      <c r="M102" s="138">
        <v>261.8</v>
      </c>
      <c r="N102" s="241">
        <v>0</v>
      </c>
      <c r="O102" s="240">
        <v>1321.9</v>
      </c>
      <c r="P102" s="138">
        <v>1060.0999999999999</v>
      </c>
      <c r="Q102" s="139">
        <v>0</v>
      </c>
      <c r="R102" s="139">
        <v>0</v>
      </c>
      <c r="S102" s="138">
        <v>0</v>
      </c>
      <c r="T102" s="139">
        <v>0</v>
      </c>
      <c r="U102" s="139">
        <v>0</v>
      </c>
      <c r="V102" s="139">
        <v>0</v>
      </c>
      <c r="W102" s="139">
        <v>261.8</v>
      </c>
      <c r="X102" s="242">
        <v>0</v>
      </c>
      <c r="Y102" s="243">
        <v>1312.2285999999999</v>
      </c>
      <c r="Z102" s="139">
        <v>1060.0999999999999</v>
      </c>
      <c r="AA102" s="139">
        <v>0</v>
      </c>
      <c r="AB102" s="139">
        <v>0</v>
      </c>
      <c r="AC102" s="139">
        <v>0</v>
      </c>
      <c r="AD102" s="149">
        <v>0</v>
      </c>
      <c r="AE102" s="139">
        <v>0</v>
      </c>
      <c r="AF102" s="139">
        <v>0</v>
      </c>
      <c r="AG102" s="140">
        <v>252.12860000000001</v>
      </c>
      <c r="AH102" s="142">
        <v>0</v>
      </c>
      <c r="AI102" s="247">
        <v>-9.6714000000001761</v>
      </c>
      <c r="AJ102" s="138">
        <v>0</v>
      </c>
      <c r="AK102" s="138">
        <v>0</v>
      </c>
      <c r="AL102" s="138">
        <v>0</v>
      </c>
      <c r="AM102" s="138">
        <v>0</v>
      </c>
      <c r="AN102" s="138">
        <v>0</v>
      </c>
      <c r="AO102" s="138">
        <v>0</v>
      </c>
      <c r="AP102" s="138">
        <v>0</v>
      </c>
      <c r="AQ102" s="138">
        <v>-9.6714000000000055</v>
      </c>
      <c r="AR102" s="241">
        <v>0</v>
      </c>
      <c r="AS102" s="247">
        <v>99.268371283758214</v>
      </c>
      <c r="AT102" s="138">
        <v>100</v>
      </c>
      <c r="AU102" s="138">
        <v>0</v>
      </c>
      <c r="AV102" s="138">
        <v>0</v>
      </c>
      <c r="AW102" s="138">
        <v>0</v>
      </c>
      <c r="AX102" s="138">
        <v>0</v>
      </c>
      <c r="AY102" s="138">
        <v>0</v>
      </c>
      <c r="AZ102" s="138">
        <v>0</v>
      </c>
      <c r="BA102" s="138">
        <v>96.305805958747143</v>
      </c>
      <c r="BB102" s="241">
        <v>0</v>
      </c>
    </row>
    <row r="103" spans="1:54" s="174" customFormat="1" ht="18" customHeight="1" x14ac:dyDescent="0.25">
      <c r="A103" s="244">
        <v>21</v>
      </c>
      <c r="B103" s="245">
        <v>221400</v>
      </c>
      <c r="C103" s="238">
        <v>96</v>
      </c>
      <c r="D103" s="239" t="s">
        <v>1337</v>
      </c>
      <c r="E103" s="247">
        <v>2262.3000000000002</v>
      </c>
      <c r="F103" s="138">
        <v>1788</v>
      </c>
      <c r="G103" s="138">
        <v>0</v>
      </c>
      <c r="H103" s="138">
        <v>0</v>
      </c>
      <c r="I103" s="138">
        <v>0</v>
      </c>
      <c r="J103" s="138">
        <v>0</v>
      </c>
      <c r="K103" s="138">
        <v>0</v>
      </c>
      <c r="L103" s="138">
        <v>0</v>
      </c>
      <c r="M103" s="138">
        <v>474.3</v>
      </c>
      <c r="N103" s="241">
        <v>0</v>
      </c>
      <c r="O103" s="240">
        <v>2378.6</v>
      </c>
      <c r="P103" s="138">
        <v>1904.2999999999997</v>
      </c>
      <c r="Q103" s="139">
        <v>0</v>
      </c>
      <c r="R103" s="139">
        <v>0</v>
      </c>
      <c r="S103" s="138">
        <v>0</v>
      </c>
      <c r="T103" s="139">
        <v>0</v>
      </c>
      <c r="U103" s="139">
        <v>0</v>
      </c>
      <c r="V103" s="139">
        <v>0</v>
      </c>
      <c r="W103" s="139">
        <v>474.3</v>
      </c>
      <c r="X103" s="242">
        <v>0</v>
      </c>
      <c r="Y103" s="243">
        <v>2378.6</v>
      </c>
      <c r="Z103" s="139">
        <v>1904.2999999999997</v>
      </c>
      <c r="AA103" s="139">
        <v>0</v>
      </c>
      <c r="AB103" s="139">
        <v>0</v>
      </c>
      <c r="AC103" s="139">
        <v>0</v>
      </c>
      <c r="AD103" s="149">
        <v>0</v>
      </c>
      <c r="AE103" s="139">
        <v>0</v>
      </c>
      <c r="AF103" s="139">
        <v>0</v>
      </c>
      <c r="AG103" s="140">
        <v>474.3</v>
      </c>
      <c r="AH103" s="142">
        <v>0</v>
      </c>
      <c r="AI103" s="247">
        <v>0</v>
      </c>
      <c r="AJ103" s="138">
        <v>0</v>
      </c>
      <c r="AK103" s="138">
        <v>0</v>
      </c>
      <c r="AL103" s="138">
        <v>0</v>
      </c>
      <c r="AM103" s="138">
        <v>0</v>
      </c>
      <c r="AN103" s="138">
        <v>0</v>
      </c>
      <c r="AO103" s="138">
        <v>0</v>
      </c>
      <c r="AP103" s="138">
        <v>0</v>
      </c>
      <c r="AQ103" s="138">
        <v>0</v>
      </c>
      <c r="AR103" s="241">
        <v>0</v>
      </c>
      <c r="AS103" s="247">
        <v>100</v>
      </c>
      <c r="AT103" s="138">
        <v>100</v>
      </c>
      <c r="AU103" s="138">
        <v>0</v>
      </c>
      <c r="AV103" s="138">
        <v>0</v>
      </c>
      <c r="AW103" s="138">
        <v>0</v>
      </c>
      <c r="AX103" s="138">
        <v>0</v>
      </c>
      <c r="AY103" s="138">
        <v>0</v>
      </c>
      <c r="AZ103" s="138">
        <v>0</v>
      </c>
      <c r="BA103" s="138">
        <v>100</v>
      </c>
      <c r="BB103" s="241">
        <v>0</v>
      </c>
    </row>
    <row r="104" spans="1:54" s="174" customFormat="1" ht="18" customHeight="1" x14ac:dyDescent="0.25">
      <c r="A104" s="244">
        <v>21</v>
      </c>
      <c r="B104" s="245">
        <v>221400</v>
      </c>
      <c r="C104" s="238">
        <v>97</v>
      </c>
      <c r="D104" s="239" t="s">
        <v>1338</v>
      </c>
      <c r="E104" s="247">
        <v>1042.2</v>
      </c>
      <c r="F104" s="138">
        <v>861.4</v>
      </c>
      <c r="G104" s="138">
        <v>0</v>
      </c>
      <c r="H104" s="138">
        <v>0</v>
      </c>
      <c r="I104" s="138">
        <v>0</v>
      </c>
      <c r="J104" s="138">
        <v>0</v>
      </c>
      <c r="K104" s="138">
        <v>0</v>
      </c>
      <c r="L104" s="138">
        <v>0</v>
      </c>
      <c r="M104" s="138">
        <v>180.8</v>
      </c>
      <c r="N104" s="241">
        <v>0</v>
      </c>
      <c r="O104" s="240">
        <v>1110.4999999999998</v>
      </c>
      <c r="P104" s="138">
        <v>929.69999999999993</v>
      </c>
      <c r="Q104" s="139">
        <v>0</v>
      </c>
      <c r="R104" s="139">
        <v>0</v>
      </c>
      <c r="S104" s="138">
        <v>0</v>
      </c>
      <c r="T104" s="139">
        <v>0</v>
      </c>
      <c r="U104" s="139">
        <v>0</v>
      </c>
      <c r="V104" s="139">
        <v>0</v>
      </c>
      <c r="W104" s="139">
        <v>180.8</v>
      </c>
      <c r="X104" s="242">
        <v>0</v>
      </c>
      <c r="Y104" s="243">
        <v>1087.0611999999999</v>
      </c>
      <c r="Z104" s="139">
        <v>909.04269999999997</v>
      </c>
      <c r="AA104" s="139">
        <v>0</v>
      </c>
      <c r="AB104" s="139">
        <v>0</v>
      </c>
      <c r="AC104" s="139">
        <v>0</v>
      </c>
      <c r="AD104" s="149">
        <v>0</v>
      </c>
      <c r="AE104" s="139">
        <v>0</v>
      </c>
      <c r="AF104" s="139">
        <v>0</v>
      </c>
      <c r="AG104" s="140">
        <v>178.01849999999999</v>
      </c>
      <c r="AH104" s="142">
        <v>0</v>
      </c>
      <c r="AI104" s="247">
        <v>-23.438799999999901</v>
      </c>
      <c r="AJ104" s="138">
        <v>-20.657299999999964</v>
      </c>
      <c r="AK104" s="138">
        <v>0</v>
      </c>
      <c r="AL104" s="138">
        <v>0</v>
      </c>
      <c r="AM104" s="138">
        <v>0</v>
      </c>
      <c r="AN104" s="138">
        <v>0</v>
      </c>
      <c r="AO104" s="138">
        <v>0</v>
      </c>
      <c r="AP104" s="138">
        <v>0</v>
      </c>
      <c r="AQ104" s="138">
        <v>-2.7815000000000225</v>
      </c>
      <c r="AR104" s="241">
        <v>0</v>
      </c>
      <c r="AS104" s="247">
        <v>97.889347140927512</v>
      </c>
      <c r="AT104" s="138">
        <v>97.778068194041083</v>
      </c>
      <c r="AU104" s="138">
        <v>0</v>
      </c>
      <c r="AV104" s="138">
        <v>0</v>
      </c>
      <c r="AW104" s="138">
        <v>0</v>
      </c>
      <c r="AX104" s="138">
        <v>0</v>
      </c>
      <c r="AY104" s="138">
        <v>0</v>
      </c>
      <c r="AZ104" s="138">
        <v>0</v>
      </c>
      <c r="BA104" s="138">
        <v>98.461559734513258</v>
      </c>
      <c r="BB104" s="241">
        <v>0</v>
      </c>
    </row>
    <row r="105" spans="1:54" s="174" customFormat="1" ht="18" customHeight="1" x14ac:dyDescent="0.25">
      <c r="A105" s="244">
        <v>21</v>
      </c>
      <c r="B105" s="245">
        <v>221400</v>
      </c>
      <c r="C105" s="238">
        <v>98</v>
      </c>
      <c r="D105" s="239" t="s">
        <v>1339</v>
      </c>
      <c r="E105" s="247">
        <v>1120.0999999999999</v>
      </c>
      <c r="F105" s="138">
        <v>1004.6</v>
      </c>
      <c r="G105" s="138">
        <v>0</v>
      </c>
      <c r="H105" s="138">
        <v>0</v>
      </c>
      <c r="I105" s="138">
        <v>0</v>
      </c>
      <c r="J105" s="138">
        <v>0</v>
      </c>
      <c r="K105" s="138">
        <v>0</v>
      </c>
      <c r="L105" s="138">
        <v>0</v>
      </c>
      <c r="M105" s="138">
        <v>115.5</v>
      </c>
      <c r="N105" s="241">
        <v>0</v>
      </c>
      <c r="O105" s="240">
        <v>1233.2</v>
      </c>
      <c r="P105" s="138">
        <v>1117.7</v>
      </c>
      <c r="Q105" s="139">
        <v>0</v>
      </c>
      <c r="R105" s="139">
        <v>0</v>
      </c>
      <c r="S105" s="138">
        <v>0</v>
      </c>
      <c r="T105" s="139">
        <v>0</v>
      </c>
      <c r="U105" s="139">
        <v>0</v>
      </c>
      <c r="V105" s="139">
        <v>0</v>
      </c>
      <c r="W105" s="139">
        <v>115.5</v>
      </c>
      <c r="X105" s="242">
        <v>0</v>
      </c>
      <c r="Y105" s="243">
        <v>1199.7888</v>
      </c>
      <c r="Z105" s="139">
        <v>1084.4888000000001</v>
      </c>
      <c r="AA105" s="139">
        <v>0</v>
      </c>
      <c r="AB105" s="139">
        <v>0</v>
      </c>
      <c r="AC105" s="139">
        <v>0</v>
      </c>
      <c r="AD105" s="149">
        <v>0</v>
      </c>
      <c r="AE105" s="139">
        <v>0</v>
      </c>
      <c r="AF105" s="139">
        <v>0</v>
      </c>
      <c r="AG105" s="140">
        <v>115.3</v>
      </c>
      <c r="AH105" s="142">
        <v>0</v>
      </c>
      <c r="AI105" s="247">
        <v>-33.411200000000008</v>
      </c>
      <c r="AJ105" s="138">
        <v>-33.211199999999963</v>
      </c>
      <c r="AK105" s="138">
        <v>0</v>
      </c>
      <c r="AL105" s="138">
        <v>0</v>
      </c>
      <c r="AM105" s="138">
        <v>0</v>
      </c>
      <c r="AN105" s="138">
        <v>0</v>
      </c>
      <c r="AO105" s="138">
        <v>0</v>
      </c>
      <c r="AP105" s="138">
        <v>0</v>
      </c>
      <c r="AQ105" s="138">
        <v>-0.20000000000000284</v>
      </c>
      <c r="AR105" s="241">
        <v>0</v>
      </c>
      <c r="AS105" s="247">
        <v>97.290690885501135</v>
      </c>
      <c r="AT105" s="138">
        <v>97.028612328889679</v>
      </c>
      <c r="AU105" s="138">
        <v>0</v>
      </c>
      <c r="AV105" s="138">
        <v>0</v>
      </c>
      <c r="AW105" s="138">
        <v>0</v>
      </c>
      <c r="AX105" s="138">
        <v>0</v>
      </c>
      <c r="AY105" s="138">
        <v>0</v>
      </c>
      <c r="AZ105" s="138">
        <v>0</v>
      </c>
      <c r="BA105" s="138">
        <v>99.826839826839816</v>
      </c>
      <c r="BB105" s="241">
        <v>0</v>
      </c>
    </row>
    <row r="106" spans="1:54" s="174" customFormat="1" ht="18" customHeight="1" x14ac:dyDescent="0.25">
      <c r="A106" s="244">
        <v>21</v>
      </c>
      <c r="B106" s="245">
        <v>221400</v>
      </c>
      <c r="C106" s="238">
        <v>99</v>
      </c>
      <c r="D106" s="239" t="s">
        <v>1340</v>
      </c>
      <c r="E106" s="247">
        <v>5634.6</v>
      </c>
      <c r="F106" s="138">
        <v>4652.3999999999996</v>
      </c>
      <c r="G106" s="138">
        <v>0</v>
      </c>
      <c r="H106" s="138">
        <v>467.1</v>
      </c>
      <c r="I106" s="138">
        <v>0</v>
      </c>
      <c r="J106" s="138">
        <v>0</v>
      </c>
      <c r="K106" s="138">
        <v>0</v>
      </c>
      <c r="L106" s="138">
        <v>0</v>
      </c>
      <c r="M106" s="138">
        <v>515.1</v>
      </c>
      <c r="N106" s="241">
        <v>0</v>
      </c>
      <c r="O106" s="240">
        <v>6197.0000000000009</v>
      </c>
      <c r="P106" s="138">
        <v>5210.8</v>
      </c>
      <c r="Q106" s="139">
        <v>0</v>
      </c>
      <c r="R106" s="139">
        <v>0</v>
      </c>
      <c r="S106" s="138">
        <v>471.1</v>
      </c>
      <c r="T106" s="139">
        <v>0</v>
      </c>
      <c r="U106" s="139">
        <v>0</v>
      </c>
      <c r="V106" s="139">
        <v>0</v>
      </c>
      <c r="W106" s="139">
        <v>515.1</v>
      </c>
      <c r="X106" s="242">
        <v>0</v>
      </c>
      <c r="Y106" s="243">
        <v>6001.3577000000005</v>
      </c>
      <c r="Z106" s="139">
        <v>5015.1587</v>
      </c>
      <c r="AA106" s="139">
        <v>0</v>
      </c>
      <c r="AB106" s="139">
        <v>0</v>
      </c>
      <c r="AC106" s="139">
        <v>471.1</v>
      </c>
      <c r="AD106" s="149">
        <v>0</v>
      </c>
      <c r="AE106" s="139">
        <v>0</v>
      </c>
      <c r="AF106" s="139">
        <v>0</v>
      </c>
      <c r="AG106" s="140">
        <v>515.09900000000005</v>
      </c>
      <c r="AH106" s="142">
        <v>0</v>
      </c>
      <c r="AI106" s="247">
        <v>-195.64230000000043</v>
      </c>
      <c r="AJ106" s="138">
        <v>-195.64130000000023</v>
      </c>
      <c r="AK106" s="138">
        <v>0</v>
      </c>
      <c r="AL106" s="138">
        <v>0</v>
      </c>
      <c r="AM106" s="138">
        <v>0</v>
      </c>
      <c r="AN106" s="138">
        <v>0</v>
      </c>
      <c r="AO106" s="138">
        <v>0</v>
      </c>
      <c r="AP106" s="138">
        <v>0</v>
      </c>
      <c r="AQ106" s="138">
        <v>-9.9999999997635314E-4</v>
      </c>
      <c r="AR106" s="241">
        <v>0</v>
      </c>
      <c r="AS106" s="247">
        <v>96.842951428110368</v>
      </c>
      <c r="AT106" s="138">
        <v>96.245465187687103</v>
      </c>
      <c r="AU106" s="138">
        <v>0</v>
      </c>
      <c r="AV106" s="138">
        <v>0</v>
      </c>
      <c r="AW106" s="138">
        <v>100</v>
      </c>
      <c r="AX106" s="138">
        <v>0</v>
      </c>
      <c r="AY106" s="138">
        <v>0</v>
      </c>
      <c r="AZ106" s="138">
        <v>0</v>
      </c>
      <c r="BA106" s="138">
        <v>99.99980586293924</v>
      </c>
      <c r="BB106" s="241">
        <v>0</v>
      </c>
    </row>
    <row r="107" spans="1:54" s="174" customFormat="1" ht="18" customHeight="1" x14ac:dyDescent="0.25">
      <c r="A107" s="244">
        <v>21</v>
      </c>
      <c r="B107" s="245">
        <v>221400</v>
      </c>
      <c r="C107" s="238">
        <v>100</v>
      </c>
      <c r="D107" s="239" t="s">
        <v>1341</v>
      </c>
      <c r="E107" s="247">
        <v>4669.6000000000004</v>
      </c>
      <c r="F107" s="138">
        <v>4088.5</v>
      </c>
      <c r="G107" s="138">
        <v>0</v>
      </c>
      <c r="H107" s="138">
        <v>0</v>
      </c>
      <c r="I107" s="138">
        <v>0</v>
      </c>
      <c r="J107" s="138">
        <v>0</v>
      </c>
      <c r="K107" s="138">
        <v>0</v>
      </c>
      <c r="L107" s="138">
        <v>0</v>
      </c>
      <c r="M107" s="138">
        <v>581.1</v>
      </c>
      <c r="N107" s="241">
        <v>0</v>
      </c>
      <c r="O107" s="240">
        <v>5102.5</v>
      </c>
      <c r="P107" s="138">
        <v>4521.3999999999996</v>
      </c>
      <c r="Q107" s="139">
        <v>0</v>
      </c>
      <c r="R107" s="139">
        <v>0</v>
      </c>
      <c r="S107" s="138">
        <v>0</v>
      </c>
      <c r="T107" s="139">
        <v>0</v>
      </c>
      <c r="U107" s="139">
        <v>0</v>
      </c>
      <c r="V107" s="139">
        <v>0</v>
      </c>
      <c r="W107" s="139">
        <v>581.1</v>
      </c>
      <c r="X107" s="242">
        <v>0</v>
      </c>
      <c r="Y107" s="243">
        <v>5102.5</v>
      </c>
      <c r="Z107" s="139">
        <v>4521.3999999999996</v>
      </c>
      <c r="AA107" s="139">
        <v>0</v>
      </c>
      <c r="AB107" s="139">
        <v>0</v>
      </c>
      <c r="AC107" s="139">
        <v>0</v>
      </c>
      <c r="AD107" s="149">
        <v>0</v>
      </c>
      <c r="AE107" s="139">
        <v>0</v>
      </c>
      <c r="AF107" s="139">
        <v>0</v>
      </c>
      <c r="AG107" s="140">
        <v>581.1</v>
      </c>
      <c r="AH107" s="142">
        <v>0</v>
      </c>
      <c r="AI107" s="247">
        <v>0</v>
      </c>
      <c r="AJ107" s="138">
        <v>0</v>
      </c>
      <c r="AK107" s="138">
        <v>0</v>
      </c>
      <c r="AL107" s="138">
        <v>0</v>
      </c>
      <c r="AM107" s="138">
        <v>0</v>
      </c>
      <c r="AN107" s="138">
        <v>0</v>
      </c>
      <c r="AO107" s="138">
        <v>0</v>
      </c>
      <c r="AP107" s="138">
        <v>0</v>
      </c>
      <c r="AQ107" s="138">
        <v>0</v>
      </c>
      <c r="AR107" s="241">
        <v>0</v>
      </c>
      <c r="AS107" s="247">
        <v>100</v>
      </c>
      <c r="AT107" s="138">
        <v>100</v>
      </c>
      <c r="AU107" s="138">
        <v>0</v>
      </c>
      <c r="AV107" s="138">
        <v>0</v>
      </c>
      <c r="AW107" s="138">
        <v>0</v>
      </c>
      <c r="AX107" s="138">
        <v>0</v>
      </c>
      <c r="AY107" s="138">
        <v>0</v>
      </c>
      <c r="AZ107" s="138">
        <v>0</v>
      </c>
      <c r="BA107" s="138">
        <v>100</v>
      </c>
      <c r="BB107" s="241">
        <v>0</v>
      </c>
    </row>
    <row r="108" spans="1:54" s="174" customFormat="1" ht="18" customHeight="1" x14ac:dyDescent="0.25">
      <c r="A108" s="244">
        <v>21</v>
      </c>
      <c r="B108" s="245">
        <v>221400</v>
      </c>
      <c r="C108" s="238">
        <v>101</v>
      </c>
      <c r="D108" s="239" t="s">
        <v>1342</v>
      </c>
      <c r="E108" s="247">
        <v>1573.5</v>
      </c>
      <c r="F108" s="138">
        <v>760.5</v>
      </c>
      <c r="G108" s="138">
        <v>0</v>
      </c>
      <c r="H108" s="138">
        <v>0</v>
      </c>
      <c r="I108" s="138">
        <v>0</v>
      </c>
      <c r="J108" s="138">
        <v>0</v>
      </c>
      <c r="K108" s="138">
        <v>0</v>
      </c>
      <c r="L108" s="138">
        <v>641.20000000000005</v>
      </c>
      <c r="M108" s="138">
        <v>171.8</v>
      </c>
      <c r="N108" s="241">
        <v>0</v>
      </c>
      <c r="O108" s="240">
        <v>1744</v>
      </c>
      <c r="P108" s="138">
        <v>931</v>
      </c>
      <c r="Q108" s="139">
        <v>0</v>
      </c>
      <c r="R108" s="139">
        <v>0</v>
      </c>
      <c r="S108" s="138">
        <v>0</v>
      </c>
      <c r="T108" s="139">
        <v>0</v>
      </c>
      <c r="U108" s="139">
        <v>0</v>
      </c>
      <c r="V108" s="139">
        <v>641.20000000000005</v>
      </c>
      <c r="W108" s="139">
        <v>171.8</v>
      </c>
      <c r="X108" s="242">
        <v>0</v>
      </c>
      <c r="Y108" s="243">
        <v>1690.6870000000001</v>
      </c>
      <c r="Z108" s="139">
        <v>877.68700000000001</v>
      </c>
      <c r="AA108" s="139">
        <v>0</v>
      </c>
      <c r="AB108" s="139">
        <v>0</v>
      </c>
      <c r="AC108" s="139">
        <v>0</v>
      </c>
      <c r="AD108" s="149">
        <v>0</v>
      </c>
      <c r="AE108" s="139">
        <v>0</v>
      </c>
      <c r="AF108" s="139">
        <v>641.20000000000005</v>
      </c>
      <c r="AG108" s="140">
        <v>171.8</v>
      </c>
      <c r="AH108" s="142">
        <v>0</v>
      </c>
      <c r="AI108" s="247">
        <v>-53.312999999999874</v>
      </c>
      <c r="AJ108" s="138">
        <v>-53.312999999999988</v>
      </c>
      <c r="AK108" s="138">
        <v>0</v>
      </c>
      <c r="AL108" s="138">
        <v>0</v>
      </c>
      <c r="AM108" s="138">
        <v>0</v>
      </c>
      <c r="AN108" s="138">
        <v>0</v>
      </c>
      <c r="AO108" s="138">
        <v>0</v>
      </c>
      <c r="AP108" s="138">
        <v>0</v>
      </c>
      <c r="AQ108" s="138">
        <v>0</v>
      </c>
      <c r="AR108" s="241">
        <v>0</v>
      </c>
      <c r="AS108" s="247">
        <v>96.943061926605509</v>
      </c>
      <c r="AT108" s="138">
        <v>94.273576799140713</v>
      </c>
      <c r="AU108" s="138">
        <v>0</v>
      </c>
      <c r="AV108" s="138">
        <v>0</v>
      </c>
      <c r="AW108" s="138">
        <v>0</v>
      </c>
      <c r="AX108" s="138">
        <v>0</v>
      </c>
      <c r="AY108" s="138">
        <v>0</v>
      </c>
      <c r="AZ108" s="138">
        <v>100</v>
      </c>
      <c r="BA108" s="138">
        <v>100</v>
      </c>
      <c r="BB108" s="241">
        <v>0</v>
      </c>
    </row>
    <row r="109" spans="1:54" s="174" customFormat="1" ht="18" customHeight="1" x14ac:dyDescent="0.25">
      <c r="A109" s="244">
        <v>21</v>
      </c>
      <c r="B109" s="245">
        <v>221400</v>
      </c>
      <c r="C109" s="238">
        <v>102</v>
      </c>
      <c r="D109" s="239" t="s">
        <v>1343</v>
      </c>
      <c r="E109" s="247">
        <v>937</v>
      </c>
      <c r="F109" s="138">
        <v>767.8</v>
      </c>
      <c r="G109" s="138">
        <v>0</v>
      </c>
      <c r="H109" s="138">
        <v>0</v>
      </c>
      <c r="I109" s="138">
        <v>0</v>
      </c>
      <c r="J109" s="138">
        <v>0</v>
      </c>
      <c r="K109" s="138">
        <v>0</v>
      </c>
      <c r="L109" s="138">
        <v>0</v>
      </c>
      <c r="M109" s="138">
        <v>169.2</v>
      </c>
      <c r="N109" s="241">
        <v>0</v>
      </c>
      <c r="O109" s="240">
        <v>1039.9000000000001</v>
      </c>
      <c r="P109" s="138">
        <v>870.7</v>
      </c>
      <c r="Q109" s="139">
        <v>0</v>
      </c>
      <c r="R109" s="139">
        <v>0</v>
      </c>
      <c r="S109" s="138">
        <v>0</v>
      </c>
      <c r="T109" s="139">
        <v>0</v>
      </c>
      <c r="U109" s="139">
        <v>0</v>
      </c>
      <c r="V109" s="139">
        <v>0</v>
      </c>
      <c r="W109" s="139">
        <v>169.2</v>
      </c>
      <c r="X109" s="242">
        <v>0</v>
      </c>
      <c r="Y109" s="243">
        <v>1014.7491</v>
      </c>
      <c r="Z109" s="139">
        <v>847.64930000000004</v>
      </c>
      <c r="AA109" s="139">
        <v>0</v>
      </c>
      <c r="AB109" s="139">
        <v>0</v>
      </c>
      <c r="AC109" s="139">
        <v>0</v>
      </c>
      <c r="AD109" s="149">
        <v>0</v>
      </c>
      <c r="AE109" s="139">
        <v>0</v>
      </c>
      <c r="AF109" s="139">
        <v>0</v>
      </c>
      <c r="AG109" s="140">
        <v>167.09979999999999</v>
      </c>
      <c r="AH109" s="142">
        <v>0</v>
      </c>
      <c r="AI109" s="247">
        <v>-25.150900000000092</v>
      </c>
      <c r="AJ109" s="138">
        <v>-23.050700000000006</v>
      </c>
      <c r="AK109" s="138">
        <v>0</v>
      </c>
      <c r="AL109" s="138">
        <v>0</v>
      </c>
      <c r="AM109" s="138">
        <v>0</v>
      </c>
      <c r="AN109" s="138">
        <v>0</v>
      </c>
      <c r="AO109" s="138">
        <v>0</v>
      </c>
      <c r="AP109" s="138">
        <v>0</v>
      </c>
      <c r="AQ109" s="138">
        <v>-2.100200000000001</v>
      </c>
      <c r="AR109" s="241">
        <v>0</v>
      </c>
      <c r="AS109" s="247">
        <v>97.58141167419943</v>
      </c>
      <c r="AT109" s="138">
        <v>97.352624325255547</v>
      </c>
      <c r="AU109" s="138">
        <v>0</v>
      </c>
      <c r="AV109" s="138">
        <v>0</v>
      </c>
      <c r="AW109" s="138">
        <v>0</v>
      </c>
      <c r="AX109" s="138">
        <v>0</v>
      </c>
      <c r="AY109" s="138">
        <v>0</v>
      </c>
      <c r="AZ109" s="138">
        <v>0</v>
      </c>
      <c r="BA109" s="138">
        <v>98.758747044917257</v>
      </c>
      <c r="BB109" s="241">
        <v>0</v>
      </c>
    </row>
    <row r="110" spans="1:54" s="174" customFormat="1" ht="18" customHeight="1" x14ac:dyDescent="0.25">
      <c r="A110" s="244">
        <v>21</v>
      </c>
      <c r="B110" s="245">
        <v>221400</v>
      </c>
      <c r="C110" s="238">
        <v>103</v>
      </c>
      <c r="D110" s="239" t="s">
        <v>1344</v>
      </c>
      <c r="E110" s="247">
        <v>626.9</v>
      </c>
      <c r="F110" s="138">
        <v>546.1</v>
      </c>
      <c r="G110" s="138">
        <v>0</v>
      </c>
      <c r="H110" s="138">
        <v>0</v>
      </c>
      <c r="I110" s="138">
        <v>0</v>
      </c>
      <c r="J110" s="138">
        <v>0</v>
      </c>
      <c r="K110" s="138">
        <v>0</v>
      </c>
      <c r="L110" s="138">
        <v>0</v>
      </c>
      <c r="M110" s="138">
        <v>80.8</v>
      </c>
      <c r="N110" s="241">
        <v>0</v>
      </c>
      <c r="O110" s="240">
        <v>682.3</v>
      </c>
      <c r="P110" s="138">
        <v>601.5</v>
      </c>
      <c r="Q110" s="139">
        <v>0</v>
      </c>
      <c r="R110" s="139">
        <v>0</v>
      </c>
      <c r="S110" s="138">
        <v>0</v>
      </c>
      <c r="T110" s="139">
        <v>0</v>
      </c>
      <c r="U110" s="139">
        <v>0</v>
      </c>
      <c r="V110" s="139">
        <v>0</v>
      </c>
      <c r="W110" s="139">
        <v>80.8</v>
      </c>
      <c r="X110" s="242">
        <v>0</v>
      </c>
      <c r="Y110" s="243">
        <v>681.52170000000001</v>
      </c>
      <c r="Z110" s="139">
        <v>601.25570000000005</v>
      </c>
      <c r="AA110" s="139">
        <v>0</v>
      </c>
      <c r="AB110" s="139">
        <v>0</v>
      </c>
      <c r="AC110" s="139">
        <v>0</v>
      </c>
      <c r="AD110" s="149">
        <v>0</v>
      </c>
      <c r="AE110" s="139">
        <v>0</v>
      </c>
      <c r="AF110" s="139">
        <v>0</v>
      </c>
      <c r="AG110" s="140">
        <v>80.266000000000005</v>
      </c>
      <c r="AH110" s="142">
        <v>0</v>
      </c>
      <c r="AI110" s="247">
        <v>-0.7782999999999447</v>
      </c>
      <c r="AJ110" s="138">
        <v>-0.24429999999995289</v>
      </c>
      <c r="AK110" s="138">
        <v>0</v>
      </c>
      <c r="AL110" s="138">
        <v>0</v>
      </c>
      <c r="AM110" s="138">
        <v>0</v>
      </c>
      <c r="AN110" s="138">
        <v>0</v>
      </c>
      <c r="AO110" s="138">
        <v>0</v>
      </c>
      <c r="AP110" s="138">
        <v>0</v>
      </c>
      <c r="AQ110" s="138">
        <v>-0.53399999999999181</v>
      </c>
      <c r="AR110" s="241">
        <v>0</v>
      </c>
      <c r="AS110" s="247">
        <v>99.885929942840406</v>
      </c>
      <c r="AT110" s="138">
        <v>99.95938487115545</v>
      </c>
      <c r="AU110" s="138">
        <v>0</v>
      </c>
      <c r="AV110" s="138">
        <v>0</v>
      </c>
      <c r="AW110" s="138">
        <v>0</v>
      </c>
      <c r="AX110" s="138">
        <v>0</v>
      </c>
      <c r="AY110" s="138">
        <v>0</v>
      </c>
      <c r="AZ110" s="138">
        <v>0</v>
      </c>
      <c r="BA110" s="138">
        <v>99.339108910891099</v>
      </c>
      <c r="BB110" s="241">
        <v>0</v>
      </c>
    </row>
    <row r="111" spans="1:54" s="174" customFormat="1" ht="18" customHeight="1" x14ac:dyDescent="0.25">
      <c r="A111" s="244">
        <v>21</v>
      </c>
      <c r="B111" s="245">
        <v>221400</v>
      </c>
      <c r="C111" s="238">
        <v>104</v>
      </c>
      <c r="D111" s="239" t="s">
        <v>1345</v>
      </c>
      <c r="E111" s="247">
        <v>1316.1</v>
      </c>
      <c r="F111" s="138">
        <v>1117</v>
      </c>
      <c r="G111" s="138">
        <v>0</v>
      </c>
      <c r="H111" s="138">
        <v>0</v>
      </c>
      <c r="I111" s="138">
        <v>0</v>
      </c>
      <c r="J111" s="138">
        <v>0</v>
      </c>
      <c r="K111" s="138">
        <v>0</v>
      </c>
      <c r="L111" s="138">
        <v>0</v>
      </c>
      <c r="M111" s="138">
        <v>199.1</v>
      </c>
      <c r="N111" s="241">
        <v>0</v>
      </c>
      <c r="O111" s="240">
        <v>1427.3</v>
      </c>
      <c r="P111" s="138">
        <v>1228.2</v>
      </c>
      <c r="Q111" s="139">
        <v>0</v>
      </c>
      <c r="R111" s="139">
        <v>0</v>
      </c>
      <c r="S111" s="138">
        <v>0</v>
      </c>
      <c r="T111" s="139">
        <v>0</v>
      </c>
      <c r="U111" s="139">
        <v>0</v>
      </c>
      <c r="V111" s="139">
        <v>0</v>
      </c>
      <c r="W111" s="139">
        <v>199.1</v>
      </c>
      <c r="X111" s="242">
        <v>0</v>
      </c>
      <c r="Y111" s="243">
        <v>1388.7667000000001</v>
      </c>
      <c r="Z111" s="139">
        <v>1189.6675</v>
      </c>
      <c r="AA111" s="139">
        <v>0</v>
      </c>
      <c r="AB111" s="139">
        <v>0</v>
      </c>
      <c r="AC111" s="139">
        <v>0</v>
      </c>
      <c r="AD111" s="149">
        <v>0</v>
      </c>
      <c r="AE111" s="139">
        <v>0</v>
      </c>
      <c r="AF111" s="139">
        <v>0</v>
      </c>
      <c r="AG111" s="140">
        <v>199.0992</v>
      </c>
      <c r="AH111" s="142">
        <v>0</v>
      </c>
      <c r="AI111" s="247">
        <v>-38.533299999999826</v>
      </c>
      <c r="AJ111" s="138">
        <v>-38.532500000000027</v>
      </c>
      <c r="AK111" s="138">
        <v>0</v>
      </c>
      <c r="AL111" s="138">
        <v>0</v>
      </c>
      <c r="AM111" s="138">
        <v>0</v>
      </c>
      <c r="AN111" s="138">
        <v>0</v>
      </c>
      <c r="AO111" s="138">
        <v>0</v>
      </c>
      <c r="AP111" s="138">
        <v>0</v>
      </c>
      <c r="AQ111" s="138">
        <v>-7.9999999999813554E-4</v>
      </c>
      <c r="AR111" s="241">
        <v>0</v>
      </c>
      <c r="AS111" s="247">
        <v>97.30026623695089</v>
      </c>
      <c r="AT111" s="138">
        <v>96.862685230418492</v>
      </c>
      <c r="AU111" s="138">
        <v>0</v>
      </c>
      <c r="AV111" s="138">
        <v>0</v>
      </c>
      <c r="AW111" s="138">
        <v>0</v>
      </c>
      <c r="AX111" s="138">
        <v>0</v>
      </c>
      <c r="AY111" s="138">
        <v>0</v>
      </c>
      <c r="AZ111" s="138">
        <v>0</v>
      </c>
      <c r="BA111" s="138">
        <v>99.999598191863384</v>
      </c>
      <c r="BB111" s="241">
        <v>0</v>
      </c>
    </row>
    <row r="112" spans="1:54" s="174" customFormat="1" ht="18" customHeight="1" x14ac:dyDescent="0.25">
      <c r="A112" s="244">
        <v>21</v>
      </c>
      <c r="B112" s="245">
        <v>221400</v>
      </c>
      <c r="C112" s="238">
        <v>105</v>
      </c>
      <c r="D112" s="239" t="s">
        <v>1346</v>
      </c>
      <c r="E112" s="247">
        <v>1442</v>
      </c>
      <c r="F112" s="138">
        <v>1171.9000000000001</v>
      </c>
      <c r="G112" s="138">
        <v>0</v>
      </c>
      <c r="H112" s="138">
        <v>0</v>
      </c>
      <c r="I112" s="138">
        <v>0</v>
      </c>
      <c r="J112" s="138">
        <v>0</v>
      </c>
      <c r="K112" s="138">
        <v>0</v>
      </c>
      <c r="L112" s="138">
        <v>0</v>
      </c>
      <c r="M112" s="138">
        <v>270.10000000000002</v>
      </c>
      <c r="N112" s="241">
        <v>0</v>
      </c>
      <c r="O112" s="240">
        <v>1526.3</v>
      </c>
      <c r="P112" s="138">
        <v>1256.2</v>
      </c>
      <c r="Q112" s="139">
        <v>0</v>
      </c>
      <c r="R112" s="139">
        <v>0</v>
      </c>
      <c r="S112" s="138">
        <v>0</v>
      </c>
      <c r="T112" s="139">
        <v>0</v>
      </c>
      <c r="U112" s="139">
        <v>0</v>
      </c>
      <c r="V112" s="139">
        <v>0</v>
      </c>
      <c r="W112" s="139">
        <v>270.10000000000002</v>
      </c>
      <c r="X112" s="242">
        <v>0</v>
      </c>
      <c r="Y112" s="243">
        <v>1526.2</v>
      </c>
      <c r="Z112" s="139">
        <v>1256.2</v>
      </c>
      <c r="AA112" s="139">
        <v>0</v>
      </c>
      <c r="AB112" s="139">
        <v>0</v>
      </c>
      <c r="AC112" s="139">
        <v>0</v>
      </c>
      <c r="AD112" s="149">
        <v>0</v>
      </c>
      <c r="AE112" s="139">
        <v>0</v>
      </c>
      <c r="AF112" s="139">
        <v>0</v>
      </c>
      <c r="AG112" s="140">
        <v>270</v>
      </c>
      <c r="AH112" s="142">
        <v>0</v>
      </c>
      <c r="AI112" s="247">
        <v>-9.9999999999909051E-2</v>
      </c>
      <c r="AJ112" s="138">
        <v>0</v>
      </c>
      <c r="AK112" s="138">
        <v>0</v>
      </c>
      <c r="AL112" s="138">
        <v>0</v>
      </c>
      <c r="AM112" s="138">
        <v>0</v>
      </c>
      <c r="AN112" s="138">
        <v>0</v>
      </c>
      <c r="AO112" s="138">
        <v>0</v>
      </c>
      <c r="AP112" s="138">
        <v>0</v>
      </c>
      <c r="AQ112" s="138">
        <v>-0.10000000000002274</v>
      </c>
      <c r="AR112" s="241">
        <v>0</v>
      </c>
      <c r="AS112" s="247">
        <v>99.993448208084914</v>
      </c>
      <c r="AT112" s="138">
        <v>100</v>
      </c>
      <c r="AU112" s="138">
        <v>0</v>
      </c>
      <c r="AV112" s="138">
        <v>0</v>
      </c>
      <c r="AW112" s="138">
        <v>0</v>
      </c>
      <c r="AX112" s="138">
        <v>0</v>
      </c>
      <c r="AY112" s="138">
        <v>0</v>
      </c>
      <c r="AZ112" s="138">
        <v>0</v>
      </c>
      <c r="BA112" s="138">
        <v>99.962976675305441</v>
      </c>
      <c r="BB112" s="241">
        <v>0</v>
      </c>
    </row>
    <row r="113" spans="1:54" s="174" customFormat="1" ht="18" customHeight="1" x14ac:dyDescent="0.25">
      <c r="A113" s="244">
        <v>21</v>
      </c>
      <c r="B113" s="245">
        <v>221400</v>
      </c>
      <c r="C113" s="238">
        <v>106</v>
      </c>
      <c r="D113" s="239" t="s">
        <v>1347</v>
      </c>
      <c r="E113" s="247">
        <v>916.69999999999993</v>
      </c>
      <c r="F113" s="138">
        <v>800.9</v>
      </c>
      <c r="G113" s="138">
        <v>0</v>
      </c>
      <c r="H113" s="138">
        <v>0</v>
      </c>
      <c r="I113" s="138">
        <v>0</v>
      </c>
      <c r="J113" s="138">
        <v>0</v>
      </c>
      <c r="K113" s="138">
        <v>0</v>
      </c>
      <c r="L113" s="138">
        <v>0</v>
      </c>
      <c r="M113" s="138">
        <v>115.8</v>
      </c>
      <c r="N113" s="241">
        <v>0</v>
      </c>
      <c r="O113" s="240">
        <v>989.2</v>
      </c>
      <c r="P113" s="138">
        <v>873.4</v>
      </c>
      <c r="Q113" s="139">
        <v>0</v>
      </c>
      <c r="R113" s="139">
        <v>0</v>
      </c>
      <c r="S113" s="138">
        <v>0</v>
      </c>
      <c r="T113" s="139">
        <v>0</v>
      </c>
      <c r="U113" s="139">
        <v>0</v>
      </c>
      <c r="V113" s="139">
        <v>0</v>
      </c>
      <c r="W113" s="139">
        <v>115.8</v>
      </c>
      <c r="X113" s="242">
        <v>0</v>
      </c>
      <c r="Y113" s="243">
        <v>951.2</v>
      </c>
      <c r="Z113" s="139">
        <v>836</v>
      </c>
      <c r="AA113" s="139">
        <v>0</v>
      </c>
      <c r="AB113" s="139">
        <v>0</v>
      </c>
      <c r="AC113" s="139">
        <v>0</v>
      </c>
      <c r="AD113" s="149">
        <v>0</v>
      </c>
      <c r="AE113" s="139">
        <v>0</v>
      </c>
      <c r="AF113" s="139">
        <v>0</v>
      </c>
      <c r="AG113" s="140">
        <v>115.185</v>
      </c>
      <c r="AH113" s="142">
        <v>0</v>
      </c>
      <c r="AI113" s="247">
        <v>-38</v>
      </c>
      <c r="AJ113" s="138">
        <v>-37.399999999999977</v>
      </c>
      <c r="AK113" s="138">
        <v>0</v>
      </c>
      <c r="AL113" s="138">
        <v>0</v>
      </c>
      <c r="AM113" s="138">
        <v>0</v>
      </c>
      <c r="AN113" s="138">
        <v>0</v>
      </c>
      <c r="AO113" s="138">
        <v>0</v>
      </c>
      <c r="AP113" s="138">
        <v>0</v>
      </c>
      <c r="AQ113" s="138">
        <v>-0.61499999999999488</v>
      </c>
      <c r="AR113" s="241">
        <v>0</v>
      </c>
      <c r="AS113" s="247">
        <v>96.158511928831388</v>
      </c>
      <c r="AT113" s="138">
        <v>95.71788413098237</v>
      </c>
      <c r="AU113" s="138">
        <v>0</v>
      </c>
      <c r="AV113" s="138">
        <v>0</v>
      </c>
      <c r="AW113" s="138">
        <v>0</v>
      </c>
      <c r="AX113" s="138">
        <v>0</v>
      </c>
      <c r="AY113" s="138">
        <v>0</v>
      </c>
      <c r="AZ113" s="138">
        <v>0</v>
      </c>
      <c r="BA113" s="138">
        <v>99.468911917098453</v>
      </c>
      <c r="BB113" s="241">
        <v>0</v>
      </c>
    </row>
    <row r="114" spans="1:54" s="174" customFormat="1" ht="18" customHeight="1" x14ac:dyDescent="0.25">
      <c r="A114" s="244">
        <v>21</v>
      </c>
      <c r="B114" s="245">
        <v>221400</v>
      </c>
      <c r="C114" s="238">
        <v>107</v>
      </c>
      <c r="D114" s="239" t="s">
        <v>1348</v>
      </c>
      <c r="E114" s="247">
        <v>1609.5</v>
      </c>
      <c r="F114" s="138">
        <v>1276.2</v>
      </c>
      <c r="G114" s="138">
        <v>0</v>
      </c>
      <c r="H114" s="138">
        <v>0</v>
      </c>
      <c r="I114" s="138">
        <v>0</v>
      </c>
      <c r="J114" s="138">
        <v>0</v>
      </c>
      <c r="K114" s="138">
        <v>0</v>
      </c>
      <c r="L114" s="138">
        <v>0</v>
      </c>
      <c r="M114" s="138">
        <v>333.3</v>
      </c>
      <c r="N114" s="241">
        <v>0</v>
      </c>
      <c r="O114" s="240">
        <v>1690.3000000000002</v>
      </c>
      <c r="P114" s="138">
        <v>1357</v>
      </c>
      <c r="Q114" s="139">
        <v>0</v>
      </c>
      <c r="R114" s="139">
        <v>0</v>
      </c>
      <c r="S114" s="138">
        <v>0</v>
      </c>
      <c r="T114" s="139">
        <v>0</v>
      </c>
      <c r="U114" s="139">
        <v>0</v>
      </c>
      <c r="V114" s="139">
        <v>0</v>
      </c>
      <c r="W114" s="139">
        <v>333.3</v>
      </c>
      <c r="X114" s="242">
        <v>0</v>
      </c>
      <c r="Y114" s="243">
        <v>1649.1572999999999</v>
      </c>
      <c r="Z114" s="139">
        <v>1340.8598</v>
      </c>
      <c r="AA114" s="139">
        <v>0</v>
      </c>
      <c r="AB114" s="139">
        <v>0</v>
      </c>
      <c r="AC114" s="139">
        <v>0</v>
      </c>
      <c r="AD114" s="149">
        <v>0</v>
      </c>
      <c r="AE114" s="139">
        <v>0</v>
      </c>
      <c r="AF114" s="139">
        <v>0</v>
      </c>
      <c r="AG114" s="140">
        <v>308.29750000000001</v>
      </c>
      <c r="AH114" s="142">
        <v>0</v>
      </c>
      <c r="AI114" s="247">
        <v>-41.142700000000332</v>
      </c>
      <c r="AJ114" s="138">
        <v>-16.14020000000005</v>
      </c>
      <c r="AK114" s="138">
        <v>0</v>
      </c>
      <c r="AL114" s="138">
        <v>0</v>
      </c>
      <c r="AM114" s="138">
        <v>0</v>
      </c>
      <c r="AN114" s="138">
        <v>0</v>
      </c>
      <c r="AO114" s="138">
        <v>0</v>
      </c>
      <c r="AP114" s="138">
        <v>0</v>
      </c>
      <c r="AQ114" s="138">
        <v>-25.002499999999998</v>
      </c>
      <c r="AR114" s="241">
        <v>0</v>
      </c>
      <c r="AS114" s="247">
        <v>97.565952789445646</v>
      </c>
      <c r="AT114" s="138">
        <v>98.810596904937356</v>
      </c>
      <c r="AU114" s="138">
        <v>0</v>
      </c>
      <c r="AV114" s="138">
        <v>0</v>
      </c>
      <c r="AW114" s="138">
        <v>0</v>
      </c>
      <c r="AX114" s="138">
        <v>0</v>
      </c>
      <c r="AY114" s="138">
        <v>0</v>
      </c>
      <c r="AZ114" s="138">
        <v>0</v>
      </c>
      <c r="BA114" s="138">
        <v>92.498499849984995</v>
      </c>
      <c r="BB114" s="241">
        <v>0</v>
      </c>
    </row>
    <row r="115" spans="1:54" s="174" customFormat="1" ht="18" customHeight="1" x14ac:dyDescent="0.25">
      <c r="A115" s="244">
        <v>21</v>
      </c>
      <c r="B115" s="245">
        <v>221400</v>
      </c>
      <c r="C115" s="238">
        <v>108</v>
      </c>
      <c r="D115" s="239" t="s">
        <v>1349</v>
      </c>
      <c r="E115" s="247">
        <v>3458.2</v>
      </c>
      <c r="F115" s="138">
        <v>1846.2</v>
      </c>
      <c r="G115" s="138">
        <v>0</v>
      </c>
      <c r="H115" s="138">
        <v>0</v>
      </c>
      <c r="I115" s="138">
        <v>0</v>
      </c>
      <c r="J115" s="138">
        <v>0</v>
      </c>
      <c r="K115" s="138">
        <v>0</v>
      </c>
      <c r="L115" s="138">
        <v>1300</v>
      </c>
      <c r="M115" s="138">
        <v>312</v>
      </c>
      <c r="N115" s="241">
        <v>0</v>
      </c>
      <c r="O115" s="240">
        <v>3659.4</v>
      </c>
      <c r="P115" s="138">
        <v>2047.4</v>
      </c>
      <c r="Q115" s="139">
        <v>0</v>
      </c>
      <c r="R115" s="139">
        <v>0</v>
      </c>
      <c r="S115" s="138">
        <v>0</v>
      </c>
      <c r="T115" s="139">
        <v>0</v>
      </c>
      <c r="U115" s="139">
        <v>0</v>
      </c>
      <c r="V115" s="139">
        <v>1300</v>
      </c>
      <c r="W115" s="139">
        <v>312</v>
      </c>
      <c r="X115" s="242">
        <v>0</v>
      </c>
      <c r="Y115" s="243">
        <v>3523.9753999999998</v>
      </c>
      <c r="Z115" s="139">
        <v>1918.3245999999999</v>
      </c>
      <c r="AA115" s="139">
        <v>0</v>
      </c>
      <c r="AB115" s="139">
        <v>0</v>
      </c>
      <c r="AC115" s="139">
        <v>0</v>
      </c>
      <c r="AD115" s="149">
        <v>0</v>
      </c>
      <c r="AE115" s="139">
        <v>0</v>
      </c>
      <c r="AF115" s="139">
        <v>1293.6507999999999</v>
      </c>
      <c r="AG115" s="140">
        <v>312</v>
      </c>
      <c r="AH115" s="142">
        <v>0</v>
      </c>
      <c r="AI115" s="247">
        <v>-135.42460000000028</v>
      </c>
      <c r="AJ115" s="138">
        <v>-129.07540000000017</v>
      </c>
      <c r="AK115" s="138">
        <v>0</v>
      </c>
      <c r="AL115" s="138">
        <v>0</v>
      </c>
      <c r="AM115" s="138">
        <v>0</v>
      </c>
      <c r="AN115" s="138">
        <v>0</v>
      </c>
      <c r="AO115" s="138">
        <v>0</v>
      </c>
      <c r="AP115" s="138">
        <v>-6.3492000000001099</v>
      </c>
      <c r="AQ115" s="138">
        <v>0</v>
      </c>
      <c r="AR115" s="241">
        <v>0</v>
      </c>
      <c r="AS115" s="247">
        <v>96.299267639503739</v>
      </c>
      <c r="AT115" s="138">
        <v>93.695643254859817</v>
      </c>
      <c r="AU115" s="138">
        <v>0</v>
      </c>
      <c r="AV115" s="138">
        <v>0</v>
      </c>
      <c r="AW115" s="138">
        <v>0</v>
      </c>
      <c r="AX115" s="138">
        <v>0</v>
      </c>
      <c r="AY115" s="138">
        <v>0</v>
      </c>
      <c r="AZ115" s="138">
        <v>99.511599999999987</v>
      </c>
      <c r="BA115" s="138">
        <v>100</v>
      </c>
      <c r="BB115" s="241">
        <v>0</v>
      </c>
    </row>
    <row r="116" spans="1:54" s="174" customFormat="1" ht="18" customHeight="1" x14ac:dyDescent="0.25">
      <c r="A116" s="244">
        <v>21</v>
      </c>
      <c r="B116" s="245">
        <v>221400</v>
      </c>
      <c r="C116" s="238">
        <v>109</v>
      </c>
      <c r="D116" s="239" t="s">
        <v>1350</v>
      </c>
      <c r="E116" s="247">
        <v>1396.8</v>
      </c>
      <c r="F116" s="138">
        <v>1164.8</v>
      </c>
      <c r="G116" s="138">
        <v>0</v>
      </c>
      <c r="H116" s="138">
        <v>0</v>
      </c>
      <c r="I116" s="138">
        <v>0</v>
      </c>
      <c r="J116" s="138">
        <v>0</v>
      </c>
      <c r="K116" s="138">
        <v>0</v>
      </c>
      <c r="L116" s="138">
        <v>0</v>
      </c>
      <c r="M116" s="138">
        <v>232</v>
      </c>
      <c r="N116" s="241">
        <v>0</v>
      </c>
      <c r="O116" s="240">
        <v>2015.1000000000001</v>
      </c>
      <c r="P116" s="138">
        <v>1500.1</v>
      </c>
      <c r="Q116" s="139">
        <v>0</v>
      </c>
      <c r="R116" s="139">
        <v>0</v>
      </c>
      <c r="S116" s="138">
        <v>0</v>
      </c>
      <c r="T116" s="139">
        <v>0</v>
      </c>
      <c r="U116" s="139">
        <v>0</v>
      </c>
      <c r="V116" s="139">
        <v>283</v>
      </c>
      <c r="W116" s="139">
        <v>232</v>
      </c>
      <c r="X116" s="242">
        <v>0</v>
      </c>
      <c r="Y116" s="243">
        <v>1888.6918000000001</v>
      </c>
      <c r="Z116" s="139">
        <v>1373.6918000000001</v>
      </c>
      <c r="AA116" s="139">
        <v>0</v>
      </c>
      <c r="AB116" s="139">
        <v>0</v>
      </c>
      <c r="AC116" s="139">
        <v>0</v>
      </c>
      <c r="AD116" s="149">
        <v>0</v>
      </c>
      <c r="AE116" s="139">
        <v>0</v>
      </c>
      <c r="AF116" s="139">
        <v>283</v>
      </c>
      <c r="AG116" s="140">
        <v>232</v>
      </c>
      <c r="AH116" s="142">
        <v>0</v>
      </c>
      <c r="AI116" s="247">
        <v>-126.40820000000008</v>
      </c>
      <c r="AJ116" s="138">
        <v>-126.40819999999985</v>
      </c>
      <c r="AK116" s="138">
        <v>0</v>
      </c>
      <c r="AL116" s="138">
        <v>0</v>
      </c>
      <c r="AM116" s="138">
        <v>0</v>
      </c>
      <c r="AN116" s="138">
        <v>0</v>
      </c>
      <c r="AO116" s="138">
        <v>0</v>
      </c>
      <c r="AP116" s="138">
        <v>0</v>
      </c>
      <c r="AQ116" s="138">
        <v>0</v>
      </c>
      <c r="AR116" s="241">
        <v>0</v>
      </c>
      <c r="AS116" s="247">
        <v>93.726951516053788</v>
      </c>
      <c r="AT116" s="138">
        <v>91.573348443437112</v>
      </c>
      <c r="AU116" s="138">
        <v>0</v>
      </c>
      <c r="AV116" s="138">
        <v>0</v>
      </c>
      <c r="AW116" s="138">
        <v>0</v>
      </c>
      <c r="AX116" s="138">
        <v>0</v>
      </c>
      <c r="AY116" s="138">
        <v>0</v>
      </c>
      <c r="AZ116" s="138">
        <v>100</v>
      </c>
      <c r="BA116" s="138">
        <v>100</v>
      </c>
      <c r="BB116" s="241">
        <v>0</v>
      </c>
    </row>
    <row r="117" spans="1:54" s="174" customFormat="1" ht="18" customHeight="1" x14ac:dyDescent="0.25">
      <c r="A117" s="244">
        <v>0</v>
      </c>
      <c r="B117" s="244"/>
      <c r="C117" s="238">
        <v>110</v>
      </c>
      <c r="D117" s="239"/>
      <c r="E117" s="240">
        <v>0</v>
      </c>
      <c r="F117" s="138"/>
      <c r="G117" s="138"/>
      <c r="H117" s="138"/>
      <c r="I117" s="138"/>
      <c r="J117" s="138"/>
      <c r="K117" s="138"/>
      <c r="L117" s="138"/>
      <c r="M117" s="138"/>
      <c r="N117" s="241"/>
      <c r="O117" s="240">
        <v>0</v>
      </c>
      <c r="P117" s="138">
        <v>0</v>
      </c>
      <c r="Q117" s="139"/>
      <c r="R117" s="139"/>
      <c r="S117" s="138">
        <v>0</v>
      </c>
      <c r="T117" s="139">
        <v>0</v>
      </c>
      <c r="U117" s="139"/>
      <c r="V117" s="139"/>
      <c r="W117" s="139"/>
      <c r="X117" s="242"/>
      <c r="Y117" s="243">
        <v>0</v>
      </c>
      <c r="Z117" s="139">
        <v>0</v>
      </c>
      <c r="AA117" s="139"/>
      <c r="AB117" s="139"/>
      <c r="AC117" s="139">
        <v>0</v>
      </c>
      <c r="AD117" s="149">
        <v>0</v>
      </c>
      <c r="AE117" s="139"/>
      <c r="AF117" s="139"/>
      <c r="AG117" s="140"/>
      <c r="AH117" s="142"/>
      <c r="AI117" s="240">
        <v>0</v>
      </c>
      <c r="AJ117" s="138">
        <v>0</v>
      </c>
      <c r="AK117" s="138">
        <v>0</v>
      </c>
      <c r="AL117" s="138">
        <v>0</v>
      </c>
      <c r="AM117" s="138">
        <v>0</v>
      </c>
      <c r="AN117" s="138">
        <v>0</v>
      </c>
      <c r="AO117" s="138">
        <v>0</v>
      </c>
      <c r="AP117" s="138">
        <v>0</v>
      </c>
      <c r="AQ117" s="138">
        <v>0</v>
      </c>
      <c r="AR117" s="241">
        <v>0</v>
      </c>
      <c r="AS117" s="240">
        <v>0</v>
      </c>
      <c r="AT117" s="138">
        <v>0</v>
      </c>
      <c r="AU117" s="138">
        <v>0</v>
      </c>
      <c r="AV117" s="138">
        <v>0</v>
      </c>
      <c r="AW117" s="138">
        <v>0</v>
      </c>
      <c r="AX117" s="138">
        <v>0</v>
      </c>
      <c r="AY117" s="138">
        <v>0</v>
      </c>
      <c r="AZ117" s="138">
        <v>0</v>
      </c>
      <c r="BA117" s="138">
        <v>0</v>
      </c>
      <c r="BB117" s="241">
        <v>0</v>
      </c>
    </row>
    <row r="118" spans="1:54" s="174" customFormat="1" ht="18" customHeight="1" x14ac:dyDescent="0.25">
      <c r="A118" s="244">
        <v>20</v>
      </c>
      <c r="B118" s="245">
        <v>221700</v>
      </c>
      <c r="C118" s="238">
        <v>111</v>
      </c>
      <c r="D118" s="246" t="s">
        <v>1351</v>
      </c>
      <c r="E118" s="247">
        <v>330699.10000000003</v>
      </c>
      <c r="F118" s="144">
        <v>267341.5</v>
      </c>
      <c r="G118" s="144">
        <v>0</v>
      </c>
      <c r="H118" s="144">
        <v>5789.3</v>
      </c>
      <c r="I118" s="144">
        <v>6580</v>
      </c>
      <c r="J118" s="144">
        <v>0</v>
      </c>
      <c r="K118" s="144">
        <v>0</v>
      </c>
      <c r="L118" s="144">
        <v>21419.4</v>
      </c>
      <c r="M118" s="144">
        <v>27308.199999999997</v>
      </c>
      <c r="N118" s="248">
        <v>2260.6999999999998</v>
      </c>
      <c r="O118" s="247">
        <v>359001.10000000009</v>
      </c>
      <c r="P118" s="144">
        <v>295102.59999999998</v>
      </c>
      <c r="Q118" s="144">
        <v>0</v>
      </c>
      <c r="R118" s="144">
        <v>114.2</v>
      </c>
      <c r="S118" s="144">
        <v>6045.9999999999991</v>
      </c>
      <c r="T118" s="144">
        <v>6580</v>
      </c>
      <c r="U118" s="144">
        <v>0</v>
      </c>
      <c r="V118" s="144">
        <v>21589.4</v>
      </c>
      <c r="W118" s="144">
        <v>27308.199999999997</v>
      </c>
      <c r="X118" s="248">
        <v>2260.6999999999998</v>
      </c>
      <c r="Y118" s="247">
        <v>354856.80219999998</v>
      </c>
      <c r="Z118" s="144">
        <v>292895.38149999996</v>
      </c>
      <c r="AA118" s="144">
        <v>0</v>
      </c>
      <c r="AB118" s="144">
        <v>114.2</v>
      </c>
      <c r="AC118" s="144">
        <v>5825.0298999999995</v>
      </c>
      <c r="AD118" s="149">
        <v>5368.7175999999999</v>
      </c>
      <c r="AE118" s="144">
        <v>0</v>
      </c>
      <c r="AF118" s="144">
        <v>21371.459200000001</v>
      </c>
      <c r="AG118" s="144">
        <v>27021.313999999998</v>
      </c>
      <c r="AH118" s="248">
        <v>2260.6999999999998</v>
      </c>
      <c r="AI118" s="247">
        <v>-4144.2978000001167</v>
      </c>
      <c r="AJ118" s="144">
        <v>-2207.2185000000172</v>
      </c>
      <c r="AK118" s="144">
        <v>0</v>
      </c>
      <c r="AL118" s="144">
        <v>0</v>
      </c>
      <c r="AM118" s="144">
        <v>-220.97009999999955</v>
      </c>
      <c r="AN118" s="144">
        <v>-1211.2824000000001</v>
      </c>
      <c r="AO118" s="144">
        <v>0</v>
      </c>
      <c r="AP118" s="144">
        <v>-217.94080000000031</v>
      </c>
      <c r="AQ118" s="144">
        <v>-286.8859999999986</v>
      </c>
      <c r="AR118" s="248">
        <v>0</v>
      </c>
      <c r="AS118" s="247">
        <v>98.845603035756682</v>
      </c>
      <c r="AT118" s="144">
        <v>99.252050473293011</v>
      </c>
      <c r="AU118" s="144">
        <v>0</v>
      </c>
      <c r="AV118" s="144">
        <v>100</v>
      </c>
      <c r="AW118" s="144">
        <v>96.345185246443933</v>
      </c>
      <c r="AX118" s="144">
        <v>81.591452887537997</v>
      </c>
      <c r="AY118" s="144">
        <v>0</v>
      </c>
      <c r="AZ118" s="144">
        <v>98.990519421567996</v>
      </c>
      <c r="BA118" s="144">
        <v>98.94945108062781</v>
      </c>
      <c r="BB118" s="248">
        <v>100</v>
      </c>
    </row>
    <row r="119" spans="1:54" s="237" customFormat="1" ht="18" customHeight="1" x14ac:dyDescent="0.2">
      <c r="A119" s="244">
        <v>22</v>
      </c>
      <c r="B119" s="245">
        <v>221700</v>
      </c>
      <c r="C119" s="238">
        <v>112</v>
      </c>
      <c r="D119" s="246" t="s">
        <v>1265</v>
      </c>
      <c r="E119" s="247">
        <v>196292.70000000004</v>
      </c>
      <c r="F119" s="144">
        <v>168867.20000000001</v>
      </c>
      <c r="G119" s="144">
        <v>0</v>
      </c>
      <c r="H119" s="144">
        <v>898</v>
      </c>
      <c r="I119" s="144">
        <v>6528.7</v>
      </c>
      <c r="J119" s="144">
        <v>0</v>
      </c>
      <c r="K119" s="144">
        <v>0</v>
      </c>
      <c r="L119" s="144">
        <v>4000</v>
      </c>
      <c r="M119" s="144">
        <v>13738.1</v>
      </c>
      <c r="N119" s="248">
        <v>2260.6999999999998</v>
      </c>
      <c r="O119" s="247">
        <v>213219.90000000005</v>
      </c>
      <c r="P119" s="144">
        <v>185436.3</v>
      </c>
      <c r="Q119" s="144">
        <v>0</v>
      </c>
      <c r="R119" s="144">
        <v>114.2</v>
      </c>
      <c r="S119" s="144">
        <v>971.9</v>
      </c>
      <c r="T119" s="144">
        <v>6528.7</v>
      </c>
      <c r="U119" s="144">
        <v>0</v>
      </c>
      <c r="V119" s="144">
        <v>4170</v>
      </c>
      <c r="W119" s="144">
        <v>13738.1</v>
      </c>
      <c r="X119" s="248">
        <v>2260.6999999999998</v>
      </c>
      <c r="Y119" s="247">
        <v>211103.9957</v>
      </c>
      <c r="Z119" s="144">
        <v>184787.18919999999</v>
      </c>
      <c r="AA119" s="144">
        <v>0</v>
      </c>
      <c r="AB119" s="144">
        <v>114.2</v>
      </c>
      <c r="AC119" s="144">
        <v>971.9</v>
      </c>
      <c r="AD119" s="149">
        <v>5321.7869000000001</v>
      </c>
      <c r="AE119" s="144">
        <v>0</v>
      </c>
      <c r="AF119" s="144">
        <v>4165.4453000000003</v>
      </c>
      <c r="AG119" s="144">
        <v>13482.774299999999</v>
      </c>
      <c r="AH119" s="248">
        <v>2260.6999999999998</v>
      </c>
      <c r="AI119" s="247">
        <v>-2115.9043000000529</v>
      </c>
      <c r="AJ119" s="144">
        <v>-649.11079999999492</v>
      </c>
      <c r="AK119" s="144">
        <v>0</v>
      </c>
      <c r="AL119" s="144">
        <v>0</v>
      </c>
      <c r="AM119" s="144">
        <v>0</v>
      </c>
      <c r="AN119" s="144">
        <v>-1206.9130999999998</v>
      </c>
      <c r="AO119" s="144">
        <v>0</v>
      </c>
      <c r="AP119" s="144">
        <v>-4.5546999999996842</v>
      </c>
      <c r="AQ119" s="144">
        <v>-255.32570000000123</v>
      </c>
      <c r="AR119" s="248">
        <v>0</v>
      </c>
      <c r="AS119" s="247">
        <v>99.007642204128203</v>
      </c>
      <c r="AT119" s="144">
        <v>99.649954836242955</v>
      </c>
      <c r="AU119" s="144">
        <v>0</v>
      </c>
      <c r="AV119" s="144">
        <v>100</v>
      </c>
      <c r="AW119" s="144">
        <v>100</v>
      </c>
      <c r="AX119" s="144">
        <v>81.513730145358181</v>
      </c>
      <c r="AY119" s="144">
        <v>0</v>
      </c>
      <c r="AZ119" s="144">
        <v>99.890774580335744</v>
      </c>
      <c r="BA119" s="144">
        <v>98.141477351307671</v>
      </c>
      <c r="BB119" s="248">
        <v>100</v>
      </c>
    </row>
    <row r="120" spans="1:54" s="237" customFormat="1" ht="18" customHeight="1" x14ac:dyDescent="0.2">
      <c r="A120" s="244">
        <v>21</v>
      </c>
      <c r="B120" s="245">
        <v>221700</v>
      </c>
      <c r="C120" s="238">
        <v>113</v>
      </c>
      <c r="D120" s="246" t="s">
        <v>1266</v>
      </c>
      <c r="E120" s="247">
        <v>134406.39999999999</v>
      </c>
      <c r="F120" s="144">
        <v>98474.299999999974</v>
      </c>
      <c r="G120" s="144">
        <v>0</v>
      </c>
      <c r="H120" s="144">
        <v>4891.3</v>
      </c>
      <c r="I120" s="144">
        <v>51.3</v>
      </c>
      <c r="J120" s="144">
        <v>0</v>
      </c>
      <c r="K120" s="144">
        <v>0</v>
      </c>
      <c r="L120" s="144">
        <v>17419.400000000001</v>
      </c>
      <c r="M120" s="144">
        <v>13570.099999999997</v>
      </c>
      <c r="N120" s="248">
        <v>0</v>
      </c>
      <c r="O120" s="247">
        <v>145781.20000000001</v>
      </c>
      <c r="P120" s="144">
        <v>109666.30000000002</v>
      </c>
      <c r="Q120" s="144">
        <v>0</v>
      </c>
      <c r="R120" s="144">
        <v>0</v>
      </c>
      <c r="S120" s="144">
        <v>5074.0999999999995</v>
      </c>
      <c r="T120" s="144">
        <v>51.3</v>
      </c>
      <c r="U120" s="144">
        <v>0</v>
      </c>
      <c r="V120" s="144">
        <v>17419.400000000001</v>
      </c>
      <c r="W120" s="144">
        <v>13570.099999999997</v>
      </c>
      <c r="X120" s="248">
        <v>0</v>
      </c>
      <c r="Y120" s="247">
        <v>143752.80650000001</v>
      </c>
      <c r="Z120" s="144">
        <v>108108.1923</v>
      </c>
      <c r="AA120" s="144">
        <v>0</v>
      </c>
      <c r="AB120" s="144">
        <v>0</v>
      </c>
      <c r="AC120" s="144">
        <v>4853.1298999999999</v>
      </c>
      <c r="AD120" s="149">
        <v>46.930700000000002</v>
      </c>
      <c r="AE120" s="144">
        <v>0</v>
      </c>
      <c r="AF120" s="144">
        <v>17206.013900000002</v>
      </c>
      <c r="AG120" s="144">
        <v>13538.539699999999</v>
      </c>
      <c r="AH120" s="248">
        <v>0</v>
      </c>
      <c r="AI120" s="247">
        <v>-2028.3935000000056</v>
      </c>
      <c r="AJ120" s="144">
        <v>-1558.1077000000223</v>
      </c>
      <c r="AK120" s="144">
        <v>0</v>
      </c>
      <c r="AL120" s="144">
        <v>0</v>
      </c>
      <c r="AM120" s="144">
        <v>-220.97009999999955</v>
      </c>
      <c r="AN120" s="144">
        <v>-4.3692999999999955</v>
      </c>
      <c r="AO120" s="144">
        <v>0</v>
      </c>
      <c r="AP120" s="144">
        <v>-213.38609999999971</v>
      </c>
      <c r="AQ120" s="144">
        <v>-31.560299999997369</v>
      </c>
      <c r="AR120" s="248">
        <v>0</v>
      </c>
      <c r="AS120" s="247">
        <v>98.608604195877106</v>
      </c>
      <c r="AT120" s="144">
        <v>98.579228350003575</v>
      </c>
      <c r="AU120" s="144">
        <v>0</v>
      </c>
      <c r="AV120" s="144">
        <v>0</v>
      </c>
      <c r="AW120" s="144">
        <v>95.645137068642725</v>
      </c>
      <c r="AX120" s="144">
        <v>91.482846003898644</v>
      </c>
      <c r="AY120" s="144">
        <v>0</v>
      </c>
      <c r="AZ120" s="144">
        <v>98.77500889812508</v>
      </c>
      <c r="BA120" s="144">
        <v>99.767427653443988</v>
      </c>
      <c r="BB120" s="248">
        <v>0</v>
      </c>
    </row>
    <row r="121" spans="1:54" s="174" customFormat="1" ht="27" customHeight="1" x14ac:dyDescent="0.25">
      <c r="A121" s="244">
        <v>22</v>
      </c>
      <c r="B121" s="245">
        <v>221700</v>
      </c>
      <c r="C121" s="238">
        <v>114</v>
      </c>
      <c r="D121" s="239" t="s">
        <v>1291</v>
      </c>
      <c r="E121" s="247">
        <v>196292.70000000004</v>
      </c>
      <c r="F121" s="138">
        <v>168867.20000000001</v>
      </c>
      <c r="G121" s="138">
        <v>0</v>
      </c>
      <c r="H121" s="138">
        <v>898</v>
      </c>
      <c r="I121" s="138">
        <v>6528.7</v>
      </c>
      <c r="J121" s="138">
        <v>0</v>
      </c>
      <c r="K121" s="138">
        <v>0</v>
      </c>
      <c r="L121" s="138">
        <v>4000</v>
      </c>
      <c r="M121" s="138">
        <v>13738.1</v>
      </c>
      <c r="N121" s="241">
        <v>2260.6999999999998</v>
      </c>
      <c r="O121" s="240">
        <v>213219.90000000005</v>
      </c>
      <c r="P121" s="138">
        <v>185436.3</v>
      </c>
      <c r="Q121" s="139">
        <v>0</v>
      </c>
      <c r="R121" s="139">
        <v>114.2</v>
      </c>
      <c r="S121" s="138">
        <v>971.9</v>
      </c>
      <c r="T121" s="139">
        <v>6528.7</v>
      </c>
      <c r="U121" s="139">
        <v>0</v>
      </c>
      <c r="V121" s="139">
        <v>4170</v>
      </c>
      <c r="W121" s="139">
        <v>13738.1</v>
      </c>
      <c r="X121" s="242">
        <v>2260.6999999999998</v>
      </c>
      <c r="Y121" s="243">
        <v>211103.9957</v>
      </c>
      <c r="Z121" s="139">
        <v>184787.18919999999</v>
      </c>
      <c r="AA121" s="139">
        <v>0</v>
      </c>
      <c r="AB121" s="139">
        <v>114.2</v>
      </c>
      <c r="AC121" s="139">
        <v>971.9</v>
      </c>
      <c r="AD121" s="149">
        <v>5321.7869000000001</v>
      </c>
      <c r="AE121" s="139">
        <v>0</v>
      </c>
      <c r="AF121" s="139">
        <v>4165.4453000000003</v>
      </c>
      <c r="AG121" s="140">
        <v>13482.774299999999</v>
      </c>
      <c r="AH121" s="142">
        <v>2260.6999999999998</v>
      </c>
      <c r="AI121" s="247">
        <v>-2115.9043000000529</v>
      </c>
      <c r="AJ121" s="138">
        <v>-649.11079999999492</v>
      </c>
      <c r="AK121" s="138">
        <v>0</v>
      </c>
      <c r="AL121" s="138">
        <v>0</v>
      </c>
      <c r="AM121" s="138">
        <v>0</v>
      </c>
      <c r="AN121" s="138">
        <v>-1206.9130999999998</v>
      </c>
      <c r="AO121" s="138">
        <v>0</v>
      </c>
      <c r="AP121" s="138">
        <v>-4.5546999999996842</v>
      </c>
      <c r="AQ121" s="138">
        <v>-255.32570000000123</v>
      </c>
      <c r="AR121" s="241">
        <v>0</v>
      </c>
      <c r="AS121" s="247">
        <v>99.007642204128203</v>
      </c>
      <c r="AT121" s="138">
        <v>99.649954836242955</v>
      </c>
      <c r="AU121" s="138">
        <v>0</v>
      </c>
      <c r="AV121" s="138">
        <v>100</v>
      </c>
      <c r="AW121" s="138">
        <v>100</v>
      </c>
      <c r="AX121" s="138">
        <v>81.513730145358181</v>
      </c>
      <c r="AY121" s="138">
        <v>0</v>
      </c>
      <c r="AZ121" s="138">
        <v>99.890774580335744</v>
      </c>
      <c r="BA121" s="138">
        <v>98.141477351307671</v>
      </c>
      <c r="BB121" s="241">
        <v>100</v>
      </c>
    </row>
    <row r="122" spans="1:54" s="174" customFormat="1" ht="25.5" customHeight="1" x14ac:dyDescent="0.25">
      <c r="A122" s="244">
        <v>21</v>
      </c>
      <c r="B122" s="245">
        <v>221700</v>
      </c>
      <c r="C122" s="238">
        <v>115</v>
      </c>
      <c r="D122" s="239" t="s">
        <v>1352</v>
      </c>
      <c r="E122" s="247">
        <v>1497.1000000000001</v>
      </c>
      <c r="F122" s="138">
        <v>937.9</v>
      </c>
      <c r="G122" s="138">
        <v>0</v>
      </c>
      <c r="H122" s="138">
        <v>0</v>
      </c>
      <c r="I122" s="138">
        <v>0</v>
      </c>
      <c r="J122" s="138">
        <v>0</v>
      </c>
      <c r="K122" s="138">
        <v>0</v>
      </c>
      <c r="L122" s="138">
        <v>400</v>
      </c>
      <c r="M122" s="138">
        <v>159.19999999999999</v>
      </c>
      <c r="N122" s="241">
        <v>0</v>
      </c>
      <c r="O122" s="240">
        <v>1592.8999999999999</v>
      </c>
      <c r="P122" s="138">
        <v>1033.7</v>
      </c>
      <c r="Q122" s="139">
        <v>0</v>
      </c>
      <c r="R122" s="139">
        <v>0</v>
      </c>
      <c r="S122" s="138">
        <v>0</v>
      </c>
      <c r="T122" s="139">
        <v>0</v>
      </c>
      <c r="U122" s="139">
        <v>0</v>
      </c>
      <c r="V122" s="139">
        <v>400</v>
      </c>
      <c r="W122" s="139">
        <v>159.19999999999999</v>
      </c>
      <c r="X122" s="242">
        <v>0</v>
      </c>
      <c r="Y122" s="243">
        <v>1592.9</v>
      </c>
      <c r="Z122" s="139">
        <v>1033.7</v>
      </c>
      <c r="AA122" s="139">
        <v>0</v>
      </c>
      <c r="AB122" s="139">
        <v>0</v>
      </c>
      <c r="AC122" s="139">
        <v>0</v>
      </c>
      <c r="AD122" s="149">
        <v>0</v>
      </c>
      <c r="AE122" s="139">
        <v>0</v>
      </c>
      <c r="AF122" s="139">
        <v>400</v>
      </c>
      <c r="AG122" s="140">
        <v>159.19999999999999</v>
      </c>
      <c r="AH122" s="142">
        <v>0</v>
      </c>
      <c r="AI122" s="247">
        <v>0</v>
      </c>
      <c r="AJ122" s="138">
        <v>0</v>
      </c>
      <c r="AK122" s="138">
        <v>0</v>
      </c>
      <c r="AL122" s="138">
        <v>0</v>
      </c>
      <c r="AM122" s="138">
        <v>0</v>
      </c>
      <c r="AN122" s="138">
        <v>0</v>
      </c>
      <c r="AO122" s="138">
        <v>0</v>
      </c>
      <c r="AP122" s="138">
        <v>0</v>
      </c>
      <c r="AQ122" s="138">
        <v>0</v>
      </c>
      <c r="AR122" s="241">
        <v>0</v>
      </c>
      <c r="AS122" s="247">
        <v>100.00000000000003</v>
      </c>
      <c r="AT122" s="138">
        <v>100</v>
      </c>
      <c r="AU122" s="138">
        <v>0</v>
      </c>
      <c r="AV122" s="138">
        <v>0</v>
      </c>
      <c r="AW122" s="138">
        <v>0</v>
      </c>
      <c r="AX122" s="138">
        <v>0</v>
      </c>
      <c r="AY122" s="138">
        <v>0</v>
      </c>
      <c r="AZ122" s="138">
        <v>100</v>
      </c>
      <c r="BA122" s="138">
        <v>100</v>
      </c>
      <c r="BB122" s="241">
        <v>0</v>
      </c>
    </row>
    <row r="123" spans="1:54" s="174" customFormat="1" ht="27" customHeight="1" x14ac:dyDescent="0.25">
      <c r="A123" s="244">
        <v>21</v>
      </c>
      <c r="B123" s="245">
        <v>221700</v>
      </c>
      <c r="C123" s="238">
        <v>116</v>
      </c>
      <c r="D123" s="239" t="s">
        <v>1353</v>
      </c>
      <c r="E123" s="247">
        <v>2845.3</v>
      </c>
      <c r="F123" s="138">
        <v>2151.8000000000002</v>
      </c>
      <c r="G123" s="138">
        <v>0</v>
      </c>
      <c r="H123" s="138">
        <v>0</v>
      </c>
      <c r="I123" s="138">
        <v>0</v>
      </c>
      <c r="J123" s="138">
        <v>0</v>
      </c>
      <c r="K123" s="138">
        <v>0</v>
      </c>
      <c r="L123" s="138">
        <v>400</v>
      </c>
      <c r="M123" s="138">
        <v>293.5</v>
      </c>
      <c r="N123" s="241">
        <v>0</v>
      </c>
      <c r="O123" s="240">
        <v>3197.6</v>
      </c>
      <c r="P123" s="138">
        <v>2504.1</v>
      </c>
      <c r="Q123" s="139">
        <v>0</v>
      </c>
      <c r="R123" s="139">
        <v>0</v>
      </c>
      <c r="S123" s="138">
        <v>0</v>
      </c>
      <c r="T123" s="139">
        <v>0</v>
      </c>
      <c r="U123" s="139">
        <v>0</v>
      </c>
      <c r="V123" s="139">
        <v>400</v>
      </c>
      <c r="W123" s="139">
        <v>293.5</v>
      </c>
      <c r="X123" s="242">
        <v>0</v>
      </c>
      <c r="Y123" s="243">
        <v>3195.2034999999996</v>
      </c>
      <c r="Z123" s="139">
        <v>2504.1</v>
      </c>
      <c r="AA123" s="139">
        <v>0</v>
      </c>
      <c r="AB123" s="139">
        <v>0</v>
      </c>
      <c r="AC123" s="139">
        <v>0</v>
      </c>
      <c r="AD123" s="149">
        <v>0</v>
      </c>
      <c r="AE123" s="139">
        <v>0</v>
      </c>
      <c r="AF123" s="139">
        <v>397.61709999999999</v>
      </c>
      <c r="AG123" s="140">
        <v>293.4864</v>
      </c>
      <c r="AH123" s="142">
        <v>0</v>
      </c>
      <c r="AI123" s="247">
        <v>-2.3965000000002874</v>
      </c>
      <c r="AJ123" s="138">
        <v>0</v>
      </c>
      <c r="AK123" s="138">
        <v>0</v>
      </c>
      <c r="AL123" s="138">
        <v>0</v>
      </c>
      <c r="AM123" s="138">
        <v>0</v>
      </c>
      <c r="AN123" s="138">
        <v>0</v>
      </c>
      <c r="AO123" s="138">
        <v>0</v>
      </c>
      <c r="AP123" s="138">
        <v>-2.3829000000000065</v>
      </c>
      <c r="AQ123" s="138">
        <v>-1.3599999999996726E-2</v>
      </c>
      <c r="AR123" s="241">
        <v>0</v>
      </c>
      <c r="AS123" s="247">
        <v>99.925053164873646</v>
      </c>
      <c r="AT123" s="138">
        <v>100</v>
      </c>
      <c r="AU123" s="138">
        <v>0</v>
      </c>
      <c r="AV123" s="138">
        <v>0</v>
      </c>
      <c r="AW123" s="138">
        <v>0</v>
      </c>
      <c r="AX123" s="138">
        <v>0</v>
      </c>
      <c r="AY123" s="138">
        <v>0</v>
      </c>
      <c r="AZ123" s="138">
        <v>99.404274999999998</v>
      </c>
      <c r="BA123" s="138">
        <v>99.99536626916526</v>
      </c>
      <c r="BB123" s="241">
        <v>0</v>
      </c>
    </row>
    <row r="124" spans="1:54" s="174" customFormat="1" ht="18" customHeight="1" x14ac:dyDescent="0.25">
      <c r="A124" s="244">
        <v>21</v>
      </c>
      <c r="B124" s="245">
        <v>221700</v>
      </c>
      <c r="C124" s="238">
        <v>117</v>
      </c>
      <c r="D124" s="239" t="s">
        <v>1354</v>
      </c>
      <c r="E124" s="247">
        <v>2913</v>
      </c>
      <c r="F124" s="138">
        <v>2140.5</v>
      </c>
      <c r="G124" s="138">
        <v>0</v>
      </c>
      <c r="H124" s="138">
        <v>0</v>
      </c>
      <c r="I124" s="138">
        <v>0</v>
      </c>
      <c r="J124" s="138">
        <v>0</v>
      </c>
      <c r="K124" s="138">
        <v>0</v>
      </c>
      <c r="L124" s="138">
        <v>500</v>
      </c>
      <c r="M124" s="138">
        <v>272.5</v>
      </c>
      <c r="N124" s="241">
        <v>0</v>
      </c>
      <c r="O124" s="240">
        <v>3225.5</v>
      </c>
      <c r="P124" s="138">
        <v>2453</v>
      </c>
      <c r="Q124" s="139">
        <v>0</v>
      </c>
      <c r="R124" s="139">
        <v>0</v>
      </c>
      <c r="S124" s="138">
        <v>0</v>
      </c>
      <c r="T124" s="139">
        <v>0</v>
      </c>
      <c r="U124" s="139">
        <v>0</v>
      </c>
      <c r="V124" s="139">
        <v>500</v>
      </c>
      <c r="W124" s="139">
        <v>272.5</v>
      </c>
      <c r="X124" s="242">
        <v>0</v>
      </c>
      <c r="Y124" s="243">
        <v>3097.7223000000004</v>
      </c>
      <c r="Z124" s="139">
        <v>2383.0062000000003</v>
      </c>
      <c r="AA124" s="139">
        <v>0</v>
      </c>
      <c r="AB124" s="139">
        <v>0</v>
      </c>
      <c r="AC124" s="139">
        <v>0</v>
      </c>
      <c r="AD124" s="149">
        <v>0</v>
      </c>
      <c r="AE124" s="139">
        <v>0</v>
      </c>
      <c r="AF124" s="139">
        <v>442.21609999999998</v>
      </c>
      <c r="AG124" s="140">
        <v>272.5</v>
      </c>
      <c r="AH124" s="142">
        <v>0</v>
      </c>
      <c r="AI124" s="247">
        <v>-127.77769999999964</v>
      </c>
      <c r="AJ124" s="138">
        <v>-69.993799999999737</v>
      </c>
      <c r="AK124" s="138">
        <v>0</v>
      </c>
      <c r="AL124" s="138">
        <v>0</v>
      </c>
      <c r="AM124" s="138">
        <v>0</v>
      </c>
      <c r="AN124" s="138">
        <v>0</v>
      </c>
      <c r="AO124" s="138">
        <v>0</v>
      </c>
      <c r="AP124" s="138">
        <v>-57.783900000000017</v>
      </c>
      <c r="AQ124" s="138">
        <v>0</v>
      </c>
      <c r="AR124" s="241">
        <v>0</v>
      </c>
      <c r="AS124" s="247">
        <v>96.038514958921112</v>
      </c>
      <c r="AT124" s="138">
        <v>97.146604158173673</v>
      </c>
      <c r="AU124" s="138">
        <v>0</v>
      </c>
      <c r="AV124" s="138">
        <v>0</v>
      </c>
      <c r="AW124" s="138">
        <v>0</v>
      </c>
      <c r="AX124" s="138">
        <v>0</v>
      </c>
      <c r="AY124" s="138">
        <v>0</v>
      </c>
      <c r="AZ124" s="138">
        <v>88.443219999999997</v>
      </c>
      <c r="BA124" s="138">
        <v>100</v>
      </c>
      <c r="BB124" s="241">
        <v>0</v>
      </c>
    </row>
    <row r="125" spans="1:54" s="174" customFormat="1" ht="18" customHeight="1" x14ac:dyDescent="0.25">
      <c r="A125" s="244">
        <v>21</v>
      </c>
      <c r="B125" s="245">
        <v>221700</v>
      </c>
      <c r="C125" s="238">
        <v>118</v>
      </c>
      <c r="D125" s="239" t="s">
        <v>1355</v>
      </c>
      <c r="E125" s="247">
        <v>2517.4</v>
      </c>
      <c r="F125" s="138">
        <v>1540.9</v>
      </c>
      <c r="G125" s="138">
        <v>0</v>
      </c>
      <c r="H125" s="138">
        <v>0</v>
      </c>
      <c r="I125" s="138">
        <v>0</v>
      </c>
      <c r="J125" s="138">
        <v>0</v>
      </c>
      <c r="K125" s="138">
        <v>0</v>
      </c>
      <c r="L125" s="138">
        <v>800</v>
      </c>
      <c r="M125" s="138">
        <v>176.5</v>
      </c>
      <c r="N125" s="241">
        <v>0</v>
      </c>
      <c r="O125" s="240">
        <v>2668.1</v>
      </c>
      <c r="P125" s="138">
        <v>1691.6000000000001</v>
      </c>
      <c r="Q125" s="139">
        <v>0</v>
      </c>
      <c r="R125" s="139">
        <v>0</v>
      </c>
      <c r="S125" s="138">
        <v>0</v>
      </c>
      <c r="T125" s="139">
        <v>0</v>
      </c>
      <c r="U125" s="139">
        <v>0</v>
      </c>
      <c r="V125" s="139">
        <v>800</v>
      </c>
      <c r="W125" s="139">
        <v>176.5</v>
      </c>
      <c r="X125" s="242">
        <v>0</v>
      </c>
      <c r="Y125" s="243">
        <v>2667.9268000000002</v>
      </c>
      <c r="Z125" s="139">
        <v>1691.6000000000001</v>
      </c>
      <c r="AA125" s="139">
        <v>0</v>
      </c>
      <c r="AB125" s="139">
        <v>0</v>
      </c>
      <c r="AC125" s="139">
        <v>0</v>
      </c>
      <c r="AD125" s="149">
        <v>0</v>
      </c>
      <c r="AE125" s="139">
        <v>0</v>
      </c>
      <c r="AF125" s="139">
        <v>800</v>
      </c>
      <c r="AG125" s="140">
        <v>176.32679999999999</v>
      </c>
      <c r="AH125" s="142">
        <v>0</v>
      </c>
      <c r="AI125" s="247">
        <v>-0.17319999999972424</v>
      </c>
      <c r="AJ125" s="138">
        <v>0</v>
      </c>
      <c r="AK125" s="138">
        <v>0</v>
      </c>
      <c r="AL125" s="138">
        <v>0</v>
      </c>
      <c r="AM125" s="138">
        <v>0</v>
      </c>
      <c r="AN125" s="138">
        <v>0</v>
      </c>
      <c r="AO125" s="138">
        <v>0</v>
      </c>
      <c r="AP125" s="138">
        <v>0</v>
      </c>
      <c r="AQ125" s="138">
        <v>-0.17320000000000846</v>
      </c>
      <c r="AR125" s="241">
        <v>0</v>
      </c>
      <c r="AS125" s="247">
        <v>99.993508489187079</v>
      </c>
      <c r="AT125" s="138">
        <v>100</v>
      </c>
      <c r="AU125" s="138">
        <v>0</v>
      </c>
      <c r="AV125" s="138">
        <v>0</v>
      </c>
      <c r="AW125" s="138">
        <v>0</v>
      </c>
      <c r="AX125" s="138">
        <v>0</v>
      </c>
      <c r="AY125" s="138">
        <v>0</v>
      </c>
      <c r="AZ125" s="138">
        <v>100</v>
      </c>
      <c r="BA125" s="138">
        <v>99.901869688385275</v>
      </c>
      <c r="BB125" s="241">
        <v>0</v>
      </c>
    </row>
    <row r="126" spans="1:54" s="174" customFormat="1" ht="29.25" customHeight="1" x14ac:dyDescent="0.25">
      <c r="A126" s="244">
        <v>21</v>
      </c>
      <c r="B126" s="245">
        <v>221700</v>
      </c>
      <c r="C126" s="238">
        <v>119</v>
      </c>
      <c r="D126" s="239" t="s">
        <v>1356</v>
      </c>
      <c r="E126" s="247">
        <v>1425.6</v>
      </c>
      <c r="F126" s="138">
        <v>773.5</v>
      </c>
      <c r="G126" s="138">
        <v>0</v>
      </c>
      <c r="H126" s="138">
        <v>0</v>
      </c>
      <c r="I126" s="138">
        <v>0</v>
      </c>
      <c r="J126" s="138">
        <v>0</v>
      </c>
      <c r="K126" s="138">
        <v>0</v>
      </c>
      <c r="L126" s="138">
        <v>500</v>
      </c>
      <c r="M126" s="138">
        <v>152.1</v>
      </c>
      <c r="N126" s="241">
        <v>0</v>
      </c>
      <c r="O126" s="240">
        <v>1548.8000000000002</v>
      </c>
      <c r="P126" s="138">
        <v>896.7</v>
      </c>
      <c r="Q126" s="139">
        <v>0</v>
      </c>
      <c r="R126" s="139">
        <v>0</v>
      </c>
      <c r="S126" s="138">
        <v>0</v>
      </c>
      <c r="T126" s="139">
        <v>0</v>
      </c>
      <c r="U126" s="139">
        <v>0</v>
      </c>
      <c r="V126" s="139">
        <v>500</v>
      </c>
      <c r="W126" s="139">
        <v>152.1</v>
      </c>
      <c r="X126" s="242">
        <v>0</v>
      </c>
      <c r="Y126" s="243">
        <v>1509.5169000000001</v>
      </c>
      <c r="Z126" s="139">
        <v>861.27060000000006</v>
      </c>
      <c r="AA126" s="139">
        <v>0</v>
      </c>
      <c r="AB126" s="139">
        <v>0</v>
      </c>
      <c r="AC126" s="139">
        <v>0</v>
      </c>
      <c r="AD126" s="149">
        <v>0</v>
      </c>
      <c r="AE126" s="139">
        <v>0</v>
      </c>
      <c r="AF126" s="139">
        <v>500</v>
      </c>
      <c r="AG126" s="140">
        <v>148.24629999999999</v>
      </c>
      <c r="AH126" s="142">
        <v>0</v>
      </c>
      <c r="AI126" s="247">
        <v>-39.283100000000104</v>
      </c>
      <c r="AJ126" s="138">
        <v>-35.429399999999987</v>
      </c>
      <c r="AK126" s="138">
        <v>0</v>
      </c>
      <c r="AL126" s="138">
        <v>0</v>
      </c>
      <c r="AM126" s="138">
        <v>0</v>
      </c>
      <c r="AN126" s="138">
        <v>0</v>
      </c>
      <c r="AO126" s="138">
        <v>0</v>
      </c>
      <c r="AP126" s="138">
        <v>0</v>
      </c>
      <c r="AQ126" s="138">
        <v>-3.8537000000000035</v>
      </c>
      <c r="AR126" s="241">
        <v>0</v>
      </c>
      <c r="AS126" s="247">
        <v>97.463642820247927</v>
      </c>
      <c r="AT126" s="138">
        <v>96.048912679826032</v>
      </c>
      <c r="AU126" s="138">
        <v>0</v>
      </c>
      <c r="AV126" s="138">
        <v>0</v>
      </c>
      <c r="AW126" s="138">
        <v>0</v>
      </c>
      <c r="AX126" s="138">
        <v>0</v>
      </c>
      <c r="AY126" s="138">
        <v>0</v>
      </c>
      <c r="AZ126" s="138">
        <v>100</v>
      </c>
      <c r="BA126" s="138">
        <v>97.466337935568703</v>
      </c>
      <c r="BB126" s="241">
        <v>0</v>
      </c>
    </row>
    <row r="127" spans="1:54" s="174" customFormat="1" ht="29.25" customHeight="1" x14ac:dyDescent="0.25">
      <c r="A127" s="244">
        <v>21</v>
      </c>
      <c r="B127" s="245">
        <v>221700</v>
      </c>
      <c r="C127" s="238">
        <v>120</v>
      </c>
      <c r="D127" s="239" t="s">
        <v>1357</v>
      </c>
      <c r="E127" s="247">
        <v>2554.7999999999997</v>
      </c>
      <c r="F127" s="138">
        <v>1799.6</v>
      </c>
      <c r="G127" s="138">
        <v>0</v>
      </c>
      <c r="H127" s="138">
        <v>0</v>
      </c>
      <c r="I127" s="138">
        <v>0</v>
      </c>
      <c r="J127" s="138">
        <v>0</v>
      </c>
      <c r="K127" s="138">
        <v>0</v>
      </c>
      <c r="L127" s="138">
        <v>510</v>
      </c>
      <c r="M127" s="138">
        <v>245.2</v>
      </c>
      <c r="N127" s="241">
        <v>0</v>
      </c>
      <c r="O127" s="240">
        <v>2817.7</v>
      </c>
      <c r="P127" s="138">
        <v>2062.5</v>
      </c>
      <c r="Q127" s="139">
        <v>0</v>
      </c>
      <c r="R127" s="139">
        <v>0</v>
      </c>
      <c r="S127" s="138">
        <v>0</v>
      </c>
      <c r="T127" s="139">
        <v>0</v>
      </c>
      <c r="U127" s="139">
        <v>0</v>
      </c>
      <c r="V127" s="139">
        <v>510</v>
      </c>
      <c r="W127" s="139">
        <v>245.2</v>
      </c>
      <c r="X127" s="242">
        <v>0</v>
      </c>
      <c r="Y127" s="243">
        <v>2784.4618999999998</v>
      </c>
      <c r="Z127" s="139">
        <v>2062.5</v>
      </c>
      <c r="AA127" s="139">
        <v>0</v>
      </c>
      <c r="AB127" s="139">
        <v>0</v>
      </c>
      <c r="AC127" s="139">
        <v>0</v>
      </c>
      <c r="AD127" s="149">
        <v>0</v>
      </c>
      <c r="AE127" s="139">
        <v>0</v>
      </c>
      <c r="AF127" s="139">
        <v>476.78570000000002</v>
      </c>
      <c r="AG127" s="140">
        <v>245.17619999999999</v>
      </c>
      <c r="AH127" s="142">
        <v>0</v>
      </c>
      <c r="AI127" s="247">
        <v>-33.238100000000031</v>
      </c>
      <c r="AJ127" s="138">
        <v>0</v>
      </c>
      <c r="AK127" s="138">
        <v>0</v>
      </c>
      <c r="AL127" s="138">
        <v>0</v>
      </c>
      <c r="AM127" s="138">
        <v>0</v>
      </c>
      <c r="AN127" s="138">
        <v>0</v>
      </c>
      <c r="AO127" s="138">
        <v>0</v>
      </c>
      <c r="AP127" s="138">
        <v>-33.21429999999998</v>
      </c>
      <c r="AQ127" s="138">
        <v>-2.379999999999427E-2</v>
      </c>
      <c r="AR127" s="241">
        <v>0</v>
      </c>
      <c r="AS127" s="247">
        <v>98.820381871739357</v>
      </c>
      <c r="AT127" s="138">
        <v>100</v>
      </c>
      <c r="AU127" s="138">
        <v>0</v>
      </c>
      <c r="AV127" s="138">
        <v>0</v>
      </c>
      <c r="AW127" s="138">
        <v>0</v>
      </c>
      <c r="AX127" s="138">
        <v>0</v>
      </c>
      <c r="AY127" s="138">
        <v>0</v>
      </c>
      <c r="AZ127" s="138">
        <v>93.487392156862754</v>
      </c>
      <c r="BA127" s="138">
        <v>99.990293637846662</v>
      </c>
      <c r="BB127" s="241">
        <v>0</v>
      </c>
    </row>
    <row r="128" spans="1:54" s="174" customFormat="1" ht="18" customHeight="1" x14ac:dyDescent="0.25">
      <c r="A128" s="244">
        <v>21</v>
      </c>
      <c r="B128" s="245">
        <v>221700</v>
      </c>
      <c r="C128" s="238">
        <v>121</v>
      </c>
      <c r="D128" s="239" t="s">
        <v>1358</v>
      </c>
      <c r="E128" s="247">
        <v>2029.8</v>
      </c>
      <c r="F128" s="138">
        <v>1503</v>
      </c>
      <c r="G128" s="138">
        <v>0</v>
      </c>
      <c r="H128" s="138">
        <v>0</v>
      </c>
      <c r="I128" s="138">
        <v>0</v>
      </c>
      <c r="J128" s="138">
        <v>0</v>
      </c>
      <c r="K128" s="138">
        <v>0</v>
      </c>
      <c r="L128" s="138">
        <v>350</v>
      </c>
      <c r="M128" s="138">
        <v>176.8</v>
      </c>
      <c r="N128" s="241">
        <v>0</v>
      </c>
      <c r="O128" s="240">
        <v>2365.5</v>
      </c>
      <c r="P128" s="138">
        <v>1838.6999999999998</v>
      </c>
      <c r="Q128" s="139">
        <v>0</v>
      </c>
      <c r="R128" s="139">
        <v>0</v>
      </c>
      <c r="S128" s="138">
        <v>0</v>
      </c>
      <c r="T128" s="139">
        <v>0</v>
      </c>
      <c r="U128" s="139">
        <v>0</v>
      </c>
      <c r="V128" s="139">
        <v>350</v>
      </c>
      <c r="W128" s="139">
        <v>176.8</v>
      </c>
      <c r="X128" s="242">
        <v>0</v>
      </c>
      <c r="Y128" s="243">
        <v>2365.0310999999997</v>
      </c>
      <c r="Z128" s="139">
        <v>1838.6999999999998</v>
      </c>
      <c r="AA128" s="139">
        <v>0</v>
      </c>
      <c r="AB128" s="139">
        <v>0</v>
      </c>
      <c r="AC128" s="139">
        <v>0</v>
      </c>
      <c r="AD128" s="149">
        <v>0</v>
      </c>
      <c r="AE128" s="139">
        <v>0</v>
      </c>
      <c r="AF128" s="139">
        <v>349.56</v>
      </c>
      <c r="AG128" s="140">
        <v>176.77109999999999</v>
      </c>
      <c r="AH128" s="142">
        <v>0</v>
      </c>
      <c r="AI128" s="247">
        <v>-0.46890000000030341</v>
      </c>
      <c r="AJ128" s="138">
        <v>0</v>
      </c>
      <c r="AK128" s="138">
        <v>0</v>
      </c>
      <c r="AL128" s="138">
        <v>0</v>
      </c>
      <c r="AM128" s="138">
        <v>0</v>
      </c>
      <c r="AN128" s="138">
        <v>0</v>
      </c>
      <c r="AO128" s="138">
        <v>0</v>
      </c>
      <c r="AP128" s="138">
        <v>-0.43999999999999773</v>
      </c>
      <c r="AQ128" s="138">
        <v>-2.8900000000021464E-2</v>
      </c>
      <c r="AR128" s="241">
        <v>0</v>
      </c>
      <c r="AS128" s="247">
        <v>99.980177552314515</v>
      </c>
      <c r="AT128" s="138">
        <v>100</v>
      </c>
      <c r="AU128" s="138">
        <v>0</v>
      </c>
      <c r="AV128" s="138">
        <v>0</v>
      </c>
      <c r="AW128" s="138">
        <v>0</v>
      </c>
      <c r="AX128" s="138">
        <v>0</v>
      </c>
      <c r="AY128" s="138">
        <v>0</v>
      </c>
      <c r="AZ128" s="138">
        <v>99.874285714285719</v>
      </c>
      <c r="BA128" s="138">
        <v>99.983653846153828</v>
      </c>
      <c r="BB128" s="241">
        <v>0</v>
      </c>
    </row>
    <row r="129" spans="1:54" s="174" customFormat="1" ht="18" customHeight="1" x14ac:dyDescent="0.25">
      <c r="A129" s="244">
        <v>21</v>
      </c>
      <c r="B129" s="245">
        <v>221700</v>
      </c>
      <c r="C129" s="238">
        <v>122</v>
      </c>
      <c r="D129" s="239" t="s">
        <v>1359</v>
      </c>
      <c r="E129" s="247">
        <v>4519.8</v>
      </c>
      <c r="F129" s="138">
        <v>1857.3</v>
      </c>
      <c r="G129" s="138">
        <v>0</v>
      </c>
      <c r="H129" s="138">
        <v>0</v>
      </c>
      <c r="I129" s="138">
        <v>0</v>
      </c>
      <c r="J129" s="138">
        <v>0</v>
      </c>
      <c r="K129" s="138">
        <v>0</v>
      </c>
      <c r="L129" s="138">
        <v>2369.4</v>
      </c>
      <c r="M129" s="138">
        <v>293.10000000000002</v>
      </c>
      <c r="N129" s="241">
        <v>0</v>
      </c>
      <c r="O129" s="240">
        <v>4794.7000000000007</v>
      </c>
      <c r="P129" s="138">
        <v>2132.1999999999998</v>
      </c>
      <c r="Q129" s="139">
        <v>0</v>
      </c>
      <c r="R129" s="139">
        <v>0</v>
      </c>
      <c r="S129" s="138">
        <v>0</v>
      </c>
      <c r="T129" s="139">
        <v>0</v>
      </c>
      <c r="U129" s="139">
        <v>0</v>
      </c>
      <c r="V129" s="139">
        <v>2369.4</v>
      </c>
      <c r="W129" s="139">
        <v>293.10000000000002</v>
      </c>
      <c r="X129" s="242">
        <v>0</v>
      </c>
      <c r="Y129" s="243">
        <v>4750.6256000000003</v>
      </c>
      <c r="Z129" s="139">
        <v>2088.127</v>
      </c>
      <c r="AA129" s="139">
        <v>0</v>
      </c>
      <c r="AB129" s="139">
        <v>0</v>
      </c>
      <c r="AC129" s="139">
        <v>0</v>
      </c>
      <c r="AD129" s="149">
        <v>0</v>
      </c>
      <c r="AE129" s="139">
        <v>0</v>
      </c>
      <c r="AF129" s="139">
        <v>2369.3986</v>
      </c>
      <c r="AG129" s="140">
        <v>293.10000000000002</v>
      </c>
      <c r="AH129" s="142">
        <v>0</v>
      </c>
      <c r="AI129" s="247">
        <v>-44.074400000000423</v>
      </c>
      <c r="AJ129" s="138">
        <v>-44.072999999999865</v>
      </c>
      <c r="AK129" s="138">
        <v>0</v>
      </c>
      <c r="AL129" s="138">
        <v>0</v>
      </c>
      <c r="AM129" s="138">
        <v>0</v>
      </c>
      <c r="AN129" s="138">
        <v>0</v>
      </c>
      <c r="AO129" s="138">
        <v>0</v>
      </c>
      <c r="AP129" s="138">
        <v>-1.4000000001033186E-3</v>
      </c>
      <c r="AQ129" s="138">
        <v>0</v>
      </c>
      <c r="AR129" s="241">
        <v>0</v>
      </c>
      <c r="AS129" s="247">
        <v>99.080768348384666</v>
      </c>
      <c r="AT129" s="138">
        <v>97.932980020635966</v>
      </c>
      <c r="AU129" s="138">
        <v>0</v>
      </c>
      <c r="AV129" s="138">
        <v>0</v>
      </c>
      <c r="AW129" s="138">
        <v>0</v>
      </c>
      <c r="AX129" s="138">
        <v>0</v>
      </c>
      <c r="AY129" s="138">
        <v>0</v>
      </c>
      <c r="AZ129" s="138">
        <v>99.999940913311377</v>
      </c>
      <c r="BA129" s="138">
        <v>100</v>
      </c>
      <c r="BB129" s="241">
        <v>0</v>
      </c>
    </row>
    <row r="130" spans="1:54" s="174" customFormat="1" ht="18" customHeight="1" x14ac:dyDescent="0.25">
      <c r="A130" s="244">
        <v>21</v>
      </c>
      <c r="B130" s="245">
        <v>221700</v>
      </c>
      <c r="C130" s="238">
        <v>123</v>
      </c>
      <c r="D130" s="239" t="s">
        <v>1360</v>
      </c>
      <c r="E130" s="247">
        <v>532.29999999999995</v>
      </c>
      <c r="F130" s="138">
        <v>0</v>
      </c>
      <c r="G130" s="138">
        <v>0</v>
      </c>
      <c r="H130" s="138">
        <v>0</v>
      </c>
      <c r="I130" s="138">
        <v>0</v>
      </c>
      <c r="J130" s="138">
        <v>0</v>
      </c>
      <c r="K130" s="138">
        <v>0</v>
      </c>
      <c r="L130" s="138">
        <v>450</v>
      </c>
      <c r="M130" s="138">
        <v>82.3</v>
      </c>
      <c r="N130" s="241">
        <v>0</v>
      </c>
      <c r="O130" s="240">
        <v>532.29999999999995</v>
      </c>
      <c r="P130" s="138">
        <v>0</v>
      </c>
      <c r="Q130" s="139">
        <v>0</v>
      </c>
      <c r="R130" s="139">
        <v>0</v>
      </c>
      <c r="S130" s="138">
        <v>0</v>
      </c>
      <c r="T130" s="139">
        <v>0</v>
      </c>
      <c r="U130" s="139">
        <v>0</v>
      </c>
      <c r="V130" s="139">
        <v>450</v>
      </c>
      <c r="W130" s="139">
        <v>82.3</v>
      </c>
      <c r="X130" s="242">
        <v>0</v>
      </c>
      <c r="Y130" s="243">
        <v>532.28380000000004</v>
      </c>
      <c r="Z130" s="139">
        <v>0</v>
      </c>
      <c r="AA130" s="139">
        <v>0</v>
      </c>
      <c r="AB130" s="139">
        <v>0</v>
      </c>
      <c r="AC130" s="139">
        <v>0</v>
      </c>
      <c r="AD130" s="149">
        <v>0</v>
      </c>
      <c r="AE130" s="139">
        <v>0</v>
      </c>
      <c r="AF130" s="139">
        <v>450</v>
      </c>
      <c r="AG130" s="140">
        <v>82.283799999999999</v>
      </c>
      <c r="AH130" s="142">
        <v>0</v>
      </c>
      <c r="AI130" s="247">
        <v>-1.6199999999912507E-2</v>
      </c>
      <c r="AJ130" s="138">
        <v>0</v>
      </c>
      <c r="AK130" s="138">
        <v>0</v>
      </c>
      <c r="AL130" s="138">
        <v>0</v>
      </c>
      <c r="AM130" s="138">
        <v>0</v>
      </c>
      <c r="AN130" s="138">
        <v>0</v>
      </c>
      <c r="AO130" s="138">
        <v>0</v>
      </c>
      <c r="AP130" s="138">
        <v>0</v>
      </c>
      <c r="AQ130" s="138">
        <v>-1.6199999999997772E-2</v>
      </c>
      <c r="AR130" s="241">
        <v>0</v>
      </c>
      <c r="AS130" s="247">
        <v>99.996956603419136</v>
      </c>
      <c r="AT130" s="138">
        <v>0</v>
      </c>
      <c r="AU130" s="138">
        <v>0</v>
      </c>
      <c r="AV130" s="138">
        <v>0</v>
      </c>
      <c r="AW130" s="138">
        <v>0</v>
      </c>
      <c r="AX130" s="138">
        <v>0</v>
      </c>
      <c r="AY130" s="138">
        <v>0</v>
      </c>
      <c r="AZ130" s="138">
        <v>100</v>
      </c>
      <c r="BA130" s="138">
        <v>99.980315917375464</v>
      </c>
      <c r="BB130" s="241">
        <v>0</v>
      </c>
    </row>
    <row r="131" spans="1:54" s="174" customFormat="1" ht="18" customHeight="1" x14ac:dyDescent="0.25">
      <c r="A131" s="244">
        <v>21</v>
      </c>
      <c r="B131" s="245">
        <v>221700</v>
      </c>
      <c r="C131" s="238">
        <v>124</v>
      </c>
      <c r="D131" s="239" t="s">
        <v>1361</v>
      </c>
      <c r="E131" s="247">
        <v>2481.1000000000004</v>
      </c>
      <c r="F131" s="138">
        <v>1953.3</v>
      </c>
      <c r="G131" s="138">
        <v>0</v>
      </c>
      <c r="H131" s="138">
        <v>0</v>
      </c>
      <c r="I131" s="138">
        <v>0</v>
      </c>
      <c r="J131" s="138">
        <v>0</v>
      </c>
      <c r="K131" s="138">
        <v>0</v>
      </c>
      <c r="L131" s="138">
        <v>300</v>
      </c>
      <c r="M131" s="138">
        <v>227.8</v>
      </c>
      <c r="N131" s="241">
        <v>0</v>
      </c>
      <c r="O131" s="240">
        <v>2627.2000000000003</v>
      </c>
      <c r="P131" s="138">
        <v>2099.4</v>
      </c>
      <c r="Q131" s="139">
        <v>0</v>
      </c>
      <c r="R131" s="139">
        <v>0</v>
      </c>
      <c r="S131" s="138">
        <v>0</v>
      </c>
      <c r="T131" s="139">
        <v>0</v>
      </c>
      <c r="U131" s="139">
        <v>0</v>
      </c>
      <c r="V131" s="139">
        <v>300</v>
      </c>
      <c r="W131" s="139">
        <v>227.8</v>
      </c>
      <c r="X131" s="242">
        <v>0</v>
      </c>
      <c r="Y131" s="243">
        <v>2550.9127000000003</v>
      </c>
      <c r="Z131" s="139">
        <v>2024.7447</v>
      </c>
      <c r="AA131" s="139">
        <v>0</v>
      </c>
      <c r="AB131" s="139">
        <v>0</v>
      </c>
      <c r="AC131" s="139">
        <v>0</v>
      </c>
      <c r="AD131" s="149">
        <v>0</v>
      </c>
      <c r="AE131" s="139">
        <v>0</v>
      </c>
      <c r="AF131" s="139">
        <v>298.36799999999999</v>
      </c>
      <c r="AG131" s="140">
        <v>227.8</v>
      </c>
      <c r="AH131" s="142">
        <v>0</v>
      </c>
      <c r="AI131" s="247">
        <v>-76.287299999999959</v>
      </c>
      <c r="AJ131" s="138">
        <v>-74.655300000000125</v>
      </c>
      <c r="AK131" s="138">
        <v>0</v>
      </c>
      <c r="AL131" s="138">
        <v>0</v>
      </c>
      <c r="AM131" s="138">
        <v>0</v>
      </c>
      <c r="AN131" s="138">
        <v>0</v>
      </c>
      <c r="AO131" s="138">
        <v>0</v>
      </c>
      <c r="AP131" s="138">
        <v>-1.632000000000005</v>
      </c>
      <c r="AQ131" s="138">
        <v>0</v>
      </c>
      <c r="AR131" s="241">
        <v>0</v>
      </c>
      <c r="AS131" s="247">
        <v>97.096250761266745</v>
      </c>
      <c r="AT131" s="138">
        <v>96.443969705630167</v>
      </c>
      <c r="AU131" s="138">
        <v>0</v>
      </c>
      <c r="AV131" s="138">
        <v>0</v>
      </c>
      <c r="AW131" s="138">
        <v>0</v>
      </c>
      <c r="AX131" s="138">
        <v>0</v>
      </c>
      <c r="AY131" s="138">
        <v>0</v>
      </c>
      <c r="AZ131" s="138">
        <v>99.456000000000003</v>
      </c>
      <c r="BA131" s="138">
        <v>100</v>
      </c>
      <c r="BB131" s="241">
        <v>0</v>
      </c>
    </row>
    <row r="132" spans="1:54" s="174" customFormat="1" ht="18" customHeight="1" x14ac:dyDescent="0.25">
      <c r="A132" s="244">
        <v>21</v>
      </c>
      <c r="B132" s="245">
        <v>221700</v>
      </c>
      <c r="C132" s="238">
        <v>125</v>
      </c>
      <c r="D132" s="239" t="s">
        <v>1362</v>
      </c>
      <c r="E132" s="247">
        <v>2028.5</v>
      </c>
      <c r="F132" s="138">
        <v>1791.9</v>
      </c>
      <c r="G132" s="138">
        <v>0</v>
      </c>
      <c r="H132" s="138">
        <v>0</v>
      </c>
      <c r="I132" s="138">
        <v>0</v>
      </c>
      <c r="J132" s="138">
        <v>0</v>
      </c>
      <c r="K132" s="138">
        <v>0</v>
      </c>
      <c r="L132" s="138">
        <v>0</v>
      </c>
      <c r="M132" s="138">
        <v>236.6</v>
      </c>
      <c r="N132" s="241">
        <v>0</v>
      </c>
      <c r="O132" s="240">
        <v>2380.7999999999997</v>
      </c>
      <c r="P132" s="138">
        <v>2144.2000000000003</v>
      </c>
      <c r="Q132" s="139">
        <v>0</v>
      </c>
      <c r="R132" s="139">
        <v>0</v>
      </c>
      <c r="S132" s="138">
        <v>0</v>
      </c>
      <c r="T132" s="139">
        <v>0</v>
      </c>
      <c r="U132" s="139">
        <v>0</v>
      </c>
      <c r="V132" s="139">
        <v>0</v>
      </c>
      <c r="W132" s="139">
        <v>236.6</v>
      </c>
      <c r="X132" s="242">
        <v>0</v>
      </c>
      <c r="Y132" s="243">
        <v>2380.4028000000003</v>
      </c>
      <c r="Z132" s="139">
        <v>2144.2000000000003</v>
      </c>
      <c r="AA132" s="139">
        <v>0</v>
      </c>
      <c r="AB132" s="139">
        <v>0</v>
      </c>
      <c r="AC132" s="139">
        <v>0</v>
      </c>
      <c r="AD132" s="149">
        <v>0</v>
      </c>
      <c r="AE132" s="139">
        <v>0</v>
      </c>
      <c r="AF132" s="139">
        <v>0</v>
      </c>
      <c r="AG132" s="140">
        <v>236.2028</v>
      </c>
      <c r="AH132" s="142">
        <v>0</v>
      </c>
      <c r="AI132" s="247">
        <v>-0.39719999999942956</v>
      </c>
      <c r="AJ132" s="138">
        <v>0</v>
      </c>
      <c r="AK132" s="138">
        <v>0</v>
      </c>
      <c r="AL132" s="138">
        <v>0</v>
      </c>
      <c r="AM132" s="138">
        <v>0</v>
      </c>
      <c r="AN132" s="138">
        <v>0</v>
      </c>
      <c r="AO132" s="138">
        <v>0</v>
      </c>
      <c r="AP132" s="138">
        <v>0</v>
      </c>
      <c r="AQ132" s="138">
        <v>-0.397199999999998</v>
      </c>
      <c r="AR132" s="241">
        <v>0</v>
      </c>
      <c r="AS132" s="247">
        <v>99.983316532258087</v>
      </c>
      <c r="AT132" s="138">
        <v>100</v>
      </c>
      <c r="AU132" s="138">
        <v>0</v>
      </c>
      <c r="AV132" s="138">
        <v>0</v>
      </c>
      <c r="AW132" s="138">
        <v>0</v>
      </c>
      <c r="AX132" s="138">
        <v>0</v>
      </c>
      <c r="AY132" s="138">
        <v>0</v>
      </c>
      <c r="AZ132" s="138">
        <v>0</v>
      </c>
      <c r="BA132" s="138">
        <v>99.832121724429413</v>
      </c>
      <c r="BB132" s="241">
        <v>0</v>
      </c>
    </row>
    <row r="133" spans="1:54" s="174" customFormat="1" ht="18" customHeight="1" x14ac:dyDescent="0.25">
      <c r="A133" s="244">
        <v>21</v>
      </c>
      <c r="B133" s="245">
        <v>221700</v>
      </c>
      <c r="C133" s="238">
        <v>126</v>
      </c>
      <c r="D133" s="239" t="s">
        <v>1351</v>
      </c>
      <c r="E133" s="247">
        <v>47067.199999999997</v>
      </c>
      <c r="F133" s="138">
        <v>37840.199999999997</v>
      </c>
      <c r="G133" s="138">
        <v>0</v>
      </c>
      <c r="H133" s="138">
        <v>4891.3</v>
      </c>
      <c r="I133" s="138">
        <v>0</v>
      </c>
      <c r="J133" s="138">
        <v>0</v>
      </c>
      <c r="K133" s="138">
        <v>0</v>
      </c>
      <c r="L133" s="138">
        <v>0</v>
      </c>
      <c r="M133" s="138">
        <v>4335.7</v>
      </c>
      <c r="N133" s="241">
        <v>0</v>
      </c>
      <c r="O133" s="240">
        <v>50471.9</v>
      </c>
      <c r="P133" s="138">
        <v>41062.100000000006</v>
      </c>
      <c r="Q133" s="139">
        <v>0</v>
      </c>
      <c r="R133" s="139">
        <v>0</v>
      </c>
      <c r="S133" s="138">
        <v>5074.0999999999995</v>
      </c>
      <c r="T133" s="139">
        <v>0</v>
      </c>
      <c r="U133" s="139">
        <v>0</v>
      </c>
      <c r="V133" s="139">
        <v>0</v>
      </c>
      <c r="W133" s="139">
        <v>4335.7</v>
      </c>
      <c r="X133" s="242">
        <v>0</v>
      </c>
      <c r="Y133" s="243">
        <v>50245.614600000008</v>
      </c>
      <c r="Z133" s="139">
        <v>41062.100000000006</v>
      </c>
      <c r="AA133" s="139">
        <v>0</v>
      </c>
      <c r="AB133" s="139">
        <v>0</v>
      </c>
      <c r="AC133" s="139">
        <v>4853.1298999999999</v>
      </c>
      <c r="AD133" s="149">
        <v>0</v>
      </c>
      <c r="AE133" s="139">
        <v>0</v>
      </c>
      <c r="AF133" s="139">
        <v>0</v>
      </c>
      <c r="AG133" s="140">
        <v>4330.3846999999996</v>
      </c>
      <c r="AH133" s="142">
        <v>0</v>
      </c>
      <c r="AI133" s="247">
        <v>-226.28539999999339</v>
      </c>
      <c r="AJ133" s="138">
        <v>0</v>
      </c>
      <c r="AK133" s="138">
        <v>0</v>
      </c>
      <c r="AL133" s="138">
        <v>0</v>
      </c>
      <c r="AM133" s="138">
        <v>-220.97009999999955</v>
      </c>
      <c r="AN133" s="138">
        <v>0</v>
      </c>
      <c r="AO133" s="138">
        <v>0</v>
      </c>
      <c r="AP133" s="138">
        <v>0</v>
      </c>
      <c r="AQ133" s="138">
        <v>-5.3153000000002066</v>
      </c>
      <c r="AR133" s="241">
        <v>0</v>
      </c>
      <c r="AS133" s="247">
        <v>99.551660627002363</v>
      </c>
      <c r="AT133" s="138">
        <v>100</v>
      </c>
      <c r="AU133" s="138">
        <v>0</v>
      </c>
      <c r="AV133" s="138">
        <v>0</v>
      </c>
      <c r="AW133" s="138">
        <v>95.645137068642725</v>
      </c>
      <c r="AX133" s="138">
        <v>0</v>
      </c>
      <c r="AY133" s="138">
        <v>0</v>
      </c>
      <c r="AZ133" s="138">
        <v>0</v>
      </c>
      <c r="BA133" s="138">
        <v>99.877406185852337</v>
      </c>
      <c r="BB133" s="241">
        <v>0</v>
      </c>
    </row>
    <row r="134" spans="1:54" s="174" customFormat="1" ht="18" customHeight="1" x14ac:dyDescent="0.25">
      <c r="A134" s="244">
        <v>21</v>
      </c>
      <c r="B134" s="245">
        <v>221700</v>
      </c>
      <c r="C134" s="238">
        <v>127</v>
      </c>
      <c r="D134" s="239" t="s">
        <v>1363</v>
      </c>
      <c r="E134" s="247">
        <v>1150.7</v>
      </c>
      <c r="F134" s="138">
        <v>614.70000000000005</v>
      </c>
      <c r="G134" s="138">
        <v>0</v>
      </c>
      <c r="H134" s="138">
        <v>0</v>
      </c>
      <c r="I134" s="138">
        <v>0</v>
      </c>
      <c r="J134" s="138">
        <v>0</v>
      </c>
      <c r="K134" s="138">
        <v>0</v>
      </c>
      <c r="L134" s="138">
        <v>400</v>
      </c>
      <c r="M134" s="138">
        <v>136</v>
      </c>
      <c r="N134" s="241">
        <v>0</v>
      </c>
      <c r="O134" s="240">
        <v>1277.5</v>
      </c>
      <c r="P134" s="138">
        <v>741.5</v>
      </c>
      <c r="Q134" s="139">
        <v>0</v>
      </c>
      <c r="R134" s="139">
        <v>0</v>
      </c>
      <c r="S134" s="138">
        <v>0</v>
      </c>
      <c r="T134" s="139">
        <v>0</v>
      </c>
      <c r="U134" s="139">
        <v>0</v>
      </c>
      <c r="V134" s="139">
        <v>400</v>
      </c>
      <c r="W134" s="139">
        <v>136</v>
      </c>
      <c r="X134" s="242">
        <v>0</v>
      </c>
      <c r="Y134" s="243">
        <v>1182.1882000000001</v>
      </c>
      <c r="Z134" s="139">
        <v>646.20870000000002</v>
      </c>
      <c r="AA134" s="139">
        <v>0</v>
      </c>
      <c r="AB134" s="139">
        <v>0</v>
      </c>
      <c r="AC134" s="139">
        <v>0</v>
      </c>
      <c r="AD134" s="149">
        <v>0</v>
      </c>
      <c r="AE134" s="139">
        <v>0</v>
      </c>
      <c r="AF134" s="139">
        <v>399.97949999999997</v>
      </c>
      <c r="AG134" s="140">
        <v>136</v>
      </c>
      <c r="AH134" s="142">
        <v>0</v>
      </c>
      <c r="AI134" s="247">
        <v>-95.311799999999948</v>
      </c>
      <c r="AJ134" s="138">
        <v>-95.291299999999978</v>
      </c>
      <c r="AK134" s="138">
        <v>0</v>
      </c>
      <c r="AL134" s="138">
        <v>0</v>
      </c>
      <c r="AM134" s="138">
        <v>0</v>
      </c>
      <c r="AN134" s="138">
        <v>0</v>
      </c>
      <c r="AO134" s="138">
        <v>0</v>
      </c>
      <c r="AP134" s="138">
        <v>-2.050000000002683E-2</v>
      </c>
      <c r="AQ134" s="138">
        <v>0</v>
      </c>
      <c r="AR134" s="241">
        <v>0</v>
      </c>
      <c r="AS134" s="247">
        <v>92.539193737769082</v>
      </c>
      <c r="AT134" s="138">
        <v>87.148846931894809</v>
      </c>
      <c r="AU134" s="138">
        <v>0</v>
      </c>
      <c r="AV134" s="138">
        <v>0</v>
      </c>
      <c r="AW134" s="138">
        <v>0</v>
      </c>
      <c r="AX134" s="138">
        <v>0</v>
      </c>
      <c r="AY134" s="138">
        <v>0</v>
      </c>
      <c r="AZ134" s="138">
        <v>99.994874999999993</v>
      </c>
      <c r="BA134" s="138">
        <v>100</v>
      </c>
      <c r="BB134" s="241">
        <v>0</v>
      </c>
    </row>
    <row r="135" spans="1:54" s="174" customFormat="1" ht="18" customHeight="1" x14ac:dyDescent="0.25">
      <c r="A135" s="244">
        <v>21</v>
      </c>
      <c r="B135" s="245">
        <v>221700</v>
      </c>
      <c r="C135" s="238">
        <v>128</v>
      </c>
      <c r="D135" s="239" t="s">
        <v>1364</v>
      </c>
      <c r="E135" s="247">
        <v>6781.4</v>
      </c>
      <c r="F135" s="138">
        <v>5409.4</v>
      </c>
      <c r="G135" s="138">
        <v>0</v>
      </c>
      <c r="H135" s="138">
        <v>0</v>
      </c>
      <c r="I135" s="138">
        <v>0</v>
      </c>
      <c r="J135" s="138">
        <v>0</v>
      </c>
      <c r="K135" s="138">
        <v>0</v>
      </c>
      <c r="L135" s="138">
        <v>700</v>
      </c>
      <c r="M135" s="138">
        <v>672</v>
      </c>
      <c r="N135" s="241">
        <v>0</v>
      </c>
      <c r="O135" s="240">
        <v>7944.8</v>
      </c>
      <c r="P135" s="138">
        <v>6572.8</v>
      </c>
      <c r="Q135" s="139">
        <v>0</v>
      </c>
      <c r="R135" s="139">
        <v>0</v>
      </c>
      <c r="S135" s="138">
        <v>0</v>
      </c>
      <c r="T135" s="139">
        <v>0</v>
      </c>
      <c r="U135" s="139">
        <v>0</v>
      </c>
      <c r="V135" s="139">
        <v>700</v>
      </c>
      <c r="W135" s="139">
        <v>672</v>
      </c>
      <c r="X135" s="242">
        <v>0</v>
      </c>
      <c r="Y135" s="243">
        <v>7944.8</v>
      </c>
      <c r="Z135" s="139">
        <v>6572.8</v>
      </c>
      <c r="AA135" s="139">
        <v>0</v>
      </c>
      <c r="AB135" s="139">
        <v>0</v>
      </c>
      <c r="AC135" s="139">
        <v>0</v>
      </c>
      <c r="AD135" s="149">
        <v>0</v>
      </c>
      <c r="AE135" s="139">
        <v>0</v>
      </c>
      <c r="AF135" s="139">
        <v>700</v>
      </c>
      <c r="AG135" s="140">
        <v>672</v>
      </c>
      <c r="AH135" s="142">
        <v>0</v>
      </c>
      <c r="AI135" s="247">
        <v>0</v>
      </c>
      <c r="AJ135" s="138">
        <v>0</v>
      </c>
      <c r="AK135" s="138">
        <v>0</v>
      </c>
      <c r="AL135" s="138">
        <v>0</v>
      </c>
      <c r="AM135" s="138">
        <v>0</v>
      </c>
      <c r="AN135" s="138">
        <v>0</v>
      </c>
      <c r="AO135" s="138">
        <v>0</v>
      </c>
      <c r="AP135" s="138">
        <v>0</v>
      </c>
      <c r="AQ135" s="138">
        <v>0</v>
      </c>
      <c r="AR135" s="241">
        <v>0</v>
      </c>
      <c r="AS135" s="247">
        <v>100</v>
      </c>
      <c r="AT135" s="138">
        <v>100</v>
      </c>
      <c r="AU135" s="138">
        <v>0</v>
      </c>
      <c r="AV135" s="138">
        <v>0</v>
      </c>
      <c r="AW135" s="138">
        <v>0</v>
      </c>
      <c r="AX135" s="138">
        <v>0</v>
      </c>
      <c r="AY135" s="138">
        <v>0</v>
      </c>
      <c r="AZ135" s="138">
        <v>100</v>
      </c>
      <c r="BA135" s="138">
        <v>100</v>
      </c>
      <c r="BB135" s="241">
        <v>0</v>
      </c>
    </row>
    <row r="136" spans="1:54" s="174" customFormat="1" ht="18" customHeight="1" x14ac:dyDescent="0.25">
      <c r="A136" s="244">
        <v>21</v>
      </c>
      <c r="B136" s="245">
        <v>221700</v>
      </c>
      <c r="C136" s="238">
        <v>129</v>
      </c>
      <c r="D136" s="239" t="s">
        <v>1365</v>
      </c>
      <c r="E136" s="247">
        <v>678</v>
      </c>
      <c r="F136" s="138">
        <v>0</v>
      </c>
      <c r="G136" s="138">
        <v>0</v>
      </c>
      <c r="H136" s="138">
        <v>0</v>
      </c>
      <c r="I136" s="138">
        <v>0</v>
      </c>
      <c r="J136" s="138">
        <v>0</v>
      </c>
      <c r="K136" s="138">
        <v>0</v>
      </c>
      <c r="L136" s="138">
        <v>500</v>
      </c>
      <c r="M136" s="138">
        <v>178</v>
      </c>
      <c r="N136" s="241">
        <v>0</v>
      </c>
      <c r="O136" s="240">
        <v>678</v>
      </c>
      <c r="P136" s="138">
        <v>0</v>
      </c>
      <c r="Q136" s="139">
        <v>0</v>
      </c>
      <c r="R136" s="139">
        <v>0</v>
      </c>
      <c r="S136" s="138">
        <v>0</v>
      </c>
      <c r="T136" s="139">
        <v>0</v>
      </c>
      <c r="U136" s="139">
        <v>0</v>
      </c>
      <c r="V136" s="139">
        <v>500</v>
      </c>
      <c r="W136" s="139">
        <v>178</v>
      </c>
      <c r="X136" s="242">
        <v>0</v>
      </c>
      <c r="Y136" s="243">
        <v>676.09360000000004</v>
      </c>
      <c r="Z136" s="139">
        <v>0</v>
      </c>
      <c r="AA136" s="139">
        <v>0</v>
      </c>
      <c r="AB136" s="139">
        <v>0</v>
      </c>
      <c r="AC136" s="139">
        <v>0</v>
      </c>
      <c r="AD136" s="149">
        <v>0</v>
      </c>
      <c r="AE136" s="139">
        <v>0</v>
      </c>
      <c r="AF136" s="139">
        <v>500</v>
      </c>
      <c r="AG136" s="140">
        <v>176.09360000000001</v>
      </c>
      <c r="AH136" s="142">
        <v>0</v>
      </c>
      <c r="AI136" s="247">
        <v>-1.9063999999999623</v>
      </c>
      <c r="AJ136" s="138">
        <v>0</v>
      </c>
      <c r="AK136" s="138">
        <v>0</v>
      </c>
      <c r="AL136" s="138">
        <v>0</v>
      </c>
      <c r="AM136" s="138">
        <v>0</v>
      </c>
      <c r="AN136" s="138">
        <v>0</v>
      </c>
      <c r="AO136" s="138">
        <v>0</v>
      </c>
      <c r="AP136" s="138">
        <v>0</v>
      </c>
      <c r="AQ136" s="138">
        <v>-1.9063999999999908</v>
      </c>
      <c r="AR136" s="241">
        <v>0</v>
      </c>
      <c r="AS136" s="247">
        <v>99.718820058997053</v>
      </c>
      <c r="AT136" s="138">
        <v>0</v>
      </c>
      <c r="AU136" s="138">
        <v>0</v>
      </c>
      <c r="AV136" s="138">
        <v>0</v>
      </c>
      <c r="AW136" s="138">
        <v>0</v>
      </c>
      <c r="AX136" s="138">
        <v>0</v>
      </c>
      <c r="AY136" s="138">
        <v>0</v>
      </c>
      <c r="AZ136" s="138">
        <v>100</v>
      </c>
      <c r="BA136" s="138">
        <v>98.928988764044945</v>
      </c>
      <c r="BB136" s="241">
        <v>0</v>
      </c>
    </row>
    <row r="137" spans="1:54" s="174" customFormat="1" ht="18" customHeight="1" x14ac:dyDescent="0.25">
      <c r="A137" s="244">
        <v>21</v>
      </c>
      <c r="B137" s="245">
        <v>221700</v>
      </c>
      <c r="C137" s="238">
        <v>130</v>
      </c>
      <c r="D137" s="239" t="s">
        <v>1366</v>
      </c>
      <c r="E137" s="247">
        <v>3334.8</v>
      </c>
      <c r="F137" s="138">
        <v>2301.5</v>
      </c>
      <c r="G137" s="138">
        <v>0</v>
      </c>
      <c r="H137" s="138">
        <v>0</v>
      </c>
      <c r="I137" s="138">
        <v>0</v>
      </c>
      <c r="J137" s="138">
        <v>0</v>
      </c>
      <c r="K137" s="138">
        <v>0</v>
      </c>
      <c r="L137" s="138">
        <v>500</v>
      </c>
      <c r="M137" s="138">
        <v>533.29999999999995</v>
      </c>
      <c r="N137" s="241">
        <v>0</v>
      </c>
      <c r="O137" s="240">
        <v>3730.6000000000004</v>
      </c>
      <c r="P137" s="138">
        <v>2697.3</v>
      </c>
      <c r="Q137" s="139">
        <v>0</v>
      </c>
      <c r="R137" s="139">
        <v>0</v>
      </c>
      <c r="S137" s="138">
        <v>0</v>
      </c>
      <c r="T137" s="139">
        <v>0</v>
      </c>
      <c r="U137" s="139">
        <v>0</v>
      </c>
      <c r="V137" s="139">
        <v>500</v>
      </c>
      <c r="W137" s="139">
        <v>533.29999999999995</v>
      </c>
      <c r="X137" s="242">
        <v>0</v>
      </c>
      <c r="Y137" s="243">
        <v>3573.1958</v>
      </c>
      <c r="Z137" s="139">
        <v>2541.6891000000001</v>
      </c>
      <c r="AA137" s="139">
        <v>0</v>
      </c>
      <c r="AB137" s="139">
        <v>0</v>
      </c>
      <c r="AC137" s="139">
        <v>0</v>
      </c>
      <c r="AD137" s="149">
        <v>0</v>
      </c>
      <c r="AE137" s="139">
        <v>0</v>
      </c>
      <c r="AF137" s="139">
        <v>499.00909999999999</v>
      </c>
      <c r="AG137" s="140">
        <v>532.49760000000003</v>
      </c>
      <c r="AH137" s="142">
        <v>0</v>
      </c>
      <c r="AI137" s="247">
        <v>-157.4042000000004</v>
      </c>
      <c r="AJ137" s="138">
        <v>-155.61090000000013</v>
      </c>
      <c r="AK137" s="138">
        <v>0</v>
      </c>
      <c r="AL137" s="138">
        <v>0</v>
      </c>
      <c r="AM137" s="138">
        <v>0</v>
      </c>
      <c r="AN137" s="138">
        <v>0</v>
      </c>
      <c r="AO137" s="138">
        <v>0</v>
      </c>
      <c r="AP137" s="138">
        <v>-0.99090000000001055</v>
      </c>
      <c r="AQ137" s="138">
        <v>-0.80239999999992051</v>
      </c>
      <c r="AR137" s="241">
        <v>0</v>
      </c>
      <c r="AS137" s="247">
        <v>95.780726960810583</v>
      </c>
      <c r="AT137" s="138">
        <v>94.230864197530863</v>
      </c>
      <c r="AU137" s="138">
        <v>0</v>
      </c>
      <c r="AV137" s="138">
        <v>0</v>
      </c>
      <c r="AW137" s="138">
        <v>0</v>
      </c>
      <c r="AX137" s="138">
        <v>0</v>
      </c>
      <c r="AY137" s="138">
        <v>0</v>
      </c>
      <c r="AZ137" s="138">
        <v>99.801819999999992</v>
      </c>
      <c r="BA137" s="138">
        <v>99.849540596287284</v>
      </c>
      <c r="BB137" s="241">
        <v>0</v>
      </c>
    </row>
    <row r="138" spans="1:54" s="174" customFormat="1" ht="18" customHeight="1" x14ac:dyDescent="0.25">
      <c r="A138" s="244">
        <v>21</v>
      </c>
      <c r="B138" s="245">
        <v>221700</v>
      </c>
      <c r="C138" s="238">
        <v>131</v>
      </c>
      <c r="D138" s="239" t="s">
        <v>1367</v>
      </c>
      <c r="E138" s="247">
        <v>2674</v>
      </c>
      <c r="F138" s="138">
        <v>1156</v>
      </c>
      <c r="G138" s="138">
        <v>0</v>
      </c>
      <c r="H138" s="138">
        <v>0</v>
      </c>
      <c r="I138" s="138">
        <v>0</v>
      </c>
      <c r="J138" s="138">
        <v>0</v>
      </c>
      <c r="K138" s="138">
        <v>0</v>
      </c>
      <c r="L138" s="138">
        <v>1300</v>
      </c>
      <c r="M138" s="138">
        <v>218</v>
      </c>
      <c r="N138" s="241">
        <v>0</v>
      </c>
      <c r="O138" s="240">
        <v>2796.2</v>
      </c>
      <c r="P138" s="138">
        <v>1278.2</v>
      </c>
      <c r="Q138" s="139">
        <v>0</v>
      </c>
      <c r="R138" s="139">
        <v>0</v>
      </c>
      <c r="S138" s="138">
        <v>0</v>
      </c>
      <c r="T138" s="139">
        <v>0</v>
      </c>
      <c r="U138" s="139">
        <v>0</v>
      </c>
      <c r="V138" s="139">
        <v>1300</v>
      </c>
      <c r="W138" s="139">
        <v>218</v>
      </c>
      <c r="X138" s="242">
        <v>0</v>
      </c>
      <c r="Y138" s="243">
        <v>2769.6696000000002</v>
      </c>
      <c r="Z138" s="139">
        <v>1261.6695999999999</v>
      </c>
      <c r="AA138" s="139">
        <v>0</v>
      </c>
      <c r="AB138" s="139">
        <v>0</v>
      </c>
      <c r="AC138" s="139">
        <v>0</v>
      </c>
      <c r="AD138" s="149">
        <v>0</v>
      </c>
      <c r="AE138" s="139">
        <v>0</v>
      </c>
      <c r="AF138" s="139">
        <v>1290</v>
      </c>
      <c r="AG138" s="140">
        <v>218</v>
      </c>
      <c r="AH138" s="142">
        <v>0</v>
      </c>
      <c r="AI138" s="247">
        <v>-26.530399999999645</v>
      </c>
      <c r="AJ138" s="138">
        <v>-16.5304000000001</v>
      </c>
      <c r="AK138" s="138">
        <v>0</v>
      </c>
      <c r="AL138" s="138">
        <v>0</v>
      </c>
      <c r="AM138" s="138">
        <v>0</v>
      </c>
      <c r="AN138" s="138">
        <v>0</v>
      </c>
      <c r="AO138" s="138">
        <v>0</v>
      </c>
      <c r="AP138" s="138">
        <v>-10</v>
      </c>
      <c r="AQ138" s="138">
        <v>0</v>
      </c>
      <c r="AR138" s="241">
        <v>0</v>
      </c>
      <c r="AS138" s="247">
        <v>99.051198054502549</v>
      </c>
      <c r="AT138" s="138">
        <v>98.706743858551079</v>
      </c>
      <c r="AU138" s="138">
        <v>0</v>
      </c>
      <c r="AV138" s="138">
        <v>0</v>
      </c>
      <c r="AW138" s="138">
        <v>0</v>
      </c>
      <c r="AX138" s="138">
        <v>0</v>
      </c>
      <c r="AY138" s="138">
        <v>0</v>
      </c>
      <c r="AZ138" s="138">
        <v>99.230769230769226</v>
      </c>
      <c r="BA138" s="138">
        <v>100</v>
      </c>
      <c r="BB138" s="241">
        <v>0</v>
      </c>
    </row>
    <row r="139" spans="1:54" s="174" customFormat="1" ht="18" customHeight="1" x14ac:dyDescent="0.25">
      <c r="A139" s="244">
        <v>21</v>
      </c>
      <c r="B139" s="245">
        <v>221700</v>
      </c>
      <c r="C139" s="238">
        <v>132</v>
      </c>
      <c r="D139" s="239" t="s">
        <v>1368</v>
      </c>
      <c r="E139" s="247">
        <v>1883.5</v>
      </c>
      <c r="F139" s="138">
        <v>1690.4</v>
      </c>
      <c r="G139" s="138">
        <v>0</v>
      </c>
      <c r="H139" s="138">
        <v>0</v>
      </c>
      <c r="I139" s="138">
        <v>0</v>
      </c>
      <c r="J139" s="138">
        <v>0</v>
      </c>
      <c r="K139" s="138">
        <v>0</v>
      </c>
      <c r="L139" s="138">
        <v>0</v>
      </c>
      <c r="M139" s="138">
        <v>193.1</v>
      </c>
      <c r="N139" s="241">
        <v>0</v>
      </c>
      <c r="O139" s="240">
        <v>2350.7999999999997</v>
      </c>
      <c r="P139" s="138">
        <v>2157.7000000000003</v>
      </c>
      <c r="Q139" s="139">
        <v>0</v>
      </c>
      <c r="R139" s="139">
        <v>0</v>
      </c>
      <c r="S139" s="138">
        <v>0</v>
      </c>
      <c r="T139" s="139">
        <v>0</v>
      </c>
      <c r="U139" s="139">
        <v>0</v>
      </c>
      <c r="V139" s="139">
        <v>0</v>
      </c>
      <c r="W139" s="139">
        <v>193.1</v>
      </c>
      <c r="X139" s="242">
        <v>0</v>
      </c>
      <c r="Y139" s="243">
        <v>2350.5469000000003</v>
      </c>
      <c r="Z139" s="139">
        <v>2157.7000000000003</v>
      </c>
      <c r="AA139" s="139">
        <v>0</v>
      </c>
      <c r="AB139" s="139">
        <v>0</v>
      </c>
      <c r="AC139" s="139">
        <v>0</v>
      </c>
      <c r="AD139" s="149">
        <v>0</v>
      </c>
      <c r="AE139" s="139">
        <v>0</v>
      </c>
      <c r="AF139" s="139">
        <v>0</v>
      </c>
      <c r="AG139" s="140">
        <v>192.84690000000001</v>
      </c>
      <c r="AH139" s="142">
        <v>0</v>
      </c>
      <c r="AI139" s="247">
        <v>-0.25309999999944921</v>
      </c>
      <c r="AJ139" s="138">
        <v>0</v>
      </c>
      <c r="AK139" s="138">
        <v>0</v>
      </c>
      <c r="AL139" s="138">
        <v>0</v>
      </c>
      <c r="AM139" s="138">
        <v>0</v>
      </c>
      <c r="AN139" s="138">
        <v>0</v>
      </c>
      <c r="AO139" s="138">
        <v>0</v>
      </c>
      <c r="AP139" s="138">
        <v>0</v>
      </c>
      <c r="AQ139" s="138">
        <v>-0.25309999999998922</v>
      </c>
      <c r="AR139" s="241">
        <v>0</v>
      </c>
      <c r="AS139" s="247">
        <v>99.989233452441752</v>
      </c>
      <c r="AT139" s="138">
        <v>100</v>
      </c>
      <c r="AU139" s="138">
        <v>0</v>
      </c>
      <c r="AV139" s="138">
        <v>0</v>
      </c>
      <c r="AW139" s="138">
        <v>0</v>
      </c>
      <c r="AX139" s="138">
        <v>0</v>
      </c>
      <c r="AY139" s="138">
        <v>0</v>
      </c>
      <c r="AZ139" s="138">
        <v>0</v>
      </c>
      <c r="BA139" s="138">
        <v>99.868928016571729</v>
      </c>
      <c r="BB139" s="241">
        <v>0</v>
      </c>
    </row>
    <row r="140" spans="1:54" s="174" customFormat="1" ht="18" customHeight="1" x14ac:dyDescent="0.25">
      <c r="A140" s="244">
        <v>21</v>
      </c>
      <c r="B140" s="245">
        <v>221700</v>
      </c>
      <c r="C140" s="238">
        <v>133</v>
      </c>
      <c r="D140" s="239" t="s">
        <v>1369</v>
      </c>
      <c r="E140" s="247">
        <v>758.6</v>
      </c>
      <c r="F140" s="138">
        <v>0</v>
      </c>
      <c r="G140" s="138">
        <v>0</v>
      </c>
      <c r="H140" s="138">
        <v>0</v>
      </c>
      <c r="I140" s="138">
        <v>0</v>
      </c>
      <c r="J140" s="138">
        <v>0</v>
      </c>
      <c r="K140" s="138">
        <v>0</v>
      </c>
      <c r="L140" s="138">
        <v>500</v>
      </c>
      <c r="M140" s="138">
        <v>258.60000000000002</v>
      </c>
      <c r="N140" s="241">
        <v>0</v>
      </c>
      <c r="O140" s="240">
        <v>758.6</v>
      </c>
      <c r="P140" s="138">
        <v>0</v>
      </c>
      <c r="Q140" s="139">
        <v>0</v>
      </c>
      <c r="R140" s="139">
        <v>0</v>
      </c>
      <c r="S140" s="138">
        <v>0</v>
      </c>
      <c r="T140" s="139">
        <v>0</v>
      </c>
      <c r="U140" s="139">
        <v>0</v>
      </c>
      <c r="V140" s="139">
        <v>500</v>
      </c>
      <c r="W140" s="139">
        <v>258.60000000000002</v>
      </c>
      <c r="X140" s="242">
        <v>0</v>
      </c>
      <c r="Y140" s="243">
        <v>757.95</v>
      </c>
      <c r="Z140" s="139">
        <v>0</v>
      </c>
      <c r="AA140" s="139">
        <v>0</v>
      </c>
      <c r="AB140" s="139">
        <v>0</v>
      </c>
      <c r="AC140" s="139">
        <v>0</v>
      </c>
      <c r="AD140" s="149">
        <v>0</v>
      </c>
      <c r="AE140" s="139">
        <v>0</v>
      </c>
      <c r="AF140" s="139">
        <v>500</v>
      </c>
      <c r="AG140" s="140">
        <v>257.95</v>
      </c>
      <c r="AH140" s="142">
        <v>0</v>
      </c>
      <c r="AI140" s="247">
        <v>-0.64999999999997726</v>
      </c>
      <c r="AJ140" s="138">
        <v>0</v>
      </c>
      <c r="AK140" s="138">
        <v>0</v>
      </c>
      <c r="AL140" s="138">
        <v>0</v>
      </c>
      <c r="AM140" s="138">
        <v>0</v>
      </c>
      <c r="AN140" s="138">
        <v>0</v>
      </c>
      <c r="AO140" s="138">
        <v>0</v>
      </c>
      <c r="AP140" s="138">
        <v>0</v>
      </c>
      <c r="AQ140" s="138">
        <v>-0.65000000000003411</v>
      </c>
      <c r="AR140" s="241">
        <v>0</v>
      </c>
      <c r="AS140" s="247">
        <v>99.914315844977594</v>
      </c>
      <c r="AT140" s="138">
        <v>0</v>
      </c>
      <c r="AU140" s="138">
        <v>0</v>
      </c>
      <c r="AV140" s="138">
        <v>0</v>
      </c>
      <c r="AW140" s="138">
        <v>0</v>
      </c>
      <c r="AX140" s="138">
        <v>0</v>
      </c>
      <c r="AY140" s="138">
        <v>0</v>
      </c>
      <c r="AZ140" s="138">
        <v>100</v>
      </c>
      <c r="BA140" s="138">
        <v>99.748646558391329</v>
      </c>
      <c r="BB140" s="241">
        <v>0</v>
      </c>
    </row>
    <row r="141" spans="1:54" s="174" customFormat="1" ht="18" customHeight="1" x14ac:dyDescent="0.25">
      <c r="A141" s="244">
        <v>21</v>
      </c>
      <c r="B141" s="245">
        <v>221700</v>
      </c>
      <c r="C141" s="238">
        <v>134</v>
      </c>
      <c r="D141" s="239" t="s">
        <v>1370</v>
      </c>
      <c r="E141" s="247">
        <v>3180.5</v>
      </c>
      <c r="F141" s="138">
        <v>2442.6999999999998</v>
      </c>
      <c r="G141" s="138">
        <v>0</v>
      </c>
      <c r="H141" s="138">
        <v>0</v>
      </c>
      <c r="I141" s="138">
        <v>0</v>
      </c>
      <c r="J141" s="138">
        <v>0</v>
      </c>
      <c r="K141" s="138">
        <v>0</v>
      </c>
      <c r="L141" s="138">
        <v>400</v>
      </c>
      <c r="M141" s="138">
        <v>337.8</v>
      </c>
      <c r="N141" s="241">
        <v>0</v>
      </c>
      <c r="O141" s="240">
        <v>3407.7000000000003</v>
      </c>
      <c r="P141" s="138">
        <v>2669.9</v>
      </c>
      <c r="Q141" s="139">
        <v>0</v>
      </c>
      <c r="R141" s="139">
        <v>0</v>
      </c>
      <c r="S141" s="138">
        <v>0</v>
      </c>
      <c r="T141" s="139">
        <v>0</v>
      </c>
      <c r="U141" s="139">
        <v>0</v>
      </c>
      <c r="V141" s="139">
        <v>400</v>
      </c>
      <c r="W141" s="139">
        <v>337.8</v>
      </c>
      <c r="X141" s="242">
        <v>0</v>
      </c>
      <c r="Y141" s="243">
        <v>3407.7000000000003</v>
      </c>
      <c r="Z141" s="139">
        <v>2669.9</v>
      </c>
      <c r="AA141" s="139">
        <v>0</v>
      </c>
      <c r="AB141" s="139">
        <v>0</v>
      </c>
      <c r="AC141" s="139">
        <v>0</v>
      </c>
      <c r="AD141" s="149">
        <v>0</v>
      </c>
      <c r="AE141" s="139">
        <v>0</v>
      </c>
      <c r="AF141" s="139">
        <v>400</v>
      </c>
      <c r="AG141" s="140">
        <v>337.8</v>
      </c>
      <c r="AH141" s="142">
        <v>0</v>
      </c>
      <c r="AI141" s="247">
        <v>0</v>
      </c>
      <c r="AJ141" s="138">
        <v>0</v>
      </c>
      <c r="AK141" s="138">
        <v>0</v>
      </c>
      <c r="AL141" s="138">
        <v>0</v>
      </c>
      <c r="AM141" s="138">
        <v>0</v>
      </c>
      <c r="AN141" s="138">
        <v>0</v>
      </c>
      <c r="AO141" s="138">
        <v>0</v>
      </c>
      <c r="AP141" s="138">
        <v>0</v>
      </c>
      <c r="AQ141" s="138">
        <v>0</v>
      </c>
      <c r="AR141" s="241">
        <v>0</v>
      </c>
      <c r="AS141" s="247">
        <v>100</v>
      </c>
      <c r="AT141" s="138">
        <v>100</v>
      </c>
      <c r="AU141" s="138">
        <v>0</v>
      </c>
      <c r="AV141" s="138">
        <v>0</v>
      </c>
      <c r="AW141" s="138">
        <v>0</v>
      </c>
      <c r="AX141" s="138">
        <v>0</v>
      </c>
      <c r="AY141" s="138">
        <v>0</v>
      </c>
      <c r="AZ141" s="138">
        <v>100</v>
      </c>
      <c r="BA141" s="138">
        <v>100</v>
      </c>
      <c r="BB141" s="241">
        <v>0</v>
      </c>
    </row>
    <row r="142" spans="1:54" s="174" customFormat="1" ht="18" customHeight="1" x14ac:dyDescent="0.25">
      <c r="A142" s="244">
        <v>21</v>
      </c>
      <c r="B142" s="245">
        <v>221700</v>
      </c>
      <c r="C142" s="238">
        <v>135</v>
      </c>
      <c r="D142" s="239" t="s">
        <v>1371</v>
      </c>
      <c r="E142" s="247">
        <v>871.5</v>
      </c>
      <c r="F142" s="138">
        <v>622.20000000000005</v>
      </c>
      <c r="G142" s="138">
        <v>0</v>
      </c>
      <c r="H142" s="138">
        <v>0</v>
      </c>
      <c r="I142" s="138">
        <v>0</v>
      </c>
      <c r="J142" s="138">
        <v>0</v>
      </c>
      <c r="K142" s="138">
        <v>0</v>
      </c>
      <c r="L142" s="138">
        <v>150</v>
      </c>
      <c r="M142" s="138">
        <v>99.3</v>
      </c>
      <c r="N142" s="241">
        <v>0</v>
      </c>
      <c r="O142" s="240">
        <v>983.8</v>
      </c>
      <c r="P142" s="138">
        <v>734.5</v>
      </c>
      <c r="Q142" s="139">
        <v>0</v>
      </c>
      <c r="R142" s="139">
        <v>0</v>
      </c>
      <c r="S142" s="138">
        <v>0</v>
      </c>
      <c r="T142" s="139">
        <v>0</v>
      </c>
      <c r="U142" s="139">
        <v>0</v>
      </c>
      <c r="V142" s="139">
        <v>150</v>
      </c>
      <c r="W142" s="139">
        <v>99.3</v>
      </c>
      <c r="X142" s="242">
        <v>0</v>
      </c>
      <c r="Y142" s="243">
        <v>944.50789999999984</v>
      </c>
      <c r="Z142" s="139">
        <v>695.25789999999995</v>
      </c>
      <c r="AA142" s="139">
        <v>0</v>
      </c>
      <c r="AB142" s="139">
        <v>0</v>
      </c>
      <c r="AC142" s="139">
        <v>0</v>
      </c>
      <c r="AD142" s="149">
        <v>0</v>
      </c>
      <c r="AE142" s="139">
        <v>0</v>
      </c>
      <c r="AF142" s="139">
        <v>149.94999999999999</v>
      </c>
      <c r="AG142" s="140">
        <v>99.3</v>
      </c>
      <c r="AH142" s="142">
        <v>0</v>
      </c>
      <c r="AI142" s="247">
        <v>-39.292100000000119</v>
      </c>
      <c r="AJ142" s="138">
        <v>-39.24210000000005</v>
      </c>
      <c r="AK142" s="138">
        <v>0</v>
      </c>
      <c r="AL142" s="138">
        <v>0</v>
      </c>
      <c r="AM142" s="138">
        <v>0</v>
      </c>
      <c r="AN142" s="138">
        <v>0</v>
      </c>
      <c r="AO142" s="138">
        <v>0</v>
      </c>
      <c r="AP142" s="138">
        <v>-5.0000000000011369E-2</v>
      </c>
      <c r="AQ142" s="138">
        <v>0</v>
      </c>
      <c r="AR142" s="241">
        <v>0</v>
      </c>
      <c r="AS142" s="247">
        <v>96.006088635901605</v>
      </c>
      <c r="AT142" s="138">
        <v>94.657304288631721</v>
      </c>
      <c r="AU142" s="138">
        <v>0</v>
      </c>
      <c r="AV142" s="138">
        <v>0</v>
      </c>
      <c r="AW142" s="138">
        <v>0</v>
      </c>
      <c r="AX142" s="138">
        <v>0</v>
      </c>
      <c r="AY142" s="138">
        <v>0</v>
      </c>
      <c r="AZ142" s="138">
        <v>99.966666666666654</v>
      </c>
      <c r="BA142" s="138">
        <v>100</v>
      </c>
      <c r="BB142" s="241">
        <v>0</v>
      </c>
    </row>
    <row r="143" spans="1:54" s="174" customFormat="1" ht="18" customHeight="1" x14ac:dyDescent="0.25">
      <c r="A143" s="244">
        <v>21</v>
      </c>
      <c r="B143" s="245">
        <v>221700</v>
      </c>
      <c r="C143" s="238">
        <v>136</v>
      </c>
      <c r="D143" s="239" t="s">
        <v>1372</v>
      </c>
      <c r="E143" s="247">
        <v>909</v>
      </c>
      <c r="F143" s="138">
        <v>523</v>
      </c>
      <c r="G143" s="138">
        <v>0</v>
      </c>
      <c r="H143" s="138">
        <v>0</v>
      </c>
      <c r="I143" s="138">
        <v>0</v>
      </c>
      <c r="J143" s="138">
        <v>0</v>
      </c>
      <c r="K143" s="138">
        <v>0</v>
      </c>
      <c r="L143" s="138">
        <v>300</v>
      </c>
      <c r="M143" s="138">
        <v>86</v>
      </c>
      <c r="N143" s="241">
        <v>0</v>
      </c>
      <c r="O143" s="240">
        <v>1295.4000000000001</v>
      </c>
      <c r="P143" s="138">
        <v>909.4</v>
      </c>
      <c r="Q143" s="139">
        <v>0</v>
      </c>
      <c r="R143" s="139">
        <v>0</v>
      </c>
      <c r="S143" s="138">
        <v>0</v>
      </c>
      <c r="T143" s="139">
        <v>0</v>
      </c>
      <c r="U143" s="139">
        <v>0</v>
      </c>
      <c r="V143" s="139">
        <v>300</v>
      </c>
      <c r="W143" s="139">
        <v>86</v>
      </c>
      <c r="X143" s="242">
        <v>0</v>
      </c>
      <c r="Y143" s="243">
        <v>1292.6090999999999</v>
      </c>
      <c r="Z143" s="139">
        <v>909.4</v>
      </c>
      <c r="AA143" s="139">
        <v>0</v>
      </c>
      <c r="AB143" s="139">
        <v>0</v>
      </c>
      <c r="AC143" s="139">
        <v>0</v>
      </c>
      <c r="AD143" s="149">
        <v>0</v>
      </c>
      <c r="AE143" s="139">
        <v>0</v>
      </c>
      <c r="AF143" s="139">
        <v>297.20909999999998</v>
      </c>
      <c r="AG143" s="140">
        <v>86</v>
      </c>
      <c r="AH143" s="142">
        <v>0</v>
      </c>
      <c r="AI143" s="247">
        <v>-2.7909000000001924</v>
      </c>
      <c r="AJ143" s="138">
        <v>0</v>
      </c>
      <c r="AK143" s="138">
        <v>0</v>
      </c>
      <c r="AL143" s="138">
        <v>0</v>
      </c>
      <c r="AM143" s="138">
        <v>0</v>
      </c>
      <c r="AN143" s="138">
        <v>0</v>
      </c>
      <c r="AO143" s="138">
        <v>0</v>
      </c>
      <c r="AP143" s="138">
        <v>-2.7909000000000219</v>
      </c>
      <c r="AQ143" s="138">
        <v>0</v>
      </c>
      <c r="AR143" s="241">
        <v>0</v>
      </c>
      <c r="AS143" s="247">
        <v>99.784553033811946</v>
      </c>
      <c r="AT143" s="138">
        <v>100</v>
      </c>
      <c r="AU143" s="138">
        <v>0</v>
      </c>
      <c r="AV143" s="138">
        <v>0</v>
      </c>
      <c r="AW143" s="138">
        <v>0</v>
      </c>
      <c r="AX143" s="138">
        <v>0</v>
      </c>
      <c r="AY143" s="138">
        <v>0</v>
      </c>
      <c r="AZ143" s="138">
        <v>99.069699999999997</v>
      </c>
      <c r="BA143" s="138">
        <v>100</v>
      </c>
      <c r="BB143" s="241">
        <v>0</v>
      </c>
    </row>
    <row r="144" spans="1:54" s="174" customFormat="1" ht="18" customHeight="1" x14ac:dyDescent="0.25">
      <c r="A144" s="244">
        <v>21</v>
      </c>
      <c r="B144" s="245">
        <v>221700</v>
      </c>
      <c r="C144" s="238">
        <v>137</v>
      </c>
      <c r="D144" s="239" t="s">
        <v>1373</v>
      </c>
      <c r="E144" s="247">
        <v>1776.7</v>
      </c>
      <c r="F144" s="138">
        <v>1100.9000000000001</v>
      </c>
      <c r="G144" s="138">
        <v>0</v>
      </c>
      <c r="H144" s="138">
        <v>0</v>
      </c>
      <c r="I144" s="138">
        <v>0</v>
      </c>
      <c r="J144" s="138">
        <v>0</v>
      </c>
      <c r="K144" s="138">
        <v>0</v>
      </c>
      <c r="L144" s="138">
        <v>500</v>
      </c>
      <c r="M144" s="138">
        <v>175.8</v>
      </c>
      <c r="N144" s="241">
        <v>0</v>
      </c>
      <c r="O144" s="240">
        <v>1807.2000000000003</v>
      </c>
      <c r="P144" s="138">
        <v>1131.4000000000001</v>
      </c>
      <c r="Q144" s="139">
        <v>0</v>
      </c>
      <c r="R144" s="139">
        <v>0</v>
      </c>
      <c r="S144" s="138">
        <v>0</v>
      </c>
      <c r="T144" s="139">
        <v>0</v>
      </c>
      <c r="U144" s="139">
        <v>0</v>
      </c>
      <c r="V144" s="139">
        <v>500</v>
      </c>
      <c r="W144" s="139">
        <v>175.8</v>
      </c>
      <c r="X144" s="242">
        <v>0</v>
      </c>
      <c r="Y144" s="243">
        <v>1807.2</v>
      </c>
      <c r="Z144" s="139">
        <v>1131.4000000000001</v>
      </c>
      <c r="AA144" s="139">
        <v>0</v>
      </c>
      <c r="AB144" s="139">
        <v>0</v>
      </c>
      <c r="AC144" s="139">
        <v>0</v>
      </c>
      <c r="AD144" s="149">
        <v>0</v>
      </c>
      <c r="AE144" s="139">
        <v>0</v>
      </c>
      <c r="AF144" s="139">
        <v>500</v>
      </c>
      <c r="AG144" s="140">
        <v>175.8</v>
      </c>
      <c r="AH144" s="142">
        <v>0</v>
      </c>
      <c r="AI144" s="247">
        <v>0</v>
      </c>
      <c r="AJ144" s="138">
        <v>0</v>
      </c>
      <c r="AK144" s="138">
        <v>0</v>
      </c>
      <c r="AL144" s="138">
        <v>0</v>
      </c>
      <c r="AM144" s="138">
        <v>0</v>
      </c>
      <c r="AN144" s="138">
        <v>0</v>
      </c>
      <c r="AO144" s="138">
        <v>0</v>
      </c>
      <c r="AP144" s="138">
        <v>0</v>
      </c>
      <c r="AQ144" s="138">
        <v>0</v>
      </c>
      <c r="AR144" s="241">
        <v>0</v>
      </c>
      <c r="AS144" s="247">
        <v>99.999999999999986</v>
      </c>
      <c r="AT144" s="138">
        <v>100</v>
      </c>
      <c r="AU144" s="138">
        <v>0</v>
      </c>
      <c r="AV144" s="138">
        <v>0</v>
      </c>
      <c r="AW144" s="138">
        <v>0</v>
      </c>
      <c r="AX144" s="138">
        <v>0</v>
      </c>
      <c r="AY144" s="138">
        <v>0</v>
      </c>
      <c r="AZ144" s="138">
        <v>100</v>
      </c>
      <c r="BA144" s="138">
        <v>100</v>
      </c>
      <c r="BB144" s="241">
        <v>0</v>
      </c>
    </row>
    <row r="145" spans="1:54" s="174" customFormat="1" ht="18" customHeight="1" x14ac:dyDescent="0.25">
      <c r="A145" s="244">
        <v>21</v>
      </c>
      <c r="B145" s="245">
        <v>221700</v>
      </c>
      <c r="C145" s="238">
        <v>138</v>
      </c>
      <c r="D145" s="239" t="s">
        <v>1374</v>
      </c>
      <c r="E145" s="247">
        <v>1454.8999999999999</v>
      </c>
      <c r="F145" s="138">
        <v>1182.5999999999999</v>
      </c>
      <c r="G145" s="138">
        <v>0</v>
      </c>
      <c r="H145" s="138">
        <v>0</v>
      </c>
      <c r="I145" s="138">
        <v>0</v>
      </c>
      <c r="J145" s="138">
        <v>0</v>
      </c>
      <c r="K145" s="138">
        <v>0</v>
      </c>
      <c r="L145" s="138">
        <v>0</v>
      </c>
      <c r="M145" s="138">
        <v>272.3</v>
      </c>
      <c r="N145" s="241">
        <v>0</v>
      </c>
      <c r="O145" s="240">
        <v>1569.9</v>
      </c>
      <c r="P145" s="138">
        <v>1297.5999999999999</v>
      </c>
      <c r="Q145" s="139">
        <v>0</v>
      </c>
      <c r="R145" s="139">
        <v>0</v>
      </c>
      <c r="S145" s="138">
        <v>0</v>
      </c>
      <c r="T145" s="139">
        <v>0</v>
      </c>
      <c r="U145" s="139">
        <v>0</v>
      </c>
      <c r="V145" s="139">
        <v>0</v>
      </c>
      <c r="W145" s="139">
        <v>272.3</v>
      </c>
      <c r="X145" s="242">
        <v>0</v>
      </c>
      <c r="Y145" s="243">
        <v>1569.8999999999999</v>
      </c>
      <c r="Z145" s="139">
        <v>1297.5999999999999</v>
      </c>
      <c r="AA145" s="139">
        <v>0</v>
      </c>
      <c r="AB145" s="139">
        <v>0</v>
      </c>
      <c r="AC145" s="139">
        <v>0</v>
      </c>
      <c r="AD145" s="149">
        <v>0</v>
      </c>
      <c r="AE145" s="139">
        <v>0</v>
      </c>
      <c r="AF145" s="139">
        <v>0</v>
      </c>
      <c r="AG145" s="140">
        <v>272.3</v>
      </c>
      <c r="AH145" s="142">
        <v>0</v>
      </c>
      <c r="AI145" s="247">
        <v>0</v>
      </c>
      <c r="AJ145" s="138">
        <v>0</v>
      </c>
      <c r="AK145" s="138">
        <v>0</v>
      </c>
      <c r="AL145" s="138">
        <v>0</v>
      </c>
      <c r="AM145" s="138">
        <v>0</v>
      </c>
      <c r="AN145" s="138">
        <v>0</v>
      </c>
      <c r="AO145" s="138">
        <v>0</v>
      </c>
      <c r="AP145" s="138">
        <v>0</v>
      </c>
      <c r="AQ145" s="138">
        <v>0</v>
      </c>
      <c r="AR145" s="241">
        <v>0</v>
      </c>
      <c r="AS145" s="247">
        <v>99.999999999999986</v>
      </c>
      <c r="AT145" s="138">
        <v>100</v>
      </c>
      <c r="AU145" s="138">
        <v>0</v>
      </c>
      <c r="AV145" s="138">
        <v>0</v>
      </c>
      <c r="AW145" s="138">
        <v>0</v>
      </c>
      <c r="AX145" s="138">
        <v>0</v>
      </c>
      <c r="AY145" s="138">
        <v>0</v>
      </c>
      <c r="AZ145" s="138">
        <v>0</v>
      </c>
      <c r="BA145" s="138">
        <v>100</v>
      </c>
      <c r="BB145" s="241">
        <v>0</v>
      </c>
    </row>
    <row r="146" spans="1:54" s="174" customFormat="1" ht="18" customHeight="1" x14ac:dyDescent="0.25">
      <c r="A146" s="244">
        <v>21</v>
      </c>
      <c r="B146" s="245">
        <v>221700</v>
      </c>
      <c r="C146" s="238">
        <v>139</v>
      </c>
      <c r="D146" s="239" t="s">
        <v>1375</v>
      </c>
      <c r="E146" s="247">
        <v>74.5</v>
      </c>
      <c r="F146" s="138">
        <v>0</v>
      </c>
      <c r="G146" s="138">
        <v>0</v>
      </c>
      <c r="H146" s="138">
        <v>0</v>
      </c>
      <c r="I146" s="138">
        <v>0</v>
      </c>
      <c r="J146" s="138">
        <v>0</v>
      </c>
      <c r="K146" s="138">
        <v>0</v>
      </c>
      <c r="L146" s="138">
        <v>0</v>
      </c>
      <c r="M146" s="138">
        <v>74.5</v>
      </c>
      <c r="N146" s="241">
        <v>0</v>
      </c>
      <c r="O146" s="240">
        <v>74.5</v>
      </c>
      <c r="P146" s="138">
        <v>0</v>
      </c>
      <c r="Q146" s="139">
        <v>0</v>
      </c>
      <c r="R146" s="139">
        <v>0</v>
      </c>
      <c r="S146" s="138">
        <v>0</v>
      </c>
      <c r="T146" s="139">
        <v>0</v>
      </c>
      <c r="U146" s="139">
        <v>0</v>
      </c>
      <c r="V146" s="139">
        <v>0</v>
      </c>
      <c r="W146" s="139">
        <v>74.5</v>
      </c>
      <c r="X146" s="242">
        <v>0</v>
      </c>
      <c r="Y146" s="243">
        <v>74.5</v>
      </c>
      <c r="Z146" s="139">
        <v>0</v>
      </c>
      <c r="AA146" s="139">
        <v>0</v>
      </c>
      <c r="AB146" s="139">
        <v>0</v>
      </c>
      <c r="AC146" s="139">
        <v>0</v>
      </c>
      <c r="AD146" s="149">
        <v>0</v>
      </c>
      <c r="AE146" s="139">
        <v>0</v>
      </c>
      <c r="AF146" s="139">
        <v>0</v>
      </c>
      <c r="AG146" s="140">
        <v>74.5</v>
      </c>
      <c r="AH146" s="142">
        <v>0</v>
      </c>
      <c r="AI146" s="247">
        <v>0</v>
      </c>
      <c r="AJ146" s="138">
        <v>0</v>
      </c>
      <c r="AK146" s="138">
        <v>0</v>
      </c>
      <c r="AL146" s="138">
        <v>0</v>
      </c>
      <c r="AM146" s="138">
        <v>0</v>
      </c>
      <c r="AN146" s="138">
        <v>0</v>
      </c>
      <c r="AO146" s="138">
        <v>0</v>
      </c>
      <c r="AP146" s="138">
        <v>0</v>
      </c>
      <c r="AQ146" s="138">
        <v>0</v>
      </c>
      <c r="AR146" s="241">
        <v>0</v>
      </c>
      <c r="AS146" s="247">
        <v>100</v>
      </c>
      <c r="AT146" s="138">
        <v>0</v>
      </c>
      <c r="AU146" s="138">
        <v>0</v>
      </c>
      <c r="AV146" s="138">
        <v>0</v>
      </c>
      <c r="AW146" s="138">
        <v>0</v>
      </c>
      <c r="AX146" s="138">
        <v>0</v>
      </c>
      <c r="AY146" s="138">
        <v>0</v>
      </c>
      <c r="AZ146" s="138">
        <v>0</v>
      </c>
      <c r="BA146" s="138">
        <v>100</v>
      </c>
      <c r="BB146" s="241">
        <v>0</v>
      </c>
    </row>
    <row r="147" spans="1:54" s="174" customFormat="1" ht="18" customHeight="1" x14ac:dyDescent="0.25">
      <c r="A147" s="244">
        <v>21</v>
      </c>
      <c r="B147" s="245">
        <v>221700</v>
      </c>
      <c r="C147" s="238">
        <v>140</v>
      </c>
      <c r="D147" s="239" t="s">
        <v>1376</v>
      </c>
      <c r="E147" s="247">
        <v>666</v>
      </c>
      <c r="F147" s="138">
        <v>598.29999999999995</v>
      </c>
      <c r="G147" s="138">
        <v>0</v>
      </c>
      <c r="H147" s="138">
        <v>0</v>
      </c>
      <c r="I147" s="138">
        <v>0</v>
      </c>
      <c r="J147" s="138">
        <v>0</v>
      </c>
      <c r="K147" s="138">
        <v>0</v>
      </c>
      <c r="L147" s="138">
        <v>0</v>
      </c>
      <c r="M147" s="138">
        <v>67.7</v>
      </c>
      <c r="N147" s="241">
        <v>0</v>
      </c>
      <c r="O147" s="240">
        <v>766.90000000000009</v>
      </c>
      <c r="P147" s="138">
        <v>699.2</v>
      </c>
      <c r="Q147" s="139">
        <v>0</v>
      </c>
      <c r="R147" s="139">
        <v>0</v>
      </c>
      <c r="S147" s="138">
        <v>0</v>
      </c>
      <c r="T147" s="139">
        <v>0</v>
      </c>
      <c r="U147" s="139">
        <v>0</v>
      </c>
      <c r="V147" s="139">
        <v>0</v>
      </c>
      <c r="W147" s="139">
        <v>67.7</v>
      </c>
      <c r="X147" s="242">
        <v>0</v>
      </c>
      <c r="Y147" s="243">
        <v>766.36090000000002</v>
      </c>
      <c r="Z147" s="139">
        <v>699.16089999999997</v>
      </c>
      <c r="AA147" s="139">
        <v>0</v>
      </c>
      <c r="AB147" s="139">
        <v>0</v>
      </c>
      <c r="AC147" s="139">
        <v>0</v>
      </c>
      <c r="AD147" s="149">
        <v>0</v>
      </c>
      <c r="AE147" s="139">
        <v>0</v>
      </c>
      <c r="AF147" s="139">
        <v>0</v>
      </c>
      <c r="AG147" s="140">
        <v>67.2</v>
      </c>
      <c r="AH147" s="142">
        <v>0</v>
      </c>
      <c r="AI147" s="247">
        <v>-0.53910000000007585</v>
      </c>
      <c r="AJ147" s="138">
        <v>-3.9100000000075852E-2</v>
      </c>
      <c r="AK147" s="138">
        <v>0</v>
      </c>
      <c r="AL147" s="138">
        <v>0</v>
      </c>
      <c r="AM147" s="138">
        <v>0</v>
      </c>
      <c r="AN147" s="138">
        <v>0</v>
      </c>
      <c r="AO147" s="138">
        <v>0</v>
      </c>
      <c r="AP147" s="138">
        <v>0</v>
      </c>
      <c r="AQ147" s="138">
        <v>-0.5</v>
      </c>
      <c r="AR147" s="241">
        <v>0</v>
      </c>
      <c r="AS147" s="247">
        <v>99.929704003129473</v>
      </c>
      <c r="AT147" s="138">
        <v>99.994407894736838</v>
      </c>
      <c r="AU147" s="138">
        <v>0</v>
      </c>
      <c r="AV147" s="138">
        <v>0</v>
      </c>
      <c r="AW147" s="138">
        <v>0</v>
      </c>
      <c r="AX147" s="138">
        <v>0</v>
      </c>
      <c r="AY147" s="138">
        <v>0</v>
      </c>
      <c r="AZ147" s="138">
        <v>0</v>
      </c>
      <c r="BA147" s="138">
        <v>99.261447562776965</v>
      </c>
      <c r="BB147" s="241">
        <v>0</v>
      </c>
    </row>
    <row r="148" spans="1:54" s="174" customFormat="1" ht="18" customHeight="1" x14ac:dyDescent="0.25">
      <c r="A148" s="244">
        <v>21</v>
      </c>
      <c r="B148" s="245">
        <v>221700</v>
      </c>
      <c r="C148" s="238">
        <v>141</v>
      </c>
      <c r="D148" s="239" t="s">
        <v>1377</v>
      </c>
      <c r="E148" s="247">
        <v>5088.0999999999995</v>
      </c>
      <c r="F148" s="138">
        <v>4023.2</v>
      </c>
      <c r="G148" s="138">
        <v>0</v>
      </c>
      <c r="H148" s="138">
        <v>0</v>
      </c>
      <c r="I148" s="138">
        <v>0</v>
      </c>
      <c r="J148" s="138">
        <v>0</v>
      </c>
      <c r="K148" s="138">
        <v>0</v>
      </c>
      <c r="L148" s="138">
        <v>600</v>
      </c>
      <c r="M148" s="138">
        <v>464.9</v>
      </c>
      <c r="N148" s="241">
        <v>0</v>
      </c>
      <c r="O148" s="240">
        <v>5434</v>
      </c>
      <c r="P148" s="138">
        <v>4369.1000000000004</v>
      </c>
      <c r="Q148" s="139">
        <v>0</v>
      </c>
      <c r="R148" s="139">
        <v>0</v>
      </c>
      <c r="S148" s="138">
        <v>0</v>
      </c>
      <c r="T148" s="139">
        <v>0</v>
      </c>
      <c r="U148" s="139">
        <v>0</v>
      </c>
      <c r="V148" s="139">
        <v>600</v>
      </c>
      <c r="W148" s="139">
        <v>464.9</v>
      </c>
      <c r="X148" s="242">
        <v>0</v>
      </c>
      <c r="Y148" s="243">
        <v>5321.6006000000007</v>
      </c>
      <c r="Z148" s="139">
        <v>4256.7016000000003</v>
      </c>
      <c r="AA148" s="139">
        <v>0</v>
      </c>
      <c r="AB148" s="139">
        <v>0</v>
      </c>
      <c r="AC148" s="139">
        <v>0</v>
      </c>
      <c r="AD148" s="149">
        <v>0</v>
      </c>
      <c r="AE148" s="139">
        <v>0</v>
      </c>
      <c r="AF148" s="139">
        <v>600</v>
      </c>
      <c r="AG148" s="140">
        <v>464.899</v>
      </c>
      <c r="AH148" s="142">
        <v>0</v>
      </c>
      <c r="AI148" s="247">
        <v>-112.39939999999933</v>
      </c>
      <c r="AJ148" s="138">
        <v>-112.39840000000004</v>
      </c>
      <c r="AK148" s="138">
        <v>0</v>
      </c>
      <c r="AL148" s="138">
        <v>0</v>
      </c>
      <c r="AM148" s="138">
        <v>0</v>
      </c>
      <c r="AN148" s="138">
        <v>0</v>
      </c>
      <c r="AO148" s="138">
        <v>0</v>
      </c>
      <c r="AP148" s="138">
        <v>0</v>
      </c>
      <c r="AQ148" s="138">
        <v>-9.9999999997635314E-4</v>
      </c>
      <c r="AR148" s="241">
        <v>0</v>
      </c>
      <c r="AS148" s="247">
        <v>97.931553183658465</v>
      </c>
      <c r="AT148" s="138">
        <v>97.427424412350376</v>
      </c>
      <c r="AU148" s="138">
        <v>0</v>
      </c>
      <c r="AV148" s="138">
        <v>0</v>
      </c>
      <c r="AW148" s="138">
        <v>0</v>
      </c>
      <c r="AX148" s="138">
        <v>0</v>
      </c>
      <c r="AY148" s="138">
        <v>0</v>
      </c>
      <c r="AZ148" s="138">
        <v>100</v>
      </c>
      <c r="BA148" s="138">
        <v>99.999784899978494</v>
      </c>
      <c r="BB148" s="241">
        <v>0</v>
      </c>
    </row>
    <row r="149" spans="1:54" s="174" customFormat="1" ht="18" customHeight="1" x14ac:dyDescent="0.25">
      <c r="A149" s="244">
        <v>21</v>
      </c>
      <c r="B149" s="245">
        <v>221700</v>
      </c>
      <c r="C149" s="238">
        <v>142</v>
      </c>
      <c r="D149" s="239" t="s">
        <v>1378</v>
      </c>
      <c r="E149" s="247">
        <v>2647.5</v>
      </c>
      <c r="F149" s="138">
        <v>1921.2</v>
      </c>
      <c r="G149" s="138">
        <v>0</v>
      </c>
      <c r="H149" s="138">
        <v>0</v>
      </c>
      <c r="I149" s="138">
        <v>0</v>
      </c>
      <c r="J149" s="138">
        <v>0</v>
      </c>
      <c r="K149" s="138">
        <v>0</v>
      </c>
      <c r="L149" s="138">
        <v>350</v>
      </c>
      <c r="M149" s="138">
        <v>376.3</v>
      </c>
      <c r="N149" s="241">
        <v>0</v>
      </c>
      <c r="O149" s="240">
        <v>2775.8</v>
      </c>
      <c r="P149" s="138">
        <v>2049.5</v>
      </c>
      <c r="Q149" s="139">
        <v>0</v>
      </c>
      <c r="R149" s="139">
        <v>0</v>
      </c>
      <c r="S149" s="138">
        <v>0</v>
      </c>
      <c r="T149" s="139">
        <v>0</v>
      </c>
      <c r="U149" s="139">
        <v>0</v>
      </c>
      <c r="V149" s="139">
        <v>350</v>
      </c>
      <c r="W149" s="139">
        <v>376.3</v>
      </c>
      <c r="X149" s="242">
        <v>0</v>
      </c>
      <c r="Y149" s="243">
        <v>2665.3666000000003</v>
      </c>
      <c r="Z149" s="139">
        <v>1953.1773000000001</v>
      </c>
      <c r="AA149" s="139">
        <v>0</v>
      </c>
      <c r="AB149" s="139">
        <v>0</v>
      </c>
      <c r="AC149" s="139">
        <v>0</v>
      </c>
      <c r="AD149" s="149">
        <v>0</v>
      </c>
      <c r="AE149" s="139">
        <v>0</v>
      </c>
      <c r="AF149" s="139">
        <v>350</v>
      </c>
      <c r="AG149" s="140">
        <v>362.1893</v>
      </c>
      <c r="AH149" s="142">
        <v>0</v>
      </c>
      <c r="AI149" s="247">
        <v>-110.43339999999989</v>
      </c>
      <c r="AJ149" s="138">
        <v>-96.322699999999941</v>
      </c>
      <c r="AK149" s="138">
        <v>0</v>
      </c>
      <c r="AL149" s="138">
        <v>0</v>
      </c>
      <c r="AM149" s="138">
        <v>0</v>
      </c>
      <c r="AN149" s="138">
        <v>0</v>
      </c>
      <c r="AO149" s="138">
        <v>0</v>
      </c>
      <c r="AP149" s="138">
        <v>0</v>
      </c>
      <c r="AQ149" s="138">
        <v>-14.110700000000008</v>
      </c>
      <c r="AR149" s="241">
        <v>0</v>
      </c>
      <c r="AS149" s="247">
        <v>96.021564954247424</v>
      </c>
      <c r="AT149" s="138">
        <v>95.300185411075873</v>
      </c>
      <c r="AU149" s="138">
        <v>0</v>
      </c>
      <c r="AV149" s="138">
        <v>0</v>
      </c>
      <c r="AW149" s="138">
        <v>0</v>
      </c>
      <c r="AX149" s="138">
        <v>0</v>
      </c>
      <c r="AY149" s="138">
        <v>0</v>
      </c>
      <c r="AZ149" s="138">
        <v>100</v>
      </c>
      <c r="BA149" s="138">
        <v>96.250146159978726</v>
      </c>
      <c r="BB149" s="241">
        <v>0</v>
      </c>
    </row>
    <row r="150" spans="1:54" s="174" customFormat="1" ht="18" customHeight="1" x14ac:dyDescent="0.25">
      <c r="A150" s="244">
        <v>21</v>
      </c>
      <c r="B150" s="245">
        <v>221700</v>
      </c>
      <c r="C150" s="238">
        <v>143</v>
      </c>
      <c r="D150" s="239" t="s">
        <v>1379</v>
      </c>
      <c r="E150" s="247">
        <v>2973</v>
      </c>
      <c r="F150" s="138">
        <v>2267</v>
      </c>
      <c r="G150" s="138">
        <v>0</v>
      </c>
      <c r="H150" s="138">
        <v>0</v>
      </c>
      <c r="I150" s="138">
        <v>0</v>
      </c>
      <c r="J150" s="138">
        <v>0</v>
      </c>
      <c r="K150" s="138">
        <v>0</v>
      </c>
      <c r="L150" s="138">
        <v>440</v>
      </c>
      <c r="M150" s="138">
        <v>266</v>
      </c>
      <c r="N150" s="241">
        <v>0</v>
      </c>
      <c r="O150" s="240">
        <v>3149</v>
      </c>
      <c r="P150" s="138">
        <v>2443</v>
      </c>
      <c r="Q150" s="139">
        <v>0</v>
      </c>
      <c r="R150" s="139">
        <v>0</v>
      </c>
      <c r="S150" s="138">
        <v>0</v>
      </c>
      <c r="T150" s="139">
        <v>0</v>
      </c>
      <c r="U150" s="139">
        <v>0</v>
      </c>
      <c r="V150" s="139">
        <v>440</v>
      </c>
      <c r="W150" s="139">
        <v>266</v>
      </c>
      <c r="X150" s="242">
        <v>0</v>
      </c>
      <c r="Y150" s="243">
        <v>2926.0313000000001</v>
      </c>
      <c r="Z150" s="139">
        <v>2290.0001999999999</v>
      </c>
      <c r="AA150" s="139">
        <v>0</v>
      </c>
      <c r="AB150" s="139">
        <v>0</v>
      </c>
      <c r="AC150" s="139">
        <v>0</v>
      </c>
      <c r="AD150" s="149">
        <v>0</v>
      </c>
      <c r="AE150" s="139">
        <v>0</v>
      </c>
      <c r="AF150" s="139">
        <v>371.66230000000002</v>
      </c>
      <c r="AG150" s="140">
        <v>264.36880000000002</v>
      </c>
      <c r="AH150" s="142">
        <v>0</v>
      </c>
      <c r="AI150" s="247">
        <v>-222.9686999999999</v>
      </c>
      <c r="AJ150" s="138">
        <v>-152.99980000000005</v>
      </c>
      <c r="AK150" s="138">
        <v>0</v>
      </c>
      <c r="AL150" s="138">
        <v>0</v>
      </c>
      <c r="AM150" s="138">
        <v>0</v>
      </c>
      <c r="AN150" s="138">
        <v>0</v>
      </c>
      <c r="AO150" s="138">
        <v>0</v>
      </c>
      <c r="AP150" s="138">
        <v>-68.337699999999984</v>
      </c>
      <c r="AQ150" s="138">
        <v>-1.6311999999999784</v>
      </c>
      <c r="AR150" s="241">
        <v>0</v>
      </c>
      <c r="AS150" s="247">
        <v>92.919380755795487</v>
      </c>
      <c r="AT150" s="138">
        <v>93.737216537044617</v>
      </c>
      <c r="AU150" s="138">
        <v>0</v>
      </c>
      <c r="AV150" s="138">
        <v>0</v>
      </c>
      <c r="AW150" s="138">
        <v>0</v>
      </c>
      <c r="AX150" s="138">
        <v>0</v>
      </c>
      <c r="AY150" s="138">
        <v>0</v>
      </c>
      <c r="AZ150" s="138">
        <v>84.468704545454557</v>
      </c>
      <c r="BA150" s="138">
        <v>99.386766917293244</v>
      </c>
      <c r="BB150" s="241">
        <v>0</v>
      </c>
    </row>
    <row r="151" spans="1:54" s="174" customFormat="1" ht="18" customHeight="1" x14ac:dyDescent="0.25">
      <c r="A151" s="244">
        <v>21</v>
      </c>
      <c r="B151" s="245">
        <v>221700</v>
      </c>
      <c r="C151" s="238">
        <v>144</v>
      </c>
      <c r="D151" s="239" t="s">
        <v>1380</v>
      </c>
      <c r="E151" s="247">
        <v>3480.2999999999997</v>
      </c>
      <c r="F151" s="138">
        <v>2262.1999999999998</v>
      </c>
      <c r="G151" s="138">
        <v>0</v>
      </c>
      <c r="H151" s="138">
        <v>0</v>
      </c>
      <c r="I151" s="138">
        <v>0</v>
      </c>
      <c r="J151" s="138">
        <v>0</v>
      </c>
      <c r="K151" s="138">
        <v>0</v>
      </c>
      <c r="L151" s="138">
        <v>850</v>
      </c>
      <c r="M151" s="138">
        <v>368.1</v>
      </c>
      <c r="N151" s="241">
        <v>0</v>
      </c>
      <c r="O151" s="240">
        <v>3654.6999999999994</v>
      </c>
      <c r="P151" s="138">
        <v>2436.6</v>
      </c>
      <c r="Q151" s="139">
        <v>0</v>
      </c>
      <c r="R151" s="139">
        <v>0</v>
      </c>
      <c r="S151" s="138">
        <v>0</v>
      </c>
      <c r="T151" s="139">
        <v>0</v>
      </c>
      <c r="U151" s="139">
        <v>0</v>
      </c>
      <c r="V151" s="139">
        <v>850</v>
      </c>
      <c r="W151" s="139">
        <v>368.1</v>
      </c>
      <c r="X151" s="242">
        <v>0</v>
      </c>
      <c r="Y151" s="243">
        <v>3639.1145999999994</v>
      </c>
      <c r="Z151" s="139">
        <v>2434.4229999999998</v>
      </c>
      <c r="AA151" s="139">
        <v>0</v>
      </c>
      <c r="AB151" s="139">
        <v>0</v>
      </c>
      <c r="AC151" s="139">
        <v>0</v>
      </c>
      <c r="AD151" s="149">
        <v>0</v>
      </c>
      <c r="AE151" s="139">
        <v>0</v>
      </c>
      <c r="AF151" s="139">
        <v>836.59159999999997</v>
      </c>
      <c r="AG151" s="140">
        <v>368.1</v>
      </c>
      <c r="AH151" s="142">
        <v>0</v>
      </c>
      <c r="AI151" s="247">
        <v>-15.585399999999936</v>
      </c>
      <c r="AJ151" s="138">
        <v>-2.1770000000001346</v>
      </c>
      <c r="AK151" s="138">
        <v>0</v>
      </c>
      <c r="AL151" s="138">
        <v>0</v>
      </c>
      <c r="AM151" s="138">
        <v>0</v>
      </c>
      <c r="AN151" s="138">
        <v>0</v>
      </c>
      <c r="AO151" s="138">
        <v>0</v>
      </c>
      <c r="AP151" s="138">
        <v>-13.408400000000029</v>
      </c>
      <c r="AQ151" s="138">
        <v>0</v>
      </c>
      <c r="AR151" s="241">
        <v>0</v>
      </c>
      <c r="AS151" s="247">
        <v>99.573551864722148</v>
      </c>
      <c r="AT151" s="138">
        <v>99.91065419026512</v>
      </c>
      <c r="AU151" s="138">
        <v>0</v>
      </c>
      <c r="AV151" s="138">
        <v>0</v>
      </c>
      <c r="AW151" s="138">
        <v>0</v>
      </c>
      <c r="AX151" s="138">
        <v>0</v>
      </c>
      <c r="AY151" s="138">
        <v>0</v>
      </c>
      <c r="AZ151" s="138">
        <v>98.422541176470574</v>
      </c>
      <c r="BA151" s="138">
        <v>100</v>
      </c>
      <c r="BB151" s="241">
        <v>0</v>
      </c>
    </row>
    <row r="152" spans="1:54" s="174" customFormat="1" ht="18" customHeight="1" x14ac:dyDescent="0.25">
      <c r="A152" s="244">
        <v>21</v>
      </c>
      <c r="B152" s="245">
        <v>221700</v>
      </c>
      <c r="C152" s="238">
        <v>145</v>
      </c>
      <c r="D152" s="239" t="s">
        <v>1381</v>
      </c>
      <c r="E152" s="247">
        <v>7356.2</v>
      </c>
      <c r="F152" s="138">
        <v>5980.4</v>
      </c>
      <c r="G152" s="138">
        <v>0</v>
      </c>
      <c r="H152" s="138">
        <v>0</v>
      </c>
      <c r="I152" s="138">
        <v>0</v>
      </c>
      <c r="J152" s="138">
        <v>0</v>
      </c>
      <c r="K152" s="138">
        <v>0</v>
      </c>
      <c r="L152" s="138">
        <v>700</v>
      </c>
      <c r="M152" s="138">
        <v>675.8</v>
      </c>
      <c r="N152" s="241">
        <v>0</v>
      </c>
      <c r="O152" s="240">
        <v>7807.6999999999989</v>
      </c>
      <c r="P152" s="138">
        <v>6431.9</v>
      </c>
      <c r="Q152" s="139">
        <v>0</v>
      </c>
      <c r="R152" s="139">
        <v>0</v>
      </c>
      <c r="S152" s="138">
        <v>0</v>
      </c>
      <c r="T152" s="139">
        <v>0</v>
      </c>
      <c r="U152" s="139">
        <v>0</v>
      </c>
      <c r="V152" s="139">
        <v>700</v>
      </c>
      <c r="W152" s="139">
        <v>675.8</v>
      </c>
      <c r="X152" s="242">
        <v>0</v>
      </c>
      <c r="Y152" s="243">
        <v>7462.9181999999992</v>
      </c>
      <c r="Z152" s="139">
        <v>6087.7181999999993</v>
      </c>
      <c r="AA152" s="139">
        <v>0</v>
      </c>
      <c r="AB152" s="139">
        <v>0</v>
      </c>
      <c r="AC152" s="139">
        <v>0</v>
      </c>
      <c r="AD152" s="149">
        <v>0</v>
      </c>
      <c r="AE152" s="139">
        <v>0</v>
      </c>
      <c r="AF152" s="139">
        <v>700</v>
      </c>
      <c r="AG152" s="140">
        <v>675.2</v>
      </c>
      <c r="AH152" s="142">
        <v>0</v>
      </c>
      <c r="AI152" s="247">
        <v>-344.78179999999975</v>
      </c>
      <c r="AJ152" s="138">
        <v>-344.18180000000029</v>
      </c>
      <c r="AK152" s="138">
        <v>0</v>
      </c>
      <c r="AL152" s="138">
        <v>0</v>
      </c>
      <c r="AM152" s="138">
        <v>0</v>
      </c>
      <c r="AN152" s="138">
        <v>0</v>
      </c>
      <c r="AO152" s="138">
        <v>0</v>
      </c>
      <c r="AP152" s="138">
        <v>0</v>
      </c>
      <c r="AQ152" s="138">
        <v>-0.59999999999990905</v>
      </c>
      <c r="AR152" s="241">
        <v>0</v>
      </c>
      <c r="AS152" s="247">
        <v>95.584079818640575</v>
      </c>
      <c r="AT152" s="138">
        <v>94.648831604968976</v>
      </c>
      <c r="AU152" s="138">
        <v>0</v>
      </c>
      <c r="AV152" s="138">
        <v>0</v>
      </c>
      <c r="AW152" s="138">
        <v>0</v>
      </c>
      <c r="AX152" s="138">
        <v>0</v>
      </c>
      <c r="AY152" s="138">
        <v>0</v>
      </c>
      <c r="AZ152" s="138">
        <v>100</v>
      </c>
      <c r="BA152" s="138">
        <v>99.911216336194158</v>
      </c>
      <c r="BB152" s="241">
        <v>0</v>
      </c>
    </row>
    <row r="153" spans="1:54" s="174" customFormat="1" ht="25.5" customHeight="1" x14ac:dyDescent="0.25">
      <c r="A153" s="244">
        <v>21</v>
      </c>
      <c r="B153" s="245">
        <v>221700</v>
      </c>
      <c r="C153" s="238">
        <v>146</v>
      </c>
      <c r="D153" s="239" t="s">
        <v>1382</v>
      </c>
      <c r="E153" s="247">
        <v>1745.5</v>
      </c>
      <c r="F153" s="138">
        <v>1264.9000000000001</v>
      </c>
      <c r="G153" s="138">
        <v>0</v>
      </c>
      <c r="H153" s="138">
        <v>0</v>
      </c>
      <c r="I153" s="138">
        <v>0</v>
      </c>
      <c r="J153" s="138">
        <v>0</v>
      </c>
      <c r="K153" s="138">
        <v>0</v>
      </c>
      <c r="L153" s="138">
        <v>300</v>
      </c>
      <c r="M153" s="138">
        <v>180.6</v>
      </c>
      <c r="N153" s="241">
        <v>0</v>
      </c>
      <c r="O153" s="240">
        <v>1909.1</v>
      </c>
      <c r="P153" s="138">
        <v>1428.5</v>
      </c>
      <c r="Q153" s="139">
        <v>0</v>
      </c>
      <c r="R153" s="139">
        <v>0</v>
      </c>
      <c r="S153" s="138">
        <v>0</v>
      </c>
      <c r="T153" s="139">
        <v>0</v>
      </c>
      <c r="U153" s="139">
        <v>0</v>
      </c>
      <c r="V153" s="139">
        <v>300</v>
      </c>
      <c r="W153" s="139">
        <v>180.6</v>
      </c>
      <c r="X153" s="242">
        <v>0</v>
      </c>
      <c r="Y153" s="243">
        <v>1872.5372</v>
      </c>
      <c r="Z153" s="139">
        <v>1392.1787999999999</v>
      </c>
      <c r="AA153" s="139">
        <v>0</v>
      </c>
      <c r="AB153" s="139">
        <v>0</v>
      </c>
      <c r="AC153" s="139">
        <v>0</v>
      </c>
      <c r="AD153" s="149">
        <v>0</v>
      </c>
      <c r="AE153" s="139">
        <v>0</v>
      </c>
      <c r="AF153" s="139">
        <v>299.96199999999999</v>
      </c>
      <c r="AG153" s="140">
        <v>180.3964</v>
      </c>
      <c r="AH153" s="142">
        <v>0</v>
      </c>
      <c r="AI153" s="247">
        <v>-36.562799999999925</v>
      </c>
      <c r="AJ153" s="138">
        <v>-36.32120000000009</v>
      </c>
      <c r="AK153" s="138">
        <v>0</v>
      </c>
      <c r="AL153" s="138">
        <v>0</v>
      </c>
      <c r="AM153" s="138">
        <v>0</v>
      </c>
      <c r="AN153" s="138">
        <v>0</v>
      </c>
      <c r="AO153" s="138">
        <v>0</v>
      </c>
      <c r="AP153" s="138">
        <v>-3.8000000000010914E-2</v>
      </c>
      <c r="AQ153" s="138">
        <v>-0.20359999999999445</v>
      </c>
      <c r="AR153" s="241">
        <v>0</v>
      </c>
      <c r="AS153" s="247">
        <v>98.084814834215081</v>
      </c>
      <c r="AT153" s="138">
        <v>97.457388869443463</v>
      </c>
      <c r="AU153" s="138">
        <v>0</v>
      </c>
      <c r="AV153" s="138">
        <v>0</v>
      </c>
      <c r="AW153" s="138">
        <v>0</v>
      </c>
      <c r="AX153" s="138">
        <v>0</v>
      </c>
      <c r="AY153" s="138">
        <v>0</v>
      </c>
      <c r="AZ153" s="138">
        <v>99.987333333333325</v>
      </c>
      <c r="BA153" s="138">
        <v>99.887264673311194</v>
      </c>
      <c r="BB153" s="241">
        <v>0</v>
      </c>
    </row>
    <row r="154" spans="1:54" s="174" customFormat="1" ht="25.5" customHeight="1" x14ac:dyDescent="0.25">
      <c r="A154" s="244">
        <v>21</v>
      </c>
      <c r="B154" s="245">
        <v>221700</v>
      </c>
      <c r="C154" s="238">
        <v>147</v>
      </c>
      <c r="D154" s="239" t="s">
        <v>1383</v>
      </c>
      <c r="E154" s="247">
        <v>1790.6000000000001</v>
      </c>
      <c r="F154" s="138">
        <v>1174.7</v>
      </c>
      <c r="G154" s="138">
        <v>0</v>
      </c>
      <c r="H154" s="138">
        <v>0</v>
      </c>
      <c r="I154" s="138">
        <v>0</v>
      </c>
      <c r="J154" s="138">
        <v>0</v>
      </c>
      <c r="K154" s="138">
        <v>0</v>
      </c>
      <c r="L154" s="138">
        <v>500</v>
      </c>
      <c r="M154" s="138">
        <v>115.9</v>
      </c>
      <c r="N154" s="241">
        <v>0</v>
      </c>
      <c r="O154" s="240">
        <v>1947.1000000000004</v>
      </c>
      <c r="P154" s="138">
        <v>1331.2</v>
      </c>
      <c r="Q154" s="139">
        <v>0</v>
      </c>
      <c r="R154" s="139">
        <v>0</v>
      </c>
      <c r="S154" s="138">
        <v>0</v>
      </c>
      <c r="T154" s="139">
        <v>0</v>
      </c>
      <c r="U154" s="139">
        <v>0</v>
      </c>
      <c r="V154" s="139">
        <v>500</v>
      </c>
      <c r="W154" s="139">
        <v>115.9</v>
      </c>
      <c r="X154" s="242">
        <v>0</v>
      </c>
      <c r="Y154" s="243">
        <v>1875.5903999999998</v>
      </c>
      <c r="Z154" s="139">
        <v>1260.1461999999999</v>
      </c>
      <c r="AA154" s="139">
        <v>0</v>
      </c>
      <c r="AB154" s="139">
        <v>0</v>
      </c>
      <c r="AC154" s="139">
        <v>0</v>
      </c>
      <c r="AD154" s="149">
        <v>0</v>
      </c>
      <c r="AE154" s="139">
        <v>0</v>
      </c>
      <c r="AF154" s="139">
        <v>499.92419999999998</v>
      </c>
      <c r="AG154" s="140">
        <v>115.52</v>
      </c>
      <c r="AH154" s="142">
        <v>0</v>
      </c>
      <c r="AI154" s="247">
        <v>-71.509600000000546</v>
      </c>
      <c r="AJ154" s="138">
        <v>-71.053800000000138</v>
      </c>
      <c r="AK154" s="138">
        <v>0</v>
      </c>
      <c r="AL154" s="138">
        <v>0</v>
      </c>
      <c r="AM154" s="138">
        <v>0</v>
      </c>
      <c r="AN154" s="138">
        <v>0</v>
      </c>
      <c r="AO154" s="138">
        <v>0</v>
      </c>
      <c r="AP154" s="138">
        <v>-7.5800000000015189E-2</v>
      </c>
      <c r="AQ154" s="138">
        <v>-0.38000000000000966</v>
      </c>
      <c r="AR154" s="241">
        <v>0</v>
      </c>
      <c r="AS154" s="247">
        <v>96.327379179292251</v>
      </c>
      <c r="AT154" s="138">
        <v>94.662424879807688</v>
      </c>
      <c r="AU154" s="138">
        <v>0</v>
      </c>
      <c r="AV154" s="138">
        <v>0</v>
      </c>
      <c r="AW154" s="138">
        <v>0</v>
      </c>
      <c r="AX154" s="138">
        <v>0</v>
      </c>
      <c r="AY154" s="138">
        <v>0</v>
      </c>
      <c r="AZ154" s="138">
        <v>99.984839999999991</v>
      </c>
      <c r="BA154" s="138">
        <v>99.672131147540981</v>
      </c>
      <c r="BB154" s="241">
        <v>0</v>
      </c>
    </row>
    <row r="155" spans="1:54" s="174" customFormat="1" ht="18" customHeight="1" x14ac:dyDescent="0.25">
      <c r="A155" s="244">
        <v>21</v>
      </c>
      <c r="B155" s="245">
        <v>221700</v>
      </c>
      <c r="C155" s="238">
        <v>148</v>
      </c>
      <c r="D155" s="239" t="s">
        <v>1384</v>
      </c>
      <c r="E155" s="247">
        <v>2002.5</v>
      </c>
      <c r="F155" s="138">
        <v>1277.5</v>
      </c>
      <c r="G155" s="138">
        <v>0</v>
      </c>
      <c r="H155" s="138">
        <v>0</v>
      </c>
      <c r="I155" s="138">
        <v>0</v>
      </c>
      <c r="J155" s="138">
        <v>0</v>
      </c>
      <c r="K155" s="138">
        <v>0</v>
      </c>
      <c r="L155" s="138">
        <v>500</v>
      </c>
      <c r="M155" s="138">
        <v>225</v>
      </c>
      <c r="N155" s="241">
        <v>0</v>
      </c>
      <c r="O155" s="240">
        <v>2019.3</v>
      </c>
      <c r="P155" s="138">
        <v>1294.3</v>
      </c>
      <c r="Q155" s="139">
        <v>0</v>
      </c>
      <c r="R155" s="139">
        <v>0</v>
      </c>
      <c r="S155" s="138">
        <v>0</v>
      </c>
      <c r="T155" s="139">
        <v>0</v>
      </c>
      <c r="U155" s="139">
        <v>0</v>
      </c>
      <c r="V155" s="139">
        <v>500</v>
      </c>
      <c r="W155" s="139">
        <v>225</v>
      </c>
      <c r="X155" s="242">
        <v>0</v>
      </c>
      <c r="Y155" s="243">
        <v>1819.0815</v>
      </c>
      <c r="Z155" s="139">
        <v>1094.7808</v>
      </c>
      <c r="AA155" s="139">
        <v>0</v>
      </c>
      <c r="AB155" s="139">
        <v>0</v>
      </c>
      <c r="AC155" s="139">
        <v>0</v>
      </c>
      <c r="AD155" s="149">
        <v>0</v>
      </c>
      <c r="AE155" s="139">
        <v>0</v>
      </c>
      <c r="AF155" s="139">
        <v>500</v>
      </c>
      <c r="AG155" s="140">
        <v>224.30070000000001</v>
      </c>
      <c r="AH155" s="142">
        <v>0</v>
      </c>
      <c r="AI155" s="247">
        <v>-200.21849999999995</v>
      </c>
      <c r="AJ155" s="138">
        <v>-199.51919999999996</v>
      </c>
      <c r="AK155" s="138">
        <v>0</v>
      </c>
      <c r="AL155" s="138">
        <v>0</v>
      </c>
      <c r="AM155" s="138">
        <v>0</v>
      </c>
      <c r="AN155" s="138">
        <v>0</v>
      </c>
      <c r="AO155" s="138">
        <v>0</v>
      </c>
      <c r="AP155" s="138">
        <v>0</v>
      </c>
      <c r="AQ155" s="138">
        <v>-0.69929999999999382</v>
      </c>
      <c r="AR155" s="241">
        <v>0</v>
      </c>
      <c r="AS155" s="247">
        <v>90.084757094042487</v>
      </c>
      <c r="AT155" s="138">
        <v>84.584779417445716</v>
      </c>
      <c r="AU155" s="138">
        <v>0</v>
      </c>
      <c r="AV155" s="138">
        <v>0</v>
      </c>
      <c r="AW155" s="138">
        <v>0</v>
      </c>
      <c r="AX155" s="138">
        <v>0</v>
      </c>
      <c r="AY155" s="138">
        <v>0</v>
      </c>
      <c r="AZ155" s="138">
        <v>100</v>
      </c>
      <c r="BA155" s="138">
        <v>99.6892</v>
      </c>
      <c r="BB155" s="241">
        <v>0</v>
      </c>
    </row>
    <row r="156" spans="1:54" s="174" customFormat="1" ht="18" customHeight="1" x14ac:dyDescent="0.25">
      <c r="A156" s="244">
        <v>21</v>
      </c>
      <c r="B156" s="245">
        <v>221700</v>
      </c>
      <c r="C156" s="238">
        <v>149</v>
      </c>
      <c r="D156" s="239" t="s">
        <v>1385</v>
      </c>
      <c r="E156" s="247">
        <v>2416.5</v>
      </c>
      <c r="F156" s="138">
        <v>1530.6</v>
      </c>
      <c r="G156" s="138">
        <v>0</v>
      </c>
      <c r="H156" s="138">
        <v>0</v>
      </c>
      <c r="I156" s="138">
        <v>0</v>
      </c>
      <c r="J156" s="138">
        <v>0</v>
      </c>
      <c r="K156" s="138">
        <v>0</v>
      </c>
      <c r="L156" s="138">
        <v>550</v>
      </c>
      <c r="M156" s="138">
        <v>335.9</v>
      </c>
      <c r="N156" s="241">
        <v>0</v>
      </c>
      <c r="O156" s="240">
        <v>2658.4999999999995</v>
      </c>
      <c r="P156" s="138">
        <v>1772.6</v>
      </c>
      <c r="Q156" s="139">
        <v>0</v>
      </c>
      <c r="R156" s="139">
        <v>0</v>
      </c>
      <c r="S156" s="138">
        <v>0</v>
      </c>
      <c r="T156" s="139">
        <v>0</v>
      </c>
      <c r="U156" s="139">
        <v>0</v>
      </c>
      <c r="V156" s="139">
        <v>550</v>
      </c>
      <c r="W156" s="139">
        <v>335.9</v>
      </c>
      <c r="X156" s="242">
        <v>0</v>
      </c>
      <c r="Y156" s="243">
        <v>2658.4992999999999</v>
      </c>
      <c r="Z156" s="139">
        <v>1772.6</v>
      </c>
      <c r="AA156" s="139">
        <v>0</v>
      </c>
      <c r="AB156" s="139">
        <v>0</v>
      </c>
      <c r="AC156" s="139">
        <v>0</v>
      </c>
      <c r="AD156" s="149">
        <v>0</v>
      </c>
      <c r="AE156" s="139">
        <v>0</v>
      </c>
      <c r="AF156" s="139">
        <v>549.99929999999995</v>
      </c>
      <c r="AG156" s="140">
        <v>335.9</v>
      </c>
      <c r="AH156" s="142">
        <v>0</v>
      </c>
      <c r="AI156" s="247">
        <v>-6.9999999959691195E-4</v>
      </c>
      <c r="AJ156" s="138">
        <v>0</v>
      </c>
      <c r="AK156" s="138">
        <v>0</v>
      </c>
      <c r="AL156" s="138">
        <v>0</v>
      </c>
      <c r="AM156" s="138">
        <v>0</v>
      </c>
      <c r="AN156" s="138">
        <v>0</v>
      </c>
      <c r="AO156" s="138">
        <v>0</v>
      </c>
      <c r="AP156" s="138">
        <v>-7.000000000516593E-4</v>
      </c>
      <c r="AQ156" s="138">
        <v>0</v>
      </c>
      <c r="AR156" s="241">
        <v>0</v>
      </c>
      <c r="AS156" s="247">
        <v>99.999973669362447</v>
      </c>
      <c r="AT156" s="138">
        <v>100</v>
      </c>
      <c r="AU156" s="138">
        <v>0</v>
      </c>
      <c r="AV156" s="138">
        <v>0</v>
      </c>
      <c r="AW156" s="138">
        <v>0</v>
      </c>
      <c r="AX156" s="138">
        <v>0</v>
      </c>
      <c r="AY156" s="138">
        <v>0</v>
      </c>
      <c r="AZ156" s="138">
        <v>99.999872727272717</v>
      </c>
      <c r="BA156" s="138">
        <v>100</v>
      </c>
      <c r="BB156" s="241">
        <v>0</v>
      </c>
    </row>
    <row r="157" spans="1:54" s="174" customFormat="1" ht="18" customHeight="1" x14ac:dyDescent="0.25">
      <c r="A157" s="244">
        <v>21</v>
      </c>
      <c r="B157" s="245">
        <v>221700</v>
      </c>
      <c r="C157" s="238">
        <v>150</v>
      </c>
      <c r="D157" s="239" t="s">
        <v>1386</v>
      </c>
      <c r="E157" s="247">
        <v>3739.7</v>
      </c>
      <c r="F157" s="138">
        <v>2823</v>
      </c>
      <c r="G157" s="138">
        <v>0</v>
      </c>
      <c r="H157" s="138">
        <v>0</v>
      </c>
      <c r="I157" s="138">
        <v>0</v>
      </c>
      <c r="J157" s="138">
        <v>0</v>
      </c>
      <c r="K157" s="138">
        <v>0</v>
      </c>
      <c r="L157" s="138">
        <v>560</v>
      </c>
      <c r="M157" s="138">
        <v>356.7</v>
      </c>
      <c r="N157" s="241">
        <v>0</v>
      </c>
      <c r="O157" s="240">
        <v>4053.8999999999996</v>
      </c>
      <c r="P157" s="138">
        <v>3137.2</v>
      </c>
      <c r="Q157" s="139">
        <v>0</v>
      </c>
      <c r="R157" s="139">
        <v>0</v>
      </c>
      <c r="S157" s="138">
        <v>0</v>
      </c>
      <c r="T157" s="139">
        <v>0</v>
      </c>
      <c r="U157" s="139">
        <v>0</v>
      </c>
      <c r="V157" s="139">
        <v>560</v>
      </c>
      <c r="W157" s="139">
        <v>356.7</v>
      </c>
      <c r="X157" s="242">
        <v>0</v>
      </c>
      <c r="Y157" s="243">
        <v>4019.9112999999998</v>
      </c>
      <c r="Z157" s="139">
        <v>3124.9314999999997</v>
      </c>
      <c r="AA157" s="139">
        <v>0</v>
      </c>
      <c r="AB157" s="139">
        <v>0</v>
      </c>
      <c r="AC157" s="139">
        <v>0</v>
      </c>
      <c r="AD157" s="149">
        <v>0</v>
      </c>
      <c r="AE157" s="139">
        <v>0</v>
      </c>
      <c r="AF157" s="139">
        <v>538.28049999999996</v>
      </c>
      <c r="AG157" s="140">
        <v>356.69929999999999</v>
      </c>
      <c r="AH157" s="142">
        <v>0</v>
      </c>
      <c r="AI157" s="247">
        <v>-33.988699999999881</v>
      </c>
      <c r="AJ157" s="138">
        <v>-12.268500000000131</v>
      </c>
      <c r="AK157" s="138">
        <v>0</v>
      </c>
      <c r="AL157" s="138">
        <v>0</v>
      </c>
      <c r="AM157" s="138">
        <v>0</v>
      </c>
      <c r="AN157" s="138">
        <v>0</v>
      </c>
      <c r="AO157" s="138">
        <v>0</v>
      </c>
      <c r="AP157" s="138">
        <v>-21.719500000000039</v>
      </c>
      <c r="AQ157" s="138">
        <v>-6.9999999999481588E-4</v>
      </c>
      <c r="AR157" s="241">
        <v>0</v>
      </c>
      <c r="AS157" s="247">
        <v>99.161580206714532</v>
      </c>
      <c r="AT157" s="138">
        <v>99.608934718857583</v>
      </c>
      <c r="AU157" s="138">
        <v>0</v>
      </c>
      <c r="AV157" s="138">
        <v>0</v>
      </c>
      <c r="AW157" s="138">
        <v>0</v>
      </c>
      <c r="AX157" s="138">
        <v>0</v>
      </c>
      <c r="AY157" s="138">
        <v>0</v>
      </c>
      <c r="AZ157" s="138">
        <v>96.121517857142848</v>
      </c>
      <c r="BA157" s="138">
        <v>99.999803756658252</v>
      </c>
      <c r="BB157" s="241">
        <v>0</v>
      </c>
    </row>
    <row r="158" spans="1:54" s="174" customFormat="1" ht="18" customHeight="1" x14ac:dyDescent="0.25">
      <c r="A158" s="244">
        <v>21</v>
      </c>
      <c r="B158" s="245">
        <v>221700</v>
      </c>
      <c r="C158" s="238">
        <v>151</v>
      </c>
      <c r="D158" s="239" t="s">
        <v>1387</v>
      </c>
      <c r="E158" s="247">
        <v>2560.5</v>
      </c>
      <c r="F158" s="138">
        <v>2018</v>
      </c>
      <c r="G158" s="138">
        <v>0</v>
      </c>
      <c r="H158" s="138">
        <v>0</v>
      </c>
      <c r="I158" s="138">
        <v>51.3</v>
      </c>
      <c r="J158" s="138">
        <v>0</v>
      </c>
      <c r="K158" s="138">
        <v>0</v>
      </c>
      <c r="L158" s="138">
        <v>240</v>
      </c>
      <c r="M158" s="138">
        <v>251.2</v>
      </c>
      <c r="N158" s="241">
        <v>0</v>
      </c>
      <c r="O158" s="240">
        <v>2707.2000000000003</v>
      </c>
      <c r="P158" s="138">
        <v>2164.7000000000003</v>
      </c>
      <c r="Q158" s="139">
        <v>0</v>
      </c>
      <c r="R158" s="139">
        <v>0</v>
      </c>
      <c r="S158" s="138">
        <v>0</v>
      </c>
      <c r="T158" s="139">
        <v>51.3</v>
      </c>
      <c r="U158" s="139">
        <v>0</v>
      </c>
      <c r="V158" s="139">
        <v>240</v>
      </c>
      <c r="W158" s="139">
        <v>251.2</v>
      </c>
      <c r="X158" s="242">
        <v>0</v>
      </c>
      <c r="Y158" s="243">
        <v>2702.3314999999998</v>
      </c>
      <c r="Z158" s="139">
        <v>2164.7000000000003</v>
      </c>
      <c r="AA158" s="139">
        <v>0</v>
      </c>
      <c r="AB158" s="139">
        <v>0</v>
      </c>
      <c r="AC158" s="139">
        <v>0</v>
      </c>
      <c r="AD158" s="149">
        <v>46.930700000000002</v>
      </c>
      <c r="AE158" s="139">
        <v>0</v>
      </c>
      <c r="AF158" s="139">
        <v>239.5008</v>
      </c>
      <c r="AG158" s="140">
        <v>251.2</v>
      </c>
      <c r="AH158" s="142">
        <v>0</v>
      </c>
      <c r="AI158" s="247">
        <v>-4.8685000000004948</v>
      </c>
      <c r="AJ158" s="138">
        <v>0</v>
      </c>
      <c r="AK158" s="138">
        <v>0</v>
      </c>
      <c r="AL158" s="138">
        <v>0</v>
      </c>
      <c r="AM158" s="138">
        <v>0</v>
      </c>
      <c r="AN158" s="138">
        <v>-4.3692999999999955</v>
      </c>
      <c r="AO158" s="138">
        <v>0</v>
      </c>
      <c r="AP158" s="138">
        <v>-0.49920000000000186</v>
      </c>
      <c r="AQ158" s="138">
        <v>0</v>
      </c>
      <c r="AR158" s="241">
        <v>0</v>
      </c>
      <c r="AS158" s="247">
        <v>99.820164745862854</v>
      </c>
      <c r="AT158" s="138">
        <v>100</v>
      </c>
      <c r="AU158" s="138">
        <v>0</v>
      </c>
      <c r="AV158" s="138">
        <v>0</v>
      </c>
      <c r="AW158" s="138">
        <v>0</v>
      </c>
      <c r="AX158" s="138">
        <v>91.482846003898644</v>
      </c>
      <c r="AY158" s="138">
        <v>0</v>
      </c>
      <c r="AZ158" s="138">
        <v>99.792000000000002</v>
      </c>
      <c r="BA158" s="138">
        <v>100</v>
      </c>
      <c r="BB158" s="241">
        <v>0</v>
      </c>
    </row>
    <row r="159" spans="1:54" s="174" customFormat="1" ht="18" customHeight="1" x14ac:dyDescent="0.25">
      <c r="A159" s="244">
        <v>0</v>
      </c>
      <c r="B159" s="244"/>
      <c r="C159" s="238">
        <v>152</v>
      </c>
      <c r="D159" s="239"/>
      <c r="E159" s="240">
        <v>0</v>
      </c>
      <c r="F159" s="138"/>
      <c r="G159" s="138"/>
      <c r="H159" s="138"/>
      <c r="I159" s="138"/>
      <c r="J159" s="138"/>
      <c r="K159" s="138"/>
      <c r="L159" s="138"/>
      <c r="M159" s="138"/>
      <c r="N159" s="241"/>
      <c r="O159" s="240">
        <v>0</v>
      </c>
      <c r="P159" s="138">
        <v>0</v>
      </c>
      <c r="Q159" s="139"/>
      <c r="R159" s="139"/>
      <c r="S159" s="138">
        <v>0</v>
      </c>
      <c r="T159" s="139">
        <v>0</v>
      </c>
      <c r="U159" s="139"/>
      <c r="V159" s="139"/>
      <c r="W159" s="139"/>
      <c r="X159" s="242"/>
      <c r="Y159" s="243">
        <v>0</v>
      </c>
      <c r="Z159" s="139">
        <v>0</v>
      </c>
      <c r="AA159" s="139"/>
      <c r="AB159" s="139"/>
      <c r="AC159" s="139">
        <v>0</v>
      </c>
      <c r="AD159" s="149">
        <v>0</v>
      </c>
      <c r="AE159" s="139"/>
      <c r="AF159" s="139"/>
      <c r="AG159" s="140"/>
      <c r="AH159" s="142"/>
      <c r="AI159" s="240">
        <v>0</v>
      </c>
      <c r="AJ159" s="138">
        <v>0</v>
      </c>
      <c r="AK159" s="138">
        <v>0</v>
      </c>
      <c r="AL159" s="138">
        <v>0</v>
      </c>
      <c r="AM159" s="138">
        <v>0</v>
      </c>
      <c r="AN159" s="138">
        <v>0</v>
      </c>
      <c r="AO159" s="138">
        <v>0</v>
      </c>
      <c r="AP159" s="138">
        <v>0</v>
      </c>
      <c r="AQ159" s="138">
        <v>0</v>
      </c>
      <c r="AR159" s="241">
        <v>0</v>
      </c>
      <c r="AS159" s="240">
        <v>0</v>
      </c>
      <c r="AT159" s="138">
        <v>0</v>
      </c>
      <c r="AU159" s="138">
        <v>0</v>
      </c>
      <c r="AV159" s="138">
        <v>0</v>
      </c>
      <c r="AW159" s="138">
        <v>0</v>
      </c>
      <c r="AX159" s="138">
        <v>0</v>
      </c>
      <c r="AY159" s="138">
        <v>0</v>
      </c>
      <c r="AZ159" s="138">
        <v>0</v>
      </c>
      <c r="BA159" s="138">
        <v>0</v>
      </c>
      <c r="BB159" s="241">
        <v>0</v>
      </c>
    </row>
    <row r="160" spans="1:54" s="174" customFormat="1" ht="18" customHeight="1" x14ac:dyDescent="0.25">
      <c r="A160" s="244">
        <v>20</v>
      </c>
      <c r="B160" s="245">
        <v>222100</v>
      </c>
      <c r="C160" s="238">
        <v>153</v>
      </c>
      <c r="D160" s="246" t="s">
        <v>1388</v>
      </c>
      <c r="E160" s="247">
        <v>186373.70000000004</v>
      </c>
      <c r="F160" s="144">
        <v>145741.40000000002</v>
      </c>
      <c r="G160" s="144">
        <v>500</v>
      </c>
      <c r="H160" s="144">
        <v>2490.6999999999998</v>
      </c>
      <c r="I160" s="144">
        <v>3798.5</v>
      </c>
      <c r="J160" s="144">
        <v>0</v>
      </c>
      <c r="K160" s="144">
        <v>0</v>
      </c>
      <c r="L160" s="144">
        <v>17113.3</v>
      </c>
      <c r="M160" s="144">
        <v>15508.7</v>
      </c>
      <c r="N160" s="248">
        <v>1221.0999999999999</v>
      </c>
      <c r="O160" s="247">
        <v>197572</v>
      </c>
      <c r="P160" s="247">
        <v>156675.79999999999</v>
      </c>
      <c r="Q160" s="144">
        <v>500</v>
      </c>
      <c r="R160" s="144">
        <v>79.099999999999994</v>
      </c>
      <c r="S160" s="144">
        <v>2675.5</v>
      </c>
      <c r="T160" s="144">
        <v>3798.5</v>
      </c>
      <c r="U160" s="144">
        <v>0</v>
      </c>
      <c r="V160" s="144">
        <v>17113.3</v>
      </c>
      <c r="W160" s="144">
        <v>15508.7</v>
      </c>
      <c r="X160" s="248">
        <v>1221.0999999999999</v>
      </c>
      <c r="Y160" s="247">
        <v>187834.00099999999</v>
      </c>
      <c r="Z160" s="247">
        <v>149344.94829999999</v>
      </c>
      <c r="AA160" s="144">
        <v>333.452</v>
      </c>
      <c r="AB160" s="144">
        <v>77.52</v>
      </c>
      <c r="AC160" s="144">
        <v>2656.4915000000001</v>
      </c>
      <c r="AD160" s="149">
        <v>2922.3859000000002</v>
      </c>
      <c r="AE160" s="144">
        <v>0</v>
      </c>
      <c r="AF160" s="144">
        <v>16006.941499999999</v>
      </c>
      <c r="AG160" s="144">
        <v>15281.253000000001</v>
      </c>
      <c r="AH160" s="248">
        <v>1211</v>
      </c>
      <c r="AI160" s="247">
        <v>-9737.9990000000107</v>
      </c>
      <c r="AJ160" s="144">
        <v>-7330.8516999999993</v>
      </c>
      <c r="AK160" s="144">
        <v>-166.548</v>
      </c>
      <c r="AL160" s="144">
        <v>-1.5799999999999983</v>
      </c>
      <c r="AM160" s="144">
        <v>-19.008499999999913</v>
      </c>
      <c r="AN160" s="144">
        <v>-876.11409999999978</v>
      </c>
      <c r="AO160" s="144">
        <v>0</v>
      </c>
      <c r="AP160" s="144">
        <v>-1106.3585000000003</v>
      </c>
      <c r="AQ160" s="144">
        <v>-227.44700000000012</v>
      </c>
      <c r="AR160" s="248">
        <v>-10.099999999999909</v>
      </c>
      <c r="AS160" s="247">
        <v>95.07116443625614</v>
      </c>
      <c r="AT160" s="144">
        <v>95.321005732857273</v>
      </c>
      <c r="AU160" s="144">
        <v>66.690399999999997</v>
      </c>
      <c r="AV160" s="144">
        <v>98.00252844500632</v>
      </c>
      <c r="AW160" s="144">
        <v>99.289534666417495</v>
      </c>
      <c r="AX160" s="144">
        <v>76.935261287350272</v>
      </c>
      <c r="AY160" s="144">
        <v>0</v>
      </c>
      <c r="AZ160" s="144">
        <v>93.535095510509365</v>
      </c>
      <c r="BA160" s="144">
        <v>98.533423175378971</v>
      </c>
      <c r="BB160" s="248">
        <v>99.172876914257643</v>
      </c>
    </row>
    <row r="161" spans="1:54" s="237" customFormat="1" ht="18" customHeight="1" x14ac:dyDescent="0.2">
      <c r="A161" s="244">
        <v>22</v>
      </c>
      <c r="B161" s="245">
        <v>222100</v>
      </c>
      <c r="C161" s="238">
        <v>154</v>
      </c>
      <c r="D161" s="246" t="s">
        <v>1265</v>
      </c>
      <c r="E161" s="247">
        <v>111743.1</v>
      </c>
      <c r="F161" s="144">
        <v>94624.3</v>
      </c>
      <c r="G161" s="144">
        <v>500</v>
      </c>
      <c r="H161" s="144">
        <v>2490.6999999999998</v>
      </c>
      <c r="I161" s="144">
        <v>3798.5</v>
      </c>
      <c r="J161" s="144">
        <v>0</v>
      </c>
      <c r="K161" s="144">
        <v>0</v>
      </c>
      <c r="L161" s="144">
        <v>350</v>
      </c>
      <c r="M161" s="144">
        <v>8758.5</v>
      </c>
      <c r="N161" s="248">
        <v>1221.0999999999999</v>
      </c>
      <c r="O161" s="247">
        <v>119276.8</v>
      </c>
      <c r="P161" s="144">
        <v>101894.1</v>
      </c>
      <c r="Q161" s="144">
        <v>500</v>
      </c>
      <c r="R161" s="144">
        <v>79.099999999999994</v>
      </c>
      <c r="S161" s="144">
        <v>2675.5</v>
      </c>
      <c r="T161" s="144">
        <v>3798.5</v>
      </c>
      <c r="U161" s="144">
        <v>0</v>
      </c>
      <c r="V161" s="144">
        <v>350</v>
      </c>
      <c r="W161" s="144">
        <v>8758.5</v>
      </c>
      <c r="X161" s="248">
        <v>1221.0999999999999</v>
      </c>
      <c r="Y161" s="247">
        <v>115427.3161</v>
      </c>
      <c r="Z161" s="247">
        <v>99344.900000000009</v>
      </c>
      <c r="AA161" s="144">
        <v>333.452</v>
      </c>
      <c r="AB161" s="144">
        <v>77.52</v>
      </c>
      <c r="AC161" s="144">
        <v>2656.4915000000001</v>
      </c>
      <c r="AD161" s="149">
        <v>2922.3859000000002</v>
      </c>
      <c r="AE161" s="144">
        <v>0</v>
      </c>
      <c r="AF161" s="144">
        <v>348.93759999999997</v>
      </c>
      <c r="AG161" s="144">
        <v>8532.6203000000005</v>
      </c>
      <c r="AH161" s="248">
        <v>1211</v>
      </c>
      <c r="AI161" s="247">
        <v>-3849.4839000000065</v>
      </c>
      <c r="AJ161" s="144">
        <v>-2549.1999999999971</v>
      </c>
      <c r="AK161" s="144">
        <v>-166.548</v>
      </c>
      <c r="AL161" s="144">
        <v>-1.5799999999999983</v>
      </c>
      <c r="AM161" s="144">
        <v>-19.008499999999913</v>
      </c>
      <c r="AN161" s="144">
        <v>-876.11409999999978</v>
      </c>
      <c r="AO161" s="144">
        <v>0</v>
      </c>
      <c r="AP161" s="144">
        <v>-1.0624000000000251</v>
      </c>
      <c r="AQ161" s="144">
        <v>-225.8796999999995</v>
      </c>
      <c r="AR161" s="248">
        <v>-10.099999999999909</v>
      </c>
      <c r="AS161" s="247">
        <v>96.772646566641612</v>
      </c>
      <c r="AT161" s="144">
        <v>97.498186843006621</v>
      </c>
      <c r="AU161" s="144">
        <v>66.690399999999997</v>
      </c>
      <c r="AV161" s="144">
        <v>98.00252844500632</v>
      </c>
      <c r="AW161" s="144">
        <v>99.289534666417495</v>
      </c>
      <c r="AX161" s="144">
        <v>76.935261287350272</v>
      </c>
      <c r="AY161" s="144">
        <v>0</v>
      </c>
      <c r="AZ161" s="144">
        <v>99.696457142857128</v>
      </c>
      <c r="BA161" s="144">
        <v>97.421023006222526</v>
      </c>
      <c r="BB161" s="248">
        <v>99.172876914257643</v>
      </c>
    </row>
    <row r="162" spans="1:54" s="237" customFormat="1" ht="18" customHeight="1" x14ac:dyDescent="0.2">
      <c r="A162" s="244">
        <v>21</v>
      </c>
      <c r="B162" s="245">
        <v>222100</v>
      </c>
      <c r="C162" s="238">
        <v>155</v>
      </c>
      <c r="D162" s="246" t="s">
        <v>1266</v>
      </c>
      <c r="E162" s="247">
        <v>74630.600000000006</v>
      </c>
      <c r="F162" s="144">
        <v>51117.100000000013</v>
      </c>
      <c r="G162" s="144">
        <v>0</v>
      </c>
      <c r="H162" s="144">
        <v>0</v>
      </c>
      <c r="I162" s="144">
        <v>0</v>
      </c>
      <c r="J162" s="144">
        <v>0</v>
      </c>
      <c r="K162" s="144">
        <v>0</v>
      </c>
      <c r="L162" s="144">
        <v>16763.3</v>
      </c>
      <c r="M162" s="144">
        <v>6750.2000000000007</v>
      </c>
      <c r="N162" s="248">
        <v>0</v>
      </c>
      <c r="O162" s="247">
        <v>78295.199999999997</v>
      </c>
      <c r="P162" s="144">
        <v>54781.7</v>
      </c>
      <c r="Q162" s="144">
        <v>0</v>
      </c>
      <c r="R162" s="144">
        <v>0</v>
      </c>
      <c r="S162" s="144">
        <v>0</v>
      </c>
      <c r="T162" s="144">
        <v>0</v>
      </c>
      <c r="U162" s="144">
        <v>0</v>
      </c>
      <c r="V162" s="144">
        <v>16763.3</v>
      </c>
      <c r="W162" s="144">
        <v>6750.2000000000007</v>
      </c>
      <c r="X162" s="248">
        <v>0</v>
      </c>
      <c r="Y162" s="247">
        <v>72406.684899999993</v>
      </c>
      <c r="Z162" s="247">
        <v>50000.04829999998</v>
      </c>
      <c r="AA162" s="144">
        <v>0</v>
      </c>
      <c r="AB162" s="144">
        <v>0</v>
      </c>
      <c r="AC162" s="144">
        <v>0</v>
      </c>
      <c r="AD162" s="149">
        <v>0</v>
      </c>
      <c r="AE162" s="144">
        <v>0</v>
      </c>
      <c r="AF162" s="144">
        <v>15658.0039</v>
      </c>
      <c r="AG162" s="144">
        <v>6748.6327000000001</v>
      </c>
      <c r="AH162" s="248">
        <v>0</v>
      </c>
      <c r="AI162" s="247">
        <v>-5888.5151000000042</v>
      </c>
      <c r="AJ162" s="144">
        <v>-4781.6517000000167</v>
      </c>
      <c r="AK162" s="144">
        <v>0</v>
      </c>
      <c r="AL162" s="144">
        <v>0</v>
      </c>
      <c r="AM162" s="144">
        <v>0</v>
      </c>
      <c r="AN162" s="144">
        <v>0</v>
      </c>
      <c r="AO162" s="144">
        <v>0</v>
      </c>
      <c r="AP162" s="144">
        <v>-1105.2960999999996</v>
      </c>
      <c r="AQ162" s="144">
        <v>-1.5673000000006141</v>
      </c>
      <c r="AR162" s="248">
        <v>0</v>
      </c>
      <c r="AS162" s="247">
        <v>92.479085435633351</v>
      </c>
      <c r="AT162" s="144">
        <v>91.271443383465609</v>
      </c>
      <c r="AU162" s="144">
        <v>0</v>
      </c>
      <c r="AV162" s="144">
        <v>0</v>
      </c>
      <c r="AW162" s="144">
        <v>0</v>
      </c>
      <c r="AX162" s="144">
        <v>0</v>
      </c>
      <c r="AY162" s="144">
        <v>0</v>
      </c>
      <c r="AZ162" s="144">
        <v>93.406452786742463</v>
      </c>
      <c r="BA162" s="144">
        <v>99.976781428698402</v>
      </c>
      <c r="BB162" s="248">
        <v>0</v>
      </c>
    </row>
    <row r="163" spans="1:54" s="174" customFormat="1" ht="27" customHeight="1" x14ac:dyDescent="0.25">
      <c r="A163" s="244">
        <v>22</v>
      </c>
      <c r="B163" s="245">
        <v>222100</v>
      </c>
      <c r="C163" s="238">
        <v>156</v>
      </c>
      <c r="D163" s="239" t="s">
        <v>1291</v>
      </c>
      <c r="E163" s="247">
        <v>111743.1</v>
      </c>
      <c r="F163" s="138">
        <v>94624.3</v>
      </c>
      <c r="G163" s="138">
        <v>500</v>
      </c>
      <c r="H163" s="138">
        <v>2490.6999999999998</v>
      </c>
      <c r="I163" s="138">
        <v>3798.5</v>
      </c>
      <c r="J163" s="138">
        <v>0</v>
      </c>
      <c r="K163" s="138">
        <v>0</v>
      </c>
      <c r="L163" s="138">
        <v>350</v>
      </c>
      <c r="M163" s="138">
        <v>8758.5</v>
      </c>
      <c r="N163" s="241">
        <v>1221.0999999999999</v>
      </c>
      <c r="O163" s="240">
        <v>119276.8</v>
      </c>
      <c r="P163" s="138">
        <v>101894.1</v>
      </c>
      <c r="Q163" s="139">
        <v>500</v>
      </c>
      <c r="R163" s="139">
        <v>79.099999999999994</v>
      </c>
      <c r="S163" s="138">
        <v>2675.5</v>
      </c>
      <c r="T163" s="139">
        <v>3798.5</v>
      </c>
      <c r="U163" s="139">
        <v>0</v>
      </c>
      <c r="V163" s="139">
        <v>350</v>
      </c>
      <c r="W163" s="139">
        <v>8758.5</v>
      </c>
      <c r="X163" s="242">
        <v>1221.0999999999999</v>
      </c>
      <c r="Y163" s="243">
        <v>115427.3161</v>
      </c>
      <c r="Z163" s="139">
        <v>99344.900000000009</v>
      </c>
      <c r="AA163" s="139">
        <v>333.452</v>
      </c>
      <c r="AB163" s="139">
        <v>77.52</v>
      </c>
      <c r="AC163" s="139">
        <v>2656.4915000000001</v>
      </c>
      <c r="AD163" s="149">
        <v>2922.3859000000002</v>
      </c>
      <c r="AE163" s="139">
        <v>0</v>
      </c>
      <c r="AF163" s="139">
        <v>348.93759999999997</v>
      </c>
      <c r="AG163" s="140">
        <v>8532.6203000000005</v>
      </c>
      <c r="AH163" s="142">
        <v>1211</v>
      </c>
      <c r="AI163" s="247">
        <v>-3849.4839000000065</v>
      </c>
      <c r="AJ163" s="138">
        <v>-2549.1999999999971</v>
      </c>
      <c r="AK163" s="138">
        <v>-166.548</v>
      </c>
      <c r="AL163" s="138">
        <v>-1.5799999999999983</v>
      </c>
      <c r="AM163" s="138">
        <v>-19.008499999999913</v>
      </c>
      <c r="AN163" s="138">
        <v>-876.11409999999978</v>
      </c>
      <c r="AO163" s="138">
        <v>0</v>
      </c>
      <c r="AP163" s="138">
        <v>-1.0624000000000251</v>
      </c>
      <c r="AQ163" s="138">
        <v>-225.8796999999995</v>
      </c>
      <c r="AR163" s="241">
        <v>-10.099999999999909</v>
      </c>
      <c r="AS163" s="247">
        <v>96.772646566641612</v>
      </c>
      <c r="AT163" s="138">
        <v>97.498186843006621</v>
      </c>
      <c r="AU163" s="138">
        <v>66.690399999999997</v>
      </c>
      <c r="AV163" s="138">
        <v>98.00252844500632</v>
      </c>
      <c r="AW163" s="138">
        <v>99.289534666417495</v>
      </c>
      <c r="AX163" s="138">
        <v>76.935261287350272</v>
      </c>
      <c r="AY163" s="138">
        <v>0</v>
      </c>
      <c r="AZ163" s="138">
        <v>99.696457142857128</v>
      </c>
      <c r="BA163" s="138">
        <v>97.421023006222526</v>
      </c>
      <c r="BB163" s="241">
        <v>99.172876914257643</v>
      </c>
    </row>
    <row r="164" spans="1:54" s="174" customFormat="1" ht="18" customHeight="1" x14ac:dyDescent="0.25">
      <c r="A164" s="244">
        <v>21</v>
      </c>
      <c r="B164" s="245">
        <v>222100</v>
      </c>
      <c r="C164" s="238">
        <v>157</v>
      </c>
      <c r="D164" s="239" t="s">
        <v>1389</v>
      </c>
      <c r="E164" s="247">
        <v>1493.6</v>
      </c>
      <c r="F164" s="138">
        <v>1315.6</v>
      </c>
      <c r="G164" s="138">
        <v>0</v>
      </c>
      <c r="H164" s="138">
        <v>0</v>
      </c>
      <c r="I164" s="138">
        <v>0</v>
      </c>
      <c r="J164" s="138">
        <v>0</v>
      </c>
      <c r="K164" s="138">
        <v>0</v>
      </c>
      <c r="L164" s="138">
        <v>0</v>
      </c>
      <c r="M164" s="138">
        <v>178</v>
      </c>
      <c r="N164" s="241">
        <v>0</v>
      </c>
      <c r="O164" s="240">
        <v>1614</v>
      </c>
      <c r="P164" s="138">
        <v>1436</v>
      </c>
      <c r="Q164" s="139">
        <v>0</v>
      </c>
      <c r="R164" s="139">
        <v>0</v>
      </c>
      <c r="S164" s="138">
        <v>0</v>
      </c>
      <c r="T164" s="139">
        <v>0</v>
      </c>
      <c r="U164" s="139">
        <v>0</v>
      </c>
      <c r="V164" s="139">
        <v>0</v>
      </c>
      <c r="W164" s="139">
        <v>178</v>
      </c>
      <c r="X164" s="242">
        <v>0</v>
      </c>
      <c r="Y164" s="243">
        <v>1613.9816000000001</v>
      </c>
      <c r="Z164" s="139">
        <v>1436</v>
      </c>
      <c r="AA164" s="139">
        <v>0</v>
      </c>
      <c r="AB164" s="139">
        <v>0</v>
      </c>
      <c r="AC164" s="139">
        <v>0</v>
      </c>
      <c r="AD164" s="149">
        <v>0</v>
      </c>
      <c r="AE164" s="139">
        <v>0</v>
      </c>
      <c r="AF164" s="139">
        <v>0</v>
      </c>
      <c r="AG164" s="140">
        <v>177.98159999999999</v>
      </c>
      <c r="AH164" s="142">
        <v>0</v>
      </c>
      <c r="AI164" s="247">
        <v>-1.8399999999928696E-2</v>
      </c>
      <c r="AJ164" s="138">
        <v>0</v>
      </c>
      <c r="AK164" s="138">
        <v>0</v>
      </c>
      <c r="AL164" s="138">
        <v>0</v>
      </c>
      <c r="AM164" s="138">
        <v>0</v>
      </c>
      <c r="AN164" s="138">
        <v>0</v>
      </c>
      <c r="AO164" s="138">
        <v>0</v>
      </c>
      <c r="AP164" s="138">
        <v>0</v>
      </c>
      <c r="AQ164" s="138">
        <v>-1.8400000000013961E-2</v>
      </c>
      <c r="AR164" s="241">
        <v>0</v>
      </c>
      <c r="AS164" s="247">
        <v>99.99885997521686</v>
      </c>
      <c r="AT164" s="138">
        <v>100</v>
      </c>
      <c r="AU164" s="138">
        <v>0</v>
      </c>
      <c r="AV164" s="138">
        <v>0</v>
      </c>
      <c r="AW164" s="138">
        <v>0</v>
      </c>
      <c r="AX164" s="138">
        <v>0</v>
      </c>
      <c r="AY164" s="138">
        <v>0</v>
      </c>
      <c r="AZ164" s="138">
        <v>0</v>
      </c>
      <c r="BA164" s="138">
        <v>99.989662921348312</v>
      </c>
      <c r="BB164" s="241">
        <v>0</v>
      </c>
    </row>
    <row r="165" spans="1:54" s="174" customFormat="1" ht="18" customHeight="1" x14ac:dyDescent="0.25">
      <c r="A165" s="244">
        <v>21</v>
      </c>
      <c r="B165" s="245">
        <v>222100</v>
      </c>
      <c r="C165" s="238">
        <v>158</v>
      </c>
      <c r="D165" s="239" t="s">
        <v>1390</v>
      </c>
      <c r="E165" s="247">
        <v>4307.8999999999996</v>
      </c>
      <c r="F165" s="138">
        <v>3940</v>
      </c>
      <c r="G165" s="138">
        <v>0</v>
      </c>
      <c r="H165" s="138">
        <v>0</v>
      </c>
      <c r="I165" s="138">
        <v>0</v>
      </c>
      <c r="J165" s="138">
        <v>0</v>
      </c>
      <c r="K165" s="138">
        <v>0</v>
      </c>
      <c r="L165" s="138">
        <v>0</v>
      </c>
      <c r="M165" s="138">
        <v>367.9</v>
      </c>
      <c r="N165" s="241">
        <v>0</v>
      </c>
      <c r="O165" s="240">
        <v>4513.0999999999995</v>
      </c>
      <c r="P165" s="138">
        <v>4145.2</v>
      </c>
      <c r="Q165" s="139">
        <v>0</v>
      </c>
      <c r="R165" s="139">
        <v>0</v>
      </c>
      <c r="S165" s="138">
        <v>0</v>
      </c>
      <c r="T165" s="139">
        <v>0</v>
      </c>
      <c r="U165" s="139">
        <v>0</v>
      </c>
      <c r="V165" s="139">
        <v>0</v>
      </c>
      <c r="W165" s="139">
        <v>367.9</v>
      </c>
      <c r="X165" s="242">
        <v>0</v>
      </c>
      <c r="Y165" s="243">
        <v>3539.3476999999998</v>
      </c>
      <c r="Z165" s="139">
        <v>3171.4485</v>
      </c>
      <c r="AA165" s="139">
        <v>0</v>
      </c>
      <c r="AB165" s="139">
        <v>0</v>
      </c>
      <c r="AC165" s="139">
        <v>0</v>
      </c>
      <c r="AD165" s="149">
        <v>0</v>
      </c>
      <c r="AE165" s="139">
        <v>0</v>
      </c>
      <c r="AF165" s="139">
        <v>0</v>
      </c>
      <c r="AG165" s="140">
        <v>367.89920000000001</v>
      </c>
      <c r="AH165" s="142">
        <v>0</v>
      </c>
      <c r="AI165" s="247">
        <v>-973.75229999999965</v>
      </c>
      <c r="AJ165" s="138">
        <v>-973.75149999999985</v>
      </c>
      <c r="AK165" s="138">
        <v>0</v>
      </c>
      <c r="AL165" s="138">
        <v>0</v>
      </c>
      <c r="AM165" s="138">
        <v>0</v>
      </c>
      <c r="AN165" s="138">
        <v>0</v>
      </c>
      <c r="AO165" s="138">
        <v>0</v>
      </c>
      <c r="AP165" s="138">
        <v>0</v>
      </c>
      <c r="AQ165" s="138">
        <v>-7.9999999996971383E-4</v>
      </c>
      <c r="AR165" s="241">
        <v>0</v>
      </c>
      <c r="AS165" s="247">
        <v>78.423870510292275</v>
      </c>
      <c r="AT165" s="138">
        <v>76.508938048827559</v>
      </c>
      <c r="AU165" s="138">
        <v>0</v>
      </c>
      <c r="AV165" s="138">
        <v>0</v>
      </c>
      <c r="AW165" s="138">
        <v>0</v>
      </c>
      <c r="AX165" s="138">
        <v>0</v>
      </c>
      <c r="AY165" s="138">
        <v>0</v>
      </c>
      <c r="AZ165" s="138">
        <v>0</v>
      </c>
      <c r="BA165" s="138">
        <v>99.999782549605882</v>
      </c>
      <c r="BB165" s="241">
        <v>0</v>
      </c>
    </row>
    <row r="166" spans="1:54" s="174" customFormat="1" ht="18" customHeight="1" x14ac:dyDescent="0.25">
      <c r="A166" s="244">
        <v>21</v>
      </c>
      <c r="B166" s="245">
        <v>222100</v>
      </c>
      <c r="C166" s="238">
        <v>159</v>
      </c>
      <c r="D166" s="239" t="s">
        <v>1391</v>
      </c>
      <c r="E166" s="247">
        <v>2443.8000000000002</v>
      </c>
      <c r="F166" s="138">
        <v>2047</v>
      </c>
      <c r="G166" s="138">
        <v>0</v>
      </c>
      <c r="H166" s="138">
        <v>0</v>
      </c>
      <c r="I166" s="138">
        <v>0</v>
      </c>
      <c r="J166" s="138">
        <v>0</v>
      </c>
      <c r="K166" s="138">
        <v>0</v>
      </c>
      <c r="L166" s="138">
        <v>0</v>
      </c>
      <c r="M166" s="138">
        <v>396.8</v>
      </c>
      <c r="N166" s="241">
        <v>0</v>
      </c>
      <c r="O166" s="240">
        <v>2480.6000000000004</v>
      </c>
      <c r="P166" s="138">
        <v>2083.8000000000002</v>
      </c>
      <c r="Q166" s="139">
        <v>0</v>
      </c>
      <c r="R166" s="139">
        <v>0</v>
      </c>
      <c r="S166" s="138">
        <v>0</v>
      </c>
      <c r="T166" s="139">
        <v>0</v>
      </c>
      <c r="U166" s="139">
        <v>0</v>
      </c>
      <c r="V166" s="139">
        <v>0</v>
      </c>
      <c r="W166" s="139">
        <v>396.8</v>
      </c>
      <c r="X166" s="242">
        <v>0</v>
      </c>
      <c r="Y166" s="243">
        <v>2480.1585</v>
      </c>
      <c r="Z166" s="139">
        <v>2083.8000000000002</v>
      </c>
      <c r="AA166" s="139">
        <v>0</v>
      </c>
      <c r="AB166" s="139">
        <v>0</v>
      </c>
      <c r="AC166" s="139">
        <v>0</v>
      </c>
      <c r="AD166" s="149">
        <v>0</v>
      </c>
      <c r="AE166" s="139">
        <v>0</v>
      </c>
      <c r="AF166" s="139">
        <v>0</v>
      </c>
      <c r="AG166" s="140">
        <v>396.35849999999999</v>
      </c>
      <c r="AH166" s="142">
        <v>0</v>
      </c>
      <c r="AI166" s="247">
        <v>-0.44150000000036016</v>
      </c>
      <c r="AJ166" s="138">
        <v>0</v>
      </c>
      <c r="AK166" s="138">
        <v>0</v>
      </c>
      <c r="AL166" s="138">
        <v>0</v>
      </c>
      <c r="AM166" s="138">
        <v>0</v>
      </c>
      <c r="AN166" s="138">
        <v>0</v>
      </c>
      <c r="AO166" s="138">
        <v>0</v>
      </c>
      <c r="AP166" s="138">
        <v>0</v>
      </c>
      <c r="AQ166" s="138">
        <v>-0.4415000000000191</v>
      </c>
      <c r="AR166" s="241">
        <v>0</v>
      </c>
      <c r="AS166" s="247">
        <v>99.982201886640311</v>
      </c>
      <c r="AT166" s="138">
        <v>100</v>
      </c>
      <c r="AU166" s="138">
        <v>0</v>
      </c>
      <c r="AV166" s="138">
        <v>0</v>
      </c>
      <c r="AW166" s="138">
        <v>0</v>
      </c>
      <c r="AX166" s="138">
        <v>0</v>
      </c>
      <c r="AY166" s="138">
        <v>0</v>
      </c>
      <c r="AZ166" s="138">
        <v>0</v>
      </c>
      <c r="BA166" s="138">
        <v>99.888734879032242</v>
      </c>
      <c r="BB166" s="241">
        <v>0</v>
      </c>
    </row>
    <row r="167" spans="1:54" s="174" customFormat="1" ht="18" customHeight="1" x14ac:dyDescent="0.25">
      <c r="A167" s="244">
        <v>21</v>
      </c>
      <c r="B167" s="245">
        <v>222100</v>
      </c>
      <c r="C167" s="238">
        <v>160</v>
      </c>
      <c r="D167" s="239" t="s">
        <v>1388</v>
      </c>
      <c r="E167" s="247">
        <v>6547</v>
      </c>
      <c r="F167" s="138">
        <v>5967.5</v>
      </c>
      <c r="G167" s="138">
        <v>0</v>
      </c>
      <c r="H167" s="138">
        <v>0</v>
      </c>
      <c r="I167" s="138">
        <v>0</v>
      </c>
      <c r="J167" s="138">
        <v>0</v>
      </c>
      <c r="K167" s="138">
        <v>0</v>
      </c>
      <c r="L167" s="138">
        <v>0</v>
      </c>
      <c r="M167" s="138">
        <v>579.5</v>
      </c>
      <c r="N167" s="241">
        <v>0</v>
      </c>
      <c r="O167" s="240">
        <v>6873.9</v>
      </c>
      <c r="P167" s="138">
        <v>6294.4</v>
      </c>
      <c r="Q167" s="139">
        <v>0</v>
      </c>
      <c r="R167" s="139">
        <v>0</v>
      </c>
      <c r="S167" s="138">
        <v>0</v>
      </c>
      <c r="T167" s="139">
        <v>0</v>
      </c>
      <c r="U167" s="139">
        <v>0</v>
      </c>
      <c r="V167" s="139">
        <v>0</v>
      </c>
      <c r="W167" s="139">
        <v>579.5</v>
      </c>
      <c r="X167" s="242">
        <v>0</v>
      </c>
      <c r="Y167" s="243">
        <v>5647.3995999999997</v>
      </c>
      <c r="Z167" s="139">
        <v>5067.9008999999996</v>
      </c>
      <c r="AA167" s="139">
        <v>0</v>
      </c>
      <c r="AB167" s="139">
        <v>0</v>
      </c>
      <c r="AC167" s="139">
        <v>0</v>
      </c>
      <c r="AD167" s="149">
        <v>0</v>
      </c>
      <c r="AE167" s="139">
        <v>0</v>
      </c>
      <c r="AF167" s="139">
        <v>0</v>
      </c>
      <c r="AG167" s="140">
        <v>579.49869999999999</v>
      </c>
      <c r="AH167" s="142">
        <v>0</v>
      </c>
      <c r="AI167" s="247">
        <v>-1226.5003999999999</v>
      </c>
      <c r="AJ167" s="138">
        <v>-1226.4991</v>
      </c>
      <c r="AK167" s="138">
        <v>0</v>
      </c>
      <c r="AL167" s="138">
        <v>0</v>
      </c>
      <c r="AM167" s="138">
        <v>0</v>
      </c>
      <c r="AN167" s="138">
        <v>0</v>
      </c>
      <c r="AO167" s="138">
        <v>0</v>
      </c>
      <c r="AP167" s="138">
        <v>0</v>
      </c>
      <c r="AQ167" s="138">
        <v>-1.3000000000147338E-3</v>
      </c>
      <c r="AR167" s="241">
        <v>0</v>
      </c>
      <c r="AS167" s="247">
        <v>82.157139324110034</v>
      </c>
      <c r="AT167" s="138">
        <v>80.51443981952211</v>
      </c>
      <c r="AU167" s="138">
        <v>0</v>
      </c>
      <c r="AV167" s="138">
        <v>0</v>
      </c>
      <c r="AW167" s="138">
        <v>0</v>
      </c>
      <c r="AX167" s="138">
        <v>0</v>
      </c>
      <c r="AY167" s="138">
        <v>0</v>
      </c>
      <c r="AZ167" s="138">
        <v>0</v>
      </c>
      <c r="BA167" s="138">
        <v>99.999775668679888</v>
      </c>
      <c r="BB167" s="241">
        <v>0</v>
      </c>
    </row>
    <row r="168" spans="1:54" s="174" customFormat="1" ht="18" customHeight="1" x14ac:dyDescent="0.25">
      <c r="A168" s="244">
        <v>21</v>
      </c>
      <c r="B168" s="245">
        <v>222100</v>
      </c>
      <c r="C168" s="238">
        <v>161</v>
      </c>
      <c r="D168" s="239" t="s">
        <v>1392</v>
      </c>
      <c r="E168" s="247">
        <v>1748.6000000000001</v>
      </c>
      <c r="F168" s="138">
        <v>1526.4</v>
      </c>
      <c r="G168" s="138">
        <v>0</v>
      </c>
      <c r="H168" s="138">
        <v>0</v>
      </c>
      <c r="I168" s="138">
        <v>0</v>
      </c>
      <c r="J168" s="138">
        <v>0</v>
      </c>
      <c r="K168" s="138">
        <v>0</v>
      </c>
      <c r="L168" s="138">
        <v>0</v>
      </c>
      <c r="M168" s="138">
        <v>222.2</v>
      </c>
      <c r="N168" s="241">
        <v>0</v>
      </c>
      <c r="O168" s="240">
        <v>1947.3999999999999</v>
      </c>
      <c r="P168" s="138">
        <v>1725.2</v>
      </c>
      <c r="Q168" s="139">
        <v>0</v>
      </c>
      <c r="R168" s="139">
        <v>0</v>
      </c>
      <c r="S168" s="138">
        <v>0</v>
      </c>
      <c r="T168" s="139">
        <v>0</v>
      </c>
      <c r="U168" s="139">
        <v>0</v>
      </c>
      <c r="V168" s="139">
        <v>0</v>
      </c>
      <c r="W168" s="139">
        <v>222.2</v>
      </c>
      <c r="X168" s="242">
        <v>0</v>
      </c>
      <c r="Y168" s="243">
        <v>1914.4828</v>
      </c>
      <c r="Z168" s="139">
        <v>1693.1638</v>
      </c>
      <c r="AA168" s="139">
        <v>0</v>
      </c>
      <c r="AB168" s="139">
        <v>0</v>
      </c>
      <c r="AC168" s="139">
        <v>0</v>
      </c>
      <c r="AD168" s="149">
        <v>0</v>
      </c>
      <c r="AE168" s="139">
        <v>0</v>
      </c>
      <c r="AF168" s="139">
        <v>0</v>
      </c>
      <c r="AG168" s="140">
        <v>221.31899999999999</v>
      </c>
      <c r="AH168" s="142">
        <v>0</v>
      </c>
      <c r="AI168" s="247">
        <v>-32.917199999999866</v>
      </c>
      <c r="AJ168" s="138">
        <v>-32.036200000000008</v>
      </c>
      <c r="AK168" s="138">
        <v>0</v>
      </c>
      <c r="AL168" s="138">
        <v>0</v>
      </c>
      <c r="AM168" s="138">
        <v>0</v>
      </c>
      <c r="AN168" s="138">
        <v>0</v>
      </c>
      <c r="AO168" s="138">
        <v>0</v>
      </c>
      <c r="AP168" s="138">
        <v>0</v>
      </c>
      <c r="AQ168" s="138">
        <v>-0.88100000000000023</v>
      </c>
      <c r="AR168" s="241">
        <v>0</v>
      </c>
      <c r="AS168" s="247">
        <v>98.309684707815563</v>
      </c>
      <c r="AT168" s="138">
        <v>98.143044284720617</v>
      </c>
      <c r="AU168" s="138">
        <v>0</v>
      </c>
      <c r="AV168" s="138">
        <v>0</v>
      </c>
      <c r="AW168" s="138">
        <v>0</v>
      </c>
      <c r="AX168" s="138">
        <v>0</v>
      </c>
      <c r="AY168" s="138">
        <v>0</v>
      </c>
      <c r="AZ168" s="138">
        <v>0</v>
      </c>
      <c r="BA168" s="138">
        <v>99.603510351035112</v>
      </c>
      <c r="BB168" s="241">
        <v>0</v>
      </c>
    </row>
    <row r="169" spans="1:54" s="174" customFormat="1" ht="18" customHeight="1" x14ac:dyDescent="0.25">
      <c r="A169" s="244">
        <v>21</v>
      </c>
      <c r="B169" s="245">
        <v>222100</v>
      </c>
      <c r="C169" s="238">
        <v>162</v>
      </c>
      <c r="D169" s="239" t="s">
        <v>1393</v>
      </c>
      <c r="E169" s="247">
        <v>1510.3</v>
      </c>
      <c r="F169" s="138">
        <v>1365.1</v>
      </c>
      <c r="G169" s="138">
        <v>0</v>
      </c>
      <c r="H169" s="138">
        <v>0</v>
      </c>
      <c r="I169" s="138">
        <v>0</v>
      </c>
      <c r="J169" s="138">
        <v>0</v>
      </c>
      <c r="K169" s="138">
        <v>0</v>
      </c>
      <c r="L169" s="138">
        <v>0</v>
      </c>
      <c r="M169" s="138">
        <v>145.19999999999999</v>
      </c>
      <c r="N169" s="241">
        <v>0</v>
      </c>
      <c r="O169" s="240">
        <v>1754.9999999999998</v>
      </c>
      <c r="P169" s="138">
        <v>1609.8</v>
      </c>
      <c r="Q169" s="139">
        <v>0</v>
      </c>
      <c r="R169" s="139">
        <v>0</v>
      </c>
      <c r="S169" s="138">
        <v>0</v>
      </c>
      <c r="T169" s="139">
        <v>0</v>
      </c>
      <c r="U169" s="139">
        <v>0</v>
      </c>
      <c r="V169" s="139">
        <v>0</v>
      </c>
      <c r="W169" s="139">
        <v>145.19999999999999</v>
      </c>
      <c r="X169" s="242">
        <v>0</v>
      </c>
      <c r="Y169" s="243">
        <v>1623.7639999999999</v>
      </c>
      <c r="Z169" s="139">
        <v>1478.5639999999999</v>
      </c>
      <c r="AA169" s="139">
        <v>0</v>
      </c>
      <c r="AB169" s="139">
        <v>0</v>
      </c>
      <c r="AC169" s="139">
        <v>0</v>
      </c>
      <c r="AD169" s="149">
        <v>0</v>
      </c>
      <c r="AE169" s="139">
        <v>0</v>
      </c>
      <c r="AF169" s="139">
        <v>0</v>
      </c>
      <c r="AG169" s="140">
        <v>145.19999999999999</v>
      </c>
      <c r="AH169" s="142">
        <v>0</v>
      </c>
      <c r="AI169" s="247">
        <v>-131.23599999999988</v>
      </c>
      <c r="AJ169" s="138">
        <v>-131.2360000000001</v>
      </c>
      <c r="AK169" s="138">
        <v>0</v>
      </c>
      <c r="AL169" s="138">
        <v>0</v>
      </c>
      <c r="AM169" s="138">
        <v>0</v>
      </c>
      <c r="AN169" s="138">
        <v>0</v>
      </c>
      <c r="AO169" s="138">
        <v>0</v>
      </c>
      <c r="AP169" s="138">
        <v>0</v>
      </c>
      <c r="AQ169" s="138">
        <v>0</v>
      </c>
      <c r="AR169" s="241">
        <v>0</v>
      </c>
      <c r="AS169" s="247">
        <v>92.522165242165244</v>
      </c>
      <c r="AT169" s="138">
        <v>91.847682941980366</v>
      </c>
      <c r="AU169" s="138">
        <v>0</v>
      </c>
      <c r="AV169" s="138">
        <v>0</v>
      </c>
      <c r="AW169" s="138">
        <v>0</v>
      </c>
      <c r="AX169" s="138">
        <v>0</v>
      </c>
      <c r="AY169" s="138">
        <v>0</v>
      </c>
      <c r="AZ169" s="138">
        <v>0</v>
      </c>
      <c r="BA169" s="138">
        <v>100</v>
      </c>
      <c r="BB169" s="241">
        <v>0</v>
      </c>
    </row>
    <row r="170" spans="1:54" s="174" customFormat="1" ht="18" customHeight="1" x14ac:dyDescent="0.25">
      <c r="A170" s="244">
        <v>21</v>
      </c>
      <c r="B170" s="245">
        <v>222100</v>
      </c>
      <c r="C170" s="238">
        <v>163</v>
      </c>
      <c r="D170" s="239" t="s">
        <v>1394</v>
      </c>
      <c r="E170" s="247">
        <v>1997.7</v>
      </c>
      <c r="F170" s="138">
        <v>1745.8</v>
      </c>
      <c r="G170" s="138">
        <v>0</v>
      </c>
      <c r="H170" s="138">
        <v>0</v>
      </c>
      <c r="I170" s="138">
        <v>0</v>
      </c>
      <c r="J170" s="138">
        <v>0</v>
      </c>
      <c r="K170" s="138">
        <v>0</v>
      </c>
      <c r="L170" s="138">
        <v>0</v>
      </c>
      <c r="M170" s="138">
        <v>251.9</v>
      </c>
      <c r="N170" s="241">
        <v>0</v>
      </c>
      <c r="O170" s="240">
        <v>2096.2999999999997</v>
      </c>
      <c r="P170" s="138">
        <v>1844.3999999999999</v>
      </c>
      <c r="Q170" s="139">
        <v>0</v>
      </c>
      <c r="R170" s="139">
        <v>0</v>
      </c>
      <c r="S170" s="138">
        <v>0</v>
      </c>
      <c r="T170" s="139">
        <v>0</v>
      </c>
      <c r="U170" s="139">
        <v>0</v>
      </c>
      <c r="V170" s="139">
        <v>0</v>
      </c>
      <c r="W170" s="139">
        <v>251.9</v>
      </c>
      <c r="X170" s="242">
        <v>0</v>
      </c>
      <c r="Y170" s="243">
        <v>2096.2999999999997</v>
      </c>
      <c r="Z170" s="139">
        <v>1844.3999999999999</v>
      </c>
      <c r="AA170" s="139">
        <v>0</v>
      </c>
      <c r="AB170" s="139">
        <v>0</v>
      </c>
      <c r="AC170" s="139">
        <v>0</v>
      </c>
      <c r="AD170" s="149">
        <v>0</v>
      </c>
      <c r="AE170" s="139">
        <v>0</v>
      </c>
      <c r="AF170" s="139">
        <v>0</v>
      </c>
      <c r="AG170" s="140">
        <v>251.9</v>
      </c>
      <c r="AH170" s="142">
        <v>0</v>
      </c>
      <c r="AI170" s="247">
        <v>0</v>
      </c>
      <c r="AJ170" s="138">
        <v>0</v>
      </c>
      <c r="AK170" s="138">
        <v>0</v>
      </c>
      <c r="AL170" s="138">
        <v>0</v>
      </c>
      <c r="AM170" s="138">
        <v>0</v>
      </c>
      <c r="AN170" s="138">
        <v>0</v>
      </c>
      <c r="AO170" s="138">
        <v>0</v>
      </c>
      <c r="AP170" s="138">
        <v>0</v>
      </c>
      <c r="AQ170" s="138">
        <v>0</v>
      </c>
      <c r="AR170" s="241">
        <v>0</v>
      </c>
      <c r="AS170" s="247">
        <v>100</v>
      </c>
      <c r="AT170" s="138">
        <v>100</v>
      </c>
      <c r="AU170" s="138">
        <v>0</v>
      </c>
      <c r="AV170" s="138">
        <v>0</v>
      </c>
      <c r="AW170" s="138">
        <v>0</v>
      </c>
      <c r="AX170" s="138">
        <v>0</v>
      </c>
      <c r="AY170" s="138">
        <v>0</v>
      </c>
      <c r="AZ170" s="138">
        <v>0</v>
      </c>
      <c r="BA170" s="138">
        <v>100</v>
      </c>
      <c r="BB170" s="241">
        <v>0</v>
      </c>
    </row>
    <row r="171" spans="1:54" s="174" customFormat="1" ht="18" customHeight="1" x14ac:dyDescent="0.25">
      <c r="A171" s="244">
        <v>21</v>
      </c>
      <c r="B171" s="245">
        <v>222100</v>
      </c>
      <c r="C171" s="238">
        <v>164</v>
      </c>
      <c r="D171" s="239" t="s">
        <v>1395</v>
      </c>
      <c r="E171" s="247">
        <v>576.70000000000005</v>
      </c>
      <c r="F171" s="138">
        <v>0</v>
      </c>
      <c r="G171" s="138">
        <v>0</v>
      </c>
      <c r="H171" s="138">
        <v>0</v>
      </c>
      <c r="I171" s="138">
        <v>0</v>
      </c>
      <c r="J171" s="138">
        <v>0</v>
      </c>
      <c r="K171" s="138">
        <v>0</v>
      </c>
      <c r="L171" s="138">
        <v>500</v>
      </c>
      <c r="M171" s="138">
        <v>76.7</v>
      </c>
      <c r="N171" s="241">
        <v>0</v>
      </c>
      <c r="O171" s="240">
        <v>576.70000000000005</v>
      </c>
      <c r="P171" s="138">
        <v>0</v>
      </c>
      <c r="Q171" s="139">
        <v>0</v>
      </c>
      <c r="R171" s="139">
        <v>0</v>
      </c>
      <c r="S171" s="138">
        <v>0</v>
      </c>
      <c r="T171" s="139">
        <v>0</v>
      </c>
      <c r="U171" s="139">
        <v>0</v>
      </c>
      <c r="V171" s="139">
        <v>500</v>
      </c>
      <c r="W171" s="139">
        <v>76.7</v>
      </c>
      <c r="X171" s="242">
        <v>0</v>
      </c>
      <c r="Y171" s="243">
        <v>576.70000000000005</v>
      </c>
      <c r="Z171" s="139">
        <v>0</v>
      </c>
      <c r="AA171" s="139">
        <v>0</v>
      </c>
      <c r="AB171" s="139">
        <v>0</v>
      </c>
      <c r="AC171" s="139">
        <v>0</v>
      </c>
      <c r="AD171" s="149">
        <v>0</v>
      </c>
      <c r="AE171" s="139">
        <v>0</v>
      </c>
      <c r="AF171" s="139">
        <v>500</v>
      </c>
      <c r="AG171" s="140">
        <v>76.7</v>
      </c>
      <c r="AH171" s="142">
        <v>0</v>
      </c>
      <c r="AI171" s="247">
        <v>0</v>
      </c>
      <c r="AJ171" s="138">
        <v>0</v>
      </c>
      <c r="AK171" s="138">
        <v>0</v>
      </c>
      <c r="AL171" s="138">
        <v>0</v>
      </c>
      <c r="AM171" s="138">
        <v>0</v>
      </c>
      <c r="AN171" s="138">
        <v>0</v>
      </c>
      <c r="AO171" s="138">
        <v>0</v>
      </c>
      <c r="AP171" s="138">
        <v>0</v>
      </c>
      <c r="AQ171" s="138">
        <v>0</v>
      </c>
      <c r="AR171" s="241">
        <v>0</v>
      </c>
      <c r="AS171" s="247">
        <v>100</v>
      </c>
      <c r="AT171" s="138">
        <v>0</v>
      </c>
      <c r="AU171" s="138">
        <v>0</v>
      </c>
      <c r="AV171" s="138">
        <v>0</v>
      </c>
      <c r="AW171" s="138">
        <v>0</v>
      </c>
      <c r="AX171" s="138">
        <v>0</v>
      </c>
      <c r="AY171" s="138">
        <v>0</v>
      </c>
      <c r="AZ171" s="138">
        <v>100</v>
      </c>
      <c r="BA171" s="138">
        <v>100</v>
      </c>
      <c r="BB171" s="241">
        <v>0</v>
      </c>
    </row>
    <row r="172" spans="1:54" s="174" customFormat="1" ht="18" customHeight="1" x14ac:dyDescent="0.25">
      <c r="A172" s="244">
        <v>21</v>
      </c>
      <c r="B172" s="245">
        <v>222100</v>
      </c>
      <c r="C172" s="238">
        <v>165</v>
      </c>
      <c r="D172" s="239" t="s">
        <v>1396</v>
      </c>
      <c r="E172" s="247">
        <v>3288.3</v>
      </c>
      <c r="F172" s="138">
        <v>2433.4</v>
      </c>
      <c r="G172" s="138">
        <v>0</v>
      </c>
      <c r="H172" s="138">
        <v>0</v>
      </c>
      <c r="I172" s="138">
        <v>0</v>
      </c>
      <c r="J172" s="138">
        <v>0</v>
      </c>
      <c r="K172" s="138">
        <v>0</v>
      </c>
      <c r="L172" s="138">
        <v>500</v>
      </c>
      <c r="M172" s="138">
        <v>354.9</v>
      </c>
      <c r="N172" s="241">
        <v>0</v>
      </c>
      <c r="O172" s="240">
        <v>3535.7000000000003</v>
      </c>
      <c r="P172" s="138">
        <v>2680.7999999999997</v>
      </c>
      <c r="Q172" s="139">
        <v>0</v>
      </c>
      <c r="R172" s="139">
        <v>0</v>
      </c>
      <c r="S172" s="138">
        <v>0</v>
      </c>
      <c r="T172" s="139">
        <v>0</v>
      </c>
      <c r="U172" s="139">
        <v>0</v>
      </c>
      <c r="V172" s="139">
        <v>500</v>
      </c>
      <c r="W172" s="139">
        <v>354.9</v>
      </c>
      <c r="X172" s="242">
        <v>0</v>
      </c>
      <c r="Y172" s="243">
        <v>3465.7634000000003</v>
      </c>
      <c r="Z172" s="139">
        <v>2610.8751999999999</v>
      </c>
      <c r="AA172" s="139">
        <v>0</v>
      </c>
      <c r="AB172" s="139">
        <v>0</v>
      </c>
      <c r="AC172" s="139">
        <v>0</v>
      </c>
      <c r="AD172" s="149">
        <v>0</v>
      </c>
      <c r="AE172" s="139">
        <v>0</v>
      </c>
      <c r="AF172" s="139">
        <v>499.98910000000001</v>
      </c>
      <c r="AG172" s="140">
        <v>354.89909999999998</v>
      </c>
      <c r="AH172" s="142">
        <v>0</v>
      </c>
      <c r="AI172" s="247">
        <v>-69.936599999999999</v>
      </c>
      <c r="AJ172" s="138">
        <v>-69.924799999999777</v>
      </c>
      <c r="AK172" s="138">
        <v>0</v>
      </c>
      <c r="AL172" s="138">
        <v>0</v>
      </c>
      <c r="AM172" s="138">
        <v>0</v>
      </c>
      <c r="AN172" s="138">
        <v>0</v>
      </c>
      <c r="AO172" s="138">
        <v>0</v>
      </c>
      <c r="AP172" s="138">
        <v>-1.089999999999236E-2</v>
      </c>
      <c r="AQ172" s="138">
        <v>-9.0000000000145519E-4</v>
      </c>
      <c r="AR172" s="241">
        <v>0</v>
      </c>
      <c r="AS172" s="247">
        <v>98.021987159544082</v>
      </c>
      <c r="AT172" s="138">
        <v>97.391644285287981</v>
      </c>
      <c r="AU172" s="138">
        <v>0</v>
      </c>
      <c r="AV172" s="138">
        <v>0</v>
      </c>
      <c r="AW172" s="138">
        <v>0</v>
      </c>
      <c r="AX172" s="138">
        <v>0</v>
      </c>
      <c r="AY172" s="138">
        <v>0</v>
      </c>
      <c r="AZ172" s="138">
        <v>99.997820000000004</v>
      </c>
      <c r="BA172" s="138">
        <v>99.999746407438721</v>
      </c>
      <c r="BB172" s="241">
        <v>0</v>
      </c>
    </row>
    <row r="173" spans="1:54" s="174" customFormat="1" ht="18" customHeight="1" x14ac:dyDescent="0.25">
      <c r="A173" s="244">
        <v>21</v>
      </c>
      <c r="B173" s="245">
        <v>222100</v>
      </c>
      <c r="C173" s="238">
        <v>166</v>
      </c>
      <c r="D173" s="239" t="s">
        <v>1397</v>
      </c>
      <c r="E173" s="247">
        <v>1693.2</v>
      </c>
      <c r="F173" s="138">
        <v>1419.9</v>
      </c>
      <c r="G173" s="138">
        <v>0</v>
      </c>
      <c r="H173" s="138">
        <v>0</v>
      </c>
      <c r="I173" s="138">
        <v>0</v>
      </c>
      <c r="J173" s="138">
        <v>0</v>
      </c>
      <c r="K173" s="138">
        <v>0</v>
      </c>
      <c r="L173" s="138">
        <v>0</v>
      </c>
      <c r="M173" s="138">
        <v>273.3</v>
      </c>
      <c r="N173" s="241">
        <v>0</v>
      </c>
      <c r="O173" s="240">
        <v>1821.3999999999999</v>
      </c>
      <c r="P173" s="138">
        <v>1548.1000000000001</v>
      </c>
      <c r="Q173" s="139">
        <v>0</v>
      </c>
      <c r="R173" s="139">
        <v>0</v>
      </c>
      <c r="S173" s="138">
        <v>0</v>
      </c>
      <c r="T173" s="139">
        <v>0</v>
      </c>
      <c r="U173" s="139">
        <v>0</v>
      </c>
      <c r="V173" s="139">
        <v>0</v>
      </c>
      <c r="W173" s="139">
        <v>273.3</v>
      </c>
      <c r="X173" s="242">
        <v>0</v>
      </c>
      <c r="Y173" s="243">
        <v>1718.4013</v>
      </c>
      <c r="Z173" s="139">
        <v>1445.1013</v>
      </c>
      <c r="AA173" s="139">
        <v>0</v>
      </c>
      <c r="AB173" s="139">
        <v>0</v>
      </c>
      <c r="AC173" s="139">
        <v>0</v>
      </c>
      <c r="AD173" s="149">
        <v>0</v>
      </c>
      <c r="AE173" s="139">
        <v>0</v>
      </c>
      <c r="AF173" s="139">
        <v>0</v>
      </c>
      <c r="AG173" s="140">
        <v>273.3</v>
      </c>
      <c r="AH173" s="142">
        <v>0</v>
      </c>
      <c r="AI173" s="247">
        <v>-102.99869999999987</v>
      </c>
      <c r="AJ173" s="138">
        <v>-102.9987000000001</v>
      </c>
      <c r="AK173" s="138">
        <v>0</v>
      </c>
      <c r="AL173" s="138">
        <v>0</v>
      </c>
      <c r="AM173" s="138">
        <v>0</v>
      </c>
      <c r="AN173" s="138">
        <v>0</v>
      </c>
      <c r="AO173" s="138">
        <v>0</v>
      </c>
      <c r="AP173" s="138">
        <v>0</v>
      </c>
      <c r="AQ173" s="138">
        <v>0</v>
      </c>
      <c r="AR173" s="241">
        <v>0</v>
      </c>
      <c r="AS173" s="247">
        <v>94.345080707148355</v>
      </c>
      <c r="AT173" s="138">
        <v>93.346767004715446</v>
      </c>
      <c r="AU173" s="138">
        <v>0</v>
      </c>
      <c r="AV173" s="138">
        <v>0</v>
      </c>
      <c r="AW173" s="138">
        <v>0</v>
      </c>
      <c r="AX173" s="138">
        <v>0</v>
      </c>
      <c r="AY173" s="138">
        <v>0</v>
      </c>
      <c r="AZ173" s="138">
        <v>0</v>
      </c>
      <c r="BA173" s="138">
        <v>100</v>
      </c>
      <c r="BB173" s="241">
        <v>0</v>
      </c>
    </row>
    <row r="174" spans="1:54" s="174" customFormat="1" ht="18" customHeight="1" x14ac:dyDescent="0.25">
      <c r="A174" s="244">
        <v>21</v>
      </c>
      <c r="B174" s="245">
        <v>222100</v>
      </c>
      <c r="C174" s="238">
        <v>167</v>
      </c>
      <c r="D174" s="239" t="s">
        <v>1398</v>
      </c>
      <c r="E174" s="247">
        <v>2951.3</v>
      </c>
      <c r="F174" s="138">
        <v>2562.8000000000002</v>
      </c>
      <c r="G174" s="138">
        <v>0</v>
      </c>
      <c r="H174" s="138">
        <v>0</v>
      </c>
      <c r="I174" s="138">
        <v>0</v>
      </c>
      <c r="J174" s="138">
        <v>0</v>
      </c>
      <c r="K174" s="138">
        <v>0</v>
      </c>
      <c r="L174" s="138">
        <v>0</v>
      </c>
      <c r="M174" s="138">
        <v>388.5</v>
      </c>
      <c r="N174" s="241">
        <v>0</v>
      </c>
      <c r="O174" s="240">
        <v>3139.3999999999996</v>
      </c>
      <c r="P174" s="138">
        <v>2750.8999999999996</v>
      </c>
      <c r="Q174" s="139">
        <v>0</v>
      </c>
      <c r="R174" s="139">
        <v>0</v>
      </c>
      <c r="S174" s="138">
        <v>0</v>
      </c>
      <c r="T174" s="139">
        <v>0</v>
      </c>
      <c r="U174" s="139">
        <v>0</v>
      </c>
      <c r="V174" s="139">
        <v>0</v>
      </c>
      <c r="W174" s="139">
        <v>388.5</v>
      </c>
      <c r="X174" s="242">
        <v>0</v>
      </c>
      <c r="Y174" s="243">
        <v>3097.5907999999999</v>
      </c>
      <c r="Z174" s="139">
        <v>2709.0907999999999</v>
      </c>
      <c r="AA174" s="139">
        <v>0</v>
      </c>
      <c r="AB174" s="139">
        <v>0</v>
      </c>
      <c r="AC174" s="139">
        <v>0</v>
      </c>
      <c r="AD174" s="149">
        <v>0</v>
      </c>
      <c r="AE174" s="139">
        <v>0</v>
      </c>
      <c r="AF174" s="139">
        <v>0</v>
      </c>
      <c r="AG174" s="140">
        <v>388.5</v>
      </c>
      <c r="AH174" s="142">
        <v>0</v>
      </c>
      <c r="AI174" s="247">
        <v>-41.809199999999691</v>
      </c>
      <c r="AJ174" s="138">
        <v>-41.809199999999691</v>
      </c>
      <c r="AK174" s="138">
        <v>0</v>
      </c>
      <c r="AL174" s="138">
        <v>0</v>
      </c>
      <c r="AM174" s="138">
        <v>0</v>
      </c>
      <c r="AN174" s="138">
        <v>0</v>
      </c>
      <c r="AO174" s="138">
        <v>0</v>
      </c>
      <c r="AP174" s="138">
        <v>0</v>
      </c>
      <c r="AQ174" s="138">
        <v>0</v>
      </c>
      <c r="AR174" s="241">
        <v>0</v>
      </c>
      <c r="AS174" s="247">
        <v>98.668242339300519</v>
      </c>
      <c r="AT174" s="138">
        <v>98.480162855792656</v>
      </c>
      <c r="AU174" s="138">
        <v>0</v>
      </c>
      <c r="AV174" s="138">
        <v>0</v>
      </c>
      <c r="AW174" s="138">
        <v>0</v>
      </c>
      <c r="AX174" s="138">
        <v>0</v>
      </c>
      <c r="AY174" s="138">
        <v>0</v>
      </c>
      <c r="AZ174" s="138">
        <v>0</v>
      </c>
      <c r="BA174" s="138">
        <v>100</v>
      </c>
      <c r="BB174" s="241">
        <v>0</v>
      </c>
    </row>
    <row r="175" spans="1:54" s="174" customFormat="1" ht="18" customHeight="1" x14ac:dyDescent="0.25">
      <c r="A175" s="244">
        <v>21</v>
      </c>
      <c r="B175" s="245">
        <v>222100</v>
      </c>
      <c r="C175" s="238">
        <v>168</v>
      </c>
      <c r="D175" s="239" t="s">
        <v>1399</v>
      </c>
      <c r="E175" s="247">
        <v>2064.8000000000002</v>
      </c>
      <c r="F175" s="138">
        <v>1551.9</v>
      </c>
      <c r="G175" s="138">
        <v>0</v>
      </c>
      <c r="H175" s="138">
        <v>0</v>
      </c>
      <c r="I175" s="138">
        <v>0</v>
      </c>
      <c r="J175" s="138">
        <v>0</v>
      </c>
      <c r="K175" s="138">
        <v>0</v>
      </c>
      <c r="L175" s="138">
        <v>400</v>
      </c>
      <c r="M175" s="138">
        <v>112.9</v>
      </c>
      <c r="N175" s="241">
        <v>0</v>
      </c>
      <c r="O175" s="240">
        <v>2195.7000000000003</v>
      </c>
      <c r="P175" s="138">
        <v>1682.8</v>
      </c>
      <c r="Q175" s="139">
        <v>0</v>
      </c>
      <c r="R175" s="139">
        <v>0</v>
      </c>
      <c r="S175" s="138">
        <v>0</v>
      </c>
      <c r="T175" s="139">
        <v>0</v>
      </c>
      <c r="U175" s="139">
        <v>0</v>
      </c>
      <c r="V175" s="139">
        <v>400</v>
      </c>
      <c r="W175" s="139">
        <v>112.9</v>
      </c>
      <c r="X175" s="242">
        <v>0</v>
      </c>
      <c r="Y175" s="243">
        <v>2053.2199000000001</v>
      </c>
      <c r="Z175" s="139">
        <v>1540.3199</v>
      </c>
      <c r="AA175" s="139">
        <v>0</v>
      </c>
      <c r="AB175" s="139">
        <v>0</v>
      </c>
      <c r="AC175" s="139">
        <v>0</v>
      </c>
      <c r="AD175" s="149">
        <v>0</v>
      </c>
      <c r="AE175" s="139">
        <v>0</v>
      </c>
      <c r="AF175" s="139">
        <v>400</v>
      </c>
      <c r="AG175" s="140">
        <v>112.9</v>
      </c>
      <c r="AH175" s="142">
        <v>0</v>
      </c>
      <c r="AI175" s="247">
        <v>-142.48010000000022</v>
      </c>
      <c r="AJ175" s="138">
        <v>-142.48009999999999</v>
      </c>
      <c r="AK175" s="138">
        <v>0</v>
      </c>
      <c r="AL175" s="138">
        <v>0</v>
      </c>
      <c r="AM175" s="138">
        <v>0</v>
      </c>
      <c r="AN175" s="138">
        <v>0</v>
      </c>
      <c r="AO175" s="138">
        <v>0</v>
      </c>
      <c r="AP175" s="138">
        <v>0</v>
      </c>
      <c r="AQ175" s="138">
        <v>0</v>
      </c>
      <c r="AR175" s="241">
        <v>0</v>
      </c>
      <c r="AS175" s="247">
        <v>93.510948672405149</v>
      </c>
      <c r="AT175" s="138">
        <v>91.533153078203</v>
      </c>
      <c r="AU175" s="138">
        <v>0</v>
      </c>
      <c r="AV175" s="138">
        <v>0</v>
      </c>
      <c r="AW175" s="138">
        <v>0</v>
      </c>
      <c r="AX175" s="138">
        <v>0</v>
      </c>
      <c r="AY175" s="138">
        <v>0</v>
      </c>
      <c r="AZ175" s="138">
        <v>100</v>
      </c>
      <c r="BA175" s="138">
        <v>100</v>
      </c>
      <c r="BB175" s="241">
        <v>0</v>
      </c>
    </row>
    <row r="176" spans="1:54" s="174" customFormat="1" ht="18" customHeight="1" x14ac:dyDescent="0.25">
      <c r="A176" s="244">
        <v>21</v>
      </c>
      <c r="B176" s="245">
        <v>222100</v>
      </c>
      <c r="C176" s="238">
        <v>169</v>
      </c>
      <c r="D176" s="239" t="s">
        <v>1400</v>
      </c>
      <c r="E176" s="247">
        <v>2352.5</v>
      </c>
      <c r="F176" s="138">
        <v>2141.6999999999998</v>
      </c>
      <c r="G176" s="138">
        <v>0</v>
      </c>
      <c r="H176" s="138">
        <v>0</v>
      </c>
      <c r="I176" s="138">
        <v>0</v>
      </c>
      <c r="J176" s="138">
        <v>0</v>
      </c>
      <c r="K176" s="138">
        <v>0</v>
      </c>
      <c r="L176" s="138">
        <v>0</v>
      </c>
      <c r="M176" s="138">
        <v>210.8</v>
      </c>
      <c r="N176" s="241">
        <v>0</v>
      </c>
      <c r="O176" s="240">
        <v>2567.1000000000004</v>
      </c>
      <c r="P176" s="138">
        <v>2356.3000000000002</v>
      </c>
      <c r="Q176" s="139">
        <v>0</v>
      </c>
      <c r="R176" s="139">
        <v>0</v>
      </c>
      <c r="S176" s="138">
        <v>0</v>
      </c>
      <c r="T176" s="139">
        <v>0</v>
      </c>
      <c r="U176" s="139">
        <v>0</v>
      </c>
      <c r="V176" s="139">
        <v>0</v>
      </c>
      <c r="W176" s="139">
        <v>210.8</v>
      </c>
      <c r="X176" s="242">
        <v>0</v>
      </c>
      <c r="Y176" s="243">
        <v>2567.1000000000004</v>
      </c>
      <c r="Z176" s="139">
        <v>2356.3000000000002</v>
      </c>
      <c r="AA176" s="139">
        <v>0</v>
      </c>
      <c r="AB176" s="139">
        <v>0</v>
      </c>
      <c r="AC176" s="139">
        <v>0</v>
      </c>
      <c r="AD176" s="149">
        <v>0</v>
      </c>
      <c r="AE176" s="139">
        <v>0</v>
      </c>
      <c r="AF176" s="139">
        <v>0</v>
      </c>
      <c r="AG176" s="140">
        <v>210.8</v>
      </c>
      <c r="AH176" s="142">
        <v>0</v>
      </c>
      <c r="AI176" s="247">
        <v>0</v>
      </c>
      <c r="AJ176" s="138">
        <v>0</v>
      </c>
      <c r="AK176" s="138">
        <v>0</v>
      </c>
      <c r="AL176" s="138">
        <v>0</v>
      </c>
      <c r="AM176" s="138">
        <v>0</v>
      </c>
      <c r="AN176" s="138">
        <v>0</v>
      </c>
      <c r="AO176" s="138">
        <v>0</v>
      </c>
      <c r="AP176" s="138">
        <v>0</v>
      </c>
      <c r="AQ176" s="138">
        <v>0</v>
      </c>
      <c r="AR176" s="241">
        <v>0</v>
      </c>
      <c r="AS176" s="247">
        <v>100</v>
      </c>
      <c r="AT176" s="138">
        <v>100</v>
      </c>
      <c r="AU176" s="138">
        <v>0</v>
      </c>
      <c r="AV176" s="138">
        <v>0</v>
      </c>
      <c r="AW176" s="138">
        <v>0</v>
      </c>
      <c r="AX176" s="138">
        <v>0</v>
      </c>
      <c r="AY176" s="138">
        <v>0</v>
      </c>
      <c r="AZ176" s="138">
        <v>0</v>
      </c>
      <c r="BA176" s="138">
        <v>100</v>
      </c>
      <c r="BB176" s="241">
        <v>0</v>
      </c>
    </row>
    <row r="177" spans="1:54" s="174" customFormat="1" ht="18" customHeight="1" x14ac:dyDescent="0.25">
      <c r="A177" s="244">
        <v>21</v>
      </c>
      <c r="B177" s="245">
        <v>222100</v>
      </c>
      <c r="C177" s="238">
        <v>170</v>
      </c>
      <c r="D177" s="239" t="s">
        <v>1401</v>
      </c>
      <c r="E177" s="247">
        <v>17305.7</v>
      </c>
      <c r="F177" s="138">
        <v>3434.4</v>
      </c>
      <c r="G177" s="138">
        <v>0</v>
      </c>
      <c r="H177" s="138">
        <v>0</v>
      </c>
      <c r="I177" s="138">
        <v>0</v>
      </c>
      <c r="J177" s="138">
        <v>0</v>
      </c>
      <c r="K177" s="138">
        <v>0</v>
      </c>
      <c r="L177" s="138">
        <v>13363.3</v>
      </c>
      <c r="M177" s="138">
        <v>508</v>
      </c>
      <c r="N177" s="241">
        <v>0</v>
      </c>
      <c r="O177" s="240">
        <v>17610.399999999998</v>
      </c>
      <c r="P177" s="138">
        <v>3739.1</v>
      </c>
      <c r="Q177" s="139">
        <v>0</v>
      </c>
      <c r="R177" s="139">
        <v>0</v>
      </c>
      <c r="S177" s="138">
        <v>0</v>
      </c>
      <c r="T177" s="139">
        <v>0</v>
      </c>
      <c r="U177" s="139">
        <v>0</v>
      </c>
      <c r="V177" s="139">
        <v>13363.3</v>
      </c>
      <c r="W177" s="139">
        <v>508</v>
      </c>
      <c r="X177" s="242">
        <v>0</v>
      </c>
      <c r="Y177" s="243">
        <v>17076.019</v>
      </c>
      <c r="Z177" s="139">
        <v>3281.4832000000001</v>
      </c>
      <c r="AA177" s="139">
        <v>0</v>
      </c>
      <c r="AB177" s="139">
        <v>0</v>
      </c>
      <c r="AC177" s="139">
        <v>0</v>
      </c>
      <c r="AD177" s="149">
        <v>0</v>
      </c>
      <c r="AE177" s="139">
        <v>0</v>
      </c>
      <c r="AF177" s="139">
        <v>13286.6132</v>
      </c>
      <c r="AG177" s="140">
        <v>507.92259999999999</v>
      </c>
      <c r="AH177" s="142">
        <v>0</v>
      </c>
      <c r="AI177" s="247">
        <v>-534.38099999999758</v>
      </c>
      <c r="AJ177" s="138">
        <v>-457.61679999999978</v>
      </c>
      <c r="AK177" s="138">
        <v>0</v>
      </c>
      <c r="AL177" s="138">
        <v>0</v>
      </c>
      <c r="AM177" s="138">
        <v>0</v>
      </c>
      <c r="AN177" s="138">
        <v>0</v>
      </c>
      <c r="AO177" s="138">
        <v>0</v>
      </c>
      <c r="AP177" s="138">
        <v>-76.686799999999494</v>
      </c>
      <c r="AQ177" s="138">
        <v>-7.740000000001146E-2</v>
      </c>
      <c r="AR177" s="241">
        <v>0</v>
      </c>
      <c r="AS177" s="247">
        <v>96.965537409712454</v>
      </c>
      <c r="AT177" s="138">
        <v>87.761311545559096</v>
      </c>
      <c r="AU177" s="138">
        <v>0</v>
      </c>
      <c r="AV177" s="138">
        <v>0</v>
      </c>
      <c r="AW177" s="138">
        <v>0</v>
      </c>
      <c r="AX177" s="138">
        <v>0</v>
      </c>
      <c r="AY177" s="138">
        <v>0</v>
      </c>
      <c r="AZ177" s="138">
        <v>99.426138753152287</v>
      </c>
      <c r="BA177" s="138">
        <v>99.984763779527555</v>
      </c>
      <c r="BB177" s="241">
        <v>0</v>
      </c>
    </row>
    <row r="178" spans="1:54" s="174" customFormat="1" ht="18" customHeight="1" x14ac:dyDescent="0.25">
      <c r="A178" s="244">
        <v>21</v>
      </c>
      <c r="B178" s="245">
        <v>222100</v>
      </c>
      <c r="C178" s="238">
        <v>171</v>
      </c>
      <c r="D178" s="239" t="s">
        <v>1402</v>
      </c>
      <c r="E178" s="247">
        <v>1253.0999999999999</v>
      </c>
      <c r="F178" s="138">
        <v>1135.5999999999999</v>
      </c>
      <c r="G178" s="138">
        <v>0</v>
      </c>
      <c r="H178" s="138">
        <v>0</v>
      </c>
      <c r="I178" s="138">
        <v>0</v>
      </c>
      <c r="J178" s="138">
        <v>0</v>
      </c>
      <c r="K178" s="138">
        <v>0</v>
      </c>
      <c r="L178" s="138">
        <v>0</v>
      </c>
      <c r="M178" s="138">
        <v>117.5</v>
      </c>
      <c r="N178" s="241">
        <v>0</v>
      </c>
      <c r="O178" s="240">
        <v>1371.1999999999998</v>
      </c>
      <c r="P178" s="138">
        <v>1253.6999999999998</v>
      </c>
      <c r="Q178" s="139">
        <v>0</v>
      </c>
      <c r="R178" s="139">
        <v>0</v>
      </c>
      <c r="S178" s="138">
        <v>0</v>
      </c>
      <c r="T178" s="139">
        <v>0</v>
      </c>
      <c r="U178" s="139">
        <v>0</v>
      </c>
      <c r="V178" s="139">
        <v>0</v>
      </c>
      <c r="W178" s="139">
        <v>117.5</v>
      </c>
      <c r="X178" s="242">
        <v>0</v>
      </c>
      <c r="Y178" s="243">
        <v>1217.5983999999999</v>
      </c>
      <c r="Z178" s="139">
        <v>1100.0983999999999</v>
      </c>
      <c r="AA178" s="139">
        <v>0</v>
      </c>
      <c r="AB178" s="139">
        <v>0</v>
      </c>
      <c r="AC178" s="139">
        <v>0</v>
      </c>
      <c r="AD178" s="149">
        <v>0</v>
      </c>
      <c r="AE178" s="139">
        <v>0</v>
      </c>
      <c r="AF178" s="139">
        <v>0</v>
      </c>
      <c r="AG178" s="140">
        <v>117.5</v>
      </c>
      <c r="AH178" s="142">
        <v>0</v>
      </c>
      <c r="AI178" s="247">
        <v>-153.60159999999996</v>
      </c>
      <c r="AJ178" s="138">
        <v>-153.60159999999996</v>
      </c>
      <c r="AK178" s="138">
        <v>0</v>
      </c>
      <c r="AL178" s="138">
        <v>0</v>
      </c>
      <c r="AM178" s="138">
        <v>0</v>
      </c>
      <c r="AN178" s="138">
        <v>0</v>
      </c>
      <c r="AO178" s="138">
        <v>0</v>
      </c>
      <c r="AP178" s="138">
        <v>0</v>
      </c>
      <c r="AQ178" s="138">
        <v>0</v>
      </c>
      <c r="AR178" s="241">
        <v>0</v>
      </c>
      <c r="AS178" s="247">
        <v>88.798016336056008</v>
      </c>
      <c r="AT178" s="138">
        <v>87.748137512961634</v>
      </c>
      <c r="AU178" s="138">
        <v>0</v>
      </c>
      <c r="AV178" s="138">
        <v>0</v>
      </c>
      <c r="AW178" s="138">
        <v>0</v>
      </c>
      <c r="AX178" s="138">
        <v>0</v>
      </c>
      <c r="AY178" s="138">
        <v>0</v>
      </c>
      <c r="AZ178" s="138">
        <v>0</v>
      </c>
      <c r="BA178" s="138">
        <v>100</v>
      </c>
      <c r="BB178" s="241">
        <v>0</v>
      </c>
    </row>
    <row r="179" spans="1:54" s="174" customFormat="1" ht="18" customHeight="1" x14ac:dyDescent="0.25">
      <c r="A179" s="244">
        <v>21</v>
      </c>
      <c r="B179" s="245">
        <v>222100</v>
      </c>
      <c r="C179" s="238">
        <v>172</v>
      </c>
      <c r="D179" s="239" t="s">
        <v>1403</v>
      </c>
      <c r="E179" s="247">
        <v>2275.9</v>
      </c>
      <c r="F179" s="138">
        <v>1955.9</v>
      </c>
      <c r="G179" s="138">
        <v>0</v>
      </c>
      <c r="H179" s="138">
        <v>0</v>
      </c>
      <c r="I179" s="138">
        <v>0</v>
      </c>
      <c r="J179" s="138">
        <v>0</v>
      </c>
      <c r="K179" s="138">
        <v>0</v>
      </c>
      <c r="L179" s="138">
        <v>0</v>
      </c>
      <c r="M179" s="138">
        <v>320</v>
      </c>
      <c r="N179" s="241">
        <v>0</v>
      </c>
      <c r="O179" s="240">
        <v>2403.7999999999997</v>
      </c>
      <c r="P179" s="138">
        <v>2083.7999999999997</v>
      </c>
      <c r="Q179" s="139">
        <v>0</v>
      </c>
      <c r="R179" s="139">
        <v>0</v>
      </c>
      <c r="S179" s="138">
        <v>0</v>
      </c>
      <c r="T179" s="139">
        <v>0</v>
      </c>
      <c r="U179" s="139">
        <v>0</v>
      </c>
      <c r="V179" s="139">
        <v>0</v>
      </c>
      <c r="W179" s="139">
        <v>320</v>
      </c>
      <c r="X179" s="242">
        <v>0</v>
      </c>
      <c r="Y179" s="243">
        <v>2383.3534</v>
      </c>
      <c r="Z179" s="139">
        <v>2063.3534</v>
      </c>
      <c r="AA179" s="139">
        <v>0</v>
      </c>
      <c r="AB179" s="139">
        <v>0</v>
      </c>
      <c r="AC179" s="139">
        <v>0</v>
      </c>
      <c r="AD179" s="149">
        <v>0</v>
      </c>
      <c r="AE179" s="139">
        <v>0</v>
      </c>
      <c r="AF179" s="139">
        <v>0</v>
      </c>
      <c r="AG179" s="140">
        <v>320</v>
      </c>
      <c r="AH179" s="142">
        <v>0</v>
      </c>
      <c r="AI179" s="247">
        <v>-20.446599999999762</v>
      </c>
      <c r="AJ179" s="138">
        <v>-20.446599999999762</v>
      </c>
      <c r="AK179" s="138">
        <v>0</v>
      </c>
      <c r="AL179" s="138">
        <v>0</v>
      </c>
      <c r="AM179" s="138">
        <v>0</v>
      </c>
      <c r="AN179" s="138">
        <v>0</v>
      </c>
      <c r="AO179" s="138">
        <v>0</v>
      </c>
      <c r="AP179" s="138">
        <v>0</v>
      </c>
      <c r="AQ179" s="138">
        <v>0</v>
      </c>
      <c r="AR179" s="241">
        <v>0</v>
      </c>
      <c r="AS179" s="247">
        <v>99.149405108578094</v>
      </c>
      <c r="AT179" s="138">
        <v>99.018782992609673</v>
      </c>
      <c r="AU179" s="138">
        <v>0</v>
      </c>
      <c r="AV179" s="138">
        <v>0</v>
      </c>
      <c r="AW179" s="138">
        <v>0</v>
      </c>
      <c r="AX179" s="138">
        <v>0</v>
      </c>
      <c r="AY179" s="138">
        <v>0</v>
      </c>
      <c r="AZ179" s="138">
        <v>0</v>
      </c>
      <c r="BA179" s="138">
        <v>100</v>
      </c>
      <c r="BB179" s="241">
        <v>0</v>
      </c>
    </row>
    <row r="180" spans="1:54" s="174" customFormat="1" ht="18" customHeight="1" x14ac:dyDescent="0.25">
      <c r="A180" s="244">
        <v>21</v>
      </c>
      <c r="B180" s="245">
        <v>222100</v>
      </c>
      <c r="C180" s="238">
        <v>173</v>
      </c>
      <c r="D180" s="239" t="s">
        <v>1404</v>
      </c>
      <c r="E180" s="247">
        <v>1761.7</v>
      </c>
      <c r="F180" s="138">
        <v>1577.9</v>
      </c>
      <c r="G180" s="138">
        <v>0</v>
      </c>
      <c r="H180" s="138">
        <v>0</v>
      </c>
      <c r="I180" s="138">
        <v>0</v>
      </c>
      <c r="J180" s="138">
        <v>0</v>
      </c>
      <c r="K180" s="138">
        <v>0</v>
      </c>
      <c r="L180" s="138">
        <v>0</v>
      </c>
      <c r="M180" s="138">
        <v>183.8</v>
      </c>
      <c r="N180" s="241">
        <v>0</v>
      </c>
      <c r="O180" s="240">
        <v>1583.5</v>
      </c>
      <c r="P180" s="138">
        <v>1399.7</v>
      </c>
      <c r="Q180" s="139">
        <v>0</v>
      </c>
      <c r="R180" s="139">
        <v>0</v>
      </c>
      <c r="S180" s="138">
        <v>0</v>
      </c>
      <c r="T180" s="139">
        <v>0</v>
      </c>
      <c r="U180" s="139">
        <v>0</v>
      </c>
      <c r="V180" s="139">
        <v>0</v>
      </c>
      <c r="W180" s="139">
        <v>183.8</v>
      </c>
      <c r="X180" s="242">
        <v>0</v>
      </c>
      <c r="Y180" s="243">
        <v>1583.5</v>
      </c>
      <c r="Z180" s="139">
        <v>1399.7</v>
      </c>
      <c r="AA180" s="139">
        <v>0</v>
      </c>
      <c r="AB180" s="139">
        <v>0</v>
      </c>
      <c r="AC180" s="139">
        <v>0</v>
      </c>
      <c r="AD180" s="149">
        <v>0</v>
      </c>
      <c r="AE180" s="139">
        <v>0</v>
      </c>
      <c r="AF180" s="139">
        <v>0</v>
      </c>
      <c r="AG180" s="140">
        <v>183.8</v>
      </c>
      <c r="AH180" s="142">
        <v>0</v>
      </c>
      <c r="AI180" s="247">
        <v>0</v>
      </c>
      <c r="AJ180" s="138">
        <v>0</v>
      </c>
      <c r="AK180" s="138">
        <v>0</v>
      </c>
      <c r="AL180" s="138">
        <v>0</v>
      </c>
      <c r="AM180" s="138">
        <v>0</v>
      </c>
      <c r="AN180" s="138">
        <v>0</v>
      </c>
      <c r="AO180" s="138">
        <v>0</v>
      </c>
      <c r="AP180" s="138">
        <v>0</v>
      </c>
      <c r="AQ180" s="138">
        <v>0</v>
      </c>
      <c r="AR180" s="241">
        <v>0</v>
      </c>
      <c r="AS180" s="247">
        <v>100</v>
      </c>
      <c r="AT180" s="138">
        <v>100</v>
      </c>
      <c r="AU180" s="138">
        <v>0</v>
      </c>
      <c r="AV180" s="138">
        <v>0</v>
      </c>
      <c r="AW180" s="138">
        <v>0</v>
      </c>
      <c r="AX180" s="138">
        <v>0</v>
      </c>
      <c r="AY180" s="138">
        <v>0</v>
      </c>
      <c r="AZ180" s="138">
        <v>0</v>
      </c>
      <c r="BA180" s="138">
        <v>100</v>
      </c>
      <c r="BB180" s="241">
        <v>0</v>
      </c>
    </row>
    <row r="181" spans="1:54" s="174" customFormat="1" ht="18" customHeight="1" x14ac:dyDescent="0.25">
      <c r="A181" s="244">
        <v>21</v>
      </c>
      <c r="B181" s="245">
        <v>222100</v>
      </c>
      <c r="C181" s="238">
        <v>174</v>
      </c>
      <c r="D181" s="239" t="s">
        <v>1405</v>
      </c>
      <c r="E181" s="247">
        <v>3265</v>
      </c>
      <c r="F181" s="138">
        <v>2913.4</v>
      </c>
      <c r="G181" s="138">
        <v>0</v>
      </c>
      <c r="H181" s="138">
        <v>0</v>
      </c>
      <c r="I181" s="138">
        <v>0</v>
      </c>
      <c r="J181" s="138">
        <v>0</v>
      </c>
      <c r="K181" s="138">
        <v>0</v>
      </c>
      <c r="L181" s="138">
        <v>0</v>
      </c>
      <c r="M181" s="138">
        <v>351.6</v>
      </c>
      <c r="N181" s="241">
        <v>0</v>
      </c>
      <c r="O181" s="240">
        <v>3475.6999999999994</v>
      </c>
      <c r="P181" s="138">
        <v>3124.1</v>
      </c>
      <c r="Q181" s="139">
        <v>0</v>
      </c>
      <c r="R181" s="139">
        <v>0</v>
      </c>
      <c r="S181" s="138">
        <v>0</v>
      </c>
      <c r="T181" s="139">
        <v>0</v>
      </c>
      <c r="U181" s="139">
        <v>0</v>
      </c>
      <c r="V181" s="139">
        <v>0</v>
      </c>
      <c r="W181" s="139">
        <v>351.6</v>
      </c>
      <c r="X181" s="242">
        <v>0</v>
      </c>
      <c r="Y181" s="243">
        <v>3347.5823999999998</v>
      </c>
      <c r="Z181" s="139">
        <v>2995.9823999999999</v>
      </c>
      <c r="AA181" s="139">
        <v>0</v>
      </c>
      <c r="AB181" s="139">
        <v>0</v>
      </c>
      <c r="AC181" s="139">
        <v>0</v>
      </c>
      <c r="AD181" s="149">
        <v>0</v>
      </c>
      <c r="AE181" s="139">
        <v>0</v>
      </c>
      <c r="AF181" s="139">
        <v>0</v>
      </c>
      <c r="AG181" s="140">
        <v>351.6</v>
      </c>
      <c r="AH181" s="142">
        <v>0</v>
      </c>
      <c r="AI181" s="247">
        <v>-128.11759999999958</v>
      </c>
      <c r="AJ181" s="138">
        <v>-128.11760000000004</v>
      </c>
      <c r="AK181" s="138">
        <v>0</v>
      </c>
      <c r="AL181" s="138">
        <v>0</v>
      </c>
      <c r="AM181" s="138">
        <v>0</v>
      </c>
      <c r="AN181" s="138">
        <v>0</v>
      </c>
      <c r="AO181" s="138">
        <v>0</v>
      </c>
      <c r="AP181" s="138">
        <v>0</v>
      </c>
      <c r="AQ181" s="138">
        <v>0</v>
      </c>
      <c r="AR181" s="241">
        <v>0</v>
      </c>
      <c r="AS181" s="247">
        <v>96.313905112639191</v>
      </c>
      <c r="AT181" s="138">
        <v>95.899055728049674</v>
      </c>
      <c r="AU181" s="138">
        <v>0</v>
      </c>
      <c r="AV181" s="138">
        <v>0</v>
      </c>
      <c r="AW181" s="138">
        <v>0</v>
      </c>
      <c r="AX181" s="138">
        <v>0</v>
      </c>
      <c r="AY181" s="138">
        <v>0</v>
      </c>
      <c r="AZ181" s="138">
        <v>0</v>
      </c>
      <c r="BA181" s="138">
        <v>100</v>
      </c>
      <c r="BB181" s="241">
        <v>0</v>
      </c>
    </row>
    <row r="182" spans="1:54" s="174" customFormat="1" ht="18" customHeight="1" x14ac:dyDescent="0.25">
      <c r="A182" s="244">
        <v>21</v>
      </c>
      <c r="B182" s="245">
        <v>222100</v>
      </c>
      <c r="C182" s="238">
        <v>175</v>
      </c>
      <c r="D182" s="239" t="s">
        <v>1406</v>
      </c>
      <c r="E182" s="247">
        <v>2102.1999999999998</v>
      </c>
      <c r="F182" s="138">
        <v>1926.3</v>
      </c>
      <c r="G182" s="138">
        <v>0</v>
      </c>
      <c r="H182" s="138">
        <v>0</v>
      </c>
      <c r="I182" s="138">
        <v>0</v>
      </c>
      <c r="J182" s="138">
        <v>0</v>
      </c>
      <c r="K182" s="138">
        <v>0</v>
      </c>
      <c r="L182" s="138">
        <v>0</v>
      </c>
      <c r="M182" s="138">
        <v>175.9</v>
      </c>
      <c r="N182" s="241">
        <v>0</v>
      </c>
      <c r="O182" s="240">
        <v>2250.5</v>
      </c>
      <c r="P182" s="138">
        <v>2074.6000000000004</v>
      </c>
      <c r="Q182" s="139">
        <v>0</v>
      </c>
      <c r="R182" s="139">
        <v>0</v>
      </c>
      <c r="S182" s="138">
        <v>0</v>
      </c>
      <c r="T182" s="139">
        <v>0</v>
      </c>
      <c r="U182" s="139">
        <v>0</v>
      </c>
      <c r="V182" s="139">
        <v>0</v>
      </c>
      <c r="W182" s="139">
        <v>175.9</v>
      </c>
      <c r="X182" s="242">
        <v>0</v>
      </c>
      <c r="Y182" s="243">
        <v>1994.3729999999998</v>
      </c>
      <c r="Z182" s="139">
        <v>1818.4729999999997</v>
      </c>
      <c r="AA182" s="139">
        <v>0</v>
      </c>
      <c r="AB182" s="139">
        <v>0</v>
      </c>
      <c r="AC182" s="139">
        <v>0</v>
      </c>
      <c r="AD182" s="149">
        <v>0</v>
      </c>
      <c r="AE182" s="139">
        <v>0</v>
      </c>
      <c r="AF182" s="139">
        <v>0</v>
      </c>
      <c r="AG182" s="140">
        <v>175.9</v>
      </c>
      <c r="AH182" s="142">
        <v>0</v>
      </c>
      <c r="AI182" s="247">
        <v>-256.12700000000018</v>
      </c>
      <c r="AJ182" s="138">
        <v>-256.12700000000063</v>
      </c>
      <c r="AK182" s="138">
        <v>0</v>
      </c>
      <c r="AL182" s="138">
        <v>0</v>
      </c>
      <c r="AM182" s="138">
        <v>0</v>
      </c>
      <c r="AN182" s="138">
        <v>0</v>
      </c>
      <c r="AO182" s="138">
        <v>0</v>
      </c>
      <c r="AP182" s="138">
        <v>0</v>
      </c>
      <c r="AQ182" s="138">
        <v>0</v>
      </c>
      <c r="AR182" s="241">
        <v>0</v>
      </c>
      <c r="AS182" s="247">
        <v>88.619106865141077</v>
      </c>
      <c r="AT182" s="138">
        <v>87.654150197628439</v>
      </c>
      <c r="AU182" s="138">
        <v>0</v>
      </c>
      <c r="AV182" s="138">
        <v>0</v>
      </c>
      <c r="AW182" s="138">
        <v>0</v>
      </c>
      <c r="AX182" s="138">
        <v>0</v>
      </c>
      <c r="AY182" s="138">
        <v>0</v>
      </c>
      <c r="AZ182" s="138">
        <v>0</v>
      </c>
      <c r="BA182" s="138">
        <v>100</v>
      </c>
      <c r="BB182" s="241">
        <v>0</v>
      </c>
    </row>
    <row r="183" spans="1:54" s="174" customFormat="1" ht="18" customHeight="1" x14ac:dyDescent="0.25">
      <c r="A183" s="244">
        <v>21</v>
      </c>
      <c r="B183" s="245">
        <v>222100</v>
      </c>
      <c r="C183" s="238">
        <v>176</v>
      </c>
      <c r="D183" s="239" t="s">
        <v>1407</v>
      </c>
      <c r="E183" s="247">
        <v>1498.5</v>
      </c>
      <c r="F183" s="138">
        <v>1320.4</v>
      </c>
      <c r="G183" s="138">
        <v>0</v>
      </c>
      <c r="H183" s="138">
        <v>0</v>
      </c>
      <c r="I183" s="138">
        <v>0</v>
      </c>
      <c r="J183" s="138">
        <v>0</v>
      </c>
      <c r="K183" s="138">
        <v>0</v>
      </c>
      <c r="L183" s="138">
        <v>0</v>
      </c>
      <c r="M183" s="138">
        <v>178.1</v>
      </c>
      <c r="N183" s="241">
        <v>0</v>
      </c>
      <c r="O183" s="240">
        <v>1645.4999999999998</v>
      </c>
      <c r="P183" s="138">
        <v>1467.3999999999999</v>
      </c>
      <c r="Q183" s="139">
        <v>0</v>
      </c>
      <c r="R183" s="139">
        <v>0</v>
      </c>
      <c r="S183" s="138">
        <v>0</v>
      </c>
      <c r="T183" s="139">
        <v>0</v>
      </c>
      <c r="U183" s="139">
        <v>0</v>
      </c>
      <c r="V183" s="139">
        <v>0</v>
      </c>
      <c r="W183" s="139">
        <v>178.1</v>
      </c>
      <c r="X183" s="242">
        <v>0</v>
      </c>
      <c r="Y183" s="243">
        <v>1623.0821999999998</v>
      </c>
      <c r="Z183" s="139">
        <v>1445.0621999999998</v>
      </c>
      <c r="AA183" s="139">
        <v>0</v>
      </c>
      <c r="AB183" s="139">
        <v>0</v>
      </c>
      <c r="AC183" s="139">
        <v>0</v>
      </c>
      <c r="AD183" s="149">
        <v>0</v>
      </c>
      <c r="AE183" s="139">
        <v>0</v>
      </c>
      <c r="AF183" s="139">
        <v>0</v>
      </c>
      <c r="AG183" s="140">
        <v>178.02</v>
      </c>
      <c r="AH183" s="142">
        <v>0</v>
      </c>
      <c r="AI183" s="247">
        <v>-22.417799999999943</v>
      </c>
      <c r="AJ183" s="138">
        <v>-22.337800000000016</v>
      </c>
      <c r="AK183" s="138">
        <v>0</v>
      </c>
      <c r="AL183" s="138">
        <v>0</v>
      </c>
      <c r="AM183" s="138">
        <v>0</v>
      </c>
      <c r="AN183" s="138">
        <v>0</v>
      </c>
      <c r="AO183" s="138">
        <v>0</v>
      </c>
      <c r="AP183" s="138">
        <v>0</v>
      </c>
      <c r="AQ183" s="138">
        <v>-7.9999999999984084E-2</v>
      </c>
      <c r="AR183" s="241">
        <v>0</v>
      </c>
      <c r="AS183" s="247">
        <v>98.637629899726534</v>
      </c>
      <c r="AT183" s="138">
        <v>98.4777293171596</v>
      </c>
      <c r="AU183" s="138">
        <v>0</v>
      </c>
      <c r="AV183" s="138">
        <v>0</v>
      </c>
      <c r="AW183" s="138">
        <v>0</v>
      </c>
      <c r="AX183" s="138">
        <v>0</v>
      </c>
      <c r="AY183" s="138">
        <v>0</v>
      </c>
      <c r="AZ183" s="138">
        <v>0</v>
      </c>
      <c r="BA183" s="138">
        <v>99.955081414935449</v>
      </c>
      <c r="BB183" s="241">
        <v>0</v>
      </c>
    </row>
    <row r="184" spans="1:54" s="174" customFormat="1" ht="18" customHeight="1" x14ac:dyDescent="0.25">
      <c r="A184" s="244">
        <v>21</v>
      </c>
      <c r="B184" s="245">
        <v>222100</v>
      </c>
      <c r="C184" s="238">
        <v>177</v>
      </c>
      <c r="D184" s="239" t="s">
        <v>1408</v>
      </c>
      <c r="E184" s="247">
        <v>1852.7</v>
      </c>
      <c r="F184" s="138">
        <v>1601</v>
      </c>
      <c r="G184" s="138">
        <v>0</v>
      </c>
      <c r="H184" s="138">
        <v>0</v>
      </c>
      <c r="I184" s="138">
        <v>0</v>
      </c>
      <c r="J184" s="138">
        <v>0</v>
      </c>
      <c r="K184" s="138">
        <v>0</v>
      </c>
      <c r="L184" s="138">
        <v>0</v>
      </c>
      <c r="M184" s="138">
        <v>251.7</v>
      </c>
      <c r="N184" s="241">
        <v>0</v>
      </c>
      <c r="O184" s="240">
        <v>1960.0999999999997</v>
      </c>
      <c r="P184" s="138">
        <v>1708.3999999999999</v>
      </c>
      <c r="Q184" s="139">
        <v>0</v>
      </c>
      <c r="R184" s="139">
        <v>0</v>
      </c>
      <c r="S184" s="138">
        <v>0</v>
      </c>
      <c r="T184" s="139">
        <v>0</v>
      </c>
      <c r="U184" s="139">
        <v>0</v>
      </c>
      <c r="V184" s="139">
        <v>0</v>
      </c>
      <c r="W184" s="139">
        <v>251.7</v>
      </c>
      <c r="X184" s="242">
        <v>0</v>
      </c>
      <c r="Y184" s="243">
        <v>1917.2070000000001</v>
      </c>
      <c r="Z184" s="139">
        <v>1665.5070000000001</v>
      </c>
      <c r="AA184" s="139">
        <v>0</v>
      </c>
      <c r="AB184" s="139">
        <v>0</v>
      </c>
      <c r="AC184" s="139">
        <v>0</v>
      </c>
      <c r="AD184" s="149">
        <v>0</v>
      </c>
      <c r="AE184" s="139">
        <v>0</v>
      </c>
      <c r="AF184" s="139">
        <v>0</v>
      </c>
      <c r="AG184" s="140">
        <v>251.7</v>
      </c>
      <c r="AH184" s="142">
        <v>0</v>
      </c>
      <c r="AI184" s="247">
        <v>-42.892999999999574</v>
      </c>
      <c r="AJ184" s="138">
        <v>-42.892999999999802</v>
      </c>
      <c r="AK184" s="138">
        <v>0</v>
      </c>
      <c r="AL184" s="138">
        <v>0</v>
      </c>
      <c r="AM184" s="138">
        <v>0</v>
      </c>
      <c r="AN184" s="138">
        <v>0</v>
      </c>
      <c r="AO184" s="138">
        <v>0</v>
      </c>
      <c r="AP184" s="138">
        <v>0</v>
      </c>
      <c r="AQ184" s="138">
        <v>0</v>
      </c>
      <c r="AR184" s="241">
        <v>0</v>
      </c>
      <c r="AS184" s="247">
        <v>97.811693280955069</v>
      </c>
      <c r="AT184" s="138">
        <v>97.489288222898622</v>
      </c>
      <c r="AU184" s="138">
        <v>0</v>
      </c>
      <c r="AV184" s="138">
        <v>0</v>
      </c>
      <c r="AW184" s="138">
        <v>0</v>
      </c>
      <c r="AX184" s="138">
        <v>0</v>
      </c>
      <c r="AY184" s="138">
        <v>0</v>
      </c>
      <c r="AZ184" s="138">
        <v>0</v>
      </c>
      <c r="BA184" s="138">
        <v>100</v>
      </c>
      <c r="BB184" s="241">
        <v>0</v>
      </c>
    </row>
    <row r="185" spans="1:54" s="174" customFormat="1" ht="18" customHeight="1" x14ac:dyDescent="0.25">
      <c r="A185" s="244">
        <v>21</v>
      </c>
      <c r="B185" s="245">
        <v>222100</v>
      </c>
      <c r="C185" s="238">
        <v>178</v>
      </c>
      <c r="D185" s="239" t="s">
        <v>1409</v>
      </c>
      <c r="E185" s="247">
        <v>645.80000000000007</v>
      </c>
      <c r="F185" s="138">
        <v>534.1</v>
      </c>
      <c r="G185" s="138">
        <v>0</v>
      </c>
      <c r="H185" s="138">
        <v>0</v>
      </c>
      <c r="I185" s="138">
        <v>0</v>
      </c>
      <c r="J185" s="138">
        <v>0</v>
      </c>
      <c r="K185" s="138">
        <v>0</v>
      </c>
      <c r="L185" s="138">
        <v>0</v>
      </c>
      <c r="M185" s="138">
        <v>111.7</v>
      </c>
      <c r="N185" s="241">
        <v>0</v>
      </c>
      <c r="O185" s="240">
        <v>658.40000000000009</v>
      </c>
      <c r="P185" s="138">
        <v>546.70000000000005</v>
      </c>
      <c r="Q185" s="139">
        <v>0</v>
      </c>
      <c r="R185" s="139">
        <v>0</v>
      </c>
      <c r="S185" s="138">
        <v>0</v>
      </c>
      <c r="T185" s="139">
        <v>0</v>
      </c>
      <c r="U185" s="139">
        <v>0</v>
      </c>
      <c r="V185" s="139">
        <v>0</v>
      </c>
      <c r="W185" s="139">
        <v>111.7</v>
      </c>
      <c r="X185" s="242">
        <v>0</v>
      </c>
      <c r="Y185" s="243">
        <v>333.22109999999998</v>
      </c>
      <c r="Z185" s="139">
        <v>221.52109999999999</v>
      </c>
      <c r="AA185" s="139">
        <v>0</v>
      </c>
      <c r="AB185" s="139">
        <v>0</v>
      </c>
      <c r="AC185" s="139">
        <v>0</v>
      </c>
      <c r="AD185" s="149">
        <v>0</v>
      </c>
      <c r="AE185" s="139">
        <v>0</v>
      </c>
      <c r="AF185" s="139">
        <v>0</v>
      </c>
      <c r="AG185" s="140">
        <v>111.7</v>
      </c>
      <c r="AH185" s="142">
        <v>0</v>
      </c>
      <c r="AI185" s="247">
        <v>-325.17890000000011</v>
      </c>
      <c r="AJ185" s="138">
        <v>-325.17890000000006</v>
      </c>
      <c r="AK185" s="138">
        <v>0</v>
      </c>
      <c r="AL185" s="138">
        <v>0</v>
      </c>
      <c r="AM185" s="138">
        <v>0</v>
      </c>
      <c r="AN185" s="138">
        <v>0</v>
      </c>
      <c r="AO185" s="138">
        <v>0</v>
      </c>
      <c r="AP185" s="138">
        <v>0</v>
      </c>
      <c r="AQ185" s="138">
        <v>0</v>
      </c>
      <c r="AR185" s="241">
        <v>0</v>
      </c>
      <c r="AS185" s="247">
        <v>50.61073815309841</v>
      </c>
      <c r="AT185" s="138">
        <v>40.519681726723974</v>
      </c>
      <c r="AU185" s="138">
        <v>0</v>
      </c>
      <c r="AV185" s="138">
        <v>0</v>
      </c>
      <c r="AW185" s="138">
        <v>0</v>
      </c>
      <c r="AX185" s="138">
        <v>0</v>
      </c>
      <c r="AY185" s="138">
        <v>0</v>
      </c>
      <c r="AZ185" s="138">
        <v>0</v>
      </c>
      <c r="BA185" s="138">
        <v>100</v>
      </c>
      <c r="BB185" s="241">
        <v>0</v>
      </c>
    </row>
    <row r="186" spans="1:54" s="174" customFormat="1" ht="18" customHeight="1" x14ac:dyDescent="0.25">
      <c r="A186" s="244">
        <v>21</v>
      </c>
      <c r="B186" s="245">
        <v>222100</v>
      </c>
      <c r="C186" s="238">
        <v>179</v>
      </c>
      <c r="D186" s="239" t="s">
        <v>1410</v>
      </c>
      <c r="E186" s="247">
        <v>1315.3</v>
      </c>
      <c r="F186" s="138">
        <v>669.6</v>
      </c>
      <c r="G186" s="138">
        <v>0</v>
      </c>
      <c r="H186" s="138">
        <v>0</v>
      </c>
      <c r="I186" s="138">
        <v>0</v>
      </c>
      <c r="J186" s="138">
        <v>0</v>
      </c>
      <c r="K186" s="138">
        <v>0</v>
      </c>
      <c r="L186" s="138">
        <v>500</v>
      </c>
      <c r="M186" s="138">
        <v>145.69999999999999</v>
      </c>
      <c r="N186" s="241">
        <v>0</v>
      </c>
      <c r="O186" s="240">
        <v>1372.3000000000002</v>
      </c>
      <c r="P186" s="138">
        <v>726.6</v>
      </c>
      <c r="Q186" s="139">
        <v>0</v>
      </c>
      <c r="R186" s="139">
        <v>0</v>
      </c>
      <c r="S186" s="138">
        <v>0</v>
      </c>
      <c r="T186" s="139">
        <v>0</v>
      </c>
      <c r="U186" s="139">
        <v>0</v>
      </c>
      <c r="V186" s="139">
        <v>500</v>
      </c>
      <c r="W186" s="139">
        <v>145.69999999999999</v>
      </c>
      <c r="X186" s="242">
        <v>0</v>
      </c>
      <c r="Y186" s="243">
        <v>953.3094000000001</v>
      </c>
      <c r="Z186" s="139">
        <v>336.20780000000002</v>
      </c>
      <c r="AA186" s="139">
        <v>0</v>
      </c>
      <c r="AB186" s="139">
        <v>0</v>
      </c>
      <c r="AC186" s="139">
        <v>0</v>
      </c>
      <c r="AD186" s="149">
        <v>0</v>
      </c>
      <c r="AE186" s="139">
        <v>0</v>
      </c>
      <c r="AF186" s="139">
        <v>471.40159999999997</v>
      </c>
      <c r="AG186" s="140">
        <v>145.69999999999999</v>
      </c>
      <c r="AH186" s="142">
        <v>0</v>
      </c>
      <c r="AI186" s="247">
        <v>-418.99060000000009</v>
      </c>
      <c r="AJ186" s="138">
        <v>-390.3922</v>
      </c>
      <c r="AK186" s="138">
        <v>0</v>
      </c>
      <c r="AL186" s="138">
        <v>0</v>
      </c>
      <c r="AM186" s="138">
        <v>0</v>
      </c>
      <c r="AN186" s="138">
        <v>0</v>
      </c>
      <c r="AO186" s="138">
        <v>0</v>
      </c>
      <c r="AP186" s="138">
        <v>-28.598400000000026</v>
      </c>
      <c r="AQ186" s="138">
        <v>0</v>
      </c>
      <c r="AR186" s="241">
        <v>0</v>
      </c>
      <c r="AS186" s="247">
        <v>69.468002623333092</v>
      </c>
      <c r="AT186" s="138">
        <v>46.271373520506472</v>
      </c>
      <c r="AU186" s="138">
        <v>0</v>
      </c>
      <c r="AV186" s="138">
        <v>0</v>
      </c>
      <c r="AW186" s="138">
        <v>0</v>
      </c>
      <c r="AX186" s="138">
        <v>0</v>
      </c>
      <c r="AY186" s="138">
        <v>0</v>
      </c>
      <c r="AZ186" s="138">
        <v>94.280319999999989</v>
      </c>
      <c r="BA186" s="138">
        <v>100</v>
      </c>
      <c r="BB186" s="241">
        <v>0</v>
      </c>
    </row>
    <row r="187" spans="1:54" s="174" customFormat="1" ht="18" customHeight="1" x14ac:dyDescent="0.25">
      <c r="A187" s="244">
        <v>21</v>
      </c>
      <c r="B187" s="245">
        <v>222100</v>
      </c>
      <c r="C187" s="238">
        <v>180</v>
      </c>
      <c r="D187" s="239" t="s">
        <v>1411</v>
      </c>
      <c r="E187" s="247">
        <v>2811.5</v>
      </c>
      <c r="F187" s="138">
        <v>1592.3</v>
      </c>
      <c r="G187" s="138">
        <v>0</v>
      </c>
      <c r="H187" s="138">
        <v>0</v>
      </c>
      <c r="I187" s="138">
        <v>0</v>
      </c>
      <c r="J187" s="138">
        <v>0</v>
      </c>
      <c r="K187" s="138">
        <v>0</v>
      </c>
      <c r="L187" s="138">
        <v>1000</v>
      </c>
      <c r="M187" s="138">
        <v>219.2</v>
      </c>
      <c r="N187" s="241">
        <v>0</v>
      </c>
      <c r="O187" s="240">
        <v>3013.8999999999996</v>
      </c>
      <c r="P187" s="138">
        <v>1794.7</v>
      </c>
      <c r="Q187" s="139">
        <v>0</v>
      </c>
      <c r="R187" s="139">
        <v>0</v>
      </c>
      <c r="S187" s="138">
        <v>0</v>
      </c>
      <c r="T187" s="139">
        <v>0</v>
      </c>
      <c r="U187" s="139">
        <v>0</v>
      </c>
      <c r="V187" s="139">
        <v>1000</v>
      </c>
      <c r="W187" s="139">
        <v>219.2</v>
      </c>
      <c r="X187" s="242">
        <v>0</v>
      </c>
      <c r="Y187" s="243">
        <v>1952.9855</v>
      </c>
      <c r="Z187" s="139">
        <v>1733.7855</v>
      </c>
      <c r="AA187" s="139">
        <v>0</v>
      </c>
      <c r="AB187" s="139">
        <v>0</v>
      </c>
      <c r="AC187" s="139">
        <v>0</v>
      </c>
      <c r="AD187" s="149">
        <v>0</v>
      </c>
      <c r="AE187" s="139">
        <v>0</v>
      </c>
      <c r="AF187" s="139">
        <v>0</v>
      </c>
      <c r="AG187" s="140">
        <v>219.2</v>
      </c>
      <c r="AH187" s="142">
        <v>0</v>
      </c>
      <c r="AI187" s="247">
        <v>-1060.9144999999996</v>
      </c>
      <c r="AJ187" s="138">
        <v>-60.914500000000089</v>
      </c>
      <c r="AK187" s="138">
        <v>0</v>
      </c>
      <c r="AL187" s="138">
        <v>0</v>
      </c>
      <c r="AM187" s="138">
        <v>0</v>
      </c>
      <c r="AN187" s="138">
        <v>0</v>
      </c>
      <c r="AO187" s="138">
        <v>0</v>
      </c>
      <c r="AP187" s="138">
        <v>-1000</v>
      </c>
      <c r="AQ187" s="138">
        <v>0</v>
      </c>
      <c r="AR187" s="241">
        <v>0</v>
      </c>
      <c r="AS187" s="247">
        <v>64.799280002654385</v>
      </c>
      <c r="AT187" s="138">
        <v>96.605867275867823</v>
      </c>
      <c r="AU187" s="138">
        <v>0</v>
      </c>
      <c r="AV187" s="138">
        <v>0</v>
      </c>
      <c r="AW187" s="138">
        <v>0</v>
      </c>
      <c r="AX187" s="138">
        <v>0</v>
      </c>
      <c r="AY187" s="138">
        <v>0</v>
      </c>
      <c r="AZ187" s="138">
        <v>0</v>
      </c>
      <c r="BA187" s="138">
        <v>100</v>
      </c>
      <c r="BB187" s="241">
        <v>0</v>
      </c>
    </row>
    <row r="188" spans="1:54" s="174" customFormat="1" ht="18" customHeight="1" x14ac:dyDescent="0.25">
      <c r="A188" s="244">
        <v>21</v>
      </c>
      <c r="B188" s="245">
        <v>222100</v>
      </c>
      <c r="C188" s="238">
        <v>181</v>
      </c>
      <c r="D188" s="239" t="s">
        <v>1412</v>
      </c>
      <c r="E188" s="247">
        <v>2913.6000000000004</v>
      </c>
      <c r="F188" s="138">
        <v>2097.3000000000002</v>
      </c>
      <c r="G188" s="138">
        <v>0</v>
      </c>
      <c r="H188" s="138">
        <v>0</v>
      </c>
      <c r="I188" s="138">
        <v>0</v>
      </c>
      <c r="J188" s="138">
        <v>0</v>
      </c>
      <c r="K188" s="138">
        <v>0</v>
      </c>
      <c r="L188" s="138">
        <v>500</v>
      </c>
      <c r="M188" s="138">
        <v>316.3</v>
      </c>
      <c r="N188" s="241">
        <v>0</v>
      </c>
      <c r="O188" s="240">
        <v>3026.3</v>
      </c>
      <c r="P188" s="138">
        <v>2210</v>
      </c>
      <c r="Q188" s="139">
        <v>0</v>
      </c>
      <c r="R188" s="139">
        <v>0</v>
      </c>
      <c r="S188" s="138">
        <v>0</v>
      </c>
      <c r="T188" s="139">
        <v>0</v>
      </c>
      <c r="U188" s="139">
        <v>0</v>
      </c>
      <c r="V188" s="139">
        <v>500</v>
      </c>
      <c r="W188" s="139">
        <v>316.3</v>
      </c>
      <c r="X188" s="242">
        <v>0</v>
      </c>
      <c r="Y188" s="243">
        <v>2917.1797000000001</v>
      </c>
      <c r="Z188" s="139">
        <v>2100.8797</v>
      </c>
      <c r="AA188" s="139">
        <v>0</v>
      </c>
      <c r="AB188" s="139">
        <v>0</v>
      </c>
      <c r="AC188" s="139">
        <v>0</v>
      </c>
      <c r="AD188" s="149">
        <v>0</v>
      </c>
      <c r="AE188" s="139">
        <v>0</v>
      </c>
      <c r="AF188" s="139">
        <v>500</v>
      </c>
      <c r="AG188" s="140">
        <v>316.3</v>
      </c>
      <c r="AH188" s="142">
        <v>0</v>
      </c>
      <c r="AI188" s="247">
        <v>-109.12030000000004</v>
      </c>
      <c r="AJ188" s="138">
        <v>-109.12030000000004</v>
      </c>
      <c r="AK188" s="138">
        <v>0</v>
      </c>
      <c r="AL188" s="138">
        <v>0</v>
      </c>
      <c r="AM188" s="138">
        <v>0</v>
      </c>
      <c r="AN188" s="138">
        <v>0</v>
      </c>
      <c r="AO188" s="138">
        <v>0</v>
      </c>
      <c r="AP188" s="138">
        <v>0</v>
      </c>
      <c r="AQ188" s="138">
        <v>0</v>
      </c>
      <c r="AR188" s="241">
        <v>0</v>
      </c>
      <c r="AS188" s="247">
        <v>96.394266926610044</v>
      </c>
      <c r="AT188" s="138">
        <v>95.062429864253389</v>
      </c>
      <c r="AU188" s="138">
        <v>0</v>
      </c>
      <c r="AV188" s="138">
        <v>0</v>
      </c>
      <c r="AW188" s="138">
        <v>0</v>
      </c>
      <c r="AX188" s="138">
        <v>0</v>
      </c>
      <c r="AY188" s="138">
        <v>0</v>
      </c>
      <c r="AZ188" s="138">
        <v>100</v>
      </c>
      <c r="BA188" s="138">
        <v>100</v>
      </c>
      <c r="BB188" s="241">
        <v>0</v>
      </c>
    </row>
    <row r="189" spans="1:54" s="174" customFormat="1" ht="18" customHeight="1" x14ac:dyDescent="0.25">
      <c r="A189" s="244">
        <v>21</v>
      </c>
      <c r="B189" s="245">
        <v>222100</v>
      </c>
      <c r="C189" s="238">
        <v>182</v>
      </c>
      <c r="D189" s="239" t="s">
        <v>1413</v>
      </c>
      <c r="E189" s="247">
        <v>1282.0999999999999</v>
      </c>
      <c r="F189" s="138">
        <v>1146.5999999999999</v>
      </c>
      <c r="G189" s="138">
        <v>0</v>
      </c>
      <c r="H189" s="138">
        <v>0</v>
      </c>
      <c r="I189" s="138">
        <v>0</v>
      </c>
      <c r="J189" s="138">
        <v>0</v>
      </c>
      <c r="K189" s="138">
        <v>0</v>
      </c>
      <c r="L189" s="138">
        <v>0</v>
      </c>
      <c r="M189" s="138">
        <v>135.5</v>
      </c>
      <c r="N189" s="241">
        <v>0</v>
      </c>
      <c r="O189" s="240">
        <v>1340.5</v>
      </c>
      <c r="P189" s="138">
        <v>1205</v>
      </c>
      <c r="Q189" s="139">
        <v>0</v>
      </c>
      <c r="R189" s="139">
        <v>0</v>
      </c>
      <c r="S189" s="138">
        <v>0</v>
      </c>
      <c r="T189" s="139">
        <v>0</v>
      </c>
      <c r="U189" s="139">
        <v>0</v>
      </c>
      <c r="V189" s="139">
        <v>0</v>
      </c>
      <c r="W189" s="139">
        <v>135.5</v>
      </c>
      <c r="X189" s="242">
        <v>0</v>
      </c>
      <c r="Y189" s="243">
        <v>1340.5</v>
      </c>
      <c r="Z189" s="139">
        <v>1205</v>
      </c>
      <c r="AA189" s="139">
        <v>0</v>
      </c>
      <c r="AB189" s="139">
        <v>0</v>
      </c>
      <c r="AC189" s="139">
        <v>0</v>
      </c>
      <c r="AD189" s="149">
        <v>0</v>
      </c>
      <c r="AE189" s="139">
        <v>0</v>
      </c>
      <c r="AF189" s="139">
        <v>0</v>
      </c>
      <c r="AG189" s="140">
        <v>135.5</v>
      </c>
      <c r="AH189" s="142">
        <v>0</v>
      </c>
      <c r="AI189" s="247">
        <v>0</v>
      </c>
      <c r="AJ189" s="138">
        <v>0</v>
      </c>
      <c r="AK189" s="138">
        <v>0</v>
      </c>
      <c r="AL189" s="138">
        <v>0</v>
      </c>
      <c r="AM189" s="138">
        <v>0</v>
      </c>
      <c r="AN189" s="138">
        <v>0</v>
      </c>
      <c r="AO189" s="138">
        <v>0</v>
      </c>
      <c r="AP189" s="138">
        <v>0</v>
      </c>
      <c r="AQ189" s="138">
        <v>0</v>
      </c>
      <c r="AR189" s="241">
        <v>0</v>
      </c>
      <c r="AS189" s="247">
        <v>100</v>
      </c>
      <c r="AT189" s="138">
        <v>100</v>
      </c>
      <c r="AU189" s="138">
        <v>0</v>
      </c>
      <c r="AV189" s="138">
        <v>0</v>
      </c>
      <c r="AW189" s="138">
        <v>0</v>
      </c>
      <c r="AX189" s="138">
        <v>0</v>
      </c>
      <c r="AY189" s="138">
        <v>0</v>
      </c>
      <c r="AZ189" s="138">
        <v>0</v>
      </c>
      <c r="BA189" s="138">
        <v>100</v>
      </c>
      <c r="BB189" s="241">
        <v>0</v>
      </c>
    </row>
    <row r="190" spans="1:54" s="174" customFormat="1" ht="18" customHeight="1" x14ac:dyDescent="0.25">
      <c r="A190" s="244">
        <v>21</v>
      </c>
      <c r="B190" s="245">
        <v>222100</v>
      </c>
      <c r="C190" s="238">
        <v>183</v>
      </c>
      <c r="D190" s="239" t="s">
        <v>1414</v>
      </c>
      <c r="E190" s="247">
        <v>1371.8</v>
      </c>
      <c r="F190" s="138">
        <v>1195.2</v>
      </c>
      <c r="G190" s="138">
        <v>0</v>
      </c>
      <c r="H190" s="138">
        <v>0</v>
      </c>
      <c r="I190" s="138">
        <v>0</v>
      </c>
      <c r="J190" s="138">
        <v>0</v>
      </c>
      <c r="K190" s="138">
        <v>0</v>
      </c>
      <c r="L190" s="138">
        <v>0</v>
      </c>
      <c r="M190" s="138">
        <v>176.6</v>
      </c>
      <c r="N190" s="241">
        <v>0</v>
      </c>
      <c r="O190" s="240">
        <v>1466.8</v>
      </c>
      <c r="P190" s="138">
        <v>1290.2</v>
      </c>
      <c r="Q190" s="139">
        <v>0</v>
      </c>
      <c r="R190" s="139">
        <v>0</v>
      </c>
      <c r="S190" s="138">
        <v>0</v>
      </c>
      <c r="T190" s="139">
        <v>0</v>
      </c>
      <c r="U190" s="139">
        <v>0</v>
      </c>
      <c r="V190" s="139">
        <v>0</v>
      </c>
      <c r="W190" s="139">
        <v>176.6</v>
      </c>
      <c r="X190" s="242">
        <v>0</v>
      </c>
      <c r="Y190" s="243">
        <v>1372.5641999999998</v>
      </c>
      <c r="Z190" s="139">
        <v>1196.0301999999999</v>
      </c>
      <c r="AA190" s="139">
        <v>0</v>
      </c>
      <c r="AB190" s="139">
        <v>0</v>
      </c>
      <c r="AC190" s="139">
        <v>0</v>
      </c>
      <c r="AD190" s="149">
        <v>0</v>
      </c>
      <c r="AE190" s="139">
        <v>0</v>
      </c>
      <c r="AF190" s="139">
        <v>0</v>
      </c>
      <c r="AG190" s="140">
        <v>176.53399999999999</v>
      </c>
      <c r="AH190" s="142">
        <v>0</v>
      </c>
      <c r="AI190" s="247">
        <v>-94.235800000000154</v>
      </c>
      <c r="AJ190" s="138">
        <v>-94.169800000000123</v>
      </c>
      <c r="AK190" s="138">
        <v>0</v>
      </c>
      <c r="AL190" s="138">
        <v>0</v>
      </c>
      <c r="AM190" s="138">
        <v>0</v>
      </c>
      <c r="AN190" s="138">
        <v>0</v>
      </c>
      <c r="AO190" s="138">
        <v>0</v>
      </c>
      <c r="AP190" s="138">
        <v>0</v>
      </c>
      <c r="AQ190" s="138">
        <v>-6.6000000000002501E-2</v>
      </c>
      <c r="AR190" s="241">
        <v>0</v>
      </c>
      <c r="AS190" s="247">
        <v>93.57541587128442</v>
      </c>
      <c r="AT190" s="138">
        <v>92.701147108975348</v>
      </c>
      <c r="AU190" s="138">
        <v>0</v>
      </c>
      <c r="AV190" s="138">
        <v>0</v>
      </c>
      <c r="AW190" s="138">
        <v>0</v>
      </c>
      <c r="AX190" s="138">
        <v>0</v>
      </c>
      <c r="AY190" s="138">
        <v>0</v>
      </c>
      <c r="AZ190" s="138">
        <v>0</v>
      </c>
      <c r="BA190" s="138">
        <v>99.962627406568515</v>
      </c>
      <c r="BB190" s="241">
        <v>0</v>
      </c>
    </row>
    <row r="191" spans="1:54" s="174" customFormat="1" ht="18" customHeight="1" x14ac:dyDescent="0.25">
      <c r="A191" s="244">
        <v>0</v>
      </c>
      <c r="B191" s="244"/>
      <c r="C191" s="238">
        <v>184</v>
      </c>
      <c r="D191" s="239"/>
      <c r="E191" s="240">
        <v>0</v>
      </c>
      <c r="F191" s="138"/>
      <c r="G191" s="138"/>
      <c r="H191" s="138"/>
      <c r="I191" s="138"/>
      <c r="J191" s="138"/>
      <c r="K191" s="138"/>
      <c r="L191" s="138"/>
      <c r="M191" s="138"/>
      <c r="N191" s="241"/>
      <c r="O191" s="240">
        <v>0</v>
      </c>
      <c r="P191" s="138">
        <v>0</v>
      </c>
      <c r="Q191" s="139"/>
      <c r="R191" s="139"/>
      <c r="S191" s="138">
        <v>0</v>
      </c>
      <c r="T191" s="139">
        <v>0</v>
      </c>
      <c r="U191" s="139"/>
      <c r="V191" s="139"/>
      <c r="W191" s="139"/>
      <c r="X191" s="242"/>
      <c r="Y191" s="243">
        <v>0</v>
      </c>
      <c r="Z191" s="139">
        <v>0</v>
      </c>
      <c r="AA191" s="139"/>
      <c r="AB191" s="139"/>
      <c r="AC191" s="139">
        <v>0</v>
      </c>
      <c r="AD191" s="149">
        <v>0</v>
      </c>
      <c r="AE191" s="139"/>
      <c r="AF191" s="139"/>
      <c r="AG191" s="140"/>
      <c r="AH191" s="142"/>
      <c r="AI191" s="240">
        <v>0</v>
      </c>
      <c r="AJ191" s="138">
        <v>0</v>
      </c>
      <c r="AK191" s="138">
        <v>0</v>
      </c>
      <c r="AL191" s="138">
        <v>0</v>
      </c>
      <c r="AM191" s="138">
        <v>0</v>
      </c>
      <c r="AN191" s="138">
        <v>0</v>
      </c>
      <c r="AO191" s="138">
        <v>0</v>
      </c>
      <c r="AP191" s="138">
        <v>0</v>
      </c>
      <c r="AQ191" s="138">
        <v>0</v>
      </c>
      <c r="AR191" s="241">
        <v>0</v>
      </c>
      <c r="AS191" s="240">
        <v>0</v>
      </c>
      <c r="AT191" s="138">
        <v>0</v>
      </c>
      <c r="AU191" s="138">
        <v>0</v>
      </c>
      <c r="AV191" s="138">
        <v>0</v>
      </c>
      <c r="AW191" s="138">
        <v>0</v>
      </c>
      <c r="AX191" s="138">
        <v>0</v>
      </c>
      <c r="AY191" s="138">
        <v>0</v>
      </c>
      <c r="AZ191" s="138">
        <v>0</v>
      </c>
      <c r="BA191" s="138">
        <v>0</v>
      </c>
      <c r="BB191" s="241">
        <v>0</v>
      </c>
    </row>
    <row r="192" spans="1:54" s="174" customFormat="1" ht="18" customHeight="1" x14ac:dyDescent="0.25">
      <c r="A192" s="244">
        <v>20</v>
      </c>
      <c r="B192" s="245">
        <v>222500</v>
      </c>
      <c r="C192" s="238">
        <v>185</v>
      </c>
      <c r="D192" s="246" t="s">
        <v>1415</v>
      </c>
      <c r="E192" s="247">
        <v>191684.60000000003</v>
      </c>
      <c r="F192" s="144">
        <v>161061.70000000001</v>
      </c>
      <c r="G192" s="144">
        <v>500</v>
      </c>
      <c r="H192" s="144">
        <v>4475</v>
      </c>
      <c r="I192" s="144">
        <v>4933.5</v>
      </c>
      <c r="J192" s="144">
        <v>0</v>
      </c>
      <c r="K192" s="144">
        <v>0</v>
      </c>
      <c r="L192" s="144">
        <v>3341</v>
      </c>
      <c r="M192" s="144">
        <v>15865.2</v>
      </c>
      <c r="N192" s="248">
        <v>1508.2</v>
      </c>
      <c r="O192" s="247">
        <v>201892.80000000005</v>
      </c>
      <c r="P192" s="144">
        <v>170747.6</v>
      </c>
      <c r="Q192" s="144">
        <v>500</v>
      </c>
      <c r="R192" s="144">
        <v>69.900000000000006</v>
      </c>
      <c r="S192" s="144">
        <v>4921.8</v>
      </c>
      <c r="T192" s="144">
        <v>4939.1000000000004</v>
      </c>
      <c r="U192" s="144">
        <v>0</v>
      </c>
      <c r="V192" s="144">
        <v>3341</v>
      </c>
      <c r="W192" s="144">
        <v>15865.2</v>
      </c>
      <c r="X192" s="248">
        <v>1508.2</v>
      </c>
      <c r="Y192" s="247">
        <v>196335.1569</v>
      </c>
      <c r="Z192" s="144">
        <v>167319.54350000003</v>
      </c>
      <c r="AA192" s="144">
        <v>500</v>
      </c>
      <c r="AB192" s="144">
        <v>69.87</v>
      </c>
      <c r="AC192" s="144">
        <v>4809.0420999999997</v>
      </c>
      <c r="AD192" s="149">
        <v>3694.2846999999997</v>
      </c>
      <c r="AE192" s="144">
        <v>0</v>
      </c>
      <c r="AF192" s="144">
        <v>3341</v>
      </c>
      <c r="AG192" s="144">
        <v>15093.2166</v>
      </c>
      <c r="AH192" s="248">
        <v>1508.2</v>
      </c>
      <c r="AI192" s="247">
        <v>-5557.6431000000448</v>
      </c>
      <c r="AJ192" s="144">
        <v>-3428.0564999999769</v>
      </c>
      <c r="AK192" s="144">
        <v>0</v>
      </c>
      <c r="AL192" s="144">
        <v>-3.0000000000001137E-2</v>
      </c>
      <c r="AM192" s="144">
        <v>-112.75790000000052</v>
      </c>
      <c r="AN192" s="144">
        <v>-1244.8153000000007</v>
      </c>
      <c r="AO192" s="144">
        <v>0</v>
      </c>
      <c r="AP192" s="144">
        <v>0</v>
      </c>
      <c r="AQ192" s="144">
        <v>-771.98340000000098</v>
      </c>
      <c r="AR192" s="248">
        <v>0</v>
      </c>
      <c r="AS192" s="247">
        <v>97.247230659042799</v>
      </c>
      <c r="AT192" s="144">
        <v>97.992325221555092</v>
      </c>
      <c r="AU192" s="144">
        <v>100</v>
      </c>
      <c r="AV192" s="144">
        <v>99.957081545064369</v>
      </c>
      <c r="AW192" s="144">
        <v>97.709010930960204</v>
      </c>
      <c r="AX192" s="144">
        <v>74.796718025551201</v>
      </c>
      <c r="AY192" s="144">
        <v>0</v>
      </c>
      <c r="AZ192" s="144">
        <v>100</v>
      </c>
      <c r="BA192" s="144">
        <v>95.134108615082056</v>
      </c>
      <c r="BB192" s="248">
        <v>100</v>
      </c>
    </row>
    <row r="193" spans="1:54" s="237" customFormat="1" ht="18" customHeight="1" x14ac:dyDescent="0.2">
      <c r="A193" s="244">
        <v>22</v>
      </c>
      <c r="B193" s="245">
        <v>222500</v>
      </c>
      <c r="C193" s="238">
        <v>186</v>
      </c>
      <c r="D193" s="246" t="s">
        <v>1265</v>
      </c>
      <c r="E193" s="247">
        <v>114609.50000000001</v>
      </c>
      <c r="F193" s="144">
        <v>100429.6</v>
      </c>
      <c r="G193" s="144">
        <v>500</v>
      </c>
      <c r="H193" s="144">
        <v>0</v>
      </c>
      <c r="I193" s="144">
        <v>4679.6000000000004</v>
      </c>
      <c r="J193" s="144">
        <v>0</v>
      </c>
      <c r="K193" s="144">
        <v>0</v>
      </c>
      <c r="L193" s="144">
        <v>0</v>
      </c>
      <c r="M193" s="144">
        <v>7492.1</v>
      </c>
      <c r="N193" s="248">
        <v>1508.2</v>
      </c>
      <c r="O193" s="247">
        <v>121478.30000000002</v>
      </c>
      <c r="P193" s="144">
        <v>107228.5</v>
      </c>
      <c r="Q193" s="144">
        <v>500</v>
      </c>
      <c r="R193" s="144">
        <v>69.900000000000006</v>
      </c>
      <c r="S193" s="144">
        <v>0</v>
      </c>
      <c r="T193" s="144">
        <v>4679.6000000000004</v>
      </c>
      <c r="U193" s="144">
        <v>0</v>
      </c>
      <c r="V193" s="144">
        <v>0</v>
      </c>
      <c r="W193" s="144">
        <v>7492.1</v>
      </c>
      <c r="X193" s="248">
        <v>1508.2</v>
      </c>
      <c r="Y193" s="247">
        <v>119125.36199999999</v>
      </c>
      <c r="Z193" s="144">
        <v>106723.03690000001</v>
      </c>
      <c r="AA193" s="144">
        <v>500</v>
      </c>
      <c r="AB193" s="144">
        <v>69.87</v>
      </c>
      <c r="AC193" s="144">
        <v>0</v>
      </c>
      <c r="AD193" s="149">
        <v>3506.3721999999998</v>
      </c>
      <c r="AE193" s="144">
        <v>0</v>
      </c>
      <c r="AF193" s="144">
        <v>0</v>
      </c>
      <c r="AG193" s="144">
        <v>6817.8828999999996</v>
      </c>
      <c r="AH193" s="248">
        <v>1508.2</v>
      </c>
      <c r="AI193" s="247">
        <v>-2352.9380000000237</v>
      </c>
      <c r="AJ193" s="144">
        <v>-505.46309999999357</v>
      </c>
      <c r="AK193" s="144">
        <v>0</v>
      </c>
      <c r="AL193" s="144">
        <v>-3.0000000000001137E-2</v>
      </c>
      <c r="AM193" s="144">
        <v>0</v>
      </c>
      <c r="AN193" s="144">
        <v>-1173.2278000000006</v>
      </c>
      <c r="AO193" s="144">
        <v>0</v>
      </c>
      <c r="AP193" s="144">
        <v>0</v>
      </c>
      <c r="AQ193" s="144">
        <v>-674.21710000000076</v>
      </c>
      <c r="AR193" s="248">
        <v>0</v>
      </c>
      <c r="AS193" s="247">
        <v>98.063079578821871</v>
      </c>
      <c r="AT193" s="144">
        <v>99.528611236751431</v>
      </c>
      <c r="AU193" s="144">
        <v>100</v>
      </c>
      <c r="AV193" s="144">
        <v>99.957081545064369</v>
      </c>
      <c r="AW193" s="144">
        <v>0</v>
      </c>
      <c r="AX193" s="144">
        <v>74.928887084366181</v>
      </c>
      <c r="AY193" s="144">
        <v>0</v>
      </c>
      <c r="AZ193" s="144">
        <v>0</v>
      </c>
      <c r="BA193" s="144">
        <v>91.000959677526978</v>
      </c>
      <c r="BB193" s="248">
        <v>100</v>
      </c>
    </row>
    <row r="194" spans="1:54" s="237" customFormat="1" ht="18" customHeight="1" x14ac:dyDescent="0.2">
      <c r="A194" s="244">
        <v>21</v>
      </c>
      <c r="B194" s="245">
        <v>222500</v>
      </c>
      <c r="C194" s="238">
        <v>187</v>
      </c>
      <c r="D194" s="246" t="s">
        <v>1266</v>
      </c>
      <c r="E194" s="247">
        <v>77075.099999999991</v>
      </c>
      <c r="F194" s="144">
        <v>60632.099999999991</v>
      </c>
      <c r="G194" s="144">
        <v>0</v>
      </c>
      <c r="H194" s="144">
        <v>4475</v>
      </c>
      <c r="I194" s="144">
        <v>253.90000000000003</v>
      </c>
      <c r="J194" s="144">
        <v>0</v>
      </c>
      <c r="K194" s="144">
        <v>0</v>
      </c>
      <c r="L194" s="144">
        <v>3341</v>
      </c>
      <c r="M194" s="144">
        <v>8373.1</v>
      </c>
      <c r="N194" s="248">
        <v>0</v>
      </c>
      <c r="O194" s="247">
        <v>80414.500000000015</v>
      </c>
      <c r="P194" s="144">
        <v>63519.1</v>
      </c>
      <c r="Q194" s="144">
        <v>0</v>
      </c>
      <c r="R194" s="144">
        <v>0</v>
      </c>
      <c r="S194" s="144">
        <v>4921.8</v>
      </c>
      <c r="T194" s="144">
        <v>259.5</v>
      </c>
      <c r="U194" s="144">
        <v>0</v>
      </c>
      <c r="V194" s="144">
        <v>3341</v>
      </c>
      <c r="W194" s="144">
        <v>8373.1</v>
      </c>
      <c r="X194" s="248">
        <v>0</v>
      </c>
      <c r="Y194" s="247">
        <v>77209.794900000008</v>
      </c>
      <c r="Z194" s="144">
        <v>60596.506600000008</v>
      </c>
      <c r="AA194" s="144">
        <v>0</v>
      </c>
      <c r="AB194" s="144">
        <v>0</v>
      </c>
      <c r="AC194" s="144">
        <v>4809.0420999999997</v>
      </c>
      <c r="AD194" s="149">
        <v>187.91249999999999</v>
      </c>
      <c r="AE194" s="144">
        <v>0</v>
      </c>
      <c r="AF194" s="144">
        <v>3341</v>
      </c>
      <c r="AG194" s="144">
        <v>8275.3336999999992</v>
      </c>
      <c r="AH194" s="248">
        <v>0</v>
      </c>
      <c r="AI194" s="247">
        <v>-3204.7051000000065</v>
      </c>
      <c r="AJ194" s="144">
        <v>-2922.5933999999907</v>
      </c>
      <c r="AK194" s="144">
        <v>0</v>
      </c>
      <c r="AL194" s="144">
        <v>0</v>
      </c>
      <c r="AM194" s="144">
        <v>-112.75790000000052</v>
      </c>
      <c r="AN194" s="144">
        <v>-71.587500000000006</v>
      </c>
      <c r="AO194" s="144">
        <v>0</v>
      </c>
      <c r="AP194" s="144">
        <v>0</v>
      </c>
      <c r="AQ194" s="144">
        <v>-97.766300000001138</v>
      </c>
      <c r="AR194" s="248">
        <v>0</v>
      </c>
      <c r="AS194" s="247">
        <v>96.014767112896294</v>
      </c>
      <c r="AT194" s="144">
        <v>95.398874669194001</v>
      </c>
      <c r="AU194" s="144">
        <v>0</v>
      </c>
      <c r="AV194" s="144">
        <v>0</v>
      </c>
      <c r="AW194" s="144">
        <v>97.709010930960204</v>
      </c>
      <c r="AX194" s="144">
        <v>72.413294797687854</v>
      </c>
      <c r="AY194" s="144">
        <v>0</v>
      </c>
      <c r="AZ194" s="144">
        <v>100</v>
      </c>
      <c r="BA194" s="144">
        <v>98.832376300294982</v>
      </c>
      <c r="BB194" s="248">
        <v>0</v>
      </c>
    </row>
    <row r="195" spans="1:54" s="174" customFormat="1" ht="27.75" customHeight="1" x14ac:dyDescent="0.25">
      <c r="A195" s="244">
        <v>22</v>
      </c>
      <c r="B195" s="245">
        <v>222500</v>
      </c>
      <c r="C195" s="238">
        <v>188</v>
      </c>
      <c r="D195" s="239" t="s">
        <v>1291</v>
      </c>
      <c r="E195" s="247">
        <v>114609.50000000001</v>
      </c>
      <c r="F195" s="138">
        <v>100429.6</v>
      </c>
      <c r="G195" s="138">
        <v>500</v>
      </c>
      <c r="H195" s="138">
        <v>0</v>
      </c>
      <c r="I195" s="138">
        <v>4679.6000000000004</v>
      </c>
      <c r="J195" s="138">
        <v>0</v>
      </c>
      <c r="K195" s="138">
        <v>0</v>
      </c>
      <c r="L195" s="138">
        <v>0</v>
      </c>
      <c r="M195" s="138">
        <v>7492.1</v>
      </c>
      <c r="N195" s="241">
        <v>1508.2</v>
      </c>
      <c r="O195" s="240">
        <v>121478.30000000002</v>
      </c>
      <c r="P195" s="138">
        <v>107228.5</v>
      </c>
      <c r="Q195" s="139">
        <v>500</v>
      </c>
      <c r="R195" s="139">
        <v>69.900000000000006</v>
      </c>
      <c r="S195" s="138">
        <v>0</v>
      </c>
      <c r="T195" s="139">
        <v>4679.6000000000004</v>
      </c>
      <c r="U195" s="139">
        <v>0</v>
      </c>
      <c r="V195" s="139">
        <v>0</v>
      </c>
      <c r="W195" s="139">
        <v>7492.1</v>
      </c>
      <c r="X195" s="242">
        <v>1508.2</v>
      </c>
      <c r="Y195" s="243">
        <v>119125.36199999999</v>
      </c>
      <c r="Z195" s="139">
        <v>106723.03690000001</v>
      </c>
      <c r="AA195" s="139">
        <v>500</v>
      </c>
      <c r="AB195" s="139">
        <v>69.87</v>
      </c>
      <c r="AC195" s="139">
        <v>0</v>
      </c>
      <c r="AD195" s="149">
        <v>3506.3721999999998</v>
      </c>
      <c r="AE195" s="139">
        <v>0</v>
      </c>
      <c r="AF195" s="139">
        <v>0</v>
      </c>
      <c r="AG195" s="140">
        <v>6817.8828999999996</v>
      </c>
      <c r="AH195" s="142">
        <v>1508.2</v>
      </c>
      <c r="AI195" s="247">
        <v>-2352.9380000000237</v>
      </c>
      <c r="AJ195" s="138">
        <v>-505.46309999999357</v>
      </c>
      <c r="AK195" s="138">
        <v>0</v>
      </c>
      <c r="AL195" s="138">
        <v>-3.0000000000001137E-2</v>
      </c>
      <c r="AM195" s="138">
        <v>0</v>
      </c>
      <c r="AN195" s="138">
        <v>-1173.2278000000006</v>
      </c>
      <c r="AO195" s="138">
        <v>0</v>
      </c>
      <c r="AP195" s="138">
        <v>0</v>
      </c>
      <c r="AQ195" s="138">
        <v>-674.21710000000076</v>
      </c>
      <c r="AR195" s="241">
        <v>0</v>
      </c>
      <c r="AS195" s="247">
        <v>98.063079578821871</v>
      </c>
      <c r="AT195" s="138">
        <v>99.528611236751431</v>
      </c>
      <c r="AU195" s="138">
        <v>100</v>
      </c>
      <c r="AV195" s="138">
        <v>99.957081545064369</v>
      </c>
      <c r="AW195" s="138">
        <v>0</v>
      </c>
      <c r="AX195" s="138">
        <v>74.928887084366181</v>
      </c>
      <c r="AY195" s="138">
        <v>0</v>
      </c>
      <c r="AZ195" s="138">
        <v>0</v>
      </c>
      <c r="BA195" s="138">
        <v>91.000959677526978</v>
      </c>
      <c r="BB195" s="241">
        <v>100</v>
      </c>
    </row>
    <row r="196" spans="1:54" s="174" customFormat="1" ht="18" customHeight="1" x14ac:dyDescent="0.25">
      <c r="A196" s="244">
        <v>21</v>
      </c>
      <c r="B196" s="245">
        <v>222500</v>
      </c>
      <c r="C196" s="238">
        <v>189</v>
      </c>
      <c r="D196" s="239" t="s">
        <v>1416</v>
      </c>
      <c r="E196" s="247">
        <v>2654.5</v>
      </c>
      <c r="F196" s="138">
        <v>2443.3000000000002</v>
      </c>
      <c r="G196" s="138">
        <v>0</v>
      </c>
      <c r="H196" s="138">
        <v>0</v>
      </c>
      <c r="I196" s="138">
        <v>0</v>
      </c>
      <c r="J196" s="138">
        <v>0</v>
      </c>
      <c r="K196" s="138">
        <v>0</v>
      </c>
      <c r="L196" s="138">
        <v>0</v>
      </c>
      <c r="M196" s="138">
        <v>211.2</v>
      </c>
      <c r="N196" s="241">
        <v>0</v>
      </c>
      <c r="O196" s="240">
        <v>2754.2999999999997</v>
      </c>
      <c r="P196" s="138">
        <v>2543.1</v>
      </c>
      <c r="Q196" s="139">
        <v>0</v>
      </c>
      <c r="R196" s="139">
        <v>0</v>
      </c>
      <c r="S196" s="138">
        <v>0</v>
      </c>
      <c r="T196" s="139">
        <v>0</v>
      </c>
      <c r="U196" s="139">
        <v>0</v>
      </c>
      <c r="V196" s="139">
        <v>0</v>
      </c>
      <c r="W196" s="139">
        <v>211.2</v>
      </c>
      <c r="X196" s="242">
        <v>0</v>
      </c>
      <c r="Y196" s="243">
        <v>2738.4944999999998</v>
      </c>
      <c r="Z196" s="139">
        <v>2527.2945</v>
      </c>
      <c r="AA196" s="139">
        <v>0</v>
      </c>
      <c r="AB196" s="139">
        <v>0</v>
      </c>
      <c r="AC196" s="139">
        <v>0</v>
      </c>
      <c r="AD196" s="149">
        <v>0</v>
      </c>
      <c r="AE196" s="139">
        <v>0</v>
      </c>
      <c r="AF196" s="139">
        <v>0</v>
      </c>
      <c r="AG196" s="140">
        <v>211.2</v>
      </c>
      <c r="AH196" s="142">
        <v>0</v>
      </c>
      <c r="AI196" s="247">
        <v>-15.805499999999938</v>
      </c>
      <c r="AJ196" s="138">
        <v>-15.805499999999938</v>
      </c>
      <c r="AK196" s="138">
        <v>0</v>
      </c>
      <c r="AL196" s="138">
        <v>0</v>
      </c>
      <c r="AM196" s="138">
        <v>0</v>
      </c>
      <c r="AN196" s="138">
        <v>0</v>
      </c>
      <c r="AO196" s="138">
        <v>0</v>
      </c>
      <c r="AP196" s="138">
        <v>0</v>
      </c>
      <c r="AQ196" s="138">
        <v>0</v>
      </c>
      <c r="AR196" s="241">
        <v>0</v>
      </c>
      <c r="AS196" s="247">
        <v>99.426151835312055</v>
      </c>
      <c r="AT196" s="138">
        <v>99.37849475050136</v>
      </c>
      <c r="AU196" s="138">
        <v>0</v>
      </c>
      <c r="AV196" s="138">
        <v>0</v>
      </c>
      <c r="AW196" s="138">
        <v>0</v>
      </c>
      <c r="AX196" s="138">
        <v>0</v>
      </c>
      <c r="AY196" s="138">
        <v>0</v>
      </c>
      <c r="AZ196" s="138">
        <v>0</v>
      </c>
      <c r="BA196" s="138">
        <v>100</v>
      </c>
      <c r="BB196" s="241">
        <v>0</v>
      </c>
    </row>
    <row r="197" spans="1:54" s="174" customFormat="1" ht="18" customHeight="1" x14ac:dyDescent="0.25">
      <c r="A197" s="244">
        <v>21</v>
      </c>
      <c r="B197" s="245">
        <v>222500</v>
      </c>
      <c r="C197" s="238">
        <v>190</v>
      </c>
      <c r="D197" s="239" t="s">
        <v>1417</v>
      </c>
      <c r="E197" s="247">
        <v>3510.7</v>
      </c>
      <c r="F197" s="138">
        <v>3136.5</v>
      </c>
      <c r="G197" s="138">
        <v>0</v>
      </c>
      <c r="H197" s="138">
        <v>0</v>
      </c>
      <c r="I197" s="138">
        <v>0</v>
      </c>
      <c r="J197" s="138">
        <v>0</v>
      </c>
      <c r="K197" s="138">
        <v>0</v>
      </c>
      <c r="L197" s="138">
        <v>0</v>
      </c>
      <c r="M197" s="138">
        <v>374.2</v>
      </c>
      <c r="N197" s="241">
        <v>0</v>
      </c>
      <c r="O197" s="240">
        <v>3734.5999999999995</v>
      </c>
      <c r="P197" s="138">
        <v>3360.3999999999996</v>
      </c>
      <c r="Q197" s="139">
        <v>0</v>
      </c>
      <c r="R197" s="139">
        <v>0</v>
      </c>
      <c r="S197" s="138">
        <v>0</v>
      </c>
      <c r="T197" s="139">
        <v>0</v>
      </c>
      <c r="U197" s="139">
        <v>0</v>
      </c>
      <c r="V197" s="139">
        <v>0</v>
      </c>
      <c r="W197" s="139">
        <v>374.2</v>
      </c>
      <c r="X197" s="242">
        <v>0</v>
      </c>
      <c r="Y197" s="243">
        <v>3550.0746999999997</v>
      </c>
      <c r="Z197" s="139">
        <v>3176.1634999999997</v>
      </c>
      <c r="AA197" s="139">
        <v>0</v>
      </c>
      <c r="AB197" s="139">
        <v>0</v>
      </c>
      <c r="AC197" s="139">
        <v>0</v>
      </c>
      <c r="AD197" s="149">
        <v>0</v>
      </c>
      <c r="AE197" s="139">
        <v>0</v>
      </c>
      <c r="AF197" s="139">
        <v>0</v>
      </c>
      <c r="AG197" s="140">
        <v>373.91120000000001</v>
      </c>
      <c r="AH197" s="142">
        <v>0</v>
      </c>
      <c r="AI197" s="247">
        <v>-184.52529999999979</v>
      </c>
      <c r="AJ197" s="138">
        <v>-184.23649999999998</v>
      </c>
      <c r="AK197" s="138">
        <v>0</v>
      </c>
      <c r="AL197" s="138">
        <v>0</v>
      </c>
      <c r="AM197" s="138">
        <v>0</v>
      </c>
      <c r="AN197" s="138">
        <v>0</v>
      </c>
      <c r="AO197" s="138">
        <v>0</v>
      </c>
      <c r="AP197" s="138">
        <v>0</v>
      </c>
      <c r="AQ197" s="138">
        <v>-0.28879999999998063</v>
      </c>
      <c r="AR197" s="241">
        <v>0</v>
      </c>
      <c r="AS197" s="247">
        <v>95.059034434745357</v>
      </c>
      <c r="AT197" s="138">
        <v>94.517423521009405</v>
      </c>
      <c r="AU197" s="138">
        <v>0</v>
      </c>
      <c r="AV197" s="138">
        <v>0</v>
      </c>
      <c r="AW197" s="138">
        <v>0</v>
      </c>
      <c r="AX197" s="138">
        <v>0</v>
      </c>
      <c r="AY197" s="138">
        <v>0</v>
      </c>
      <c r="AZ197" s="138">
        <v>0</v>
      </c>
      <c r="BA197" s="138">
        <v>99.922822020309994</v>
      </c>
      <c r="BB197" s="241">
        <v>0</v>
      </c>
    </row>
    <row r="198" spans="1:54" s="174" customFormat="1" ht="18" customHeight="1" x14ac:dyDescent="0.25">
      <c r="A198" s="244">
        <v>21</v>
      </c>
      <c r="B198" s="245">
        <v>222500</v>
      </c>
      <c r="C198" s="238">
        <v>191</v>
      </c>
      <c r="D198" s="239" t="s">
        <v>1418</v>
      </c>
      <c r="E198" s="247">
        <v>984.9</v>
      </c>
      <c r="F198" s="138">
        <v>815.1</v>
      </c>
      <c r="G198" s="138">
        <v>0</v>
      </c>
      <c r="H198" s="138">
        <v>0</v>
      </c>
      <c r="I198" s="138">
        <v>51.3</v>
      </c>
      <c r="J198" s="138">
        <v>0</v>
      </c>
      <c r="K198" s="138">
        <v>0</v>
      </c>
      <c r="L198" s="138">
        <v>0</v>
      </c>
      <c r="M198" s="138">
        <v>118.5</v>
      </c>
      <c r="N198" s="241">
        <v>0</v>
      </c>
      <c r="O198" s="240">
        <v>1036.6999999999998</v>
      </c>
      <c r="P198" s="138">
        <v>866.9</v>
      </c>
      <c r="Q198" s="139">
        <v>0</v>
      </c>
      <c r="R198" s="139">
        <v>0</v>
      </c>
      <c r="S198" s="138">
        <v>0</v>
      </c>
      <c r="T198" s="139">
        <v>51.3</v>
      </c>
      <c r="U198" s="139">
        <v>0</v>
      </c>
      <c r="V198" s="139">
        <v>0</v>
      </c>
      <c r="W198" s="139">
        <v>118.5</v>
      </c>
      <c r="X198" s="242">
        <v>0</v>
      </c>
      <c r="Y198" s="243">
        <v>851.88619999999992</v>
      </c>
      <c r="Z198" s="139">
        <v>709.27539999999999</v>
      </c>
      <c r="AA198" s="139">
        <v>0</v>
      </c>
      <c r="AB198" s="139">
        <v>0</v>
      </c>
      <c r="AC198" s="139">
        <v>0</v>
      </c>
      <c r="AD198" s="149">
        <v>32.820799999999998</v>
      </c>
      <c r="AE198" s="139">
        <v>0</v>
      </c>
      <c r="AF198" s="139">
        <v>0</v>
      </c>
      <c r="AG198" s="140">
        <v>109.79</v>
      </c>
      <c r="AH198" s="142">
        <v>0</v>
      </c>
      <c r="AI198" s="247">
        <v>-184.8137999999999</v>
      </c>
      <c r="AJ198" s="138">
        <v>-157.62459999999999</v>
      </c>
      <c r="AK198" s="138">
        <v>0</v>
      </c>
      <c r="AL198" s="138">
        <v>0</v>
      </c>
      <c r="AM198" s="138">
        <v>0</v>
      </c>
      <c r="AN198" s="138">
        <v>-18.479199999999999</v>
      </c>
      <c r="AO198" s="138">
        <v>0</v>
      </c>
      <c r="AP198" s="138">
        <v>0</v>
      </c>
      <c r="AQ198" s="138">
        <v>-8.7099999999999937</v>
      </c>
      <c r="AR198" s="241">
        <v>0</v>
      </c>
      <c r="AS198" s="247">
        <v>82.172875470242118</v>
      </c>
      <c r="AT198" s="138">
        <v>81.817441458068984</v>
      </c>
      <c r="AU198" s="138">
        <v>0</v>
      </c>
      <c r="AV198" s="138">
        <v>0</v>
      </c>
      <c r="AW198" s="138">
        <v>0</v>
      </c>
      <c r="AX198" s="138">
        <v>63.978167641325534</v>
      </c>
      <c r="AY198" s="138">
        <v>0</v>
      </c>
      <c r="AZ198" s="138">
        <v>0</v>
      </c>
      <c r="BA198" s="138">
        <v>92.649789029535867</v>
      </c>
      <c r="BB198" s="241">
        <v>0</v>
      </c>
    </row>
    <row r="199" spans="1:54" s="174" customFormat="1" ht="18" customHeight="1" x14ac:dyDescent="0.25">
      <c r="A199" s="244">
        <v>21</v>
      </c>
      <c r="B199" s="245">
        <v>222500</v>
      </c>
      <c r="C199" s="238">
        <v>192</v>
      </c>
      <c r="D199" s="239" t="s">
        <v>1419</v>
      </c>
      <c r="E199" s="247">
        <v>1069.2</v>
      </c>
      <c r="F199" s="138">
        <v>953.7</v>
      </c>
      <c r="G199" s="138">
        <v>0</v>
      </c>
      <c r="H199" s="138">
        <v>0</v>
      </c>
      <c r="I199" s="138">
        <v>0</v>
      </c>
      <c r="J199" s="138">
        <v>0</v>
      </c>
      <c r="K199" s="138">
        <v>0</v>
      </c>
      <c r="L199" s="138">
        <v>0</v>
      </c>
      <c r="M199" s="138">
        <v>115.5</v>
      </c>
      <c r="N199" s="241">
        <v>0</v>
      </c>
      <c r="O199" s="240">
        <v>1112.3</v>
      </c>
      <c r="P199" s="138">
        <v>996.8</v>
      </c>
      <c r="Q199" s="139">
        <v>0</v>
      </c>
      <c r="R199" s="139">
        <v>0</v>
      </c>
      <c r="S199" s="138">
        <v>0</v>
      </c>
      <c r="T199" s="139">
        <v>0</v>
      </c>
      <c r="U199" s="139">
        <v>0</v>
      </c>
      <c r="V199" s="139">
        <v>0</v>
      </c>
      <c r="W199" s="139">
        <v>115.5</v>
      </c>
      <c r="X199" s="242">
        <v>0</v>
      </c>
      <c r="Y199" s="243">
        <v>1112.3</v>
      </c>
      <c r="Z199" s="139">
        <v>996.8</v>
      </c>
      <c r="AA199" s="139">
        <v>0</v>
      </c>
      <c r="AB199" s="139">
        <v>0</v>
      </c>
      <c r="AC199" s="139">
        <v>0</v>
      </c>
      <c r="AD199" s="149">
        <v>0</v>
      </c>
      <c r="AE199" s="139">
        <v>0</v>
      </c>
      <c r="AF199" s="139">
        <v>0</v>
      </c>
      <c r="AG199" s="140">
        <v>115.5</v>
      </c>
      <c r="AH199" s="142">
        <v>0</v>
      </c>
      <c r="AI199" s="247">
        <v>0</v>
      </c>
      <c r="AJ199" s="138">
        <v>0</v>
      </c>
      <c r="AK199" s="138">
        <v>0</v>
      </c>
      <c r="AL199" s="138">
        <v>0</v>
      </c>
      <c r="AM199" s="138">
        <v>0</v>
      </c>
      <c r="AN199" s="138">
        <v>0</v>
      </c>
      <c r="AO199" s="138">
        <v>0</v>
      </c>
      <c r="AP199" s="138">
        <v>0</v>
      </c>
      <c r="AQ199" s="138">
        <v>0</v>
      </c>
      <c r="AR199" s="241">
        <v>0</v>
      </c>
      <c r="AS199" s="247">
        <v>100</v>
      </c>
      <c r="AT199" s="138">
        <v>100</v>
      </c>
      <c r="AU199" s="138">
        <v>0</v>
      </c>
      <c r="AV199" s="138">
        <v>0</v>
      </c>
      <c r="AW199" s="138">
        <v>0</v>
      </c>
      <c r="AX199" s="138">
        <v>0</v>
      </c>
      <c r="AY199" s="138">
        <v>0</v>
      </c>
      <c r="AZ199" s="138">
        <v>0</v>
      </c>
      <c r="BA199" s="138">
        <v>100</v>
      </c>
      <c r="BB199" s="241">
        <v>0</v>
      </c>
    </row>
    <row r="200" spans="1:54" s="174" customFormat="1" ht="18" customHeight="1" x14ac:dyDescent="0.25">
      <c r="A200" s="244">
        <v>21</v>
      </c>
      <c r="B200" s="245">
        <v>222500</v>
      </c>
      <c r="C200" s="238">
        <v>193</v>
      </c>
      <c r="D200" s="239" t="s">
        <v>1415</v>
      </c>
      <c r="E200" s="247">
        <v>17396</v>
      </c>
      <c r="F200" s="138">
        <v>11114.2</v>
      </c>
      <c r="G200" s="138">
        <v>0</v>
      </c>
      <c r="H200" s="138">
        <v>4475</v>
      </c>
      <c r="I200" s="138">
        <v>100</v>
      </c>
      <c r="J200" s="138">
        <v>0</v>
      </c>
      <c r="K200" s="138">
        <v>0</v>
      </c>
      <c r="L200" s="138">
        <v>0</v>
      </c>
      <c r="M200" s="138">
        <v>1706.8</v>
      </c>
      <c r="N200" s="241">
        <v>0</v>
      </c>
      <c r="O200" s="240">
        <v>17998.499999999996</v>
      </c>
      <c r="P200" s="138">
        <v>11269.9</v>
      </c>
      <c r="Q200" s="139">
        <v>0</v>
      </c>
      <c r="R200" s="139">
        <v>0</v>
      </c>
      <c r="S200" s="138">
        <v>4921.8</v>
      </c>
      <c r="T200" s="139">
        <v>100</v>
      </c>
      <c r="U200" s="139">
        <v>0</v>
      </c>
      <c r="V200" s="139">
        <v>0</v>
      </c>
      <c r="W200" s="139">
        <v>1706.8</v>
      </c>
      <c r="X200" s="242">
        <v>0</v>
      </c>
      <c r="Y200" s="243">
        <v>17176.3508</v>
      </c>
      <c r="Z200" s="139">
        <v>10600.4722</v>
      </c>
      <c r="AA200" s="139">
        <v>0</v>
      </c>
      <c r="AB200" s="139">
        <v>0</v>
      </c>
      <c r="AC200" s="139">
        <v>4809.0420999999997</v>
      </c>
      <c r="AD200" s="149">
        <v>60.036499999999997</v>
      </c>
      <c r="AE200" s="139">
        <v>0</v>
      </c>
      <c r="AF200" s="139">
        <v>0</v>
      </c>
      <c r="AG200" s="140">
        <v>1706.8</v>
      </c>
      <c r="AH200" s="142">
        <v>0</v>
      </c>
      <c r="AI200" s="247">
        <v>-822.1491999999962</v>
      </c>
      <c r="AJ200" s="138">
        <v>-669.42779999999948</v>
      </c>
      <c r="AK200" s="138">
        <v>0</v>
      </c>
      <c r="AL200" s="138">
        <v>0</v>
      </c>
      <c r="AM200" s="138">
        <v>-112.75790000000052</v>
      </c>
      <c r="AN200" s="138">
        <v>-39.963500000000003</v>
      </c>
      <c r="AO200" s="138">
        <v>0</v>
      </c>
      <c r="AP200" s="138">
        <v>0</v>
      </c>
      <c r="AQ200" s="138">
        <v>0</v>
      </c>
      <c r="AR200" s="241">
        <v>0</v>
      </c>
      <c r="AS200" s="247">
        <v>95.432123788093463</v>
      </c>
      <c r="AT200" s="138">
        <v>94.060037799803027</v>
      </c>
      <c r="AU200" s="138">
        <v>0</v>
      </c>
      <c r="AV200" s="138">
        <v>0</v>
      </c>
      <c r="AW200" s="138">
        <v>97.709010930960204</v>
      </c>
      <c r="AX200" s="138">
        <v>60.03649999999999</v>
      </c>
      <c r="AY200" s="138">
        <v>0</v>
      </c>
      <c r="AZ200" s="138">
        <v>0</v>
      </c>
      <c r="BA200" s="138">
        <v>100</v>
      </c>
      <c r="BB200" s="241">
        <v>0</v>
      </c>
    </row>
    <row r="201" spans="1:54" s="174" customFormat="1" ht="18" customHeight="1" x14ac:dyDescent="0.25">
      <c r="A201" s="244">
        <v>21</v>
      </c>
      <c r="B201" s="245">
        <v>222500</v>
      </c>
      <c r="C201" s="238">
        <v>194</v>
      </c>
      <c r="D201" s="239" t="s">
        <v>1420</v>
      </c>
      <c r="E201" s="247">
        <v>1139.2</v>
      </c>
      <c r="F201" s="138">
        <v>984</v>
      </c>
      <c r="G201" s="138">
        <v>0</v>
      </c>
      <c r="H201" s="138">
        <v>0</v>
      </c>
      <c r="I201" s="138">
        <v>0</v>
      </c>
      <c r="J201" s="138">
        <v>0</v>
      </c>
      <c r="K201" s="138">
        <v>0</v>
      </c>
      <c r="L201" s="138">
        <v>0</v>
      </c>
      <c r="M201" s="138">
        <v>155.19999999999999</v>
      </c>
      <c r="N201" s="241">
        <v>0</v>
      </c>
      <c r="O201" s="240">
        <v>1201.6999999999998</v>
      </c>
      <c r="P201" s="138">
        <v>1046.5</v>
      </c>
      <c r="Q201" s="139">
        <v>0</v>
      </c>
      <c r="R201" s="139">
        <v>0</v>
      </c>
      <c r="S201" s="138">
        <v>0</v>
      </c>
      <c r="T201" s="139">
        <v>0</v>
      </c>
      <c r="U201" s="139">
        <v>0</v>
      </c>
      <c r="V201" s="139">
        <v>0</v>
      </c>
      <c r="W201" s="139">
        <v>155.19999999999999</v>
      </c>
      <c r="X201" s="242">
        <v>0</v>
      </c>
      <c r="Y201" s="243">
        <v>1201.6878999999999</v>
      </c>
      <c r="Z201" s="139">
        <v>1046.5</v>
      </c>
      <c r="AA201" s="139">
        <v>0</v>
      </c>
      <c r="AB201" s="139">
        <v>0</v>
      </c>
      <c r="AC201" s="139">
        <v>0</v>
      </c>
      <c r="AD201" s="149">
        <v>0</v>
      </c>
      <c r="AE201" s="139">
        <v>0</v>
      </c>
      <c r="AF201" s="139">
        <v>0</v>
      </c>
      <c r="AG201" s="140">
        <v>155.18790000000001</v>
      </c>
      <c r="AH201" s="142">
        <v>0</v>
      </c>
      <c r="AI201" s="247">
        <v>-1.2099999999918509E-2</v>
      </c>
      <c r="AJ201" s="138">
        <v>0</v>
      </c>
      <c r="AK201" s="138">
        <v>0</v>
      </c>
      <c r="AL201" s="138">
        <v>0</v>
      </c>
      <c r="AM201" s="138">
        <v>0</v>
      </c>
      <c r="AN201" s="138">
        <v>0</v>
      </c>
      <c r="AO201" s="138">
        <v>0</v>
      </c>
      <c r="AP201" s="138">
        <v>0</v>
      </c>
      <c r="AQ201" s="138">
        <v>-1.2099999999975353E-2</v>
      </c>
      <c r="AR201" s="241">
        <v>0</v>
      </c>
      <c r="AS201" s="247">
        <v>99.998993093118088</v>
      </c>
      <c r="AT201" s="138">
        <v>100</v>
      </c>
      <c r="AU201" s="138">
        <v>0</v>
      </c>
      <c r="AV201" s="138">
        <v>0</v>
      </c>
      <c r="AW201" s="138">
        <v>0</v>
      </c>
      <c r="AX201" s="138">
        <v>0</v>
      </c>
      <c r="AY201" s="138">
        <v>0</v>
      </c>
      <c r="AZ201" s="138">
        <v>0</v>
      </c>
      <c r="BA201" s="138">
        <v>99.992203608247436</v>
      </c>
      <c r="BB201" s="241">
        <v>0</v>
      </c>
    </row>
    <row r="202" spans="1:54" s="174" customFormat="1" ht="18" customHeight="1" x14ac:dyDescent="0.25">
      <c r="A202" s="244">
        <v>21</v>
      </c>
      <c r="B202" s="245">
        <v>222500</v>
      </c>
      <c r="C202" s="238">
        <v>195</v>
      </c>
      <c r="D202" s="239" t="s">
        <v>1421</v>
      </c>
      <c r="E202" s="247">
        <v>625.80000000000007</v>
      </c>
      <c r="F202" s="138">
        <v>544.6</v>
      </c>
      <c r="G202" s="138">
        <v>0</v>
      </c>
      <c r="H202" s="138">
        <v>0</v>
      </c>
      <c r="I202" s="138">
        <v>0</v>
      </c>
      <c r="J202" s="138">
        <v>0</v>
      </c>
      <c r="K202" s="138">
        <v>0</v>
      </c>
      <c r="L202" s="138">
        <v>0</v>
      </c>
      <c r="M202" s="138">
        <v>81.2</v>
      </c>
      <c r="N202" s="241">
        <v>0</v>
      </c>
      <c r="O202" s="240">
        <v>695.30000000000007</v>
      </c>
      <c r="P202" s="138">
        <v>614.1</v>
      </c>
      <c r="Q202" s="139">
        <v>0</v>
      </c>
      <c r="R202" s="139">
        <v>0</v>
      </c>
      <c r="S202" s="138">
        <v>0</v>
      </c>
      <c r="T202" s="139">
        <v>0</v>
      </c>
      <c r="U202" s="139">
        <v>0</v>
      </c>
      <c r="V202" s="139">
        <v>0</v>
      </c>
      <c r="W202" s="139">
        <v>81.2</v>
      </c>
      <c r="X202" s="242">
        <v>0</v>
      </c>
      <c r="Y202" s="243">
        <v>609.4828</v>
      </c>
      <c r="Z202" s="139">
        <v>605.22199999999998</v>
      </c>
      <c r="AA202" s="139">
        <v>0</v>
      </c>
      <c r="AB202" s="139">
        <v>0</v>
      </c>
      <c r="AC202" s="139">
        <v>0</v>
      </c>
      <c r="AD202" s="149">
        <v>0</v>
      </c>
      <c r="AE202" s="139">
        <v>0</v>
      </c>
      <c r="AF202" s="139">
        <v>0</v>
      </c>
      <c r="AG202" s="140">
        <v>4.2607999999999997</v>
      </c>
      <c r="AH202" s="142">
        <v>0</v>
      </c>
      <c r="AI202" s="247">
        <v>-85.817200000000071</v>
      </c>
      <c r="AJ202" s="138">
        <v>-8.8780000000000427</v>
      </c>
      <c r="AK202" s="138">
        <v>0</v>
      </c>
      <c r="AL202" s="138">
        <v>0</v>
      </c>
      <c r="AM202" s="138">
        <v>0</v>
      </c>
      <c r="AN202" s="138">
        <v>0</v>
      </c>
      <c r="AO202" s="138">
        <v>0</v>
      </c>
      <c r="AP202" s="138">
        <v>0</v>
      </c>
      <c r="AQ202" s="138">
        <v>-76.9392</v>
      </c>
      <c r="AR202" s="241">
        <v>0</v>
      </c>
      <c r="AS202" s="247">
        <v>87.657529124119066</v>
      </c>
      <c r="AT202" s="138">
        <v>98.554307116104866</v>
      </c>
      <c r="AU202" s="138">
        <v>0</v>
      </c>
      <c r="AV202" s="138">
        <v>0</v>
      </c>
      <c r="AW202" s="138">
        <v>0</v>
      </c>
      <c r="AX202" s="138">
        <v>0</v>
      </c>
      <c r="AY202" s="138">
        <v>0</v>
      </c>
      <c r="AZ202" s="138">
        <v>0</v>
      </c>
      <c r="BA202" s="138">
        <v>5.2472906403940884</v>
      </c>
      <c r="BB202" s="241">
        <v>0</v>
      </c>
    </row>
    <row r="203" spans="1:54" s="174" customFormat="1" ht="18" customHeight="1" x14ac:dyDescent="0.25">
      <c r="A203" s="244">
        <v>21</v>
      </c>
      <c r="B203" s="245">
        <v>222500</v>
      </c>
      <c r="C203" s="238">
        <v>196</v>
      </c>
      <c r="D203" s="239" t="s">
        <v>1422</v>
      </c>
      <c r="E203" s="247">
        <v>1972.1</v>
      </c>
      <c r="F203" s="138">
        <v>1671.7</v>
      </c>
      <c r="G203" s="138">
        <v>0</v>
      </c>
      <c r="H203" s="138">
        <v>0</v>
      </c>
      <c r="I203" s="138">
        <v>0</v>
      </c>
      <c r="J203" s="138">
        <v>0</v>
      </c>
      <c r="K203" s="138">
        <v>0</v>
      </c>
      <c r="L203" s="138">
        <v>0</v>
      </c>
      <c r="M203" s="138">
        <v>300.39999999999998</v>
      </c>
      <c r="N203" s="241">
        <v>0</v>
      </c>
      <c r="O203" s="240">
        <v>2073.1000000000004</v>
      </c>
      <c r="P203" s="138">
        <v>1772.7</v>
      </c>
      <c r="Q203" s="139">
        <v>0</v>
      </c>
      <c r="R203" s="139">
        <v>0</v>
      </c>
      <c r="S203" s="138">
        <v>0</v>
      </c>
      <c r="T203" s="139">
        <v>0</v>
      </c>
      <c r="U203" s="139">
        <v>0</v>
      </c>
      <c r="V203" s="139">
        <v>0</v>
      </c>
      <c r="W203" s="139">
        <v>300.39999999999998</v>
      </c>
      <c r="X203" s="242">
        <v>0</v>
      </c>
      <c r="Y203" s="243">
        <v>2072.0531000000001</v>
      </c>
      <c r="Z203" s="139">
        <v>1772.1805999999999</v>
      </c>
      <c r="AA203" s="139">
        <v>0</v>
      </c>
      <c r="AB203" s="139">
        <v>0</v>
      </c>
      <c r="AC203" s="139">
        <v>0</v>
      </c>
      <c r="AD203" s="149">
        <v>0</v>
      </c>
      <c r="AE203" s="139">
        <v>0</v>
      </c>
      <c r="AF203" s="139">
        <v>0</v>
      </c>
      <c r="AG203" s="140">
        <v>299.8725</v>
      </c>
      <c r="AH203" s="142">
        <v>0</v>
      </c>
      <c r="AI203" s="247">
        <v>-1.0469000000002779</v>
      </c>
      <c r="AJ203" s="138">
        <v>-0.51940000000013242</v>
      </c>
      <c r="AK203" s="138">
        <v>0</v>
      </c>
      <c r="AL203" s="138">
        <v>0</v>
      </c>
      <c r="AM203" s="138">
        <v>0</v>
      </c>
      <c r="AN203" s="138">
        <v>0</v>
      </c>
      <c r="AO203" s="138">
        <v>0</v>
      </c>
      <c r="AP203" s="138">
        <v>0</v>
      </c>
      <c r="AQ203" s="138">
        <v>-0.52749999999997499</v>
      </c>
      <c r="AR203" s="241">
        <v>0</v>
      </c>
      <c r="AS203" s="247">
        <v>99.949500747672559</v>
      </c>
      <c r="AT203" s="138">
        <v>99.970700062052231</v>
      </c>
      <c r="AU203" s="138">
        <v>0</v>
      </c>
      <c r="AV203" s="138">
        <v>0</v>
      </c>
      <c r="AW203" s="138">
        <v>0</v>
      </c>
      <c r="AX203" s="138">
        <v>0</v>
      </c>
      <c r="AY203" s="138">
        <v>0</v>
      </c>
      <c r="AZ203" s="138">
        <v>0</v>
      </c>
      <c r="BA203" s="138">
        <v>99.824400798934761</v>
      </c>
      <c r="BB203" s="241">
        <v>0</v>
      </c>
    </row>
    <row r="204" spans="1:54" s="174" customFormat="1" ht="18" customHeight="1" x14ac:dyDescent="0.25">
      <c r="A204" s="244">
        <v>21</v>
      </c>
      <c r="B204" s="245">
        <v>222500</v>
      </c>
      <c r="C204" s="238">
        <v>197</v>
      </c>
      <c r="D204" s="239" t="s">
        <v>1423</v>
      </c>
      <c r="E204" s="247">
        <v>1407.1</v>
      </c>
      <c r="F204" s="138">
        <v>1245.0999999999999</v>
      </c>
      <c r="G204" s="138">
        <v>0</v>
      </c>
      <c r="H204" s="138">
        <v>0</v>
      </c>
      <c r="I204" s="138">
        <v>0</v>
      </c>
      <c r="J204" s="138">
        <v>0</v>
      </c>
      <c r="K204" s="138">
        <v>0</v>
      </c>
      <c r="L204" s="138">
        <v>0</v>
      </c>
      <c r="M204" s="138">
        <v>162</v>
      </c>
      <c r="N204" s="241">
        <v>0</v>
      </c>
      <c r="O204" s="240">
        <v>1525.3</v>
      </c>
      <c r="P204" s="138">
        <v>1363.3</v>
      </c>
      <c r="Q204" s="139">
        <v>0</v>
      </c>
      <c r="R204" s="139">
        <v>0</v>
      </c>
      <c r="S204" s="138">
        <v>0</v>
      </c>
      <c r="T204" s="139">
        <v>0</v>
      </c>
      <c r="U204" s="139">
        <v>0</v>
      </c>
      <c r="V204" s="139">
        <v>0</v>
      </c>
      <c r="W204" s="139">
        <v>162</v>
      </c>
      <c r="X204" s="242">
        <v>0</v>
      </c>
      <c r="Y204" s="243">
        <v>1509.5358999999999</v>
      </c>
      <c r="Z204" s="139">
        <v>1347.5358999999999</v>
      </c>
      <c r="AA204" s="139">
        <v>0</v>
      </c>
      <c r="AB204" s="139">
        <v>0</v>
      </c>
      <c r="AC204" s="139">
        <v>0</v>
      </c>
      <c r="AD204" s="149">
        <v>0</v>
      </c>
      <c r="AE204" s="139">
        <v>0</v>
      </c>
      <c r="AF204" s="139">
        <v>0</v>
      </c>
      <c r="AG204" s="140">
        <v>162</v>
      </c>
      <c r="AH204" s="142">
        <v>0</v>
      </c>
      <c r="AI204" s="247">
        <v>-15.764100000000099</v>
      </c>
      <c r="AJ204" s="138">
        <v>-15.764100000000099</v>
      </c>
      <c r="AK204" s="138">
        <v>0</v>
      </c>
      <c r="AL204" s="138">
        <v>0</v>
      </c>
      <c r="AM204" s="138">
        <v>0</v>
      </c>
      <c r="AN204" s="138">
        <v>0</v>
      </c>
      <c r="AO204" s="138">
        <v>0</v>
      </c>
      <c r="AP204" s="138">
        <v>0</v>
      </c>
      <c r="AQ204" s="138">
        <v>0</v>
      </c>
      <c r="AR204" s="241">
        <v>0</v>
      </c>
      <c r="AS204" s="247">
        <v>98.966491837671271</v>
      </c>
      <c r="AT204" s="138">
        <v>98.843680774591064</v>
      </c>
      <c r="AU204" s="138">
        <v>0</v>
      </c>
      <c r="AV204" s="138">
        <v>0</v>
      </c>
      <c r="AW204" s="138">
        <v>0</v>
      </c>
      <c r="AX204" s="138">
        <v>0</v>
      </c>
      <c r="AY204" s="138">
        <v>0</v>
      </c>
      <c r="AZ204" s="138">
        <v>0</v>
      </c>
      <c r="BA204" s="138">
        <v>100</v>
      </c>
      <c r="BB204" s="241">
        <v>0</v>
      </c>
    </row>
    <row r="205" spans="1:54" s="174" customFormat="1" ht="18" customHeight="1" x14ac:dyDescent="0.25">
      <c r="A205" s="244">
        <v>21</v>
      </c>
      <c r="B205" s="245">
        <v>222500</v>
      </c>
      <c r="C205" s="238">
        <v>198</v>
      </c>
      <c r="D205" s="239" t="s">
        <v>1424</v>
      </c>
      <c r="E205" s="247">
        <v>1669.1000000000001</v>
      </c>
      <c r="F205" s="138">
        <v>1470.2</v>
      </c>
      <c r="G205" s="138">
        <v>0</v>
      </c>
      <c r="H205" s="138">
        <v>0</v>
      </c>
      <c r="I205" s="138">
        <v>0</v>
      </c>
      <c r="J205" s="138">
        <v>0</v>
      </c>
      <c r="K205" s="138">
        <v>0</v>
      </c>
      <c r="L205" s="138">
        <v>0</v>
      </c>
      <c r="M205" s="138">
        <v>198.9</v>
      </c>
      <c r="N205" s="241">
        <v>0</v>
      </c>
      <c r="O205" s="240">
        <v>1906.3</v>
      </c>
      <c r="P205" s="138">
        <v>1707.3999999999999</v>
      </c>
      <c r="Q205" s="139">
        <v>0</v>
      </c>
      <c r="R205" s="139">
        <v>0</v>
      </c>
      <c r="S205" s="138">
        <v>0</v>
      </c>
      <c r="T205" s="139">
        <v>0</v>
      </c>
      <c r="U205" s="139">
        <v>0</v>
      </c>
      <c r="V205" s="139">
        <v>0</v>
      </c>
      <c r="W205" s="139">
        <v>198.9</v>
      </c>
      <c r="X205" s="242">
        <v>0</v>
      </c>
      <c r="Y205" s="243">
        <v>1838.2695000000001</v>
      </c>
      <c r="Z205" s="139">
        <v>1639.3695</v>
      </c>
      <c r="AA205" s="139">
        <v>0</v>
      </c>
      <c r="AB205" s="139">
        <v>0</v>
      </c>
      <c r="AC205" s="139">
        <v>0</v>
      </c>
      <c r="AD205" s="149">
        <v>0</v>
      </c>
      <c r="AE205" s="139">
        <v>0</v>
      </c>
      <c r="AF205" s="139">
        <v>0</v>
      </c>
      <c r="AG205" s="140">
        <v>198.9</v>
      </c>
      <c r="AH205" s="142">
        <v>0</v>
      </c>
      <c r="AI205" s="247">
        <v>-68.030499999999847</v>
      </c>
      <c r="AJ205" s="138">
        <v>-68.030499999999847</v>
      </c>
      <c r="AK205" s="138">
        <v>0</v>
      </c>
      <c r="AL205" s="138">
        <v>0</v>
      </c>
      <c r="AM205" s="138">
        <v>0</v>
      </c>
      <c r="AN205" s="138">
        <v>0</v>
      </c>
      <c r="AO205" s="138">
        <v>0</v>
      </c>
      <c r="AP205" s="138">
        <v>0</v>
      </c>
      <c r="AQ205" s="138">
        <v>0</v>
      </c>
      <c r="AR205" s="241">
        <v>0</v>
      </c>
      <c r="AS205" s="247">
        <v>96.43128049100352</v>
      </c>
      <c r="AT205" s="138">
        <v>96.015549959002001</v>
      </c>
      <c r="AU205" s="138">
        <v>0</v>
      </c>
      <c r="AV205" s="138">
        <v>0</v>
      </c>
      <c r="AW205" s="138">
        <v>0</v>
      </c>
      <c r="AX205" s="138">
        <v>0</v>
      </c>
      <c r="AY205" s="138">
        <v>0</v>
      </c>
      <c r="AZ205" s="138">
        <v>0</v>
      </c>
      <c r="BA205" s="138">
        <v>100</v>
      </c>
      <c r="BB205" s="241">
        <v>0</v>
      </c>
    </row>
    <row r="206" spans="1:54" s="174" customFormat="1" ht="18" customHeight="1" x14ac:dyDescent="0.25">
      <c r="A206" s="244">
        <v>21</v>
      </c>
      <c r="B206" s="245">
        <v>222500</v>
      </c>
      <c r="C206" s="238">
        <v>199</v>
      </c>
      <c r="D206" s="239" t="s">
        <v>1425</v>
      </c>
      <c r="E206" s="247">
        <v>1581.1999999999998</v>
      </c>
      <c r="F206" s="138">
        <v>1287.8</v>
      </c>
      <c r="G206" s="138">
        <v>0</v>
      </c>
      <c r="H206" s="138">
        <v>0</v>
      </c>
      <c r="I206" s="138">
        <v>0</v>
      </c>
      <c r="J206" s="138">
        <v>0</v>
      </c>
      <c r="K206" s="138">
        <v>0</v>
      </c>
      <c r="L206" s="138">
        <v>0</v>
      </c>
      <c r="M206" s="138">
        <v>293.39999999999998</v>
      </c>
      <c r="N206" s="241">
        <v>0</v>
      </c>
      <c r="O206" s="240">
        <v>1669.1000000000001</v>
      </c>
      <c r="P206" s="138">
        <v>1375.7</v>
      </c>
      <c r="Q206" s="139">
        <v>0</v>
      </c>
      <c r="R206" s="139">
        <v>0</v>
      </c>
      <c r="S206" s="138">
        <v>0</v>
      </c>
      <c r="T206" s="139">
        <v>0</v>
      </c>
      <c r="U206" s="139">
        <v>0</v>
      </c>
      <c r="V206" s="139">
        <v>0</v>
      </c>
      <c r="W206" s="139">
        <v>293.39999999999998</v>
      </c>
      <c r="X206" s="242">
        <v>0</v>
      </c>
      <c r="Y206" s="243">
        <v>1658.3199</v>
      </c>
      <c r="Z206" s="139">
        <v>1364.9199000000001</v>
      </c>
      <c r="AA206" s="139">
        <v>0</v>
      </c>
      <c r="AB206" s="139">
        <v>0</v>
      </c>
      <c r="AC206" s="139">
        <v>0</v>
      </c>
      <c r="AD206" s="149">
        <v>0</v>
      </c>
      <c r="AE206" s="139">
        <v>0</v>
      </c>
      <c r="AF206" s="139">
        <v>0</v>
      </c>
      <c r="AG206" s="140">
        <v>293.39999999999998</v>
      </c>
      <c r="AH206" s="142">
        <v>0</v>
      </c>
      <c r="AI206" s="247">
        <v>-10.780100000000175</v>
      </c>
      <c r="AJ206" s="138">
        <v>-10.780099999999948</v>
      </c>
      <c r="AK206" s="138">
        <v>0</v>
      </c>
      <c r="AL206" s="138">
        <v>0</v>
      </c>
      <c r="AM206" s="138">
        <v>0</v>
      </c>
      <c r="AN206" s="138">
        <v>0</v>
      </c>
      <c r="AO206" s="138">
        <v>0</v>
      </c>
      <c r="AP206" s="138">
        <v>0</v>
      </c>
      <c r="AQ206" s="138">
        <v>0</v>
      </c>
      <c r="AR206" s="241">
        <v>0</v>
      </c>
      <c r="AS206" s="247">
        <v>99.354136960038332</v>
      </c>
      <c r="AT206" s="138">
        <v>99.216391655157381</v>
      </c>
      <c r="AU206" s="138">
        <v>0</v>
      </c>
      <c r="AV206" s="138">
        <v>0</v>
      </c>
      <c r="AW206" s="138">
        <v>0</v>
      </c>
      <c r="AX206" s="138">
        <v>0</v>
      </c>
      <c r="AY206" s="138">
        <v>0</v>
      </c>
      <c r="AZ206" s="138">
        <v>0</v>
      </c>
      <c r="BA206" s="138">
        <v>100</v>
      </c>
      <c r="BB206" s="241">
        <v>0</v>
      </c>
    </row>
    <row r="207" spans="1:54" s="174" customFormat="1" ht="18" customHeight="1" x14ac:dyDescent="0.25">
      <c r="A207" s="244">
        <v>21</v>
      </c>
      <c r="B207" s="245">
        <v>222500</v>
      </c>
      <c r="C207" s="238">
        <v>200</v>
      </c>
      <c r="D207" s="239" t="s">
        <v>1426</v>
      </c>
      <c r="E207" s="247">
        <v>1234</v>
      </c>
      <c r="F207" s="138">
        <v>1050.2</v>
      </c>
      <c r="G207" s="138">
        <v>0</v>
      </c>
      <c r="H207" s="138">
        <v>0</v>
      </c>
      <c r="I207" s="138">
        <v>0</v>
      </c>
      <c r="J207" s="138">
        <v>0</v>
      </c>
      <c r="K207" s="138">
        <v>0</v>
      </c>
      <c r="L207" s="138">
        <v>0</v>
      </c>
      <c r="M207" s="138">
        <v>183.8</v>
      </c>
      <c r="N207" s="241">
        <v>0</v>
      </c>
      <c r="O207" s="240">
        <v>1294.3999999999999</v>
      </c>
      <c r="P207" s="138">
        <v>1110.6000000000001</v>
      </c>
      <c r="Q207" s="139">
        <v>0</v>
      </c>
      <c r="R207" s="139">
        <v>0</v>
      </c>
      <c r="S207" s="138">
        <v>0</v>
      </c>
      <c r="T207" s="139">
        <v>0</v>
      </c>
      <c r="U207" s="139">
        <v>0</v>
      </c>
      <c r="V207" s="139">
        <v>0</v>
      </c>
      <c r="W207" s="139">
        <v>183.8</v>
      </c>
      <c r="X207" s="242">
        <v>0</v>
      </c>
      <c r="Y207" s="243">
        <v>1253.6453000000001</v>
      </c>
      <c r="Z207" s="139">
        <v>1069.9438</v>
      </c>
      <c r="AA207" s="139">
        <v>0</v>
      </c>
      <c r="AB207" s="139">
        <v>0</v>
      </c>
      <c r="AC207" s="139">
        <v>0</v>
      </c>
      <c r="AD207" s="149">
        <v>0</v>
      </c>
      <c r="AE207" s="139">
        <v>0</v>
      </c>
      <c r="AF207" s="139">
        <v>0</v>
      </c>
      <c r="AG207" s="140">
        <v>183.70150000000001</v>
      </c>
      <c r="AH207" s="142">
        <v>0</v>
      </c>
      <c r="AI207" s="247">
        <v>-40.75469999999973</v>
      </c>
      <c r="AJ207" s="138">
        <v>-40.656200000000126</v>
      </c>
      <c r="AK207" s="138">
        <v>0</v>
      </c>
      <c r="AL207" s="138">
        <v>0</v>
      </c>
      <c r="AM207" s="138">
        <v>0</v>
      </c>
      <c r="AN207" s="138">
        <v>0</v>
      </c>
      <c r="AO207" s="138">
        <v>0</v>
      </c>
      <c r="AP207" s="138">
        <v>0</v>
      </c>
      <c r="AQ207" s="138">
        <v>-9.8500000000001364E-2</v>
      </c>
      <c r="AR207" s="241">
        <v>0</v>
      </c>
      <c r="AS207" s="247">
        <v>96.851460135970356</v>
      </c>
      <c r="AT207" s="138">
        <v>96.339258058706989</v>
      </c>
      <c r="AU207" s="138">
        <v>0</v>
      </c>
      <c r="AV207" s="138">
        <v>0</v>
      </c>
      <c r="AW207" s="138">
        <v>0</v>
      </c>
      <c r="AX207" s="138">
        <v>0</v>
      </c>
      <c r="AY207" s="138">
        <v>0</v>
      </c>
      <c r="AZ207" s="138">
        <v>0</v>
      </c>
      <c r="BA207" s="138">
        <v>99.946409140369965</v>
      </c>
      <c r="BB207" s="241">
        <v>0</v>
      </c>
    </row>
    <row r="208" spans="1:54" s="174" customFormat="1" ht="18" customHeight="1" x14ac:dyDescent="0.25">
      <c r="A208" s="244">
        <v>21</v>
      </c>
      <c r="B208" s="245">
        <v>222500</v>
      </c>
      <c r="C208" s="238">
        <v>201</v>
      </c>
      <c r="D208" s="239" t="s">
        <v>1427</v>
      </c>
      <c r="E208" s="247">
        <v>187.7</v>
      </c>
      <c r="F208" s="138">
        <v>0</v>
      </c>
      <c r="G208" s="138">
        <v>0</v>
      </c>
      <c r="H208" s="138">
        <v>0</v>
      </c>
      <c r="I208" s="138">
        <v>0</v>
      </c>
      <c r="J208" s="138">
        <v>0</v>
      </c>
      <c r="K208" s="138">
        <v>0</v>
      </c>
      <c r="L208" s="138">
        <v>0</v>
      </c>
      <c r="M208" s="138">
        <v>187.7</v>
      </c>
      <c r="N208" s="241">
        <v>0</v>
      </c>
      <c r="O208" s="240">
        <v>187.7</v>
      </c>
      <c r="P208" s="138">
        <v>0</v>
      </c>
      <c r="Q208" s="139">
        <v>0</v>
      </c>
      <c r="R208" s="139">
        <v>0</v>
      </c>
      <c r="S208" s="138">
        <v>0</v>
      </c>
      <c r="T208" s="139">
        <v>0</v>
      </c>
      <c r="U208" s="139">
        <v>0</v>
      </c>
      <c r="V208" s="139">
        <v>0</v>
      </c>
      <c r="W208" s="139">
        <v>187.7</v>
      </c>
      <c r="X208" s="242">
        <v>0</v>
      </c>
      <c r="Y208" s="243">
        <v>186.21780000000001</v>
      </c>
      <c r="Z208" s="139">
        <v>0</v>
      </c>
      <c r="AA208" s="139">
        <v>0</v>
      </c>
      <c r="AB208" s="139">
        <v>0</v>
      </c>
      <c r="AC208" s="139">
        <v>0</v>
      </c>
      <c r="AD208" s="149">
        <v>0</v>
      </c>
      <c r="AE208" s="139">
        <v>0</v>
      </c>
      <c r="AF208" s="139">
        <v>0</v>
      </c>
      <c r="AG208" s="140">
        <v>186.21780000000001</v>
      </c>
      <c r="AH208" s="142">
        <v>0</v>
      </c>
      <c r="AI208" s="247">
        <v>-1.4821999999999775</v>
      </c>
      <c r="AJ208" s="138">
        <v>0</v>
      </c>
      <c r="AK208" s="138">
        <v>0</v>
      </c>
      <c r="AL208" s="138">
        <v>0</v>
      </c>
      <c r="AM208" s="138">
        <v>0</v>
      </c>
      <c r="AN208" s="138">
        <v>0</v>
      </c>
      <c r="AO208" s="138">
        <v>0</v>
      </c>
      <c r="AP208" s="138">
        <v>0</v>
      </c>
      <c r="AQ208" s="138">
        <v>-1.4821999999999775</v>
      </c>
      <c r="AR208" s="241">
        <v>0</v>
      </c>
      <c r="AS208" s="247">
        <v>99.210335641981899</v>
      </c>
      <c r="AT208" s="138">
        <v>0</v>
      </c>
      <c r="AU208" s="138">
        <v>0</v>
      </c>
      <c r="AV208" s="138">
        <v>0</v>
      </c>
      <c r="AW208" s="138">
        <v>0</v>
      </c>
      <c r="AX208" s="138">
        <v>0</v>
      </c>
      <c r="AY208" s="138">
        <v>0</v>
      </c>
      <c r="AZ208" s="138">
        <v>0</v>
      </c>
      <c r="BA208" s="138">
        <v>99.210335641981899</v>
      </c>
      <c r="BB208" s="241">
        <v>0</v>
      </c>
    </row>
    <row r="209" spans="1:54" s="174" customFormat="1" ht="18" customHeight="1" x14ac:dyDescent="0.25">
      <c r="A209" s="244">
        <v>21</v>
      </c>
      <c r="B209" s="245">
        <v>222500</v>
      </c>
      <c r="C209" s="238">
        <v>202</v>
      </c>
      <c r="D209" s="239" t="s">
        <v>1428</v>
      </c>
      <c r="E209" s="247">
        <v>1607.3999999999999</v>
      </c>
      <c r="F209" s="138">
        <v>1378.3</v>
      </c>
      <c r="G209" s="138">
        <v>0</v>
      </c>
      <c r="H209" s="138">
        <v>0</v>
      </c>
      <c r="I209" s="138">
        <v>0</v>
      </c>
      <c r="J209" s="138">
        <v>0</v>
      </c>
      <c r="K209" s="138">
        <v>0</v>
      </c>
      <c r="L209" s="138">
        <v>0</v>
      </c>
      <c r="M209" s="138">
        <v>229.1</v>
      </c>
      <c r="N209" s="241">
        <v>0</v>
      </c>
      <c r="O209" s="240">
        <v>1762.5</v>
      </c>
      <c r="P209" s="138">
        <v>1533.4</v>
      </c>
      <c r="Q209" s="139">
        <v>0</v>
      </c>
      <c r="R209" s="139">
        <v>0</v>
      </c>
      <c r="S209" s="138">
        <v>0</v>
      </c>
      <c r="T209" s="139">
        <v>0</v>
      </c>
      <c r="U209" s="139">
        <v>0</v>
      </c>
      <c r="V209" s="139">
        <v>0</v>
      </c>
      <c r="W209" s="139">
        <v>229.1</v>
      </c>
      <c r="X209" s="242">
        <v>0</v>
      </c>
      <c r="Y209" s="243">
        <v>1711.6108000000002</v>
      </c>
      <c r="Z209" s="139">
        <v>1482.5810000000001</v>
      </c>
      <c r="AA209" s="139">
        <v>0</v>
      </c>
      <c r="AB209" s="139">
        <v>0</v>
      </c>
      <c r="AC209" s="139">
        <v>0</v>
      </c>
      <c r="AD209" s="149">
        <v>0</v>
      </c>
      <c r="AE209" s="139">
        <v>0</v>
      </c>
      <c r="AF209" s="139">
        <v>0</v>
      </c>
      <c r="AG209" s="140">
        <v>229.02979999999999</v>
      </c>
      <c r="AH209" s="142">
        <v>0</v>
      </c>
      <c r="AI209" s="247">
        <v>-50.889199999999846</v>
      </c>
      <c r="AJ209" s="138">
        <v>-50.81899999999996</v>
      </c>
      <c r="AK209" s="138">
        <v>0</v>
      </c>
      <c r="AL209" s="138">
        <v>0</v>
      </c>
      <c r="AM209" s="138">
        <v>0</v>
      </c>
      <c r="AN209" s="138">
        <v>0</v>
      </c>
      <c r="AO209" s="138">
        <v>0</v>
      </c>
      <c r="AP209" s="138">
        <v>0</v>
      </c>
      <c r="AQ209" s="138">
        <v>-7.0199999999999818E-2</v>
      </c>
      <c r="AR209" s="241">
        <v>0</v>
      </c>
      <c r="AS209" s="247">
        <v>97.112669503546115</v>
      </c>
      <c r="AT209" s="138">
        <v>96.685861484283294</v>
      </c>
      <c r="AU209" s="138">
        <v>0</v>
      </c>
      <c r="AV209" s="138">
        <v>0</v>
      </c>
      <c r="AW209" s="138">
        <v>0</v>
      </c>
      <c r="AX209" s="138">
        <v>0</v>
      </c>
      <c r="AY209" s="138">
        <v>0</v>
      </c>
      <c r="AZ209" s="138">
        <v>0</v>
      </c>
      <c r="BA209" s="138">
        <v>99.96935835879529</v>
      </c>
      <c r="BB209" s="241">
        <v>0</v>
      </c>
    </row>
    <row r="210" spans="1:54" s="174" customFormat="1" ht="18" customHeight="1" x14ac:dyDescent="0.25">
      <c r="A210" s="244">
        <v>21</v>
      </c>
      <c r="B210" s="245">
        <v>222500</v>
      </c>
      <c r="C210" s="238">
        <v>203</v>
      </c>
      <c r="D210" s="239" t="s">
        <v>1429</v>
      </c>
      <c r="E210" s="247">
        <v>740.90000000000009</v>
      </c>
      <c r="F210" s="138">
        <v>634.70000000000005</v>
      </c>
      <c r="G210" s="138">
        <v>0</v>
      </c>
      <c r="H210" s="138">
        <v>0</v>
      </c>
      <c r="I210" s="138">
        <v>0</v>
      </c>
      <c r="J210" s="138">
        <v>0</v>
      </c>
      <c r="K210" s="138">
        <v>0</v>
      </c>
      <c r="L210" s="138">
        <v>0</v>
      </c>
      <c r="M210" s="138">
        <v>106.2</v>
      </c>
      <c r="N210" s="241">
        <v>0</v>
      </c>
      <c r="O210" s="240">
        <v>819.5</v>
      </c>
      <c r="P210" s="138">
        <v>713.3</v>
      </c>
      <c r="Q210" s="139">
        <v>0</v>
      </c>
      <c r="R210" s="139">
        <v>0</v>
      </c>
      <c r="S210" s="138">
        <v>0</v>
      </c>
      <c r="T210" s="139">
        <v>0</v>
      </c>
      <c r="U210" s="139">
        <v>0</v>
      </c>
      <c r="V210" s="139">
        <v>0</v>
      </c>
      <c r="W210" s="139">
        <v>106.2</v>
      </c>
      <c r="X210" s="242">
        <v>0</v>
      </c>
      <c r="Y210" s="243">
        <v>818.59929999999997</v>
      </c>
      <c r="Z210" s="139">
        <v>712.41309999999999</v>
      </c>
      <c r="AA210" s="139">
        <v>0</v>
      </c>
      <c r="AB210" s="139">
        <v>0</v>
      </c>
      <c r="AC210" s="139">
        <v>0</v>
      </c>
      <c r="AD210" s="149">
        <v>0</v>
      </c>
      <c r="AE210" s="139">
        <v>0</v>
      </c>
      <c r="AF210" s="139">
        <v>0</v>
      </c>
      <c r="AG210" s="140">
        <v>106.1862</v>
      </c>
      <c r="AH210" s="142">
        <v>0</v>
      </c>
      <c r="AI210" s="247">
        <v>-0.90070000000002892</v>
      </c>
      <c r="AJ210" s="138">
        <v>-0.88689999999996871</v>
      </c>
      <c r="AK210" s="138">
        <v>0</v>
      </c>
      <c r="AL210" s="138">
        <v>0</v>
      </c>
      <c r="AM210" s="138">
        <v>0</v>
      </c>
      <c r="AN210" s="138">
        <v>0</v>
      </c>
      <c r="AO210" s="138">
        <v>0</v>
      </c>
      <c r="AP210" s="138">
        <v>0</v>
      </c>
      <c r="AQ210" s="138">
        <v>-1.3800000000003365E-2</v>
      </c>
      <c r="AR210" s="241">
        <v>0</v>
      </c>
      <c r="AS210" s="247">
        <v>99.890091519219041</v>
      </c>
      <c r="AT210" s="138">
        <v>99.875662414131511</v>
      </c>
      <c r="AU210" s="138">
        <v>0</v>
      </c>
      <c r="AV210" s="138">
        <v>0</v>
      </c>
      <c r="AW210" s="138">
        <v>0</v>
      </c>
      <c r="AX210" s="138">
        <v>0</v>
      </c>
      <c r="AY210" s="138">
        <v>0</v>
      </c>
      <c r="AZ210" s="138">
        <v>0</v>
      </c>
      <c r="BA210" s="138">
        <v>99.987005649717503</v>
      </c>
      <c r="BB210" s="241">
        <v>0</v>
      </c>
    </row>
    <row r="211" spans="1:54" s="174" customFormat="1" ht="18" customHeight="1" x14ac:dyDescent="0.25">
      <c r="A211" s="244">
        <v>21</v>
      </c>
      <c r="B211" s="245">
        <v>222500</v>
      </c>
      <c r="C211" s="238">
        <v>204</v>
      </c>
      <c r="D211" s="239" t="s">
        <v>1430</v>
      </c>
      <c r="E211" s="247">
        <v>1516.3</v>
      </c>
      <c r="F211" s="138">
        <v>1378.7</v>
      </c>
      <c r="G211" s="138">
        <v>0</v>
      </c>
      <c r="H211" s="138">
        <v>0</v>
      </c>
      <c r="I211" s="138">
        <v>0</v>
      </c>
      <c r="J211" s="138">
        <v>0</v>
      </c>
      <c r="K211" s="138">
        <v>0</v>
      </c>
      <c r="L211" s="138">
        <v>0</v>
      </c>
      <c r="M211" s="138">
        <v>137.6</v>
      </c>
      <c r="N211" s="241">
        <v>0</v>
      </c>
      <c r="O211" s="240">
        <v>1612.7</v>
      </c>
      <c r="P211" s="138">
        <v>1475.1000000000001</v>
      </c>
      <c r="Q211" s="139">
        <v>0</v>
      </c>
      <c r="R211" s="139">
        <v>0</v>
      </c>
      <c r="S211" s="138">
        <v>0</v>
      </c>
      <c r="T211" s="139">
        <v>0</v>
      </c>
      <c r="U211" s="139">
        <v>0</v>
      </c>
      <c r="V211" s="139">
        <v>0</v>
      </c>
      <c r="W211" s="139">
        <v>137.6</v>
      </c>
      <c r="X211" s="242">
        <v>0</v>
      </c>
      <c r="Y211" s="243">
        <v>1456.2905000000001</v>
      </c>
      <c r="Z211" s="139">
        <v>1318.7194</v>
      </c>
      <c r="AA211" s="139">
        <v>0</v>
      </c>
      <c r="AB211" s="139">
        <v>0</v>
      </c>
      <c r="AC211" s="139">
        <v>0</v>
      </c>
      <c r="AD211" s="149">
        <v>0</v>
      </c>
      <c r="AE211" s="139">
        <v>0</v>
      </c>
      <c r="AF211" s="139">
        <v>0</v>
      </c>
      <c r="AG211" s="140">
        <v>137.5711</v>
      </c>
      <c r="AH211" s="142">
        <v>0</v>
      </c>
      <c r="AI211" s="247">
        <v>-156.40949999999998</v>
      </c>
      <c r="AJ211" s="138">
        <v>-156.38060000000019</v>
      </c>
      <c r="AK211" s="138">
        <v>0</v>
      </c>
      <c r="AL211" s="138">
        <v>0</v>
      </c>
      <c r="AM211" s="138">
        <v>0</v>
      </c>
      <c r="AN211" s="138">
        <v>0</v>
      </c>
      <c r="AO211" s="138">
        <v>0</v>
      </c>
      <c r="AP211" s="138">
        <v>0</v>
      </c>
      <c r="AQ211" s="138">
        <v>-2.8899999999993042E-2</v>
      </c>
      <c r="AR211" s="241">
        <v>0</v>
      </c>
      <c r="AS211" s="247">
        <v>90.301388975010852</v>
      </c>
      <c r="AT211" s="138">
        <v>89.398644159717975</v>
      </c>
      <c r="AU211" s="138">
        <v>0</v>
      </c>
      <c r="AV211" s="138">
        <v>0</v>
      </c>
      <c r="AW211" s="138">
        <v>0</v>
      </c>
      <c r="AX211" s="138">
        <v>0</v>
      </c>
      <c r="AY211" s="138">
        <v>0</v>
      </c>
      <c r="AZ211" s="138">
        <v>0</v>
      </c>
      <c r="BA211" s="138">
        <v>99.978997093023253</v>
      </c>
      <c r="BB211" s="241">
        <v>0</v>
      </c>
    </row>
    <row r="212" spans="1:54" s="174" customFormat="1" ht="18" customHeight="1" x14ac:dyDescent="0.25">
      <c r="A212" s="244">
        <v>21</v>
      </c>
      <c r="B212" s="245">
        <v>222500</v>
      </c>
      <c r="C212" s="238">
        <v>205</v>
      </c>
      <c r="D212" s="239" t="s">
        <v>1431</v>
      </c>
      <c r="E212" s="247">
        <v>3588.4</v>
      </c>
      <c r="F212" s="138">
        <v>3233.3</v>
      </c>
      <c r="G212" s="138">
        <v>0</v>
      </c>
      <c r="H212" s="138">
        <v>0</v>
      </c>
      <c r="I212" s="138">
        <v>0</v>
      </c>
      <c r="J212" s="138">
        <v>0</v>
      </c>
      <c r="K212" s="138">
        <v>0</v>
      </c>
      <c r="L212" s="138">
        <v>0</v>
      </c>
      <c r="M212" s="138">
        <v>355.1</v>
      </c>
      <c r="N212" s="241">
        <v>0</v>
      </c>
      <c r="O212" s="240">
        <v>3625.9000000000005</v>
      </c>
      <c r="P212" s="138">
        <v>3270.8</v>
      </c>
      <c r="Q212" s="139">
        <v>0</v>
      </c>
      <c r="R212" s="139">
        <v>0</v>
      </c>
      <c r="S212" s="138">
        <v>0</v>
      </c>
      <c r="T212" s="139">
        <v>0</v>
      </c>
      <c r="U212" s="139">
        <v>0</v>
      </c>
      <c r="V212" s="139">
        <v>0</v>
      </c>
      <c r="W212" s="139">
        <v>355.1</v>
      </c>
      <c r="X212" s="242">
        <v>0</v>
      </c>
      <c r="Y212" s="243">
        <v>3625.8353000000002</v>
      </c>
      <c r="Z212" s="139">
        <v>3270.8</v>
      </c>
      <c r="AA212" s="139">
        <v>0</v>
      </c>
      <c r="AB212" s="139">
        <v>0</v>
      </c>
      <c r="AC212" s="139">
        <v>0</v>
      </c>
      <c r="AD212" s="149">
        <v>0</v>
      </c>
      <c r="AE212" s="139">
        <v>0</v>
      </c>
      <c r="AF212" s="139">
        <v>0</v>
      </c>
      <c r="AG212" s="140">
        <v>355.03530000000001</v>
      </c>
      <c r="AH212" s="142">
        <v>0</v>
      </c>
      <c r="AI212" s="247">
        <v>-6.470000000035725E-2</v>
      </c>
      <c r="AJ212" s="138">
        <v>0</v>
      </c>
      <c r="AK212" s="138">
        <v>0</v>
      </c>
      <c r="AL212" s="138">
        <v>0</v>
      </c>
      <c r="AM212" s="138">
        <v>0</v>
      </c>
      <c r="AN212" s="138">
        <v>0</v>
      </c>
      <c r="AO212" s="138">
        <v>0</v>
      </c>
      <c r="AP212" s="138">
        <v>0</v>
      </c>
      <c r="AQ212" s="138">
        <v>-6.4700000000016189E-2</v>
      </c>
      <c r="AR212" s="241">
        <v>0</v>
      </c>
      <c r="AS212" s="247">
        <v>99.998215615433395</v>
      </c>
      <c r="AT212" s="138">
        <v>100</v>
      </c>
      <c r="AU212" s="138">
        <v>0</v>
      </c>
      <c r="AV212" s="138">
        <v>0</v>
      </c>
      <c r="AW212" s="138">
        <v>0</v>
      </c>
      <c r="AX212" s="138">
        <v>0</v>
      </c>
      <c r="AY212" s="138">
        <v>0</v>
      </c>
      <c r="AZ212" s="138">
        <v>0</v>
      </c>
      <c r="BA212" s="138">
        <v>99.981779780343558</v>
      </c>
      <c r="BB212" s="241">
        <v>0</v>
      </c>
    </row>
    <row r="213" spans="1:54" s="174" customFormat="1" ht="18" customHeight="1" x14ac:dyDescent="0.25">
      <c r="A213" s="244">
        <v>21</v>
      </c>
      <c r="B213" s="245">
        <v>222500</v>
      </c>
      <c r="C213" s="238">
        <v>206</v>
      </c>
      <c r="D213" s="239" t="s">
        <v>1432</v>
      </c>
      <c r="E213" s="247">
        <v>4200.1000000000004</v>
      </c>
      <c r="F213" s="138">
        <v>1456</v>
      </c>
      <c r="G213" s="138">
        <v>0</v>
      </c>
      <c r="H213" s="138">
        <v>0</v>
      </c>
      <c r="I213" s="138">
        <v>0</v>
      </c>
      <c r="J213" s="138">
        <v>0</v>
      </c>
      <c r="K213" s="138">
        <v>0</v>
      </c>
      <c r="L213" s="138">
        <v>2550</v>
      </c>
      <c r="M213" s="138">
        <v>194.1</v>
      </c>
      <c r="N213" s="241">
        <v>0</v>
      </c>
      <c r="O213" s="240">
        <v>4259.2000000000007</v>
      </c>
      <c r="P213" s="138">
        <v>1515.1</v>
      </c>
      <c r="Q213" s="139">
        <v>0</v>
      </c>
      <c r="R213" s="139">
        <v>0</v>
      </c>
      <c r="S213" s="138">
        <v>0</v>
      </c>
      <c r="T213" s="139">
        <v>0</v>
      </c>
      <c r="U213" s="139">
        <v>0</v>
      </c>
      <c r="V213" s="139">
        <v>2550</v>
      </c>
      <c r="W213" s="139">
        <v>194.1</v>
      </c>
      <c r="X213" s="242">
        <v>0</v>
      </c>
      <c r="Y213" s="243">
        <v>4259.2</v>
      </c>
      <c r="Z213" s="139">
        <v>1515.1</v>
      </c>
      <c r="AA213" s="139">
        <v>0</v>
      </c>
      <c r="AB213" s="139">
        <v>0</v>
      </c>
      <c r="AC213" s="139">
        <v>0</v>
      </c>
      <c r="AD213" s="149">
        <v>0</v>
      </c>
      <c r="AE213" s="139">
        <v>0</v>
      </c>
      <c r="AF213" s="139">
        <v>2550</v>
      </c>
      <c r="AG213" s="140">
        <v>194.1</v>
      </c>
      <c r="AH213" s="142">
        <v>0</v>
      </c>
      <c r="AI213" s="247">
        <v>0</v>
      </c>
      <c r="AJ213" s="138">
        <v>0</v>
      </c>
      <c r="AK213" s="138">
        <v>0</v>
      </c>
      <c r="AL213" s="138">
        <v>0</v>
      </c>
      <c r="AM213" s="138">
        <v>0</v>
      </c>
      <c r="AN213" s="138">
        <v>0</v>
      </c>
      <c r="AO213" s="138">
        <v>0</v>
      </c>
      <c r="AP213" s="138">
        <v>0</v>
      </c>
      <c r="AQ213" s="138">
        <v>0</v>
      </c>
      <c r="AR213" s="241">
        <v>0</v>
      </c>
      <c r="AS213" s="247">
        <v>99.999999999999972</v>
      </c>
      <c r="AT213" s="138">
        <v>100</v>
      </c>
      <c r="AU213" s="138">
        <v>0</v>
      </c>
      <c r="AV213" s="138">
        <v>0</v>
      </c>
      <c r="AW213" s="138">
        <v>0</v>
      </c>
      <c r="AX213" s="138">
        <v>0</v>
      </c>
      <c r="AY213" s="138">
        <v>0</v>
      </c>
      <c r="AZ213" s="138">
        <v>100</v>
      </c>
      <c r="BA213" s="138">
        <v>100</v>
      </c>
      <c r="BB213" s="241">
        <v>0</v>
      </c>
    </row>
    <row r="214" spans="1:54" s="174" customFormat="1" ht="18" customHeight="1" x14ac:dyDescent="0.25">
      <c r="A214" s="244">
        <v>21</v>
      </c>
      <c r="B214" s="245">
        <v>222500</v>
      </c>
      <c r="C214" s="238">
        <v>207</v>
      </c>
      <c r="D214" s="239" t="s">
        <v>1433</v>
      </c>
      <c r="E214" s="247">
        <v>3006.6000000000004</v>
      </c>
      <c r="F214" s="138">
        <v>2658.9</v>
      </c>
      <c r="G214" s="138">
        <v>0</v>
      </c>
      <c r="H214" s="138">
        <v>0</v>
      </c>
      <c r="I214" s="138">
        <v>51.3</v>
      </c>
      <c r="J214" s="138">
        <v>0</v>
      </c>
      <c r="K214" s="138">
        <v>0</v>
      </c>
      <c r="L214" s="138">
        <v>0</v>
      </c>
      <c r="M214" s="138">
        <v>296.39999999999998</v>
      </c>
      <c r="N214" s="241">
        <v>0</v>
      </c>
      <c r="O214" s="240">
        <v>3076.3000000000006</v>
      </c>
      <c r="P214" s="138">
        <v>2727.3</v>
      </c>
      <c r="Q214" s="139">
        <v>0</v>
      </c>
      <c r="R214" s="139">
        <v>0</v>
      </c>
      <c r="S214" s="138">
        <v>0</v>
      </c>
      <c r="T214" s="139">
        <v>52.6</v>
      </c>
      <c r="U214" s="139">
        <v>0</v>
      </c>
      <c r="V214" s="139">
        <v>0</v>
      </c>
      <c r="W214" s="139">
        <v>296.39999999999998</v>
      </c>
      <c r="X214" s="242">
        <v>0</v>
      </c>
      <c r="Y214" s="243">
        <v>3053.6863000000003</v>
      </c>
      <c r="Z214" s="139">
        <v>2711.9110000000001</v>
      </c>
      <c r="AA214" s="139">
        <v>0</v>
      </c>
      <c r="AB214" s="139">
        <v>0</v>
      </c>
      <c r="AC214" s="139">
        <v>0</v>
      </c>
      <c r="AD214" s="149">
        <v>45.375999999999998</v>
      </c>
      <c r="AE214" s="139">
        <v>0</v>
      </c>
      <c r="AF214" s="139">
        <v>0</v>
      </c>
      <c r="AG214" s="140">
        <v>296.39929999999998</v>
      </c>
      <c r="AH214" s="142">
        <v>0</v>
      </c>
      <c r="AI214" s="247">
        <v>-22.613700000000335</v>
      </c>
      <c r="AJ214" s="138">
        <v>-15.389000000000124</v>
      </c>
      <c r="AK214" s="138">
        <v>0</v>
      </c>
      <c r="AL214" s="138">
        <v>0</v>
      </c>
      <c r="AM214" s="138">
        <v>0</v>
      </c>
      <c r="AN214" s="138">
        <v>-7.2240000000000038</v>
      </c>
      <c r="AO214" s="138">
        <v>0</v>
      </c>
      <c r="AP214" s="138">
        <v>0</v>
      </c>
      <c r="AQ214" s="138">
        <v>-6.9999999999481588E-4</v>
      </c>
      <c r="AR214" s="241">
        <v>0</v>
      </c>
      <c r="AS214" s="247">
        <v>99.264905893443412</v>
      </c>
      <c r="AT214" s="138">
        <v>99.435742309243565</v>
      </c>
      <c r="AU214" s="138">
        <v>0</v>
      </c>
      <c r="AV214" s="138">
        <v>0</v>
      </c>
      <c r="AW214" s="138">
        <v>0</v>
      </c>
      <c r="AX214" s="138">
        <v>86.266159695817478</v>
      </c>
      <c r="AY214" s="138">
        <v>0</v>
      </c>
      <c r="AZ214" s="138">
        <v>0</v>
      </c>
      <c r="BA214" s="138">
        <v>99.999763832658573</v>
      </c>
      <c r="BB214" s="241">
        <v>0</v>
      </c>
    </row>
    <row r="215" spans="1:54" s="174" customFormat="1" ht="18" customHeight="1" x14ac:dyDescent="0.25">
      <c r="A215" s="244">
        <v>21</v>
      </c>
      <c r="B215" s="245">
        <v>222500</v>
      </c>
      <c r="C215" s="238">
        <v>208</v>
      </c>
      <c r="D215" s="239" t="s">
        <v>1434</v>
      </c>
      <c r="E215" s="247">
        <v>1121.2</v>
      </c>
      <c r="F215" s="138">
        <v>932.1</v>
      </c>
      <c r="G215" s="138">
        <v>0</v>
      </c>
      <c r="H215" s="138">
        <v>0</v>
      </c>
      <c r="I215" s="138">
        <v>0</v>
      </c>
      <c r="J215" s="138">
        <v>0</v>
      </c>
      <c r="K215" s="138">
        <v>0</v>
      </c>
      <c r="L215" s="138">
        <v>0</v>
      </c>
      <c r="M215" s="138">
        <v>189.1</v>
      </c>
      <c r="N215" s="241">
        <v>0</v>
      </c>
      <c r="O215" s="240">
        <v>1167.2</v>
      </c>
      <c r="P215" s="138">
        <v>978.1</v>
      </c>
      <c r="Q215" s="139">
        <v>0</v>
      </c>
      <c r="R215" s="139">
        <v>0</v>
      </c>
      <c r="S215" s="138">
        <v>0</v>
      </c>
      <c r="T215" s="139">
        <v>0</v>
      </c>
      <c r="U215" s="139">
        <v>0</v>
      </c>
      <c r="V215" s="139">
        <v>0</v>
      </c>
      <c r="W215" s="139">
        <v>189.1</v>
      </c>
      <c r="X215" s="242">
        <v>0</v>
      </c>
      <c r="Y215" s="243">
        <v>993.11789999999996</v>
      </c>
      <c r="Z215" s="139">
        <v>804.23050000000001</v>
      </c>
      <c r="AA215" s="139">
        <v>0</v>
      </c>
      <c r="AB215" s="139">
        <v>0</v>
      </c>
      <c r="AC215" s="139">
        <v>0</v>
      </c>
      <c r="AD215" s="149">
        <v>0</v>
      </c>
      <c r="AE215" s="139">
        <v>0</v>
      </c>
      <c r="AF215" s="139">
        <v>0</v>
      </c>
      <c r="AG215" s="140">
        <v>188.88740000000001</v>
      </c>
      <c r="AH215" s="142">
        <v>0</v>
      </c>
      <c r="AI215" s="247">
        <v>-174.08210000000008</v>
      </c>
      <c r="AJ215" s="138">
        <v>-173.86950000000002</v>
      </c>
      <c r="AK215" s="138">
        <v>0</v>
      </c>
      <c r="AL215" s="138">
        <v>0</v>
      </c>
      <c r="AM215" s="138">
        <v>0</v>
      </c>
      <c r="AN215" s="138">
        <v>0</v>
      </c>
      <c r="AO215" s="138">
        <v>0</v>
      </c>
      <c r="AP215" s="138">
        <v>0</v>
      </c>
      <c r="AQ215" s="138">
        <v>-0.21259999999998058</v>
      </c>
      <c r="AR215" s="241">
        <v>0</v>
      </c>
      <c r="AS215" s="247">
        <v>85.085495202193272</v>
      </c>
      <c r="AT215" s="138">
        <v>82.223750127798795</v>
      </c>
      <c r="AU215" s="138">
        <v>0</v>
      </c>
      <c r="AV215" s="138">
        <v>0</v>
      </c>
      <c r="AW215" s="138">
        <v>0</v>
      </c>
      <c r="AX215" s="138">
        <v>0</v>
      </c>
      <c r="AY215" s="138">
        <v>0</v>
      </c>
      <c r="AZ215" s="138">
        <v>0</v>
      </c>
      <c r="BA215" s="138">
        <v>99.887572712850357</v>
      </c>
      <c r="BB215" s="241">
        <v>0</v>
      </c>
    </row>
    <row r="216" spans="1:54" s="174" customFormat="1" ht="18" customHeight="1" x14ac:dyDescent="0.25">
      <c r="A216" s="244">
        <v>21</v>
      </c>
      <c r="B216" s="245">
        <v>222500</v>
      </c>
      <c r="C216" s="238">
        <v>209</v>
      </c>
      <c r="D216" s="239" t="s">
        <v>1435</v>
      </c>
      <c r="E216" s="247">
        <v>1861.5</v>
      </c>
      <c r="F216" s="138">
        <v>1572.6</v>
      </c>
      <c r="G216" s="138">
        <v>0</v>
      </c>
      <c r="H216" s="138">
        <v>0</v>
      </c>
      <c r="I216" s="138">
        <v>0</v>
      </c>
      <c r="J216" s="138">
        <v>0</v>
      </c>
      <c r="K216" s="138">
        <v>0</v>
      </c>
      <c r="L216" s="138">
        <v>0</v>
      </c>
      <c r="M216" s="138">
        <v>288.89999999999998</v>
      </c>
      <c r="N216" s="241">
        <v>0</v>
      </c>
      <c r="O216" s="240">
        <v>1976.8000000000002</v>
      </c>
      <c r="P216" s="138">
        <v>1687.9</v>
      </c>
      <c r="Q216" s="139">
        <v>0</v>
      </c>
      <c r="R216" s="139">
        <v>0</v>
      </c>
      <c r="S216" s="138">
        <v>0</v>
      </c>
      <c r="T216" s="139">
        <v>0</v>
      </c>
      <c r="U216" s="139">
        <v>0</v>
      </c>
      <c r="V216" s="139">
        <v>0</v>
      </c>
      <c r="W216" s="139">
        <v>288.89999999999998</v>
      </c>
      <c r="X216" s="242">
        <v>0</v>
      </c>
      <c r="Y216" s="243">
        <v>1976.8000000000002</v>
      </c>
      <c r="Z216" s="139">
        <v>1687.9</v>
      </c>
      <c r="AA216" s="139">
        <v>0</v>
      </c>
      <c r="AB216" s="139">
        <v>0</v>
      </c>
      <c r="AC216" s="139">
        <v>0</v>
      </c>
      <c r="AD216" s="149">
        <v>0</v>
      </c>
      <c r="AE216" s="139">
        <v>0</v>
      </c>
      <c r="AF216" s="139">
        <v>0</v>
      </c>
      <c r="AG216" s="140">
        <v>288.89999999999998</v>
      </c>
      <c r="AH216" s="142">
        <v>0</v>
      </c>
      <c r="AI216" s="247">
        <v>0</v>
      </c>
      <c r="AJ216" s="138">
        <v>0</v>
      </c>
      <c r="AK216" s="138">
        <v>0</v>
      </c>
      <c r="AL216" s="138">
        <v>0</v>
      </c>
      <c r="AM216" s="138">
        <v>0</v>
      </c>
      <c r="AN216" s="138">
        <v>0</v>
      </c>
      <c r="AO216" s="138">
        <v>0</v>
      </c>
      <c r="AP216" s="138">
        <v>0</v>
      </c>
      <c r="AQ216" s="138">
        <v>0</v>
      </c>
      <c r="AR216" s="241">
        <v>0</v>
      </c>
      <c r="AS216" s="247">
        <v>100</v>
      </c>
      <c r="AT216" s="138">
        <v>100</v>
      </c>
      <c r="AU216" s="138">
        <v>0</v>
      </c>
      <c r="AV216" s="138">
        <v>0</v>
      </c>
      <c r="AW216" s="138">
        <v>0</v>
      </c>
      <c r="AX216" s="138">
        <v>0</v>
      </c>
      <c r="AY216" s="138">
        <v>0</v>
      </c>
      <c r="AZ216" s="138">
        <v>0</v>
      </c>
      <c r="BA216" s="138">
        <v>100</v>
      </c>
      <c r="BB216" s="241">
        <v>0</v>
      </c>
    </row>
    <row r="217" spans="1:54" s="174" customFormat="1" ht="18" customHeight="1" x14ac:dyDescent="0.25">
      <c r="A217" s="244">
        <v>21</v>
      </c>
      <c r="B217" s="245">
        <v>222500</v>
      </c>
      <c r="C217" s="238">
        <v>210</v>
      </c>
      <c r="D217" s="239" t="s">
        <v>1436</v>
      </c>
      <c r="E217" s="247">
        <v>1365.8000000000002</v>
      </c>
      <c r="F217" s="138">
        <v>1099.7</v>
      </c>
      <c r="G217" s="138">
        <v>0</v>
      </c>
      <c r="H217" s="138">
        <v>0</v>
      </c>
      <c r="I217" s="138">
        <v>0</v>
      </c>
      <c r="J217" s="138">
        <v>0</v>
      </c>
      <c r="K217" s="138">
        <v>0</v>
      </c>
      <c r="L217" s="138">
        <v>0</v>
      </c>
      <c r="M217" s="138">
        <v>266.10000000000002</v>
      </c>
      <c r="N217" s="241">
        <v>0</v>
      </c>
      <c r="O217" s="240">
        <v>1490.5</v>
      </c>
      <c r="P217" s="138">
        <v>1224.4000000000001</v>
      </c>
      <c r="Q217" s="139">
        <v>0</v>
      </c>
      <c r="R217" s="139">
        <v>0</v>
      </c>
      <c r="S217" s="138">
        <v>0</v>
      </c>
      <c r="T217" s="139">
        <v>0</v>
      </c>
      <c r="U217" s="139">
        <v>0</v>
      </c>
      <c r="V217" s="139">
        <v>0</v>
      </c>
      <c r="W217" s="139">
        <v>266.10000000000002</v>
      </c>
      <c r="X217" s="242">
        <v>0</v>
      </c>
      <c r="Y217" s="243">
        <v>1384.0616</v>
      </c>
      <c r="Z217" s="139">
        <v>1118.0762</v>
      </c>
      <c r="AA217" s="139">
        <v>0</v>
      </c>
      <c r="AB217" s="139">
        <v>0</v>
      </c>
      <c r="AC217" s="139">
        <v>0</v>
      </c>
      <c r="AD217" s="149">
        <v>0</v>
      </c>
      <c r="AE217" s="139">
        <v>0</v>
      </c>
      <c r="AF217" s="139">
        <v>0</v>
      </c>
      <c r="AG217" s="140">
        <v>265.98540000000003</v>
      </c>
      <c r="AH217" s="142">
        <v>0</v>
      </c>
      <c r="AI217" s="247">
        <v>-106.4384</v>
      </c>
      <c r="AJ217" s="138">
        <v>-106.32380000000012</v>
      </c>
      <c r="AK217" s="138">
        <v>0</v>
      </c>
      <c r="AL217" s="138">
        <v>0</v>
      </c>
      <c r="AM217" s="138">
        <v>0</v>
      </c>
      <c r="AN217" s="138">
        <v>0</v>
      </c>
      <c r="AO217" s="138">
        <v>0</v>
      </c>
      <c r="AP217" s="138">
        <v>0</v>
      </c>
      <c r="AQ217" s="138">
        <v>-0.11459999999999582</v>
      </c>
      <c r="AR217" s="241">
        <v>0</v>
      </c>
      <c r="AS217" s="247">
        <v>92.85887957061388</v>
      </c>
      <c r="AT217" s="138">
        <v>91.316252858542953</v>
      </c>
      <c r="AU217" s="138">
        <v>0</v>
      </c>
      <c r="AV217" s="138">
        <v>0</v>
      </c>
      <c r="AW217" s="138">
        <v>0</v>
      </c>
      <c r="AX217" s="138">
        <v>0</v>
      </c>
      <c r="AY217" s="138">
        <v>0</v>
      </c>
      <c r="AZ217" s="138">
        <v>0</v>
      </c>
      <c r="BA217" s="138">
        <v>99.956933483652762</v>
      </c>
      <c r="BB217" s="241">
        <v>0</v>
      </c>
    </row>
    <row r="218" spans="1:54" s="174" customFormat="1" ht="18" customHeight="1" x14ac:dyDescent="0.25">
      <c r="A218" s="244">
        <v>21</v>
      </c>
      <c r="B218" s="245">
        <v>222500</v>
      </c>
      <c r="C218" s="238">
        <v>211</v>
      </c>
      <c r="D218" s="239" t="s">
        <v>1437</v>
      </c>
      <c r="E218" s="247">
        <v>12310.7</v>
      </c>
      <c r="F218" s="138">
        <v>10683</v>
      </c>
      <c r="G218" s="138">
        <v>0</v>
      </c>
      <c r="H218" s="138">
        <v>0</v>
      </c>
      <c r="I218" s="138">
        <v>0</v>
      </c>
      <c r="J218" s="138">
        <v>0</v>
      </c>
      <c r="K218" s="138">
        <v>0</v>
      </c>
      <c r="L218" s="138">
        <v>791</v>
      </c>
      <c r="M218" s="138">
        <v>836.7</v>
      </c>
      <c r="N218" s="241">
        <v>0</v>
      </c>
      <c r="O218" s="240">
        <v>12409.6</v>
      </c>
      <c r="P218" s="138">
        <v>10781.9</v>
      </c>
      <c r="Q218" s="139">
        <v>0</v>
      </c>
      <c r="R218" s="139">
        <v>0</v>
      </c>
      <c r="S218" s="138">
        <v>0</v>
      </c>
      <c r="T218" s="139">
        <v>0</v>
      </c>
      <c r="U218" s="139">
        <v>0</v>
      </c>
      <c r="V218" s="139">
        <v>791</v>
      </c>
      <c r="W218" s="139">
        <v>836.7</v>
      </c>
      <c r="X218" s="242">
        <v>0</v>
      </c>
      <c r="Y218" s="243">
        <v>11958.6106</v>
      </c>
      <c r="Z218" s="139">
        <v>10330.910599999999</v>
      </c>
      <c r="AA218" s="139">
        <v>0</v>
      </c>
      <c r="AB218" s="139">
        <v>0</v>
      </c>
      <c r="AC218" s="139">
        <v>0</v>
      </c>
      <c r="AD218" s="149">
        <v>0</v>
      </c>
      <c r="AE218" s="139">
        <v>0</v>
      </c>
      <c r="AF218" s="139">
        <v>791</v>
      </c>
      <c r="AG218" s="140">
        <v>836.7</v>
      </c>
      <c r="AH218" s="142">
        <v>0</v>
      </c>
      <c r="AI218" s="247">
        <v>-450.98940000000039</v>
      </c>
      <c r="AJ218" s="138">
        <v>-450.98940000000039</v>
      </c>
      <c r="AK218" s="138">
        <v>0</v>
      </c>
      <c r="AL218" s="138">
        <v>0</v>
      </c>
      <c r="AM218" s="138">
        <v>0</v>
      </c>
      <c r="AN218" s="138">
        <v>0</v>
      </c>
      <c r="AO218" s="138">
        <v>0</v>
      </c>
      <c r="AP218" s="138">
        <v>0</v>
      </c>
      <c r="AQ218" s="138">
        <v>0</v>
      </c>
      <c r="AR218" s="241">
        <v>0</v>
      </c>
      <c r="AS218" s="247">
        <v>96.36580228210417</v>
      </c>
      <c r="AT218" s="138">
        <v>95.817162095734503</v>
      </c>
      <c r="AU218" s="138">
        <v>0</v>
      </c>
      <c r="AV218" s="138">
        <v>0</v>
      </c>
      <c r="AW218" s="138">
        <v>0</v>
      </c>
      <c r="AX218" s="138">
        <v>0</v>
      </c>
      <c r="AY218" s="138">
        <v>0</v>
      </c>
      <c r="AZ218" s="138">
        <v>100</v>
      </c>
      <c r="BA218" s="138">
        <v>100</v>
      </c>
      <c r="BB218" s="241">
        <v>0</v>
      </c>
    </row>
    <row r="219" spans="1:54" s="174" customFormat="1" ht="18" customHeight="1" x14ac:dyDescent="0.25">
      <c r="A219" s="244">
        <v>21</v>
      </c>
      <c r="B219" s="245">
        <v>222500</v>
      </c>
      <c r="C219" s="238">
        <v>212</v>
      </c>
      <c r="D219" s="239" t="s">
        <v>1438</v>
      </c>
      <c r="E219" s="247">
        <v>1468.6</v>
      </c>
      <c r="F219" s="138">
        <v>1304.5</v>
      </c>
      <c r="G219" s="138">
        <v>0</v>
      </c>
      <c r="H219" s="138">
        <v>0</v>
      </c>
      <c r="I219" s="138">
        <v>0</v>
      </c>
      <c r="J219" s="138">
        <v>0</v>
      </c>
      <c r="K219" s="138">
        <v>0</v>
      </c>
      <c r="L219" s="138">
        <v>0</v>
      </c>
      <c r="M219" s="138">
        <v>164.1</v>
      </c>
      <c r="N219" s="241">
        <v>0</v>
      </c>
      <c r="O219" s="240">
        <v>1652.2</v>
      </c>
      <c r="P219" s="138">
        <v>1488.1000000000001</v>
      </c>
      <c r="Q219" s="139">
        <v>0</v>
      </c>
      <c r="R219" s="139">
        <v>0</v>
      </c>
      <c r="S219" s="138">
        <v>0</v>
      </c>
      <c r="T219" s="139">
        <v>0</v>
      </c>
      <c r="U219" s="139">
        <v>0</v>
      </c>
      <c r="V219" s="139">
        <v>0</v>
      </c>
      <c r="W219" s="139">
        <v>164.1</v>
      </c>
      <c r="X219" s="242">
        <v>0</v>
      </c>
      <c r="Y219" s="243">
        <v>1543.9368000000002</v>
      </c>
      <c r="Z219" s="139">
        <v>1380.6482000000001</v>
      </c>
      <c r="AA219" s="139">
        <v>0</v>
      </c>
      <c r="AB219" s="139">
        <v>0</v>
      </c>
      <c r="AC219" s="139">
        <v>0</v>
      </c>
      <c r="AD219" s="149">
        <v>0</v>
      </c>
      <c r="AE219" s="139">
        <v>0</v>
      </c>
      <c r="AF219" s="139">
        <v>0</v>
      </c>
      <c r="AG219" s="140">
        <v>163.2886</v>
      </c>
      <c r="AH219" s="142">
        <v>0</v>
      </c>
      <c r="AI219" s="247">
        <v>-108.26319999999987</v>
      </c>
      <c r="AJ219" s="138">
        <v>-107.45180000000005</v>
      </c>
      <c r="AK219" s="138">
        <v>0</v>
      </c>
      <c r="AL219" s="138">
        <v>0</v>
      </c>
      <c r="AM219" s="138">
        <v>0</v>
      </c>
      <c r="AN219" s="138">
        <v>0</v>
      </c>
      <c r="AO219" s="138">
        <v>0</v>
      </c>
      <c r="AP219" s="138">
        <v>0</v>
      </c>
      <c r="AQ219" s="138">
        <v>-0.81139999999999191</v>
      </c>
      <c r="AR219" s="241">
        <v>0</v>
      </c>
      <c r="AS219" s="247">
        <v>93.447330831618459</v>
      </c>
      <c r="AT219" s="138">
        <v>92.779262146361134</v>
      </c>
      <c r="AU219" s="138">
        <v>0</v>
      </c>
      <c r="AV219" s="138">
        <v>0</v>
      </c>
      <c r="AW219" s="138">
        <v>0</v>
      </c>
      <c r="AX219" s="138">
        <v>0</v>
      </c>
      <c r="AY219" s="138">
        <v>0</v>
      </c>
      <c r="AZ219" s="138">
        <v>0</v>
      </c>
      <c r="BA219" s="138">
        <v>99.505545399146868</v>
      </c>
      <c r="BB219" s="241">
        <v>0</v>
      </c>
    </row>
    <row r="220" spans="1:54" s="174" customFormat="1" ht="18" customHeight="1" x14ac:dyDescent="0.25">
      <c r="A220" s="244">
        <v>21</v>
      </c>
      <c r="B220" s="245">
        <v>222500</v>
      </c>
      <c r="C220" s="238">
        <v>213</v>
      </c>
      <c r="D220" s="239" t="s">
        <v>1439</v>
      </c>
      <c r="E220" s="247">
        <v>2182.4</v>
      </c>
      <c r="F220" s="138">
        <v>1865</v>
      </c>
      <c r="G220" s="138">
        <v>0</v>
      </c>
      <c r="H220" s="138">
        <v>0</v>
      </c>
      <c r="I220" s="138">
        <v>51.3</v>
      </c>
      <c r="J220" s="138">
        <v>0</v>
      </c>
      <c r="K220" s="138">
        <v>0</v>
      </c>
      <c r="L220" s="138">
        <v>0</v>
      </c>
      <c r="M220" s="138">
        <v>266.10000000000002</v>
      </c>
      <c r="N220" s="241">
        <v>0</v>
      </c>
      <c r="O220" s="240">
        <v>2282.8000000000002</v>
      </c>
      <c r="P220" s="138">
        <v>1961.1000000000001</v>
      </c>
      <c r="Q220" s="139">
        <v>0</v>
      </c>
      <c r="R220" s="139">
        <v>0</v>
      </c>
      <c r="S220" s="138">
        <v>0</v>
      </c>
      <c r="T220" s="139">
        <v>55.6</v>
      </c>
      <c r="U220" s="139">
        <v>0</v>
      </c>
      <c r="V220" s="139">
        <v>0</v>
      </c>
      <c r="W220" s="139">
        <v>266.10000000000002</v>
      </c>
      <c r="X220" s="242">
        <v>0</v>
      </c>
      <c r="Y220" s="243">
        <v>2276.3422</v>
      </c>
      <c r="Z220" s="139">
        <v>1961.1000000000001</v>
      </c>
      <c r="AA220" s="139">
        <v>0</v>
      </c>
      <c r="AB220" s="139">
        <v>0</v>
      </c>
      <c r="AC220" s="139">
        <v>0</v>
      </c>
      <c r="AD220" s="149">
        <v>49.679200000000002</v>
      </c>
      <c r="AE220" s="139">
        <v>0</v>
      </c>
      <c r="AF220" s="139">
        <v>0</v>
      </c>
      <c r="AG220" s="140">
        <v>265.56299999999999</v>
      </c>
      <c r="AH220" s="142">
        <v>0</v>
      </c>
      <c r="AI220" s="247">
        <v>-6.4578000000001339</v>
      </c>
      <c r="AJ220" s="138">
        <v>0</v>
      </c>
      <c r="AK220" s="138">
        <v>0</v>
      </c>
      <c r="AL220" s="138">
        <v>0</v>
      </c>
      <c r="AM220" s="138">
        <v>0</v>
      </c>
      <c r="AN220" s="138">
        <v>-5.9207999999999998</v>
      </c>
      <c r="AO220" s="138">
        <v>0</v>
      </c>
      <c r="AP220" s="138">
        <v>0</v>
      </c>
      <c r="AQ220" s="138">
        <v>-0.53700000000003456</v>
      </c>
      <c r="AR220" s="241">
        <v>0</v>
      </c>
      <c r="AS220" s="247">
        <v>99.717110565971609</v>
      </c>
      <c r="AT220" s="138">
        <v>100</v>
      </c>
      <c r="AU220" s="138">
        <v>0</v>
      </c>
      <c r="AV220" s="138">
        <v>0</v>
      </c>
      <c r="AW220" s="138">
        <v>0</v>
      </c>
      <c r="AX220" s="138">
        <v>89.351079136690643</v>
      </c>
      <c r="AY220" s="138">
        <v>0</v>
      </c>
      <c r="AZ220" s="138">
        <v>0</v>
      </c>
      <c r="BA220" s="138">
        <v>99.798196166854552</v>
      </c>
      <c r="BB220" s="241">
        <v>0</v>
      </c>
    </row>
    <row r="221" spans="1:54" s="174" customFormat="1" ht="18" customHeight="1" x14ac:dyDescent="0.25">
      <c r="A221" s="244">
        <v>21</v>
      </c>
      <c r="B221" s="245">
        <v>222500</v>
      </c>
      <c r="C221" s="238">
        <v>214</v>
      </c>
      <c r="D221" s="239" t="s">
        <v>1440</v>
      </c>
      <c r="E221" s="247">
        <v>2842.3999999999996</v>
      </c>
      <c r="F221" s="138">
        <v>2526.1999999999998</v>
      </c>
      <c r="G221" s="138">
        <v>0</v>
      </c>
      <c r="H221" s="138">
        <v>0</v>
      </c>
      <c r="I221" s="138">
        <v>0</v>
      </c>
      <c r="J221" s="138">
        <v>0</v>
      </c>
      <c r="K221" s="138">
        <v>0</v>
      </c>
      <c r="L221" s="138">
        <v>0</v>
      </c>
      <c r="M221" s="138">
        <v>316.2</v>
      </c>
      <c r="N221" s="241">
        <v>0</v>
      </c>
      <c r="O221" s="240">
        <v>2905.1</v>
      </c>
      <c r="P221" s="138">
        <v>2588.9</v>
      </c>
      <c r="Q221" s="139">
        <v>0</v>
      </c>
      <c r="R221" s="139">
        <v>0</v>
      </c>
      <c r="S221" s="138">
        <v>0</v>
      </c>
      <c r="T221" s="139">
        <v>0</v>
      </c>
      <c r="U221" s="139">
        <v>0</v>
      </c>
      <c r="V221" s="139">
        <v>0</v>
      </c>
      <c r="W221" s="139">
        <v>316.2</v>
      </c>
      <c r="X221" s="242">
        <v>0</v>
      </c>
      <c r="Y221" s="243">
        <v>2234.9659000000001</v>
      </c>
      <c r="Z221" s="139">
        <v>1918.7687000000001</v>
      </c>
      <c r="AA221" s="139">
        <v>0</v>
      </c>
      <c r="AB221" s="139">
        <v>0</v>
      </c>
      <c r="AC221" s="139">
        <v>0</v>
      </c>
      <c r="AD221" s="149">
        <v>0</v>
      </c>
      <c r="AE221" s="139">
        <v>0</v>
      </c>
      <c r="AF221" s="139">
        <v>0</v>
      </c>
      <c r="AG221" s="140">
        <v>316.19720000000001</v>
      </c>
      <c r="AH221" s="142">
        <v>0</v>
      </c>
      <c r="AI221" s="247">
        <v>-670.13409999999976</v>
      </c>
      <c r="AJ221" s="138">
        <v>-670.13130000000001</v>
      </c>
      <c r="AK221" s="138">
        <v>0</v>
      </c>
      <c r="AL221" s="138">
        <v>0</v>
      </c>
      <c r="AM221" s="138">
        <v>0</v>
      </c>
      <c r="AN221" s="138">
        <v>0</v>
      </c>
      <c r="AO221" s="138">
        <v>0</v>
      </c>
      <c r="AP221" s="138">
        <v>0</v>
      </c>
      <c r="AQ221" s="138">
        <v>-2.7999999999792635E-3</v>
      </c>
      <c r="AR221" s="241">
        <v>0</v>
      </c>
      <c r="AS221" s="247">
        <v>76.932494578499885</v>
      </c>
      <c r="AT221" s="138">
        <v>74.115211093514617</v>
      </c>
      <c r="AU221" s="138">
        <v>0</v>
      </c>
      <c r="AV221" s="138">
        <v>0</v>
      </c>
      <c r="AW221" s="138">
        <v>0</v>
      </c>
      <c r="AX221" s="138">
        <v>0</v>
      </c>
      <c r="AY221" s="138">
        <v>0</v>
      </c>
      <c r="AZ221" s="138">
        <v>0</v>
      </c>
      <c r="BA221" s="138">
        <v>99.99911448450348</v>
      </c>
      <c r="BB221" s="241">
        <v>0</v>
      </c>
    </row>
    <row r="222" spans="1:54" s="174" customFormat="1" ht="18" customHeight="1" x14ac:dyDescent="0.25">
      <c r="A222" s="244">
        <v>21</v>
      </c>
      <c r="B222" s="245">
        <v>222500</v>
      </c>
      <c r="C222" s="238">
        <v>215</v>
      </c>
      <c r="D222" s="239" t="s">
        <v>1441</v>
      </c>
      <c r="E222" s="247">
        <v>2899.7999999999997</v>
      </c>
      <c r="F222" s="138">
        <v>2422.6999999999998</v>
      </c>
      <c r="G222" s="138">
        <v>0</v>
      </c>
      <c r="H222" s="138">
        <v>0</v>
      </c>
      <c r="I222" s="138">
        <v>0</v>
      </c>
      <c r="J222" s="138">
        <v>0</v>
      </c>
      <c r="K222" s="138">
        <v>0</v>
      </c>
      <c r="L222" s="138">
        <v>0</v>
      </c>
      <c r="M222" s="138">
        <v>477.1</v>
      </c>
      <c r="N222" s="241">
        <v>0</v>
      </c>
      <c r="O222" s="240">
        <v>3208.1000000000004</v>
      </c>
      <c r="P222" s="138">
        <v>2731</v>
      </c>
      <c r="Q222" s="139">
        <v>0</v>
      </c>
      <c r="R222" s="139">
        <v>0</v>
      </c>
      <c r="S222" s="138">
        <v>0</v>
      </c>
      <c r="T222" s="139">
        <v>0</v>
      </c>
      <c r="U222" s="139">
        <v>0</v>
      </c>
      <c r="V222" s="139">
        <v>0</v>
      </c>
      <c r="W222" s="139">
        <v>477.1</v>
      </c>
      <c r="X222" s="242">
        <v>0</v>
      </c>
      <c r="Y222" s="243">
        <v>3181.6193000000003</v>
      </c>
      <c r="Z222" s="139">
        <v>2712.3706000000002</v>
      </c>
      <c r="AA222" s="139">
        <v>0</v>
      </c>
      <c r="AB222" s="139">
        <v>0</v>
      </c>
      <c r="AC222" s="139">
        <v>0</v>
      </c>
      <c r="AD222" s="149">
        <v>0</v>
      </c>
      <c r="AE222" s="139">
        <v>0</v>
      </c>
      <c r="AF222" s="139">
        <v>0</v>
      </c>
      <c r="AG222" s="140">
        <v>469.24869999999999</v>
      </c>
      <c r="AH222" s="142">
        <v>0</v>
      </c>
      <c r="AI222" s="247">
        <v>-26.48070000000007</v>
      </c>
      <c r="AJ222" s="138">
        <v>-18.629399999999805</v>
      </c>
      <c r="AK222" s="138">
        <v>0</v>
      </c>
      <c r="AL222" s="138">
        <v>0</v>
      </c>
      <c r="AM222" s="138">
        <v>0</v>
      </c>
      <c r="AN222" s="138">
        <v>0</v>
      </c>
      <c r="AO222" s="138">
        <v>0</v>
      </c>
      <c r="AP222" s="138">
        <v>0</v>
      </c>
      <c r="AQ222" s="138">
        <v>-7.8513000000000375</v>
      </c>
      <c r="AR222" s="241">
        <v>0</v>
      </c>
      <c r="AS222" s="247">
        <v>99.174567501013058</v>
      </c>
      <c r="AT222" s="138">
        <v>99.317854265836701</v>
      </c>
      <c r="AU222" s="138">
        <v>0</v>
      </c>
      <c r="AV222" s="138">
        <v>0</v>
      </c>
      <c r="AW222" s="138">
        <v>0</v>
      </c>
      <c r="AX222" s="138">
        <v>0</v>
      </c>
      <c r="AY222" s="138">
        <v>0</v>
      </c>
      <c r="AZ222" s="138">
        <v>0</v>
      </c>
      <c r="BA222" s="138">
        <v>98.354370153007736</v>
      </c>
      <c r="BB222" s="241">
        <v>0</v>
      </c>
    </row>
    <row r="223" spans="1:54" s="174" customFormat="1" ht="18" customHeight="1" x14ac:dyDescent="0.25">
      <c r="A223" s="244">
        <v>21</v>
      </c>
      <c r="B223" s="245">
        <v>222500</v>
      </c>
      <c r="C223" s="238">
        <v>216</v>
      </c>
      <c r="D223" s="239" t="s">
        <v>1442</v>
      </c>
      <c r="E223" s="247">
        <v>931.5</v>
      </c>
      <c r="F223" s="138">
        <v>770</v>
      </c>
      <c r="G223" s="138">
        <v>0</v>
      </c>
      <c r="H223" s="138">
        <v>0</v>
      </c>
      <c r="I223" s="138">
        <v>0</v>
      </c>
      <c r="J223" s="138">
        <v>0</v>
      </c>
      <c r="K223" s="138">
        <v>0</v>
      </c>
      <c r="L223" s="138">
        <v>0</v>
      </c>
      <c r="M223" s="138">
        <v>161.5</v>
      </c>
      <c r="N223" s="241">
        <v>0</v>
      </c>
      <c r="O223" s="240">
        <v>976.8</v>
      </c>
      <c r="P223" s="138">
        <v>815.3</v>
      </c>
      <c r="Q223" s="139">
        <v>0</v>
      </c>
      <c r="R223" s="139">
        <v>0</v>
      </c>
      <c r="S223" s="138">
        <v>0</v>
      </c>
      <c r="T223" s="139">
        <v>0</v>
      </c>
      <c r="U223" s="139">
        <v>0</v>
      </c>
      <c r="V223" s="139">
        <v>0</v>
      </c>
      <c r="W223" s="139">
        <v>161.5</v>
      </c>
      <c r="X223" s="242">
        <v>0</v>
      </c>
      <c r="Y223" s="243">
        <v>976.8</v>
      </c>
      <c r="Z223" s="139">
        <v>815.3</v>
      </c>
      <c r="AA223" s="139">
        <v>0</v>
      </c>
      <c r="AB223" s="139">
        <v>0</v>
      </c>
      <c r="AC223" s="139">
        <v>0</v>
      </c>
      <c r="AD223" s="149">
        <v>0</v>
      </c>
      <c r="AE223" s="139">
        <v>0</v>
      </c>
      <c r="AF223" s="139">
        <v>0</v>
      </c>
      <c r="AG223" s="140">
        <v>161.5</v>
      </c>
      <c r="AH223" s="142">
        <v>0</v>
      </c>
      <c r="AI223" s="247">
        <v>0</v>
      </c>
      <c r="AJ223" s="138">
        <v>0</v>
      </c>
      <c r="AK223" s="138">
        <v>0</v>
      </c>
      <c r="AL223" s="138">
        <v>0</v>
      </c>
      <c r="AM223" s="138">
        <v>0</v>
      </c>
      <c r="AN223" s="138">
        <v>0</v>
      </c>
      <c r="AO223" s="138">
        <v>0</v>
      </c>
      <c r="AP223" s="138">
        <v>0</v>
      </c>
      <c r="AQ223" s="138">
        <v>0</v>
      </c>
      <c r="AR223" s="241">
        <v>0</v>
      </c>
      <c r="AS223" s="247">
        <v>100</v>
      </c>
      <c r="AT223" s="138">
        <v>100</v>
      </c>
      <c r="AU223" s="138">
        <v>0</v>
      </c>
      <c r="AV223" s="138">
        <v>0</v>
      </c>
      <c r="AW223" s="138">
        <v>0</v>
      </c>
      <c r="AX223" s="138">
        <v>0</v>
      </c>
      <c r="AY223" s="138">
        <v>0</v>
      </c>
      <c r="AZ223" s="138">
        <v>0</v>
      </c>
      <c r="BA223" s="138">
        <v>100</v>
      </c>
      <c r="BB223" s="241">
        <v>0</v>
      </c>
    </row>
    <row r="224" spans="1:54" s="174" customFormat="1" ht="18" customHeight="1" x14ac:dyDescent="0.25">
      <c r="A224" s="244">
        <v>0</v>
      </c>
      <c r="B224" s="244"/>
      <c r="C224" s="238">
        <v>217</v>
      </c>
      <c r="D224" s="239"/>
      <c r="E224" s="240">
        <v>0</v>
      </c>
      <c r="F224" s="138"/>
      <c r="G224" s="138"/>
      <c r="H224" s="138"/>
      <c r="I224" s="138"/>
      <c r="J224" s="138"/>
      <c r="K224" s="138"/>
      <c r="L224" s="138"/>
      <c r="M224" s="138"/>
      <c r="N224" s="241"/>
      <c r="O224" s="240">
        <v>0</v>
      </c>
      <c r="P224" s="138">
        <v>0</v>
      </c>
      <c r="Q224" s="139"/>
      <c r="R224" s="139"/>
      <c r="S224" s="138">
        <v>0</v>
      </c>
      <c r="T224" s="139">
        <v>0</v>
      </c>
      <c r="U224" s="139"/>
      <c r="V224" s="139"/>
      <c r="W224" s="139"/>
      <c r="X224" s="242"/>
      <c r="Y224" s="243">
        <v>0</v>
      </c>
      <c r="Z224" s="139">
        <v>0</v>
      </c>
      <c r="AA224" s="139"/>
      <c r="AB224" s="139"/>
      <c r="AC224" s="139">
        <v>0</v>
      </c>
      <c r="AD224" s="149">
        <v>0</v>
      </c>
      <c r="AE224" s="139"/>
      <c r="AF224" s="139"/>
      <c r="AG224" s="140"/>
      <c r="AH224" s="142"/>
      <c r="AI224" s="240">
        <v>0</v>
      </c>
      <c r="AJ224" s="138">
        <v>0</v>
      </c>
      <c r="AK224" s="138">
        <v>0</v>
      </c>
      <c r="AL224" s="138">
        <v>0</v>
      </c>
      <c r="AM224" s="138">
        <v>0</v>
      </c>
      <c r="AN224" s="138">
        <v>0</v>
      </c>
      <c r="AO224" s="138">
        <v>0</v>
      </c>
      <c r="AP224" s="138">
        <v>0</v>
      </c>
      <c r="AQ224" s="138">
        <v>0</v>
      </c>
      <c r="AR224" s="241">
        <v>0</v>
      </c>
      <c r="AS224" s="240">
        <v>0</v>
      </c>
      <c r="AT224" s="138">
        <v>0</v>
      </c>
      <c r="AU224" s="138">
        <v>0</v>
      </c>
      <c r="AV224" s="138">
        <v>0</v>
      </c>
      <c r="AW224" s="138">
        <v>0</v>
      </c>
      <c r="AX224" s="138">
        <v>0</v>
      </c>
      <c r="AY224" s="138">
        <v>0</v>
      </c>
      <c r="AZ224" s="138">
        <v>0</v>
      </c>
      <c r="BA224" s="138">
        <v>0</v>
      </c>
      <c r="BB224" s="241">
        <v>0</v>
      </c>
    </row>
    <row r="225" spans="1:54" s="174" customFormat="1" ht="18" customHeight="1" x14ac:dyDescent="0.25">
      <c r="A225" s="244">
        <v>20</v>
      </c>
      <c r="B225" s="245">
        <v>222700</v>
      </c>
      <c r="C225" s="238">
        <v>218</v>
      </c>
      <c r="D225" s="246" t="s">
        <v>1443</v>
      </c>
      <c r="E225" s="247">
        <v>246172.49999999997</v>
      </c>
      <c r="F225" s="144">
        <v>200412.79999999999</v>
      </c>
      <c r="G225" s="144">
        <v>500</v>
      </c>
      <c r="H225" s="144">
        <v>3998.3</v>
      </c>
      <c r="I225" s="144">
        <v>17603.400000000001</v>
      </c>
      <c r="J225" s="144">
        <v>324.39999999999998</v>
      </c>
      <c r="K225" s="144">
        <v>0</v>
      </c>
      <c r="L225" s="144">
        <v>1310.5</v>
      </c>
      <c r="M225" s="144">
        <v>20345.5</v>
      </c>
      <c r="N225" s="248">
        <v>1677.6</v>
      </c>
      <c r="O225" s="247">
        <v>265186.90000000002</v>
      </c>
      <c r="P225" s="144">
        <v>216960.8</v>
      </c>
      <c r="Q225" s="144">
        <v>500</v>
      </c>
      <c r="R225" s="144">
        <v>94</v>
      </c>
      <c r="S225" s="144">
        <v>4136.1000000000004</v>
      </c>
      <c r="T225" s="144">
        <v>17834.699999999997</v>
      </c>
      <c r="U225" s="144">
        <v>0</v>
      </c>
      <c r="V225" s="144">
        <v>3638.2</v>
      </c>
      <c r="W225" s="144">
        <v>20345.5</v>
      </c>
      <c r="X225" s="248">
        <v>1677.6</v>
      </c>
      <c r="Y225" s="247">
        <v>243469.77729999996</v>
      </c>
      <c r="Z225" s="144">
        <v>200966.96809999997</v>
      </c>
      <c r="AA225" s="144">
        <v>500</v>
      </c>
      <c r="AB225" s="144">
        <v>93.967500000000001</v>
      </c>
      <c r="AC225" s="144">
        <v>3887.6574000000001</v>
      </c>
      <c r="AD225" s="149">
        <v>13028.6206</v>
      </c>
      <c r="AE225" s="144">
        <v>0</v>
      </c>
      <c r="AF225" s="144">
        <v>3259.8296</v>
      </c>
      <c r="AG225" s="144">
        <v>20085.534099999997</v>
      </c>
      <c r="AH225" s="248">
        <v>1647.2</v>
      </c>
      <c r="AI225" s="247">
        <v>-21717.122700000065</v>
      </c>
      <c r="AJ225" s="144">
        <v>-15993.831900000019</v>
      </c>
      <c r="AK225" s="144">
        <v>0</v>
      </c>
      <c r="AL225" s="144">
        <v>-3.2499999999998863E-2</v>
      </c>
      <c r="AM225" s="144">
        <v>-248.44260000000031</v>
      </c>
      <c r="AN225" s="144">
        <v>-4806.0793999999969</v>
      </c>
      <c r="AO225" s="144">
        <v>0</v>
      </c>
      <c r="AP225" s="144">
        <v>-378.37039999999979</v>
      </c>
      <c r="AQ225" s="144">
        <v>-259.96590000000288</v>
      </c>
      <c r="AR225" s="248">
        <v>-30.399999999999864</v>
      </c>
      <c r="AS225" s="247">
        <v>91.810635178434509</v>
      </c>
      <c r="AT225" s="144">
        <v>92.62823888001887</v>
      </c>
      <c r="AU225" s="144">
        <v>100</v>
      </c>
      <c r="AV225" s="144">
        <v>99.965425531914903</v>
      </c>
      <c r="AW225" s="144">
        <v>93.993312540799295</v>
      </c>
      <c r="AX225" s="144">
        <v>73.052087223222159</v>
      </c>
      <c r="AY225" s="144">
        <v>0</v>
      </c>
      <c r="AZ225" s="144">
        <v>89.600065966686827</v>
      </c>
      <c r="BA225" s="144">
        <v>98.722243739401819</v>
      </c>
      <c r="BB225" s="248">
        <v>98.187887458273735</v>
      </c>
    </row>
    <row r="226" spans="1:54" s="237" customFormat="1" ht="18" customHeight="1" x14ac:dyDescent="0.2">
      <c r="A226" s="244">
        <v>22</v>
      </c>
      <c r="B226" s="245">
        <v>222700</v>
      </c>
      <c r="C226" s="238">
        <v>219</v>
      </c>
      <c r="D226" s="246" t="s">
        <v>1265</v>
      </c>
      <c r="E226" s="247">
        <v>167870.59999999998</v>
      </c>
      <c r="F226" s="144">
        <v>133724.1</v>
      </c>
      <c r="G226" s="144">
        <v>500</v>
      </c>
      <c r="H226" s="144">
        <v>3998.3</v>
      </c>
      <c r="I226" s="144">
        <v>17603.400000000001</v>
      </c>
      <c r="J226" s="144">
        <v>93.4</v>
      </c>
      <c r="K226" s="144">
        <v>0</v>
      </c>
      <c r="L226" s="144">
        <v>0</v>
      </c>
      <c r="M226" s="144">
        <v>10273.799999999999</v>
      </c>
      <c r="N226" s="248">
        <v>1677.6</v>
      </c>
      <c r="O226" s="247">
        <v>182872.70000000004</v>
      </c>
      <c r="P226" s="144">
        <v>146756.5</v>
      </c>
      <c r="Q226" s="144">
        <v>500</v>
      </c>
      <c r="R226" s="144">
        <v>94</v>
      </c>
      <c r="S226" s="144">
        <v>4136.1000000000004</v>
      </c>
      <c r="T226" s="144">
        <v>17834.699999999997</v>
      </c>
      <c r="U226" s="144">
        <v>0</v>
      </c>
      <c r="V226" s="144">
        <v>1600</v>
      </c>
      <c r="W226" s="144">
        <v>10273.799999999999</v>
      </c>
      <c r="X226" s="248">
        <v>1677.6</v>
      </c>
      <c r="Y226" s="247">
        <v>165458.84339999998</v>
      </c>
      <c r="Z226" s="144">
        <v>134882.87599999999</v>
      </c>
      <c r="AA226" s="144">
        <v>500</v>
      </c>
      <c r="AB226" s="144">
        <v>93.967500000000001</v>
      </c>
      <c r="AC226" s="144">
        <v>3887.6574000000001</v>
      </c>
      <c r="AD226" s="149">
        <v>13028.6206</v>
      </c>
      <c r="AE226" s="144">
        <v>0</v>
      </c>
      <c r="AF226" s="144">
        <v>1281.2482</v>
      </c>
      <c r="AG226" s="144">
        <v>10137.2737</v>
      </c>
      <c r="AH226" s="248">
        <v>1647.2</v>
      </c>
      <c r="AI226" s="247">
        <v>-17413.856600000057</v>
      </c>
      <c r="AJ226" s="144">
        <v>-11873.624000000011</v>
      </c>
      <c r="AK226" s="144">
        <v>0</v>
      </c>
      <c r="AL226" s="144">
        <v>-3.2499999999998863E-2</v>
      </c>
      <c r="AM226" s="144">
        <v>-248.44260000000031</v>
      </c>
      <c r="AN226" s="144">
        <v>-4806.0793999999969</v>
      </c>
      <c r="AO226" s="144">
        <v>0</v>
      </c>
      <c r="AP226" s="144">
        <v>-318.7518</v>
      </c>
      <c r="AQ226" s="144">
        <v>-136.52629999999954</v>
      </c>
      <c r="AR226" s="248">
        <v>-30.399999999999864</v>
      </c>
      <c r="AS226" s="247">
        <v>90.477607319189772</v>
      </c>
      <c r="AT226" s="144">
        <v>91.909302824747101</v>
      </c>
      <c r="AU226" s="144">
        <v>100</v>
      </c>
      <c r="AV226" s="144">
        <v>99.965425531914903</v>
      </c>
      <c r="AW226" s="144">
        <v>93.993312540799295</v>
      </c>
      <c r="AX226" s="144">
        <v>73.052087223222159</v>
      </c>
      <c r="AY226" s="144">
        <v>0</v>
      </c>
      <c r="AZ226" s="144">
        <v>80.0780125</v>
      </c>
      <c r="BA226" s="144">
        <v>98.671121688177692</v>
      </c>
      <c r="BB226" s="248">
        <v>98.187887458273735</v>
      </c>
    </row>
    <row r="227" spans="1:54" s="237" customFormat="1" ht="18" customHeight="1" x14ac:dyDescent="0.2">
      <c r="A227" s="244">
        <v>21</v>
      </c>
      <c r="B227" s="245">
        <v>222700</v>
      </c>
      <c r="C227" s="238">
        <v>220</v>
      </c>
      <c r="D227" s="246" t="s">
        <v>1266</v>
      </c>
      <c r="E227" s="247">
        <v>78301.900000000009</v>
      </c>
      <c r="F227" s="144">
        <v>66688.7</v>
      </c>
      <c r="G227" s="144">
        <v>0</v>
      </c>
      <c r="H227" s="144">
        <v>0</v>
      </c>
      <c r="I227" s="144">
        <v>0</v>
      </c>
      <c r="J227" s="144">
        <v>231</v>
      </c>
      <c r="K227" s="144">
        <v>0</v>
      </c>
      <c r="L227" s="144">
        <v>1310.5</v>
      </c>
      <c r="M227" s="144">
        <v>10071.700000000001</v>
      </c>
      <c r="N227" s="248">
        <v>0</v>
      </c>
      <c r="O227" s="247">
        <v>82314.200000000012</v>
      </c>
      <c r="P227" s="144">
        <v>70204.300000000017</v>
      </c>
      <c r="Q227" s="144">
        <v>0</v>
      </c>
      <c r="R227" s="144">
        <v>0</v>
      </c>
      <c r="S227" s="144">
        <v>0</v>
      </c>
      <c r="T227" s="144">
        <v>0</v>
      </c>
      <c r="U227" s="144">
        <v>0</v>
      </c>
      <c r="V227" s="144">
        <v>2038.2</v>
      </c>
      <c r="W227" s="144">
        <v>10071.700000000001</v>
      </c>
      <c r="X227" s="248">
        <v>0</v>
      </c>
      <c r="Y227" s="247">
        <v>78010.933899999989</v>
      </c>
      <c r="Z227" s="144">
        <v>66084.092099999994</v>
      </c>
      <c r="AA227" s="144">
        <v>0</v>
      </c>
      <c r="AB227" s="144">
        <v>0</v>
      </c>
      <c r="AC227" s="144">
        <v>0</v>
      </c>
      <c r="AD227" s="149">
        <v>0</v>
      </c>
      <c r="AE227" s="144">
        <v>0</v>
      </c>
      <c r="AF227" s="144">
        <v>1978.5814</v>
      </c>
      <c r="AG227" s="144">
        <v>9948.2603999999974</v>
      </c>
      <c r="AH227" s="248">
        <v>0</v>
      </c>
      <c r="AI227" s="247">
        <v>-4303.2661000000226</v>
      </c>
      <c r="AJ227" s="144">
        <v>-4120.2079000000231</v>
      </c>
      <c r="AK227" s="144">
        <v>0</v>
      </c>
      <c r="AL227" s="144">
        <v>0</v>
      </c>
      <c r="AM227" s="144">
        <v>0</v>
      </c>
      <c r="AN227" s="144">
        <v>0</v>
      </c>
      <c r="AO227" s="144">
        <v>0</v>
      </c>
      <c r="AP227" s="144">
        <v>-59.618600000000015</v>
      </c>
      <c r="AQ227" s="144">
        <v>-123.43960000000334</v>
      </c>
      <c r="AR227" s="248">
        <v>0</v>
      </c>
      <c r="AS227" s="247">
        <v>94.772146118166702</v>
      </c>
      <c r="AT227" s="144">
        <v>94.131117467163662</v>
      </c>
      <c r="AU227" s="144">
        <v>0</v>
      </c>
      <c r="AV227" s="144">
        <v>0</v>
      </c>
      <c r="AW227" s="144">
        <v>0</v>
      </c>
      <c r="AX227" s="144">
        <v>0</v>
      </c>
      <c r="AY227" s="144">
        <v>0</v>
      </c>
      <c r="AZ227" s="144">
        <v>97.074938671376714</v>
      </c>
      <c r="BA227" s="144">
        <v>98.774391612140917</v>
      </c>
      <c r="BB227" s="248">
        <v>0</v>
      </c>
    </row>
    <row r="228" spans="1:54" s="174" customFormat="1" ht="27.75" customHeight="1" x14ac:dyDescent="0.25">
      <c r="A228" s="244">
        <v>22</v>
      </c>
      <c r="B228" s="245">
        <v>222700</v>
      </c>
      <c r="C228" s="238">
        <v>221</v>
      </c>
      <c r="D228" s="239" t="s">
        <v>1291</v>
      </c>
      <c r="E228" s="247">
        <v>167870.59999999998</v>
      </c>
      <c r="F228" s="138">
        <v>133724.1</v>
      </c>
      <c r="G228" s="138">
        <v>500</v>
      </c>
      <c r="H228" s="138">
        <v>3998.3</v>
      </c>
      <c r="I228" s="138">
        <v>17603.400000000001</v>
      </c>
      <c r="J228" s="138">
        <v>93.4</v>
      </c>
      <c r="K228" s="138">
        <v>0</v>
      </c>
      <c r="L228" s="138">
        <v>0</v>
      </c>
      <c r="M228" s="138">
        <v>10273.799999999999</v>
      </c>
      <c r="N228" s="241">
        <v>1677.6</v>
      </c>
      <c r="O228" s="240">
        <v>182872.70000000004</v>
      </c>
      <c r="P228" s="138">
        <v>146756.5</v>
      </c>
      <c r="Q228" s="139">
        <v>500</v>
      </c>
      <c r="R228" s="139">
        <v>94</v>
      </c>
      <c r="S228" s="138">
        <v>4136.1000000000004</v>
      </c>
      <c r="T228" s="139">
        <v>17834.699999999997</v>
      </c>
      <c r="U228" s="139">
        <v>0</v>
      </c>
      <c r="V228" s="139">
        <v>1600</v>
      </c>
      <c r="W228" s="139">
        <v>10273.799999999999</v>
      </c>
      <c r="X228" s="242">
        <v>1677.6</v>
      </c>
      <c r="Y228" s="243">
        <v>165458.84339999998</v>
      </c>
      <c r="Z228" s="139">
        <v>134882.87599999999</v>
      </c>
      <c r="AA228" s="139">
        <v>500</v>
      </c>
      <c r="AB228" s="139">
        <v>93.967500000000001</v>
      </c>
      <c r="AC228" s="139">
        <v>3887.6574000000001</v>
      </c>
      <c r="AD228" s="149">
        <v>13028.6206</v>
      </c>
      <c r="AE228" s="139">
        <v>0</v>
      </c>
      <c r="AF228" s="139">
        <v>1281.2482</v>
      </c>
      <c r="AG228" s="140">
        <v>10137.2737</v>
      </c>
      <c r="AH228" s="142">
        <v>1647.2</v>
      </c>
      <c r="AI228" s="247">
        <v>-17413.856600000057</v>
      </c>
      <c r="AJ228" s="138">
        <v>-11873.624000000011</v>
      </c>
      <c r="AK228" s="138">
        <v>0</v>
      </c>
      <c r="AL228" s="138">
        <v>-3.2499999999998863E-2</v>
      </c>
      <c r="AM228" s="138">
        <v>-248.44260000000031</v>
      </c>
      <c r="AN228" s="138">
        <v>-4806.0793999999969</v>
      </c>
      <c r="AO228" s="138">
        <v>0</v>
      </c>
      <c r="AP228" s="138">
        <v>-318.7518</v>
      </c>
      <c r="AQ228" s="138">
        <v>-136.52629999999954</v>
      </c>
      <c r="AR228" s="241">
        <v>-30.399999999999864</v>
      </c>
      <c r="AS228" s="247">
        <v>90.477607319189772</v>
      </c>
      <c r="AT228" s="138">
        <v>91.909302824747101</v>
      </c>
      <c r="AU228" s="138">
        <v>100</v>
      </c>
      <c r="AV228" s="138">
        <v>99.965425531914903</v>
      </c>
      <c r="AW228" s="138">
        <v>93.993312540799295</v>
      </c>
      <c r="AX228" s="138">
        <v>73.052087223222159</v>
      </c>
      <c r="AY228" s="138">
        <v>0</v>
      </c>
      <c r="AZ228" s="138">
        <v>80.0780125</v>
      </c>
      <c r="BA228" s="138">
        <v>98.671121688177692</v>
      </c>
      <c r="BB228" s="241">
        <v>98.187887458273735</v>
      </c>
    </row>
    <row r="229" spans="1:54" s="174" customFormat="1" ht="18" customHeight="1" x14ac:dyDescent="0.25">
      <c r="A229" s="244">
        <v>21</v>
      </c>
      <c r="B229" s="245">
        <v>222700</v>
      </c>
      <c r="C229" s="238">
        <v>222</v>
      </c>
      <c r="D229" s="239" t="s">
        <v>1444</v>
      </c>
      <c r="E229" s="247">
        <v>1852.6</v>
      </c>
      <c r="F229" s="138">
        <v>1604</v>
      </c>
      <c r="G229" s="138">
        <v>0</v>
      </c>
      <c r="H229" s="138">
        <v>0</v>
      </c>
      <c r="I229" s="138">
        <v>0</v>
      </c>
      <c r="J229" s="138">
        <v>0</v>
      </c>
      <c r="K229" s="138">
        <v>0</v>
      </c>
      <c r="L229" s="138">
        <v>0</v>
      </c>
      <c r="M229" s="138">
        <v>248.6</v>
      </c>
      <c r="N229" s="241">
        <v>0</v>
      </c>
      <c r="O229" s="240">
        <v>1896.4</v>
      </c>
      <c r="P229" s="138">
        <v>1647.8000000000002</v>
      </c>
      <c r="Q229" s="139">
        <v>0</v>
      </c>
      <c r="R229" s="139">
        <v>0</v>
      </c>
      <c r="S229" s="138">
        <v>0</v>
      </c>
      <c r="T229" s="139">
        <v>0</v>
      </c>
      <c r="U229" s="139">
        <v>0</v>
      </c>
      <c r="V229" s="139">
        <v>0</v>
      </c>
      <c r="W229" s="139">
        <v>248.6</v>
      </c>
      <c r="X229" s="242">
        <v>0</v>
      </c>
      <c r="Y229" s="243">
        <v>1516.3103000000001</v>
      </c>
      <c r="Z229" s="139">
        <v>1268.9381000000001</v>
      </c>
      <c r="AA229" s="139">
        <v>0</v>
      </c>
      <c r="AB229" s="139">
        <v>0</v>
      </c>
      <c r="AC229" s="139">
        <v>0</v>
      </c>
      <c r="AD229" s="149">
        <v>0</v>
      </c>
      <c r="AE229" s="139">
        <v>0</v>
      </c>
      <c r="AF229" s="139">
        <v>0</v>
      </c>
      <c r="AG229" s="140">
        <v>247.37219999999999</v>
      </c>
      <c r="AH229" s="142">
        <v>0</v>
      </c>
      <c r="AI229" s="247">
        <v>-380.08969999999999</v>
      </c>
      <c r="AJ229" s="138">
        <v>-378.86190000000011</v>
      </c>
      <c r="AK229" s="138">
        <v>0</v>
      </c>
      <c r="AL229" s="138">
        <v>0</v>
      </c>
      <c r="AM229" s="138">
        <v>0</v>
      </c>
      <c r="AN229" s="138">
        <v>0</v>
      </c>
      <c r="AO229" s="138">
        <v>0</v>
      </c>
      <c r="AP229" s="138">
        <v>0</v>
      </c>
      <c r="AQ229" s="138">
        <v>-1.227800000000002</v>
      </c>
      <c r="AR229" s="241">
        <v>0</v>
      </c>
      <c r="AS229" s="247">
        <v>79.957303311537657</v>
      </c>
      <c r="AT229" s="138">
        <v>77.008016749605531</v>
      </c>
      <c r="AU229" s="138">
        <v>0</v>
      </c>
      <c r="AV229" s="138">
        <v>0</v>
      </c>
      <c r="AW229" s="138">
        <v>0</v>
      </c>
      <c r="AX229" s="138">
        <v>0</v>
      </c>
      <c r="AY229" s="138">
        <v>0</v>
      </c>
      <c r="AZ229" s="138">
        <v>0</v>
      </c>
      <c r="BA229" s="138">
        <v>99.506114239742558</v>
      </c>
      <c r="BB229" s="241">
        <v>0</v>
      </c>
    </row>
    <row r="230" spans="1:54" s="174" customFormat="1" ht="18" customHeight="1" x14ac:dyDescent="0.25">
      <c r="A230" s="244">
        <v>21</v>
      </c>
      <c r="B230" s="245">
        <v>222700</v>
      </c>
      <c r="C230" s="238">
        <v>223</v>
      </c>
      <c r="D230" s="239" t="s">
        <v>1390</v>
      </c>
      <c r="E230" s="247">
        <v>1961.6999999999998</v>
      </c>
      <c r="F230" s="138">
        <v>1687.6</v>
      </c>
      <c r="G230" s="138">
        <v>0</v>
      </c>
      <c r="H230" s="138">
        <v>0</v>
      </c>
      <c r="I230" s="138">
        <v>0</v>
      </c>
      <c r="J230" s="138">
        <v>0</v>
      </c>
      <c r="K230" s="138">
        <v>0</v>
      </c>
      <c r="L230" s="138">
        <v>0</v>
      </c>
      <c r="M230" s="138">
        <v>274.10000000000002</v>
      </c>
      <c r="N230" s="241">
        <v>0</v>
      </c>
      <c r="O230" s="240">
        <v>2020.3000000000004</v>
      </c>
      <c r="P230" s="138">
        <v>1746.2</v>
      </c>
      <c r="Q230" s="139">
        <v>0</v>
      </c>
      <c r="R230" s="139">
        <v>0</v>
      </c>
      <c r="S230" s="138">
        <v>0</v>
      </c>
      <c r="T230" s="139">
        <v>0</v>
      </c>
      <c r="U230" s="139">
        <v>0</v>
      </c>
      <c r="V230" s="139">
        <v>0</v>
      </c>
      <c r="W230" s="139">
        <v>274.10000000000002</v>
      </c>
      <c r="X230" s="242">
        <v>0</v>
      </c>
      <c r="Y230" s="243">
        <v>1863.7115999999999</v>
      </c>
      <c r="Z230" s="139">
        <v>1594.2495999999999</v>
      </c>
      <c r="AA230" s="139">
        <v>0</v>
      </c>
      <c r="AB230" s="139">
        <v>0</v>
      </c>
      <c r="AC230" s="139">
        <v>0</v>
      </c>
      <c r="AD230" s="149">
        <v>0</v>
      </c>
      <c r="AE230" s="139">
        <v>0</v>
      </c>
      <c r="AF230" s="139">
        <v>0</v>
      </c>
      <c r="AG230" s="140">
        <v>269.46199999999999</v>
      </c>
      <c r="AH230" s="142">
        <v>0</v>
      </c>
      <c r="AI230" s="247">
        <v>-156.58840000000055</v>
      </c>
      <c r="AJ230" s="138">
        <v>-151.95040000000017</v>
      </c>
      <c r="AK230" s="138">
        <v>0</v>
      </c>
      <c r="AL230" s="138">
        <v>0</v>
      </c>
      <c r="AM230" s="138">
        <v>0</v>
      </c>
      <c r="AN230" s="138">
        <v>0</v>
      </c>
      <c r="AO230" s="138">
        <v>0</v>
      </c>
      <c r="AP230" s="138">
        <v>0</v>
      </c>
      <c r="AQ230" s="138">
        <v>-4.6380000000000337</v>
      </c>
      <c r="AR230" s="241">
        <v>0</v>
      </c>
      <c r="AS230" s="247">
        <v>92.249250111369577</v>
      </c>
      <c r="AT230" s="138">
        <v>91.298224716527315</v>
      </c>
      <c r="AU230" s="138">
        <v>0</v>
      </c>
      <c r="AV230" s="138">
        <v>0</v>
      </c>
      <c r="AW230" s="138">
        <v>0</v>
      </c>
      <c r="AX230" s="138">
        <v>0</v>
      </c>
      <c r="AY230" s="138">
        <v>0</v>
      </c>
      <c r="AZ230" s="138">
        <v>0</v>
      </c>
      <c r="BA230" s="138">
        <v>98.307916818679303</v>
      </c>
      <c r="BB230" s="241">
        <v>0</v>
      </c>
    </row>
    <row r="231" spans="1:54" s="174" customFormat="1" ht="18" customHeight="1" x14ac:dyDescent="0.25">
      <c r="A231" s="244">
        <v>21</v>
      </c>
      <c r="B231" s="245">
        <v>222700</v>
      </c>
      <c r="C231" s="238">
        <v>224</v>
      </c>
      <c r="D231" s="239" t="s">
        <v>1445</v>
      </c>
      <c r="E231" s="247">
        <v>4263.8</v>
      </c>
      <c r="F231" s="138">
        <v>2763.8</v>
      </c>
      <c r="G231" s="138">
        <v>0</v>
      </c>
      <c r="H231" s="138">
        <v>0</v>
      </c>
      <c r="I231" s="138">
        <v>0</v>
      </c>
      <c r="J231" s="138">
        <v>0</v>
      </c>
      <c r="K231" s="138">
        <v>0</v>
      </c>
      <c r="L231" s="138">
        <v>1000</v>
      </c>
      <c r="M231" s="138">
        <v>500</v>
      </c>
      <c r="N231" s="241">
        <v>0</v>
      </c>
      <c r="O231" s="240">
        <v>4359.3999999999987</v>
      </c>
      <c r="P231" s="138">
        <v>2859.4</v>
      </c>
      <c r="Q231" s="139">
        <v>0</v>
      </c>
      <c r="R231" s="139">
        <v>0</v>
      </c>
      <c r="S231" s="138">
        <v>0</v>
      </c>
      <c r="T231" s="139">
        <v>0</v>
      </c>
      <c r="U231" s="139">
        <v>0</v>
      </c>
      <c r="V231" s="139">
        <v>1000</v>
      </c>
      <c r="W231" s="139">
        <v>500</v>
      </c>
      <c r="X231" s="242">
        <v>0</v>
      </c>
      <c r="Y231" s="243">
        <v>4263.3104999999996</v>
      </c>
      <c r="Z231" s="139">
        <v>2763.3116</v>
      </c>
      <c r="AA231" s="139">
        <v>0</v>
      </c>
      <c r="AB231" s="139">
        <v>0</v>
      </c>
      <c r="AC231" s="139">
        <v>0</v>
      </c>
      <c r="AD231" s="149">
        <v>0</v>
      </c>
      <c r="AE231" s="139">
        <v>0</v>
      </c>
      <c r="AF231" s="139">
        <v>1000</v>
      </c>
      <c r="AG231" s="140">
        <v>499.99889999999999</v>
      </c>
      <c r="AH231" s="142">
        <v>0</v>
      </c>
      <c r="AI231" s="247">
        <v>-96.089499999999134</v>
      </c>
      <c r="AJ231" s="138">
        <v>-96.088400000000092</v>
      </c>
      <c r="AK231" s="138">
        <v>0</v>
      </c>
      <c r="AL231" s="138">
        <v>0</v>
      </c>
      <c r="AM231" s="138">
        <v>0</v>
      </c>
      <c r="AN231" s="138">
        <v>0</v>
      </c>
      <c r="AO231" s="138">
        <v>0</v>
      </c>
      <c r="AP231" s="138">
        <v>0</v>
      </c>
      <c r="AQ231" s="138">
        <v>-1.1000000000080945E-3</v>
      </c>
      <c r="AR231" s="241">
        <v>0</v>
      </c>
      <c r="AS231" s="247">
        <v>97.795809056292171</v>
      </c>
      <c r="AT231" s="138">
        <v>96.639560747009853</v>
      </c>
      <c r="AU231" s="138">
        <v>0</v>
      </c>
      <c r="AV231" s="138">
        <v>0</v>
      </c>
      <c r="AW231" s="138">
        <v>0</v>
      </c>
      <c r="AX231" s="138">
        <v>0</v>
      </c>
      <c r="AY231" s="138">
        <v>0</v>
      </c>
      <c r="AZ231" s="138">
        <v>100</v>
      </c>
      <c r="BA231" s="138">
        <v>99.999779999999987</v>
      </c>
      <c r="BB231" s="241">
        <v>0</v>
      </c>
    </row>
    <row r="232" spans="1:54" s="174" customFormat="1" ht="18" customHeight="1" x14ac:dyDescent="0.25">
      <c r="A232" s="244">
        <v>21</v>
      </c>
      <c r="B232" s="245">
        <v>222700</v>
      </c>
      <c r="C232" s="238">
        <v>225</v>
      </c>
      <c r="D232" s="239" t="s">
        <v>1443</v>
      </c>
      <c r="E232" s="247">
        <v>19384.100000000002</v>
      </c>
      <c r="F232" s="138">
        <v>17325.7</v>
      </c>
      <c r="G232" s="138">
        <v>0</v>
      </c>
      <c r="H232" s="138">
        <v>0</v>
      </c>
      <c r="I232" s="138">
        <v>0</v>
      </c>
      <c r="J232" s="138">
        <v>0</v>
      </c>
      <c r="K232" s="138">
        <v>0</v>
      </c>
      <c r="L232" s="138">
        <v>0</v>
      </c>
      <c r="M232" s="138">
        <v>2058.4</v>
      </c>
      <c r="N232" s="241">
        <v>0</v>
      </c>
      <c r="O232" s="240">
        <v>20306.900000000001</v>
      </c>
      <c r="P232" s="138">
        <v>18248.5</v>
      </c>
      <c r="Q232" s="139">
        <v>0</v>
      </c>
      <c r="R232" s="139">
        <v>0</v>
      </c>
      <c r="S232" s="138">
        <v>0</v>
      </c>
      <c r="T232" s="139">
        <v>0</v>
      </c>
      <c r="U232" s="139">
        <v>0</v>
      </c>
      <c r="V232" s="139">
        <v>0</v>
      </c>
      <c r="W232" s="139">
        <v>2058.4</v>
      </c>
      <c r="X232" s="242">
        <v>0</v>
      </c>
      <c r="Y232" s="243">
        <v>20219.686099999999</v>
      </c>
      <c r="Z232" s="139">
        <v>18248.3838</v>
      </c>
      <c r="AA232" s="139">
        <v>0</v>
      </c>
      <c r="AB232" s="139">
        <v>0</v>
      </c>
      <c r="AC232" s="139">
        <v>0</v>
      </c>
      <c r="AD232" s="149">
        <v>0</v>
      </c>
      <c r="AE232" s="139">
        <v>0</v>
      </c>
      <c r="AF232" s="139">
        <v>0</v>
      </c>
      <c r="AG232" s="140">
        <v>1971.3023000000001</v>
      </c>
      <c r="AH232" s="142">
        <v>0</v>
      </c>
      <c r="AI232" s="247">
        <v>-87.213900000002468</v>
      </c>
      <c r="AJ232" s="138">
        <v>-0.11620000000038999</v>
      </c>
      <c r="AK232" s="138">
        <v>0</v>
      </c>
      <c r="AL232" s="138">
        <v>0</v>
      </c>
      <c r="AM232" s="138">
        <v>0</v>
      </c>
      <c r="AN232" s="138">
        <v>0</v>
      </c>
      <c r="AO232" s="138">
        <v>0</v>
      </c>
      <c r="AP232" s="138">
        <v>0</v>
      </c>
      <c r="AQ232" s="138">
        <v>-87.097700000000032</v>
      </c>
      <c r="AR232" s="241">
        <v>0</v>
      </c>
      <c r="AS232" s="247">
        <v>99.570520857442531</v>
      </c>
      <c r="AT232" s="138">
        <v>99.9993632353344</v>
      </c>
      <c r="AU232" s="138">
        <v>0</v>
      </c>
      <c r="AV232" s="138">
        <v>0</v>
      </c>
      <c r="AW232" s="138">
        <v>0</v>
      </c>
      <c r="AX232" s="138">
        <v>0</v>
      </c>
      <c r="AY232" s="138">
        <v>0</v>
      </c>
      <c r="AZ232" s="138">
        <v>0</v>
      </c>
      <c r="BA232" s="138">
        <v>95.768669840652933</v>
      </c>
      <c r="BB232" s="241">
        <v>0</v>
      </c>
    </row>
    <row r="233" spans="1:54" s="174" customFormat="1" ht="18" customHeight="1" x14ac:dyDescent="0.25">
      <c r="A233" s="244">
        <v>21</v>
      </c>
      <c r="B233" s="245">
        <v>222700</v>
      </c>
      <c r="C233" s="238">
        <v>226</v>
      </c>
      <c r="D233" s="239" t="s">
        <v>1446</v>
      </c>
      <c r="E233" s="247">
        <v>3054.3999999999996</v>
      </c>
      <c r="F233" s="138">
        <v>2667.7</v>
      </c>
      <c r="G233" s="138">
        <v>0</v>
      </c>
      <c r="H233" s="138">
        <v>0</v>
      </c>
      <c r="I233" s="138">
        <v>0</v>
      </c>
      <c r="J233" s="138">
        <v>0</v>
      </c>
      <c r="K233" s="138">
        <v>0</v>
      </c>
      <c r="L233" s="138">
        <v>0</v>
      </c>
      <c r="M233" s="138">
        <v>386.7</v>
      </c>
      <c r="N233" s="241">
        <v>0</v>
      </c>
      <c r="O233" s="240">
        <v>3240.3</v>
      </c>
      <c r="P233" s="138">
        <v>2853.6000000000004</v>
      </c>
      <c r="Q233" s="139">
        <v>0</v>
      </c>
      <c r="R233" s="139">
        <v>0</v>
      </c>
      <c r="S233" s="138">
        <v>0</v>
      </c>
      <c r="T233" s="139">
        <v>0</v>
      </c>
      <c r="U233" s="139">
        <v>0</v>
      </c>
      <c r="V233" s="139">
        <v>0</v>
      </c>
      <c r="W233" s="139">
        <v>386.7</v>
      </c>
      <c r="X233" s="242">
        <v>0</v>
      </c>
      <c r="Y233" s="243">
        <v>2803.1262999999999</v>
      </c>
      <c r="Z233" s="139">
        <v>2416.4263000000001</v>
      </c>
      <c r="AA233" s="139">
        <v>0</v>
      </c>
      <c r="AB233" s="139">
        <v>0</v>
      </c>
      <c r="AC233" s="139">
        <v>0</v>
      </c>
      <c r="AD233" s="149">
        <v>0</v>
      </c>
      <c r="AE233" s="139">
        <v>0</v>
      </c>
      <c r="AF233" s="139">
        <v>0</v>
      </c>
      <c r="AG233" s="140">
        <v>386.7</v>
      </c>
      <c r="AH233" s="142">
        <v>0</v>
      </c>
      <c r="AI233" s="247">
        <v>-437.17370000000028</v>
      </c>
      <c r="AJ233" s="138">
        <v>-437.17370000000028</v>
      </c>
      <c r="AK233" s="138">
        <v>0</v>
      </c>
      <c r="AL233" s="138">
        <v>0</v>
      </c>
      <c r="AM233" s="138">
        <v>0</v>
      </c>
      <c r="AN233" s="138">
        <v>0</v>
      </c>
      <c r="AO233" s="138">
        <v>0</v>
      </c>
      <c r="AP233" s="138">
        <v>0</v>
      </c>
      <c r="AQ233" s="138">
        <v>0</v>
      </c>
      <c r="AR233" s="241">
        <v>0</v>
      </c>
      <c r="AS233" s="247">
        <v>86.508233805511821</v>
      </c>
      <c r="AT233" s="138">
        <v>84.679923605270517</v>
      </c>
      <c r="AU233" s="138">
        <v>0</v>
      </c>
      <c r="AV233" s="138">
        <v>0</v>
      </c>
      <c r="AW233" s="138">
        <v>0</v>
      </c>
      <c r="AX233" s="138">
        <v>0</v>
      </c>
      <c r="AY233" s="138">
        <v>0</v>
      </c>
      <c r="AZ233" s="138">
        <v>0</v>
      </c>
      <c r="BA233" s="138">
        <v>100</v>
      </c>
      <c r="BB233" s="241">
        <v>0</v>
      </c>
    </row>
    <row r="234" spans="1:54" s="174" customFormat="1" ht="18" customHeight="1" x14ac:dyDescent="0.25">
      <c r="A234" s="244">
        <v>21</v>
      </c>
      <c r="B234" s="245">
        <v>222700</v>
      </c>
      <c r="C234" s="238">
        <v>227</v>
      </c>
      <c r="D234" s="239" t="s">
        <v>1447</v>
      </c>
      <c r="E234" s="247">
        <v>1459</v>
      </c>
      <c r="F234" s="138">
        <v>1273.3</v>
      </c>
      <c r="G234" s="138">
        <v>0</v>
      </c>
      <c r="H234" s="138">
        <v>0</v>
      </c>
      <c r="I234" s="138">
        <v>0</v>
      </c>
      <c r="J234" s="138">
        <v>0</v>
      </c>
      <c r="K234" s="138">
        <v>0</v>
      </c>
      <c r="L234" s="138">
        <v>0</v>
      </c>
      <c r="M234" s="138">
        <v>185.7</v>
      </c>
      <c r="N234" s="241">
        <v>0</v>
      </c>
      <c r="O234" s="240">
        <v>1560.9999999999998</v>
      </c>
      <c r="P234" s="138">
        <v>1375.3</v>
      </c>
      <c r="Q234" s="139">
        <v>0</v>
      </c>
      <c r="R234" s="139">
        <v>0</v>
      </c>
      <c r="S234" s="138">
        <v>0</v>
      </c>
      <c r="T234" s="139">
        <v>0</v>
      </c>
      <c r="U234" s="139">
        <v>0</v>
      </c>
      <c r="V234" s="139">
        <v>0</v>
      </c>
      <c r="W234" s="139">
        <v>185.7</v>
      </c>
      <c r="X234" s="242">
        <v>0</v>
      </c>
      <c r="Y234" s="243">
        <v>1538.7864999999999</v>
      </c>
      <c r="Z234" s="139">
        <v>1353.0864999999999</v>
      </c>
      <c r="AA234" s="139">
        <v>0</v>
      </c>
      <c r="AB234" s="139">
        <v>0</v>
      </c>
      <c r="AC234" s="139">
        <v>0</v>
      </c>
      <c r="AD234" s="149">
        <v>0</v>
      </c>
      <c r="AE234" s="139">
        <v>0</v>
      </c>
      <c r="AF234" s="139">
        <v>0</v>
      </c>
      <c r="AG234" s="140">
        <v>185.7</v>
      </c>
      <c r="AH234" s="142">
        <v>0</v>
      </c>
      <c r="AI234" s="247">
        <v>-22.21349999999984</v>
      </c>
      <c r="AJ234" s="138">
        <v>-22.213500000000067</v>
      </c>
      <c r="AK234" s="138">
        <v>0</v>
      </c>
      <c r="AL234" s="138">
        <v>0</v>
      </c>
      <c r="AM234" s="138">
        <v>0</v>
      </c>
      <c r="AN234" s="138">
        <v>0</v>
      </c>
      <c r="AO234" s="138">
        <v>0</v>
      </c>
      <c r="AP234" s="138">
        <v>0</v>
      </c>
      <c r="AQ234" s="138">
        <v>0</v>
      </c>
      <c r="AR234" s="241">
        <v>0</v>
      </c>
      <c r="AS234" s="247">
        <v>98.576969891095459</v>
      </c>
      <c r="AT234" s="138">
        <v>98.384825129062747</v>
      </c>
      <c r="AU234" s="138">
        <v>0</v>
      </c>
      <c r="AV234" s="138">
        <v>0</v>
      </c>
      <c r="AW234" s="138">
        <v>0</v>
      </c>
      <c r="AX234" s="138">
        <v>0</v>
      </c>
      <c r="AY234" s="138">
        <v>0</v>
      </c>
      <c r="AZ234" s="138">
        <v>0</v>
      </c>
      <c r="BA234" s="138">
        <v>100</v>
      </c>
      <c r="BB234" s="241">
        <v>0</v>
      </c>
    </row>
    <row r="235" spans="1:54" s="174" customFormat="1" ht="18" customHeight="1" x14ac:dyDescent="0.25">
      <c r="A235" s="244">
        <v>21</v>
      </c>
      <c r="B235" s="245">
        <v>222700</v>
      </c>
      <c r="C235" s="238">
        <v>228</v>
      </c>
      <c r="D235" s="239" t="s">
        <v>1448</v>
      </c>
      <c r="E235" s="247">
        <v>988</v>
      </c>
      <c r="F235" s="138">
        <v>858</v>
      </c>
      <c r="G235" s="138">
        <v>0</v>
      </c>
      <c r="H235" s="138">
        <v>0</v>
      </c>
      <c r="I235" s="138">
        <v>0</v>
      </c>
      <c r="J235" s="138">
        <v>0</v>
      </c>
      <c r="K235" s="138">
        <v>0</v>
      </c>
      <c r="L235" s="138">
        <v>0</v>
      </c>
      <c r="M235" s="138">
        <v>130</v>
      </c>
      <c r="N235" s="241">
        <v>0</v>
      </c>
      <c r="O235" s="240">
        <v>1006.3</v>
      </c>
      <c r="P235" s="138">
        <v>876.3</v>
      </c>
      <c r="Q235" s="139">
        <v>0</v>
      </c>
      <c r="R235" s="139">
        <v>0</v>
      </c>
      <c r="S235" s="138">
        <v>0</v>
      </c>
      <c r="T235" s="139">
        <v>0</v>
      </c>
      <c r="U235" s="139">
        <v>0</v>
      </c>
      <c r="V235" s="139">
        <v>0</v>
      </c>
      <c r="W235" s="139">
        <v>130</v>
      </c>
      <c r="X235" s="242">
        <v>0</v>
      </c>
      <c r="Y235" s="243">
        <v>1006.3</v>
      </c>
      <c r="Z235" s="139">
        <v>876.3</v>
      </c>
      <c r="AA235" s="139">
        <v>0</v>
      </c>
      <c r="AB235" s="139">
        <v>0</v>
      </c>
      <c r="AC235" s="139">
        <v>0</v>
      </c>
      <c r="AD235" s="149">
        <v>0</v>
      </c>
      <c r="AE235" s="139">
        <v>0</v>
      </c>
      <c r="AF235" s="139">
        <v>0</v>
      </c>
      <c r="AG235" s="140">
        <v>130</v>
      </c>
      <c r="AH235" s="142">
        <v>0</v>
      </c>
      <c r="AI235" s="247">
        <v>0</v>
      </c>
      <c r="AJ235" s="138">
        <v>0</v>
      </c>
      <c r="AK235" s="138">
        <v>0</v>
      </c>
      <c r="AL235" s="138">
        <v>0</v>
      </c>
      <c r="AM235" s="138">
        <v>0</v>
      </c>
      <c r="AN235" s="138">
        <v>0</v>
      </c>
      <c r="AO235" s="138">
        <v>0</v>
      </c>
      <c r="AP235" s="138">
        <v>0</v>
      </c>
      <c r="AQ235" s="138">
        <v>0</v>
      </c>
      <c r="AR235" s="241">
        <v>0</v>
      </c>
      <c r="AS235" s="247">
        <v>100</v>
      </c>
      <c r="AT235" s="138">
        <v>100</v>
      </c>
      <c r="AU235" s="138">
        <v>0</v>
      </c>
      <c r="AV235" s="138">
        <v>0</v>
      </c>
      <c r="AW235" s="138">
        <v>0</v>
      </c>
      <c r="AX235" s="138">
        <v>0</v>
      </c>
      <c r="AY235" s="138">
        <v>0</v>
      </c>
      <c r="AZ235" s="138">
        <v>0</v>
      </c>
      <c r="BA235" s="138">
        <v>100</v>
      </c>
      <c r="BB235" s="241">
        <v>0</v>
      </c>
    </row>
    <row r="236" spans="1:54" s="174" customFormat="1" ht="18" customHeight="1" x14ac:dyDescent="0.25">
      <c r="A236" s="244">
        <v>21</v>
      </c>
      <c r="B236" s="245">
        <v>222700</v>
      </c>
      <c r="C236" s="238">
        <v>229</v>
      </c>
      <c r="D236" s="239" t="s">
        <v>1449</v>
      </c>
      <c r="E236" s="247">
        <v>2675.6</v>
      </c>
      <c r="F236" s="138">
        <v>2353.1999999999998</v>
      </c>
      <c r="G236" s="138">
        <v>0</v>
      </c>
      <c r="H236" s="138">
        <v>0</v>
      </c>
      <c r="I236" s="138">
        <v>0</v>
      </c>
      <c r="J236" s="138">
        <v>0</v>
      </c>
      <c r="K236" s="138">
        <v>0</v>
      </c>
      <c r="L236" s="138">
        <v>0</v>
      </c>
      <c r="M236" s="138">
        <v>322.39999999999998</v>
      </c>
      <c r="N236" s="241">
        <v>0</v>
      </c>
      <c r="O236" s="240">
        <v>2792.7</v>
      </c>
      <c r="P236" s="138">
        <v>2470.3000000000002</v>
      </c>
      <c r="Q236" s="139">
        <v>0</v>
      </c>
      <c r="R236" s="139">
        <v>0</v>
      </c>
      <c r="S236" s="138">
        <v>0</v>
      </c>
      <c r="T236" s="139">
        <v>0</v>
      </c>
      <c r="U236" s="139">
        <v>0</v>
      </c>
      <c r="V236" s="139">
        <v>0</v>
      </c>
      <c r="W236" s="139">
        <v>322.39999999999998</v>
      </c>
      <c r="X236" s="242">
        <v>0</v>
      </c>
      <c r="Y236" s="243">
        <v>2707.8411000000001</v>
      </c>
      <c r="Z236" s="139">
        <v>2385.4411</v>
      </c>
      <c r="AA236" s="139">
        <v>0</v>
      </c>
      <c r="AB236" s="139">
        <v>0</v>
      </c>
      <c r="AC236" s="139">
        <v>0</v>
      </c>
      <c r="AD236" s="149">
        <v>0</v>
      </c>
      <c r="AE236" s="139">
        <v>0</v>
      </c>
      <c r="AF236" s="139">
        <v>0</v>
      </c>
      <c r="AG236" s="140">
        <v>322.39999999999998</v>
      </c>
      <c r="AH236" s="142">
        <v>0</v>
      </c>
      <c r="AI236" s="247">
        <v>-84.858899999999721</v>
      </c>
      <c r="AJ236" s="138">
        <v>-84.858900000000176</v>
      </c>
      <c r="AK236" s="138">
        <v>0</v>
      </c>
      <c r="AL236" s="138">
        <v>0</v>
      </c>
      <c r="AM236" s="138">
        <v>0</v>
      </c>
      <c r="AN236" s="138">
        <v>0</v>
      </c>
      <c r="AO236" s="138">
        <v>0</v>
      </c>
      <c r="AP236" s="138">
        <v>0</v>
      </c>
      <c r="AQ236" s="138">
        <v>0</v>
      </c>
      <c r="AR236" s="241">
        <v>0</v>
      </c>
      <c r="AS236" s="247">
        <v>96.961402943388137</v>
      </c>
      <c r="AT236" s="138">
        <v>96.564834230660239</v>
      </c>
      <c r="AU236" s="138">
        <v>0</v>
      </c>
      <c r="AV236" s="138">
        <v>0</v>
      </c>
      <c r="AW236" s="138">
        <v>0</v>
      </c>
      <c r="AX236" s="138">
        <v>0</v>
      </c>
      <c r="AY236" s="138">
        <v>0</v>
      </c>
      <c r="AZ236" s="138">
        <v>0</v>
      </c>
      <c r="BA236" s="138">
        <v>100</v>
      </c>
      <c r="BB236" s="241">
        <v>0</v>
      </c>
    </row>
    <row r="237" spans="1:54" s="174" customFormat="1" ht="18" customHeight="1" x14ac:dyDescent="0.25">
      <c r="A237" s="244">
        <v>21</v>
      </c>
      <c r="B237" s="245">
        <v>222700</v>
      </c>
      <c r="C237" s="238">
        <v>230</v>
      </c>
      <c r="D237" s="239" t="s">
        <v>1450</v>
      </c>
      <c r="E237" s="247">
        <v>1525</v>
      </c>
      <c r="F237" s="138">
        <v>1342.9</v>
      </c>
      <c r="G237" s="138">
        <v>0</v>
      </c>
      <c r="H237" s="138">
        <v>0</v>
      </c>
      <c r="I237" s="138">
        <v>0</v>
      </c>
      <c r="J237" s="138">
        <v>0</v>
      </c>
      <c r="K237" s="138">
        <v>0</v>
      </c>
      <c r="L237" s="138">
        <v>0</v>
      </c>
      <c r="M237" s="138">
        <v>182.1</v>
      </c>
      <c r="N237" s="241">
        <v>0</v>
      </c>
      <c r="O237" s="240">
        <v>1567.3</v>
      </c>
      <c r="P237" s="138">
        <v>1385.2</v>
      </c>
      <c r="Q237" s="139">
        <v>0</v>
      </c>
      <c r="R237" s="139">
        <v>0</v>
      </c>
      <c r="S237" s="138">
        <v>0</v>
      </c>
      <c r="T237" s="139">
        <v>0</v>
      </c>
      <c r="U237" s="139">
        <v>0</v>
      </c>
      <c r="V237" s="139">
        <v>0</v>
      </c>
      <c r="W237" s="139">
        <v>182.1</v>
      </c>
      <c r="X237" s="242">
        <v>0</v>
      </c>
      <c r="Y237" s="243">
        <v>1436.8007</v>
      </c>
      <c r="Z237" s="139">
        <v>1255.0519999999999</v>
      </c>
      <c r="AA237" s="139">
        <v>0</v>
      </c>
      <c r="AB237" s="139">
        <v>0</v>
      </c>
      <c r="AC237" s="139">
        <v>0</v>
      </c>
      <c r="AD237" s="149">
        <v>0</v>
      </c>
      <c r="AE237" s="139">
        <v>0</v>
      </c>
      <c r="AF237" s="139">
        <v>0</v>
      </c>
      <c r="AG237" s="140">
        <v>181.74870000000001</v>
      </c>
      <c r="AH237" s="142">
        <v>0</v>
      </c>
      <c r="AI237" s="247">
        <v>-130.49929999999995</v>
      </c>
      <c r="AJ237" s="138">
        <v>-130.14800000000014</v>
      </c>
      <c r="AK237" s="138">
        <v>0</v>
      </c>
      <c r="AL237" s="138">
        <v>0</v>
      </c>
      <c r="AM237" s="138">
        <v>0</v>
      </c>
      <c r="AN237" s="138">
        <v>0</v>
      </c>
      <c r="AO237" s="138">
        <v>0</v>
      </c>
      <c r="AP237" s="138">
        <v>0</v>
      </c>
      <c r="AQ237" s="138">
        <v>-0.35129999999998063</v>
      </c>
      <c r="AR237" s="241">
        <v>0</v>
      </c>
      <c r="AS237" s="247">
        <v>91.673623428826644</v>
      </c>
      <c r="AT237" s="138">
        <v>90.604389257868888</v>
      </c>
      <c r="AU237" s="138">
        <v>0</v>
      </c>
      <c r="AV237" s="138">
        <v>0</v>
      </c>
      <c r="AW237" s="138">
        <v>0</v>
      </c>
      <c r="AX237" s="138">
        <v>0</v>
      </c>
      <c r="AY237" s="138">
        <v>0</v>
      </c>
      <c r="AZ237" s="138">
        <v>0</v>
      </c>
      <c r="BA237" s="138">
        <v>99.807084019769363</v>
      </c>
      <c r="BB237" s="241">
        <v>0</v>
      </c>
    </row>
    <row r="238" spans="1:54" s="174" customFormat="1" ht="18" customHeight="1" x14ac:dyDescent="0.25">
      <c r="A238" s="244">
        <v>21</v>
      </c>
      <c r="B238" s="245">
        <v>222700</v>
      </c>
      <c r="C238" s="238">
        <v>231</v>
      </c>
      <c r="D238" s="239" t="s">
        <v>1451</v>
      </c>
      <c r="E238" s="247">
        <v>1722.6999999999998</v>
      </c>
      <c r="F238" s="138">
        <v>1484.6</v>
      </c>
      <c r="G238" s="138">
        <v>0</v>
      </c>
      <c r="H238" s="138">
        <v>0</v>
      </c>
      <c r="I238" s="138">
        <v>0</v>
      </c>
      <c r="J238" s="138">
        <v>0</v>
      </c>
      <c r="K238" s="138">
        <v>0</v>
      </c>
      <c r="L238" s="138">
        <v>0</v>
      </c>
      <c r="M238" s="138">
        <v>238.1</v>
      </c>
      <c r="N238" s="241">
        <v>0</v>
      </c>
      <c r="O238" s="240">
        <v>1824.3000000000004</v>
      </c>
      <c r="P238" s="138">
        <v>1586.2</v>
      </c>
      <c r="Q238" s="139">
        <v>0</v>
      </c>
      <c r="R238" s="139">
        <v>0</v>
      </c>
      <c r="S238" s="138">
        <v>0</v>
      </c>
      <c r="T238" s="139">
        <v>0</v>
      </c>
      <c r="U238" s="139">
        <v>0</v>
      </c>
      <c r="V238" s="139">
        <v>0</v>
      </c>
      <c r="W238" s="139">
        <v>238.1</v>
      </c>
      <c r="X238" s="242">
        <v>0</v>
      </c>
      <c r="Y238" s="243">
        <v>1779.53</v>
      </c>
      <c r="Z238" s="139">
        <v>1541.43</v>
      </c>
      <c r="AA238" s="139">
        <v>0</v>
      </c>
      <c r="AB238" s="139">
        <v>0</v>
      </c>
      <c r="AC238" s="139">
        <v>0</v>
      </c>
      <c r="AD238" s="149">
        <v>0</v>
      </c>
      <c r="AE238" s="139">
        <v>0</v>
      </c>
      <c r="AF238" s="139">
        <v>0</v>
      </c>
      <c r="AG238" s="140">
        <v>238.1</v>
      </c>
      <c r="AH238" s="142">
        <v>0</v>
      </c>
      <c r="AI238" s="247">
        <v>-44.770000000000437</v>
      </c>
      <c r="AJ238" s="138">
        <v>-44.769999999999982</v>
      </c>
      <c r="AK238" s="138">
        <v>0</v>
      </c>
      <c r="AL238" s="138">
        <v>0</v>
      </c>
      <c r="AM238" s="138">
        <v>0</v>
      </c>
      <c r="AN238" s="138">
        <v>0</v>
      </c>
      <c r="AO238" s="138">
        <v>0</v>
      </c>
      <c r="AP238" s="138">
        <v>0</v>
      </c>
      <c r="AQ238" s="138">
        <v>0</v>
      </c>
      <c r="AR238" s="241">
        <v>0</v>
      </c>
      <c r="AS238" s="247">
        <v>97.545908019514314</v>
      </c>
      <c r="AT238" s="138">
        <v>97.17753120665742</v>
      </c>
      <c r="AU238" s="138">
        <v>0</v>
      </c>
      <c r="AV238" s="138">
        <v>0</v>
      </c>
      <c r="AW238" s="138">
        <v>0</v>
      </c>
      <c r="AX238" s="138">
        <v>0</v>
      </c>
      <c r="AY238" s="138">
        <v>0</v>
      </c>
      <c r="AZ238" s="138">
        <v>0</v>
      </c>
      <c r="BA238" s="138">
        <v>100</v>
      </c>
      <c r="BB238" s="241">
        <v>0</v>
      </c>
    </row>
    <row r="239" spans="1:54" s="174" customFormat="1" ht="18" customHeight="1" x14ac:dyDescent="0.25">
      <c r="A239" s="244">
        <v>21</v>
      </c>
      <c r="B239" s="245">
        <v>222700</v>
      </c>
      <c r="C239" s="238">
        <v>232</v>
      </c>
      <c r="D239" s="239" t="s">
        <v>1452</v>
      </c>
      <c r="E239" s="247">
        <v>4077.1000000000004</v>
      </c>
      <c r="F239" s="138">
        <v>3373</v>
      </c>
      <c r="G239" s="138">
        <v>0</v>
      </c>
      <c r="H239" s="138">
        <v>0</v>
      </c>
      <c r="I239" s="138">
        <v>0</v>
      </c>
      <c r="J239" s="138">
        <v>117.9</v>
      </c>
      <c r="K239" s="138">
        <v>0</v>
      </c>
      <c r="L239" s="138">
        <v>0</v>
      </c>
      <c r="M239" s="138">
        <v>586.20000000000005</v>
      </c>
      <c r="N239" s="241">
        <v>0</v>
      </c>
      <c r="O239" s="240">
        <v>4005.0000000000005</v>
      </c>
      <c r="P239" s="138">
        <v>3418.8</v>
      </c>
      <c r="Q239" s="139">
        <v>0</v>
      </c>
      <c r="R239" s="139">
        <v>0</v>
      </c>
      <c r="S239" s="138">
        <v>0</v>
      </c>
      <c r="T239" s="139">
        <v>0</v>
      </c>
      <c r="U239" s="139">
        <v>0</v>
      </c>
      <c r="V239" s="139">
        <v>0</v>
      </c>
      <c r="W239" s="139">
        <v>586.20000000000005</v>
      </c>
      <c r="X239" s="242">
        <v>0</v>
      </c>
      <c r="Y239" s="243">
        <v>4005</v>
      </c>
      <c r="Z239" s="139">
        <v>3418.8</v>
      </c>
      <c r="AA239" s="139">
        <v>0</v>
      </c>
      <c r="AB239" s="139">
        <v>0</v>
      </c>
      <c r="AC239" s="139">
        <v>0</v>
      </c>
      <c r="AD239" s="149">
        <v>0</v>
      </c>
      <c r="AE239" s="139">
        <v>0</v>
      </c>
      <c r="AF239" s="139">
        <v>0</v>
      </c>
      <c r="AG239" s="140">
        <v>586.20000000000005</v>
      </c>
      <c r="AH239" s="142">
        <v>0</v>
      </c>
      <c r="AI239" s="247">
        <v>0</v>
      </c>
      <c r="AJ239" s="138">
        <v>0</v>
      </c>
      <c r="AK239" s="138">
        <v>0</v>
      </c>
      <c r="AL239" s="138">
        <v>0</v>
      </c>
      <c r="AM239" s="138">
        <v>0</v>
      </c>
      <c r="AN239" s="138">
        <v>0</v>
      </c>
      <c r="AO239" s="138">
        <v>0</v>
      </c>
      <c r="AP239" s="138">
        <v>0</v>
      </c>
      <c r="AQ239" s="138">
        <v>0</v>
      </c>
      <c r="AR239" s="241">
        <v>0</v>
      </c>
      <c r="AS239" s="247">
        <v>99.999999999999986</v>
      </c>
      <c r="AT239" s="138">
        <v>100</v>
      </c>
      <c r="AU239" s="138">
        <v>0</v>
      </c>
      <c r="AV239" s="138">
        <v>0</v>
      </c>
      <c r="AW239" s="138">
        <v>0</v>
      </c>
      <c r="AX239" s="138">
        <v>0</v>
      </c>
      <c r="AY239" s="138">
        <v>0</v>
      </c>
      <c r="AZ239" s="138">
        <v>0</v>
      </c>
      <c r="BA239" s="138">
        <v>100</v>
      </c>
      <c r="BB239" s="241">
        <v>0</v>
      </c>
    </row>
    <row r="240" spans="1:54" s="174" customFormat="1" ht="18" customHeight="1" x14ac:dyDescent="0.25">
      <c r="A240" s="244">
        <v>21</v>
      </c>
      <c r="B240" s="245">
        <v>222700</v>
      </c>
      <c r="C240" s="238">
        <v>233</v>
      </c>
      <c r="D240" s="239" t="s">
        <v>1453</v>
      </c>
      <c r="E240" s="247">
        <v>2785</v>
      </c>
      <c r="F240" s="138">
        <v>2264</v>
      </c>
      <c r="G240" s="138">
        <v>0</v>
      </c>
      <c r="H240" s="138">
        <v>0</v>
      </c>
      <c r="I240" s="138">
        <v>0</v>
      </c>
      <c r="J240" s="138">
        <v>0</v>
      </c>
      <c r="K240" s="138">
        <v>0</v>
      </c>
      <c r="L240" s="138">
        <v>0</v>
      </c>
      <c r="M240" s="138">
        <v>521</v>
      </c>
      <c r="N240" s="241">
        <v>0</v>
      </c>
      <c r="O240" s="240">
        <v>2951.8</v>
      </c>
      <c r="P240" s="138">
        <v>2430.8000000000002</v>
      </c>
      <c r="Q240" s="139">
        <v>0</v>
      </c>
      <c r="R240" s="139">
        <v>0</v>
      </c>
      <c r="S240" s="138">
        <v>0</v>
      </c>
      <c r="T240" s="139">
        <v>0</v>
      </c>
      <c r="U240" s="139">
        <v>0</v>
      </c>
      <c r="V240" s="139">
        <v>0</v>
      </c>
      <c r="W240" s="139">
        <v>521</v>
      </c>
      <c r="X240" s="242">
        <v>0</v>
      </c>
      <c r="Y240" s="243">
        <v>2941.4778999999999</v>
      </c>
      <c r="Z240" s="139">
        <v>2420.4803999999999</v>
      </c>
      <c r="AA240" s="139">
        <v>0</v>
      </c>
      <c r="AB240" s="139">
        <v>0</v>
      </c>
      <c r="AC240" s="139">
        <v>0</v>
      </c>
      <c r="AD240" s="149">
        <v>0</v>
      </c>
      <c r="AE240" s="139">
        <v>0</v>
      </c>
      <c r="AF240" s="139">
        <v>0</v>
      </c>
      <c r="AG240" s="140">
        <v>520.99749999999995</v>
      </c>
      <c r="AH240" s="142">
        <v>0</v>
      </c>
      <c r="AI240" s="247">
        <v>-10.322100000000319</v>
      </c>
      <c r="AJ240" s="138">
        <v>-10.319600000000264</v>
      </c>
      <c r="AK240" s="138">
        <v>0</v>
      </c>
      <c r="AL240" s="138">
        <v>0</v>
      </c>
      <c r="AM240" s="138">
        <v>0</v>
      </c>
      <c r="AN240" s="138">
        <v>0</v>
      </c>
      <c r="AO240" s="138">
        <v>0</v>
      </c>
      <c r="AP240" s="138">
        <v>0</v>
      </c>
      <c r="AQ240" s="138">
        <v>-2.5000000000545697E-3</v>
      </c>
      <c r="AR240" s="241">
        <v>0</v>
      </c>
      <c r="AS240" s="247">
        <v>99.650311674232654</v>
      </c>
      <c r="AT240" s="138">
        <v>99.575464867533313</v>
      </c>
      <c r="AU240" s="138">
        <v>0</v>
      </c>
      <c r="AV240" s="138">
        <v>0</v>
      </c>
      <c r="AW240" s="138">
        <v>0</v>
      </c>
      <c r="AX240" s="138">
        <v>0</v>
      </c>
      <c r="AY240" s="138">
        <v>0</v>
      </c>
      <c r="AZ240" s="138">
        <v>0</v>
      </c>
      <c r="BA240" s="138">
        <v>99.999520153550861</v>
      </c>
      <c r="BB240" s="241">
        <v>0</v>
      </c>
    </row>
    <row r="241" spans="1:54" s="174" customFormat="1" ht="18" customHeight="1" x14ac:dyDescent="0.25">
      <c r="A241" s="244">
        <v>21</v>
      </c>
      <c r="B241" s="245">
        <v>222700</v>
      </c>
      <c r="C241" s="238">
        <v>234</v>
      </c>
      <c r="D241" s="239" t="s">
        <v>1454</v>
      </c>
      <c r="E241" s="247">
        <v>823.9</v>
      </c>
      <c r="F241" s="138">
        <v>693.4</v>
      </c>
      <c r="G241" s="138">
        <v>0</v>
      </c>
      <c r="H241" s="138">
        <v>0</v>
      </c>
      <c r="I241" s="138">
        <v>0</v>
      </c>
      <c r="J241" s="138">
        <v>0</v>
      </c>
      <c r="K241" s="138">
        <v>0</v>
      </c>
      <c r="L241" s="138">
        <v>0</v>
      </c>
      <c r="M241" s="138">
        <v>130.5</v>
      </c>
      <c r="N241" s="241">
        <v>0</v>
      </c>
      <c r="O241" s="240">
        <v>894.5</v>
      </c>
      <c r="P241" s="138">
        <v>764</v>
      </c>
      <c r="Q241" s="139">
        <v>0</v>
      </c>
      <c r="R241" s="139">
        <v>0</v>
      </c>
      <c r="S241" s="138">
        <v>0</v>
      </c>
      <c r="T241" s="139">
        <v>0</v>
      </c>
      <c r="U241" s="139">
        <v>0</v>
      </c>
      <c r="V241" s="139">
        <v>0</v>
      </c>
      <c r="W241" s="139">
        <v>130.5</v>
      </c>
      <c r="X241" s="242">
        <v>0</v>
      </c>
      <c r="Y241" s="243">
        <v>893.37459999999999</v>
      </c>
      <c r="Z241" s="139">
        <v>762.87459999999999</v>
      </c>
      <c r="AA241" s="139">
        <v>0</v>
      </c>
      <c r="AB241" s="139">
        <v>0</v>
      </c>
      <c r="AC241" s="139">
        <v>0</v>
      </c>
      <c r="AD241" s="149">
        <v>0</v>
      </c>
      <c r="AE241" s="139">
        <v>0</v>
      </c>
      <c r="AF241" s="139">
        <v>0</v>
      </c>
      <c r="AG241" s="140">
        <v>130.5</v>
      </c>
      <c r="AH241" s="142">
        <v>0</v>
      </c>
      <c r="AI241" s="247">
        <v>-1.1254000000000133</v>
      </c>
      <c r="AJ241" s="138">
        <v>-1.1254000000000133</v>
      </c>
      <c r="AK241" s="138">
        <v>0</v>
      </c>
      <c r="AL241" s="138">
        <v>0</v>
      </c>
      <c r="AM241" s="138">
        <v>0</v>
      </c>
      <c r="AN241" s="138">
        <v>0</v>
      </c>
      <c r="AO241" s="138">
        <v>0</v>
      </c>
      <c r="AP241" s="138">
        <v>0</v>
      </c>
      <c r="AQ241" s="138">
        <v>0</v>
      </c>
      <c r="AR241" s="241">
        <v>0</v>
      </c>
      <c r="AS241" s="247">
        <v>99.874186696478475</v>
      </c>
      <c r="AT241" s="138">
        <v>99.852696335078534</v>
      </c>
      <c r="AU241" s="138">
        <v>0</v>
      </c>
      <c r="AV241" s="138">
        <v>0</v>
      </c>
      <c r="AW241" s="138">
        <v>0</v>
      </c>
      <c r="AX241" s="138">
        <v>0</v>
      </c>
      <c r="AY241" s="138">
        <v>0</v>
      </c>
      <c r="AZ241" s="138">
        <v>0</v>
      </c>
      <c r="BA241" s="138">
        <v>100</v>
      </c>
      <c r="BB241" s="241">
        <v>0</v>
      </c>
    </row>
    <row r="242" spans="1:54" s="174" customFormat="1" ht="18" customHeight="1" x14ac:dyDescent="0.25">
      <c r="A242" s="244">
        <v>21</v>
      </c>
      <c r="B242" s="245">
        <v>222700</v>
      </c>
      <c r="C242" s="238">
        <v>235</v>
      </c>
      <c r="D242" s="239" t="s">
        <v>1455</v>
      </c>
      <c r="E242" s="247">
        <v>904.90000000000009</v>
      </c>
      <c r="F242" s="138">
        <v>773.6</v>
      </c>
      <c r="G242" s="138">
        <v>0</v>
      </c>
      <c r="H242" s="138">
        <v>0</v>
      </c>
      <c r="I242" s="138">
        <v>0</v>
      </c>
      <c r="J242" s="138">
        <v>0</v>
      </c>
      <c r="K242" s="138">
        <v>0</v>
      </c>
      <c r="L242" s="138">
        <v>0</v>
      </c>
      <c r="M242" s="138">
        <v>131.30000000000001</v>
      </c>
      <c r="N242" s="241">
        <v>0</v>
      </c>
      <c r="O242" s="240">
        <v>965.5</v>
      </c>
      <c r="P242" s="138">
        <v>834.2</v>
      </c>
      <c r="Q242" s="139">
        <v>0</v>
      </c>
      <c r="R242" s="139">
        <v>0</v>
      </c>
      <c r="S242" s="138">
        <v>0</v>
      </c>
      <c r="T242" s="139">
        <v>0</v>
      </c>
      <c r="U242" s="139">
        <v>0</v>
      </c>
      <c r="V242" s="139">
        <v>0</v>
      </c>
      <c r="W242" s="139">
        <v>131.30000000000001</v>
      </c>
      <c r="X242" s="242">
        <v>0</v>
      </c>
      <c r="Y242" s="243">
        <v>854.07979999999998</v>
      </c>
      <c r="Z242" s="139">
        <v>722.77980000000002</v>
      </c>
      <c r="AA242" s="139">
        <v>0</v>
      </c>
      <c r="AB242" s="139">
        <v>0</v>
      </c>
      <c r="AC242" s="139">
        <v>0</v>
      </c>
      <c r="AD242" s="149">
        <v>0</v>
      </c>
      <c r="AE242" s="139">
        <v>0</v>
      </c>
      <c r="AF242" s="139">
        <v>0</v>
      </c>
      <c r="AG242" s="140">
        <v>131.30000000000001</v>
      </c>
      <c r="AH242" s="142">
        <v>0</v>
      </c>
      <c r="AI242" s="247">
        <v>-111.42020000000002</v>
      </c>
      <c r="AJ242" s="138">
        <v>-111.42020000000002</v>
      </c>
      <c r="AK242" s="138">
        <v>0</v>
      </c>
      <c r="AL242" s="138">
        <v>0</v>
      </c>
      <c r="AM242" s="138">
        <v>0</v>
      </c>
      <c r="AN242" s="138">
        <v>0</v>
      </c>
      <c r="AO242" s="138">
        <v>0</v>
      </c>
      <c r="AP242" s="138">
        <v>0</v>
      </c>
      <c r="AQ242" s="138">
        <v>0</v>
      </c>
      <c r="AR242" s="241">
        <v>0</v>
      </c>
      <c r="AS242" s="247">
        <v>88.459844640082849</v>
      </c>
      <c r="AT242" s="138">
        <v>86.64346679453368</v>
      </c>
      <c r="AU242" s="138">
        <v>0</v>
      </c>
      <c r="AV242" s="138">
        <v>0</v>
      </c>
      <c r="AW242" s="138">
        <v>0</v>
      </c>
      <c r="AX242" s="138">
        <v>0</v>
      </c>
      <c r="AY242" s="138">
        <v>0</v>
      </c>
      <c r="AZ242" s="138">
        <v>0</v>
      </c>
      <c r="BA242" s="138">
        <v>100</v>
      </c>
      <c r="BB242" s="241">
        <v>0</v>
      </c>
    </row>
    <row r="243" spans="1:54" s="174" customFormat="1" ht="18" customHeight="1" x14ac:dyDescent="0.25">
      <c r="A243" s="244">
        <v>21</v>
      </c>
      <c r="B243" s="245">
        <v>222700</v>
      </c>
      <c r="C243" s="238">
        <v>236</v>
      </c>
      <c r="D243" s="239" t="s">
        <v>1456</v>
      </c>
      <c r="E243" s="247">
        <v>2332.3999999999996</v>
      </c>
      <c r="F243" s="138">
        <v>1890.8</v>
      </c>
      <c r="G243" s="138">
        <v>0</v>
      </c>
      <c r="H243" s="138">
        <v>0</v>
      </c>
      <c r="I243" s="138">
        <v>0</v>
      </c>
      <c r="J243" s="138">
        <v>113.1</v>
      </c>
      <c r="K243" s="138">
        <v>0</v>
      </c>
      <c r="L243" s="138">
        <v>0</v>
      </c>
      <c r="M243" s="138">
        <v>328.5</v>
      </c>
      <c r="N243" s="241">
        <v>0</v>
      </c>
      <c r="O243" s="240">
        <v>2311.3999999999992</v>
      </c>
      <c r="P243" s="138">
        <v>1982.8999999999999</v>
      </c>
      <c r="Q243" s="139">
        <v>0</v>
      </c>
      <c r="R243" s="139">
        <v>0</v>
      </c>
      <c r="S243" s="138">
        <v>0</v>
      </c>
      <c r="T243" s="139">
        <v>0</v>
      </c>
      <c r="U243" s="139">
        <v>0</v>
      </c>
      <c r="V243" s="139">
        <v>0</v>
      </c>
      <c r="W243" s="139">
        <v>328.5</v>
      </c>
      <c r="X243" s="242">
        <v>0</v>
      </c>
      <c r="Y243" s="243">
        <v>2137.8153000000002</v>
      </c>
      <c r="Z243" s="139">
        <v>1829.5798</v>
      </c>
      <c r="AA243" s="139">
        <v>0</v>
      </c>
      <c r="AB243" s="139">
        <v>0</v>
      </c>
      <c r="AC243" s="139">
        <v>0</v>
      </c>
      <c r="AD243" s="149">
        <v>0</v>
      </c>
      <c r="AE243" s="139">
        <v>0</v>
      </c>
      <c r="AF243" s="139">
        <v>0</v>
      </c>
      <c r="AG243" s="140">
        <v>308.2355</v>
      </c>
      <c r="AH243" s="142">
        <v>0</v>
      </c>
      <c r="AI243" s="247">
        <v>-173.58469999999897</v>
      </c>
      <c r="AJ243" s="138">
        <v>-153.32019999999989</v>
      </c>
      <c r="AK243" s="138">
        <v>0</v>
      </c>
      <c r="AL243" s="138">
        <v>0</v>
      </c>
      <c r="AM243" s="138">
        <v>0</v>
      </c>
      <c r="AN243" s="138">
        <v>0</v>
      </c>
      <c r="AO243" s="138">
        <v>0</v>
      </c>
      <c r="AP243" s="138">
        <v>0</v>
      </c>
      <c r="AQ243" s="138">
        <v>-20.264499999999998</v>
      </c>
      <c r="AR243" s="241">
        <v>0</v>
      </c>
      <c r="AS243" s="247">
        <v>92.490062299904864</v>
      </c>
      <c r="AT243" s="138">
        <v>92.267880377225282</v>
      </c>
      <c r="AU243" s="138">
        <v>0</v>
      </c>
      <c r="AV243" s="138">
        <v>0</v>
      </c>
      <c r="AW243" s="138">
        <v>0</v>
      </c>
      <c r="AX243" s="138">
        <v>0</v>
      </c>
      <c r="AY243" s="138">
        <v>0</v>
      </c>
      <c r="AZ243" s="138">
        <v>0</v>
      </c>
      <c r="BA243" s="138">
        <v>93.831202435312022</v>
      </c>
      <c r="BB243" s="241">
        <v>0</v>
      </c>
    </row>
    <row r="244" spans="1:54" s="174" customFormat="1" ht="18" customHeight="1" x14ac:dyDescent="0.25">
      <c r="A244" s="244">
        <v>21</v>
      </c>
      <c r="B244" s="245">
        <v>222700</v>
      </c>
      <c r="C244" s="238">
        <v>237</v>
      </c>
      <c r="D244" s="239" t="s">
        <v>1457</v>
      </c>
      <c r="E244" s="247">
        <v>3422</v>
      </c>
      <c r="F244" s="138">
        <v>3034.9</v>
      </c>
      <c r="G244" s="138">
        <v>0</v>
      </c>
      <c r="H244" s="138">
        <v>0</v>
      </c>
      <c r="I244" s="138">
        <v>0</v>
      </c>
      <c r="J244" s="138">
        <v>0</v>
      </c>
      <c r="K244" s="138">
        <v>0</v>
      </c>
      <c r="L244" s="138">
        <v>0</v>
      </c>
      <c r="M244" s="138">
        <v>387.1</v>
      </c>
      <c r="N244" s="241">
        <v>0</v>
      </c>
      <c r="O244" s="240">
        <v>3652.6999999999994</v>
      </c>
      <c r="P244" s="138">
        <v>3265.6</v>
      </c>
      <c r="Q244" s="139">
        <v>0</v>
      </c>
      <c r="R244" s="139">
        <v>0</v>
      </c>
      <c r="S244" s="138">
        <v>0</v>
      </c>
      <c r="T244" s="139">
        <v>0</v>
      </c>
      <c r="U244" s="139">
        <v>0</v>
      </c>
      <c r="V244" s="139">
        <v>0</v>
      </c>
      <c r="W244" s="139">
        <v>387.1</v>
      </c>
      <c r="X244" s="242">
        <v>0</v>
      </c>
      <c r="Y244" s="243">
        <v>2981.9618</v>
      </c>
      <c r="Z244" s="139">
        <v>2594.8618000000001</v>
      </c>
      <c r="AA244" s="139">
        <v>0</v>
      </c>
      <c r="AB244" s="139">
        <v>0</v>
      </c>
      <c r="AC244" s="139">
        <v>0</v>
      </c>
      <c r="AD244" s="149">
        <v>0</v>
      </c>
      <c r="AE244" s="139">
        <v>0</v>
      </c>
      <c r="AF244" s="139">
        <v>0</v>
      </c>
      <c r="AG244" s="140">
        <v>387.1</v>
      </c>
      <c r="AH244" s="142">
        <v>0</v>
      </c>
      <c r="AI244" s="247">
        <v>-670.73819999999932</v>
      </c>
      <c r="AJ244" s="138">
        <v>-670.73819999999978</v>
      </c>
      <c r="AK244" s="138">
        <v>0</v>
      </c>
      <c r="AL244" s="138">
        <v>0</v>
      </c>
      <c r="AM244" s="138">
        <v>0</v>
      </c>
      <c r="AN244" s="138">
        <v>0</v>
      </c>
      <c r="AO244" s="138">
        <v>0</v>
      </c>
      <c r="AP244" s="138">
        <v>0</v>
      </c>
      <c r="AQ244" s="138">
        <v>0</v>
      </c>
      <c r="AR244" s="241">
        <v>0</v>
      </c>
      <c r="AS244" s="247">
        <v>81.637194404139422</v>
      </c>
      <c r="AT244" s="138">
        <v>79.460491180793738</v>
      </c>
      <c r="AU244" s="138">
        <v>0</v>
      </c>
      <c r="AV244" s="138">
        <v>0</v>
      </c>
      <c r="AW244" s="138">
        <v>0</v>
      </c>
      <c r="AX244" s="138">
        <v>0</v>
      </c>
      <c r="AY244" s="138">
        <v>0</v>
      </c>
      <c r="AZ244" s="138">
        <v>0</v>
      </c>
      <c r="BA244" s="138">
        <v>100</v>
      </c>
      <c r="BB244" s="241">
        <v>0</v>
      </c>
    </row>
    <row r="245" spans="1:54" s="174" customFormat="1" ht="18" customHeight="1" x14ac:dyDescent="0.25">
      <c r="A245" s="244">
        <v>21</v>
      </c>
      <c r="B245" s="245">
        <v>222700</v>
      </c>
      <c r="C245" s="238">
        <v>238</v>
      </c>
      <c r="D245" s="239" t="s">
        <v>1458</v>
      </c>
      <c r="E245" s="247">
        <v>1519.8</v>
      </c>
      <c r="F245" s="138">
        <v>1361.6</v>
      </c>
      <c r="G245" s="138">
        <v>0</v>
      </c>
      <c r="H245" s="138">
        <v>0</v>
      </c>
      <c r="I245" s="138">
        <v>0</v>
      </c>
      <c r="J245" s="138">
        <v>0</v>
      </c>
      <c r="K245" s="138">
        <v>0</v>
      </c>
      <c r="L245" s="138">
        <v>0</v>
      </c>
      <c r="M245" s="138">
        <v>158.19999999999999</v>
      </c>
      <c r="N245" s="241">
        <v>0</v>
      </c>
      <c r="O245" s="240">
        <v>1639.1</v>
      </c>
      <c r="P245" s="138">
        <v>1480.9</v>
      </c>
      <c r="Q245" s="139">
        <v>0</v>
      </c>
      <c r="R245" s="139">
        <v>0</v>
      </c>
      <c r="S245" s="138">
        <v>0</v>
      </c>
      <c r="T245" s="139">
        <v>0</v>
      </c>
      <c r="U245" s="139">
        <v>0</v>
      </c>
      <c r="V245" s="139">
        <v>0</v>
      </c>
      <c r="W245" s="139">
        <v>158.19999999999999</v>
      </c>
      <c r="X245" s="242">
        <v>0</v>
      </c>
      <c r="Y245" s="243">
        <v>1386.5021000000002</v>
      </c>
      <c r="Z245" s="139">
        <v>1228.3021000000001</v>
      </c>
      <c r="AA245" s="139">
        <v>0</v>
      </c>
      <c r="AB245" s="139">
        <v>0</v>
      </c>
      <c r="AC245" s="139">
        <v>0</v>
      </c>
      <c r="AD245" s="149">
        <v>0</v>
      </c>
      <c r="AE245" s="139">
        <v>0</v>
      </c>
      <c r="AF245" s="139">
        <v>0</v>
      </c>
      <c r="AG245" s="140">
        <v>158.19999999999999</v>
      </c>
      <c r="AH245" s="142">
        <v>0</v>
      </c>
      <c r="AI245" s="247">
        <v>-252.59789999999975</v>
      </c>
      <c r="AJ245" s="138">
        <v>-252.59789999999998</v>
      </c>
      <c r="AK245" s="138">
        <v>0</v>
      </c>
      <c r="AL245" s="138">
        <v>0</v>
      </c>
      <c r="AM245" s="138">
        <v>0</v>
      </c>
      <c r="AN245" s="138">
        <v>0</v>
      </c>
      <c r="AO245" s="138">
        <v>0</v>
      </c>
      <c r="AP245" s="138">
        <v>0</v>
      </c>
      <c r="AQ245" s="138">
        <v>0</v>
      </c>
      <c r="AR245" s="241">
        <v>0</v>
      </c>
      <c r="AS245" s="247">
        <v>84.589231895552459</v>
      </c>
      <c r="AT245" s="138">
        <v>82.942946856641228</v>
      </c>
      <c r="AU245" s="138">
        <v>0</v>
      </c>
      <c r="AV245" s="138">
        <v>0</v>
      </c>
      <c r="AW245" s="138">
        <v>0</v>
      </c>
      <c r="AX245" s="138">
        <v>0</v>
      </c>
      <c r="AY245" s="138">
        <v>0</v>
      </c>
      <c r="AZ245" s="138">
        <v>0</v>
      </c>
      <c r="BA245" s="138">
        <v>100</v>
      </c>
      <c r="BB245" s="241">
        <v>0</v>
      </c>
    </row>
    <row r="246" spans="1:54" s="174" customFormat="1" ht="18" customHeight="1" x14ac:dyDescent="0.25">
      <c r="A246" s="244">
        <v>21</v>
      </c>
      <c r="B246" s="245">
        <v>222700</v>
      </c>
      <c r="C246" s="238">
        <v>239</v>
      </c>
      <c r="D246" s="239" t="s">
        <v>1459</v>
      </c>
      <c r="E246" s="247">
        <v>1960.5</v>
      </c>
      <c r="F246" s="138">
        <v>1761.2</v>
      </c>
      <c r="G246" s="138">
        <v>0</v>
      </c>
      <c r="H246" s="138">
        <v>0</v>
      </c>
      <c r="I246" s="138">
        <v>0</v>
      </c>
      <c r="J246" s="138">
        <v>0</v>
      </c>
      <c r="K246" s="138">
        <v>0</v>
      </c>
      <c r="L246" s="138">
        <v>0</v>
      </c>
      <c r="M246" s="138">
        <v>199.3</v>
      </c>
      <c r="N246" s="241">
        <v>0</v>
      </c>
      <c r="O246" s="240">
        <v>2061.6000000000004</v>
      </c>
      <c r="P246" s="138">
        <v>1862.3</v>
      </c>
      <c r="Q246" s="139">
        <v>0</v>
      </c>
      <c r="R246" s="139">
        <v>0</v>
      </c>
      <c r="S246" s="138">
        <v>0</v>
      </c>
      <c r="T246" s="139">
        <v>0</v>
      </c>
      <c r="U246" s="139">
        <v>0</v>
      </c>
      <c r="V246" s="139">
        <v>0</v>
      </c>
      <c r="W246" s="139">
        <v>199.3</v>
      </c>
      <c r="X246" s="242">
        <v>0</v>
      </c>
      <c r="Y246" s="243">
        <v>1877.8705</v>
      </c>
      <c r="Z246" s="139">
        <v>1678.5900999999999</v>
      </c>
      <c r="AA246" s="139">
        <v>0</v>
      </c>
      <c r="AB246" s="139">
        <v>0</v>
      </c>
      <c r="AC246" s="139">
        <v>0</v>
      </c>
      <c r="AD246" s="149">
        <v>0</v>
      </c>
      <c r="AE246" s="139">
        <v>0</v>
      </c>
      <c r="AF246" s="139">
        <v>0</v>
      </c>
      <c r="AG246" s="140">
        <v>199.28039999999999</v>
      </c>
      <c r="AH246" s="142">
        <v>0</v>
      </c>
      <c r="AI246" s="247">
        <v>-183.72950000000037</v>
      </c>
      <c r="AJ246" s="138">
        <v>-183.70990000000006</v>
      </c>
      <c r="AK246" s="138">
        <v>0</v>
      </c>
      <c r="AL246" s="138">
        <v>0</v>
      </c>
      <c r="AM246" s="138">
        <v>0</v>
      </c>
      <c r="AN246" s="138">
        <v>0</v>
      </c>
      <c r="AO246" s="138">
        <v>0</v>
      </c>
      <c r="AP246" s="138">
        <v>0</v>
      </c>
      <c r="AQ246" s="138">
        <v>-1.9600000000025375E-2</v>
      </c>
      <c r="AR246" s="241">
        <v>0</v>
      </c>
      <c r="AS246" s="247">
        <v>91.088014163756299</v>
      </c>
      <c r="AT246" s="138">
        <v>90.135321913762539</v>
      </c>
      <c r="AU246" s="138">
        <v>0</v>
      </c>
      <c r="AV246" s="138">
        <v>0</v>
      </c>
      <c r="AW246" s="138">
        <v>0</v>
      </c>
      <c r="AX246" s="138">
        <v>0</v>
      </c>
      <c r="AY246" s="138">
        <v>0</v>
      </c>
      <c r="AZ246" s="138">
        <v>0</v>
      </c>
      <c r="BA246" s="138">
        <v>99.990165579528338</v>
      </c>
      <c r="BB246" s="241">
        <v>0</v>
      </c>
    </row>
    <row r="247" spans="1:54" s="174" customFormat="1" ht="18" customHeight="1" x14ac:dyDescent="0.25">
      <c r="A247" s="244">
        <v>21</v>
      </c>
      <c r="B247" s="245">
        <v>222700</v>
      </c>
      <c r="C247" s="238">
        <v>240</v>
      </c>
      <c r="D247" s="239" t="s">
        <v>1460</v>
      </c>
      <c r="E247" s="247">
        <v>2279.3000000000002</v>
      </c>
      <c r="F247" s="138">
        <v>2036.5</v>
      </c>
      <c r="G247" s="138">
        <v>0</v>
      </c>
      <c r="H247" s="138">
        <v>0</v>
      </c>
      <c r="I247" s="138">
        <v>0</v>
      </c>
      <c r="J247" s="138">
        <v>0</v>
      </c>
      <c r="K247" s="138">
        <v>0</v>
      </c>
      <c r="L247" s="138">
        <v>0</v>
      </c>
      <c r="M247" s="138">
        <v>242.8</v>
      </c>
      <c r="N247" s="241">
        <v>0</v>
      </c>
      <c r="O247" s="240">
        <v>3110.5</v>
      </c>
      <c r="P247" s="138">
        <v>2140</v>
      </c>
      <c r="Q247" s="139">
        <v>0</v>
      </c>
      <c r="R247" s="139">
        <v>0</v>
      </c>
      <c r="S247" s="138">
        <v>0</v>
      </c>
      <c r="T247" s="139">
        <v>0</v>
      </c>
      <c r="U247" s="139">
        <v>0</v>
      </c>
      <c r="V247" s="139">
        <v>727.7</v>
      </c>
      <c r="W247" s="139">
        <v>242.8</v>
      </c>
      <c r="X247" s="242">
        <v>0</v>
      </c>
      <c r="Y247" s="243">
        <v>2877.4494000000004</v>
      </c>
      <c r="Z247" s="139">
        <v>1914.1783</v>
      </c>
      <c r="AA247" s="139">
        <v>0</v>
      </c>
      <c r="AB247" s="139">
        <v>0</v>
      </c>
      <c r="AC247" s="139">
        <v>0</v>
      </c>
      <c r="AD247" s="149">
        <v>0</v>
      </c>
      <c r="AE247" s="139">
        <v>0</v>
      </c>
      <c r="AF247" s="139">
        <v>723.42750000000001</v>
      </c>
      <c r="AG247" s="140">
        <v>239.84360000000001</v>
      </c>
      <c r="AH247" s="142">
        <v>0</v>
      </c>
      <c r="AI247" s="247">
        <v>-233.05059999999958</v>
      </c>
      <c r="AJ247" s="138">
        <v>-225.82169999999996</v>
      </c>
      <c r="AK247" s="138">
        <v>0</v>
      </c>
      <c r="AL247" s="138">
        <v>0</v>
      </c>
      <c r="AM247" s="138">
        <v>0</v>
      </c>
      <c r="AN247" s="138">
        <v>0</v>
      </c>
      <c r="AO247" s="138">
        <v>0</v>
      </c>
      <c r="AP247" s="138">
        <v>-4.2725000000000364</v>
      </c>
      <c r="AQ247" s="138">
        <v>-2.9564000000000021</v>
      </c>
      <c r="AR247" s="241">
        <v>0</v>
      </c>
      <c r="AS247" s="247">
        <v>92.507616138884444</v>
      </c>
      <c r="AT247" s="138">
        <v>89.447584112149542</v>
      </c>
      <c r="AU247" s="138">
        <v>0</v>
      </c>
      <c r="AV247" s="138">
        <v>0</v>
      </c>
      <c r="AW247" s="138">
        <v>0</v>
      </c>
      <c r="AX247" s="138">
        <v>0</v>
      </c>
      <c r="AY247" s="138">
        <v>0</v>
      </c>
      <c r="AZ247" s="138">
        <v>99.41287618524116</v>
      </c>
      <c r="BA247" s="138">
        <v>98.782372322899505</v>
      </c>
      <c r="BB247" s="241">
        <v>0</v>
      </c>
    </row>
    <row r="248" spans="1:54" s="174" customFormat="1" ht="18" customHeight="1" x14ac:dyDescent="0.25">
      <c r="A248" s="244">
        <v>21</v>
      </c>
      <c r="B248" s="245">
        <v>222700</v>
      </c>
      <c r="C248" s="238">
        <v>241</v>
      </c>
      <c r="D248" s="239" t="s">
        <v>1461</v>
      </c>
      <c r="E248" s="247">
        <v>3404.1</v>
      </c>
      <c r="F248" s="138">
        <v>2886.6</v>
      </c>
      <c r="G248" s="138">
        <v>0</v>
      </c>
      <c r="H248" s="138">
        <v>0</v>
      </c>
      <c r="I248" s="138">
        <v>0</v>
      </c>
      <c r="J248" s="138">
        <v>0</v>
      </c>
      <c r="K248" s="138">
        <v>0</v>
      </c>
      <c r="L248" s="138">
        <v>0</v>
      </c>
      <c r="M248" s="138">
        <v>517.5</v>
      </c>
      <c r="N248" s="241">
        <v>0</v>
      </c>
      <c r="O248" s="240">
        <v>3495.2</v>
      </c>
      <c r="P248" s="138">
        <v>2977.7</v>
      </c>
      <c r="Q248" s="139">
        <v>0</v>
      </c>
      <c r="R248" s="139">
        <v>0</v>
      </c>
      <c r="S248" s="138">
        <v>0</v>
      </c>
      <c r="T248" s="139">
        <v>0</v>
      </c>
      <c r="U248" s="139">
        <v>0</v>
      </c>
      <c r="V248" s="139">
        <v>0</v>
      </c>
      <c r="W248" s="139">
        <v>517.5</v>
      </c>
      <c r="X248" s="242">
        <v>0</v>
      </c>
      <c r="Y248" s="243">
        <v>3180.9758999999999</v>
      </c>
      <c r="Z248" s="139">
        <v>2663.4758999999999</v>
      </c>
      <c r="AA248" s="139">
        <v>0</v>
      </c>
      <c r="AB248" s="139">
        <v>0</v>
      </c>
      <c r="AC248" s="139">
        <v>0</v>
      </c>
      <c r="AD248" s="149">
        <v>0</v>
      </c>
      <c r="AE248" s="139">
        <v>0</v>
      </c>
      <c r="AF248" s="139">
        <v>0</v>
      </c>
      <c r="AG248" s="140">
        <v>517.5</v>
      </c>
      <c r="AH248" s="142">
        <v>0</v>
      </c>
      <c r="AI248" s="247">
        <v>-314.22409999999991</v>
      </c>
      <c r="AJ248" s="138">
        <v>-314.22409999999991</v>
      </c>
      <c r="AK248" s="138">
        <v>0</v>
      </c>
      <c r="AL248" s="138">
        <v>0</v>
      </c>
      <c r="AM248" s="138">
        <v>0</v>
      </c>
      <c r="AN248" s="138">
        <v>0</v>
      </c>
      <c r="AO248" s="138">
        <v>0</v>
      </c>
      <c r="AP248" s="138">
        <v>0</v>
      </c>
      <c r="AQ248" s="138">
        <v>0</v>
      </c>
      <c r="AR248" s="241">
        <v>0</v>
      </c>
      <c r="AS248" s="247">
        <v>91.009839208056761</v>
      </c>
      <c r="AT248" s="138">
        <v>89.447422507304296</v>
      </c>
      <c r="AU248" s="138">
        <v>0</v>
      </c>
      <c r="AV248" s="138">
        <v>0</v>
      </c>
      <c r="AW248" s="138">
        <v>0</v>
      </c>
      <c r="AX248" s="138">
        <v>0</v>
      </c>
      <c r="AY248" s="138">
        <v>0</v>
      </c>
      <c r="AZ248" s="138">
        <v>0</v>
      </c>
      <c r="BA248" s="138">
        <v>100</v>
      </c>
      <c r="BB248" s="241">
        <v>0</v>
      </c>
    </row>
    <row r="249" spans="1:54" s="174" customFormat="1" ht="18" customHeight="1" x14ac:dyDescent="0.25">
      <c r="A249" s="244">
        <v>21</v>
      </c>
      <c r="B249" s="245">
        <v>222700</v>
      </c>
      <c r="C249" s="238">
        <v>242</v>
      </c>
      <c r="D249" s="239" t="s">
        <v>1462</v>
      </c>
      <c r="E249" s="247">
        <v>1998.7</v>
      </c>
      <c r="F249" s="138">
        <v>1692</v>
      </c>
      <c r="G249" s="138">
        <v>0</v>
      </c>
      <c r="H249" s="138">
        <v>0</v>
      </c>
      <c r="I249" s="138">
        <v>0</v>
      </c>
      <c r="J249" s="138">
        <v>0</v>
      </c>
      <c r="K249" s="138">
        <v>0</v>
      </c>
      <c r="L249" s="138">
        <v>0</v>
      </c>
      <c r="M249" s="138">
        <v>306.7</v>
      </c>
      <c r="N249" s="241">
        <v>0</v>
      </c>
      <c r="O249" s="249">
        <v>2067.8000000000002</v>
      </c>
      <c r="P249" s="250">
        <v>1761.1</v>
      </c>
      <c r="Q249" s="139">
        <v>0</v>
      </c>
      <c r="R249" s="139">
        <v>0</v>
      </c>
      <c r="S249" s="138">
        <v>0</v>
      </c>
      <c r="T249" s="139">
        <v>0</v>
      </c>
      <c r="U249" s="139">
        <v>0</v>
      </c>
      <c r="V249" s="139">
        <v>0</v>
      </c>
      <c r="W249" s="139">
        <v>306.7</v>
      </c>
      <c r="X249" s="242">
        <v>0</v>
      </c>
      <c r="Y249" s="251">
        <v>1821.3</v>
      </c>
      <c r="Z249" s="252">
        <v>1520</v>
      </c>
      <c r="AA249" s="139">
        <v>0</v>
      </c>
      <c r="AB249" s="139">
        <v>0</v>
      </c>
      <c r="AC249" s="139">
        <v>0</v>
      </c>
      <c r="AD249" s="149">
        <v>0</v>
      </c>
      <c r="AE249" s="139">
        <v>0</v>
      </c>
      <c r="AF249" s="139">
        <v>0</v>
      </c>
      <c r="AG249" s="140">
        <v>301.30329999999998</v>
      </c>
      <c r="AH249" s="142">
        <v>0</v>
      </c>
      <c r="AI249" s="247">
        <v>-246.50000000000023</v>
      </c>
      <c r="AJ249" s="138">
        <v>-241.09999999999991</v>
      </c>
      <c r="AK249" s="138">
        <v>0</v>
      </c>
      <c r="AL249" s="138">
        <v>0</v>
      </c>
      <c r="AM249" s="138">
        <v>0</v>
      </c>
      <c r="AN249" s="138">
        <v>0</v>
      </c>
      <c r="AO249" s="138">
        <v>0</v>
      </c>
      <c r="AP249" s="138">
        <v>0</v>
      </c>
      <c r="AQ249" s="138">
        <v>-5.3967000000000098</v>
      </c>
      <c r="AR249" s="241">
        <v>0</v>
      </c>
      <c r="AS249" s="247">
        <v>88.07911790308539</v>
      </c>
      <c r="AT249" s="138">
        <v>86.309692805632849</v>
      </c>
      <c r="AU249" s="138">
        <v>0</v>
      </c>
      <c r="AV249" s="138">
        <v>0</v>
      </c>
      <c r="AW249" s="138">
        <v>0</v>
      </c>
      <c r="AX249" s="138">
        <v>0</v>
      </c>
      <c r="AY249" s="138">
        <v>0</v>
      </c>
      <c r="AZ249" s="138">
        <v>0</v>
      </c>
      <c r="BA249" s="138">
        <v>98.240397782849683</v>
      </c>
      <c r="BB249" s="241">
        <v>0</v>
      </c>
    </row>
    <row r="250" spans="1:54" s="174" customFormat="1" ht="18" customHeight="1" x14ac:dyDescent="0.25">
      <c r="A250" s="244">
        <v>21</v>
      </c>
      <c r="B250" s="245">
        <v>222700</v>
      </c>
      <c r="C250" s="238">
        <v>243</v>
      </c>
      <c r="D250" s="239" t="s">
        <v>1463</v>
      </c>
      <c r="E250" s="247">
        <v>76.900000000000006</v>
      </c>
      <c r="F250" s="138">
        <v>0</v>
      </c>
      <c r="G250" s="138">
        <v>0</v>
      </c>
      <c r="H250" s="138">
        <v>0</v>
      </c>
      <c r="I250" s="138">
        <v>0</v>
      </c>
      <c r="J250" s="138">
        <v>0</v>
      </c>
      <c r="K250" s="138">
        <v>0</v>
      </c>
      <c r="L250" s="138">
        <v>0</v>
      </c>
      <c r="M250" s="138">
        <v>76.900000000000006</v>
      </c>
      <c r="N250" s="241">
        <v>0</v>
      </c>
      <c r="O250" s="240">
        <v>76.900000000000006</v>
      </c>
      <c r="P250" s="138">
        <v>0</v>
      </c>
      <c r="Q250" s="139">
        <v>0</v>
      </c>
      <c r="R250" s="139">
        <v>0</v>
      </c>
      <c r="S250" s="138">
        <v>0</v>
      </c>
      <c r="T250" s="139">
        <v>0</v>
      </c>
      <c r="U250" s="139">
        <v>0</v>
      </c>
      <c r="V250" s="139">
        <v>0</v>
      </c>
      <c r="W250" s="139">
        <v>76.900000000000006</v>
      </c>
      <c r="X250" s="242">
        <v>0</v>
      </c>
      <c r="Y250" s="243">
        <v>76.88</v>
      </c>
      <c r="Z250" s="139">
        <v>0</v>
      </c>
      <c r="AA250" s="139">
        <v>0</v>
      </c>
      <c r="AB250" s="139">
        <v>0</v>
      </c>
      <c r="AC250" s="139">
        <v>0</v>
      </c>
      <c r="AD250" s="149">
        <v>0</v>
      </c>
      <c r="AE250" s="139">
        <v>0</v>
      </c>
      <c r="AF250" s="139">
        <v>0</v>
      </c>
      <c r="AG250" s="140">
        <v>76.88</v>
      </c>
      <c r="AH250" s="142">
        <v>0</v>
      </c>
      <c r="AI250" s="247">
        <v>-2.0000000000010232E-2</v>
      </c>
      <c r="AJ250" s="138">
        <v>0</v>
      </c>
      <c r="AK250" s="138">
        <v>0</v>
      </c>
      <c r="AL250" s="138">
        <v>0</v>
      </c>
      <c r="AM250" s="138">
        <v>0</v>
      </c>
      <c r="AN250" s="138">
        <v>0</v>
      </c>
      <c r="AO250" s="138">
        <v>0</v>
      </c>
      <c r="AP250" s="138">
        <v>0</v>
      </c>
      <c r="AQ250" s="138">
        <v>-2.0000000000010232E-2</v>
      </c>
      <c r="AR250" s="241">
        <v>0</v>
      </c>
      <c r="AS250" s="247">
        <v>99.973992197659285</v>
      </c>
      <c r="AT250" s="138">
        <v>0</v>
      </c>
      <c r="AU250" s="138">
        <v>0</v>
      </c>
      <c r="AV250" s="138">
        <v>0</v>
      </c>
      <c r="AW250" s="138">
        <v>0</v>
      </c>
      <c r="AX250" s="138">
        <v>0</v>
      </c>
      <c r="AY250" s="138">
        <v>0</v>
      </c>
      <c r="AZ250" s="138">
        <v>0</v>
      </c>
      <c r="BA250" s="138">
        <v>99.973992197659285</v>
      </c>
      <c r="BB250" s="241">
        <v>0</v>
      </c>
    </row>
    <row r="251" spans="1:54" s="174" customFormat="1" ht="18" customHeight="1" x14ac:dyDescent="0.25">
      <c r="A251" s="244">
        <v>21</v>
      </c>
      <c r="B251" s="245">
        <v>222700</v>
      </c>
      <c r="C251" s="238">
        <v>244</v>
      </c>
      <c r="D251" s="239" t="s">
        <v>1464</v>
      </c>
      <c r="E251" s="247">
        <v>2924.7</v>
      </c>
      <c r="F251" s="138">
        <v>2454</v>
      </c>
      <c r="G251" s="138">
        <v>0</v>
      </c>
      <c r="H251" s="138">
        <v>0</v>
      </c>
      <c r="I251" s="138">
        <v>0</v>
      </c>
      <c r="J251" s="138">
        <v>0</v>
      </c>
      <c r="K251" s="138">
        <v>0</v>
      </c>
      <c r="L251" s="138">
        <v>0</v>
      </c>
      <c r="M251" s="138">
        <v>470.7</v>
      </c>
      <c r="N251" s="241">
        <v>0</v>
      </c>
      <c r="O251" s="240">
        <v>2965.7</v>
      </c>
      <c r="P251" s="138">
        <v>2495</v>
      </c>
      <c r="Q251" s="139">
        <v>0</v>
      </c>
      <c r="R251" s="139">
        <v>0</v>
      </c>
      <c r="S251" s="138">
        <v>0</v>
      </c>
      <c r="T251" s="139">
        <v>0</v>
      </c>
      <c r="U251" s="139">
        <v>0</v>
      </c>
      <c r="V251" s="139">
        <v>0</v>
      </c>
      <c r="W251" s="139">
        <v>470.7</v>
      </c>
      <c r="X251" s="242">
        <v>0</v>
      </c>
      <c r="Y251" s="243">
        <v>2818.7743999999998</v>
      </c>
      <c r="Z251" s="139">
        <v>2348.8181</v>
      </c>
      <c r="AA251" s="139">
        <v>0</v>
      </c>
      <c r="AB251" s="139">
        <v>0</v>
      </c>
      <c r="AC251" s="139">
        <v>0</v>
      </c>
      <c r="AD251" s="149">
        <v>0</v>
      </c>
      <c r="AE251" s="139">
        <v>0</v>
      </c>
      <c r="AF251" s="139">
        <v>0</v>
      </c>
      <c r="AG251" s="140">
        <v>469.9563</v>
      </c>
      <c r="AH251" s="142">
        <v>0</v>
      </c>
      <c r="AI251" s="247">
        <v>-146.92560000000003</v>
      </c>
      <c r="AJ251" s="138">
        <v>-146.18190000000004</v>
      </c>
      <c r="AK251" s="138">
        <v>0</v>
      </c>
      <c r="AL251" s="138">
        <v>0</v>
      </c>
      <c r="AM251" s="138">
        <v>0</v>
      </c>
      <c r="AN251" s="138">
        <v>0</v>
      </c>
      <c r="AO251" s="138">
        <v>0</v>
      </c>
      <c r="AP251" s="138">
        <v>0</v>
      </c>
      <c r="AQ251" s="138">
        <v>-0.74369999999998981</v>
      </c>
      <c r="AR251" s="241">
        <v>0</v>
      </c>
      <c r="AS251" s="247">
        <v>95.045837407694648</v>
      </c>
      <c r="AT251" s="138">
        <v>94.141006012024036</v>
      </c>
      <c r="AU251" s="138">
        <v>0</v>
      </c>
      <c r="AV251" s="138">
        <v>0</v>
      </c>
      <c r="AW251" s="138">
        <v>0</v>
      </c>
      <c r="AX251" s="138">
        <v>0</v>
      </c>
      <c r="AY251" s="138">
        <v>0</v>
      </c>
      <c r="AZ251" s="138">
        <v>0</v>
      </c>
      <c r="BA251" s="138">
        <v>99.842001274697253</v>
      </c>
      <c r="BB251" s="241">
        <v>0</v>
      </c>
    </row>
    <row r="252" spans="1:54" s="174" customFormat="1" ht="18" customHeight="1" x14ac:dyDescent="0.25">
      <c r="A252" s="244">
        <v>21</v>
      </c>
      <c r="B252" s="245">
        <v>222700</v>
      </c>
      <c r="C252" s="238">
        <v>245</v>
      </c>
      <c r="D252" s="239" t="s">
        <v>1465</v>
      </c>
      <c r="E252" s="247">
        <v>4133.5</v>
      </c>
      <c r="F252" s="138">
        <v>3640.1</v>
      </c>
      <c r="G252" s="138">
        <v>0</v>
      </c>
      <c r="H252" s="138">
        <v>0</v>
      </c>
      <c r="I252" s="138">
        <v>0</v>
      </c>
      <c r="J252" s="138">
        <v>0</v>
      </c>
      <c r="K252" s="138">
        <v>0</v>
      </c>
      <c r="L252" s="138">
        <v>0</v>
      </c>
      <c r="M252" s="138">
        <v>493.4</v>
      </c>
      <c r="N252" s="241">
        <v>0</v>
      </c>
      <c r="O252" s="240">
        <v>4473.3999999999996</v>
      </c>
      <c r="P252" s="138">
        <v>3980</v>
      </c>
      <c r="Q252" s="139">
        <v>0</v>
      </c>
      <c r="R252" s="139">
        <v>0</v>
      </c>
      <c r="S252" s="138">
        <v>0</v>
      </c>
      <c r="T252" s="139">
        <v>0</v>
      </c>
      <c r="U252" s="139">
        <v>0</v>
      </c>
      <c r="V252" s="139">
        <v>0</v>
      </c>
      <c r="W252" s="139">
        <v>493.4</v>
      </c>
      <c r="X252" s="242">
        <v>0</v>
      </c>
      <c r="Y252" s="243">
        <v>4473.3999999999996</v>
      </c>
      <c r="Z252" s="139">
        <v>3980</v>
      </c>
      <c r="AA252" s="139">
        <v>0</v>
      </c>
      <c r="AB252" s="139">
        <v>0</v>
      </c>
      <c r="AC252" s="139">
        <v>0</v>
      </c>
      <c r="AD252" s="149">
        <v>0</v>
      </c>
      <c r="AE252" s="139">
        <v>0</v>
      </c>
      <c r="AF252" s="139">
        <v>0</v>
      </c>
      <c r="AG252" s="140">
        <v>493.4</v>
      </c>
      <c r="AH252" s="142">
        <v>0</v>
      </c>
      <c r="AI252" s="247">
        <v>0</v>
      </c>
      <c r="AJ252" s="138">
        <v>0</v>
      </c>
      <c r="AK252" s="138">
        <v>0</v>
      </c>
      <c r="AL252" s="138">
        <v>0</v>
      </c>
      <c r="AM252" s="138">
        <v>0</v>
      </c>
      <c r="AN252" s="138">
        <v>0</v>
      </c>
      <c r="AO252" s="138">
        <v>0</v>
      </c>
      <c r="AP252" s="138">
        <v>0</v>
      </c>
      <c r="AQ252" s="138">
        <v>0</v>
      </c>
      <c r="AR252" s="241">
        <v>0</v>
      </c>
      <c r="AS252" s="247">
        <v>100</v>
      </c>
      <c r="AT252" s="138">
        <v>100</v>
      </c>
      <c r="AU252" s="138">
        <v>0</v>
      </c>
      <c r="AV252" s="138">
        <v>0</v>
      </c>
      <c r="AW252" s="138">
        <v>0</v>
      </c>
      <c r="AX252" s="138">
        <v>0</v>
      </c>
      <c r="AY252" s="138">
        <v>0</v>
      </c>
      <c r="AZ252" s="138">
        <v>0</v>
      </c>
      <c r="BA252" s="138">
        <v>100</v>
      </c>
      <c r="BB252" s="241">
        <v>0</v>
      </c>
    </row>
    <row r="253" spans="1:54" s="174" customFormat="1" ht="18" customHeight="1" x14ac:dyDescent="0.25">
      <c r="A253" s="244">
        <v>21</v>
      </c>
      <c r="B253" s="245">
        <v>222700</v>
      </c>
      <c r="C253" s="238">
        <v>246</v>
      </c>
      <c r="D253" s="239" t="s">
        <v>1466</v>
      </c>
      <c r="E253" s="247">
        <v>1727.3</v>
      </c>
      <c r="F253" s="138">
        <v>1229.0999999999999</v>
      </c>
      <c r="G253" s="138">
        <v>0</v>
      </c>
      <c r="H253" s="138">
        <v>0</v>
      </c>
      <c r="I253" s="138">
        <v>0</v>
      </c>
      <c r="J253" s="138">
        <v>0</v>
      </c>
      <c r="K253" s="138">
        <v>0</v>
      </c>
      <c r="L253" s="138">
        <v>310.5</v>
      </c>
      <c r="M253" s="138">
        <v>187.7</v>
      </c>
      <c r="N253" s="241">
        <v>0</v>
      </c>
      <c r="O253" s="240">
        <v>1795.3999999999996</v>
      </c>
      <c r="P253" s="138">
        <v>1297.1999999999998</v>
      </c>
      <c r="Q253" s="139">
        <v>0</v>
      </c>
      <c r="R253" s="139">
        <v>0</v>
      </c>
      <c r="S253" s="138">
        <v>0</v>
      </c>
      <c r="T253" s="139">
        <v>0</v>
      </c>
      <c r="U253" s="139">
        <v>0</v>
      </c>
      <c r="V253" s="139">
        <v>310.5</v>
      </c>
      <c r="W253" s="139">
        <v>187.7</v>
      </c>
      <c r="X253" s="242">
        <v>0</v>
      </c>
      <c r="Y253" s="243">
        <v>1740.0534999999998</v>
      </c>
      <c r="Z253" s="139">
        <v>1297.1999999999998</v>
      </c>
      <c r="AA253" s="139">
        <v>0</v>
      </c>
      <c r="AB253" s="139">
        <v>0</v>
      </c>
      <c r="AC253" s="139">
        <v>0</v>
      </c>
      <c r="AD253" s="149">
        <v>0</v>
      </c>
      <c r="AE253" s="139">
        <v>0</v>
      </c>
      <c r="AF253" s="139">
        <v>255.15389999999999</v>
      </c>
      <c r="AG253" s="140">
        <v>187.6996</v>
      </c>
      <c r="AH253" s="142">
        <v>0</v>
      </c>
      <c r="AI253" s="247">
        <v>-55.346499999999878</v>
      </c>
      <c r="AJ253" s="138">
        <v>0</v>
      </c>
      <c r="AK253" s="138">
        <v>0</v>
      </c>
      <c r="AL253" s="138">
        <v>0</v>
      </c>
      <c r="AM253" s="138">
        <v>0</v>
      </c>
      <c r="AN253" s="138">
        <v>0</v>
      </c>
      <c r="AO253" s="138">
        <v>0</v>
      </c>
      <c r="AP253" s="138">
        <v>-55.346100000000007</v>
      </c>
      <c r="AQ253" s="138">
        <v>-3.9999999998485691E-4</v>
      </c>
      <c r="AR253" s="241">
        <v>0</v>
      </c>
      <c r="AS253" s="247">
        <v>96.917316475437232</v>
      </c>
      <c r="AT253" s="138">
        <v>100</v>
      </c>
      <c r="AU253" s="138">
        <v>0</v>
      </c>
      <c r="AV253" s="138">
        <v>0</v>
      </c>
      <c r="AW253" s="138">
        <v>0</v>
      </c>
      <c r="AX253" s="138">
        <v>0</v>
      </c>
      <c r="AY253" s="138">
        <v>0</v>
      </c>
      <c r="AZ253" s="138">
        <v>82.175169082125592</v>
      </c>
      <c r="BA253" s="138">
        <v>99.99978689397976</v>
      </c>
      <c r="BB253" s="241">
        <v>0</v>
      </c>
    </row>
    <row r="254" spans="1:54" s="174" customFormat="1" ht="18" customHeight="1" x14ac:dyDescent="0.25">
      <c r="A254" s="244">
        <v>21</v>
      </c>
      <c r="B254" s="245">
        <v>222700</v>
      </c>
      <c r="C254" s="238">
        <v>247</v>
      </c>
      <c r="D254" s="239" t="s">
        <v>1467</v>
      </c>
      <c r="E254" s="247">
        <v>2121.9</v>
      </c>
      <c r="F254" s="138">
        <v>1827.5</v>
      </c>
      <c r="G254" s="138">
        <v>0</v>
      </c>
      <c r="H254" s="138">
        <v>0</v>
      </c>
      <c r="I254" s="138">
        <v>0</v>
      </c>
      <c r="J254" s="138">
        <v>0</v>
      </c>
      <c r="K254" s="138">
        <v>0</v>
      </c>
      <c r="L254" s="138">
        <v>0</v>
      </c>
      <c r="M254" s="138">
        <v>294.39999999999998</v>
      </c>
      <c r="N254" s="241">
        <v>0</v>
      </c>
      <c r="O254" s="240">
        <v>2247.3000000000002</v>
      </c>
      <c r="P254" s="138">
        <v>1952.9</v>
      </c>
      <c r="Q254" s="139">
        <v>0</v>
      </c>
      <c r="R254" s="139">
        <v>0</v>
      </c>
      <c r="S254" s="138">
        <v>0</v>
      </c>
      <c r="T254" s="139">
        <v>0</v>
      </c>
      <c r="U254" s="139">
        <v>0</v>
      </c>
      <c r="V254" s="139">
        <v>0</v>
      </c>
      <c r="W254" s="139">
        <v>294.39999999999998</v>
      </c>
      <c r="X254" s="242">
        <v>0</v>
      </c>
      <c r="Y254" s="243">
        <v>2225.1536999999998</v>
      </c>
      <c r="Z254" s="139">
        <v>1930.7537</v>
      </c>
      <c r="AA254" s="139">
        <v>0</v>
      </c>
      <c r="AB254" s="139">
        <v>0</v>
      </c>
      <c r="AC254" s="139">
        <v>0</v>
      </c>
      <c r="AD254" s="149">
        <v>0</v>
      </c>
      <c r="AE254" s="139">
        <v>0</v>
      </c>
      <c r="AF254" s="139">
        <v>0</v>
      </c>
      <c r="AG254" s="140">
        <v>294.39999999999998</v>
      </c>
      <c r="AH254" s="142">
        <v>0</v>
      </c>
      <c r="AI254" s="247">
        <v>-22.146300000000338</v>
      </c>
      <c r="AJ254" s="138">
        <v>-22.14630000000011</v>
      </c>
      <c r="AK254" s="138">
        <v>0</v>
      </c>
      <c r="AL254" s="138">
        <v>0</v>
      </c>
      <c r="AM254" s="138">
        <v>0</v>
      </c>
      <c r="AN254" s="138">
        <v>0</v>
      </c>
      <c r="AO254" s="138">
        <v>0</v>
      </c>
      <c r="AP254" s="138">
        <v>0</v>
      </c>
      <c r="AQ254" s="138">
        <v>0</v>
      </c>
      <c r="AR254" s="241">
        <v>0</v>
      </c>
      <c r="AS254" s="247">
        <v>99.014537444933907</v>
      </c>
      <c r="AT254" s="138">
        <v>98.86597880075783</v>
      </c>
      <c r="AU254" s="138">
        <v>0</v>
      </c>
      <c r="AV254" s="138">
        <v>0</v>
      </c>
      <c r="AW254" s="138">
        <v>0</v>
      </c>
      <c r="AX254" s="138">
        <v>0</v>
      </c>
      <c r="AY254" s="138">
        <v>0</v>
      </c>
      <c r="AZ254" s="138">
        <v>0</v>
      </c>
      <c r="BA254" s="138">
        <v>100</v>
      </c>
      <c r="BB254" s="241">
        <v>0</v>
      </c>
    </row>
    <row r="255" spans="1:54" s="174" customFormat="1" ht="18" customHeight="1" x14ac:dyDescent="0.25">
      <c r="A255" s="244">
        <v>21</v>
      </c>
      <c r="B255" s="245">
        <v>222700</v>
      </c>
      <c r="C255" s="238">
        <v>248</v>
      </c>
      <c r="D255" s="239" t="s">
        <v>1468</v>
      </c>
      <c r="E255" s="247">
        <v>2923</v>
      </c>
      <c r="F255" s="138">
        <v>2409.6</v>
      </c>
      <c r="G255" s="138">
        <v>0</v>
      </c>
      <c r="H255" s="138">
        <v>0</v>
      </c>
      <c r="I255" s="138">
        <v>0</v>
      </c>
      <c r="J255" s="138">
        <v>0</v>
      </c>
      <c r="K255" s="138">
        <v>0</v>
      </c>
      <c r="L255" s="138">
        <v>0</v>
      </c>
      <c r="M255" s="138">
        <v>513.4</v>
      </c>
      <c r="N255" s="241">
        <v>0</v>
      </c>
      <c r="O255" s="240">
        <v>3025.5000000000005</v>
      </c>
      <c r="P255" s="138">
        <v>2512.1</v>
      </c>
      <c r="Q255" s="139">
        <v>0</v>
      </c>
      <c r="R255" s="139">
        <v>0</v>
      </c>
      <c r="S255" s="138">
        <v>0</v>
      </c>
      <c r="T255" s="139">
        <v>0</v>
      </c>
      <c r="U255" s="139">
        <v>0</v>
      </c>
      <c r="V255" s="139">
        <v>0</v>
      </c>
      <c r="W255" s="139">
        <v>513.4</v>
      </c>
      <c r="X255" s="242">
        <v>0</v>
      </c>
      <c r="Y255" s="243">
        <v>2583.442</v>
      </c>
      <c r="Z255" s="139">
        <v>2070.7619</v>
      </c>
      <c r="AA255" s="139">
        <v>0</v>
      </c>
      <c r="AB255" s="139">
        <v>0</v>
      </c>
      <c r="AC255" s="139">
        <v>0</v>
      </c>
      <c r="AD255" s="149">
        <v>0</v>
      </c>
      <c r="AE255" s="139">
        <v>0</v>
      </c>
      <c r="AF255" s="139">
        <v>0</v>
      </c>
      <c r="AG255" s="140">
        <v>512.68010000000004</v>
      </c>
      <c r="AH255" s="142">
        <v>0</v>
      </c>
      <c r="AI255" s="247">
        <v>-442.05800000000045</v>
      </c>
      <c r="AJ255" s="138">
        <v>-441.33809999999994</v>
      </c>
      <c r="AK255" s="138">
        <v>0</v>
      </c>
      <c r="AL255" s="138">
        <v>0</v>
      </c>
      <c r="AM255" s="138">
        <v>0</v>
      </c>
      <c r="AN255" s="138">
        <v>0</v>
      </c>
      <c r="AO255" s="138">
        <v>0</v>
      </c>
      <c r="AP255" s="138">
        <v>0</v>
      </c>
      <c r="AQ255" s="138">
        <v>-0.7198999999999387</v>
      </c>
      <c r="AR255" s="241">
        <v>0</v>
      </c>
      <c r="AS255" s="247">
        <v>85.388927450008239</v>
      </c>
      <c r="AT255" s="138">
        <v>82.431507503682184</v>
      </c>
      <c r="AU255" s="138">
        <v>0</v>
      </c>
      <c r="AV255" s="138">
        <v>0</v>
      </c>
      <c r="AW255" s="138">
        <v>0</v>
      </c>
      <c r="AX255" s="138">
        <v>0</v>
      </c>
      <c r="AY255" s="138">
        <v>0</v>
      </c>
      <c r="AZ255" s="138">
        <v>0</v>
      </c>
      <c r="BA255" s="138">
        <v>99.859777950915472</v>
      </c>
      <c r="BB255" s="241">
        <v>0</v>
      </c>
    </row>
    <row r="256" spans="1:54" s="174" customFormat="1" ht="18" customHeight="1" x14ac:dyDescent="0.25">
      <c r="A256" s="244">
        <v>0</v>
      </c>
      <c r="B256" s="244"/>
      <c r="C256" s="238">
        <v>249</v>
      </c>
      <c r="D256" s="239"/>
      <c r="E256" s="240">
        <v>0</v>
      </c>
      <c r="F256" s="138"/>
      <c r="G256" s="138"/>
      <c r="H256" s="138"/>
      <c r="I256" s="138"/>
      <c r="J256" s="138"/>
      <c r="K256" s="138"/>
      <c r="L256" s="138"/>
      <c r="M256" s="138"/>
      <c r="N256" s="241"/>
      <c r="O256" s="240">
        <v>0</v>
      </c>
      <c r="P256" s="138">
        <v>0</v>
      </c>
      <c r="Q256" s="139"/>
      <c r="R256" s="139"/>
      <c r="S256" s="138">
        <v>0</v>
      </c>
      <c r="T256" s="139">
        <v>0</v>
      </c>
      <c r="U256" s="139"/>
      <c r="V256" s="139"/>
      <c r="W256" s="139"/>
      <c r="X256" s="242"/>
      <c r="Y256" s="243">
        <v>0</v>
      </c>
      <c r="Z256" s="139">
        <v>0</v>
      </c>
      <c r="AA256" s="139"/>
      <c r="AB256" s="139"/>
      <c r="AC256" s="139">
        <v>0</v>
      </c>
      <c r="AD256" s="149">
        <v>0</v>
      </c>
      <c r="AE256" s="139"/>
      <c r="AF256" s="139"/>
      <c r="AG256" s="140"/>
      <c r="AH256" s="142"/>
      <c r="AI256" s="240">
        <v>0</v>
      </c>
      <c r="AJ256" s="138">
        <v>0</v>
      </c>
      <c r="AK256" s="138">
        <v>0</v>
      </c>
      <c r="AL256" s="138">
        <v>0</v>
      </c>
      <c r="AM256" s="138">
        <v>0</v>
      </c>
      <c r="AN256" s="138">
        <v>0</v>
      </c>
      <c r="AO256" s="138">
        <v>0</v>
      </c>
      <c r="AP256" s="138">
        <v>0</v>
      </c>
      <c r="AQ256" s="138">
        <v>0</v>
      </c>
      <c r="AR256" s="241">
        <v>0</v>
      </c>
      <c r="AS256" s="240">
        <v>0</v>
      </c>
      <c r="AT256" s="138">
        <v>0</v>
      </c>
      <c r="AU256" s="138">
        <v>0</v>
      </c>
      <c r="AV256" s="138">
        <v>0</v>
      </c>
      <c r="AW256" s="138">
        <v>0</v>
      </c>
      <c r="AX256" s="138">
        <v>0</v>
      </c>
      <c r="AY256" s="138">
        <v>0</v>
      </c>
      <c r="AZ256" s="138">
        <v>0</v>
      </c>
      <c r="BA256" s="138">
        <v>0</v>
      </c>
      <c r="BB256" s="241">
        <v>0</v>
      </c>
    </row>
    <row r="257" spans="1:54" s="174" customFormat="1" ht="18" customHeight="1" x14ac:dyDescent="0.25">
      <c r="A257" s="244">
        <v>20</v>
      </c>
      <c r="B257" s="245">
        <v>222900</v>
      </c>
      <c r="C257" s="238">
        <v>250</v>
      </c>
      <c r="D257" s="246" t="s">
        <v>1469</v>
      </c>
      <c r="E257" s="247">
        <v>140758</v>
      </c>
      <c r="F257" s="144">
        <v>115900.79999999999</v>
      </c>
      <c r="G257" s="144">
        <v>0</v>
      </c>
      <c r="H257" s="144">
        <v>2609</v>
      </c>
      <c r="I257" s="144">
        <v>3071.6000000000004</v>
      </c>
      <c r="J257" s="144">
        <v>0</v>
      </c>
      <c r="K257" s="144">
        <v>0</v>
      </c>
      <c r="L257" s="144">
        <v>1803</v>
      </c>
      <c r="M257" s="144">
        <v>16313.4</v>
      </c>
      <c r="N257" s="248">
        <v>1060.2</v>
      </c>
      <c r="O257" s="247">
        <v>149775.30000000005</v>
      </c>
      <c r="P257" s="144">
        <v>123647.5</v>
      </c>
      <c r="Q257" s="144">
        <v>0</v>
      </c>
      <c r="R257" s="144">
        <v>59.5</v>
      </c>
      <c r="S257" s="144">
        <v>3020.1</v>
      </c>
      <c r="T257" s="144">
        <v>3071.6000000000004</v>
      </c>
      <c r="U257" s="144">
        <v>0</v>
      </c>
      <c r="V257" s="144">
        <v>2603</v>
      </c>
      <c r="W257" s="144">
        <v>16313.4</v>
      </c>
      <c r="X257" s="248">
        <v>1060.2</v>
      </c>
      <c r="Y257" s="247">
        <v>142779.33419999998</v>
      </c>
      <c r="Z257" s="144">
        <v>117579.67499999999</v>
      </c>
      <c r="AA257" s="144">
        <v>0</v>
      </c>
      <c r="AB257" s="144">
        <v>59.498899999999999</v>
      </c>
      <c r="AC257" s="144">
        <v>2967.127</v>
      </c>
      <c r="AD257" s="149">
        <v>2345.3764000000001</v>
      </c>
      <c r="AE257" s="144">
        <v>0</v>
      </c>
      <c r="AF257" s="144">
        <v>2511.5376000000001</v>
      </c>
      <c r="AG257" s="144">
        <v>16255.919300000001</v>
      </c>
      <c r="AH257" s="248">
        <v>1060.2</v>
      </c>
      <c r="AI257" s="247">
        <v>-6995.9658000000636</v>
      </c>
      <c r="AJ257" s="144">
        <v>-6067.8250000000116</v>
      </c>
      <c r="AK257" s="144">
        <v>0</v>
      </c>
      <c r="AL257" s="144">
        <v>-1.1000000000009891E-3</v>
      </c>
      <c r="AM257" s="144">
        <v>-52.972999999999956</v>
      </c>
      <c r="AN257" s="144">
        <v>-726.22360000000026</v>
      </c>
      <c r="AO257" s="144">
        <v>0</v>
      </c>
      <c r="AP257" s="144">
        <v>-91.462399999999889</v>
      </c>
      <c r="AQ257" s="144">
        <v>-57.480699999998251</v>
      </c>
      <c r="AR257" s="248">
        <v>0</v>
      </c>
      <c r="AS257" s="247">
        <v>95.3290256804693</v>
      </c>
      <c r="AT257" s="144">
        <v>95.09264239066701</v>
      </c>
      <c r="AU257" s="144">
        <v>0</v>
      </c>
      <c r="AV257" s="144">
        <v>99.998151260504201</v>
      </c>
      <c r="AW257" s="144">
        <v>98.245985232277079</v>
      </c>
      <c r="AX257" s="144">
        <v>76.356830316447443</v>
      </c>
      <c r="AY257" s="144">
        <v>0</v>
      </c>
      <c r="AZ257" s="144">
        <v>96.486269688820585</v>
      </c>
      <c r="BA257" s="144">
        <v>99.647647332867479</v>
      </c>
      <c r="BB257" s="248">
        <v>100</v>
      </c>
    </row>
    <row r="258" spans="1:54" s="237" customFormat="1" ht="18" customHeight="1" x14ac:dyDescent="0.2">
      <c r="A258" s="244">
        <v>22</v>
      </c>
      <c r="B258" s="245">
        <v>222900</v>
      </c>
      <c r="C258" s="238">
        <v>251</v>
      </c>
      <c r="D258" s="246" t="s">
        <v>1265</v>
      </c>
      <c r="E258" s="247">
        <v>96463.799999999988</v>
      </c>
      <c r="F258" s="144">
        <v>79999.399999999994</v>
      </c>
      <c r="G258" s="144">
        <v>0</v>
      </c>
      <c r="H258" s="144">
        <v>2609</v>
      </c>
      <c r="I258" s="144">
        <v>3020.3</v>
      </c>
      <c r="J258" s="144">
        <v>0</v>
      </c>
      <c r="K258" s="144">
        <v>0</v>
      </c>
      <c r="L258" s="144">
        <v>0</v>
      </c>
      <c r="M258" s="144">
        <v>9774.9</v>
      </c>
      <c r="N258" s="248">
        <v>1060.2</v>
      </c>
      <c r="O258" s="247">
        <v>101446.70000000001</v>
      </c>
      <c r="P258" s="144">
        <v>84511.7</v>
      </c>
      <c r="Q258" s="144">
        <v>0</v>
      </c>
      <c r="R258" s="144">
        <v>59.5</v>
      </c>
      <c r="S258" s="144">
        <v>3020.1</v>
      </c>
      <c r="T258" s="144">
        <v>3020.3</v>
      </c>
      <c r="U258" s="144">
        <v>0</v>
      </c>
      <c r="V258" s="144">
        <v>0</v>
      </c>
      <c r="W258" s="144">
        <v>9774.9</v>
      </c>
      <c r="X258" s="248">
        <v>1060.2</v>
      </c>
      <c r="Y258" s="247">
        <v>97678.872699999993</v>
      </c>
      <c r="Z258" s="144">
        <v>81549.933199999999</v>
      </c>
      <c r="AA258" s="144">
        <v>0</v>
      </c>
      <c r="AB258" s="144">
        <v>59.498899999999999</v>
      </c>
      <c r="AC258" s="144">
        <v>2967.127</v>
      </c>
      <c r="AD258" s="149">
        <v>2296.8317000000002</v>
      </c>
      <c r="AE258" s="144">
        <v>0</v>
      </c>
      <c r="AF258" s="144">
        <v>0</v>
      </c>
      <c r="AG258" s="144">
        <v>9745.2819</v>
      </c>
      <c r="AH258" s="248">
        <v>1060.2</v>
      </c>
      <c r="AI258" s="247">
        <v>-3767.827300000019</v>
      </c>
      <c r="AJ258" s="144">
        <v>-2961.7667999999976</v>
      </c>
      <c r="AK258" s="144">
        <v>0</v>
      </c>
      <c r="AL258" s="144">
        <v>-1.1000000000009891E-3</v>
      </c>
      <c r="AM258" s="144">
        <v>-52.972999999999956</v>
      </c>
      <c r="AN258" s="144">
        <v>-723.4683</v>
      </c>
      <c r="AO258" s="144">
        <v>0</v>
      </c>
      <c r="AP258" s="144">
        <v>0</v>
      </c>
      <c r="AQ258" s="144">
        <v>-29.618099999999686</v>
      </c>
      <c r="AR258" s="248">
        <v>0</v>
      </c>
      <c r="AS258" s="247">
        <v>96.285904519319004</v>
      </c>
      <c r="AT258" s="144">
        <v>96.495435779897932</v>
      </c>
      <c r="AU258" s="144">
        <v>0</v>
      </c>
      <c r="AV258" s="144">
        <v>99.998151260504201</v>
      </c>
      <c r="AW258" s="144">
        <v>98.245985232277079</v>
      </c>
      <c r="AX258" s="144">
        <v>76.046475515677244</v>
      </c>
      <c r="AY258" s="144">
        <v>0</v>
      </c>
      <c r="AZ258" s="144">
        <v>0</v>
      </c>
      <c r="BA258" s="144">
        <v>99.696998434766599</v>
      </c>
      <c r="BB258" s="248">
        <v>100</v>
      </c>
    </row>
    <row r="259" spans="1:54" s="237" customFormat="1" ht="18" customHeight="1" x14ac:dyDescent="0.2">
      <c r="A259" s="244">
        <v>21</v>
      </c>
      <c r="B259" s="245">
        <v>222900</v>
      </c>
      <c r="C259" s="238">
        <v>252</v>
      </c>
      <c r="D259" s="246" t="s">
        <v>1266</v>
      </c>
      <c r="E259" s="247">
        <v>44294.200000000004</v>
      </c>
      <c r="F259" s="144">
        <v>35901.4</v>
      </c>
      <c r="G259" s="144">
        <v>0</v>
      </c>
      <c r="H259" s="144">
        <v>0</v>
      </c>
      <c r="I259" s="144">
        <v>51.3</v>
      </c>
      <c r="J259" s="144">
        <v>0</v>
      </c>
      <c r="K259" s="144">
        <v>0</v>
      </c>
      <c r="L259" s="144">
        <v>1803</v>
      </c>
      <c r="M259" s="144">
        <v>6538.5</v>
      </c>
      <c r="N259" s="248">
        <v>0</v>
      </c>
      <c r="O259" s="247">
        <v>48328.600000000013</v>
      </c>
      <c r="P259" s="144">
        <v>39135.80000000001</v>
      </c>
      <c r="Q259" s="144">
        <v>0</v>
      </c>
      <c r="R259" s="144">
        <v>0</v>
      </c>
      <c r="S259" s="144">
        <v>0</v>
      </c>
      <c r="T259" s="144">
        <v>51.3</v>
      </c>
      <c r="U259" s="144">
        <v>0</v>
      </c>
      <c r="V259" s="144">
        <v>2603</v>
      </c>
      <c r="W259" s="144">
        <v>6538.5</v>
      </c>
      <c r="X259" s="248">
        <v>0</v>
      </c>
      <c r="Y259" s="247">
        <v>45100.461499999998</v>
      </c>
      <c r="Z259" s="144">
        <v>36029.741799999996</v>
      </c>
      <c r="AA259" s="144">
        <v>0</v>
      </c>
      <c r="AB259" s="144">
        <v>0</v>
      </c>
      <c r="AC259" s="144">
        <v>0</v>
      </c>
      <c r="AD259" s="149">
        <v>48.544699999999999</v>
      </c>
      <c r="AE259" s="144">
        <v>0</v>
      </c>
      <c r="AF259" s="144">
        <v>2511.5376000000001</v>
      </c>
      <c r="AG259" s="144">
        <v>6510.6374000000014</v>
      </c>
      <c r="AH259" s="248">
        <v>0</v>
      </c>
      <c r="AI259" s="247">
        <v>-3228.1385000000155</v>
      </c>
      <c r="AJ259" s="144">
        <v>-3106.058200000014</v>
      </c>
      <c r="AK259" s="144">
        <v>0</v>
      </c>
      <c r="AL259" s="144">
        <v>0</v>
      </c>
      <c r="AM259" s="144">
        <v>0</v>
      </c>
      <c r="AN259" s="144">
        <v>-2.7552999999999983</v>
      </c>
      <c r="AO259" s="144">
        <v>0</v>
      </c>
      <c r="AP259" s="144">
        <v>-91.462399999999889</v>
      </c>
      <c r="AQ259" s="144">
        <v>-27.862599999998565</v>
      </c>
      <c r="AR259" s="248">
        <v>0</v>
      </c>
      <c r="AS259" s="247">
        <v>93.320438622265044</v>
      </c>
      <c r="AT259" s="144">
        <v>92.063383909361733</v>
      </c>
      <c r="AU259" s="144">
        <v>0</v>
      </c>
      <c r="AV259" s="144">
        <v>0</v>
      </c>
      <c r="AW259" s="144">
        <v>0</v>
      </c>
      <c r="AX259" s="144">
        <v>94.62904483430799</v>
      </c>
      <c r="AY259" s="144">
        <v>0</v>
      </c>
      <c r="AZ259" s="144">
        <v>96.486269688820585</v>
      </c>
      <c r="BA259" s="144">
        <v>99.573868624302236</v>
      </c>
      <c r="BB259" s="248">
        <v>0</v>
      </c>
    </row>
    <row r="260" spans="1:54" s="174" customFormat="1" ht="32.25" customHeight="1" x14ac:dyDescent="0.25">
      <c r="A260" s="244">
        <v>22</v>
      </c>
      <c r="B260" s="245">
        <v>222900</v>
      </c>
      <c r="C260" s="238">
        <v>253</v>
      </c>
      <c r="D260" s="239" t="s">
        <v>1291</v>
      </c>
      <c r="E260" s="247">
        <v>96463.799999999988</v>
      </c>
      <c r="F260" s="138">
        <v>79999.399999999994</v>
      </c>
      <c r="G260" s="138">
        <v>0</v>
      </c>
      <c r="H260" s="138">
        <v>2609</v>
      </c>
      <c r="I260" s="138">
        <v>3020.3</v>
      </c>
      <c r="J260" s="138">
        <v>0</v>
      </c>
      <c r="K260" s="138">
        <v>0</v>
      </c>
      <c r="L260" s="138">
        <v>0</v>
      </c>
      <c r="M260" s="138">
        <v>9774.9</v>
      </c>
      <c r="N260" s="241">
        <v>1060.2</v>
      </c>
      <c r="O260" s="240">
        <v>101446.70000000001</v>
      </c>
      <c r="P260" s="138">
        <v>84511.7</v>
      </c>
      <c r="Q260" s="139">
        <v>0</v>
      </c>
      <c r="R260" s="139">
        <v>59.5</v>
      </c>
      <c r="S260" s="138">
        <v>3020.1</v>
      </c>
      <c r="T260" s="139">
        <v>3020.3</v>
      </c>
      <c r="U260" s="139">
        <v>0</v>
      </c>
      <c r="V260" s="139">
        <v>0</v>
      </c>
      <c r="W260" s="139">
        <v>9774.9</v>
      </c>
      <c r="X260" s="242">
        <v>1060.2</v>
      </c>
      <c r="Y260" s="243">
        <v>97678.872699999993</v>
      </c>
      <c r="Z260" s="139">
        <v>81549.933199999999</v>
      </c>
      <c r="AA260" s="139">
        <v>0</v>
      </c>
      <c r="AB260" s="139">
        <v>59.498899999999999</v>
      </c>
      <c r="AC260" s="139">
        <v>2967.127</v>
      </c>
      <c r="AD260" s="149">
        <v>2296.8317000000002</v>
      </c>
      <c r="AE260" s="139">
        <v>0</v>
      </c>
      <c r="AF260" s="139">
        <v>0</v>
      </c>
      <c r="AG260" s="140">
        <v>9745.2819</v>
      </c>
      <c r="AH260" s="142">
        <v>1060.2</v>
      </c>
      <c r="AI260" s="247">
        <v>-3767.827300000019</v>
      </c>
      <c r="AJ260" s="138">
        <v>-2961.7667999999976</v>
      </c>
      <c r="AK260" s="138">
        <v>0</v>
      </c>
      <c r="AL260" s="138">
        <v>-1.1000000000009891E-3</v>
      </c>
      <c r="AM260" s="138">
        <v>-52.972999999999956</v>
      </c>
      <c r="AN260" s="138">
        <v>-723.4683</v>
      </c>
      <c r="AO260" s="138">
        <v>0</v>
      </c>
      <c r="AP260" s="138">
        <v>0</v>
      </c>
      <c r="AQ260" s="138">
        <v>-29.618099999999686</v>
      </c>
      <c r="AR260" s="241">
        <v>0</v>
      </c>
      <c r="AS260" s="247">
        <v>96.285904519319004</v>
      </c>
      <c r="AT260" s="138">
        <v>96.495435779897932</v>
      </c>
      <c r="AU260" s="138">
        <v>0</v>
      </c>
      <c r="AV260" s="138">
        <v>99.998151260504201</v>
      </c>
      <c r="AW260" s="138">
        <v>98.245985232277079</v>
      </c>
      <c r="AX260" s="138">
        <v>76.046475515677244</v>
      </c>
      <c r="AY260" s="138">
        <v>0</v>
      </c>
      <c r="AZ260" s="138">
        <v>0</v>
      </c>
      <c r="BA260" s="138">
        <v>99.696998434766599</v>
      </c>
      <c r="BB260" s="241">
        <v>100</v>
      </c>
    </row>
    <row r="261" spans="1:54" s="174" customFormat="1" ht="18" customHeight="1" x14ac:dyDescent="0.25">
      <c r="A261" s="244">
        <v>21</v>
      </c>
      <c r="B261" s="245">
        <v>222900</v>
      </c>
      <c r="C261" s="238">
        <v>254</v>
      </c>
      <c r="D261" s="239" t="s">
        <v>1470</v>
      </c>
      <c r="E261" s="247">
        <v>1797</v>
      </c>
      <c r="F261" s="138">
        <v>1570.6</v>
      </c>
      <c r="G261" s="138">
        <v>0</v>
      </c>
      <c r="H261" s="138">
        <v>0</v>
      </c>
      <c r="I261" s="138">
        <v>0</v>
      </c>
      <c r="J261" s="138">
        <v>0</v>
      </c>
      <c r="K261" s="138">
        <v>0</v>
      </c>
      <c r="L261" s="138">
        <v>0</v>
      </c>
      <c r="M261" s="138">
        <v>226.4</v>
      </c>
      <c r="N261" s="241">
        <v>0</v>
      </c>
      <c r="O261" s="240">
        <v>1993.8000000000004</v>
      </c>
      <c r="P261" s="138">
        <v>1767.4</v>
      </c>
      <c r="Q261" s="139">
        <v>0</v>
      </c>
      <c r="R261" s="139">
        <v>0</v>
      </c>
      <c r="S261" s="138">
        <v>0</v>
      </c>
      <c r="T261" s="139">
        <v>0</v>
      </c>
      <c r="U261" s="139">
        <v>0</v>
      </c>
      <c r="V261" s="139">
        <v>0</v>
      </c>
      <c r="W261" s="139">
        <v>226.4</v>
      </c>
      <c r="X261" s="242">
        <v>0</v>
      </c>
      <c r="Y261" s="243">
        <v>1812.6329000000001</v>
      </c>
      <c r="Z261" s="139">
        <v>1586.2329</v>
      </c>
      <c r="AA261" s="139">
        <v>0</v>
      </c>
      <c r="AB261" s="139">
        <v>0</v>
      </c>
      <c r="AC261" s="139">
        <v>0</v>
      </c>
      <c r="AD261" s="149">
        <v>0</v>
      </c>
      <c r="AE261" s="139">
        <v>0</v>
      </c>
      <c r="AF261" s="139">
        <v>0</v>
      </c>
      <c r="AG261" s="140">
        <v>226.4</v>
      </c>
      <c r="AH261" s="142">
        <v>0</v>
      </c>
      <c r="AI261" s="247">
        <v>-181.16710000000035</v>
      </c>
      <c r="AJ261" s="138">
        <v>-181.16710000000012</v>
      </c>
      <c r="AK261" s="138">
        <v>0</v>
      </c>
      <c r="AL261" s="138">
        <v>0</v>
      </c>
      <c r="AM261" s="138">
        <v>0</v>
      </c>
      <c r="AN261" s="138">
        <v>0</v>
      </c>
      <c r="AO261" s="138">
        <v>0</v>
      </c>
      <c r="AP261" s="138">
        <v>0</v>
      </c>
      <c r="AQ261" s="138">
        <v>0</v>
      </c>
      <c r="AR261" s="241">
        <v>0</v>
      </c>
      <c r="AS261" s="247">
        <v>90.913476778011827</v>
      </c>
      <c r="AT261" s="138">
        <v>89.74951340952812</v>
      </c>
      <c r="AU261" s="138">
        <v>0</v>
      </c>
      <c r="AV261" s="138">
        <v>0</v>
      </c>
      <c r="AW261" s="138">
        <v>0</v>
      </c>
      <c r="AX261" s="138">
        <v>0</v>
      </c>
      <c r="AY261" s="138">
        <v>0</v>
      </c>
      <c r="AZ261" s="138">
        <v>0</v>
      </c>
      <c r="BA261" s="138">
        <v>100</v>
      </c>
      <c r="BB261" s="241">
        <v>0</v>
      </c>
    </row>
    <row r="262" spans="1:54" s="174" customFormat="1" ht="18" customHeight="1" x14ac:dyDescent="0.25">
      <c r="A262" s="244">
        <v>21</v>
      </c>
      <c r="B262" s="245">
        <v>222900</v>
      </c>
      <c r="C262" s="238">
        <v>255</v>
      </c>
      <c r="D262" s="239" t="s">
        <v>1471</v>
      </c>
      <c r="E262" s="247">
        <v>1514.3</v>
      </c>
      <c r="F262" s="138">
        <v>1244.5999999999999</v>
      </c>
      <c r="G262" s="138">
        <v>0</v>
      </c>
      <c r="H262" s="138">
        <v>0</v>
      </c>
      <c r="I262" s="138">
        <v>0</v>
      </c>
      <c r="J262" s="138">
        <v>0</v>
      </c>
      <c r="K262" s="138">
        <v>0</v>
      </c>
      <c r="L262" s="138">
        <v>0</v>
      </c>
      <c r="M262" s="138">
        <v>269.7</v>
      </c>
      <c r="N262" s="241">
        <v>0</v>
      </c>
      <c r="O262" s="240">
        <v>1634.9999999999998</v>
      </c>
      <c r="P262" s="138">
        <v>1365.3</v>
      </c>
      <c r="Q262" s="139">
        <v>0</v>
      </c>
      <c r="R262" s="139">
        <v>0</v>
      </c>
      <c r="S262" s="138">
        <v>0</v>
      </c>
      <c r="T262" s="139">
        <v>0</v>
      </c>
      <c r="U262" s="139">
        <v>0</v>
      </c>
      <c r="V262" s="139">
        <v>0</v>
      </c>
      <c r="W262" s="139">
        <v>269.7</v>
      </c>
      <c r="X262" s="242">
        <v>0</v>
      </c>
      <c r="Y262" s="243">
        <v>1635</v>
      </c>
      <c r="Z262" s="139">
        <v>1365.3</v>
      </c>
      <c r="AA262" s="139">
        <v>0</v>
      </c>
      <c r="AB262" s="139">
        <v>0</v>
      </c>
      <c r="AC262" s="139">
        <v>0</v>
      </c>
      <c r="AD262" s="149">
        <v>0</v>
      </c>
      <c r="AE262" s="139">
        <v>0</v>
      </c>
      <c r="AF262" s="139">
        <v>0</v>
      </c>
      <c r="AG262" s="140">
        <v>269.7</v>
      </c>
      <c r="AH262" s="142">
        <v>0</v>
      </c>
      <c r="AI262" s="247">
        <v>0</v>
      </c>
      <c r="AJ262" s="138">
        <v>0</v>
      </c>
      <c r="AK262" s="138">
        <v>0</v>
      </c>
      <c r="AL262" s="138">
        <v>0</v>
      </c>
      <c r="AM262" s="138">
        <v>0</v>
      </c>
      <c r="AN262" s="138">
        <v>0</v>
      </c>
      <c r="AO262" s="138">
        <v>0</v>
      </c>
      <c r="AP262" s="138">
        <v>0</v>
      </c>
      <c r="AQ262" s="138">
        <v>0</v>
      </c>
      <c r="AR262" s="241">
        <v>0</v>
      </c>
      <c r="AS262" s="247">
        <v>100.00000000000003</v>
      </c>
      <c r="AT262" s="138">
        <v>100</v>
      </c>
      <c r="AU262" s="138">
        <v>0</v>
      </c>
      <c r="AV262" s="138">
        <v>0</v>
      </c>
      <c r="AW262" s="138">
        <v>0</v>
      </c>
      <c r="AX262" s="138">
        <v>0</v>
      </c>
      <c r="AY262" s="138">
        <v>0</v>
      </c>
      <c r="AZ262" s="138">
        <v>0</v>
      </c>
      <c r="BA262" s="138">
        <v>100</v>
      </c>
      <c r="BB262" s="241">
        <v>0</v>
      </c>
    </row>
    <row r="263" spans="1:54" s="174" customFormat="1" ht="18" customHeight="1" x14ac:dyDescent="0.25">
      <c r="A263" s="244">
        <v>21</v>
      </c>
      <c r="B263" s="245">
        <v>222900</v>
      </c>
      <c r="C263" s="238">
        <v>256</v>
      </c>
      <c r="D263" s="239" t="s">
        <v>1472</v>
      </c>
      <c r="E263" s="247">
        <v>1188.2</v>
      </c>
      <c r="F263" s="138">
        <v>964.4</v>
      </c>
      <c r="G263" s="138">
        <v>0</v>
      </c>
      <c r="H263" s="138">
        <v>0</v>
      </c>
      <c r="I263" s="138">
        <v>0</v>
      </c>
      <c r="J263" s="138">
        <v>0</v>
      </c>
      <c r="K263" s="138">
        <v>0</v>
      </c>
      <c r="L263" s="138">
        <v>0</v>
      </c>
      <c r="M263" s="138">
        <v>223.8</v>
      </c>
      <c r="N263" s="241">
        <v>0</v>
      </c>
      <c r="O263" s="240">
        <v>1225.0999999999997</v>
      </c>
      <c r="P263" s="138">
        <v>1001.3</v>
      </c>
      <c r="Q263" s="139">
        <v>0</v>
      </c>
      <c r="R263" s="139">
        <v>0</v>
      </c>
      <c r="S263" s="138">
        <v>0</v>
      </c>
      <c r="T263" s="139">
        <v>0</v>
      </c>
      <c r="U263" s="139">
        <v>0</v>
      </c>
      <c r="V263" s="139">
        <v>0</v>
      </c>
      <c r="W263" s="139">
        <v>223.8</v>
      </c>
      <c r="X263" s="242">
        <v>0</v>
      </c>
      <c r="Y263" s="243">
        <v>579.84410000000003</v>
      </c>
      <c r="Z263" s="139">
        <v>356.04410000000001</v>
      </c>
      <c r="AA263" s="139">
        <v>0</v>
      </c>
      <c r="AB263" s="139">
        <v>0</v>
      </c>
      <c r="AC263" s="139">
        <v>0</v>
      </c>
      <c r="AD263" s="149">
        <v>0</v>
      </c>
      <c r="AE263" s="139">
        <v>0</v>
      </c>
      <c r="AF263" s="139">
        <v>0</v>
      </c>
      <c r="AG263" s="140">
        <v>223.8</v>
      </c>
      <c r="AH263" s="142">
        <v>0</v>
      </c>
      <c r="AI263" s="247">
        <v>-645.25589999999966</v>
      </c>
      <c r="AJ263" s="138">
        <v>-645.25589999999988</v>
      </c>
      <c r="AK263" s="138">
        <v>0</v>
      </c>
      <c r="AL263" s="138">
        <v>0</v>
      </c>
      <c r="AM263" s="138">
        <v>0</v>
      </c>
      <c r="AN263" s="138">
        <v>0</v>
      </c>
      <c r="AO263" s="138">
        <v>0</v>
      </c>
      <c r="AP263" s="138">
        <v>0</v>
      </c>
      <c r="AQ263" s="138">
        <v>0</v>
      </c>
      <c r="AR263" s="241">
        <v>0</v>
      </c>
      <c r="AS263" s="247">
        <v>47.330348542976097</v>
      </c>
      <c r="AT263" s="138">
        <v>35.558184360331573</v>
      </c>
      <c r="AU263" s="138">
        <v>0</v>
      </c>
      <c r="AV263" s="138">
        <v>0</v>
      </c>
      <c r="AW263" s="138">
        <v>0</v>
      </c>
      <c r="AX263" s="138">
        <v>0</v>
      </c>
      <c r="AY263" s="138">
        <v>0</v>
      </c>
      <c r="AZ263" s="138">
        <v>0</v>
      </c>
      <c r="BA263" s="138">
        <v>100</v>
      </c>
      <c r="BB263" s="241">
        <v>0</v>
      </c>
    </row>
    <row r="264" spans="1:54" s="174" customFormat="1" ht="18" customHeight="1" x14ac:dyDescent="0.25">
      <c r="A264" s="244">
        <v>21</v>
      </c>
      <c r="B264" s="245">
        <v>222900</v>
      </c>
      <c r="C264" s="238">
        <v>257</v>
      </c>
      <c r="D264" s="239" t="s">
        <v>1469</v>
      </c>
      <c r="E264" s="247">
        <v>15352</v>
      </c>
      <c r="F264" s="138">
        <v>13157.1</v>
      </c>
      <c r="G264" s="138">
        <v>0</v>
      </c>
      <c r="H264" s="138">
        <v>0</v>
      </c>
      <c r="I264" s="138">
        <v>51.3</v>
      </c>
      <c r="J264" s="138">
        <v>0</v>
      </c>
      <c r="K264" s="138">
        <v>0</v>
      </c>
      <c r="L264" s="138">
        <v>500</v>
      </c>
      <c r="M264" s="138">
        <v>1643.6</v>
      </c>
      <c r="N264" s="241">
        <v>0</v>
      </c>
      <c r="O264" s="240">
        <v>16270.9</v>
      </c>
      <c r="P264" s="138">
        <v>14076</v>
      </c>
      <c r="Q264" s="139">
        <v>0</v>
      </c>
      <c r="R264" s="139">
        <v>0</v>
      </c>
      <c r="S264" s="138">
        <v>0</v>
      </c>
      <c r="T264" s="139">
        <v>51.3</v>
      </c>
      <c r="U264" s="139">
        <v>0</v>
      </c>
      <c r="V264" s="139">
        <v>500</v>
      </c>
      <c r="W264" s="139">
        <v>1643.6</v>
      </c>
      <c r="X264" s="242">
        <v>0</v>
      </c>
      <c r="Y264" s="243">
        <v>15474.312100000001</v>
      </c>
      <c r="Z264" s="139">
        <v>13290.339400000001</v>
      </c>
      <c r="AA264" s="139">
        <v>0</v>
      </c>
      <c r="AB264" s="139">
        <v>0</v>
      </c>
      <c r="AC264" s="139">
        <v>0</v>
      </c>
      <c r="AD264" s="149">
        <v>48.544699999999999</v>
      </c>
      <c r="AE264" s="139">
        <v>0</v>
      </c>
      <c r="AF264" s="139">
        <v>500</v>
      </c>
      <c r="AG264" s="140">
        <v>1635.4280000000001</v>
      </c>
      <c r="AH264" s="142">
        <v>0</v>
      </c>
      <c r="AI264" s="247">
        <v>-796.58789999999863</v>
      </c>
      <c r="AJ264" s="138">
        <v>-785.66059999999925</v>
      </c>
      <c r="AK264" s="138">
        <v>0</v>
      </c>
      <c r="AL264" s="138">
        <v>0</v>
      </c>
      <c r="AM264" s="138">
        <v>0</v>
      </c>
      <c r="AN264" s="138">
        <v>-2.7552999999999983</v>
      </c>
      <c r="AO264" s="138">
        <v>0</v>
      </c>
      <c r="AP264" s="138">
        <v>0</v>
      </c>
      <c r="AQ264" s="138">
        <v>-8.1719999999997981</v>
      </c>
      <c r="AR264" s="241">
        <v>0</v>
      </c>
      <c r="AS264" s="247">
        <v>95.104217345076194</v>
      </c>
      <c r="AT264" s="138">
        <v>94.418438476840009</v>
      </c>
      <c r="AU264" s="138">
        <v>0</v>
      </c>
      <c r="AV264" s="138">
        <v>0</v>
      </c>
      <c r="AW264" s="138">
        <v>0</v>
      </c>
      <c r="AX264" s="138">
        <v>94.62904483430799</v>
      </c>
      <c r="AY264" s="138">
        <v>0</v>
      </c>
      <c r="AZ264" s="138">
        <v>100</v>
      </c>
      <c r="BA264" s="138">
        <v>99.502798734485282</v>
      </c>
      <c r="BB264" s="241">
        <v>0</v>
      </c>
    </row>
    <row r="265" spans="1:54" s="174" customFormat="1" ht="18" customHeight="1" x14ac:dyDescent="0.25">
      <c r="A265" s="244">
        <v>21</v>
      </c>
      <c r="B265" s="245">
        <v>222900</v>
      </c>
      <c r="C265" s="238">
        <v>258</v>
      </c>
      <c r="D265" s="239" t="s">
        <v>1473</v>
      </c>
      <c r="E265" s="247">
        <v>195.7</v>
      </c>
      <c r="F265" s="138">
        <v>0</v>
      </c>
      <c r="G265" s="138">
        <v>0</v>
      </c>
      <c r="H265" s="138">
        <v>0</v>
      </c>
      <c r="I265" s="138">
        <v>0</v>
      </c>
      <c r="J265" s="138">
        <v>0</v>
      </c>
      <c r="K265" s="138">
        <v>0</v>
      </c>
      <c r="L265" s="138">
        <v>0</v>
      </c>
      <c r="M265" s="138">
        <v>195.7</v>
      </c>
      <c r="N265" s="241">
        <v>0</v>
      </c>
      <c r="O265" s="240">
        <v>195.7</v>
      </c>
      <c r="P265" s="138">
        <v>0</v>
      </c>
      <c r="Q265" s="139">
        <v>0</v>
      </c>
      <c r="R265" s="139">
        <v>0</v>
      </c>
      <c r="S265" s="138">
        <v>0</v>
      </c>
      <c r="T265" s="139">
        <v>0</v>
      </c>
      <c r="U265" s="139">
        <v>0</v>
      </c>
      <c r="V265" s="139">
        <v>0</v>
      </c>
      <c r="W265" s="139">
        <v>195.7</v>
      </c>
      <c r="X265" s="242">
        <v>0</v>
      </c>
      <c r="Y265" s="243">
        <v>195.7</v>
      </c>
      <c r="Z265" s="139">
        <v>0</v>
      </c>
      <c r="AA265" s="139">
        <v>0</v>
      </c>
      <c r="AB265" s="139">
        <v>0</v>
      </c>
      <c r="AC265" s="139">
        <v>0</v>
      </c>
      <c r="AD265" s="149">
        <v>0</v>
      </c>
      <c r="AE265" s="139">
        <v>0</v>
      </c>
      <c r="AF265" s="139">
        <v>0</v>
      </c>
      <c r="AG265" s="140">
        <v>195.7</v>
      </c>
      <c r="AH265" s="142">
        <v>0</v>
      </c>
      <c r="AI265" s="247">
        <v>0</v>
      </c>
      <c r="AJ265" s="138">
        <v>0</v>
      </c>
      <c r="AK265" s="138">
        <v>0</v>
      </c>
      <c r="AL265" s="138">
        <v>0</v>
      </c>
      <c r="AM265" s="138">
        <v>0</v>
      </c>
      <c r="AN265" s="138">
        <v>0</v>
      </c>
      <c r="AO265" s="138">
        <v>0</v>
      </c>
      <c r="AP265" s="138">
        <v>0</v>
      </c>
      <c r="AQ265" s="138">
        <v>0</v>
      </c>
      <c r="AR265" s="241">
        <v>0</v>
      </c>
      <c r="AS265" s="247">
        <v>100</v>
      </c>
      <c r="AT265" s="138">
        <v>0</v>
      </c>
      <c r="AU265" s="138">
        <v>0</v>
      </c>
      <c r="AV265" s="138">
        <v>0</v>
      </c>
      <c r="AW265" s="138">
        <v>0</v>
      </c>
      <c r="AX265" s="138">
        <v>0</v>
      </c>
      <c r="AY265" s="138">
        <v>0</v>
      </c>
      <c r="AZ265" s="138">
        <v>0</v>
      </c>
      <c r="BA265" s="138">
        <v>100</v>
      </c>
      <c r="BB265" s="241">
        <v>0</v>
      </c>
    </row>
    <row r="266" spans="1:54" s="174" customFormat="1" ht="18" customHeight="1" x14ac:dyDescent="0.25">
      <c r="A266" s="244">
        <v>21</v>
      </c>
      <c r="B266" s="245">
        <v>222900</v>
      </c>
      <c r="C266" s="238">
        <v>259</v>
      </c>
      <c r="D266" s="239" t="s">
        <v>1474</v>
      </c>
      <c r="E266" s="247">
        <v>78.7</v>
      </c>
      <c r="F266" s="138">
        <v>0</v>
      </c>
      <c r="G266" s="138">
        <v>0</v>
      </c>
      <c r="H266" s="138">
        <v>0</v>
      </c>
      <c r="I266" s="138">
        <v>0</v>
      </c>
      <c r="J266" s="138">
        <v>0</v>
      </c>
      <c r="K266" s="138">
        <v>0</v>
      </c>
      <c r="L266" s="138">
        <v>0</v>
      </c>
      <c r="M266" s="138">
        <v>78.7</v>
      </c>
      <c r="N266" s="241">
        <v>0</v>
      </c>
      <c r="O266" s="240">
        <v>78.7</v>
      </c>
      <c r="P266" s="138">
        <v>0</v>
      </c>
      <c r="Q266" s="139">
        <v>0</v>
      </c>
      <c r="R266" s="139">
        <v>0</v>
      </c>
      <c r="S266" s="138">
        <v>0</v>
      </c>
      <c r="T266" s="139">
        <v>0</v>
      </c>
      <c r="U266" s="139">
        <v>0</v>
      </c>
      <c r="V266" s="139">
        <v>0</v>
      </c>
      <c r="W266" s="139">
        <v>78.7</v>
      </c>
      <c r="X266" s="242">
        <v>0</v>
      </c>
      <c r="Y266" s="243">
        <v>78.7</v>
      </c>
      <c r="Z266" s="139">
        <v>0</v>
      </c>
      <c r="AA266" s="139">
        <v>0</v>
      </c>
      <c r="AB266" s="139">
        <v>0</v>
      </c>
      <c r="AC266" s="139">
        <v>0</v>
      </c>
      <c r="AD266" s="149">
        <v>0</v>
      </c>
      <c r="AE266" s="139">
        <v>0</v>
      </c>
      <c r="AF266" s="139">
        <v>0</v>
      </c>
      <c r="AG266" s="140">
        <v>78.7</v>
      </c>
      <c r="AH266" s="142">
        <v>0</v>
      </c>
      <c r="AI266" s="247">
        <v>0</v>
      </c>
      <c r="AJ266" s="138">
        <v>0</v>
      </c>
      <c r="AK266" s="138">
        <v>0</v>
      </c>
      <c r="AL266" s="138">
        <v>0</v>
      </c>
      <c r="AM266" s="138">
        <v>0</v>
      </c>
      <c r="AN266" s="138">
        <v>0</v>
      </c>
      <c r="AO266" s="138">
        <v>0</v>
      </c>
      <c r="AP266" s="138">
        <v>0</v>
      </c>
      <c r="AQ266" s="138">
        <v>0</v>
      </c>
      <c r="AR266" s="241">
        <v>0</v>
      </c>
      <c r="AS266" s="247">
        <v>100</v>
      </c>
      <c r="AT266" s="138">
        <v>0</v>
      </c>
      <c r="AU266" s="138">
        <v>0</v>
      </c>
      <c r="AV266" s="138">
        <v>0</v>
      </c>
      <c r="AW266" s="138">
        <v>0</v>
      </c>
      <c r="AX266" s="138">
        <v>0</v>
      </c>
      <c r="AY266" s="138">
        <v>0</v>
      </c>
      <c r="AZ266" s="138">
        <v>0</v>
      </c>
      <c r="BA266" s="138">
        <v>100</v>
      </c>
      <c r="BB266" s="241">
        <v>0</v>
      </c>
    </row>
    <row r="267" spans="1:54" s="174" customFormat="1" ht="18" customHeight="1" x14ac:dyDescent="0.25">
      <c r="A267" s="244">
        <v>21</v>
      </c>
      <c r="B267" s="245">
        <v>222900</v>
      </c>
      <c r="C267" s="238">
        <v>260</v>
      </c>
      <c r="D267" s="239" t="s">
        <v>1475</v>
      </c>
      <c r="E267" s="247">
        <v>1865.2</v>
      </c>
      <c r="F267" s="138">
        <v>1173.5</v>
      </c>
      <c r="G267" s="138">
        <v>0</v>
      </c>
      <c r="H267" s="138">
        <v>0</v>
      </c>
      <c r="I267" s="138">
        <v>0</v>
      </c>
      <c r="J267" s="138">
        <v>0</v>
      </c>
      <c r="K267" s="138">
        <v>0</v>
      </c>
      <c r="L267" s="138">
        <v>500</v>
      </c>
      <c r="M267" s="138">
        <v>191.7</v>
      </c>
      <c r="N267" s="241">
        <v>0</v>
      </c>
      <c r="O267" s="240">
        <v>1998.4999999999998</v>
      </c>
      <c r="P267" s="138">
        <v>1306.8</v>
      </c>
      <c r="Q267" s="139">
        <v>0</v>
      </c>
      <c r="R267" s="139">
        <v>0</v>
      </c>
      <c r="S267" s="138">
        <v>0</v>
      </c>
      <c r="T267" s="139">
        <v>0</v>
      </c>
      <c r="U267" s="139">
        <v>0</v>
      </c>
      <c r="V267" s="139">
        <v>500</v>
      </c>
      <c r="W267" s="139">
        <v>191.7</v>
      </c>
      <c r="X267" s="242">
        <v>0</v>
      </c>
      <c r="Y267" s="243">
        <v>1955.4015999999999</v>
      </c>
      <c r="Z267" s="139">
        <v>1306.8</v>
      </c>
      <c r="AA267" s="139">
        <v>0</v>
      </c>
      <c r="AB267" s="139">
        <v>0</v>
      </c>
      <c r="AC267" s="139">
        <v>0</v>
      </c>
      <c r="AD267" s="149">
        <v>0</v>
      </c>
      <c r="AE267" s="139">
        <v>0</v>
      </c>
      <c r="AF267" s="139">
        <v>457.49979999999999</v>
      </c>
      <c r="AG267" s="140">
        <v>191.1018</v>
      </c>
      <c r="AH267" s="142">
        <v>0</v>
      </c>
      <c r="AI267" s="247">
        <v>-43.098399999999856</v>
      </c>
      <c r="AJ267" s="138">
        <v>0</v>
      </c>
      <c r="AK267" s="138">
        <v>0</v>
      </c>
      <c r="AL267" s="138">
        <v>0</v>
      </c>
      <c r="AM267" s="138">
        <v>0</v>
      </c>
      <c r="AN267" s="138">
        <v>0</v>
      </c>
      <c r="AO267" s="138">
        <v>0</v>
      </c>
      <c r="AP267" s="138">
        <v>-42.500200000000007</v>
      </c>
      <c r="AQ267" s="138">
        <v>-0.59819999999999141</v>
      </c>
      <c r="AR267" s="241">
        <v>0</v>
      </c>
      <c r="AS267" s="247">
        <v>97.843462596947717</v>
      </c>
      <c r="AT267" s="138">
        <v>100</v>
      </c>
      <c r="AU267" s="138">
        <v>0</v>
      </c>
      <c r="AV267" s="138">
        <v>0</v>
      </c>
      <c r="AW267" s="138">
        <v>0</v>
      </c>
      <c r="AX267" s="138">
        <v>0</v>
      </c>
      <c r="AY267" s="138">
        <v>0</v>
      </c>
      <c r="AZ267" s="138">
        <v>91.499960000000002</v>
      </c>
      <c r="BA267" s="138">
        <v>99.687949921752733</v>
      </c>
      <c r="BB267" s="241">
        <v>0</v>
      </c>
    </row>
    <row r="268" spans="1:54" s="174" customFormat="1" ht="18" customHeight="1" x14ac:dyDescent="0.25">
      <c r="A268" s="244">
        <v>21</v>
      </c>
      <c r="B268" s="245">
        <v>222900</v>
      </c>
      <c r="C268" s="238">
        <v>261</v>
      </c>
      <c r="D268" s="239" t="s">
        <v>1476</v>
      </c>
      <c r="E268" s="247">
        <v>2489.6</v>
      </c>
      <c r="F268" s="138">
        <v>1640.6</v>
      </c>
      <c r="G268" s="138">
        <v>0</v>
      </c>
      <c r="H268" s="138">
        <v>0</v>
      </c>
      <c r="I268" s="138">
        <v>0</v>
      </c>
      <c r="J268" s="138">
        <v>0</v>
      </c>
      <c r="K268" s="138">
        <v>0</v>
      </c>
      <c r="L268" s="138">
        <v>578</v>
      </c>
      <c r="M268" s="138">
        <v>271</v>
      </c>
      <c r="N268" s="241">
        <v>0</v>
      </c>
      <c r="O268" s="240">
        <v>3446.7000000000003</v>
      </c>
      <c r="P268" s="138">
        <v>1797.7</v>
      </c>
      <c r="Q268" s="139">
        <v>0</v>
      </c>
      <c r="R268" s="139">
        <v>0</v>
      </c>
      <c r="S268" s="138">
        <v>0</v>
      </c>
      <c r="T268" s="139">
        <v>0</v>
      </c>
      <c r="U268" s="139">
        <v>0</v>
      </c>
      <c r="V268" s="139">
        <v>1378</v>
      </c>
      <c r="W268" s="139">
        <v>271</v>
      </c>
      <c r="X268" s="242">
        <v>0</v>
      </c>
      <c r="Y268" s="243">
        <v>3441.5666999999999</v>
      </c>
      <c r="Z268" s="139">
        <v>1792.5666999999999</v>
      </c>
      <c r="AA268" s="139">
        <v>0</v>
      </c>
      <c r="AB268" s="139">
        <v>0</v>
      </c>
      <c r="AC268" s="139">
        <v>0</v>
      </c>
      <c r="AD268" s="149">
        <v>0</v>
      </c>
      <c r="AE268" s="139">
        <v>0</v>
      </c>
      <c r="AF268" s="139">
        <v>1378</v>
      </c>
      <c r="AG268" s="140">
        <v>271</v>
      </c>
      <c r="AH268" s="142">
        <v>0</v>
      </c>
      <c r="AI268" s="247">
        <v>-5.1333000000004176</v>
      </c>
      <c r="AJ268" s="138">
        <v>-5.1333000000001903</v>
      </c>
      <c r="AK268" s="138">
        <v>0</v>
      </c>
      <c r="AL268" s="138">
        <v>0</v>
      </c>
      <c r="AM268" s="138">
        <v>0</v>
      </c>
      <c r="AN268" s="138">
        <v>0</v>
      </c>
      <c r="AO268" s="138">
        <v>0</v>
      </c>
      <c r="AP268" s="138">
        <v>0</v>
      </c>
      <c r="AQ268" s="138">
        <v>0</v>
      </c>
      <c r="AR268" s="241">
        <v>0</v>
      </c>
      <c r="AS268" s="247">
        <v>99.85106623727043</v>
      </c>
      <c r="AT268" s="138">
        <v>99.714451799521598</v>
      </c>
      <c r="AU268" s="138">
        <v>0</v>
      </c>
      <c r="AV268" s="138">
        <v>0</v>
      </c>
      <c r="AW268" s="138">
        <v>0</v>
      </c>
      <c r="AX268" s="138">
        <v>0</v>
      </c>
      <c r="AY268" s="138">
        <v>0</v>
      </c>
      <c r="AZ268" s="138">
        <v>100</v>
      </c>
      <c r="BA268" s="138">
        <v>100</v>
      </c>
      <c r="BB268" s="241">
        <v>0</v>
      </c>
    </row>
    <row r="269" spans="1:54" s="174" customFormat="1" ht="18" customHeight="1" x14ac:dyDescent="0.25">
      <c r="A269" s="244">
        <v>21</v>
      </c>
      <c r="B269" s="245">
        <v>222900</v>
      </c>
      <c r="C269" s="238">
        <v>262</v>
      </c>
      <c r="D269" s="239" t="s">
        <v>1477</v>
      </c>
      <c r="E269" s="247">
        <v>2810.5</v>
      </c>
      <c r="F269" s="138">
        <v>2209.9</v>
      </c>
      <c r="G269" s="138">
        <v>0</v>
      </c>
      <c r="H269" s="138">
        <v>0</v>
      </c>
      <c r="I269" s="138">
        <v>0</v>
      </c>
      <c r="J269" s="138">
        <v>0</v>
      </c>
      <c r="K269" s="138">
        <v>0</v>
      </c>
      <c r="L269" s="138">
        <v>0</v>
      </c>
      <c r="M269" s="138">
        <v>600.6</v>
      </c>
      <c r="N269" s="241">
        <v>0</v>
      </c>
      <c r="O269" s="240">
        <v>3139.7999999999997</v>
      </c>
      <c r="P269" s="138">
        <v>2539.2000000000003</v>
      </c>
      <c r="Q269" s="139">
        <v>0</v>
      </c>
      <c r="R269" s="139">
        <v>0</v>
      </c>
      <c r="S269" s="138">
        <v>0</v>
      </c>
      <c r="T269" s="139">
        <v>0</v>
      </c>
      <c r="U269" s="139">
        <v>0</v>
      </c>
      <c r="V269" s="139">
        <v>0</v>
      </c>
      <c r="W269" s="139">
        <v>600.6</v>
      </c>
      <c r="X269" s="242">
        <v>0</v>
      </c>
      <c r="Y269" s="243">
        <v>2805.0672</v>
      </c>
      <c r="Z269" s="139">
        <v>2204.4672</v>
      </c>
      <c r="AA269" s="139">
        <v>0</v>
      </c>
      <c r="AB269" s="139">
        <v>0</v>
      </c>
      <c r="AC269" s="139">
        <v>0</v>
      </c>
      <c r="AD269" s="149">
        <v>0</v>
      </c>
      <c r="AE269" s="139">
        <v>0</v>
      </c>
      <c r="AF269" s="139">
        <v>0</v>
      </c>
      <c r="AG269" s="140">
        <v>600.6</v>
      </c>
      <c r="AH269" s="142">
        <v>0</v>
      </c>
      <c r="AI269" s="247">
        <v>-334.73279999999977</v>
      </c>
      <c r="AJ269" s="138">
        <v>-334.73280000000022</v>
      </c>
      <c r="AK269" s="138">
        <v>0</v>
      </c>
      <c r="AL269" s="138">
        <v>0</v>
      </c>
      <c r="AM269" s="138">
        <v>0</v>
      </c>
      <c r="AN269" s="138">
        <v>0</v>
      </c>
      <c r="AO269" s="138">
        <v>0</v>
      </c>
      <c r="AP269" s="138">
        <v>0</v>
      </c>
      <c r="AQ269" s="138">
        <v>0</v>
      </c>
      <c r="AR269" s="241">
        <v>0</v>
      </c>
      <c r="AS269" s="247">
        <v>89.339040703229514</v>
      </c>
      <c r="AT269" s="138">
        <v>86.817391304347822</v>
      </c>
      <c r="AU269" s="138">
        <v>0</v>
      </c>
      <c r="AV269" s="138">
        <v>0</v>
      </c>
      <c r="AW269" s="138">
        <v>0</v>
      </c>
      <c r="AX269" s="138">
        <v>0</v>
      </c>
      <c r="AY269" s="138">
        <v>0</v>
      </c>
      <c r="AZ269" s="138">
        <v>0</v>
      </c>
      <c r="BA269" s="138">
        <v>100</v>
      </c>
      <c r="BB269" s="241">
        <v>0</v>
      </c>
    </row>
    <row r="270" spans="1:54" s="174" customFormat="1" ht="18" customHeight="1" x14ac:dyDescent="0.25">
      <c r="A270" s="244">
        <v>21</v>
      </c>
      <c r="B270" s="245">
        <v>222900</v>
      </c>
      <c r="C270" s="238">
        <v>263</v>
      </c>
      <c r="D270" s="239" t="s">
        <v>1478</v>
      </c>
      <c r="E270" s="247">
        <v>1499.4</v>
      </c>
      <c r="F270" s="138">
        <v>1247.7</v>
      </c>
      <c r="G270" s="138">
        <v>0</v>
      </c>
      <c r="H270" s="138">
        <v>0</v>
      </c>
      <c r="I270" s="138">
        <v>0</v>
      </c>
      <c r="J270" s="138">
        <v>0</v>
      </c>
      <c r="K270" s="138">
        <v>0</v>
      </c>
      <c r="L270" s="138">
        <v>0</v>
      </c>
      <c r="M270" s="138">
        <v>251.7</v>
      </c>
      <c r="N270" s="241">
        <v>0</v>
      </c>
      <c r="O270" s="240">
        <v>1564.7999999999997</v>
      </c>
      <c r="P270" s="138">
        <v>1313.1</v>
      </c>
      <c r="Q270" s="139">
        <v>0</v>
      </c>
      <c r="R270" s="139">
        <v>0</v>
      </c>
      <c r="S270" s="138">
        <v>0</v>
      </c>
      <c r="T270" s="139">
        <v>0</v>
      </c>
      <c r="U270" s="139">
        <v>0</v>
      </c>
      <c r="V270" s="139">
        <v>0</v>
      </c>
      <c r="W270" s="139">
        <v>251.7</v>
      </c>
      <c r="X270" s="242">
        <v>0</v>
      </c>
      <c r="Y270" s="243">
        <v>1450.4757</v>
      </c>
      <c r="Z270" s="139">
        <v>1200.5075999999999</v>
      </c>
      <c r="AA270" s="139">
        <v>0</v>
      </c>
      <c r="AB270" s="139">
        <v>0</v>
      </c>
      <c r="AC270" s="139">
        <v>0</v>
      </c>
      <c r="AD270" s="149">
        <v>0</v>
      </c>
      <c r="AE270" s="139">
        <v>0</v>
      </c>
      <c r="AF270" s="139">
        <v>0</v>
      </c>
      <c r="AG270" s="140">
        <v>249.96809999999999</v>
      </c>
      <c r="AH270" s="142">
        <v>0</v>
      </c>
      <c r="AI270" s="247">
        <v>-114.32429999999977</v>
      </c>
      <c r="AJ270" s="138">
        <v>-112.5924</v>
      </c>
      <c r="AK270" s="138">
        <v>0</v>
      </c>
      <c r="AL270" s="138">
        <v>0</v>
      </c>
      <c r="AM270" s="138">
        <v>0</v>
      </c>
      <c r="AN270" s="138">
        <v>0</v>
      </c>
      <c r="AO270" s="138">
        <v>0</v>
      </c>
      <c r="AP270" s="138">
        <v>0</v>
      </c>
      <c r="AQ270" s="138">
        <v>-1.731899999999996</v>
      </c>
      <c r="AR270" s="241">
        <v>0</v>
      </c>
      <c r="AS270" s="247">
        <v>92.693999233128849</v>
      </c>
      <c r="AT270" s="138">
        <v>91.425451222298378</v>
      </c>
      <c r="AU270" s="138">
        <v>0</v>
      </c>
      <c r="AV270" s="138">
        <v>0</v>
      </c>
      <c r="AW270" s="138">
        <v>0</v>
      </c>
      <c r="AX270" s="138">
        <v>0</v>
      </c>
      <c r="AY270" s="138">
        <v>0</v>
      </c>
      <c r="AZ270" s="138">
        <v>0</v>
      </c>
      <c r="BA270" s="138">
        <v>99.311918951132299</v>
      </c>
      <c r="BB270" s="241">
        <v>0</v>
      </c>
    </row>
    <row r="271" spans="1:54" s="174" customFormat="1" ht="18" customHeight="1" x14ac:dyDescent="0.25">
      <c r="A271" s="244">
        <v>21</v>
      </c>
      <c r="B271" s="245">
        <v>222900</v>
      </c>
      <c r="C271" s="238">
        <v>264</v>
      </c>
      <c r="D271" s="239" t="s">
        <v>1479</v>
      </c>
      <c r="E271" s="247">
        <v>930.6</v>
      </c>
      <c r="F271" s="138">
        <v>743</v>
      </c>
      <c r="G271" s="138">
        <v>0</v>
      </c>
      <c r="H271" s="138">
        <v>0</v>
      </c>
      <c r="I271" s="138">
        <v>0</v>
      </c>
      <c r="J271" s="138">
        <v>0</v>
      </c>
      <c r="K271" s="138">
        <v>0</v>
      </c>
      <c r="L271" s="138">
        <v>0</v>
      </c>
      <c r="M271" s="138">
        <v>187.6</v>
      </c>
      <c r="N271" s="241">
        <v>0</v>
      </c>
      <c r="O271" s="240">
        <v>982.8</v>
      </c>
      <c r="P271" s="138">
        <v>795.2</v>
      </c>
      <c r="Q271" s="139">
        <v>0</v>
      </c>
      <c r="R271" s="139">
        <v>0</v>
      </c>
      <c r="S271" s="138">
        <v>0</v>
      </c>
      <c r="T271" s="139">
        <v>0</v>
      </c>
      <c r="U271" s="139">
        <v>0</v>
      </c>
      <c r="V271" s="139">
        <v>0</v>
      </c>
      <c r="W271" s="139">
        <v>187.6</v>
      </c>
      <c r="X271" s="242">
        <v>0</v>
      </c>
      <c r="Y271" s="243">
        <v>842.39010000000007</v>
      </c>
      <c r="Z271" s="139">
        <v>665.50210000000004</v>
      </c>
      <c r="AA271" s="139">
        <v>0</v>
      </c>
      <c r="AB271" s="139">
        <v>0</v>
      </c>
      <c r="AC271" s="139">
        <v>0</v>
      </c>
      <c r="AD271" s="149">
        <v>0</v>
      </c>
      <c r="AE271" s="139">
        <v>0</v>
      </c>
      <c r="AF271" s="139">
        <v>0</v>
      </c>
      <c r="AG271" s="140">
        <v>176.88800000000001</v>
      </c>
      <c r="AH271" s="142">
        <v>0</v>
      </c>
      <c r="AI271" s="247">
        <v>-140.40989999999988</v>
      </c>
      <c r="AJ271" s="138">
        <v>-129.6979</v>
      </c>
      <c r="AK271" s="138">
        <v>0</v>
      </c>
      <c r="AL271" s="138">
        <v>0</v>
      </c>
      <c r="AM271" s="138">
        <v>0</v>
      </c>
      <c r="AN271" s="138">
        <v>0</v>
      </c>
      <c r="AO271" s="138">
        <v>0</v>
      </c>
      <c r="AP271" s="138">
        <v>0</v>
      </c>
      <c r="AQ271" s="138">
        <v>-10.711999999999989</v>
      </c>
      <c r="AR271" s="241">
        <v>0</v>
      </c>
      <c r="AS271" s="247">
        <v>85.713278388278397</v>
      </c>
      <c r="AT271" s="138">
        <v>83.689901911468809</v>
      </c>
      <c r="AU271" s="138">
        <v>0</v>
      </c>
      <c r="AV271" s="138">
        <v>0</v>
      </c>
      <c r="AW271" s="138">
        <v>0</v>
      </c>
      <c r="AX271" s="138">
        <v>0</v>
      </c>
      <c r="AY271" s="138">
        <v>0</v>
      </c>
      <c r="AZ271" s="138">
        <v>0</v>
      </c>
      <c r="BA271" s="138">
        <v>94.289978678038395</v>
      </c>
      <c r="BB271" s="241">
        <v>0</v>
      </c>
    </row>
    <row r="272" spans="1:54" s="174" customFormat="1" ht="18" customHeight="1" x14ac:dyDescent="0.25">
      <c r="A272" s="244">
        <v>21</v>
      </c>
      <c r="B272" s="245">
        <v>222900</v>
      </c>
      <c r="C272" s="238">
        <v>265</v>
      </c>
      <c r="D272" s="239" t="s">
        <v>1480</v>
      </c>
      <c r="E272" s="247">
        <v>585.19999999999993</v>
      </c>
      <c r="F272" s="138">
        <v>493.4</v>
      </c>
      <c r="G272" s="138">
        <v>0</v>
      </c>
      <c r="H272" s="138">
        <v>0</v>
      </c>
      <c r="I272" s="138">
        <v>0</v>
      </c>
      <c r="J272" s="138">
        <v>0</v>
      </c>
      <c r="K272" s="138">
        <v>0</v>
      </c>
      <c r="L272" s="138">
        <v>0</v>
      </c>
      <c r="M272" s="138">
        <v>91.8</v>
      </c>
      <c r="N272" s="241">
        <v>0</v>
      </c>
      <c r="O272" s="240">
        <v>690.5</v>
      </c>
      <c r="P272" s="138">
        <v>598.70000000000005</v>
      </c>
      <c r="Q272" s="139">
        <v>0</v>
      </c>
      <c r="R272" s="139">
        <v>0</v>
      </c>
      <c r="S272" s="138">
        <v>0</v>
      </c>
      <c r="T272" s="139">
        <v>0</v>
      </c>
      <c r="U272" s="139">
        <v>0</v>
      </c>
      <c r="V272" s="139">
        <v>0</v>
      </c>
      <c r="W272" s="139">
        <v>91.8</v>
      </c>
      <c r="X272" s="242">
        <v>0</v>
      </c>
      <c r="Y272" s="243">
        <v>656.04789999999991</v>
      </c>
      <c r="Z272" s="139">
        <v>564.24789999999996</v>
      </c>
      <c r="AA272" s="139">
        <v>0</v>
      </c>
      <c r="AB272" s="139">
        <v>0</v>
      </c>
      <c r="AC272" s="139">
        <v>0</v>
      </c>
      <c r="AD272" s="149">
        <v>0</v>
      </c>
      <c r="AE272" s="139">
        <v>0</v>
      </c>
      <c r="AF272" s="139">
        <v>0</v>
      </c>
      <c r="AG272" s="140">
        <v>91.8</v>
      </c>
      <c r="AH272" s="142">
        <v>0</v>
      </c>
      <c r="AI272" s="247">
        <v>-34.452100000000087</v>
      </c>
      <c r="AJ272" s="138">
        <v>-34.452100000000087</v>
      </c>
      <c r="AK272" s="138">
        <v>0</v>
      </c>
      <c r="AL272" s="138">
        <v>0</v>
      </c>
      <c r="AM272" s="138">
        <v>0</v>
      </c>
      <c r="AN272" s="138">
        <v>0</v>
      </c>
      <c r="AO272" s="138">
        <v>0</v>
      </c>
      <c r="AP272" s="138">
        <v>0</v>
      </c>
      <c r="AQ272" s="138">
        <v>0</v>
      </c>
      <c r="AR272" s="241">
        <v>0</v>
      </c>
      <c r="AS272" s="247">
        <v>95.010557566980438</v>
      </c>
      <c r="AT272" s="138">
        <v>94.245515283113406</v>
      </c>
      <c r="AU272" s="138">
        <v>0</v>
      </c>
      <c r="AV272" s="138">
        <v>0</v>
      </c>
      <c r="AW272" s="138">
        <v>0</v>
      </c>
      <c r="AX272" s="138">
        <v>0</v>
      </c>
      <c r="AY272" s="138">
        <v>0</v>
      </c>
      <c r="AZ272" s="138">
        <v>0</v>
      </c>
      <c r="BA272" s="138">
        <v>100</v>
      </c>
      <c r="BB272" s="241">
        <v>0</v>
      </c>
    </row>
    <row r="273" spans="1:54" s="174" customFormat="1" ht="18" customHeight="1" x14ac:dyDescent="0.25">
      <c r="A273" s="244">
        <v>21</v>
      </c>
      <c r="B273" s="245">
        <v>222900</v>
      </c>
      <c r="C273" s="238">
        <v>266</v>
      </c>
      <c r="D273" s="239" t="s">
        <v>1481</v>
      </c>
      <c r="E273" s="247">
        <v>1345.8</v>
      </c>
      <c r="F273" s="138">
        <v>1130.3</v>
      </c>
      <c r="G273" s="138">
        <v>0</v>
      </c>
      <c r="H273" s="138">
        <v>0</v>
      </c>
      <c r="I273" s="138">
        <v>0</v>
      </c>
      <c r="J273" s="138">
        <v>0</v>
      </c>
      <c r="K273" s="138">
        <v>0</v>
      </c>
      <c r="L273" s="138">
        <v>0</v>
      </c>
      <c r="M273" s="138">
        <v>215.5</v>
      </c>
      <c r="N273" s="241">
        <v>0</v>
      </c>
      <c r="O273" s="240">
        <v>1405.6999999999998</v>
      </c>
      <c r="P273" s="138">
        <v>1190.1999999999998</v>
      </c>
      <c r="Q273" s="139">
        <v>0</v>
      </c>
      <c r="R273" s="139">
        <v>0</v>
      </c>
      <c r="S273" s="138">
        <v>0</v>
      </c>
      <c r="T273" s="139">
        <v>0</v>
      </c>
      <c r="U273" s="139">
        <v>0</v>
      </c>
      <c r="V273" s="139">
        <v>0</v>
      </c>
      <c r="W273" s="139">
        <v>215.5</v>
      </c>
      <c r="X273" s="242">
        <v>0</v>
      </c>
      <c r="Y273" s="243">
        <v>1405.6994999999997</v>
      </c>
      <c r="Z273" s="139">
        <v>1190.1999999999998</v>
      </c>
      <c r="AA273" s="139">
        <v>0</v>
      </c>
      <c r="AB273" s="139">
        <v>0</v>
      </c>
      <c r="AC273" s="139">
        <v>0</v>
      </c>
      <c r="AD273" s="149">
        <v>0</v>
      </c>
      <c r="AE273" s="139">
        <v>0</v>
      </c>
      <c r="AF273" s="139">
        <v>0</v>
      </c>
      <c r="AG273" s="140">
        <v>215.49950000000001</v>
      </c>
      <c r="AH273" s="142">
        <v>0</v>
      </c>
      <c r="AI273" s="247">
        <v>-5.0000000010186341E-4</v>
      </c>
      <c r="AJ273" s="138">
        <v>0</v>
      </c>
      <c r="AK273" s="138">
        <v>0</v>
      </c>
      <c r="AL273" s="138">
        <v>0</v>
      </c>
      <c r="AM273" s="138">
        <v>0</v>
      </c>
      <c r="AN273" s="138">
        <v>0</v>
      </c>
      <c r="AO273" s="138">
        <v>0</v>
      </c>
      <c r="AP273" s="138">
        <v>0</v>
      </c>
      <c r="AQ273" s="138">
        <v>-4.9999999998817657E-4</v>
      </c>
      <c r="AR273" s="241">
        <v>0</v>
      </c>
      <c r="AS273" s="247">
        <v>99.999964430532827</v>
      </c>
      <c r="AT273" s="138">
        <v>100</v>
      </c>
      <c r="AU273" s="138">
        <v>0</v>
      </c>
      <c r="AV273" s="138">
        <v>0</v>
      </c>
      <c r="AW273" s="138">
        <v>0</v>
      </c>
      <c r="AX273" s="138">
        <v>0</v>
      </c>
      <c r="AY273" s="138">
        <v>0</v>
      </c>
      <c r="AZ273" s="138">
        <v>0</v>
      </c>
      <c r="BA273" s="138">
        <v>99.999767981438524</v>
      </c>
      <c r="BB273" s="241">
        <v>0</v>
      </c>
    </row>
    <row r="274" spans="1:54" s="174" customFormat="1" ht="18" customHeight="1" x14ac:dyDescent="0.25">
      <c r="A274" s="244">
        <v>21</v>
      </c>
      <c r="B274" s="245">
        <v>222900</v>
      </c>
      <c r="C274" s="238">
        <v>267</v>
      </c>
      <c r="D274" s="239" t="s">
        <v>1482</v>
      </c>
      <c r="E274" s="247">
        <v>1058</v>
      </c>
      <c r="F274" s="138">
        <v>836.4</v>
      </c>
      <c r="G274" s="138">
        <v>0</v>
      </c>
      <c r="H274" s="138">
        <v>0</v>
      </c>
      <c r="I274" s="138">
        <v>0</v>
      </c>
      <c r="J274" s="138">
        <v>0</v>
      </c>
      <c r="K274" s="138">
        <v>0</v>
      </c>
      <c r="L274" s="138">
        <v>0</v>
      </c>
      <c r="M274" s="138">
        <v>221.6</v>
      </c>
      <c r="N274" s="241">
        <v>0</v>
      </c>
      <c r="O274" s="240">
        <v>1178.8</v>
      </c>
      <c r="P274" s="138">
        <v>957.2</v>
      </c>
      <c r="Q274" s="139">
        <v>0</v>
      </c>
      <c r="R274" s="139">
        <v>0</v>
      </c>
      <c r="S274" s="138">
        <v>0</v>
      </c>
      <c r="T274" s="139">
        <v>0</v>
      </c>
      <c r="U274" s="139">
        <v>0</v>
      </c>
      <c r="V274" s="139">
        <v>0</v>
      </c>
      <c r="W274" s="139">
        <v>221.6</v>
      </c>
      <c r="X274" s="242">
        <v>0</v>
      </c>
      <c r="Y274" s="243">
        <v>1177.5343</v>
      </c>
      <c r="Z274" s="139">
        <v>957.2</v>
      </c>
      <c r="AA274" s="139">
        <v>0</v>
      </c>
      <c r="AB274" s="139">
        <v>0</v>
      </c>
      <c r="AC274" s="139">
        <v>0</v>
      </c>
      <c r="AD274" s="149">
        <v>0</v>
      </c>
      <c r="AE274" s="139">
        <v>0</v>
      </c>
      <c r="AF274" s="139">
        <v>0</v>
      </c>
      <c r="AG274" s="140">
        <v>220.33430000000001</v>
      </c>
      <c r="AH274" s="142">
        <v>0</v>
      </c>
      <c r="AI274" s="247">
        <v>-1.2656999999999243</v>
      </c>
      <c r="AJ274" s="138">
        <v>0</v>
      </c>
      <c r="AK274" s="138">
        <v>0</v>
      </c>
      <c r="AL274" s="138">
        <v>0</v>
      </c>
      <c r="AM274" s="138">
        <v>0</v>
      </c>
      <c r="AN274" s="138">
        <v>0</v>
      </c>
      <c r="AO274" s="138">
        <v>0</v>
      </c>
      <c r="AP274" s="138">
        <v>0</v>
      </c>
      <c r="AQ274" s="138">
        <v>-1.2656999999999812</v>
      </c>
      <c r="AR274" s="241">
        <v>0</v>
      </c>
      <c r="AS274" s="247">
        <v>99.892628096369194</v>
      </c>
      <c r="AT274" s="138">
        <v>100</v>
      </c>
      <c r="AU274" s="138">
        <v>0</v>
      </c>
      <c r="AV274" s="138">
        <v>0</v>
      </c>
      <c r="AW274" s="138">
        <v>0</v>
      </c>
      <c r="AX274" s="138">
        <v>0</v>
      </c>
      <c r="AY274" s="138">
        <v>0</v>
      </c>
      <c r="AZ274" s="138">
        <v>0</v>
      </c>
      <c r="BA274" s="138">
        <v>99.428835740072202</v>
      </c>
      <c r="BB274" s="241">
        <v>0</v>
      </c>
    </row>
    <row r="275" spans="1:54" s="174" customFormat="1" ht="18" customHeight="1" x14ac:dyDescent="0.25">
      <c r="A275" s="244">
        <v>21</v>
      </c>
      <c r="B275" s="245">
        <v>222900</v>
      </c>
      <c r="C275" s="238">
        <v>268</v>
      </c>
      <c r="D275" s="239" t="s">
        <v>1483</v>
      </c>
      <c r="E275" s="247">
        <v>1460.2</v>
      </c>
      <c r="F275" s="138">
        <v>1081</v>
      </c>
      <c r="G275" s="138">
        <v>0</v>
      </c>
      <c r="H275" s="138">
        <v>0</v>
      </c>
      <c r="I275" s="138">
        <v>0</v>
      </c>
      <c r="J275" s="138">
        <v>0</v>
      </c>
      <c r="K275" s="138">
        <v>0</v>
      </c>
      <c r="L275" s="138">
        <v>0</v>
      </c>
      <c r="M275" s="138">
        <v>379.2</v>
      </c>
      <c r="N275" s="241">
        <v>0</v>
      </c>
      <c r="O275" s="240">
        <v>1567.2999999999997</v>
      </c>
      <c r="P275" s="138">
        <v>1188.0999999999999</v>
      </c>
      <c r="Q275" s="139">
        <v>0</v>
      </c>
      <c r="R275" s="139">
        <v>0</v>
      </c>
      <c r="S275" s="138">
        <v>0</v>
      </c>
      <c r="T275" s="139">
        <v>0</v>
      </c>
      <c r="U275" s="139">
        <v>0</v>
      </c>
      <c r="V275" s="139">
        <v>0</v>
      </c>
      <c r="W275" s="139">
        <v>379.2</v>
      </c>
      <c r="X275" s="242">
        <v>0</v>
      </c>
      <c r="Y275" s="243">
        <v>1566.6684</v>
      </c>
      <c r="Z275" s="139">
        <v>1188.0999999999999</v>
      </c>
      <c r="AA275" s="139">
        <v>0</v>
      </c>
      <c r="AB275" s="139">
        <v>0</v>
      </c>
      <c r="AC275" s="139">
        <v>0</v>
      </c>
      <c r="AD275" s="149">
        <v>0</v>
      </c>
      <c r="AE275" s="139">
        <v>0</v>
      </c>
      <c r="AF275" s="139">
        <v>0</v>
      </c>
      <c r="AG275" s="140">
        <v>378.5684</v>
      </c>
      <c r="AH275" s="142">
        <v>0</v>
      </c>
      <c r="AI275" s="247">
        <v>-0.63159999999970751</v>
      </c>
      <c r="AJ275" s="138">
        <v>0</v>
      </c>
      <c r="AK275" s="138">
        <v>0</v>
      </c>
      <c r="AL275" s="138">
        <v>0</v>
      </c>
      <c r="AM275" s="138">
        <v>0</v>
      </c>
      <c r="AN275" s="138">
        <v>0</v>
      </c>
      <c r="AO275" s="138">
        <v>0</v>
      </c>
      <c r="AP275" s="138">
        <v>0</v>
      </c>
      <c r="AQ275" s="138">
        <v>-0.63159999999999172</v>
      </c>
      <c r="AR275" s="241">
        <v>0</v>
      </c>
      <c r="AS275" s="247">
        <v>99.959701397307484</v>
      </c>
      <c r="AT275" s="138">
        <v>100</v>
      </c>
      <c r="AU275" s="138">
        <v>0</v>
      </c>
      <c r="AV275" s="138">
        <v>0</v>
      </c>
      <c r="AW275" s="138">
        <v>0</v>
      </c>
      <c r="AX275" s="138">
        <v>0</v>
      </c>
      <c r="AY275" s="138">
        <v>0</v>
      </c>
      <c r="AZ275" s="138">
        <v>0</v>
      </c>
      <c r="BA275" s="138">
        <v>99.833438818565398</v>
      </c>
      <c r="BB275" s="241">
        <v>0</v>
      </c>
    </row>
    <row r="276" spans="1:54" s="174" customFormat="1" ht="18" customHeight="1" x14ac:dyDescent="0.25">
      <c r="A276" s="244">
        <v>21</v>
      </c>
      <c r="B276" s="245">
        <v>222900</v>
      </c>
      <c r="C276" s="238">
        <v>269</v>
      </c>
      <c r="D276" s="239" t="s">
        <v>1484</v>
      </c>
      <c r="E276" s="247">
        <v>1366.5</v>
      </c>
      <c r="F276" s="138">
        <v>1188.8</v>
      </c>
      <c r="G276" s="138">
        <v>0</v>
      </c>
      <c r="H276" s="138">
        <v>0</v>
      </c>
      <c r="I276" s="138">
        <v>0</v>
      </c>
      <c r="J276" s="138">
        <v>0</v>
      </c>
      <c r="K276" s="138">
        <v>0</v>
      </c>
      <c r="L276" s="138">
        <v>0</v>
      </c>
      <c r="M276" s="138">
        <v>177.7</v>
      </c>
      <c r="N276" s="241">
        <v>0</v>
      </c>
      <c r="O276" s="240">
        <v>1541.1999999999998</v>
      </c>
      <c r="P276" s="138">
        <v>1363.5</v>
      </c>
      <c r="Q276" s="139">
        <v>0</v>
      </c>
      <c r="R276" s="139">
        <v>0</v>
      </c>
      <c r="S276" s="138">
        <v>0</v>
      </c>
      <c r="T276" s="139">
        <v>0</v>
      </c>
      <c r="U276" s="139">
        <v>0</v>
      </c>
      <c r="V276" s="139">
        <v>0</v>
      </c>
      <c r="W276" s="139">
        <v>177.7</v>
      </c>
      <c r="X276" s="242">
        <v>0</v>
      </c>
      <c r="Y276" s="243">
        <v>1444.2063999999998</v>
      </c>
      <c r="Z276" s="139">
        <v>1267.7206999999999</v>
      </c>
      <c r="AA276" s="139">
        <v>0</v>
      </c>
      <c r="AB276" s="139">
        <v>0</v>
      </c>
      <c r="AC276" s="139">
        <v>0</v>
      </c>
      <c r="AD276" s="149">
        <v>0</v>
      </c>
      <c r="AE276" s="139">
        <v>0</v>
      </c>
      <c r="AF276" s="139">
        <v>0</v>
      </c>
      <c r="AG276" s="140">
        <v>176.48570000000001</v>
      </c>
      <c r="AH276" s="142">
        <v>0</v>
      </c>
      <c r="AI276" s="247">
        <v>-96.993600000000015</v>
      </c>
      <c r="AJ276" s="138">
        <v>-95.779300000000148</v>
      </c>
      <c r="AK276" s="138">
        <v>0</v>
      </c>
      <c r="AL276" s="138">
        <v>0</v>
      </c>
      <c r="AM276" s="138">
        <v>0</v>
      </c>
      <c r="AN276" s="138">
        <v>0</v>
      </c>
      <c r="AO276" s="138">
        <v>0</v>
      </c>
      <c r="AP276" s="138">
        <v>0</v>
      </c>
      <c r="AQ276" s="138">
        <v>-1.2142999999999802</v>
      </c>
      <c r="AR276" s="241">
        <v>0</v>
      </c>
      <c r="AS276" s="247">
        <v>93.706618219569165</v>
      </c>
      <c r="AT276" s="138">
        <v>92.975482214888146</v>
      </c>
      <c r="AU276" s="138">
        <v>0</v>
      </c>
      <c r="AV276" s="138">
        <v>0</v>
      </c>
      <c r="AW276" s="138">
        <v>0</v>
      </c>
      <c r="AX276" s="138">
        <v>0</v>
      </c>
      <c r="AY276" s="138">
        <v>0</v>
      </c>
      <c r="AZ276" s="138">
        <v>0</v>
      </c>
      <c r="BA276" s="138">
        <v>99.316657287563316</v>
      </c>
      <c r="BB276" s="241">
        <v>0</v>
      </c>
    </row>
    <row r="277" spans="1:54" s="174" customFormat="1" ht="18" customHeight="1" x14ac:dyDescent="0.25">
      <c r="A277" s="244">
        <v>21</v>
      </c>
      <c r="B277" s="245">
        <v>222900</v>
      </c>
      <c r="C277" s="238">
        <v>270</v>
      </c>
      <c r="D277" s="239" t="s">
        <v>1485</v>
      </c>
      <c r="E277" s="247">
        <v>1673</v>
      </c>
      <c r="F277" s="138">
        <v>1399.2</v>
      </c>
      <c r="G277" s="138">
        <v>0</v>
      </c>
      <c r="H277" s="138">
        <v>0</v>
      </c>
      <c r="I277" s="138">
        <v>0</v>
      </c>
      <c r="J277" s="138">
        <v>0</v>
      </c>
      <c r="K277" s="138">
        <v>0</v>
      </c>
      <c r="L277" s="138">
        <v>0</v>
      </c>
      <c r="M277" s="138">
        <v>273.8</v>
      </c>
      <c r="N277" s="241">
        <v>0</v>
      </c>
      <c r="O277" s="240">
        <v>1781.9000000000003</v>
      </c>
      <c r="P277" s="138">
        <v>1508.1000000000001</v>
      </c>
      <c r="Q277" s="139">
        <v>0</v>
      </c>
      <c r="R277" s="139">
        <v>0</v>
      </c>
      <c r="S277" s="138">
        <v>0</v>
      </c>
      <c r="T277" s="139">
        <v>0</v>
      </c>
      <c r="U277" s="139">
        <v>0</v>
      </c>
      <c r="V277" s="139">
        <v>0</v>
      </c>
      <c r="W277" s="139">
        <v>273.8</v>
      </c>
      <c r="X277" s="242">
        <v>0</v>
      </c>
      <c r="Y277" s="243">
        <v>1756.6971000000001</v>
      </c>
      <c r="Z277" s="139">
        <v>1482.8971000000001</v>
      </c>
      <c r="AA277" s="139">
        <v>0</v>
      </c>
      <c r="AB277" s="139">
        <v>0</v>
      </c>
      <c r="AC277" s="139">
        <v>0</v>
      </c>
      <c r="AD277" s="149">
        <v>0</v>
      </c>
      <c r="AE277" s="139">
        <v>0</v>
      </c>
      <c r="AF277" s="139">
        <v>0</v>
      </c>
      <c r="AG277" s="140">
        <v>273.8</v>
      </c>
      <c r="AH277" s="142">
        <v>0</v>
      </c>
      <c r="AI277" s="247">
        <v>-25.202900000000227</v>
      </c>
      <c r="AJ277" s="138">
        <v>-25.2029</v>
      </c>
      <c r="AK277" s="138">
        <v>0</v>
      </c>
      <c r="AL277" s="138">
        <v>0</v>
      </c>
      <c r="AM277" s="138">
        <v>0</v>
      </c>
      <c r="AN277" s="138">
        <v>0</v>
      </c>
      <c r="AO277" s="138">
        <v>0</v>
      </c>
      <c r="AP277" s="138">
        <v>0</v>
      </c>
      <c r="AQ277" s="138">
        <v>0</v>
      </c>
      <c r="AR277" s="241">
        <v>0</v>
      </c>
      <c r="AS277" s="247">
        <v>98.585616476794428</v>
      </c>
      <c r="AT277" s="138">
        <v>98.328830979378026</v>
      </c>
      <c r="AU277" s="138">
        <v>0</v>
      </c>
      <c r="AV277" s="138">
        <v>0</v>
      </c>
      <c r="AW277" s="138">
        <v>0</v>
      </c>
      <c r="AX277" s="138">
        <v>0</v>
      </c>
      <c r="AY277" s="138">
        <v>0</v>
      </c>
      <c r="AZ277" s="138">
        <v>0</v>
      </c>
      <c r="BA277" s="138">
        <v>100</v>
      </c>
      <c r="BB277" s="241">
        <v>0</v>
      </c>
    </row>
    <row r="278" spans="1:54" s="174" customFormat="1" ht="18" customHeight="1" x14ac:dyDescent="0.25">
      <c r="A278" s="244">
        <v>21</v>
      </c>
      <c r="B278" s="245">
        <v>222900</v>
      </c>
      <c r="C278" s="238">
        <v>271</v>
      </c>
      <c r="D278" s="239" t="s">
        <v>1486</v>
      </c>
      <c r="E278" s="247">
        <v>1445</v>
      </c>
      <c r="F278" s="138">
        <v>1212.8</v>
      </c>
      <c r="G278" s="138">
        <v>0</v>
      </c>
      <c r="H278" s="138">
        <v>0</v>
      </c>
      <c r="I278" s="138">
        <v>0</v>
      </c>
      <c r="J278" s="138">
        <v>0</v>
      </c>
      <c r="K278" s="138">
        <v>0</v>
      </c>
      <c r="L278" s="138">
        <v>0</v>
      </c>
      <c r="M278" s="138">
        <v>232.2</v>
      </c>
      <c r="N278" s="241">
        <v>0</v>
      </c>
      <c r="O278" s="240">
        <v>1499.9000000000003</v>
      </c>
      <c r="P278" s="138">
        <v>1267.7</v>
      </c>
      <c r="Q278" s="139">
        <v>0</v>
      </c>
      <c r="R278" s="139">
        <v>0</v>
      </c>
      <c r="S278" s="138">
        <v>0</v>
      </c>
      <c r="T278" s="139">
        <v>0</v>
      </c>
      <c r="U278" s="139">
        <v>0</v>
      </c>
      <c r="V278" s="139">
        <v>0</v>
      </c>
      <c r="W278" s="139">
        <v>232.2</v>
      </c>
      <c r="X278" s="242">
        <v>0</v>
      </c>
      <c r="Y278" s="243">
        <v>1085.0484999999999</v>
      </c>
      <c r="Z278" s="139">
        <v>856.37689999999998</v>
      </c>
      <c r="AA278" s="139">
        <v>0</v>
      </c>
      <c r="AB278" s="139">
        <v>0</v>
      </c>
      <c r="AC278" s="139">
        <v>0</v>
      </c>
      <c r="AD278" s="149">
        <v>0</v>
      </c>
      <c r="AE278" s="139">
        <v>0</v>
      </c>
      <c r="AF278" s="139">
        <v>0</v>
      </c>
      <c r="AG278" s="140">
        <v>228.67160000000001</v>
      </c>
      <c r="AH278" s="142">
        <v>0</v>
      </c>
      <c r="AI278" s="247">
        <v>-414.85150000000044</v>
      </c>
      <c r="AJ278" s="138">
        <v>-411.32310000000007</v>
      </c>
      <c r="AK278" s="138">
        <v>0</v>
      </c>
      <c r="AL278" s="138">
        <v>0</v>
      </c>
      <c r="AM278" s="138">
        <v>0</v>
      </c>
      <c r="AN278" s="138">
        <v>0</v>
      </c>
      <c r="AO278" s="138">
        <v>0</v>
      </c>
      <c r="AP278" s="138">
        <v>0</v>
      </c>
      <c r="AQ278" s="138">
        <v>-3.5283999999999764</v>
      </c>
      <c r="AR278" s="241">
        <v>0</v>
      </c>
      <c r="AS278" s="247">
        <v>72.341389425961708</v>
      </c>
      <c r="AT278" s="138">
        <v>67.553593121400951</v>
      </c>
      <c r="AU278" s="138">
        <v>0</v>
      </c>
      <c r="AV278" s="138">
        <v>0</v>
      </c>
      <c r="AW278" s="138">
        <v>0</v>
      </c>
      <c r="AX278" s="138">
        <v>0</v>
      </c>
      <c r="AY278" s="138">
        <v>0</v>
      </c>
      <c r="AZ278" s="138">
        <v>0</v>
      </c>
      <c r="BA278" s="138">
        <v>98.480447889750224</v>
      </c>
      <c r="BB278" s="241">
        <v>0</v>
      </c>
    </row>
    <row r="279" spans="1:54" s="174" customFormat="1" ht="18" customHeight="1" x14ac:dyDescent="0.25">
      <c r="A279" s="244">
        <v>21</v>
      </c>
      <c r="B279" s="245">
        <v>222900</v>
      </c>
      <c r="C279" s="238">
        <v>272</v>
      </c>
      <c r="D279" s="239" t="s">
        <v>1487</v>
      </c>
      <c r="E279" s="247">
        <v>2820.9</v>
      </c>
      <c r="F279" s="138">
        <v>2402.8000000000002</v>
      </c>
      <c r="G279" s="138">
        <v>0</v>
      </c>
      <c r="H279" s="138">
        <v>0</v>
      </c>
      <c r="I279" s="138">
        <v>0</v>
      </c>
      <c r="J279" s="138">
        <v>0</v>
      </c>
      <c r="K279" s="138">
        <v>0</v>
      </c>
      <c r="L279" s="138">
        <v>0</v>
      </c>
      <c r="M279" s="138">
        <v>418.1</v>
      </c>
      <c r="N279" s="241">
        <v>0</v>
      </c>
      <c r="O279" s="240">
        <v>3042.6000000000004</v>
      </c>
      <c r="P279" s="138">
        <v>2624.5</v>
      </c>
      <c r="Q279" s="139">
        <v>0</v>
      </c>
      <c r="R279" s="139">
        <v>0</v>
      </c>
      <c r="S279" s="138">
        <v>0</v>
      </c>
      <c r="T279" s="139">
        <v>0</v>
      </c>
      <c r="U279" s="139">
        <v>0</v>
      </c>
      <c r="V279" s="139">
        <v>0</v>
      </c>
      <c r="W279" s="139">
        <v>418.1</v>
      </c>
      <c r="X279" s="242">
        <v>0</v>
      </c>
      <c r="Y279" s="243">
        <v>2813.7207999999996</v>
      </c>
      <c r="Z279" s="139">
        <v>2395.6207999999997</v>
      </c>
      <c r="AA279" s="139">
        <v>0</v>
      </c>
      <c r="AB279" s="139">
        <v>0</v>
      </c>
      <c r="AC279" s="139">
        <v>0</v>
      </c>
      <c r="AD279" s="149">
        <v>0</v>
      </c>
      <c r="AE279" s="139">
        <v>0</v>
      </c>
      <c r="AF279" s="139">
        <v>0</v>
      </c>
      <c r="AG279" s="140">
        <v>418.1</v>
      </c>
      <c r="AH279" s="142">
        <v>0</v>
      </c>
      <c r="AI279" s="247">
        <v>-228.87920000000076</v>
      </c>
      <c r="AJ279" s="138">
        <v>-228.87920000000031</v>
      </c>
      <c r="AK279" s="138">
        <v>0</v>
      </c>
      <c r="AL279" s="138">
        <v>0</v>
      </c>
      <c r="AM279" s="138">
        <v>0</v>
      </c>
      <c r="AN279" s="138">
        <v>0</v>
      </c>
      <c r="AO279" s="138">
        <v>0</v>
      </c>
      <c r="AP279" s="138">
        <v>0</v>
      </c>
      <c r="AQ279" s="138">
        <v>0</v>
      </c>
      <c r="AR279" s="241">
        <v>0</v>
      </c>
      <c r="AS279" s="247">
        <v>92.477512653651459</v>
      </c>
      <c r="AT279" s="138">
        <v>91.279131263097725</v>
      </c>
      <c r="AU279" s="138">
        <v>0</v>
      </c>
      <c r="AV279" s="138">
        <v>0</v>
      </c>
      <c r="AW279" s="138">
        <v>0</v>
      </c>
      <c r="AX279" s="138">
        <v>0</v>
      </c>
      <c r="AY279" s="138">
        <v>0</v>
      </c>
      <c r="AZ279" s="138">
        <v>0</v>
      </c>
      <c r="BA279" s="138">
        <v>100</v>
      </c>
      <c r="BB279" s="241">
        <v>0</v>
      </c>
    </row>
    <row r="280" spans="1:54" s="174" customFormat="1" ht="18" customHeight="1" x14ac:dyDescent="0.25">
      <c r="A280" s="244">
        <v>21</v>
      </c>
      <c r="B280" s="245">
        <v>222900</v>
      </c>
      <c r="C280" s="238">
        <v>273</v>
      </c>
      <c r="D280" s="239" t="s">
        <v>1488</v>
      </c>
      <c r="E280" s="247">
        <v>550.4</v>
      </c>
      <c r="F280" s="138">
        <v>456.4</v>
      </c>
      <c r="G280" s="138">
        <v>0</v>
      </c>
      <c r="H280" s="138">
        <v>0</v>
      </c>
      <c r="I280" s="138">
        <v>0</v>
      </c>
      <c r="J280" s="138">
        <v>0</v>
      </c>
      <c r="K280" s="138">
        <v>0</v>
      </c>
      <c r="L280" s="138">
        <v>0</v>
      </c>
      <c r="M280" s="138">
        <v>94</v>
      </c>
      <c r="N280" s="241">
        <v>0</v>
      </c>
      <c r="O280" s="240">
        <v>582.70000000000005</v>
      </c>
      <c r="P280" s="138">
        <v>488.7</v>
      </c>
      <c r="Q280" s="139">
        <v>0</v>
      </c>
      <c r="R280" s="139">
        <v>0</v>
      </c>
      <c r="S280" s="138">
        <v>0</v>
      </c>
      <c r="T280" s="139">
        <v>0</v>
      </c>
      <c r="U280" s="139">
        <v>0</v>
      </c>
      <c r="V280" s="139">
        <v>0</v>
      </c>
      <c r="W280" s="139">
        <v>94</v>
      </c>
      <c r="X280" s="242">
        <v>0</v>
      </c>
      <c r="Y280" s="243">
        <v>510.01069999999999</v>
      </c>
      <c r="Z280" s="139">
        <v>416.01069999999999</v>
      </c>
      <c r="AA280" s="139">
        <v>0</v>
      </c>
      <c r="AB280" s="139">
        <v>0</v>
      </c>
      <c r="AC280" s="139">
        <v>0</v>
      </c>
      <c r="AD280" s="149">
        <v>0</v>
      </c>
      <c r="AE280" s="139">
        <v>0</v>
      </c>
      <c r="AF280" s="139">
        <v>0</v>
      </c>
      <c r="AG280" s="140">
        <v>94</v>
      </c>
      <c r="AH280" s="142">
        <v>0</v>
      </c>
      <c r="AI280" s="247">
        <v>-72.68930000000006</v>
      </c>
      <c r="AJ280" s="138">
        <v>-72.689300000000003</v>
      </c>
      <c r="AK280" s="138">
        <v>0</v>
      </c>
      <c r="AL280" s="138">
        <v>0</v>
      </c>
      <c r="AM280" s="138">
        <v>0</v>
      </c>
      <c r="AN280" s="138">
        <v>0</v>
      </c>
      <c r="AO280" s="138">
        <v>0</v>
      </c>
      <c r="AP280" s="138">
        <v>0</v>
      </c>
      <c r="AQ280" s="138">
        <v>0</v>
      </c>
      <c r="AR280" s="241">
        <v>0</v>
      </c>
      <c r="AS280" s="247">
        <v>87.525433327612816</v>
      </c>
      <c r="AT280" s="138">
        <v>85.12598731328012</v>
      </c>
      <c r="AU280" s="138">
        <v>0</v>
      </c>
      <c r="AV280" s="138">
        <v>0</v>
      </c>
      <c r="AW280" s="138">
        <v>0</v>
      </c>
      <c r="AX280" s="138">
        <v>0</v>
      </c>
      <c r="AY280" s="138">
        <v>0</v>
      </c>
      <c r="AZ280" s="138">
        <v>0</v>
      </c>
      <c r="BA280" s="138">
        <v>100</v>
      </c>
      <c r="BB280" s="241">
        <v>0</v>
      </c>
    </row>
    <row r="281" spans="1:54" s="174" customFormat="1" ht="18" customHeight="1" x14ac:dyDescent="0.25">
      <c r="A281" s="244">
        <v>21</v>
      </c>
      <c r="B281" s="245">
        <v>222900</v>
      </c>
      <c r="C281" s="238">
        <v>274</v>
      </c>
      <c r="D281" s="239" t="s">
        <v>1489</v>
      </c>
      <c r="E281" s="247">
        <v>790.40000000000009</v>
      </c>
      <c r="F281" s="138">
        <v>478.7</v>
      </c>
      <c r="G281" s="138">
        <v>0</v>
      </c>
      <c r="H281" s="138">
        <v>0</v>
      </c>
      <c r="I281" s="138">
        <v>0</v>
      </c>
      <c r="J281" s="138">
        <v>0</v>
      </c>
      <c r="K281" s="138">
        <v>0</v>
      </c>
      <c r="L281" s="138">
        <v>225</v>
      </c>
      <c r="M281" s="138">
        <v>86.7</v>
      </c>
      <c r="N281" s="241">
        <v>0</v>
      </c>
      <c r="O281" s="240">
        <v>862.1</v>
      </c>
      <c r="P281" s="138">
        <v>550.4</v>
      </c>
      <c r="Q281" s="139">
        <v>0</v>
      </c>
      <c r="R281" s="139">
        <v>0</v>
      </c>
      <c r="S281" s="138">
        <v>0</v>
      </c>
      <c r="T281" s="139">
        <v>0</v>
      </c>
      <c r="U281" s="139">
        <v>0</v>
      </c>
      <c r="V281" s="139">
        <v>225</v>
      </c>
      <c r="W281" s="139">
        <v>86.7</v>
      </c>
      <c r="X281" s="242">
        <v>0</v>
      </c>
      <c r="Y281" s="243">
        <v>771.0797</v>
      </c>
      <c r="Z281" s="139">
        <v>508.34190000000001</v>
      </c>
      <c r="AA281" s="139">
        <v>0</v>
      </c>
      <c r="AB281" s="139">
        <v>0</v>
      </c>
      <c r="AC281" s="139">
        <v>0</v>
      </c>
      <c r="AD281" s="149">
        <v>0</v>
      </c>
      <c r="AE281" s="139">
        <v>0</v>
      </c>
      <c r="AF281" s="139">
        <v>176.0378</v>
      </c>
      <c r="AG281" s="140">
        <v>86.7</v>
      </c>
      <c r="AH281" s="142">
        <v>0</v>
      </c>
      <c r="AI281" s="247">
        <v>-91.02030000000002</v>
      </c>
      <c r="AJ281" s="138">
        <v>-42.058099999999968</v>
      </c>
      <c r="AK281" s="138">
        <v>0</v>
      </c>
      <c r="AL281" s="138">
        <v>0</v>
      </c>
      <c r="AM281" s="138">
        <v>0</v>
      </c>
      <c r="AN281" s="138">
        <v>0</v>
      </c>
      <c r="AO281" s="138">
        <v>0</v>
      </c>
      <c r="AP281" s="138">
        <v>-48.962199999999996</v>
      </c>
      <c r="AQ281" s="138">
        <v>0</v>
      </c>
      <c r="AR281" s="241">
        <v>0</v>
      </c>
      <c r="AS281" s="247">
        <v>89.442025287089663</v>
      </c>
      <c r="AT281" s="138">
        <v>92.358630087209306</v>
      </c>
      <c r="AU281" s="138">
        <v>0</v>
      </c>
      <c r="AV281" s="138">
        <v>0</v>
      </c>
      <c r="AW281" s="138">
        <v>0</v>
      </c>
      <c r="AX281" s="138">
        <v>0</v>
      </c>
      <c r="AY281" s="138">
        <v>0</v>
      </c>
      <c r="AZ281" s="138">
        <v>78.239022222222218</v>
      </c>
      <c r="BA281" s="138">
        <v>100</v>
      </c>
      <c r="BB281" s="241">
        <v>0</v>
      </c>
    </row>
    <row r="282" spans="1:54" s="174" customFormat="1" ht="18" customHeight="1" x14ac:dyDescent="0.25">
      <c r="A282" s="244">
        <v>21</v>
      </c>
      <c r="B282" s="245">
        <v>222900</v>
      </c>
      <c r="C282" s="238">
        <v>275</v>
      </c>
      <c r="D282" s="239" t="s">
        <v>1490</v>
      </c>
      <c r="E282" s="247">
        <v>803.4</v>
      </c>
      <c r="F282" s="138">
        <v>679.6</v>
      </c>
      <c r="G282" s="138">
        <v>0</v>
      </c>
      <c r="H282" s="138">
        <v>0</v>
      </c>
      <c r="I282" s="138">
        <v>0</v>
      </c>
      <c r="J282" s="138">
        <v>0</v>
      </c>
      <c r="K282" s="138">
        <v>0</v>
      </c>
      <c r="L282" s="138">
        <v>0</v>
      </c>
      <c r="M282" s="138">
        <v>123.8</v>
      </c>
      <c r="N282" s="241">
        <v>0</v>
      </c>
      <c r="O282" s="240">
        <v>846.4</v>
      </c>
      <c r="P282" s="138">
        <v>722.6</v>
      </c>
      <c r="Q282" s="139">
        <v>0</v>
      </c>
      <c r="R282" s="139">
        <v>0</v>
      </c>
      <c r="S282" s="138">
        <v>0</v>
      </c>
      <c r="T282" s="139">
        <v>0</v>
      </c>
      <c r="U282" s="139">
        <v>0</v>
      </c>
      <c r="V282" s="139">
        <v>0</v>
      </c>
      <c r="W282" s="139">
        <v>123.8</v>
      </c>
      <c r="X282" s="242">
        <v>0</v>
      </c>
      <c r="Y282" s="243">
        <v>844.95780000000002</v>
      </c>
      <c r="Z282" s="139">
        <v>721.16579999999999</v>
      </c>
      <c r="AA282" s="139">
        <v>0</v>
      </c>
      <c r="AB282" s="139">
        <v>0</v>
      </c>
      <c r="AC282" s="139">
        <v>0</v>
      </c>
      <c r="AD282" s="149">
        <v>0</v>
      </c>
      <c r="AE282" s="139">
        <v>0</v>
      </c>
      <c r="AF282" s="139">
        <v>0</v>
      </c>
      <c r="AG282" s="140">
        <v>123.792</v>
      </c>
      <c r="AH282" s="142">
        <v>0</v>
      </c>
      <c r="AI282" s="247">
        <v>-1.4421999999999571</v>
      </c>
      <c r="AJ282" s="138">
        <v>-1.4342000000000326</v>
      </c>
      <c r="AK282" s="138">
        <v>0</v>
      </c>
      <c r="AL282" s="138">
        <v>0</v>
      </c>
      <c r="AM282" s="138">
        <v>0</v>
      </c>
      <c r="AN282" s="138">
        <v>0</v>
      </c>
      <c r="AO282" s="138">
        <v>0</v>
      </c>
      <c r="AP282" s="138">
        <v>0</v>
      </c>
      <c r="AQ282" s="138">
        <v>-7.9999999999955662E-3</v>
      </c>
      <c r="AR282" s="241">
        <v>0</v>
      </c>
      <c r="AS282" s="247">
        <v>99.82960775047259</v>
      </c>
      <c r="AT282" s="138">
        <v>99.801522280653188</v>
      </c>
      <c r="AU282" s="138">
        <v>0</v>
      </c>
      <c r="AV282" s="138">
        <v>0</v>
      </c>
      <c r="AW282" s="138">
        <v>0</v>
      </c>
      <c r="AX282" s="138">
        <v>0</v>
      </c>
      <c r="AY282" s="138">
        <v>0</v>
      </c>
      <c r="AZ282" s="138">
        <v>0</v>
      </c>
      <c r="BA282" s="138">
        <v>99.99353796445881</v>
      </c>
      <c r="BB282" s="241">
        <v>0</v>
      </c>
    </row>
    <row r="283" spans="1:54" s="174" customFormat="1" ht="18" customHeight="1" x14ac:dyDescent="0.25">
      <c r="A283" s="244">
        <v>21</v>
      </c>
      <c r="B283" s="245">
        <v>222900</v>
      </c>
      <c r="C283" s="238">
        <v>276</v>
      </c>
      <c r="D283" s="239" t="s">
        <v>1491</v>
      </c>
      <c r="E283" s="247">
        <v>674.2</v>
      </c>
      <c r="F283" s="138">
        <v>590.6</v>
      </c>
      <c r="G283" s="138">
        <v>0</v>
      </c>
      <c r="H283" s="138">
        <v>0</v>
      </c>
      <c r="I283" s="138">
        <v>0</v>
      </c>
      <c r="J283" s="138">
        <v>0</v>
      </c>
      <c r="K283" s="138">
        <v>0</v>
      </c>
      <c r="L283" s="138">
        <v>0</v>
      </c>
      <c r="M283" s="138">
        <v>83.6</v>
      </c>
      <c r="N283" s="241">
        <v>0</v>
      </c>
      <c r="O283" s="240">
        <v>797.69999999999993</v>
      </c>
      <c r="P283" s="138">
        <v>714.1</v>
      </c>
      <c r="Q283" s="139">
        <v>0</v>
      </c>
      <c r="R283" s="139">
        <v>0</v>
      </c>
      <c r="S283" s="138">
        <v>0</v>
      </c>
      <c r="T283" s="139">
        <v>0</v>
      </c>
      <c r="U283" s="139">
        <v>0</v>
      </c>
      <c r="V283" s="139">
        <v>0</v>
      </c>
      <c r="W283" s="139">
        <v>83.6</v>
      </c>
      <c r="X283" s="242">
        <v>0</v>
      </c>
      <c r="Y283" s="243">
        <v>797.7</v>
      </c>
      <c r="Z283" s="139">
        <v>714.1</v>
      </c>
      <c r="AA283" s="139">
        <v>0</v>
      </c>
      <c r="AB283" s="139">
        <v>0</v>
      </c>
      <c r="AC283" s="139">
        <v>0</v>
      </c>
      <c r="AD283" s="149">
        <v>0</v>
      </c>
      <c r="AE283" s="139">
        <v>0</v>
      </c>
      <c r="AF283" s="139">
        <v>0</v>
      </c>
      <c r="AG283" s="140">
        <v>83.6</v>
      </c>
      <c r="AH283" s="142">
        <v>0</v>
      </c>
      <c r="AI283" s="247">
        <v>0</v>
      </c>
      <c r="AJ283" s="138">
        <v>0</v>
      </c>
      <c r="AK283" s="138">
        <v>0</v>
      </c>
      <c r="AL283" s="138">
        <v>0</v>
      </c>
      <c r="AM283" s="138">
        <v>0</v>
      </c>
      <c r="AN283" s="138">
        <v>0</v>
      </c>
      <c r="AO283" s="138">
        <v>0</v>
      </c>
      <c r="AP283" s="138">
        <v>0</v>
      </c>
      <c r="AQ283" s="138">
        <v>0</v>
      </c>
      <c r="AR283" s="241">
        <v>0</v>
      </c>
      <c r="AS283" s="247">
        <v>100.00000000000003</v>
      </c>
      <c r="AT283" s="138">
        <v>100</v>
      </c>
      <c r="AU283" s="138">
        <v>0</v>
      </c>
      <c r="AV283" s="138">
        <v>0</v>
      </c>
      <c r="AW283" s="138">
        <v>0</v>
      </c>
      <c r="AX283" s="138">
        <v>0</v>
      </c>
      <c r="AY283" s="138">
        <v>0</v>
      </c>
      <c r="AZ283" s="138">
        <v>0</v>
      </c>
      <c r="BA283" s="138">
        <v>100</v>
      </c>
      <c r="BB283" s="241">
        <v>0</v>
      </c>
    </row>
    <row r="284" spans="1:54" s="174" customFormat="1" ht="18" customHeight="1" x14ac:dyDescent="0.25">
      <c r="A284" s="244">
        <v>0</v>
      </c>
      <c r="B284" s="244"/>
      <c r="C284" s="238">
        <v>277</v>
      </c>
      <c r="D284" s="239"/>
      <c r="E284" s="240">
        <v>0</v>
      </c>
      <c r="F284" s="138"/>
      <c r="G284" s="138"/>
      <c r="H284" s="138"/>
      <c r="I284" s="138"/>
      <c r="J284" s="138"/>
      <c r="K284" s="138"/>
      <c r="L284" s="138"/>
      <c r="M284" s="138"/>
      <c r="N284" s="241"/>
      <c r="O284" s="240">
        <v>0</v>
      </c>
      <c r="P284" s="138">
        <v>0</v>
      </c>
      <c r="Q284" s="139"/>
      <c r="R284" s="139"/>
      <c r="S284" s="138">
        <v>0</v>
      </c>
      <c r="T284" s="139">
        <v>0</v>
      </c>
      <c r="U284" s="139"/>
      <c r="V284" s="139"/>
      <c r="W284" s="139"/>
      <c r="X284" s="242"/>
      <c r="Y284" s="243">
        <v>0</v>
      </c>
      <c r="Z284" s="139">
        <v>0</v>
      </c>
      <c r="AA284" s="139"/>
      <c r="AB284" s="139"/>
      <c r="AC284" s="139">
        <v>0</v>
      </c>
      <c r="AD284" s="149">
        <v>0</v>
      </c>
      <c r="AE284" s="139"/>
      <c r="AF284" s="139"/>
      <c r="AG284" s="140"/>
      <c r="AH284" s="142"/>
      <c r="AI284" s="240">
        <v>0</v>
      </c>
      <c r="AJ284" s="138">
        <v>0</v>
      </c>
      <c r="AK284" s="138">
        <v>0</v>
      </c>
      <c r="AL284" s="138">
        <v>0</v>
      </c>
      <c r="AM284" s="138">
        <v>0</v>
      </c>
      <c r="AN284" s="138">
        <v>0</v>
      </c>
      <c r="AO284" s="138">
        <v>0</v>
      </c>
      <c r="AP284" s="138">
        <v>0</v>
      </c>
      <c r="AQ284" s="138">
        <v>0</v>
      </c>
      <c r="AR284" s="241">
        <v>0</v>
      </c>
      <c r="AS284" s="240">
        <v>0</v>
      </c>
      <c r="AT284" s="138">
        <v>0</v>
      </c>
      <c r="AU284" s="138">
        <v>0</v>
      </c>
      <c r="AV284" s="138">
        <v>0</v>
      </c>
      <c r="AW284" s="138">
        <v>0</v>
      </c>
      <c r="AX284" s="138">
        <v>0</v>
      </c>
      <c r="AY284" s="138">
        <v>0</v>
      </c>
      <c r="AZ284" s="138">
        <v>0</v>
      </c>
      <c r="BA284" s="138">
        <v>0</v>
      </c>
      <c r="BB284" s="241">
        <v>0</v>
      </c>
    </row>
    <row r="285" spans="1:54" s="174" customFormat="1" ht="18" customHeight="1" x14ac:dyDescent="0.25">
      <c r="A285" s="244">
        <v>20</v>
      </c>
      <c r="B285" s="245">
        <v>223100</v>
      </c>
      <c r="C285" s="238">
        <v>278</v>
      </c>
      <c r="D285" s="246" t="s">
        <v>1492</v>
      </c>
      <c r="E285" s="247">
        <v>198890.1</v>
      </c>
      <c r="F285" s="144">
        <v>171390.9</v>
      </c>
      <c r="G285" s="144">
        <v>0</v>
      </c>
      <c r="H285" s="144">
        <v>6067.8</v>
      </c>
      <c r="I285" s="144">
        <v>4507.1000000000004</v>
      </c>
      <c r="J285" s="144">
        <v>0</v>
      </c>
      <c r="K285" s="144">
        <v>0</v>
      </c>
      <c r="L285" s="144">
        <v>1150</v>
      </c>
      <c r="M285" s="144">
        <v>14339.699999999999</v>
      </c>
      <c r="N285" s="248">
        <v>1434.6</v>
      </c>
      <c r="O285" s="247">
        <v>211245.2</v>
      </c>
      <c r="P285" s="144">
        <v>182514.9</v>
      </c>
      <c r="Q285" s="144">
        <v>0</v>
      </c>
      <c r="R285" s="144">
        <v>69.099999999999994</v>
      </c>
      <c r="S285" s="144">
        <v>6234.7999999999993</v>
      </c>
      <c r="T285" s="144">
        <v>4507.1000000000004</v>
      </c>
      <c r="U285" s="144">
        <v>0</v>
      </c>
      <c r="V285" s="144">
        <v>2145</v>
      </c>
      <c r="W285" s="144">
        <v>14339.699999999999</v>
      </c>
      <c r="X285" s="248">
        <v>1434.6</v>
      </c>
      <c r="Y285" s="247">
        <v>202595.95140000002</v>
      </c>
      <c r="Z285" s="144">
        <v>175389.0765</v>
      </c>
      <c r="AA285" s="144">
        <v>0</v>
      </c>
      <c r="AB285" s="144">
        <v>69.099999999999994</v>
      </c>
      <c r="AC285" s="144">
        <v>6182.334499999999</v>
      </c>
      <c r="AD285" s="149">
        <v>3565.5740999999998</v>
      </c>
      <c r="AE285" s="144">
        <v>0</v>
      </c>
      <c r="AF285" s="144">
        <v>2145</v>
      </c>
      <c r="AG285" s="144">
        <v>14010.166299999997</v>
      </c>
      <c r="AH285" s="248">
        <v>1234.7</v>
      </c>
      <c r="AI285" s="247">
        <v>-8649.2485999999917</v>
      </c>
      <c r="AJ285" s="144">
        <v>-7125.8234999999986</v>
      </c>
      <c r="AK285" s="144">
        <v>0</v>
      </c>
      <c r="AL285" s="144">
        <v>0</v>
      </c>
      <c r="AM285" s="144">
        <v>-52.465500000000247</v>
      </c>
      <c r="AN285" s="144">
        <v>-941.52590000000055</v>
      </c>
      <c r="AO285" s="144">
        <v>0</v>
      </c>
      <c r="AP285" s="144">
        <v>0</v>
      </c>
      <c r="AQ285" s="144">
        <v>-329.53370000000177</v>
      </c>
      <c r="AR285" s="248">
        <v>-199.89999999999986</v>
      </c>
      <c r="AS285" s="247">
        <v>95.905588103303657</v>
      </c>
      <c r="AT285" s="144">
        <v>96.095757935379524</v>
      </c>
      <c r="AU285" s="144">
        <v>0</v>
      </c>
      <c r="AV285" s="144">
        <v>100</v>
      </c>
      <c r="AW285" s="144">
        <v>99.158505485340342</v>
      </c>
      <c r="AX285" s="144">
        <v>79.110161744802639</v>
      </c>
      <c r="AY285" s="144">
        <v>0</v>
      </c>
      <c r="AZ285" s="144">
        <v>100</v>
      </c>
      <c r="BA285" s="144">
        <v>97.701948436857094</v>
      </c>
      <c r="BB285" s="248">
        <v>86.065802314233935</v>
      </c>
    </row>
    <row r="286" spans="1:54" s="237" customFormat="1" ht="18" customHeight="1" x14ac:dyDescent="0.2">
      <c r="A286" s="244">
        <v>22</v>
      </c>
      <c r="B286" s="245">
        <v>223100</v>
      </c>
      <c r="C286" s="238">
        <v>279</v>
      </c>
      <c r="D286" s="246" t="s">
        <v>1265</v>
      </c>
      <c r="E286" s="247">
        <v>120058.40000000001</v>
      </c>
      <c r="F286" s="144">
        <v>105800.3</v>
      </c>
      <c r="G286" s="144">
        <v>0</v>
      </c>
      <c r="H286" s="144">
        <v>2605.6999999999998</v>
      </c>
      <c r="I286" s="144">
        <v>4455.8</v>
      </c>
      <c r="J286" s="144">
        <v>0</v>
      </c>
      <c r="K286" s="144">
        <v>0</v>
      </c>
      <c r="L286" s="144">
        <v>0</v>
      </c>
      <c r="M286" s="144">
        <v>5762</v>
      </c>
      <c r="N286" s="248">
        <v>1434.6</v>
      </c>
      <c r="O286" s="247">
        <v>126744.19999999997</v>
      </c>
      <c r="P286" s="144">
        <v>112347.7</v>
      </c>
      <c r="Q286" s="144">
        <v>0</v>
      </c>
      <c r="R286" s="144">
        <v>69.099999999999994</v>
      </c>
      <c r="S286" s="144">
        <v>2675</v>
      </c>
      <c r="T286" s="144">
        <v>4455.8</v>
      </c>
      <c r="U286" s="144">
        <v>0</v>
      </c>
      <c r="V286" s="144">
        <v>0</v>
      </c>
      <c r="W286" s="144">
        <v>5762</v>
      </c>
      <c r="X286" s="248">
        <v>1434.6</v>
      </c>
      <c r="Y286" s="247">
        <v>120309.7994</v>
      </c>
      <c r="Z286" s="144">
        <v>107318.4967</v>
      </c>
      <c r="AA286" s="144">
        <v>0</v>
      </c>
      <c r="AB286" s="144">
        <v>69.099999999999994</v>
      </c>
      <c r="AC286" s="144">
        <v>2646.9634000000001</v>
      </c>
      <c r="AD286" s="149">
        <v>3527.0900999999999</v>
      </c>
      <c r="AE286" s="144">
        <v>0</v>
      </c>
      <c r="AF286" s="144">
        <v>0</v>
      </c>
      <c r="AG286" s="144">
        <v>5513.4492</v>
      </c>
      <c r="AH286" s="248">
        <v>1234.7</v>
      </c>
      <c r="AI286" s="247">
        <v>-6434.4005999999645</v>
      </c>
      <c r="AJ286" s="144">
        <v>-5029.2032999999938</v>
      </c>
      <c r="AK286" s="144">
        <v>0</v>
      </c>
      <c r="AL286" s="144">
        <v>0</v>
      </c>
      <c r="AM286" s="144">
        <v>-28.036599999999908</v>
      </c>
      <c r="AN286" s="144">
        <v>-928.70990000000029</v>
      </c>
      <c r="AO286" s="144">
        <v>0</v>
      </c>
      <c r="AP286" s="144">
        <v>0</v>
      </c>
      <c r="AQ286" s="144">
        <v>-248.55079999999998</v>
      </c>
      <c r="AR286" s="248">
        <v>-199.89999999999986</v>
      </c>
      <c r="AS286" s="247">
        <v>94.923317516699015</v>
      </c>
      <c r="AT286" s="144">
        <v>95.523536930440059</v>
      </c>
      <c r="AU286" s="144">
        <v>0</v>
      </c>
      <c r="AV286" s="144">
        <v>100</v>
      </c>
      <c r="AW286" s="144">
        <v>98.951902803738321</v>
      </c>
      <c r="AX286" s="144">
        <v>79.157280398581619</v>
      </c>
      <c r="AY286" s="144">
        <v>0</v>
      </c>
      <c r="AZ286" s="144">
        <v>0</v>
      </c>
      <c r="BA286" s="144">
        <v>95.686379729260679</v>
      </c>
      <c r="BB286" s="248">
        <v>86.065802314233935</v>
      </c>
    </row>
    <row r="287" spans="1:54" s="237" customFormat="1" ht="18" customHeight="1" x14ac:dyDescent="0.2">
      <c r="A287" s="244">
        <v>21</v>
      </c>
      <c r="B287" s="245">
        <v>223100</v>
      </c>
      <c r="C287" s="238">
        <v>280</v>
      </c>
      <c r="D287" s="246" t="s">
        <v>1266</v>
      </c>
      <c r="E287" s="247">
        <v>78831.700000000026</v>
      </c>
      <c r="F287" s="144">
        <v>65590.599999999991</v>
      </c>
      <c r="G287" s="144">
        <v>0</v>
      </c>
      <c r="H287" s="144">
        <v>3462.1000000000004</v>
      </c>
      <c r="I287" s="144">
        <v>51.3</v>
      </c>
      <c r="J287" s="144">
        <v>0</v>
      </c>
      <c r="K287" s="144">
        <v>0</v>
      </c>
      <c r="L287" s="144">
        <v>1150</v>
      </c>
      <c r="M287" s="144">
        <v>8577.6999999999989</v>
      </c>
      <c r="N287" s="248">
        <v>0</v>
      </c>
      <c r="O287" s="247">
        <v>84501</v>
      </c>
      <c r="P287" s="144">
        <v>70167.199999999997</v>
      </c>
      <c r="Q287" s="144">
        <v>0</v>
      </c>
      <c r="R287" s="144">
        <v>0</v>
      </c>
      <c r="S287" s="144">
        <v>3559.7999999999997</v>
      </c>
      <c r="T287" s="144">
        <v>51.3</v>
      </c>
      <c r="U287" s="144">
        <v>0</v>
      </c>
      <c r="V287" s="144">
        <v>2145</v>
      </c>
      <c r="W287" s="144">
        <v>8577.6999999999989</v>
      </c>
      <c r="X287" s="248">
        <v>0</v>
      </c>
      <c r="Y287" s="247">
        <v>82286.151999999987</v>
      </c>
      <c r="Z287" s="144">
        <v>68070.579799999992</v>
      </c>
      <c r="AA287" s="144">
        <v>0</v>
      </c>
      <c r="AB287" s="144">
        <v>0</v>
      </c>
      <c r="AC287" s="144">
        <v>3535.3710999999998</v>
      </c>
      <c r="AD287" s="149">
        <v>38.484000000000002</v>
      </c>
      <c r="AE287" s="144">
        <v>0</v>
      </c>
      <c r="AF287" s="144">
        <v>2145</v>
      </c>
      <c r="AG287" s="144">
        <v>8496.717099999998</v>
      </c>
      <c r="AH287" s="248">
        <v>0</v>
      </c>
      <c r="AI287" s="247">
        <v>-2214.8480000000127</v>
      </c>
      <c r="AJ287" s="144">
        <v>-2096.6202000000048</v>
      </c>
      <c r="AK287" s="144">
        <v>0</v>
      </c>
      <c r="AL287" s="144">
        <v>0</v>
      </c>
      <c r="AM287" s="144">
        <v>-24.428899999999885</v>
      </c>
      <c r="AN287" s="144">
        <v>-12.815999999999995</v>
      </c>
      <c r="AO287" s="144">
        <v>0</v>
      </c>
      <c r="AP287" s="144">
        <v>0</v>
      </c>
      <c r="AQ287" s="144">
        <v>-80.982900000000882</v>
      </c>
      <c r="AR287" s="248">
        <v>0</v>
      </c>
      <c r="AS287" s="247">
        <v>97.378909125335781</v>
      </c>
      <c r="AT287" s="144">
        <v>97.011965419740278</v>
      </c>
      <c r="AU287" s="144">
        <v>0</v>
      </c>
      <c r="AV287" s="144">
        <v>0</v>
      </c>
      <c r="AW287" s="144">
        <v>99.313756390808479</v>
      </c>
      <c r="AX287" s="144">
        <v>75.017543859649123</v>
      </c>
      <c r="AY287" s="144">
        <v>0</v>
      </c>
      <c r="AZ287" s="144">
        <v>100</v>
      </c>
      <c r="BA287" s="144">
        <v>99.05589027361647</v>
      </c>
      <c r="BB287" s="248">
        <v>0</v>
      </c>
    </row>
    <row r="288" spans="1:54" s="174" customFormat="1" ht="27.75" customHeight="1" x14ac:dyDescent="0.25">
      <c r="A288" s="244">
        <v>22</v>
      </c>
      <c r="B288" s="245">
        <v>223100</v>
      </c>
      <c r="C288" s="238">
        <v>281</v>
      </c>
      <c r="D288" s="239" t="s">
        <v>1291</v>
      </c>
      <c r="E288" s="247">
        <v>120058.40000000001</v>
      </c>
      <c r="F288" s="138">
        <v>105800.3</v>
      </c>
      <c r="G288" s="138">
        <v>0</v>
      </c>
      <c r="H288" s="138">
        <v>2605.6999999999998</v>
      </c>
      <c r="I288" s="138">
        <v>4455.8</v>
      </c>
      <c r="J288" s="138">
        <v>0</v>
      </c>
      <c r="K288" s="138">
        <v>0</v>
      </c>
      <c r="L288" s="138">
        <v>0</v>
      </c>
      <c r="M288" s="138">
        <v>5762</v>
      </c>
      <c r="N288" s="241">
        <v>1434.6</v>
      </c>
      <c r="O288" s="240">
        <v>126744.19999999997</v>
      </c>
      <c r="P288" s="138">
        <v>112347.7</v>
      </c>
      <c r="Q288" s="139">
        <v>0</v>
      </c>
      <c r="R288" s="139">
        <v>69.099999999999994</v>
      </c>
      <c r="S288" s="138">
        <v>2675</v>
      </c>
      <c r="T288" s="139">
        <v>4455.8</v>
      </c>
      <c r="U288" s="139">
        <v>0</v>
      </c>
      <c r="V288" s="139">
        <v>0</v>
      </c>
      <c r="W288" s="139">
        <v>5762</v>
      </c>
      <c r="X288" s="242">
        <v>1434.6</v>
      </c>
      <c r="Y288" s="243">
        <v>120309.7994</v>
      </c>
      <c r="Z288" s="139">
        <v>107318.4967</v>
      </c>
      <c r="AA288" s="139">
        <v>0</v>
      </c>
      <c r="AB288" s="139">
        <v>69.099999999999994</v>
      </c>
      <c r="AC288" s="139">
        <v>2646.9634000000001</v>
      </c>
      <c r="AD288" s="149">
        <v>3527.0900999999999</v>
      </c>
      <c r="AE288" s="139">
        <v>0</v>
      </c>
      <c r="AF288" s="139">
        <v>0</v>
      </c>
      <c r="AG288" s="140">
        <v>5513.4492</v>
      </c>
      <c r="AH288" s="142">
        <v>1234.7</v>
      </c>
      <c r="AI288" s="247">
        <v>-6434.4005999999645</v>
      </c>
      <c r="AJ288" s="138">
        <v>-5029.2032999999938</v>
      </c>
      <c r="AK288" s="138">
        <v>0</v>
      </c>
      <c r="AL288" s="138">
        <v>0</v>
      </c>
      <c r="AM288" s="138">
        <v>-28.036599999999908</v>
      </c>
      <c r="AN288" s="138">
        <v>-928.70990000000029</v>
      </c>
      <c r="AO288" s="138">
        <v>0</v>
      </c>
      <c r="AP288" s="138">
        <v>0</v>
      </c>
      <c r="AQ288" s="138">
        <v>-248.55079999999998</v>
      </c>
      <c r="AR288" s="241">
        <v>-199.89999999999986</v>
      </c>
      <c r="AS288" s="247">
        <v>94.923317516699015</v>
      </c>
      <c r="AT288" s="138">
        <v>95.523536930440059</v>
      </c>
      <c r="AU288" s="138">
        <v>0</v>
      </c>
      <c r="AV288" s="138">
        <v>100</v>
      </c>
      <c r="AW288" s="138">
        <v>98.951902803738321</v>
      </c>
      <c r="AX288" s="138">
        <v>79.157280398581619</v>
      </c>
      <c r="AY288" s="138">
        <v>0</v>
      </c>
      <c r="AZ288" s="138">
        <v>0</v>
      </c>
      <c r="BA288" s="138">
        <v>95.686379729260679</v>
      </c>
      <c r="BB288" s="241">
        <v>86.065802314233935</v>
      </c>
    </row>
    <row r="289" spans="1:54" s="174" customFormat="1" ht="18" customHeight="1" x14ac:dyDescent="0.25">
      <c r="A289" s="244">
        <v>21</v>
      </c>
      <c r="B289" s="245">
        <v>223100</v>
      </c>
      <c r="C289" s="238">
        <v>282</v>
      </c>
      <c r="D289" s="239" t="s">
        <v>1493</v>
      </c>
      <c r="E289" s="247">
        <v>5248.4000000000005</v>
      </c>
      <c r="F289" s="138">
        <v>3683.1</v>
      </c>
      <c r="G289" s="138">
        <v>0</v>
      </c>
      <c r="H289" s="138">
        <v>0</v>
      </c>
      <c r="I289" s="138">
        <v>0</v>
      </c>
      <c r="J289" s="138">
        <v>0</v>
      </c>
      <c r="K289" s="138">
        <v>0</v>
      </c>
      <c r="L289" s="138">
        <v>1150</v>
      </c>
      <c r="M289" s="138">
        <v>415.3</v>
      </c>
      <c r="N289" s="241">
        <v>0</v>
      </c>
      <c r="O289" s="240">
        <v>6879.8000000000011</v>
      </c>
      <c r="P289" s="138">
        <v>4319.5</v>
      </c>
      <c r="Q289" s="139">
        <v>0</v>
      </c>
      <c r="R289" s="139">
        <v>0</v>
      </c>
      <c r="S289" s="138">
        <v>0</v>
      </c>
      <c r="T289" s="139">
        <v>0</v>
      </c>
      <c r="U289" s="139">
        <v>0</v>
      </c>
      <c r="V289" s="139">
        <v>2145</v>
      </c>
      <c r="W289" s="139">
        <v>415.3</v>
      </c>
      <c r="X289" s="242">
        <v>0</v>
      </c>
      <c r="Y289" s="243">
        <v>6879.8</v>
      </c>
      <c r="Z289" s="139">
        <v>4319.5</v>
      </c>
      <c r="AA289" s="139">
        <v>0</v>
      </c>
      <c r="AB289" s="139">
        <v>0</v>
      </c>
      <c r="AC289" s="139">
        <v>0</v>
      </c>
      <c r="AD289" s="149">
        <v>0</v>
      </c>
      <c r="AE289" s="139">
        <v>0</v>
      </c>
      <c r="AF289" s="139">
        <v>2145</v>
      </c>
      <c r="AG289" s="140">
        <v>415.3</v>
      </c>
      <c r="AH289" s="142">
        <v>0</v>
      </c>
      <c r="AI289" s="247">
        <v>0</v>
      </c>
      <c r="AJ289" s="138">
        <v>0</v>
      </c>
      <c r="AK289" s="138">
        <v>0</v>
      </c>
      <c r="AL289" s="138">
        <v>0</v>
      </c>
      <c r="AM289" s="138">
        <v>0</v>
      </c>
      <c r="AN289" s="138">
        <v>0</v>
      </c>
      <c r="AO289" s="138">
        <v>0</v>
      </c>
      <c r="AP289" s="138">
        <v>0</v>
      </c>
      <c r="AQ289" s="138">
        <v>0</v>
      </c>
      <c r="AR289" s="241">
        <v>0</v>
      </c>
      <c r="AS289" s="247">
        <v>99.999999999999986</v>
      </c>
      <c r="AT289" s="138">
        <v>100</v>
      </c>
      <c r="AU289" s="138">
        <v>0</v>
      </c>
      <c r="AV289" s="138">
        <v>0</v>
      </c>
      <c r="AW289" s="138">
        <v>0</v>
      </c>
      <c r="AX289" s="138">
        <v>0</v>
      </c>
      <c r="AY289" s="138">
        <v>0</v>
      </c>
      <c r="AZ289" s="138">
        <v>100</v>
      </c>
      <c r="BA289" s="138">
        <v>100</v>
      </c>
      <c r="BB289" s="241">
        <v>0</v>
      </c>
    </row>
    <row r="290" spans="1:54" s="174" customFormat="1" ht="18" customHeight="1" x14ac:dyDescent="0.25">
      <c r="A290" s="244">
        <v>21</v>
      </c>
      <c r="B290" s="245">
        <v>223100</v>
      </c>
      <c r="C290" s="238">
        <v>283</v>
      </c>
      <c r="D290" s="239" t="s">
        <v>1494</v>
      </c>
      <c r="E290" s="247">
        <v>1410.3999999999999</v>
      </c>
      <c r="F290" s="138">
        <v>1203.5999999999999</v>
      </c>
      <c r="G290" s="138">
        <v>0</v>
      </c>
      <c r="H290" s="138">
        <v>0</v>
      </c>
      <c r="I290" s="138">
        <v>0</v>
      </c>
      <c r="J290" s="138">
        <v>0</v>
      </c>
      <c r="K290" s="138">
        <v>0</v>
      </c>
      <c r="L290" s="138">
        <v>0</v>
      </c>
      <c r="M290" s="138">
        <v>206.8</v>
      </c>
      <c r="N290" s="241">
        <v>0</v>
      </c>
      <c r="O290" s="240">
        <v>1738.9</v>
      </c>
      <c r="P290" s="138">
        <v>1532.1</v>
      </c>
      <c r="Q290" s="139">
        <v>0</v>
      </c>
      <c r="R290" s="139">
        <v>0</v>
      </c>
      <c r="S290" s="138">
        <v>0</v>
      </c>
      <c r="T290" s="139">
        <v>0</v>
      </c>
      <c r="U290" s="139">
        <v>0</v>
      </c>
      <c r="V290" s="139">
        <v>0</v>
      </c>
      <c r="W290" s="139">
        <v>206.8</v>
      </c>
      <c r="X290" s="242">
        <v>0</v>
      </c>
      <c r="Y290" s="243">
        <v>1738.7070999999999</v>
      </c>
      <c r="Z290" s="139">
        <v>1532.1</v>
      </c>
      <c r="AA290" s="139">
        <v>0</v>
      </c>
      <c r="AB290" s="139">
        <v>0</v>
      </c>
      <c r="AC290" s="139">
        <v>0</v>
      </c>
      <c r="AD290" s="149">
        <v>0</v>
      </c>
      <c r="AE290" s="139">
        <v>0</v>
      </c>
      <c r="AF290" s="139">
        <v>0</v>
      </c>
      <c r="AG290" s="140">
        <v>206.6071</v>
      </c>
      <c r="AH290" s="142">
        <v>0</v>
      </c>
      <c r="AI290" s="247">
        <v>-0.1929000000002361</v>
      </c>
      <c r="AJ290" s="138">
        <v>0</v>
      </c>
      <c r="AK290" s="138">
        <v>0</v>
      </c>
      <c r="AL290" s="138">
        <v>0</v>
      </c>
      <c r="AM290" s="138">
        <v>0</v>
      </c>
      <c r="AN290" s="138">
        <v>0</v>
      </c>
      <c r="AO290" s="138">
        <v>0</v>
      </c>
      <c r="AP290" s="138">
        <v>0</v>
      </c>
      <c r="AQ290" s="138">
        <v>-0.19290000000000873</v>
      </c>
      <c r="AR290" s="241">
        <v>0</v>
      </c>
      <c r="AS290" s="247">
        <v>99.988906780148355</v>
      </c>
      <c r="AT290" s="138">
        <v>100</v>
      </c>
      <c r="AU290" s="138">
        <v>0</v>
      </c>
      <c r="AV290" s="138">
        <v>0</v>
      </c>
      <c r="AW290" s="138">
        <v>0</v>
      </c>
      <c r="AX290" s="138">
        <v>0</v>
      </c>
      <c r="AY290" s="138">
        <v>0</v>
      </c>
      <c r="AZ290" s="138">
        <v>0</v>
      </c>
      <c r="BA290" s="138">
        <v>99.906721470019335</v>
      </c>
      <c r="BB290" s="241">
        <v>0</v>
      </c>
    </row>
    <row r="291" spans="1:54" s="174" customFormat="1" ht="18" customHeight="1" x14ac:dyDescent="0.25">
      <c r="A291" s="244">
        <v>21</v>
      </c>
      <c r="B291" s="245">
        <v>223100</v>
      </c>
      <c r="C291" s="238">
        <v>284</v>
      </c>
      <c r="D291" s="239" t="s">
        <v>1495</v>
      </c>
      <c r="E291" s="247">
        <v>3437.2</v>
      </c>
      <c r="F291" s="138">
        <v>3034.6</v>
      </c>
      <c r="G291" s="138">
        <v>0</v>
      </c>
      <c r="H291" s="138">
        <v>0</v>
      </c>
      <c r="I291" s="138">
        <v>0</v>
      </c>
      <c r="J291" s="138">
        <v>0</v>
      </c>
      <c r="K291" s="138">
        <v>0</v>
      </c>
      <c r="L291" s="138">
        <v>0</v>
      </c>
      <c r="M291" s="138">
        <v>402.6</v>
      </c>
      <c r="N291" s="241">
        <v>0</v>
      </c>
      <c r="O291" s="240">
        <v>3691.7999999999997</v>
      </c>
      <c r="P291" s="138">
        <v>3289.2000000000003</v>
      </c>
      <c r="Q291" s="139">
        <v>0</v>
      </c>
      <c r="R291" s="139">
        <v>0</v>
      </c>
      <c r="S291" s="138">
        <v>0</v>
      </c>
      <c r="T291" s="139">
        <v>0</v>
      </c>
      <c r="U291" s="139">
        <v>0</v>
      </c>
      <c r="V291" s="139">
        <v>0</v>
      </c>
      <c r="W291" s="139">
        <v>402.6</v>
      </c>
      <c r="X291" s="242">
        <v>0</v>
      </c>
      <c r="Y291" s="243">
        <v>3431.7268000000004</v>
      </c>
      <c r="Z291" s="139">
        <v>3029.8758000000003</v>
      </c>
      <c r="AA291" s="139">
        <v>0</v>
      </c>
      <c r="AB291" s="139">
        <v>0</v>
      </c>
      <c r="AC291" s="139">
        <v>0</v>
      </c>
      <c r="AD291" s="149">
        <v>0</v>
      </c>
      <c r="AE291" s="139">
        <v>0</v>
      </c>
      <c r="AF291" s="139">
        <v>0</v>
      </c>
      <c r="AG291" s="140">
        <v>401.851</v>
      </c>
      <c r="AH291" s="142">
        <v>0</v>
      </c>
      <c r="AI291" s="247">
        <v>-260.07319999999936</v>
      </c>
      <c r="AJ291" s="138">
        <v>-259.32420000000002</v>
      </c>
      <c r="AK291" s="138">
        <v>0</v>
      </c>
      <c r="AL291" s="138">
        <v>0</v>
      </c>
      <c r="AM291" s="138">
        <v>0</v>
      </c>
      <c r="AN291" s="138">
        <v>0</v>
      </c>
      <c r="AO291" s="138">
        <v>0</v>
      </c>
      <c r="AP291" s="138">
        <v>0</v>
      </c>
      <c r="AQ291" s="138">
        <v>-0.74900000000002365</v>
      </c>
      <c r="AR291" s="241">
        <v>0</v>
      </c>
      <c r="AS291" s="247">
        <v>92.955382198385621</v>
      </c>
      <c r="AT291" s="138">
        <v>92.115888361911715</v>
      </c>
      <c r="AU291" s="138">
        <v>0</v>
      </c>
      <c r="AV291" s="138">
        <v>0</v>
      </c>
      <c r="AW291" s="138">
        <v>0</v>
      </c>
      <c r="AX291" s="138">
        <v>0</v>
      </c>
      <c r="AY291" s="138">
        <v>0</v>
      </c>
      <c r="AZ291" s="138">
        <v>0</v>
      </c>
      <c r="BA291" s="138">
        <v>99.81395926477893</v>
      </c>
      <c r="BB291" s="241">
        <v>0</v>
      </c>
    </row>
    <row r="292" spans="1:54" s="174" customFormat="1" ht="18" customHeight="1" x14ac:dyDescent="0.25">
      <c r="A292" s="244">
        <v>21</v>
      </c>
      <c r="B292" s="245">
        <v>223100</v>
      </c>
      <c r="C292" s="238">
        <v>285</v>
      </c>
      <c r="D292" s="239" t="s">
        <v>1496</v>
      </c>
      <c r="E292" s="247">
        <v>2238.3000000000002</v>
      </c>
      <c r="F292" s="138">
        <v>1919.3</v>
      </c>
      <c r="G292" s="138">
        <v>0</v>
      </c>
      <c r="H292" s="138">
        <v>0</v>
      </c>
      <c r="I292" s="138">
        <v>0</v>
      </c>
      <c r="J292" s="138">
        <v>0</v>
      </c>
      <c r="K292" s="138">
        <v>0</v>
      </c>
      <c r="L292" s="138">
        <v>0</v>
      </c>
      <c r="M292" s="138">
        <v>319</v>
      </c>
      <c r="N292" s="241">
        <v>0</v>
      </c>
      <c r="O292" s="240">
        <v>2347.1999999999998</v>
      </c>
      <c r="P292" s="138">
        <v>2028.1999999999998</v>
      </c>
      <c r="Q292" s="139">
        <v>0</v>
      </c>
      <c r="R292" s="139">
        <v>0</v>
      </c>
      <c r="S292" s="138">
        <v>0</v>
      </c>
      <c r="T292" s="139">
        <v>0</v>
      </c>
      <c r="U292" s="139">
        <v>0</v>
      </c>
      <c r="V292" s="139">
        <v>0</v>
      </c>
      <c r="W292" s="139">
        <v>319</v>
      </c>
      <c r="X292" s="242">
        <v>0</v>
      </c>
      <c r="Y292" s="243">
        <v>2263.7021999999997</v>
      </c>
      <c r="Z292" s="139">
        <v>1961.4288999999999</v>
      </c>
      <c r="AA292" s="139">
        <v>0</v>
      </c>
      <c r="AB292" s="139">
        <v>0</v>
      </c>
      <c r="AC292" s="139">
        <v>0</v>
      </c>
      <c r="AD292" s="149">
        <v>0</v>
      </c>
      <c r="AE292" s="139">
        <v>0</v>
      </c>
      <c r="AF292" s="139">
        <v>0</v>
      </c>
      <c r="AG292" s="140">
        <v>302.27330000000001</v>
      </c>
      <c r="AH292" s="142">
        <v>0</v>
      </c>
      <c r="AI292" s="247">
        <v>-83.497800000000097</v>
      </c>
      <c r="AJ292" s="138">
        <v>-66.771099999999933</v>
      </c>
      <c r="AK292" s="138">
        <v>0</v>
      </c>
      <c r="AL292" s="138">
        <v>0</v>
      </c>
      <c r="AM292" s="138">
        <v>0</v>
      </c>
      <c r="AN292" s="138">
        <v>0</v>
      </c>
      <c r="AO292" s="138">
        <v>0</v>
      </c>
      <c r="AP292" s="138">
        <v>0</v>
      </c>
      <c r="AQ292" s="138">
        <v>-16.726699999999994</v>
      </c>
      <c r="AR292" s="241">
        <v>0</v>
      </c>
      <c r="AS292" s="247">
        <v>96.442663599181998</v>
      </c>
      <c r="AT292" s="138">
        <v>96.70786411596491</v>
      </c>
      <c r="AU292" s="138">
        <v>0</v>
      </c>
      <c r="AV292" s="138">
        <v>0</v>
      </c>
      <c r="AW292" s="138">
        <v>0</v>
      </c>
      <c r="AX292" s="138">
        <v>0</v>
      </c>
      <c r="AY292" s="138">
        <v>0</v>
      </c>
      <c r="AZ292" s="138">
        <v>0</v>
      </c>
      <c r="BA292" s="138">
        <v>94.756520376175544</v>
      </c>
      <c r="BB292" s="241">
        <v>0</v>
      </c>
    </row>
    <row r="293" spans="1:54" s="174" customFormat="1" ht="18" customHeight="1" x14ac:dyDescent="0.25">
      <c r="A293" s="244">
        <v>21</v>
      </c>
      <c r="B293" s="245">
        <v>223100</v>
      </c>
      <c r="C293" s="238">
        <v>286</v>
      </c>
      <c r="D293" s="239" t="s">
        <v>1497</v>
      </c>
      <c r="E293" s="247">
        <v>2167.6999999999998</v>
      </c>
      <c r="F293" s="138">
        <v>1871.5</v>
      </c>
      <c r="G293" s="138">
        <v>0</v>
      </c>
      <c r="H293" s="138">
        <v>0</v>
      </c>
      <c r="I293" s="138">
        <v>0</v>
      </c>
      <c r="J293" s="138">
        <v>0</v>
      </c>
      <c r="K293" s="138">
        <v>0</v>
      </c>
      <c r="L293" s="138">
        <v>0</v>
      </c>
      <c r="M293" s="138">
        <v>296.2</v>
      </c>
      <c r="N293" s="241">
        <v>0</v>
      </c>
      <c r="O293" s="240">
        <v>2280.5</v>
      </c>
      <c r="P293" s="138">
        <v>1984.3000000000002</v>
      </c>
      <c r="Q293" s="139">
        <v>0</v>
      </c>
      <c r="R293" s="139">
        <v>0</v>
      </c>
      <c r="S293" s="138">
        <v>0</v>
      </c>
      <c r="T293" s="139">
        <v>0</v>
      </c>
      <c r="U293" s="139">
        <v>0</v>
      </c>
      <c r="V293" s="139">
        <v>0</v>
      </c>
      <c r="W293" s="139">
        <v>296.2</v>
      </c>
      <c r="X293" s="242">
        <v>0</v>
      </c>
      <c r="Y293" s="243">
        <v>2246.6857000000005</v>
      </c>
      <c r="Z293" s="139">
        <v>1950.8920000000003</v>
      </c>
      <c r="AA293" s="139">
        <v>0</v>
      </c>
      <c r="AB293" s="139">
        <v>0</v>
      </c>
      <c r="AC293" s="139">
        <v>0</v>
      </c>
      <c r="AD293" s="149">
        <v>0</v>
      </c>
      <c r="AE293" s="139">
        <v>0</v>
      </c>
      <c r="AF293" s="139">
        <v>0</v>
      </c>
      <c r="AG293" s="140">
        <v>295.7937</v>
      </c>
      <c r="AH293" s="142">
        <v>0</v>
      </c>
      <c r="AI293" s="247">
        <v>-33.814299999999548</v>
      </c>
      <c r="AJ293" s="138">
        <v>-33.407999999999902</v>
      </c>
      <c r="AK293" s="138">
        <v>0</v>
      </c>
      <c r="AL293" s="138">
        <v>0</v>
      </c>
      <c r="AM293" s="138">
        <v>0</v>
      </c>
      <c r="AN293" s="138">
        <v>0</v>
      </c>
      <c r="AO293" s="138">
        <v>0</v>
      </c>
      <c r="AP293" s="138">
        <v>0</v>
      </c>
      <c r="AQ293" s="138">
        <v>-0.40629999999998745</v>
      </c>
      <c r="AR293" s="241">
        <v>0</v>
      </c>
      <c r="AS293" s="247">
        <v>98.51724183293139</v>
      </c>
      <c r="AT293" s="138">
        <v>98.316383611349096</v>
      </c>
      <c r="AU293" s="138">
        <v>0</v>
      </c>
      <c r="AV293" s="138">
        <v>0</v>
      </c>
      <c r="AW293" s="138">
        <v>0</v>
      </c>
      <c r="AX293" s="138">
        <v>0</v>
      </c>
      <c r="AY293" s="138">
        <v>0</v>
      </c>
      <c r="AZ293" s="138">
        <v>0</v>
      </c>
      <c r="BA293" s="138">
        <v>99.862829169480079</v>
      </c>
      <c r="BB293" s="241">
        <v>0</v>
      </c>
    </row>
    <row r="294" spans="1:54" s="174" customFormat="1" ht="18" customHeight="1" x14ac:dyDescent="0.25">
      <c r="A294" s="244">
        <v>21</v>
      </c>
      <c r="B294" s="245">
        <v>223100</v>
      </c>
      <c r="C294" s="238">
        <v>287</v>
      </c>
      <c r="D294" s="239" t="s">
        <v>1498</v>
      </c>
      <c r="E294" s="247">
        <v>1083.3</v>
      </c>
      <c r="F294" s="138">
        <v>907.4</v>
      </c>
      <c r="G294" s="138">
        <v>0</v>
      </c>
      <c r="H294" s="138">
        <v>0</v>
      </c>
      <c r="I294" s="138">
        <v>0</v>
      </c>
      <c r="J294" s="138">
        <v>0</v>
      </c>
      <c r="K294" s="138">
        <v>0</v>
      </c>
      <c r="L294" s="138">
        <v>0</v>
      </c>
      <c r="M294" s="138">
        <v>175.9</v>
      </c>
      <c r="N294" s="241">
        <v>0</v>
      </c>
      <c r="O294" s="240">
        <v>1132.7</v>
      </c>
      <c r="P294" s="138">
        <v>956.8</v>
      </c>
      <c r="Q294" s="139">
        <v>0</v>
      </c>
      <c r="R294" s="139">
        <v>0</v>
      </c>
      <c r="S294" s="138">
        <v>0</v>
      </c>
      <c r="T294" s="139">
        <v>0</v>
      </c>
      <c r="U294" s="139">
        <v>0</v>
      </c>
      <c r="V294" s="139">
        <v>0</v>
      </c>
      <c r="W294" s="139">
        <v>175.9</v>
      </c>
      <c r="X294" s="242">
        <v>0</v>
      </c>
      <c r="Y294" s="243">
        <v>911.77800000000002</v>
      </c>
      <c r="Z294" s="139">
        <v>738.66030000000001</v>
      </c>
      <c r="AA294" s="139">
        <v>0</v>
      </c>
      <c r="AB294" s="139">
        <v>0</v>
      </c>
      <c r="AC294" s="139">
        <v>0</v>
      </c>
      <c r="AD294" s="149">
        <v>0</v>
      </c>
      <c r="AE294" s="139">
        <v>0</v>
      </c>
      <c r="AF294" s="139">
        <v>0</v>
      </c>
      <c r="AG294" s="140">
        <v>173.11770000000001</v>
      </c>
      <c r="AH294" s="142">
        <v>0</v>
      </c>
      <c r="AI294" s="247">
        <v>-220.92200000000003</v>
      </c>
      <c r="AJ294" s="138">
        <v>-218.13969999999995</v>
      </c>
      <c r="AK294" s="138">
        <v>0</v>
      </c>
      <c r="AL294" s="138">
        <v>0</v>
      </c>
      <c r="AM294" s="138">
        <v>0</v>
      </c>
      <c r="AN294" s="138">
        <v>0</v>
      </c>
      <c r="AO294" s="138">
        <v>0</v>
      </c>
      <c r="AP294" s="138">
        <v>0</v>
      </c>
      <c r="AQ294" s="138">
        <v>-2.7822999999999922</v>
      </c>
      <c r="AR294" s="241">
        <v>0</v>
      </c>
      <c r="AS294" s="247">
        <v>80.495983049351111</v>
      </c>
      <c r="AT294" s="138">
        <v>77.201118311036794</v>
      </c>
      <c r="AU294" s="138">
        <v>0</v>
      </c>
      <c r="AV294" s="138">
        <v>0</v>
      </c>
      <c r="AW294" s="138">
        <v>0</v>
      </c>
      <c r="AX294" s="138">
        <v>0</v>
      </c>
      <c r="AY294" s="138">
        <v>0</v>
      </c>
      <c r="AZ294" s="138">
        <v>0</v>
      </c>
      <c r="BA294" s="138">
        <v>98.418249005116536</v>
      </c>
      <c r="BB294" s="241">
        <v>0</v>
      </c>
    </row>
    <row r="295" spans="1:54" s="174" customFormat="1" ht="18" customHeight="1" x14ac:dyDescent="0.25">
      <c r="A295" s="244">
        <v>21</v>
      </c>
      <c r="B295" s="245">
        <v>223100</v>
      </c>
      <c r="C295" s="238">
        <v>288</v>
      </c>
      <c r="D295" s="239" t="s">
        <v>1492</v>
      </c>
      <c r="E295" s="247">
        <v>9062.7000000000007</v>
      </c>
      <c r="F295" s="138">
        <v>8095.3</v>
      </c>
      <c r="G295" s="138">
        <v>0</v>
      </c>
      <c r="H295" s="138">
        <v>0</v>
      </c>
      <c r="I295" s="138">
        <v>0</v>
      </c>
      <c r="J295" s="138">
        <v>0</v>
      </c>
      <c r="K295" s="138">
        <v>0</v>
      </c>
      <c r="L295" s="138">
        <v>0</v>
      </c>
      <c r="M295" s="138">
        <v>967.4</v>
      </c>
      <c r="N295" s="241">
        <v>0</v>
      </c>
      <c r="O295" s="240">
        <v>9380.3000000000029</v>
      </c>
      <c r="P295" s="138">
        <v>8412.9000000000015</v>
      </c>
      <c r="Q295" s="139">
        <v>0</v>
      </c>
      <c r="R295" s="139">
        <v>0</v>
      </c>
      <c r="S295" s="138">
        <v>0</v>
      </c>
      <c r="T295" s="139">
        <v>0</v>
      </c>
      <c r="U295" s="139">
        <v>0</v>
      </c>
      <c r="V295" s="139">
        <v>0</v>
      </c>
      <c r="W295" s="139">
        <v>967.4</v>
      </c>
      <c r="X295" s="242">
        <v>0</v>
      </c>
      <c r="Y295" s="243">
        <v>8969.2504000000008</v>
      </c>
      <c r="Z295" s="139">
        <v>8001.8504000000003</v>
      </c>
      <c r="AA295" s="139">
        <v>0</v>
      </c>
      <c r="AB295" s="139">
        <v>0</v>
      </c>
      <c r="AC295" s="139">
        <v>0</v>
      </c>
      <c r="AD295" s="149">
        <v>0</v>
      </c>
      <c r="AE295" s="139">
        <v>0</v>
      </c>
      <c r="AF295" s="139">
        <v>0</v>
      </c>
      <c r="AG295" s="140">
        <v>967.4</v>
      </c>
      <c r="AH295" s="142">
        <v>0</v>
      </c>
      <c r="AI295" s="247">
        <v>-411.0496000000021</v>
      </c>
      <c r="AJ295" s="138">
        <v>-411.04960000000119</v>
      </c>
      <c r="AK295" s="138">
        <v>0</v>
      </c>
      <c r="AL295" s="138">
        <v>0</v>
      </c>
      <c r="AM295" s="138">
        <v>0</v>
      </c>
      <c r="AN295" s="138">
        <v>0</v>
      </c>
      <c r="AO295" s="138">
        <v>0</v>
      </c>
      <c r="AP295" s="138">
        <v>0</v>
      </c>
      <c r="AQ295" s="138">
        <v>0</v>
      </c>
      <c r="AR295" s="241">
        <v>0</v>
      </c>
      <c r="AS295" s="247">
        <v>95.617948253254141</v>
      </c>
      <c r="AT295" s="138">
        <v>95.114055795266779</v>
      </c>
      <c r="AU295" s="138">
        <v>0</v>
      </c>
      <c r="AV295" s="138">
        <v>0</v>
      </c>
      <c r="AW295" s="138">
        <v>0</v>
      </c>
      <c r="AX295" s="138">
        <v>0</v>
      </c>
      <c r="AY295" s="138">
        <v>0</v>
      </c>
      <c r="AZ295" s="138">
        <v>0</v>
      </c>
      <c r="BA295" s="138">
        <v>100</v>
      </c>
      <c r="BB295" s="241">
        <v>0</v>
      </c>
    </row>
    <row r="296" spans="1:54" s="174" customFormat="1" ht="18" customHeight="1" x14ac:dyDescent="0.25">
      <c r="A296" s="244">
        <v>21</v>
      </c>
      <c r="B296" s="245">
        <v>223100</v>
      </c>
      <c r="C296" s="238">
        <v>289</v>
      </c>
      <c r="D296" s="239" t="s">
        <v>1499</v>
      </c>
      <c r="E296" s="247">
        <v>3034.2</v>
      </c>
      <c r="F296" s="138">
        <v>2725.2</v>
      </c>
      <c r="G296" s="138">
        <v>0</v>
      </c>
      <c r="H296" s="138">
        <v>0</v>
      </c>
      <c r="I296" s="138">
        <v>0</v>
      </c>
      <c r="J296" s="138">
        <v>0</v>
      </c>
      <c r="K296" s="138">
        <v>0</v>
      </c>
      <c r="L296" s="138">
        <v>0</v>
      </c>
      <c r="M296" s="138">
        <v>309</v>
      </c>
      <c r="N296" s="241">
        <v>0</v>
      </c>
      <c r="O296" s="240">
        <v>3379.2999999999997</v>
      </c>
      <c r="P296" s="138">
        <v>3070.2999999999997</v>
      </c>
      <c r="Q296" s="139">
        <v>0</v>
      </c>
      <c r="R296" s="139">
        <v>0</v>
      </c>
      <c r="S296" s="138">
        <v>0</v>
      </c>
      <c r="T296" s="139">
        <v>0</v>
      </c>
      <c r="U296" s="139">
        <v>0</v>
      </c>
      <c r="V296" s="139">
        <v>0</v>
      </c>
      <c r="W296" s="139">
        <v>309</v>
      </c>
      <c r="X296" s="242">
        <v>0</v>
      </c>
      <c r="Y296" s="243">
        <v>3379.2999999999997</v>
      </c>
      <c r="Z296" s="139">
        <v>3070.2999999999997</v>
      </c>
      <c r="AA296" s="139">
        <v>0</v>
      </c>
      <c r="AB296" s="139">
        <v>0</v>
      </c>
      <c r="AC296" s="139">
        <v>0</v>
      </c>
      <c r="AD296" s="149">
        <v>0</v>
      </c>
      <c r="AE296" s="139">
        <v>0</v>
      </c>
      <c r="AF296" s="139">
        <v>0</v>
      </c>
      <c r="AG296" s="140">
        <v>309</v>
      </c>
      <c r="AH296" s="142">
        <v>0</v>
      </c>
      <c r="AI296" s="247">
        <v>0</v>
      </c>
      <c r="AJ296" s="138">
        <v>0</v>
      </c>
      <c r="AK296" s="138">
        <v>0</v>
      </c>
      <c r="AL296" s="138">
        <v>0</v>
      </c>
      <c r="AM296" s="138">
        <v>0</v>
      </c>
      <c r="AN296" s="138">
        <v>0</v>
      </c>
      <c r="AO296" s="138">
        <v>0</v>
      </c>
      <c r="AP296" s="138">
        <v>0</v>
      </c>
      <c r="AQ296" s="138">
        <v>0</v>
      </c>
      <c r="AR296" s="241">
        <v>0</v>
      </c>
      <c r="AS296" s="247">
        <v>100</v>
      </c>
      <c r="AT296" s="138">
        <v>100</v>
      </c>
      <c r="AU296" s="138">
        <v>0</v>
      </c>
      <c r="AV296" s="138">
        <v>0</v>
      </c>
      <c r="AW296" s="138">
        <v>0</v>
      </c>
      <c r="AX296" s="138">
        <v>0</v>
      </c>
      <c r="AY296" s="138">
        <v>0</v>
      </c>
      <c r="AZ296" s="138">
        <v>0</v>
      </c>
      <c r="BA296" s="138">
        <v>100</v>
      </c>
      <c r="BB296" s="241">
        <v>0</v>
      </c>
    </row>
    <row r="297" spans="1:54" s="174" customFormat="1" ht="18" customHeight="1" x14ac:dyDescent="0.25">
      <c r="A297" s="244">
        <v>21</v>
      </c>
      <c r="B297" s="245">
        <v>223100</v>
      </c>
      <c r="C297" s="238">
        <v>290</v>
      </c>
      <c r="D297" s="239" t="s">
        <v>1500</v>
      </c>
      <c r="E297" s="247">
        <v>1238.8</v>
      </c>
      <c r="F297" s="138">
        <v>1103.5</v>
      </c>
      <c r="G297" s="138">
        <v>0</v>
      </c>
      <c r="H297" s="138">
        <v>0</v>
      </c>
      <c r="I297" s="138">
        <v>0</v>
      </c>
      <c r="J297" s="138">
        <v>0</v>
      </c>
      <c r="K297" s="138">
        <v>0</v>
      </c>
      <c r="L297" s="138">
        <v>0</v>
      </c>
      <c r="M297" s="138">
        <v>135.30000000000001</v>
      </c>
      <c r="N297" s="241">
        <v>0</v>
      </c>
      <c r="O297" s="240">
        <v>1414.6000000000001</v>
      </c>
      <c r="P297" s="138">
        <v>1279.3</v>
      </c>
      <c r="Q297" s="139">
        <v>0</v>
      </c>
      <c r="R297" s="139">
        <v>0</v>
      </c>
      <c r="S297" s="138">
        <v>0</v>
      </c>
      <c r="T297" s="139">
        <v>0</v>
      </c>
      <c r="U297" s="139">
        <v>0</v>
      </c>
      <c r="V297" s="139">
        <v>0</v>
      </c>
      <c r="W297" s="139">
        <v>135.30000000000001</v>
      </c>
      <c r="X297" s="242">
        <v>0</v>
      </c>
      <c r="Y297" s="243">
        <v>1413.6241</v>
      </c>
      <c r="Z297" s="139">
        <v>1278.3521000000001</v>
      </c>
      <c r="AA297" s="139">
        <v>0</v>
      </c>
      <c r="AB297" s="139">
        <v>0</v>
      </c>
      <c r="AC297" s="139">
        <v>0</v>
      </c>
      <c r="AD297" s="149">
        <v>0</v>
      </c>
      <c r="AE297" s="139">
        <v>0</v>
      </c>
      <c r="AF297" s="139">
        <v>0</v>
      </c>
      <c r="AG297" s="140">
        <v>135.27199999999999</v>
      </c>
      <c r="AH297" s="142">
        <v>0</v>
      </c>
      <c r="AI297" s="247">
        <v>-0.97590000000013788</v>
      </c>
      <c r="AJ297" s="138">
        <v>-0.9478999999998905</v>
      </c>
      <c r="AK297" s="138">
        <v>0</v>
      </c>
      <c r="AL297" s="138">
        <v>0</v>
      </c>
      <c r="AM297" s="138">
        <v>0</v>
      </c>
      <c r="AN297" s="138">
        <v>0</v>
      </c>
      <c r="AO297" s="138">
        <v>0</v>
      </c>
      <c r="AP297" s="138">
        <v>0</v>
      </c>
      <c r="AQ297" s="138">
        <v>-2.8000000000020009E-2</v>
      </c>
      <c r="AR297" s="241">
        <v>0</v>
      </c>
      <c r="AS297" s="247">
        <v>99.931012300296899</v>
      </c>
      <c r="AT297" s="138">
        <v>99.925904791682967</v>
      </c>
      <c r="AU297" s="138">
        <v>0</v>
      </c>
      <c r="AV297" s="138">
        <v>0</v>
      </c>
      <c r="AW297" s="138">
        <v>0</v>
      </c>
      <c r="AX297" s="138">
        <v>0</v>
      </c>
      <c r="AY297" s="138">
        <v>0</v>
      </c>
      <c r="AZ297" s="138">
        <v>0</v>
      </c>
      <c r="BA297" s="138">
        <v>99.979305247597921</v>
      </c>
      <c r="BB297" s="241">
        <v>0</v>
      </c>
    </row>
    <row r="298" spans="1:54" s="174" customFormat="1" ht="18" customHeight="1" x14ac:dyDescent="0.25">
      <c r="A298" s="244">
        <v>21</v>
      </c>
      <c r="B298" s="245">
        <v>223100</v>
      </c>
      <c r="C298" s="238">
        <v>291</v>
      </c>
      <c r="D298" s="239" t="s">
        <v>1501</v>
      </c>
      <c r="E298" s="247">
        <v>4643</v>
      </c>
      <c r="F298" s="138">
        <v>2603.1</v>
      </c>
      <c r="G298" s="138">
        <v>0</v>
      </c>
      <c r="H298" s="138">
        <v>1661.9</v>
      </c>
      <c r="I298" s="138">
        <v>0</v>
      </c>
      <c r="J298" s="138">
        <v>0</v>
      </c>
      <c r="K298" s="138">
        <v>0</v>
      </c>
      <c r="L298" s="138">
        <v>0</v>
      </c>
      <c r="M298" s="138">
        <v>378</v>
      </c>
      <c r="N298" s="241">
        <v>0</v>
      </c>
      <c r="O298" s="240">
        <v>4933.5</v>
      </c>
      <c r="P298" s="138">
        <v>2795.8999999999996</v>
      </c>
      <c r="Q298" s="139">
        <v>0</v>
      </c>
      <c r="R298" s="139">
        <v>0</v>
      </c>
      <c r="S298" s="138">
        <v>1759.6</v>
      </c>
      <c r="T298" s="139">
        <v>0</v>
      </c>
      <c r="U298" s="139">
        <v>0</v>
      </c>
      <c r="V298" s="139">
        <v>0</v>
      </c>
      <c r="W298" s="139">
        <v>378</v>
      </c>
      <c r="X298" s="242">
        <v>0</v>
      </c>
      <c r="Y298" s="243">
        <v>4919.3456999999999</v>
      </c>
      <c r="Z298" s="139">
        <v>2795.8999999999996</v>
      </c>
      <c r="AA298" s="139">
        <v>0</v>
      </c>
      <c r="AB298" s="139">
        <v>0</v>
      </c>
      <c r="AC298" s="139">
        <v>1745.4522999999999</v>
      </c>
      <c r="AD298" s="149">
        <v>0</v>
      </c>
      <c r="AE298" s="139">
        <v>0</v>
      </c>
      <c r="AF298" s="139">
        <v>0</v>
      </c>
      <c r="AG298" s="140">
        <v>377.99340000000001</v>
      </c>
      <c r="AH298" s="142">
        <v>0</v>
      </c>
      <c r="AI298" s="247">
        <v>-14.154300000000148</v>
      </c>
      <c r="AJ298" s="138">
        <v>0</v>
      </c>
      <c r="AK298" s="138">
        <v>0</v>
      </c>
      <c r="AL298" s="138">
        <v>0</v>
      </c>
      <c r="AM298" s="138">
        <v>-14.147699999999986</v>
      </c>
      <c r="AN298" s="138">
        <v>0</v>
      </c>
      <c r="AO298" s="138">
        <v>0</v>
      </c>
      <c r="AP298" s="138">
        <v>0</v>
      </c>
      <c r="AQ298" s="138">
        <v>-6.5999999999917236E-3</v>
      </c>
      <c r="AR298" s="241">
        <v>0</v>
      </c>
      <c r="AS298" s="247">
        <v>99.71309820614168</v>
      </c>
      <c r="AT298" s="138">
        <v>100</v>
      </c>
      <c r="AU298" s="138">
        <v>0</v>
      </c>
      <c r="AV298" s="138">
        <v>0</v>
      </c>
      <c r="AW298" s="138">
        <v>99.195970675153447</v>
      </c>
      <c r="AX298" s="138">
        <v>0</v>
      </c>
      <c r="AY298" s="138">
        <v>0</v>
      </c>
      <c r="AZ298" s="138">
        <v>0</v>
      </c>
      <c r="BA298" s="138">
        <v>99.998253968253977</v>
      </c>
      <c r="BB298" s="241">
        <v>0</v>
      </c>
    </row>
    <row r="299" spans="1:54" s="174" customFormat="1" ht="18" customHeight="1" x14ac:dyDescent="0.25">
      <c r="A299" s="244">
        <v>21</v>
      </c>
      <c r="B299" s="245">
        <v>223100</v>
      </c>
      <c r="C299" s="238">
        <v>292</v>
      </c>
      <c r="D299" s="239" t="s">
        <v>1502</v>
      </c>
      <c r="E299" s="247">
        <v>5458.2</v>
      </c>
      <c r="F299" s="138">
        <v>4754.8999999999996</v>
      </c>
      <c r="G299" s="138">
        <v>0</v>
      </c>
      <c r="H299" s="138">
        <v>0</v>
      </c>
      <c r="I299" s="138">
        <v>0</v>
      </c>
      <c r="J299" s="138">
        <v>0</v>
      </c>
      <c r="K299" s="138">
        <v>0</v>
      </c>
      <c r="L299" s="138">
        <v>0</v>
      </c>
      <c r="M299" s="138">
        <v>703.3</v>
      </c>
      <c r="N299" s="241">
        <v>0</v>
      </c>
      <c r="O299" s="240">
        <v>5632.0000000000009</v>
      </c>
      <c r="P299" s="138">
        <v>4928.7</v>
      </c>
      <c r="Q299" s="139">
        <v>0</v>
      </c>
      <c r="R299" s="139">
        <v>0</v>
      </c>
      <c r="S299" s="138">
        <v>0</v>
      </c>
      <c r="T299" s="139">
        <v>0</v>
      </c>
      <c r="U299" s="139">
        <v>0</v>
      </c>
      <c r="V299" s="139">
        <v>0</v>
      </c>
      <c r="W299" s="139">
        <v>703.3</v>
      </c>
      <c r="X299" s="242">
        <v>0</v>
      </c>
      <c r="Y299" s="243">
        <v>5632</v>
      </c>
      <c r="Z299" s="139">
        <v>4928.7</v>
      </c>
      <c r="AA299" s="139">
        <v>0</v>
      </c>
      <c r="AB299" s="139">
        <v>0</v>
      </c>
      <c r="AC299" s="139">
        <v>0</v>
      </c>
      <c r="AD299" s="149">
        <v>0</v>
      </c>
      <c r="AE299" s="139">
        <v>0</v>
      </c>
      <c r="AF299" s="139">
        <v>0</v>
      </c>
      <c r="AG299" s="140">
        <v>703.3</v>
      </c>
      <c r="AH299" s="142">
        <v>0</v>
      </c>
      <c r="AI299" s="247">
        <v>0</v>
      </c>
      <c r="AJ299" s="138">
        <v>0</v>
      </c>
      <c r="AK299" s="138">
        <v>0</v>
      </c>
      <c r="AL299" s="138">
        <v>0</v>
      </c>
      <c r="AM299" s="138">
        <v>0</v>
      </c>
      <c r="AN299" s="138">
        <v>0</v>
      </c>
      <c r="AO299" s="138">
        <v>0</v>
      </c>
      <c r="AP299" s="138">
        <v>0</v>
      </c>
      <c r="AQ299" s="138">
        <v>0</v>
      </c>
      <c r="AR299" s="241">
        <v>0</v>
      </c>
      <c r="AS299" s="247">
        <v>99.999999999999986</v>
      </c>
      <c r="AT299" s="138">
        <v>100</v>
      </c>
      <c r="AU299" s="138">
        <v>0</v>
      </c>
      <c r="AV299" s="138">
        <v>0</v>
      </c>
      <c r="AW299" s="138">
        <v>0</v>
      </c>
      <c r="AX299" s="138">
        <v>0</v>
      </c>
      <c r="AY299" s="138">
        <v>0</v>
      </c>
      <c r="AZ299" s="138">
        <v>0</v>
      </c>
      <c r="BA299" s="138">
        <v>100</v>
      </c>
      <c r="BB299" s="241">
        <v>0</v>
      </c>
    </row>
    <row r="300" spans="1:54" s="174" customFormat="1" ht="18" customHeight="1" x14ac:dyDescent="0.25">
      <c r="A300" s="244">
        <v>21</v>
      </c>
      <c r="B300" s="245">
        <v>223100</v>
      </c>
      <c r="C300" s="238">
        <v>293</v>
      </c>
      <c r="D300" s="239" t="s">
        <v>1503</v>
      </c>
      <c r="E300" s="247">
        <v>2952.4</v>
      </c>
      <c r="F300" s="138">
        <v>2483.6</v>
      </c>
      <c r="G300" s="138">
        <v>0</v>
      </c>
      <c r="H300" s="138">
        <v>0</v>
      </c>
      <c r="I300" s="138">
        <v>0</v>
      </c>
      <c r="J300" s="138">
        <v>0</v>
      </c>
      <c r="K300" s="138">
        <v>0</v>
      </c>
      <c r="L300" s="138">
        <v>0</v>
      </c>
      <c r="M300" s="138">
        <v>468.8</v>
      </c>
      <c r="N300" s="241">
        <v>0</v>
      </c>
      <c r="O300" s="240">
        <v>3251.9</v>
      </c>
      <c r="P300" s="138">
        <v>2783.1</v>
      </c>
      <c r="Q300" s="139">
        <v>0</v>
      </c>
      <c r="R300" s="139">
        <v>0</v>
      </c>
      <c r="S300" s="138">
        <v>0</v>
      </c>
      <c r="T300" s="139">
        <v>0</v>
      </c>
      <c r="U300" s="139">
        <v>0</v>
      </c>
      <c r="V300" s="139">
        <v>0</v>
      </c>
      <c r="W300" s="139">
        <v>468.8</v>
      </c>
      <c r="X300" s="242">
        <v>0</v>
      </c>
      <c r="Y300" s="243">
        <v>3203.7282999999998</v>
      </c>
      <c r="Z300" s="139">
        <v>2783.1</v>
      </c>
      <c r="AA300" s="139">
        <v>0</v>
      </c>
      <c r="AB300" s="139">
        <v>0</v>
      </c>
      <c r="AC300" s="139">
        <v>0</v>
      </c>
      <c r="AD300" s="149">
        <v>0</v>
      </c>
      <c r="AE300" s="139">
        <v>0</v>
      </c>
      <c r="AF300" s="139">
        <v>0</v>
      </c>
      <c r="AG300" s="140">
        <v>420.62830000000002</v>
      </c>
      <c r="AH300" s="142">
        <v>0</v>
      </c>
      <c r="AI300" s="247">
        <v>-48.171700000000328</v>
      </c>
      <c r="AJ300" s="138">
        <v>0</v>
      </c>
      <c r="AK300" s="138">
        <v>0</v>
      </c>
      <c r="AL300" s="138">
        <v>0</v>
      </c>
      <c r="AM300" s="138">
        <v>0</v>
      </c>
      <c r="AN300" s="138">
        <v>0</v>
      </c>
      <c r="AO300" s="138">
        <v>0</v>
      </c>
      <c r="AP300" s="138">
        <v>0</v>
      </c>
      <c r="AQ300" s="138">
        <v>-48.171699999999987</v>
      </c>
      <c r="AR300" s="241">
        <v>0</v>
      </c>
      <c r="AS300" s="247">
        <v>98.518659860389306</v>
      </c>
      <c r="AT300" s="138">
        <v>100</v>
      </c>
      <c r="AU300" s="138">
        <v>0</v>
      </c>
      <c r="AV300" s="138">
        <v>0</v>
      </c>
      <c r="AW300" s="138">
        <v>0</v>
      </c>
      <c r="AX300" s="138">
        <v>0</v>
      </c>
      <c r="AY300" s="138">
        <v>0</v>
      </c>
      <c r="AZ300" s="138">
        <v>0</v>
      </c>
      <c r="BA300" s="138">
        <v>89.724466723549483</v>
      </c>
      <c r="BB300" s="241">
        <v>0</v>
      </c>
    </row>
    <row r="301" spans="1:54" s="174" customFormat="1" ht="18" customHeight="1" x14ac:dyDescent="0.25">
      <c r="A301" s="244">
        <v>21</v>
      </c>
      <c r="B301" s="245">
        <v>223100</v>
      </c>
      <c r="C301" s="238">
        <v>294</v>
      </c>
      <c r="D301" s="239" t="s">
        <v>1504</v>
      </c>
      <c r="E301" s="247">
        <v>2079.5</v>
      </c>
      <c r="F301" s="138">
        <v>1786.5</v>
      </c>
      <c r="G301" s="138">
        <v>0</v>
      </c>
      <c r="H301" s="138">
        <v>0</v>
      </c>
      <c r="I301" s="138">
        <v>0</v>
      </c>
      <c r="J301" s="138">
        <v>0</v>
      </c>
      <c r="K301" s="138">
        <v>0</v>
      </c>
      <c r="L301" s="138">
        <v>0</v>
      </c>
      <c r="M301" s="138">
        <v>293</v>
      </c>
      <c r="N301" s="241">
        <v>0</v>
      </c>
      <c r="O301" s="240">
        <v>2141.3000000000002</v>
      </c>
      <c r="P301" s="138">
        <v>1848.3</v>
      </c>
      <c r="Q301" s="139">
        <v>0</v>
      </c>
      <c r="R301" s="139">
        <v>0</v>
      </c>
      <c r="S301" s="138">
        <v>0</v>
      </c>
      <c r="T301" s="139">
        <v>0</v>
      </c>
      <c r="U301" s="139">
        <v>0</v>
      </c>
      <c r="V301" s="139">
        <v>0</v>
      </c>
      <c r="W301" s="139">
        <v>293</v>
      </c>
      <c r="X301" s="242">
        <v>0</v>
      </c>
      <c r="Y301" s="243">
        <v>2105.5324000000001</v>
      </c>
      <c r="Z301" s="139">
        <v>1812.7943</v>
      </c>
      <c r="AA301" s="139">
        <v>0</v>
      </c>
      <c r="AB301" s="139">
        <v>0</v>
      </c>
      <c r="AC301" s="139">
        <v>0</v>
      </c>
      <c r="AD301" s="149">
        <v>0</v>
      </c>
      <c r="AE301" s="139">
        <v>0</v>
      </c>
      <c r="AF301" s="139">
        <v>0</v>
      </c>
      <c r="AG301" s="140">
        <v>292.73809999999997</v>
      </c>
      <c r="AH301" s="142">
        <v>0</v>
      </c>
      <c r="AI301" s="247">
        <v>-35.76760000000013</v>
      </c>
      <c r="AJ301" s="138">
        <v>-35.505699999999933</v>
      </c>
      <c r="AK301" s="138">
        <v>0</v>
      </c>
      <c r="AL301" s="138">
        <v>0</v>
      </c>
      <c r="AM301" s="138">
        <v>0</v>
      </c>
      <c r="AN301" s="138">
        <v>0</v>
      </c>
      <c r="AO301" s="138">
        <v>0</v>
      </c>
      <c r="AP301" s="138">
        <v>0</v>
      </c>
      <c r="AQ301" s="138">
        <v>-0.26190000000002556</v>
      </c>
      <c r="AR301" s="241">
        <v>0</v>
      </c>
      <c r="AS301" s="247">
        <v>98.329631532246765</v>
      </c>
      <c r="AT301" s="138">
        <v>98.079007736839259</v>
      </c>
      <c r="AU301" s="138">
        <v>0</v>
      </c>
      <c r="AV301" s="138">
        <v>0</v>
      </c>
      <c r="AW301" s="138">
        <v>0</v>
      </c>
      <c r="AX301" s="138">
        <v>0</v>
      </c>
      <c r="AY301" s="138">
        <v>0</v>
      </c>
      <c r="AZ301" s="138">
        <v>0</v>
      </c>
      <c r="BA301" s="138">
        <v>99.910614334470978</v>
      </c>
      <c r="BB301" s="241">
        <v>0</v>
      </c>
    </row>
    <row r="302" spans="1:54" s="174" customFormat="1" ht="18" customHeight="1" x14ac:dyDescent="0.25">
      <c r="A302" s="244">
        <v>21</v>
      </c>
      <c r="B302" s="245">
        <v>223100</v>
      </c>
      <c r="C302" s="238">
        <v>295</v>
      </c>
      <c r="D302" s="239" t="s">
        <v>1505</v>
      </c>
      <c r="E302" s="247">
        <v>1368.6000000000001</v>
      </c>
      <c r="F302" s="138">
        <v>1190.2</v>
      </c>
      <c r="G302" s="138">
        <v>0</v>
      </c>
      <c r="H302" s="138">
        <v>0</v>
      </c>
      <c r="I302" s="138">
        <v>0</v>
      </c>
      <c r="J302" s="138">
        <v>0</v>
      </c>
      <c r="K302" s="138">
        <v>0</v>
      </c>
      <c r="L302" s="138">
        <v>0</v>
      </c>
      <c r="M302" s="138">
        <v>178.4</v>
      </c>
      <c r="N302" s="241">
        <v>0</v>
      </c>
      <c r="O302" s="240">
        <v>1396.3</v>
      </c>
      <c r="P302" s="138">
        <v>1217.8999999999999</v>
      </c>
      <c r="Q302" s="139">
        <v>0</v>
      </c>
      <c r="R302" s="139">
        <v>0</v>
      </c>
      <c r="S302" s="138">
        <v>0</v>
      </c>
      <c r="T302" s="139">
        <v>0</v>
      </c>
      <c r="U302" s="139">
        <v>0</v>
      </c>
      <c r="V302" s="139">
        <v>0</v>
      </c>
      <c r="W302" s="139">
        <v>178.4</v>
      </c>
      <c r="X302" s="242">
        <v>0</v>
      </c>
      <c r="Y302" s="243">
        <v>1394.7089000000001</v>
      </c>
      <c r="Z302" s="139">
        <v>1216.3489</v>
      </c>
      <c r="AA302" s="139">
        <v>0</v>
      </c>
      <c r="AB302" s="139">
        <v>0</v>
      </c>
      <c r="AC302" s="139">
        <v>0</v>
      </c>
      <c r="AD302" s="149">
        <v>0</v>
      </c>
      <c r="AE302" s="139">
        <v>0</v>
      </c>
      <c r="AF302" s="139">
        <v>0</v>
      </c>
      <c r="AG302" s="140">
        <v>178.36</v>
      </c>
      <c r="AH302" s="142">
        <v>0</v>
      </c>
      <c r="AI302" s="247">
        <v>-1.5910999999998694</v>
      </c>
      <c r="AJ302" s="138">
        <v>-1.5510999999999058</v>
      </c>
      <c r="AK302" s="138">
        <v>0</v>
      </c>
      <c r="AL302" s="138">
        <v>0</v>
      </c>
      <c r="AM302" s="138">
        <v>0</v>
      </c>
      <c r="AN302" s="138">
        <v>0</v>
      </c>
      <c r="AO302" s="138">
        <v>0</v>
      </c>
      <c r="AP302" s="138">
        <v>0</v>
      </c>
      <c r="AQ302" s="138">
        <v>-3.9999999999992042E-2</v>
      </c>
      <c r="AR302" s="241">
        <v>0</v>
      </c>
      <c r="AS302" s="247">
        <v>99.886048843371782</v>
      </c>
      <c r="AT302" s="138">
        <v>99.872641431973079</v>
      </c>
      <c r="AU302" s="138">
        <v>0</v>
      </c>
      <c r="AV302" s="138">
        <v>0</v>
      </c>
      <c r="AW302" s="138">
        <v>0</v>
      </c>
      <c r="AX302" s="138">
        <v>0</v>
      </c>
      <c r="AY302" s="138">
        <v>0</v>
      </c>
      <c r="AZ302" s="138">
        <v>0</v>
      </c>
      <c r="BA302" s="138">
        <v>99.97757847533633</v>
      </c>
      <c r="BB302" s="241">
        <v>0</v>
      </c>
    </row>
    <row r="303" spans="1:54" s="174" customFormat="1" ht="18" customHeight="1" x14ac:dyDescent="0.25">
      <c r="A303" s="244">
        <v>21</v>
      </c>
      <c r="B303" s="245">
        <v>223100</v>
      </c>
      <c r="C303" s="238">
        <v>296</v>
      </c>
      <c r="D303" s="239" t="s">
        <v>1506</v>
      </c>
      <c r="E303" s="247">
        <v>3176.5</v>
      </c>
      <c r="F303" s="138">
        <v>2792.5</v>
      </c>
      <c r="G303" s="138">
        <v>0</v>
      </c>
      <c r="H303" s="138">
        <v>0</v>
      </c>
      <c r="I303" s="138">
        <v>51.3</v>
      </c>
      <c r="J303" s="138">
        <v>0</v>
      </c>
      <c r="K303" s="138">
        <v>0</v>
      </c>
      <c r="L303" s="138">
        <v>0</v>
      </c>
      <c r="M303" s="138">
        <v>332.7</v>
      </c>
      <c r="N303" s="241">
        <v>0</v>
      </c>
      <c r="O303" s="240">
        <v>3288.2000000000003</v>
      </c>
      <c r="P303" s="138">
        <v>2904.2000000000003</v>
      </c>
      <c r="Q303" s="139">
        <v>0</v>
      </c>
      <c r="R303" s="139">
        <v>0</v>
      </c>
      <c r="S303" s="138">
        <v>0</v>
      </c>
      <c r="T303" s="139">
        <v>51.3</v>
      </c>
      <c r="U303" s="139">
        <v>0</v>
      </c>
      <c r="V303" s="139">
        <v>0</v>
      </c>
      <c r="W303" s="139">
        <v>332.7</v>
      </c>
      <c r="X303" s="242">
        <v>0</v>
      </c>
      <c r="Y303" s="243">
        <v>3038.3797999999997</v>
      </c>
      <c r="Z303" s="139">
        <v>2667.1958</v>
      </c>
      <c r="AA303" s="139">
        <v>0</v>
      </c>
      <c r="AB303" s="139">
        <v>0</v>
      </c>
      <c r="AC303" s="139">
        <v>0</v>
      </c>
      <c r="AD303" s="149">
        <v>38.484000000000002</v>
      </c>
      <c r="AE303" s="139">
        <v>0</v>
      </c>
      <c r="AF303" s="139">
        <v>0</v>
      </c>
      <c r="AG303" s="140">
        <v>332.7</v>
      </c>
      <c r="AH303" s="142">
        <v>0</v>
      </c>
      <c r="AI303" s="247">
        <v>-249.82020000000057</v>
      </c>
      <c r="AJ303" s="138">
        <v>-237.00420000000031</v>
      </c>
      <c r="AK303" s="138">
        <v>0</v>
      </c>
      <c r="AL303" s="138">
        <v>0</v>
      </c>
      <c r="AM303" s="138">
        <v>0</v>
      </c>
      <c r="AN303" s="138">
        <v>-12.815999999999995</v>
      </c>
      <c r="AO303" s="138">
        <v>0</v>
      </c>
      <c r="AP303" s="138">
        <v>0</v>
      </c>
      <c r="AQ303" s="138">
        <v>0</v>
      </c>
      <c r="AR303" s="241">
        <v>0</v>
      </c>
      <c r="AS303" s="247">
        <v>92.402524177361457</v>
      </c>
      <c r="AT303" s="138">
        <v>91.839260381516425</v>
      </c>
      <c r="AU303" s="138">
        <v>0</v>
      </c>
      <c r="AV303" s="138">
        <v>0</v>
      </c>
      <c r="AW303" s="138">
        <v>0</v>
      </c>
      <c r="AX303" s="138">
        <v>75.017543859649123</v>
      </c>
      <c r="AY303" s="138">
        <v>0</v>
      </c>
      <c r="AZ303" s="138">
        <v>0</v>
      </c>
      <c r="BA303" s="138">
        <v>100</v>
      </c>
      <c r="BB303" s="241">
        <v>0</v>
      </c>
    </row>
    <row r="304" spans="1:54" s="174" customFormat="1" ht="18" customHeight="1" x14ac:dyDescent="0.25">
      <c r="A304" s="244">
        <v>21</v>
      </c>
      <c r="B304" s="245">
        <v>223100</v>
      </c>
      <c r="C304" s="238">
        <v>297</v>
      </c>
      <c r="D304" s="239" t="s">
        <v>1507</v>
      </c>
      <c r="E304" s="247">
        <v>1300.8999999999999</v>
      </c>
      <c r="F304" s="138">
        <v>1125.0999999999999</v>
      </c>
      <c r="G304" s="138">
        <v>0</v>
      </c>
      <c r="H304" s="138">
        <v>0</v>
      </c>
      <c r="I304" s="138">
        <v>0</v>
      </c>
      <c r="J304" s="138">
        <v>0</v>
      </c>
      <c r="K304" s="138">
        <v>0</v>
      </c>
      <c r="L304" s="138">
        <v>0</v>
      </c>
      <c r="M304" s="138">
        <v>175.8</v>
      </c>
      <c r="N304" s="241">
        <v>0</v>
      </c>
      <c r="O304" s="240">
        <v>1409.5999999999997</v>
      </c>
      <c r="P304" s="138">
        <v>1233.8</v>
      </c>
      <c r="Q304" s="139">
        <v>0</v>
      </c>
      <c r="R304" s="139">
        <v>0</v>
      </c>
      <c r="S304" s="138">
        <v>0</v>
      </c>
      <c r="T304" s="139">
        <v>0</v>
      </c>
      <c r="U304" s="139">
        <v>0</v>
      </c>
      <c r="V304" s="139">
        <v>0</v>
      </c>
      <c r="W304" s="139">
        <v>175.8</v>
      </c>
      <c r="X304" s="242">
        <v>0</v>
      </c>
      <c r="Y304" s="243">
        <v>1196.6134000000002</v>
      </c>
      <c r="Z304" s="139">
        <v>1023.0100000000001</v>
      </c>
      <c r="AA304" s="139">
        <v>0</v>
      </c>
      <c r="AB304" s="139">
        <v>0</v>
      </c>
      <c r="AC304" s="139">
        <v>0</v>
      </c>
      <c r="AD304" s="149">
        <v>0</v>
      </c>
      <c r="AE304" s="139">
        <v>0</v>
      </c>
      <c r="AF304" s="139">
        <v>0</v>
      </c>
      <c r="AG304" s="140">
        <v>173.60339999999999</v>
      </c>
      <c r="AH304" s="142">
        <v>0</v>
      </c>
      <c r="AI304" s="247">
        <v>-212.9865999999995</v>
      </c>
      <c r="AJ304" s="138">
        <v>-210.78999999999985</v>
      </c>
      <c r="AK304" s="138">
        <v>0</v>
      </c>
      <c r="AL304" s="138">
        <v>0</v>
      </c>
      <c r="AM304" s="138">
        <v>0</v>
      </c>
      <c r="AN304" s="138">
        <v>0</v>
      </c>
      <c r="AO304" s="138">
        <v>0</v>
      </c>
      <c r="AP304" s="138">
        <v>0</v>
      </c>
      <c r="AQ304" s="138">
        <v>-2.1966000000000179</v>
      </c>
      <c r="AR304" s="241">
        <v>0</v>
      </c>
      <c r="AS304" s="247">
        <v>84.890280930760525</v>
      </c>
      <c r="AT304" s="138">
        <v>82.915383368455181</v>
      </c>
      <c r="AU304" s="138">
        <v>0</v>
      </c>
      <c r="AV304" s="138">
        <v>0</v>
      </c>
      <c r="AW304" s="138">
        <v>0</v>
      </c>
      <c r="AX304" s="138">
        <v>0</v>
      </c>
      <c r="AY304" s="138">
        <v>0</v>
      </c>
      <c r="AZ304" s="138">
        <v>0</v>
      </c>
      <c r="BA304" s="138">
        <v>98.750511945392489</v>
      </c>
      <c r="BB304" s="241">
        <v>0</v>
      </c>
    </row>
    <row r="305" spans="1:54" s="174" customFormat="1" ht="18" customHeight="1" x14ac:dyDescent="0.25">
      <c r="A305" s="244">
        <v>21</v>
      </c>
      <c r="B305" s="245">
        <v>223100</v>
      </c>
      <c r="C305" s="238">
        <v>298</v>
      </c>
      <c r="D305" s="239" t="s">
        <v>1508</v>
      </c>
      <c r="E305" s="247">
        <v>3170.7</v>
      </c>
      <c r="F305" s="138">
        <v>2682.2</v>
      </c>
      <c r="G305" s="138">
        <v>0</v>
      </c>
      <c r="H305" s="138">
        <v>0</v>
      </c>
      <c r="I305" s="138">
        <v>0</v>
      </c>
      <c r="J305" s="138">
        <v>0</v>
      </c>
      <c r="K305" s="138">
        <v>0</v>
      </c>
      <c r="L305" s="138">
        <v>0</v>
      </c>
      <c r="M305" s="138">
        <v>488.5</v>
      </c>
      <c r="N305" s="241">
        <v>0</v>
      </c>
      <c r="O305" s="240">
        <v>3310.5</v>
      </c>
      <c r="P305" s="138">
        <v>2822</v>
      </c>
      <c r="Q305" s="139">
        <v>0</v>
      </c>
      <c r="R305" s="139">
        <v>0</v>
      </c>
      <c r="S305" s="138">
        <v>0</v>
      </c>
      <c r="T305" s="139">
        <v>0</v>
      </c>
      <c r="U305" s="139">
        <v>0</v>
      </c>
      <c r="V305" s="139">
        <v>0</v>
      </c>
      <c r="W305" s="139">
        <v>488.5</v>
      </c>
      <c r="X305" s="242">
        <v>0</v>
      </c>
      <c r="Y305" s="243">
        <v>3238.1546000000003</v>
      </c>
      <c r="Z305" s="139">
        <v>2753.0590000000002</v>
      </c>
      <c r="AA305" s="139">
        <v>0</v>
      </c>
      <c r="AB305" s="139">
        <v>0</v>
      </c>
      <c r="AC305" s="139">
        <v>0</v>
      </c>
      <c r="AD305" s="149">
        <v>0</v>
      </c>
      <c r="AE305" s="139">
        <v>0</v>
      </c>
      <c r="AF305" s="139">
        <v>0</v>
      </c>
      <c r="AG305" s="140">
        <v>485.09559999999999</v>
      </c>
      <c r="AH305" s="142">
        <v>0</v>
      </c>
      <c r="AI305" s="247">
        <v>-72.3453999999997</v>
      </c>
      <c r="AJ305" s="138">
        <v>-68.940999999999804</v>
      </c>
      <c r="AK305" s="138">
        <v>0</v>
      </c>
      <c r="AL305" s="138">
        <v>0</v>
      </c>
      <c r="AM305" s="138">
        <v>0</v>
      </c>
      <c r="AN305" s="138">
        <v>0</v>
      </c>
      <c r="AO305" s="138">
        <v>0</v>
      </c>
      <c r="AP305" s="138">
        <v>0</v>
      </c>
      <c r="AQ305" s="138">
        <v>-3.4044000000000096</v>
      </c>
      <c r="AR305" s="241">
        <v>0</v>
      </c>
      <c r="AS305" s="247">
        <v>97.814668479081718</v>
      </c>
      <c r="AT305" s="138">
        <v>97.557016300496116</v>
      </c>
      <c r="AU305" s="138">
        <v>0</v>
      </c>
      <c r="AV305" s="138">
        <v>0</v>
      </c>
      <c r="AW305" s="138">
        <v>0</v>
      </c>
      <c r="AX305" s="138">
        <v>0</v>
      </c>
      <c r="AY305" s="138">
        <v>0</v>
      </c>
      <c r="AZ305" s="138">
        <v>0</v>
      </c>
      <c r="BA305" s="138">
        <v>99.303091095189359</v>
      </c>
      <c r="BB305" s="241">
        <v>0</v>
      </c>
    </row>
    <row r="306" spans="1:54" s="174" customFormat="1" ht="18" customHeight="1" x14ac:dyDescent="0.25">
      <c r="A306" s="244">
        <v>21</v>
      </c>
      <c r="B306" s="245">
        <v>223100</v>
      </c>
      <c r="C306" s="238">
        <v>299</v>
      </c>
      <c r="D306" s="239" t="s">
        <v>1509</v>
      </c>
      <c r="E306" s="247">
        <v>8917.2000000000007</v>
      </c>
      <c r="F306" s="138">
        <v>6502.6</v>
      </c>
      <c r="G306" s="138">
        <v>0</v>
      </c>
      <c r="H306" s="138">
        <v>1800.2</v>
      </c>
      <c r="I306" s="138">
        <v>0</v>
      </c>
      <c r="J306" s="138">
        <v>0</v>
      </c>
      <c r="K306" s="138">
        <v>0</v>
      </c>
      <c r="L306" s="138">
        <v>0</v>
      </c>
      <c r="M306" s="138">
        <v>614.4</v>
      </c>
      <c r="N306" s="241">
        <v>0</v>
      </c>
      <c r="O306" s="240">
        <v>9074.2999999999975</v>
      </c>
      <c r="P306" s="138">
        <v>6659.7</v>
      </c>
      <c r="Q306" s="139">
        <v>0</v>
      </c>
      <c r="R306" s="139">
        <v>0</v>
      </c>
      <c r="S306" s="138">
        <v>1800.2</v>
      </c>
      <c r="T306" s="139">
        <v>0</v>
      </c>
      <c r="U306" s="139">
        <v>0</v>
      </c>
      <c r="V306" s="139">
        <v>0</v>
      </c>
      <c r="W306" s="139">
        <v>614.4</v>
      </c>
      <c r="X306" s="242">
        <v>0</v>
      </c>
      <c r="Y306" s="243">
        <v>9053.3418999999994</v>
      </c>
      <c r="Z306" s="139">
        <v>6649.0231000000003</v>
      </c>
      <c r="AA306" s="139">
        <v>0</v>
      </c>
      <c r="AB306" s="139">
        <v>0</v>
      </c>
      <c r="AC306" s="139">
        <v>1789.9188000000001</v>
      </c>
      <c r="AD306" s="149">
        <v>0</v>
      </c>
      <c r="AE306" s="139">
        <v>0</v>
      </c>
      <c r="AF306" s="139">
        <v>0</v>
      </c>
      <c r="AG306" s="140">
        <v>614.4</v>
      </c>
      <c r="AH306" s="142">
        <v>0</v>
      </c>
      <c r="AI306" s="247">
        <v>-20.958099999998012</v>
      </c>
      <c r="AJ306" s="138">
        <v>-10.676899999999478</v>
      </c>
      <c r="AK306" s="138">
        <v>0</v>
      </c>
      <c r="AL306" s="138">
        <v>0</v>
      </c>
      <c r="AM306" s="138">
        <v>-10.281199999999899</v>
      </c>
      <c r="AN306" s="138">
        <v>0</v>
      </c>
      <c r="AO306" s="138">
        <v>0</v>
      </c>
      <c r="AP306" s="138">
        <v>0</v>
      </c>
      <c r="AQ306" s="138">
        <v>0</v>
      </c>
      <c r="AR306" s="241">
        <v>0</v>
      </c>
      <c r="AS306" s="247">
        <v>99.769038934132681</v>
      </c>
      <c r="AT306" s="138">
        <v>99.83967896451793</v>
      </c>
      <c r="AU306" s="138">
        <v>0</v>
      </c>
      <c r="AV306" s="138">
        <v>0</v>
      </c>
      <c r="AW306" s="138">
        <v>99.42888567936896</v>
      </c>
      <c r="AX306" s="138">
        <v>0</v>
      </c>
      <c r="AY306" s="138">
        <v>0</v>
      </c>
      <c r="AZ306" s="138">
        <v>0</v>
      </c>
      <c r="BA306" s="138">
        <v>100</v>
      </c>
      <c r="BB306" s="241">
        <v>0</v>
      </c>
    </row>
    <row r="307" spans="1:54" s="174" customFormat="1" ht="18" customHeight="1" x14ac:dyDescent="0.25">
      <c r="A307" s="244">
        <v>21</v>
      </c>
      <c r="B307" s="245">
        <v>223100</v>
      </c>
      <c r="C307" s="238">
        <v>300</v>
      </c>
      <c r="D307" s="239" t="s">
        <v>1510</v>
      </c>
      <c r="E307" s="247">
        <v>2166.1</v>
      </c>
      <c r="F307" s="138">
        <v>1902.6</v>
      </c>
      <c r="G307" s="138">
        <v>0</v>
      </c>
      <c r="H307" s="138">
        <v>0</v>
      </c>
      <c r="I307" s="138">
        <v>0</v>
      </c>
      <c r="J307" s="138">
        <v>0</v>
      </c>
      <c r="K307" s="138">
        <v>0</v>
      </c>
      <c r="L307" s="138">
        <v>0</v>
      </c>
      <c r="M307" s="138">
        <v>263.5</v>
      </c>
      <c r="N307" s="241">
        <v>0</v>
      </c>
      <c r="O307" s="240">
        <v>2227.5</v>
      </c>
      <c r="P307" s="138">
        <v>1963.9999999999998</v>
      </c>
      <c r="Q307" s="139">
        <v>0</v>
      </c>
      <c r="R307" s="139">
        <v>0</v>
      </c>
      <c r="S307" s="138">
        <v>0</v>
      </c>
      <c r="T307" s="139">
        <v>0</v>
      </c>
      <c r="U307" s="139">
        <v>0</v>
      </c>
      <c r="V307" s="139">
        <v>0</v>
      </c>
      <c r="W307" s="139">
        <v>263.5</v>
      </c>
      <c r="X307" s="242">
        <v>0</v>
      </c>
      <c r="Y307" s="243">
        <v>2066.6203</v>
      </c>
      <c r="Z307" s="139">
        <v>1803.1217999999999</v>
      </c>
      <c r="AA307" s="139">
        <v>0</v>
      </c>
      <c r="AB307" s="139">
        <v>0</v>
      </c>
      <c r="AC307" s="139">
        <v>0</v>
      </c>
      <c r="AD307" s="149">
        <v>0</v>
      </c>
      <c r="AE307" s="139">
        <v>0</v>
      </c>
      <c r="AF307" s="139">
        <v>0</v>
      </c>
      <c r="AG307" s="140">
        <v>263.49849999999998</v>
      </c>
      <c r="AH307" s="142">
        <v>0</v>
      </c>
      <c r="AI307" s="247">
        <v>-160.87969999999996</v>
      </c>
      <c r="AJ307" s="138">
        <v>-160.87819999999988</v>
      </c>
      <c r="AK307" s="138">
        <v>0</v>
      </c>
      <c r="AL307" s="138">
        <v>0</v>
      </c>
      <c r="AM307" s="138">
        <v>0</v>
      </c>
      <c r="AN307" s="138">
        <v>0</v>
      </c>
      <c r="AO307" s="138">
        <v>0</v>
      </c>
      <c r="AP307" s="138">
        <v>0</v>
      </c>
      <c r="AQ307" s="138">
        <v>-1.5000000000213731E-3</v>
      </c>
      <c r="AR307" s="241">
        <v>0</v>
      </c>
      <c r="AS307" s="247">
        <v>92.777566778900109</v>
      </c>
      <c r="AT307" s="138">
        <v>91.80864562118127</v>
      </c>
      <c r="AU307" s="138">
        <v>0</v>
      </c>
      <c r="AV307" s="138">
        <v>0</v>
      </c>
      <c r="AW307" s="138">
        <v>0</v>
      </c>
      <c r="AX307" s="138">
        <v>0</v>
      </c>
      <c r="AY307" s="138">
        <v>0</v>
      </c>
      <c r="AZ307" s="138">
        <v>0</v>
      </c>
      <c r="BA307" s="138">
        <v>99.999430740037937</v>
      </c>
      <c r="BB307" s="241">
        <v>0</v>
      </c>
    </row>
    <row r="308" spans="1:54" s="174" customFormat="1" ht="18" customHeight="1" x14ac:dyDescent="0.25">
      <c r="A308" s="244">
        <v>21</v>
      </c>
      <c r="B308" s="245">
        <v>223100</v>
      </c>
      <c r="C308" s="238">
        <v>301</v>
      </c>
      <c r="D308" s="239" t="s">
        <v>1511</v>
      </c>
      <c r="E308" s="247">
        <v>2541.1999999999998</v>
      </c>
      <c r="F308" s="138">
        <v>2281.1</v>
      </c>
      <c r="G308" s="138">
        <v>0</v>
      </c>
      <c r="H308" s="138">
        <v>0</v>
      </c>
      <c r="I308" s="138">
        <v>0</v>
      </c>
      <c r="J308" s="138">
        <v>0</v>
      </c>
      <c r="K308" s="138">
        <v>0</v>
      </c>
      <c r="L308" s="138">
        <v>0</v>
      </c>
      <c r="M308" s="138">
        <v>260.10000000000002</v>
      </c>
      <c r="N308" s="241">
        <v>0</v>
      </c>
      <c r="O308" s="240">
        <v>2610.4</v>
      </c>
      <c r="P308" s="138">
        <v>2350.2999999999997</v>
      </c>
      <c r="Q308" s="139">
        <v>0</v>
      </c>
      <c r="R308" s="139">
        <v>0</v>
      </c>
      <c r="S308" s="138">
        <v>0</v>
      </c>
      <c r="T308" s="139">
        <v>0</v>
      </c>
      <c r="U308" s="139">
        <v>0</v>
      </c>
      <c r="V308" s="139">
        <v>0</v>
      </c>
      <c r="W308" s="139">
        <v>260.10000000000002</v>
      </c>
      <c r="X308" s="242">
        <v>0</v>
      </c>
      <c r="Y308" s="243">
        <v>2610.3999999999996</v>
      </c>
      <c r="Z308" s="139">
        <v>2350.2999999999997</v>
      </c>
      <c r="AA308" s="139">
        <v>0</v>
      </c>
      <c r="AB308" s="139">
        <v>0</v>
      </c>
      <c r="AC308" s="139">
        <v>0</v>
      </c>
      <c r="AD308" s="149">
        <v>0</v>
      </c>
      <c r="AE308" s="139">
        <v>0</v>
      </c>
      <c r="AF308" s="139">
        <v>0</v>
      </c>
      <c r="AG308" s="140">
        <v>260.10000000000002</v>
      </c>
      <c r="AH308" s="142">
        <v>0</v>
      </c>
      <c r="AI308" s="247">
        <v>0</v>
      </c>
      <c r="AJ308" s="138">
        <v>0</v>
      </c>
      <c r="AK308" s="138">
        <v>0</v>
      </c>
      <c r="AL308" s="138">
        <v>0</v>
      </c>
      <c r="AM308" s="138">
        <v>0</v>
      </c>
      <c r="AN308" s="138">
        <v>0</v>
      </c>
      <c r="AO308" s="138">
        <v>0</v>
      </c>
      <c r="AP308" s="138">
        <v>0</v>
      </c>
      <c r="AQ308" s="138">
        <v>0</v>
      </c>
      <c r="AR308" s="241">
        <v>0</v>
      </c>
      <c r="AS308" s="247">
        <v>99.999999999999972</v>
      </c>
      <c r="AT308" s="138">
        <v>100</v>
      </c>
      <c r="AU308" s="138">
        <v>0</v>
      </c>
      <c r="AV308" s="138">
        <v>0</v>
      </c>
      <c r="AW308" s="138">
        <v>0</v>
      </c>
      <c r="AX308" s="138">
        <v>0</v>
      </c>
      <c r="AY308" s="138">
        <v>0</v>
      </c>
      <c r="AZ308" s="138">
        <v>0</v>
      </c>
      <c r="BA308" s="138">
        <v>100</v>
      </c>
      <c r="BB308" s="241">
        <v>0</v>
      </c>
    </row>
    <row r="309" spans="1:54" s="174" customFormat="1" ht="18" customHeight="1" x14ac:dyDescent="0.25">
      <c r="A309" s="244">
        <v>21</v>
      </c>
      <c r="B309" s="245">
        <v>223100</v>
      </c>
      <c r="C309" s="238">
        <v>302</v>
      </c>
      <c r="D309" s="239" t="s">
        <v>1512</v>
      </c>
      <c r="E309" s="247">
        <v>4235.1000000000004</v>
      </c>
      <c r="F309" s="138">
        <v>3938.8</v>
      </c>
      <c r="G309" s="138">
        <v>0</v>
      </c>
      <c r="H309" s="138">
        <v>0</v>
      </c>
      <c r="I309" s="138">
        <v>0</v>
      </c>
      <c r="J309" s="138">
        <v>0</v>
      </c>
      <c r="K309" s="138">
        <v>0</v>
      </c>
      <c r="L309" s="138">
        <v>0</v>
      </c>
      <c r="M309" s="138">
        <v>296.3</v>
      </c>
      <c r="N309" s="241">
        <v>0</v>
      </c>
      <c r="O309" s="240">
        <v>4579.0999999999995</v>
      </c>
      <c r="P309" s="138">
        <v>4282.8</v>
      </c>
      <c r="Q309" s="139">
        <v>0</v>
      </c>
      <c r="R309" s="139">
        <v>0</v>
      </c>
      <c r="S309" s="138">
        <v>0</v>
      </c>
      <c r="T309" s="139">
        <v>0</v>
      </c>
      <c r="U309" s="139">
        <v>0</v>
      </c>
      <c r="V309" s="139">
        <v>0</v>
      </c>
      <c r="W309" s="139">
        <v>296.3</v>
      </c>
      <c r="X309" s="242">
        <v>0</v>
      </c>
      <c r="Y309" s="243">
        <v>4430.7109</v>
      </c>
      <c r="Z309" s="139">
        <v>4134.4108999999999</v>
      </c>
      <c r="AA309" s="139">
        <v>0</v>
      </c>
      <c r="AB309" s="139">
        <v>0</v>
      </c>
      <c r="AC309" s="139">
        <v>0</v>
      </c>
      <c r="AD309" s="149">
        <v>0</v>
      </c>
      <c r="AE309" s="139">
        <v>0</v>
      </c>
      <c r="AF309" s="139">
        <v>0</v>
      </c>
      <c r="AG309" s="140">
        <v>296.3</v>
      </c>
      <c r="AH309" s="142">
        <v>0</v>
      </c>
      <c r="AI309" s="247">
        <v>-148.38909999999942</v>
      </c>
      <c r="AJ309" s="138">
        <v>-148.38910000000033</v>
      </c>
      <c r="AK309" s="138">
        <v>0</v>
      </c>
      <c r="AL309" s="138">
        <v>0</v>
      </c>
      <c r="AM309" s="138">
        <v>0</v>
      </c>
      <c r="AN309" s="138">
        <v>0</v>
      </c>
      <c r="AO309" s="138">
        <v>0</v>
      </c>
      <c r="AP309" s="138">
        <v>0</v>
      </c>
      <c r="AQ309" s="138">
        <v>0</v>
      </c>
      <c r="AR309" s="241">
        <v>0</v>
      </c>
      <c r="AS309" s="247">
        <v>96.759426524862974</v>
      </c>
      <c r="AT309" s="138">
        <v>96.535231624171089</v>
      </c>
      <c r="AU309" s="138">
        <v>0</v>
      </c>
      <c r="AV309" s="138">
        <v>0</v>
      </c>
      <c r="AW309" s="138">
        <v>0</v>
      </c>
      <c r="AX309" s="138">
        <v>0</v>
      </c>
      <c r="AY309" s="138">
        <v>0</v>
      </c>
      <c r="AZ309" s="138">
        <v>0</v>
      </c>
      <c r="BA309" s="138">
        <v>100</v>
      </c>
      <c r="BB309" s="241">
        <v>0</v>
      </c>
    </row>
    <row r="310" spans="1:54" s="174" customFormat="1" ht="18" customHeight="1" x14ac:dyDescent="0.25">
      <c r="A310" s="244">
        <v>21</v>
      </c>
      <c r="B310" s="245">
        <v>223100</v>
      </c>
      <c r="C310" s="238">
        <v>303</v>
      </c>
      <c r="D310" s="239" t="s">
        <v>1513</v>
      </c>
      <c r="E310" s="247">
        <v>2068.1</v>
      </c>
      <c r="F310" s="138">
        <v>1872.2</v>
      </c>
      <c r="G310" s="138">
        <v>0</v>
      </c>
      <c r="H310" s="138">
        <v>0</v>
      </c>
      <c r="I310" s="138">
        <v>0</v>
      </c>
      <c r="J310" s="138">
        <v>0</v>
      </c>
      <c r="K310" s="138">
        <v>0</v>
      </c>
      <c r="L310" s="138">
        <v>0</v>
      </c>
      <c r="M310" s="138">
        <v>195.9</v>
      </c>
      <c r="N310" s="241">
        <v>0</v>
      </c>
      <c r="O310" s="240">
        <v>2229.1999999999998</v>
      </c>
      <c r="P310" s="138">
        <v>2033.3</v>
      </c>
      <c r="Q310" s="139">
        <v>0</v>
      </c>
      <c r="R310" s="139">
        <v>0</v>
      </c>
      <c r="S310" s="138">
        <v>0</v>
      </c>
      <c r="T310" s="139">
        <v>0</v>
      </c>
      <c r="U310" s="139">
        <v>0</v>
      </c>
      <c r="V310" s="139">
        <v>0</v>
      </c>
      <c r="W310" s="139">
        <v>195.9</v>
      </c>
      <c r="X310" s="242">
        <v>0</v>
      </c>
      <c r="Y310" s="243">
        <v>2122.7727</v>
      </c>
      <c r="Z310" s="139">
        <v>1926.8726999999999</v>
      </c>
      <c r="AA310" s="139">
        <v>0</v>
      </c>
      <c r="AB310" s="139">
        <v>0</v>
      </c>
      <c r="AC310" s="139">
        <v>0</v>
      </c>
      <c r="AD310" s="149">
        <v>0</v>
      </c>
      <c r="AE310" s="139">
        <v>0</v>
      </c>
      <c r="AF310" s="139">
        <v>0</v>
      </c>
      <c r="AG310" s="140">
        <v>195.9</v>
      </c>
      <c r="AH310" s="142">
        <v>0</v>
      </c>
      <c r="AI310" s="247">
        <v>-106.42729999999983</v>
      </c>
      <c r="AJ310" s="138">
        <v>-106.42730000000006</v>
      </c>
      <c r="AK310" s="138">
        <v>0</v>
      </c>
      <c r="AL310" s="138">
        <v>0</v>
      </c>
      <c r="AM310" s="138">
        <v>0</v>
      </c>
      <c r="AN310" s="138">
        <v>0</v>
      </c>
      <c r="AO310" s="138">
        <v>0</v>
      </c>
      <c r="AP310" s="138">
        <v>0</v>
      </c>
      <c r="AQ310" s="138">
        <v>0</v>
      </c>
      <c r="AR310" s="241">
        <v>0</v>
      </c>
      <c r="AS310" s="247">
        <v>95.225762605418993</v>
      </c>
      <c r="AT310" s="138">
        <v>94.765784684994841</v>
      </c>
      <c r="AU310" s="138">
        <v>0</v>
      </c>
      <c r="AV310" s="138">
        <v>0</v>
      </c>
      <c r="AW310" s="138">
        <v>0</v>
      </c>
      <c r="AX310" s="138">
        <v>0</v>
      </c>
      <c r="AY310" s="138">
        <v>0</v>
      </c>
      <c r="AZ310" s="138">
        <v>0</v>
      </c>
      <c r="BA310" s="138">
        <v>100</v>
      </c>
      <c r="BB310" s="241">
        <v>0</v>
      </c>
    </row>
    <row r="311" spans="1:54" s="174" customFormat="1" ht="18" customHeight="1" x14ac:dyDescent="0.25">
      <c r="A311" s="244">
        <v>21</v>
      </c>
      <c r="B311" s="245">
        <v>223100</v>
      </c>
      <c r="C311" s="238">
        <v>304</v>
      </c>
      <c r="D311" s="239" t="s">
        <v>1514</v>
      </c>
      <c r="E311" s="247">
        <v>1008.5</v>
      </c>
      <c r="F311" s="138">
        <v>870.8</v>
      </c>
      <c r="G311" s="138">
        <v>0</v>
      </c>
      <c r="H311" s="138">
        <v>0</v>
      </c>
      <c r="I311" s="138">
        <v>0</v>
      </c>
      <c r="J311" s="138">
        <v>0</v>
      </c>
      <c r="K311" s="138">
        <v>0</v>
      </c>
      <c r="L311" s="138">
        <v>0</v>
      </c>
      <c r="M311" s="138">
        <v>137.69999999999999</v>
      </c>
      <c r="N311" s="241">
        <v>0</v>
      </c>
      <c r="O311" s="240">
        <v>1233.6999999999998</v>
      </c>
      <c r="P311" s="138">
        <v>1096</v>
      </c>
      <c r="Q311" s="139">
        <v>0</v>
      </c>
      <c r="R311" s="139">
        <v>0</v>
      </c>
      <c r="S311" s="138">
        <v>0</v>
      </c>
      <c r="T311" s="139">
        <v>0</v>
      </c>
      <c r="U311" s="139">
        <v>0</v>
      </c>
      <c r="V311" s="139">
        <v>0</v>
      </c>
      <c r="W311" s="139">
        <v>137.69999999999999</v>
      </c>
      <c r="X311" s="242">
        <v>0</v>
      </c>
      <c r="Y311" s="243">
        <v>1106.8238000000001</v>
      </c>
      <c r="Z311" s="139">
        <v>969.18380000000002</v>
      </c>
      <c r="AA311" s="139">
        <v>0</v>
      </c>
      <c r="AB311" s="139">
        <v>0</v>
      </c>
      <c r="AC311" s="139">
        <v>0</v>
      </c>
      <c r="AD311" s="149">
        <v>0</v>
      </c>
      <c r="AE311" s="139">
        <v>0</v>
      </c>
      <c r="AF311" s="139">
        <v>0</v>
      </c>
      <c r="AG311" s="140">
        <v>137.63999999999999</v>
      </c>
      <c r="AH311" s="142">
        <v>0</v>
      </c>
      <c r="AI311" s="247">
        <v>-126.8761999999997</v>
      </c>
      <c r="AJ311" s="138">
        <v>-126.81619999999998</v>
      </c>
      <c r="AK311" s="138">
        <v>0</v>
      </c>
      <c r="AL311" s="138">
        <v>0</v>
      </c>
      <c r="AM311" s="138">
        <v>0</v>
      </c>
      <c r="AN311" s="138">
        <v>0</v>
      </c>
      <c r="AO311" s="138">
        <v>0</v>
      </c>
      <c r="AP311" s="138">
        <v>0</v>
      </c>
      <c r="AQ311" s="138">
        <v>-6.0000000000002274E-2</v>
      </c>
      <c r="AR311" s="241">
        <v>0</v>
      </c>
      <c r="AS311" s="247">
        <v>89.715798005998238</v>
      </c>
      <c r="AT311" s="138">
        <v>88.42917883211679</v>
      </c>
      <c r="AU311" s="138">
        <v>0</v>
      </c>
      <c r="AV311" s="138">
        <v>0</v>
      </c>
      <c r="AW311" s="138">
        <v>0</v>
      </c>
      <c r="AX311" s="138">
        <v>0</v>
      </c>
      <c r="AY311" s="138">
        <v>0</v>
      </c>
      <c r="AZ311" s="138">
        <v>0</v>
      </c>
      <c r="BA311" s="138">
        <v>99.956427015250554</v>
      </c>
      <c r="BB311" s="241">
        <v>0</v>
      </c>
    </row>
    <row r="312" spans="1:54" s="174" customFormat="1" ht="18" customHeight="1" x14ac:dyDescent="0.25">
      <c r="A312" s="244">
        <v>21</v>
      </c>
      <c r="B312" s="245">
        <v>223100</v>
      </c>
      <c r="C312" s="238">
        <v>305</v>
      </c>
      <c r="D312" s="239" t="s">
        <v>1515</v>
      </c>
      <c r="E312" s="247">
        <v>2959.1000000000004</v>
      </c>
      <c r="F312" s="138">
        <v>2612.3000000000002</v>
      </c>
      <c r="G312" s="138">
        <v>0</v>
      </c>
      <c r="H312" s="138">
        <v>0</v>
      </c>
      <c r="I312" s="138">
        <v>0</v>
      </c>
      <c r="J312" s="138">
        <v>0</v>
      </c>
      <c r="K312" s="138">
        <v>0</v>
      </c>
      <c r="L312" s="138">
        <v>0</v>
      </c>
      <c r="M312" s="138">
        <v>346.8</v>
      </c>
      <c r="N312" s="241">
        <v>0</v>
      </c>
      <c r="O312" s="240">
        <v>3054.4</v>
      </c>
      <c r="P312" s="138">
        <v>2707.6</v>
      </c>
      <c r="Q312" s="139">
        <v>0</v>
      </c>
      <c r="R312" s="139">
        <v>0</v>
      </c>
      <c r="S312" s="138">
        <v>0</v>
      </c>
      <c r="T312" s="139">
        <v>0</v>
      </c>
      <c r="U312" s="139">
        <v>0</v>
      </c>
      <c r="V312" s="139">
        <v>0</v>
      </c>
      <c r="W312" s="139">
        <v>346.8</v>
      </c>
      <c r="X312" s="242">
        <v>0</v>
      </c>
      <c r="Y312" s="243">
        <v>3050.8245999999999</v>
      </c>
      <c r="Z312" s="139">
        <v>2707.6</v>
      </c>
      <c r="AA312" s="139">
        <v>0</v>
      </c>
      <c r="AB312" s="139">
        <v>0</v>
      </c>
      <c r="AC312" s="139">
        <v>0</v>
      </c>
      <c r="AD312" s="149">
        <v>0</v>
      </c>
      <c r="AE312" s="139">
        <v>0</v>
      </c>
      <c r="AF312" s="139">
        <v>0</v>
      </c>
      <c r="AG312" s="140">
        <v>343.22460000000001</v>
      </c>
      <c r="AH312" s="142">
        <v>0</v>
      </c>
      <c r="AI312" s="247">
        <v>-3.5754000000001724</v>
      </c>
      <c r="AJ312" s="138">
        <v>0</v>
      </c>
      <c r="AK312" s="138">
        <v>0</v>
      </c>
      <c r="AL312" s="138">
        <v>0</v>
      </c>
      <c r="AM312" s="138">
        <v>0</v>
      </c>
      <c r="AN312" s="138">
        <v>0</v>
      </c>
      <c r="AO312" s="138">
        <v>0</v>
      </c>
      <c r="AP312" s="138">
        <v>0</v>
      </c>
      <c r="AQ312" s="138">
        <v>-3.5754000000000019</v>
      </c>
      <c r="AR312" s="241">
        <v>0</v>
      </c>
      <c r="AS312" s="247">
        <v>99.882942640125719</v>
      </c>
      <c r="AT312" s="138">
        <v>100</v>
      </c>
      <c r="AU312" s="138">
        <v>0</v>
      </c>
      <c r="AV312" s="138">
        <v>0</v>
      </c>
      <c r="AW312" s="138">
        <v>0</v>
      </c>
      <c r="AX312" s="138">
        <v>0</v>
      </c>
      <c r="AY312" s="138">
        <v>0</v>
      </c>
      <c r="AZ312" s="138">
        <v>0</v>
      </c>
      <c r="BA312" s="138">
        <v>98.969031141868513</v>
      </c>
      <c r="BB312" s="241">
        <v>0</v>
      </c>
    </row>
    <row r="313" spans="1:54" s="174" customFormat="1" ht="18" customHeight="1" x14ac:dyDescent="0.25">
      <c r="A313" s="244">
        <v>21</v>
      </c>
      <c r="B313" s="245">
        <v>223100</v>
      </c>
      <c r="C313" s="238">
        <v>306</v>
      </c>
      <c r="D313" s="239" t="s">
        <v>1516</v>
      </c>
      <c r="E313" s="247">
        <v>1865.6</v>
      </c>
      <c r="F313" s="138">
        <v>1648.6</v>
      </c>
      <c r="G313" s="138">
        <v>0</v>
      </c>
      <c r="H313" s="138">
        <v>0</v>
      </c>
      <c r="I313" s="138">
        <v>0</v>
      </c>
      <c r="J313" s="138">
        <v>0</v>
      </c>
      <c r="K313" s="138">
        <v>0</v>
      </c>
      <c r="L313" s="138">
        <v>0</v>
      </c>
      <c r="M313" s="138">
        <v>217</v>
      </c>
      <c r="N313" s="241">
        <v>0</v>
      </c>
      <c r="O313" s="240">
        <v>1884</v>
      </c>
      <c r="P313" s="138">
        <v>1667</v>
      </c>
      <c r="Q313" s="139">
        <v>0</v>
      </c>
      <c r="R313" s="139">
        <v>0</v>
      </c>
      <c r="S313" s="138">
        <v>0</v>
      </c>
      <c r="T313" s="139">
        <v>0</v>
      </c>
      <c r="U313" s="139">
        <v>0</v>
      </c>
      <c r="V313" s="139">
        <v>0</v>
      </c>
      <c r="W313" s="139">
        <v>217</v>
      </c>
      <c r="X313" s="242">
        <v>0</v>
      </c>
      <c r="Y313" s="243">
        <v>1881.6204</v>
      </c>
      <c r="Z313" s="139">
        <v>1667</v>
      </c>
      <c r="AA313" s="139">
        <v>0</v>
      </c>
      <c r="AB313" s="139">
        <v>0</v>
      </c>
      <c r="AC313" s="139">
        <v>0</v>
      </c>
      <c r="AD313" s="149">
        <v>0</v>
      </c>
      <c r="AE313" s="139">
        <v>0</v>
      </c>
      <c r="AF313" s="139">
        <v>0</v>
      </c>
      <c r="AG313" s="140">
        <v>214.62039999999999</v>
      </c>
      <c r="AH313" s="142">
        <v>0</v>
      </c>
      <c r="AI313" s="247">
        <v>-2.3795999999999822</v>
      </c>
      <c r="AJ313" s="138">
        <v>0</v>
      </c>
      <c r="AK313" s="138">
        <v>0</v>
      </c>
      <c r="AL313" s="138">
        <v>0</v>
      </c>
      <c r="AM313" s="138">
        <v>0</v>
      </c>
      <c r="AN313" s="138">
        <v>0</v>
      </c>
      <c r="AO313" s="138">
        <v>0</v>
      </c>
      <c r="AP313" s="138">
        <v>0</v>
      </c>
      <c r="AQ313" s="138">
        <v>-2.3796000000000106</v>
      </c>
      <c r="AR313" s="241">
        <v>0</v>
      </c>
      <c r="AS313" s="247">
        <v>99.873694267515916</v>
      </c>
      <c r="AT313" s="138">
        <v>100</v>
      </c>
      <c r="AU313" s="138">
        <v>0</v>
      </c>
      <c r="AV313" s="138">
        <v>0</v>
      </c>
      <c r="AW313" s="138">
        <v>0</v>
      </c>
      <c r="AX313" s="138">
        <v>0</v>
      </c>
      <c r="AY313" s="138">
        <v>0</v>
      </c>
      <c r="AZ313" s="138">
        <v>0</v>
      </c>
      <c r="BA313" s="138">
        <v>98.903410138248844</v>
      </c>
      <c r="BB313" s="241">
        <v>0</v>
      </c>
    </row>
    <row r="314" spans="1:54" s="174" customFormat="1" ht="18" customHeight="1" x14ac:dyDescent="0.25">
      <c r="A314" s="244">
        <v>0</v>
      </c>
      <c r="B314" s="244"/>
      <c r="C314" s="238">
        <v>307</v>
      </c>
      <c r="D314" s="239"/>
      <c r="E314" s="240">
        <v>0</v>
      </c>
      <c r="F314" s="138"/>
      <c r="G314" s="138"/>
      <c r="H314" s="138"/>
      <c r="I314" s="138"/>
      <c r="J314" s="138"/>
      <c r="K314" s="138"/>
      <c r="L314" s="138"/>
      <c r="M314" s="138"/>
      <c r="N314" s="241"/>
      <c r="O314" s="240">
        <v>0</v>
      </c>
      <c r="P314" s="138">
        <v>0</v>
      </c>
      <c r="Q314" s="139"/>
      <c r="R314" s="139"/>
      <c r="S314" s="138">
        <v>0</v>
      </c>
      <c r="T314" s="139">
        <v>0</v>
      </c>
      <c r="U314" s="139"/>
      <c r="V314" s="139"/>
      <c r="W314" s="139"/>
      <c r="X314" s="242"/>
      <c r="Y314" s="243">
        <v>0</v>
      </c>
      <c r="Z314" s="139">
        <v>0</v>
      </c>
      <c r="AA314" s="139"/>
      <c r="AB314" s="139"/>
      <c r="AC314" s="139">
        <v>0</v>
      </c>
      <c r="AD314" s="149">
        <v>0</v>
      </c>
      <c r="AE314" s="139"/>
      <c r="AF314" s="139"/>
      <c r="AG314" s="140"/>
      <c r="AH314" s="142"/>
      <c r="AI314" s="240">
        <v>0</v>
      </c>
      <c r="AJ314" s="138">
        <v>0</v>
      </c>
      <c r="AK314" s="138">
        <v>0</v>
      </c>
      <c r="AL314" s="138">
        <v>0</v>
      </c>
      <c r="AM314" s="138">
        <v>0</v>
      </c>
      <c r="AN314" s="138">
        <v>0</v>
      </c>
      <c r="AO314" s="138">
        <v>0</v>
      </c>
      <c r="AP314" s="138">
        <v>0</v>
      </c>
      <c r="AQ314" s="138">
        <v>0</v>
      </c>
      <c r="AR314" s="241">
        <v>0</v>
      </c>
      <c r="AS314" s="240">
        <v>0</v>
      </c>
      <c r="AT314" s="138">
        <v>0</v>
      </c>
      <c r="AU314" s="138">
        <v>0</v>
      </c>
      <c r="AV314" s="138">
        <v>0</v>
      </c>
      <c r="AW314" s="138">
        <v>0</v>
      </c>
      <c r="AX314" s="138">
        <v>0</v>
      </c>
      <c r="AY314" s="138">
        <v>0</v>
      </c>
      <c r="AZ314" s="138">
        <v>0</v>
      </c>
      <c r="BA314" s="138">
        <v>0</v>
      </c>
      <c r="BB314" s="241">
        <v>0</v>
      </c>
    </row>
    <row r="315" spans="1:54" s="174" customFormat="1" ht="18" customHeight="1" x14ac:dyDescent="0.25">
      <c r="A315" s="244">
        <v>20</v>
      </c>
      <c r="B315" s="245">
        <v>223400</v>
      </c>
      <c r="C315" s="238">
        <v>308</v>
      </c>
      <c r="D315" s="246" t="s">
        <v>1517</v>
      </c>
      <c r="E315" s="247">
        <v>96791.3</v>
      </c>
      <c r="F315" s="144">
        <v>80569.600000000006</v>
      </c>
      <c r="G315" s="144">
        <v>0</v>
      </c>
      <c r="H315" s="144">
        <v>1899.6</v>
      </c>
      <c r="I315" s="144">
        <v>2661</v>
      </c>
      <c r="J315" s="144">
        <v>0</v>
      </c>
      <c r="K315" s="144">
        <v>0</v>
      </c>
      <c r="L315" s="144">
        <v>150</v>
      </c>
      <c r="M315" s="144">
        <v>10774.7</v>
      </c>
      <c r="N315" s="248">
        <v>736.4</v>
      </c>
      <c r="O315" s="247">
        <v>108457.60000000001</v>
      </c>
      <c r="P315" s="144">
        <v>91885.500000000015</v>
      </c>
      <c r="Q315" s="144">
        <v>0</v>
      </c>
      <c r="R315" s="144">
        <v>57.6</v>
      </c>
      <c r="S315" s="144">
        <v>2192.4</v>
      </c>
      <c r="T315" s="144">
        <v>2661</v>
      </c>
      <c r="U315" s="144">
        <v>0</v>
      </c>
      <c r="V315" s="144">
        <v>150</v>
      </c>
      <c r="W315" s="144">
        <v>10774.7</v>
      </c>
      <c r="X315" s="248">
        <v>736.4</v>
      </c>
      <c r="Y315" s="247">
        <v>103168.1434</v>
      </c>
      <c r="Z315" s="144">
        <v>87385.166700000002</v>
      </c>
      <c r="AA315" s="144">
        <v>0</v>
      </c>
      <c r="AB315" s="144">
        <v>56.856699999999996</v>
      </c>
      <c r="AC315" s="144">
        <v>2192.4</v>
      </c>
      <c r="AD315" s="149">
        <v>1935.1591000000001</v>
      </c>
      <c r="AE315" s="144">
        <v>0</v>
      </c>
      <c r="AF315" s="144">
        <v>150</v>
      </c>
      <c r="AG315" s="144">
        <v>10712.160899999999</v>
      </c>
      <c r="AH315" s="248">
        <v>736.4</v>
      </c>
      <c r="AI315" s="247">
        <v>-5289.456600000005</v>
      </c>
      <c r="AJ315" s="144">
        <v>-4500.333300000013</v>
      </c>
      <c r="AK315" s="144">
        <v>0</v>
      </c>
      <c r="AL315" s="144">
        <v>-0.74330000000000496</v>
      </c>
      <c r="AM315" s="144">
        <v>0</v>
      </c>
      <c r="AN315" s="144">
        <v>-725.84089999999992</v>
      </c>
      <c r="AO315" s="144">
        <v>0</v>
      </c>
      <c r="AP315" s="144">
        <v>0</v>
      </c>
      <c r="AQ315" s="144">
        <v>-62.539100000001781</v>
      </c>
      <c r="AR315" s="248">
        <v>0</v>
      </c>
      <c r="AS315" s="247">
        <v>95.123018949340562</v>
      </c>
      <c r="AT315" s="144">
        <v>95.102237785069448</v>
      </c>
      <c r="AU315" s="144">
        <v>0</v>
      </c>
      <c r="AV315" s="144">
        <v>98.709548611111103</v>
      </c>
      <c r="AW315" s="144">
        <v>100</v>
      </c>
      <c r="AX315" s="144">
        <v>72.723002630590003</v>
      </c>
      <c r="AY315" s="144">
        <v>0</v>
      </c>
      <c r="AZ315" s="144">
        <v>100</v>
      </c>
      <c r="BA315" s="144">
        <v>99.419574558920417</v>
      </c>
      <c r="BB315" s="248">
        <v>100</v>
      </c>
    </row>
    <row r="316" spans="1:54" s="237" customFormat="1" ht="18" customHeight="1" x14ac:dyDescent="0.2">
      <c r="A316" s="244">
        <v>22</v>
      </c>
      <c r="B316" s="245">
        <v>223400</v>
      </c>
      <c r="C316" s="238">
        <v>309</v>
      </c>
      <c r="D316" s="246" t="s">
        <v>1265</v>
      </c>
      <c r="E316" s="247">
        <v>69116.299999999988</v>
      </c>
      <c r="F316" s="144">
        <v>57899.9</v>
      </c>
      <c r="G316" s="144">
        <v>0</v>
      </c>
      <c r="H316" s="144">
        <v>1899.6</v>
      </c>
      <c r="I316" s="144">
        <v>2609.6999999999998</v>
      </c>
      <c r="J316" s="144">
        <v>0</v>
      </c>
      <c r="K316" s="144">
        <v>0</v>
      </c>
      <c r="L316" s="144">
        <v>0</v>
      </c>
      <c r="M316" s="144">
        <v>5970.7</v>
      </c>
      <c r="N316" s="248">
        <v>736.4</v>
      </c>
      <c r="O316" s="247">
        <v>78091.099999999991</v>
      </c>
      <c r="P316" s="144">
        <v>66524.3</v>
      </c>
      <c r="Q316" s="144">
        <v>0</v>
      </c>
      <c r="R316" s="144">
        <v>57.6</v>
      </c>
      <c r="S316" s="144">
        <v>2192.4</v>
      </c>
      <c r="T316" s="144">
        <v>2609.6999999999998</v>
      </c>
      <c r="U316" s="144">
        <v>0</v>
      </c>
      <c r="V316" s="144">
        <v>0</v>
      </c>
      <c r="W316" s="144">
        <v>5970.7</v>
      </c>
      <c r="X316" s="248">
        <v>736.4</v>
      </c>
      <c r="Y316" s="247">
        <v>74878.971499999985</v>
      </c>
      <c r="Z316" s="144">
        <v>64041.571899999995</v>
      </c>
      <c r="AA316" s="144">
        <v>0</v>
      </c>
      <c r="AB316" s="144">
        <v>56.856699999999996</v>
      </c>
      <c r="AC316" s="144">
        <v>2192.4</v>
      </c>
      <c r="AD316" s="149">
        <v>1935.1591000000001</v>
      </c>
      <c r="AE316" s="144">
        <v>0</v>
      </c>
      <c r="AF316" s="144">
        <v>0</v>
      </c>
      <c r="AG316" s="144">
        <v>5916.5838000000003</v>
      </c>
      <c r="AH316" s="248">
        <v>736.4</v>
      </c>
      <c r="AI316" s="247">
        <v>-3212.1285000000062</v>
      </c>
      <c r="AJ316" s="144">
        <v>-2482.7281000000075</v>
      </c>
      <c r="AK316" s="144">
        <v>0</v>
      </c>
      <c r="AL316" s="144">
        <v>-0.74330000000000496</v>
      </c>
      <c r="AM316" s="144">
        <v>0</v>
      </c>
      <c r="AN316" s="144">
        <v>-674.54089999999974</v>
      </c>
      <c r="AO316" s="144">
        <v>0</v>
      </c>
      <c r="AP316" s="144">
        <v>0</v>
      </c>
      <c r="AQ316" s="144">
        <v>-54.11619999999948</v>
      </c>
      <c r="AR316" s="248">
        <v>0</v>
      </c>
      <c r="AS316" s="247">
        <v>95.886690672816741</v>
      </c>
      <c r="AT316" s="144">
        <v>96.267938031666617</v>
      </c>
      <c r="AU316" s="144">
        <v>0</v>
      </c>
      <c r="AV316" s="144">
        <v>98.709548611111103</v>
      </c>
      <c r="AW316" s="144">
        <v>100</v>
      </c>
      <c r="AX316" s="144">
        <v>74.15255010154425</v>
      </c>
      <c r="AY316" s="144">
        <v>0</v>
      </c>
      <c r="AZ316" s="144">
        <v>0</v>
      </c>
      <c r="BA316" s="144">
        <v>99.093637261962598</v>
      </c>
      <c r="BB316" s="248">
        <v>100</v>
      </c>
    </row>
    <row r="317" spans="1:54" s="237" customFormat="1" ht="18" customHeight="1" x14ac:dyDescent="0.2">
      <c r="A317" s="244">
        <v>21</v>
      </c>
      <c r="B317" s="245">
        <v>223400</v>
      </c>
      <c r="C317" s="238">
        <v>310</v>
      </c>
      <c r="D317" s="246" t="s">
        <v>1266</v>
      </c>
      <c r="E317" s="247">
        <v>27675.000000000004</v>
      </c>
      <c r="F317" s="144">
        <v>22669.699999999997</v>
      </c>
      <c r="G317" s="144">
        <v>0</v>
      </c>
      <c r="H317" s="144">
        <v>0</v>
      </c>
      <c r="I317" s="144">
        <v>51.3</v>
      </c>
      <c r="J317" s="144">
        <v>0</v>
      </c>
      <c r="K317" s="144">
        <v>0</v>
      </c>
      <c r="L317" s="144">
        <v>150</v>
      </c>
      <c r="M317" s="144">
        <v>4804</v>
      </c>
      <c r="N317" s="248">
        <v>0</v>
      </c>
      <c r="O317" s="247">
        <v>30366.499999999993</v>
      </c>
      <c r="P317" s="144">
        <v>25361.200000000001</v>
      </c>
      <c r="Q317" s="144">
        <v>0</v>
      </c>
      <c r="R317" s="144">
        <v>0</v>
      </c>
      <c r="S317" s="144">
        <v>0</v>
      </c>
      <c r="T317" s="144">
        <v>51.3</v>
      </c>
      <c r="U317" s="144">
        <v>0</v>
      </c>
      <c r="V317" s="144">
        <v>150</v>
      </c>
      <c r="W317" s="144">
        <v>4804</v>
      </c>
      <c r="X317" s="248">
        <v>0</v>
      </c>
      <c r="Y317" s="247">
        <v>28289.171900000001</v>
      </c>
      <c r="Z317" s="144">
        <v>23343.594800000003</v>
      </c>
      <c r="AA317" s="144">
        <v>0</v>
      </c>
      <c r="AB317" s="144">
        <v>0</v>
      </c>
      <c r="AC317" s="144">
        <v>0</v>
      </c>
      <c r="AD317" s="149">
        <v>0</v>
      </c>
      <c r="AE317" s="144">
        <v>0</v>
      </c>
      <c r="AF317" s="144">
        <v>150</v>
      </c>
      <c r="AG317" s="144">
        <v>4795.5770999999995</v>
      </c>
      <c r="AH317" s="248">
        <v>0</v>
      </c>
      <c r="AI317" s="247">
        <v>-2077.3280999999915</v>
      </c>
      <c r="AJ317" s="144">
        <v>-2017.6051999999981</v>
      </c>
      <c r="AK317" s="144">
        <v>0</v>
      </c>
      <c r="AL317" s="144">
        <v>0</v>
      </c>
      <c r="AM317" s="144">
        <v>0</v>
      </c>
      <c r="AN317" s="144">
        <v>-51.3</v>
      </c>
      <c r="AO317" s="144">
        <v>0</v>
      </c>
      <c r="AP317" s="144">
        <v>0</v>
      </c>
      <c r="AQ317" s="144">
        <v>-8.4229000000004817</v>
      </c>
      <c r="AR317" s="248">
        <v>0</v>
      </c>
      <c r="AS317" s="247">
        <v>93.159145439876198</v>
      </c>
      <c r="AT317" s="144">
        <v>92.044519975395488</v>
      </c>
      <c r="AU317" s="144">
        <v>0</v>
      </c>
      <c r="AV317" s="144">
        <v>0</v>
      </c>
      <c r="AW317" s="144">
        <v>0</v>
      </c>
      <c r="AX317" s="144">
        <v>0</v>
      </c>
      <c r="AY317" s="144">
        <v>0</v>
      </c>
      <c r="AZ317" s="144">
        <v>100</v>
      </c>
      <c r="BA317" s="144">
        <v>99.824669025811815</v>
      </c>
      <c r="BB317" s="248">
        <v>0</v>
      </c>
    </row>
    <row r="318" spans="1:54" s="174" customFormat="1" ht="31.5" customHeight="1" x14ac:dyDescent="0.25">
      <c r="A318" s="244">
        <v>22</v>
      </c>
      <c r="B318" s="245">
        <v>223400</v>
      </c>
      <c r="C318" s="238">
        <v>311</v>
      </c>
      <c r="D318" s="239" t="s">
        <v>1291</v>
      </c>
      <c r="E318" s="247">
        <v>69116.299999999988</v>
      </c>
      <c r="F318" s="138">
        <v>57899.9</v>
      </c>
      <c r="G318" s="138">
        <v>0</v>
      </c>
      <c r="H318" s="138">
        <v>1899.6</v>
      </c>
      <c r="I318" s="138">
        <v>2609.6999999999998</v>
      </c>
      <c r="J318" s="138">
        <v>0</v>
      </c>
      <c r="K318" s="138">
        <v>0</v>
      </c>
      <c r="L318" s="138">
        <v>0</v>
      </c>
      <c r="M318" s="138">
        <v>5970.7</v>
      </c>
      <c r="N318" s="241">
        <v>736.4</v>
      </c>
      <c r="O318" s="240">
        <v>78091.099999999991</v>
      </c>
      <c r="P318" s="138">
        <v>66524.3</v>
      </c>
      <c r="Q318" s="139">
        <v>0</v>
      </c>
      <c r="R318" s="139">
        <v>57.6</v>
      </c>
      <c r="S318" s="138">
        <v>2192.4</v>
      </c>
      <c r="T318" s="139">
        <v>2609.6999999999998</v>
      </c>
      <c r="U318" s="139">
        <v>0</v>
      </c>
      <c r="V318" s="139">
        <v>0</v>
      </c>
      <c r="W318" s="139">
        <v>5970.7</v>
      </c>
      <c r="X318" s="242">
        <v>736.4</v>
      </c>
      <c r="Y318" s="243">
        <v>74878.971499999985</v>
      </c>
      <c r="Z318" s="139">
        <v>64041.571899999995</v>
      </c>
      <c r="AA318" s="139">
        <v>0</v>
      </c>
      <c r="AB318" s="139">
        <v>56.856699999999996</v>
      </c>
      <c r="AC318" s="139">
        <v>2192.4</v>
      </c>
      <c r="AD318" s="149">
        <v>1935.1591000000001</v>
      </c>
      <c r="AE318" s="139">
        <v>0</v>
      </c>
      <c r="AF318" s="139">
        <v>0</v>
      </c>
      <c r="AG318" s="140">
        <v>5916.5838000000003</v>
      </c>
      <c r="AH318" s="142">
        <v>736.4</v>
      </c>
      <c r="AI318" s="247">
        <v>-3212.1285000000062</v>
      </c>
      <c r="AJ318" s="138">
        <v>-2482.7281000000075</v>
      </c>
      <c r="AK318" s="138">
        <v>0</v>
      </c>
      <c r="AL318" s="138">
        <v>-0.74330000000000496</v>
      </c>
      <c r="AM318" s="138">
        <v>0</v>
      </c>
      <c r="AN318" s="138">
        <v>-674.54089999999974</v>
      </c>
      <c r="AO318" s="138">
        <v>0</v>
      </c>
      <c r="AP318" s="138">
        <v>0</v>
      </c>
      <c r="AQ318" s="138">
        <v>-54.11619999999948</v>
      </c>
      <c r="AR318" s="241">
        <v>0</v>
      </c>
      <c r="AS318" s="247">
        <v>95.886690672816741</v>
      </c>
      <c r="AT318" s="138">
        <v>96.267938031666617</v>
      </c>
      <c r="AU318" s="138">
        <v>0</v>
      </c>
      <c r="AV318" s="138">
        <v>98.709548611111103</v>
      </c>
      <c r="AW318" s="138">
        <v>100</v>
      </c>
      <c r="AX318" s="138">
        <v>74.15255010154425</v>
      </c>
      <c r="AY318" s="138">
        <v>0</v>
      </c>
      <c r="AZ318" s="138">
        <v>0</v>
      </c>
      <c r="BA318" s="138">
        <v>99.093637261962598</v>
      </c>
      <c r="BB318" s="241">
        <v>100</v>
      </c>
    </row>
    <row r="319" spans="1:54" s="174" customFormat="1" ht="18" customHeight="1" x14ac:dyDescent="0.25">
      <c r="A319" s="244">
        <v>21</v>
      </c>
      <c r="B319" s="245">
        <v>223400</v>
      </c>
      <c r="C319" s="238">
        <v>312</v>
      </c>
      <c r="D319" s="239" t="s">
        <v>1518</v>
      </c>
      <c r="E319" s="247">
        <v>1173.3</v>
      </c>
      <c r="F319" s="138">
        <v>1014.3</v>
      </c>
      <c r="G319" s="138">
        <v>0</v>
      </c>
      <c r="H319" s="138">
        <v>0</v>
      </c>
      <c r="I319" s="138">
        <v>0</v>
      </c>
      <c r="J319" s="138">
        <v>0</v>
      </c>
      <c r="K319" s="138">
        <v>0</v>
      </c>
      <c r="L319" s="138">
        <v>0</v>
      </c>
      <c r="M319" s="138">
        <v>159</v>
      </c>
      <c r="N319" s="241">
        <v>0</v>
      </c>
      <c r="O319" s="240">
        <v>1236.8999999999999</v>
      </c>
      <c r="P319" s="138">
        <v>1077.8999999999999</v>
      </c>
      <c r="Q319" s="139">
        <v>0</v>
      </c>
      <c r="R319" s="139">
        <v>0</v>
      </c>
      <c r="S319" s="138">
        <v>0</v>
      </c>
      <c r="T319" s="139">
        <v>0</v>
      </c>
      <c r="U319" s="139">
        <v>0</v>
      </c>
      <c r="V319" s="139">
        <v>0</v>
      </c>
      <c r="W319" s="139">
        <v>159</v>
      </c>
      <c r="X319" s="242">
        <v>0</v>
      </c>
      <c r="Y319" s="243">
        <v>1070.8771999999999</v>
      </c>
      <c r="Z319" s="139">
        <v>911.8771999999999</v>
      </c>
      <c r="AA319" s="139">
        <v>0</v>
      </c>
      <c r="AB319" s="139">
        <v>0</v>
      </c>
      <c r="AC319" s="139">
        <v>0</v>
      </c>
      <c r="AD319" s="149">
        <v>0</v>
      </c>
      <c r="AE319" s="139">
        <v>0</v>
      </c>
      <c r="AF319" s="139">
        <v>0</v>
      </c>
      <c r="AG319" s="140">
        <v>159</v>
      </c>
      <c r="AH319" s="142">
        <v>0</v>
      </c>
      <c r="AI319" s="247">
        <v>-166.02279999999996</v>
      </c>
      <c r="AJ319" s="138">
        <v>-166.02279999999996</v>
      </c>
      <c r="AK319" s="138">
        <v>0</v>
      </c>
      <c r="AL319" s="138">
        <v>0</v>
      </c>
      <c r="AM319" s="138">
        <v>0</v>
      </c>
      <c r="AN319" s="138">
        <v>0</v>
      </c>
      <c r="AO319" s="138">
        <v>0</v>
      </c>
      <c r="AP319" s="138">
        <v>0</v>
      </c>
      <c r="AQ319" s="138">
        <v>0</v>
      </c>
      <c r="AR319" s="241">
        <v>0</v>
      </c>
      <c r="AS319" s="247">
        <v>86.577508286846154</v>
      </c>
      <c r="AT319" s="138">
        <v>84.59756934780593</v>
      </c>
      <c r="AU319" s="138">
        <v>0</v>
      </c>
      <c r="AV319" s="138">
        <v>0</v>
      </c>
      <c r="AW319" s="138">
        <v>0</v>
      </c>
      <c r="AX319" s="138">
        <v>0</v>
      </c>
      <c r="AY319" s="138">
        <v>0</v>
      </c>
      <c r="AZ319" s="138">
        <v>0</v>
      </c>
      <c r="BA319" s="138">
        <v>100</v>
      </c>
      <c r="BB319" s="241">
        <v>0</v>
      </c>
    </row>
    <row r="320" spans="1:54" s="174" customFormat="1" ht="18" customHeight="1" x14ac:dyDescent="0.25">
      <c r="A320" s="244">
        <v>21</v>
      </c>
      <c r="B320" s="245">
        <v>223400</v>
      </c>
      <c r="C320" s="238">
        <v>313</v>
      </c>
      <c r="D320" s="239" t="s">
        <v>1519</v>
      </c>
      <c r="E320" s="247">
        <v>2633.2</v>
      </c>
      <c r="F320" s="138">
        <v>2268.6</v>
      </c>
      <c r="G320" s="138">
        <v>0</v>
      </c>
      <c r="H320" s="138">
        <v>0</v>
      </c>
      <c r="I320" s="138">
        <v>0</v>
      </c>
      <c r="J320" s="138">
        <v>0</v>
      </c>
      <c r="K320" s="138">
        <v>0</v>
      </c>
      <c r="L320" s="138">
        <v>0</v>
      </c>
      <c r="M320" s="138">
        <v>364.6</v>
      </c>
      <c r="N320" s="241">
        <v>0</v>
      </c>
      <c r="O320" s="240">
        <v>2926.8999999999996</v>
      </c>
      <c r="P320" s="138">
        <v>2562.3000000000002</v>
      </c>
      <c r="Q320" s="139">
        <v>0</v>
      </c>
      <c r="R320" s="139">
        <v>0</v>
      </c>
      <c r="S320" s="138">
        <v>0</v>
      </c>
      <c r="T320" s="139">
        <v>0</v>
      </c>
      <c r="U320" s="139">
        <v>0</v>
      </c>
      <c r="V320" s="139">
        <v>0</v>
      </c>
      <c r="W320" s="139">
        <v>364.6</v>
      </c>
      <c r="X320" s="242">
        <v>0</v>
      </c>
      <c r="Y320" s="243">
        <v>2883.6435999999999</v>
      </c>
      <c r="Z320" s="139">
        <v>2519.0436</v>
      </c>
      <c r="AA320" s="139">
        <v>0</v>
      </c>
      <c r="AB320" s="139">
        <v>0</v>
      </c>
      <c r="AC320" s="139">
        <v>0</v>
      </c>
      <c r="AD320" s="149">
        <v>0</v>
      </c>
      <c r="AE320" s="139">
        <v>0</v>
      </c>
      <c r="AF320" s="139">
        <v>0</v>
      </c>
      <c r="AG320" s="140">
        <v>364.6</v>
      </c>
      <c r="AH320" s="142">
        <v>0</v>
      </c>
      <c r="AI320" s="247">
        <v>-43.256399999999758</v>
      </c>
      <c r="AJ320" s="138">
        <v>-43.256400000000212</v>
      </c>
      <c r="AK320" s="138">
        <v>0</v>
      </c>
      <c r="AL320" s="138">
        <v>0</v>
      </c>
      <c r="AM320" s="138">
        <v>0</v>
      </c>
      <c r="AN320" s="138">
        <v>0</v>
      </c>
      <c r="AO320" s="138">
        <v>0</v>
      </c>
      <c r="AP320" s="138">
        <v>0</v>
      </c>
      <c r="AQ320" s="138">
        <v>0</v>
      </c>
      <c r="AR320" s="241">
        <v>0</v>
      </c>
      <c r="AS320" s="247">
        <v>98.522108715706054</v>
      </c>
      <c r="AT320" s="138">
        <v>98.311813604964286</v>
      </c>
      <c r="AU320" s="138">
        <v>0</v>
      </c>
      <c r="AV320" s="138">
        <v>0</v>
      </c>
      <c r="AW320" s="138">
        <v>0</v>
      </c>
      <c r="AX320" s="138">
        <v>0</v>
      </c>
      <c r="AY320" s="138">
        <v>0</v>
      </c>
      <c r="AZ320" s="138">
        <v>0</v>
      </c>
      <c r="BA320" s="138">
        <v>100</v>
      </c>
      <c r="BB320" s="241">
        <v>0</v>
      </c>
    </row>
    <row r="321" spans="1:54" s="174" customFormat="1" ht="18" customHeight="1" x14ac:dyDescent="0.25">
      <c r="A321" s="244">
        <v>21</v>
      </c>
      <c r="B321" s="245">
        <v>223400</v>
      </c>
      <c r="C321" s="238">
        <v>314</v>
      </c>
      <c r="D321" s="239" t="s">
        <v>1324</v>
      </c>
      <c r="E321" s="247">
        <v>84.7</v>
      </c>
      <c r="F321" s="138">
        <v>0</v>
      </c>
      <c r="G321" s="138">
        <v>0</v>
      </c>
      <c r="H321" s="138">
        <v>0</v>
      </c>
      <c r="I321" s="138">
        <v>0</v>
      </c>
      <c r="J321" s="138">
        <v>0</v>
      </c>
      <c r="K321" s="138">
        <v>0</v>
      </c>
      <c r="L321" s="138">
        <v>0</v>
      </c>
      <c r="M321" s="138">
        <v>84.7</v>
      </c>
      <c r="N321" s="241">
        <v>0</v>
      </c>
      <c r="O321" s="240">
        <v>84.7</v>
      </c>
      <c r="P321" s="138">
        <v>0</v>
      </c>
      <c r="Q321" s="139">
        <v>0</v>
      </c>
      <c r="R321" s="139">
        <v>0</v>
      </c>
      <c r="S321" s="138">
        <v>0</v>
      </c>
      <c r="T321" s="139">
        <v>0</v>
      </c>
      <c r="U321" s="139">
        <v>0</v>
      </c>
      <c r="V321" s="139">
        <v>0</v>
      </c>
      <c r="W321" s="139">
        <v>84.7</v>
      </c>
      <c r="X321" s="242">
        <v>0</v>
      </c>
      <c r="Y321" s="243">
        <v>84.7</v>
      </c>
      <c r="Z321" s="139">
        <v>0</v>
      </c>
      <c r="AA321" s="139">
        <v>0</v>
      </c>
      <c r="AB321" s="139">
        <v>0</v>
      </c>
      <c r="AC321" s="139">
        <v>0</v>
      </c>
      <c r="AD321" s="149">
        <v>0</v>
      </c>
      <c r="AE321" s="139">
        <v>0</v>
      </c>
      <c r="AF321" s="139">
        <v>0</v>
      </c>
      <c r="AG321" s="140">
        <v>84.7</v>
      </c>
      <c r="AH321" s="142">
        <v>0</v>
      </c>
      <c r="AI321" s="247">
        <v>0</v>
      </c>
      <c r="AJ321" s="138">
        <v>0</v>
      </c>
      <c r="AK321" s="138">
        <v>0</v>
      </c>
      <c r="AL321" s="138">
        <v>0</v>
      </c>
      <c r="AM321" s="138">
        <v>0</v>
      </c>
      <c r="AN321" s="138">
        <v>0</v>
      </c>
      <c r="AO321" s="138">
        <v>0</v>
      </c>
      <c r="AP321" s="138">
        <v>0</v>
      </c>
      <c r="AQ321" s="138">
        <v>0</v>
      </c>
      <c r="AR321" s="241">
        <v>0</v>
      </c>
      <c r="AS321" s="247">
        <v>100</v>
      </c>
      <c r="AT321" s="138">
        <v>0</v>
      </c>
      <c r="AU321" s="138">
        <v>0</v>
      </c>
      <c r="AV321" s="138">
        <v>0</v>
      </c>
      <c r="AW321" s="138">
        <v>0</v>
      </c>
      <c r="AX321" s="138">
        <v>0</v>
      </c>
      <c r="AY321" s="138">
        <v>0</v>
      </c>
      <c r="AZ321" s="138">
        <v>0</v>
      </c>
      <c r="BA321" s="138">
        <v>100</v>
      </c>
      <c r="BB321" s="241">
        <v>0</v>
      </c>
    </row>
    <row r="322" spans="1:54" s="174" customFormat="1" ht="18" customHeight="1" x14ac:dyDescent="0.25">
      <c r="A322" s="244">
        <v>21</v>
      </c>
      <c r="B322" s="245">
        <v>223400</v>
      </c>
      <c r="C322" s="238">
        <v>315</v>
      </c>
      <c r="D322" s="239" t="s">
        <v>1520</v>
      </c>
      <c r="E322" s="247">
        <v>854.80000000000007</v>
      </c>
      <c r="F322" s="138">
        <v>655.7</v>
      </c>
      <c r="G322" s="138">
        <v>0</v>
      </c>
      <c r="H322" s="138">
        <v>0</v>
      </c>
      <c r="I322" s="138">
        <v>0</v>
      </c>
      <c r="J322" s="138">
        <v>0</v>
      </c>
      <c r="K322" s="138">
        <v>0</v>
      </c>
      <c r="L322" s="138">
        <v>0</v>
      </c>
      <c r="M322" s="138">
        <v>199.1</v>
      </c>
      <c r="N322" s="241">
        <v>0</v>
      </c>
      <c r="O322" s="240">
        <v>918.1</v>
      </c>
      <c r="P322" s="138">
        <v>719</v>
      </c>
      <c r="Q322" s="139">
        <v>0</v>
      </c>
      <c r="R322" s="139">
        <v>0</v>
      </c>
      <c r="S322" s="138">
        <v>0</v>
      </c>
      <c r="T322" s="139">
        <v>0</v>
      </c>
      <c r="U322" s="139">
        <v>0</v>
      </c>
      <c r="V322" s="139">
        <v>0</v>
      </c>
      <c r="W322" s="139">
        <v>199.1</v>
      </c>
      <c r="X322" s="242">
        <v>0</v>
      </c>
      <c r="Y322" s="243">
        <v>918.1</v>
      </c>
      <c r="Z322" s="139">
        <v>719</v>
      </c>
      <c r="AA322" s="139">
        <v>0</v>
      </c>
      <c r="AB322" s="139">
        <v>0</v>
      </c>
      <c r="AC322" s="139">
        <v>0</v>
      </c>
      <c r="AD322" s="149">
        <v>0</v>
      </c>
      <c r="AE322" s="139">
        <v>0</v>
      </c>
      <c r="AF322" s="139">
        <v>0</v>
      </c>
      <c r="AG322" s="140">
        <v>199.1</v>
      </c>
      <c r="AH322" s="142">
        <v>0</v>
      </c>
      <c r="AI322" s="247">
        <v>0</v>
      </c>
      <c r="AJ322" s="138">
        <v>0</v>
      </c>
      <c r="AK322" s="138">
        <v>0</v>
      </c>
      <c r="AL322" s="138">
        <v>0</v>
      </c>
      <c r="AM322" s="138">
        <v>0</v>
      </c>
      <c r="AN322" s="138">
        <v>0</v>
      </c>
      <c r="AO322" s="138">
        <v>0</v>
      </c>
      <c r="AP322" s="138">
        <v>0</v>
      </c>
      <c r="AQ322" s="138">
        <v>0</v>
      </c>
      <c r="AR322" s="241">
        <v>0</v>
      </c>
      <c r="AS322" s="247">
        <v>100</v>
      </c>
      <c r="AT322" s="138">
        <v>100</v>
      </c>
      <c r="AU322" s="138">
        <v>0</v>
      </c>
      <c r="AV322" s="138">
        <v>0</v>
      </c>
      <c r="AW322" s="138">
        <v>0</v>
      </c>
      <c r="AX322" s="138">
        <v>0</v>
      </c>
      <c r="AY322" s="138">
        <v>0</v>
      </c>
      <c r="AZ322" s="138">
        <v>0</v>
      </c>
      <c r="BA322" s="138">
        <v>100</v>
      </c>
      <c r="BB322" s="241">
        <v>0</v>
      </c>
    </row>
    <row r="323" spans="1:54" s="174" customFormat="1" ht="18" customHeight="1" x14ac:dyDescent="0.25">
      <c r="A323" s="244">
        <v>21</v>
      </c>
      <c r="B323" s="245">
        <v>223400</v>
      </c>
      <c r="C323" s="238">
        <v>316</v>
      </c>
      <c r="D323" s="239" t="s">
        <v>1521</v>
      </c>
      <c r="E323" s="247">
        <v>798.4</v>
      </c>
      <c r="F323" s="138">
        <v>675.9</v>
      </c>
      <c r="G323" s="138">
        <v>0</v>
      </c>
      <c r="H323" s="138">
        <v>0</v>
      </c>
      <c r="I323" s="138">
        <v>0</v>
      </c>
      <c r="J323" s="138">
        <v>0</v>
      </c>
      <c r="K323" s="138">
        <v>0</v>
      </c>
      <c r="L323" s="138">
        <v>0</v>
      </c>
      <c r="M323" s="138">
        <v>122.5</v>
      </c>
      <c r="N323" s="241">
        <v>0</v>
      </c>
      <c r="O323" s="240">
        <v>886.6999999999997</v>
      </c>
      <c r="P323" s="138">
        <v>764.19999999999993</v>
      </c>
      <c r="Q323" s="139">
        <v>0</v>
      </c>
      <c r="R323" s="139">
        <v>0</v>
      </c>
      <c r="S323" s="138">
        <v>0</v>
      </c>
      <c r="T323" s="139">
        <v>0</v>
      </c>
      <c r="U323" s="139">
        <v>0</v>
      </c>
      <c r="V323" s="139">
        <v>0</v>
      </c>
      <c r="W323" s="139">
        <v>122.5</v>
      </c>
      <c r="X323" s="242">
        <v>0</v>
      </c>
      <c r="Y323" s="243">
        <v>857.73899999999992</v>
      </c>
      <c r="Z323" s="139">
        <v>735.23899999999992</v>
      </c>
      <c r="AA323" s="139">
        <v>0</v>
      </c>
      <c r="AB323" s="139">
        <v>0</v>
      </c>
      <c r="AC323" s="139">
        <v>0</v>
      </c>
      <c r="AD323" s="149">
        <v>0</v>
      </c>
      <c r="AE323" s="139">
        <v>0</v>
      </c>
      <c r="AF323" s="139">
        <v>0</v>
      </c>
      <c r="AG323" s="140">
        <v>122.5</v>
      </c>
      <c r="AH323" s="142">
        <v>0</v>
      </c>
      <c r="AI323" s="247">
        <v>-28.960999999999785</v>
      </c>
      <c r="AJ323" s="138">
        <v>-28.961000000000013</v>
      </c>
      <c r="AK323" s="138">
        <v>0</v>
      </c>
      <c r="AL323" s="138">
        <v>0</v>
      </c>
      <c r="AM323" s="138">
        <v>0</v>
      </c>
      <c r="AN323" s="138">
        <v>0</v>
      </c>
      <c r="AO323" s="138">
        <v>0</v>
      </c>
      <c r="AP323" s="138">
        <v>0</v>
      </c>
      <c r="AQ323" s="138">
        <v>0</v>
      </c>
      <c r="AR323" s="241">
        <v>0</v>
      </c>
      <c r="AS323" s="247">
        <v>96.733844592308586</v>
      </c>
      <c r="AT323" s="138">
        <v>96.210285265637268</v>
      </c>
      <c r="AU323" s="138">
        <v>0</v>
      </c>
      <c r="AV323" s="138">
        <v>0</v>
      </c>
      <c r="AW323" s="138">
        <v>0</v>
      </c>
      <c r="AX323" s="138">
        <v>0</v>
      </c>
      <c r="AY323" s="138">
        <v>0</v>
      </c>
      <c r="AZ323" s="138">
        <v>0</v>
      </c>
      <c r="BA323" s="138">
        <v>100</v>
      </c>
      <c r="BB323" s="241">
        <v>0</v>
      </c>
    </row>
    <row r="324" spans="1:54" s="174" customFormat="1" ht="18" customHeight="1" x14ac:dyDescent="0.25">
      <c r="A324" s="244">
        <v>21</v>
      </c>
      <c r="B324" s="245">
        <v>223400</v>
      </c>
      <c r="C324" s="238">
        <v>317</v>
      </c>
      <c r="D324" s="239" t="s">
        <v>1522</v>
      </c>
      <c r="E324" s="247">
        <v>863.59999999999991</v>
      </c>
      <c r="F324" s="138">
        <v>701.9</v>
      </c>
      <c r="G324" s="138">
        <v>0</v>
      </c>
      <c r="H324" s="138">
        <v>0</v>
      </c>
      <c r="I324" s="138">
        <v>0</v>
      </c>
      <c r="J324" s="138">
        <v>0</v>
      </c>
      <c r="K324" s="138">
        <v>0</v>
      </c>
      <c r="L324" s="138">
        <v>0</v>
      </c>
      <c r="M324" s="138">
        <v>161.69999999999999</v>
      </c>
      <c r="N324" s="241">
        <v>0</v>
      </c>
      <c r="O324" s="240">
        <v>934.2</v>
      </c>
      <c r="P324" s="138">
        <v>772.5</v>
      </c>
      <c r="Q324" s="139">
        <v>0</v>
      </c>
      <c r="R324" s="139">
        <v>0</v>
      </c>
      <c r="S324" s="138">
        <v>0</v>
      </c>
      <c r="T324" s="139">
        <v>0</v>
      </c>
      <c r="U324" s="139">
        <v>0</v>
      </c>
      <c r="V324" s="139">
        <v>0</v>
      </c>
      <c r="W324" s="139">
        <v>161.69999999999999</v>
      </c>
      <c r="X324" s="242">
        <v>0</v>
      </c>
      <c r="Y324" s="243">
        <v>934.2</v>
      </c>
      <c r="Z324" s="139">
        <v>772.5</v>
      </c>
      <c r="AA324" s="139">
        <v>0</v>
      </c>
      <c r="AB324" s="139">
        <v>0</v>
      </c>
      <c r="AC324" s="139">
        <v>0</v>
      </c>
      <c r="AD324" s="149">
        <v>0</v>
      </c>
      <c r="AE324" s="139">
        <v>0</v>
      </c>
      <c r="AF324" s="139">
        <v>0</v>
      </c>
      <c r="AG324" s="140">
        <v>161.69999999999999</v>
      </c>
      <c r="AH324" s="142">
        <v>0</v>
      </c>
      <c r="AI324" s="247">
        <v>0</v>
      </c>
      <c r="AJ324" s="138">
        <v>0</v>
      </c>
      <c r="AK324" s="138">
        <v>0</v>
      </c>
      <c r="AL324" s="138">
        <v>0</v>
      </c>
      <c r="AM324" s="138">
        <v>0</v>
      </c>
      <c r="AN324" s="138">
        <v>0</v>
      </c>
      <c r="AO324" s="138">
        <v>0</v>
      </c>
      <c r="AP324" s="138">
        <v>0</v>
      </c>
      <c r="AQ324" s="138">
        <v>0</v>
      </c>
      <c r="AR324" s="241">
        <v>0</v>
      </c>
      <c r="AS324" s="247">
        <v>100</v>
      </c>
      <c r="AT324" s="138">
        <v>100</v>
      </c>
      <c r="AU324" s="138">
        <v>0</v>
      </c>
      <c r="AV324" s="138">
        <v>0</v>
      </c>
      <c r="AW324" s="138">
        <v>0</v>
      </c>
      <c r="AX324" s="138">
        <v>0</v>
      </c>
      <c r="AY324" s="138">
        <v>0</v>
      </c>
      <c r="AZ324" s="138">
        <v>0</v>
      </c>
      <c r="BA324" s="138">
        <v>100</v>
      </c>
      <c r="BB324" s="241">
        <v>0</v>
      </c>
    </row>
    <row r="325" spans="1:54" s="174" customFormat="1" ht="18" customHeight="1" x14ac:dyDescent="0.25">
      <c r="A325" s="244">
        <v>21</v>
      </c>
      <c r="B325" s="245">
        <v>223400</v>
      </c>
      <c r="C325" s="238">
        <v>318</v>
      </c>
      <c r="D325" s="239" t="s">
        <v>1523</v>
      </c>
      <c r="E325" s="247">
        <v>892.9</v>
      </c>
      <c r="F325" s="138">
        <v>613.4</v>
      </c>
      <c r="G325" s="138">
        <v>0</v>
      </c>
      <c r="H325" s="138">
        <v>0</v>
      </c>
      <c r="I325" s="138">
        <v>0</v>
      </c>
      <c r="J325" s="138">
        <v>0</v>
      </c>
      <c r="K325" s="138">
        <v>0</v>
      </c>
      <c r="L325" s="138">
        <v>150</v>
      </c>
      <c r="M325" s="138">
        <v>129.5</v>
      </c>
      <c r="N325" s="241">
        <v>0</v>
      </c>
      <c r="O325" s="240">
        <v>941.8</v>
      </c>
      <c r="P325" s="138">
        <v>662.3</v>
      </c>
      <c r="Q325" s="139">
        <v>0</v>
      </c>
      <c r="R325" s="139">
        <v>0</v>
      </c>
      <c r="S325" s="138">
        <v>0</v>
      </c>
      <c r="T325" s="139">
        <v>0</v>
      </c>
      <c r="U325" s="139">
        <v>0</v>
      </c>
      <c r="V325" s="139">
        <v>150</v>
      </c>
      <c r="W325" s="139">
        <v>129.5</v>
      </c>
      <c r="X325" s="242">
        <v>0</v>
      </c>
      <c r="Y325" s="243">
        <v>932.43119999999999</v>
      </c>
      <c r="Z325" s="139">
        <v>653.44619999999998</v>
      </c>
      <c r="AA325" s="139">
        <v>0</v>
      </c>
      <c r="AB325" s="139">
        <v>0</v>
      </c>
      <c r="AC325" s="139">
        <v>0</v>
      </c>
      <c r="AD325" s="149">
        <v>0</v>
      </c>
      <c r="AE325" s="139">
        <v>0</v>
      </c>
      <c r="AF325" s="139">
        <v>150</v>
      </c>
      <c r="AG325" s="140">
        <v>128.98500000000001</v>
      </c>
      <c r="AH325" s="142">
        <v>0</v>
      </c>
      <c r="AI325" s="247">
        <v>-9.3687999999999647</v>
      </c>
      <c r="AJ325" s="138">
        <v>-8.8537999999999784</v>
      </c>
      <c r="AK325" s="138">
        <v>0</v>
      </c>
      <c r="AL325" s="138">
        <v>0</v>
      </c>
      <c r="AM325" s="138">
        <v>0</v>
      </c>
      <c r="AN325" s="138">
        <v>0</v>
      </c>
      <c r="AO325" s="138">
        <v>0</v>
      </c>
      <c r="AP325" s="138">
        <v>0</v>
      </c>
      <c r="AQ325" s="138">
        <v>-0.51499999999998636</v>
      </c>
      <c r="AR325" s="241">
        <v>0</v>
      </c>
      <c r="AS325" s="247">
        <v>99.005224039074108</v>
      </c>
      <c r="AT325" s="138">
        <v>98.663173788313458</v>
      </c>
      <c r="AU325" s="138">
        <v>0</v>
      </c>
      <c r="AV325" s="138">
        <v>0</v>
      </c>
      <c r="AW325" s="138">
        <v>0</v>
      </c>
      <c r="AX325" s="138">
        <v>0</v>
      </c>
      <c r="AY325" s="138">
        <v>0</v>
      </c>
      <c r="AZ325" s="138">
        <v>100</v>
      </c>
      <c r="BA325" s="138">
        <v>99.602316602316606</v>
      </c>
      <c r="BB325" s="241">
        <v>0</v>
      </c>
    </row>
    <row r="326" spans="1:54" s="174" customFormat="1" ht="18" customHeight="1" x14ac:dyDescent="0.25">
      <c r="A326" s="244">
        <v>21</v>
      </c>
      <c r="B326" s="245">
        <v>223400</v>
      </c>
      <c r="C326" s="238">
        <v>319</v>
      </c>
      <c r="D326" s="239" t="s">
        <v>1517</v>
      </c>
      <c r="E326" s="247">
        <v>1282</v>
      </c>
      <c r="F326" s="138">
        <v>1100.7</v>
      </c>
      <c r="G326" s="138">
        <v>0</v>
      </c>
      <c r="H326" s="138">
        <v>0</v>
      </c>
      <c r="I326" s="138">
        <v>0</v>
      </c>
      <c r="J326" s="138">
        <v>0</v>
      </c>
      <c r="K326" s="138">
        <v>0</v>
      </c>
      <c r="L326" s="138">
        <v>0</v>
      </c>
      <c r="M326" s="138">
        <v>181.3</v>
      </c>
      <c r="N326" s="241">
        <v>0</v>
      </c>
      <c r="O326" s="240">
        <v>1395.2</v>
      </c>
      <c r="P326" s="138">
        <v>1213.8999999999999</v>
      </c>
      <c r="Q326" s="139">
        <v>0</v>
      </c>
      <c r="R326" s="139">
        <v>0</v>
      </c>
      <c r="S326" s="138">
        <v>0</v>
      </c>
      <c r="T326" s="139">
        <v>0</v>
      </c>
      <c r="U326" s="139">
        <v>0</v>
      </c>
      <c r="V326" s="139">
        <v>0</v>
      </c>
      <c r="W326" s="139">
        <v>181.3</v>
      </c>
      <c r="X326" s="242">
        <v>0</v>
      </c>
      <c r="Y326" s="243">
        <v>1393.3710999999998</v>
      </c>
      <c r="Z326" s="139">
        <v>1213.8999999999999</v>
      </c>
      <c r="AA326" s="139">
        <v>0</v>
      </c>
      <c r="AB326" s="139">
        <v>0</v>
      </c>
      <c r="AC326" s="139">
        <v>0</v>
      </c>
      <c r="AD326" s="149">
        <v>0</v>
      </c>
      <c r="AE326" s="139">
        <v>0</v>
      </c>
      <c r="AF326" s="139">
        <v>0</v>
      </c>
      <c r="AG326" s="140">
        <v>179.47110000000001</v>
      </c>
      <c r="AH326" s="142">
        <v>0</v>
      </c>
      <c r="AI326" s="247">
        <v>-1.8289000000002034</v>
      </c>
      <c r="AJ326" s="138">
        <v>0</v>
      </c>
      <c r="AK326" s="138">
        <v>0</v>
      </c>
      <c r="AL326" s="138">
        <v>0</v>
      </c>
      <c r="AM326" s="138">
        <v>0</v>
      </c>
      <c r="AN326" s="138">
        <v>0</v>
      </c>
      <c r="AO326" s="138">
        <v>0</v>
      </c>
      <c r="AP326" s="138">
        <v>0</v>
      </c>
      <c r="AQ326" s="138">
        <v>-1.8289000000000044</v>
      </c>
      <c r="AR326" s="241">
        <v>0</v>
      </c>
      <c r="AS326" s="247">
        <v>99.868914850917406</v>
      </c>
      <c r="AT326" s="138">
        <v>100</v>
      </c>
      <c r="AU326" s="138">
        <v>0</v>
      </c>
      <c r="AV326" s="138">
        <v>0</v>
      </c>
      <c r="AW326" s="138">
        <v>0</v>
      </c>
      <c r="AX326" s="138">
        <v>0</v>
      </c>
      <c r="AY326" s="138">
        <v>0</v>
      </c>
      <c r="AZ326" s="138">
        <v>0</v>
      </c>
      <c r="BA326" s="138">
        <v>98.991230005515717</v>
      </c>
      <c r="BB326" s="241">
        <v>0</v>
      </c>
    </row>
    <row r="327" spans="1:54" s="174" customFormat="1" ht="18" customHeight="1" x14ac:dyDescent="0.25">
      <c r="A327" s="244">
        <v>21</v>
      </c>
      <c r="B327" s="245">
        <v>223400</v>
      </c>
      <c r="C327" s="238">
        <v>320</v>
      </c>
      <c r="D327" s="239" t="s">
        <v>1524</v>
      </c>
      <c r="E327" s="247">
        <v>402.40000000000003</v>
      </c>
      <c r="F327" s="138">
        <v>340.1</v>
      </c>
      <c r="G327" s="138">
        <v>0</v>
      </c>
      <c r="H327" s="138">
        <v>0</v>
      </c>
      <c r="I327" s="138">
        <v>0</v>
      </c>
      <c r="J327" s="138">
        <v>0</v>
      </c>
      <c r="K327" s="138">
        <v>0</v>
      </c>
      <c r="L327" s="138">
        <v>0</v>
      </c>
      <c r="M327" s="138">
        <v>62.3</v>
      </c>
      <c r="N327" s="241">
        <v>0</v>
      </c>
      <c r="O327" s="240">
        <v>479.9</v>
      </c>
      <c r="P327" s="138">
        <v>417.6</v>
      </c>
      <c r="Q327" s="139">
        <v>0</v>
      </c>
      <c r="R327" s="139">
        <v>0</v>
      </c>
      <c r="S327" s="138">
        <v>0</v>
      </c>
      <c r="T327" s="139">
        <v>0</v>
      </c>
      <c r="U327" s="139">
        <v>0</v>
      </c>
      <c r="V327" s="139">
        <v>0</v>
      </c>
      <c r="W327" s="139">
        <v>62.3</v>
      </c>
      <c r="X327" s="242">
        <v>0</v>
      </c>
      <c r="Y327" s="243">
        <v>398.27160000000003</v>
      </c>
      <c r="Z327" s="139">
        <v>335.97160000000002</v>
      </c>
      <c r="AA327" s="139">
        <v>0</v>
      </c>
      <c r="AB327" s="139">
        <v>0</v>
      </c>
      <c r="AC327" s="139">
        <v>0</v>
      </c>
      <c r="AD327" s="149">
        <v>0</v>
      </c>
      <c r="AE327" s="139">
        <v>0</v>
      </c>
      <c r="AF327" s="139">
        <v>0</v>
      </c>
      <c r="AG327" s="140">
        <v>62.3</v>
      </c>
      <c r="AH327" s="142">
        <v>0</v>
      </c>
      <c r="AI327" s="247">
        <v>-81.628399999999942</v>
      </c>
      <c r="AJ327" s="138">
        <v>-81.628399999999999</v>
      </c>
      <c r="AK327" s="138">
        <v>0</v>
      </c>
      <c r="AL327" s="138">
        <v>0</v>
      </c>
      <c r="AM327" s="138">
        <v>0</v>
      </c>
      <c r="AN327" s="138">
        <v>0</v>
      </c>
      <c r="AO327" s="138">
        <v>0</v>
      </c>
      <c r="AP327" s="138">
        <v>0</v>
      </c>
      <c r="AQ327" s="138">
        <v>0</v>
      </c>
      <c r="AR327" s="241">
        <v>0</v>
      </c>
      <c r="AS327" s="247">
        <v>82.990539695769954</v>
      </c>
      <c r="AT327" s="138">
        <v>80.452969348659011</v>
      </c>
      <c r="AU327" s="138">
        <v>0</v>
      </c>
      <c r="AV327" s="138">
        <v>0</v>
      </c>
      <c r="AW327" s="138">
        <v>0</v>
      </c>
      <c r="AX327" s="138">
        <v>0</v>
      </c>
      <c r="AY327" s="138">
        <v>0</v>
      </c>
      <c r="AZ327" s="138">
        <v>0</v>
      </c>
      <c r="BA327" s="138">
        <v>100</v>
      </c>
      <c r="BB327" s="241">
        <v>0</v>
      </c>
    </row>
    <row r="328" spans="1:54" s="174" customFormat="1" ht="18" customHeight="1" x14ac:dyDescent="0.25">
      <c r="A328" s="244">
        <v>21</v>
      </c>
      <c r="B328" s="245">
        <v>223400</v>
      </c>
      <c r="C328" s="238">
        <v>321</v>
      </c>
      <c r="D328" s="239" t="s">
        <v>1525</v>
      </c>
      <c r="E328" s="247">
        <v>1172.0999999999999</v>
      </c>
      <c r="F328" s="138">
        <v>970.3</v>
      </c>
      <c r="G328" s="138">
        <v>0</v>
      </c>
      <c r="H328" s="138">
        <v>0</v>
      </c>
      <c r="I328" s="138">
        <v>0</v>
      </c>
      <c r="J328" s="138">
        <v>0</v>
      </c>
      <c r="K328" s="138">
        <v>0</v>
      </c>
      <c r="L328" s="138">
        <v>0</v>
      </c>
      <c r="M328" s="138">
        <v>201.8</v>
      </c>
      <c r="N328" s="241">
        <v>0</v>
      </c>
      <c r="O328" s="240">
        <v>1292.5000000000002</v>
      </c>
      <c r="P328" s="138">
        <v>1090.7</v>
      </c>
      <c r="Q328" s="139">
        <v>0</v>
      </c>
      <c r="R328" s="139">
        <v>0</v>
      </c>
      <c r="S328" s="138">
        <v>0</v>
      </c>
      <c r="T328" s="139">
        <v>0</v>
      </c>
      <c r="U328" s="139">
        <v>0</v>
      </c>
      <c r="V328" s="139">
        <v>0</v>
      </c>
      <c r="W328" s="139">
        <v>201.8</v>
      </c>
      <c r="X328" s="242">
        <v>0</v>
      </c>
      <c r="Y328" s="243">
        <v>1292.4945</v>
      </c>
      <c r="Z328" s="139">
        <v>1090.7</v>
      </c>
      <c r="AA328" s="139">
        <v>0</v>
      </c>
      <c r="AB328" s="139">
        <v>0</v>
      </c>
      <c r="AC328" s="139">
        <v>0</v>
      </c>
      <c r="AD328" s="149">
        <v>0</v>
      </c>
      <c r="AE328" s="139">
        <v>0</v>
      </c>
      <c r="AF328" s="139">
        <v>0</v>
      </c>
      <c r="AG328" s="140">
        <v>201.7945</v>
      </c>
      <c r="AH328" s="142">
        <v>0</v>
      </c>
      <c r="AI328" s="247">
        <v>-5.5000000002110028E-3</v>
      </c>
      <c r="AJ328" s="138">
        <v>0</v>
      </c>
      <c r="AK328" s="138">
        <v>0</v>
      </c>
      <c r="AL328" s="138">
        <v>0</v>
      </c>
      <c r="AM328" s="138">
        <v>0</v>
      </c>
      <c r="AN328" s="138">
        <v>0</v>
      </c>
      <c r="AO328" s="138">
        <v>0</v>
      </c>
      <c r="AP328" s="138">
        <v>0</v>
      </c>
      <c r="AQ328" s="138">
        <v>-5.5000000000120508E-3</v>
      </c>
      <c r="AR328" s="241">
        <v>0</v>
      </c>
      <c r="AS328" s="247">
        <v>99.9995744680851</v>
      </c>
      <c r="AT328" s="138">
        <v>100</v>
      </c>
      <c r="AU328" s="138">
        <v>0</v>
      </c>
      <c r="AV328" s="138">
        <v>0</v>
      </c>
      <c r="AW328" s="138">
        <v>0</v>
      </c>
      <c r="AX328" s="138">
        <v>0</v>
      </c>
      <c r="AY328" s="138">
        <v>0</v>
      </c>
      <c r="AZ328" s="138">
        <v>0</v>
      </c>
      <c r="BA328" s="138">
        <v>99.997274529236861</v>
      </c>
      <c r="BB328" s="241">
        <v>0</v>
      </c>
    </row>
    <row r="329" spans="1:54" s="174" customFormat="1" ht="18" customHeight="1" x14ac:dyDescent="0.25">
      <c r="A329" s="244">
        <v>21</v>
      </c>
      <c r="B329" s="245">
        <v>223400</v>
      </c>
      <c r="C329" s="238">
        <v>322</v>
      </c>
      <c r="D329" s="239" t="s">
        <v>1425</v>
      </c>
      <c r="E329" s="247">
        <v>709.4</v>
      </c>
      <c r="F329" s="138">
        <v>613.5</v>
      </c>
      <c r="G329" s="138">
        <v>0</v>
      </c>
      <c r="H329" s="138">
        <v>0</v>
      </c>
      <c r="I329" s="138">
        <v>0</v>
      </c>
      <c r="J329" s="138">
        <v>0</v>
      </c>
      <c r="K329" s="138">
        <v>0</v>
      </c>
      <c r="L329" s="138">
        <v>0</v>
      </c>
      <c r="M329" s="138">
        <v>95.9</v>
      </c>
      <c r="N329" s="241">
        <v>0</v>
      </c>
      <c r="O329" s="240">
        <v>787.5</v>
      </c>
      <c r="P329" s="138">
        <v>691.59999999999991</v>
      </c>
      <c r="Q329" s="139">
        <v>0</v>
      </c>
      <c r="R329" s="139">
        <v>0</v>
      </c>
      <c r="S329" s="138">
        <v>0</v>
      </c>
      <c r="T329" s="139">
        <v>0</v>
      </c>
      <c r="U329" s="139">
        <v>0</v>
      </c>
      <c r="V329" s="139">
        <v>0</v>
      </c>
      <c r="W329" s="139">
        <v>95.9</v>
      </c>
      <c r="X329" s="242">
        <v>0</v>
      </c>
      <c r="Y329" s="243">
        <v>444.19240000000002</v>
      </c>
      <c r="Z329" s="139">
        <v>348.29239999999999</v>
      </c>
      <c r="AA329" s="139">
        <v>0</v>
      </c>
      <c r="AB329" s="139">
        <v>0</v>
      </c>
      <c r="AC329" s="139">
        <v>0</v>
      </c>
      <c r="AD329" s="149">
        <v>0</v>
      </c>
      <c r="AE329" s="139">
        <v>0</v>
      </c>
      <c r="AF329" s="139">
        <v>0</v>
      </c>
      <c r="AG329" s="140">
        <v>95.9</v>
      </c>
      <c r="AH329" s="142">
        <v>0</v>
      </c>
      <c r="AI329" s="247">
        <v>-343.30759999999998</v>
      </c>
      <c r="AJ329" s="138">
        <v>-343.30759999999992</v>
      </c>
      <c r="AK329" s="138">
        <v>0</v>
      </c>
      <c r="AL329" s="138">
        <v>0</v>
      </c>
      <c r="AM329" s="138">
        <v>0</v>
      </c>
      <c r="AN329" s="138">
        <v>0</v>
      </c>
      <c r="AO329" s="138">
        <v>0</v>
      </c>
      <c r="AP329" s="138">
        <v>0</v>
      </c>
      <c r="AQ329" s="138">
        <v>0</v>
      </c>
      <c r="AR329" s="241">
        <v>0</v>
      </c>
      <c r="AS329" s="247">
        <v>56.405384126984124</v>
      </c>
      <c r="AT329" s="138">
        <v>50.360381723539625</v>
      </c>
      <c r="AU329" s="138">
        <v>0</v>
      </c>
      <c r="AV329" s="138">
        <v>0</v>
      </c>
      <c r="AW329" s="138">
        <v>0</v>
      </c>
      <c r="AX329" s="138">
        <v>0</v>
      </c>
      <c r="AY329" s="138">
        <v>0</v>
      </c>
      <c r="AZ329" s="138">
        <v>0</v>
      </c>
      <c r="BA329" s="138">
        <v>100</v>
      </c>
      <c r="BB329" s="241">
        <v>0</v>
      </c>
    </row>
    <row r="330" spans="1:54" s="174" customFormat="1" ht="18" customHeight="1" x14ac:dyDescent="0.25">
      <c r="A330" s="244">
        <v>21</v>
      </c>
      <c r="B330" s="245">
        <v>223400</v>
      </c>
      <c r="C330" s="238">
        <v>323</v>
      </c>
      <c r="D330" s="239" t="s">
        <v>1526</v>
      </c>
      <c r="E330" s="247">
        <v>1521.7</v>
      </c>
      <c r="F330" s="138">
        <v>1327.8</v>
      </c>
      <c r="G330" s="138">
        <v>0</v>
      </c>
      <c r="H330" s="138">
        <v>0</v>
      </c>
      <c r="I330" s="138">
        <v>0</v>
      </c>
      <c r="J330" s="138">
        <v>0</v>
      </c>
      <c r="K330" s="138">
        <v>0</v>
      </c>
      <c r="L330" s="138">
        <v>0</v>
      </c>
      <c r="M330" s="138">
        <v>193.9</v>
      </c>
      <c r="N330" s="241">
        <v>0</v>
      </c>
      <c r="O330" s="240">
        <v>1668.2</v>
      </c>
      <c r="P330" s="138">
        <v>1474.3</v>
      </c>
      <c r="Q330" s="139">
        <v>0</v>
      </c>
      <c r="R330" s="139">
        <v>0</v>
      </c>
      <c r="S330" s="138">
        <v>0</v>
      </c>
      <c r="T330" s="139">
        <v>0</v>
      </c>
      <c r="U330" s="139">
        <v>0</v>
      </c>
      <c r="V330" s="139">
        <v>0</v>
      </c>
      <c r="W330" s="139">
        <v>193.9</v>
      </c>
      <c r="X330" s="242">
        <v>0</v>
      </c>
      <c r="Y330" s="243">
        <v>1505.0267999999999</v>
      </c>
      <c r="Z330" s="139">
        <v>1313.0349999999999</v>
      </c>
      <c r="AA330" s="139">
        <v>0</v>
      </c>
      <c r="AB330" s="139">
        <v>0</v>
      </c>
      <c r="AC330" s="139">
        <v>0</v>
      </c>
      <c r="AD330" s="149">
        <v>0</v>
      </c>
      <c r="AE330" s="139">
        <v>0</v>
      </c>
      <c r="AF330" s="139">
        <v>0</v>
      </c>
      <c r="AG330" s="140">
        <v>191.99180000000001</v>
      </c>
      <c r="AH330" s="142">
        <v>0</v>
      </c>
      <c r="AI330" s="247">
        <v>-163.17320000000018</v>
      </c>
      <c r="AJ330" s="138">
        <v>-161.2650000000001</v>
      </c>
      <c r="AK330" s="138">
        <v>0</v>
      </c>
      <c r="AL330" s="138">
        <v>0</v>
      </c>
      <c r="AM330" s="138">
        <v>0</v>
      </c>
      <c r="AN330" s="138">
        <v>0</v>
      </c>
      <c r="AO330" s="138">
        <v>0</v>
      </c>
      <c r="AP330" s="138">
        <v>0</v>
      </c>
      <c r="AQ330" s="138">
        <v>-1.9081999999999937</v>
      </c>
      <c r="AR330" s="241">
        <v>0</v>
      </c>
      <c r="AS330" s="247">
        <v>90.218606881668848</v>
      </c>
      <c r="AT330" s="138">
        <v>89.061588550498541</v>
      </c>
      <c r="AU330" s="138">
        <v>0</v>
      </c>
      <c r="AV330" s="138">
        <v>0</v>
      </c>
      <c r="AW330" s="138">
        <v>0</v>
      </c>
      <c r="AX330" s="138">
        <v>0</v>
      </c>
      <c r="AY330" s="138">
        <v>0</v>
      </c>
      <c r="AZ330" s="138">
        <v>0</v>
      </c>
      <c r="BA330" s="138">
        <v>99.015884476534296</v>
      </c>
      <c r="BB330" s="241">
        <v>0</v>
      </c>
    </row>
    <row r="331" spans="1:54" s="174" customFormat="1" ht="27.75" customHeight="1" x14ac:dyDescent="0.25">
      <c r="A331" s="244">
        <v>21</v>
      </c>
      <c r="B331" s="245">
        <v>223400</v>
      </c>
      <c r="C331" s="238">
        <v>324</v>
      </c>
      <c r="D331" s="239" t="s">
        <v>1527</v>
      </c>
      <c r="E331" s="247">
        <v>6676.2</v>
      </c>
      <c r="F331" s="138">
        <v>5597.4</v>
      </c>
      <c r="G331" s="138">
        <v>0</v>
      </c>
      <c r="H331" s="138">
        <v>0</v>
      </c>
      <c r="I331" s="138">
        <v>0</v>
      </c>
      <c r="J331" s="138">
        <v>0</v>
      </c>
      <c r="K331" s="138">
        <v>0</v>
      </c>
      <c r="L331" s="138">
        <v>0</v>
      </c>
      <c r="M331" s="138">
        <v>1078.8</v>
      </c>
      <c r="N331" s="241">
        <v>0</v>
      </c>
      <c r="O331" s="240">
        <v>7176.2000000000016</v>
      </c>
      <c r="P331" s="138">
        <v>6097.4000000000005</v>
      </c>
      <c r="Q331" s="139">
        <v>0</v>
      </c>
      <c r="R331" s="139">
        <v>0</v>
      </c>
      <c r="S331" s="138">
        <v>0</v>
      </c>
      <c r="T331" s="139">
        <v>0</v>
      </c>
      <c r="U331" s="139">
        <v>0</v>
      </c>
      <c r="V331" s="139">
        <v>0</v>
      </c>
      <c r="W331" s="139">
        <v>1078.8</v>
      </c>
      <c r="X331" s="242">
        <v>0</v>
      </c>
      <c r="Y331" s="243">
        <v>6573.1989000000003</v>
      </c>
      <c r="Z331" s="139">
        <v>5494.3989000000001</v>
      </c>
      <c r="AA331" s="139">
        <v>0</v>
      </c>
      <c r="AB331" s="139">
        <v>0</v>
      </c>
      <c r="AC331" s="139">
        <v>0</v>
      </c>
      <c r="AD331" s="149">
        <v>0</v>
      </c>
      <c r="AE331" s="139">
        <v>0</v>
      </c>
      <c r="AF331" s="139">
        <v>0</v>
      </c>
      <c r="AG331" s="140">
        <v>1078.8</v>
      </c>
      <c r="AH331" s="142">
        <v>0</v>
      </c>
      <c r="AI331" s="247">
        <v>-603.00110000000132</v>
      </c>
      <c r="AJ331" s="138">
        <v>-603.00110000000041</v>
      </c>
      <c r="AK331" s="138">
        <v>0</v>
      </c>
      <c r="AL331" s="138">
        <v>0</v>
      </c>
      <c r="AM331" s="138">
        <v>0</v>
      </c>
      <c r="AN331" s="138">
        <v>0</v>
      </c>
      <c r="AO331" s="138">
        <v>0</v>
      </c>
      <c r="AP331" s="138">
        <v>0</v>
      </c>
      <c r="AQ331" s="138">
        <v>0</v>
      </c>
      <c r="AR331" s="241">
        <v>0</v>
      </c>
      <c r="AS331" s="247">
        <v>91.597208829185348</v>
      </c>
      <c r="AT331" s="138">
        <v>90.110520877751171</v>
      </c>
      <c r="AU331" s="138">
        <v>0</v>
      </c>
      <c r="AV331" s="138">
        <v>0</v>
      </c>
      <c r="AW331" s="138">
        <v>0</v>
      </c>
      <c r="AX331" s="138">
        <v>0</v>
      </c>
      <c r="AY331" s="138">
        <v>0</v>
      </c>
      <c r="AZ331" s="138">
        <v>0</v>
      </c>
      <c r="BA331" s="138">
        <v>100</v>
      </c>
      <c r="BB331" s="241">
        <v>0</v>
      </c>
    </row>
    <row r="332" spans="1:54" s="174" customFormat="1" ht="18" customHeight="1" x14ac:dyDescent="0.25">
      <c r="A332" s="244">
        <v>21</v>
      </c>
      <c r="B332" s="245">
        <v>223400</v>
      </c>
      <c r="C332" s="238">
        <v>325</v>
      </c>
      <c r="D332" s="239" t="s">
        <v>1528</v>
      </c>
      <c r="E332" s="247">
        <v>432</v>
      </c>
      <c r="F332" s="138">
        <v>362.2</v>
      </c>
      <c r="G332" s="138">
        <v>0</v>
      </c>
      <c r="H332" s="138">
        <v>0</v>
      </c>
      <c r="I332" s="138">
        <v>0</v>
      </c>
      <c r="J332" s="138">
        <v>0</v>
      </c>
      <c r="K332" s="138">
        <v>0</v>
      </c>
      <c r="L332" s="138">
        <v>0</v>
      </c>
      <c r="M332" s="138">
        <v>69.8</v>
      </c>
      <c r="N332" s="241">
        <v>0</v>
      </c>
      <c r="O332" s="240">
        <v>473.59999999999991</v>
      </c>
      <c r="P332" s="138">
        <v>403.8</v>
      </c>
      <c r="Q332" s="139">
        <v>0</v>
      </c>
      <c r="R332" s="139">
        <v>0</v>
      </c>
      <c r="S332" s="138">
        <v>0</v>
      </c>
      <c r="T332" s="139">
        <v>0</v>
      </c>
      <c r="U332" s="139">
        <v>0</v>
      </c>
      <c r="V332" s="139">
        <v>0</v>
      </c>
      <c r="W332" s="139">
        <v>69.8</v>
      </c>
      <c r="X332" s="242">
        <v>0</v>
      </c>
      <c r="Y332" s="243">
        <v>421.97339999999997</v>
      </c>
      <c r="Z332" s="139">
        <v>352.8734</v>
      </c>
      <c r="AA332" s="139">
        <v>0</v>
      </c>
      <c r="AB332" s="139">
        <v>0</v>
      </c>
      <c r="AC332" s="139">
        <v>0</v>
      </c>
      <c r="AD332" s="149">
        <v>0</v>
      </c>
      <c r="AE332" s="139">
        <v>0</v>
      </c>
      <c r="AF332" s="139">
        <v>0</v>
      </c>
      <c r="AG332" s="140">
        <v>69.099999999999994</v>
      </c>
      <c r="AH332" s="142">
        <v>0</v>
      </c>
      <c r="AI332" s="247">
        <v>-51.626599999999939</v>
      </c>
      <c r="AJ332" s="138">
        <v>-50.926600000000008</v>
      </c>
      <c r="AK332" s="138">
        <v>0</v>
      </c>
      <c r="AL332" s="138">
        <v>0</v>
      </c>
      <c r="AM332" s="138">
        <v>0</v>
      </c>
      <c r="AN332" s="138">
        <v>0</v>
      </c>
      <c r="AO332" s="138">
        <v>0</v>
      </c>
      <c r="AP332" s="138">
        <v>0</v>
      </c>
      <c r="AQ332" s="138">
        <v>-0.70000000000000284</v>
      </c>
      <c r="AR332" s="241">
        <v>0</v>
      </c>
      <c r="AS332" s="247">
        <v>89.099113175675683</v>
      </c>
      <c r="AT332" s="138">
        <v>87.388162456661718</v>
      </c>
      <c r="AU332" s="138">
        <v>0</v>
      </c>
      <c r="AV332" s="138">
        <v>0</v>
      </c>
      <c r="AW332" s="138">
        <v>0</v>
      </c>
      <c r="AX332" s="138">
        <v>0</v>
      </c>
      <c r="AY332" s="138">
        <v>0</v>
      </c>
      <c r="AZ332" s="138">
        <v>0</v>
      </c>
      <c r="BA332" s="138">
        <v>98.9971346704871</v>
      </c>
      <c r="BB332" s="241">
        <v>0</v>
      </c>
    </row>
    <row r="333" spans="1:54" s="174" customFormat="1" ht="18" customHeight="1" x14ac:dyDescent="0.25">
      <c r="A333" s="244">
        <v>21</v>
      </c>
      <c r="B333" s="245">
        <v>223400</v>
      </c>
      <c r="C333" s="238">
        <v>326</v>
      </c>
      <c r="D333" s="239" t="s">
        <v>1529</v>
      </c>
      <c r="E333" s="247">
        <v>472.4</v>
      </c>
      <c r="F333" s="138">
        <v>312.8</v>
      </c>
      <c r="G333" s="138">
        <v>0</v>
      </c>
      <c r="H333" s="138">
        <v>0</v>
      </c>
      <c r="I333" s="138">
        <v>0</v>
      </c>
      <c r="J333" s="138">
        <v>0</v>
      </c>
      <c r="K333" s="138">
        <v>0</v>
      </c>
      <c r="L333" s="138">
        <v>0</v>
      </c>
      <c r="M333" s="138">
        <v>159.6</v>
      </c>
      <c r="N333" s="241">
        <v>0</v>
      </c>
      <c r="O333" s="240">
        <v>988.39999999999986</v>
      </c>
      <c r="P333" s="138">
        <v>828.8</v>
      </c>
      <c r="Q333" s="139">
        <v>0</v>
      </c>
      <c r="R333" s="139">
        <v>0</v>
      </c>
      <c r="S333" s="138">
        <v>0</v>
      </c>
      <c r="T333" s="139">
        <v>0</v>
      </c>
      <c r="U333" s="139">
        <v>0</v>
      </c>
      <c r="V333" s="139">
        <v>0</v>
      </c>
      <c r="W333" s="139">
        <v>159.6</v>
      </c>
      <c r="X333" s="242">
        <v>0</v>
      </c>
      <c r="Y333" s="243">
        <v>962.56920000000002</v>
      </c>
      <c r="Z333" s="139">
        <v>804.47220000000004</v>
      </c>
      <c r="AA333" s="139">
        <v>0</v>
      </c>
      <c r="AB333" s="139">
        <v>0</v>
      </c>
      <c r="AC333" s="139">
        <v>0</v>
      </c>
      <c r="AD333" s="149">
        <v>0</v>
      </c>
      <c r="AE333" s="139">
        <v>0</v>
      </c>
      <c r="AF333" s="139">
        <v>0</v>
      </c>
      <c r="AG333" s="140">
        <v>158.09700000000001</v>
      </c>
      <c r="AH333" s="142">
        <v>0</v>
      </c>
      <c r="AI333" s="247">
        <v>-25.83079999999984</v>
      </c>
      <c r="AJ333" s="138">
        <v>-24.327799999999911</v>
      </c>
      <c r="AK333" s="138">
        <v>0</v>
      </c>
      <c r="AL333" s="138">
        <v>0</v>
      </c>
      <c r="AM333" s="138">
        <v>0</v>
      </c>
      <c r="AN333" s="138">
        <v>0</v>
      </c>
      <c r="AO333" s="138">
        <v>0</v>
      </c>
      <c r="AP333" s="138">
        <v>0</v>
      </c>
      <c r="AQ333" s="138">
        <v>-1.5029999999999859</v>
      </c>
      <c r="AR333" s="241">
        <v>0</v>
      </c>
      <c r="AS333" s="247">
        <v>97.386604613516809</v>
      </c>
      <c r="AT333" s="138">
        <v>97.064695945945957</v>
      </c>
      <c r="AU333" s="138">
        <v>0</v>
      </c>
      <c r="AV333" s="138">
        <v>0</v>
      </c>
      <c r="AW333" s="138">
        <v>0</v>
      </c>
      <c r="AX333" s="138">
        <v>0</v>
      </c>
      <c r="AY333" s="138">
        <v>0</v>
      </c>
      <c r="AZ333" s="138">
        <v>0</v>
      </c>
      <c r="BA333" s="138">
        <v>99.058270676691734</v>
      </c>
      <c r="BB333" s="241">
        <v>0</v>
      </c>
    </row>
    <row r="334" spans="1:54" s="174" customFormat="1" ht="18" customHeight="1" x14ac:dyDescent="0.25">
      <c r="A334" s="244">
        <v>21</v>
      </c>
      <c r="B334" s="245">
        <v>223400</v>
      </c>
      <c r="C334" s="238">
        <v>327</v>
      </c>
      <c r="D334" s="239" t="s">
        <v>1530</v>
      </c>
      <c r="E334" s="247">
        <v>1076.0999999999999</v>
      </c>
      <c r="F334" s="138">
        <v>951.5</v>
      </c>
      <c r="G334" s="138">
        <v>0</v>
      </c>
      <c r="H334" s="138">
        <v>0</v>
      </c>
      <c r="I334" s="138">
        <v>0</v>
      </c>
      <c r="J334" s="138">
        <v>0</v>
      </c>
      <c r="K334" s="138">
        <v>0</v>
      </c>
      <c r="L334" s="138">
        <v>0</v>
      </c>
      <c r="M334" s="138">
        <v>124.6</v>
      </c>
      <c r="N334" s="241">
        <v>0</v>
      </c>
      <c r="O334" s="240">
        <v>1132.3999999999999</v>
      </c>
      <c r="P334" s="138">
        <v>1007.8</v>
      </c>
      <c r="Q334" s="139">
        <v>0</v>
      </c>
      <c r="R334" s="139">
        <v>0</v>
      </c>
      <c r="S334" s="138">
        <v>0</v>
      </c>
      <c r="T334" s="139">
        <v>0</v>
      </c>
      <c r="U334" s="139">
        <v>0</v>
      </c>
      <c r="V334" s="139">
        <v>0</v>
      </c>
      <c r="W334" s="139">
        <v>124.6</v>
      </c>
      <c r="X334" s="242">
        <v>0</v>
      </c>
      <c r="Y334" s="243">
        <v>1056.6234999999999</v>
      </c>
      <c r="Z334" s="139">
        <v>932.0234999999999</v>
      </c>
      <c r="AA334" s="139">
        <v>0</v>
      </c>
      <c r="AB334" s="139">
        <v>0</v>
      </c>
      <c r="AC334" s="139">
        <v>0</v>
      </c>
      <c r="AD334" s="149">
        <v>0</v>
      </c>
      <c r="AE334" s="139">
        <v>0</v>
      </c>
      <c r="AF334" s="139">
        <v>0</v>
      </c>
      <c r="AG334" s="140">
        <v>124.6</v>
      </c>
      <c r="AH334" s="142">
        <v>0</v>
      </c>
      <c r="AI334" s="247">
        <v>-75.776499999999942</v>
      </c>
      <c r="AJ334" s="138">
        <v>-75.776500000000055</v>
      </c>
      <c r="AK334" s="138">
        <v>0</v>
      </c>
      <c r="AL334" s="138">
        <v>0</v>
      </c>
      <c r="AM334" s="138">
        <v>0</v>
      </c>
      <c r="AN334" s="138">
        <v>0</v>
      </c>
      <c r="AO334" s="138">
        <v>0</v>
      </c>
      <c r="AP334" s="138">
        <v>0</v>
      </c>
      <c r="AQ334" s="138">
        <v>0</v>
      </c>
      <c r="AR334" s="241">
        <v>0</v>
      </c>
      <c r="AS334" s="247">
        <v>93.308327446132111</v>
      </c>
      <c r="AT334" s="138">
        <v>92.480998213931329</v>
      </c>
      <c r="AU334" s="138">
        <v>0</v>
      </c>
      <c r="AV334" s="138">
        <v>0</v>
      </c>
      <c r="AW334" s="138">
        <v>0</v>
      </c>
      <c r="AX334" s="138">
        <v>0</v>
      </c>
      <c r="AY334" s="138">
        <v>0</v>
      </c>
      <c r="AZ334" s="138">
        <v>0</v>
      </c>
      <c r="BA334" s="138">
        <v>100</v>
      </c>
      <c r="BB334" s="241">
        <v>0</v>
      </c>
    </row>
    <row r="335" spans="1:54" s="174" customFormat="1" ht="18" customHeight="1" x14ac:dyDescent="0.25">
      <c r="A335" s="244">
        <v>21</v>
      </c>
      <c r="B335" s="245">
        <v>223400</v>
      </c>
      <c r="C335" s="238">
        <v>328</v>
      </c>
      <c r="D335" s="239" t="s">
        <v>1531</v>
      </c>
      <c r="E335" s="247">
        <v>110.4</v>
      </c>
      <c r="F335" s="138">
        <v>0</v>
      </c>
      <c r="G335" s="138">
        <v>0</v>
      </c>
      <c r="H335" s="138">
        <v>0</v>
      </c>
      <c r="I335" s="138">
        <v>0</v>
      </c>
      <c r="J335" s="138">
        <v>0</v>
      </c>
      <c r="K335" s="138">
        <v>0</v>
      </c>
      <c r="L335" s="138">
        <v>0</v>
      </c>
      <c r="M335" s="138">
        <v>110.4</v>
      </c>
      <c r="N335" s="241">
        <v>0</v>
      </c>
      <c r="O335" s="240">
        <v>110.4</v>
      </c>
      <c r="P335" s="138">
        <v>0</v>
      </c>
      <c r="Q335" s="139">
        <v>0</v>
      </c>
      <c r="R335" s="139">
        <v>0</v>
      </c>
      <c r="S335" s="138">
        <v>0</v>
      </c>
      <c r="T335" s="139">
        <v>0</v>
      </c>
      <c r="U335" s="139">
        <v>0</v>
      </c>
      <c r="V335" s="139">
        <v>0</v>
      </c>
      <c r="W335" s="139">
        <v>110.4</v>
      </c>
      <c r="X335" s="242">
        <v>0</v>
      </c>
      <c r="Y335" s="243">
        <v>110.4</v>
      </c>
      <c r="Z335" s="139">
        <v>0</v>
      </c>
      <c r="AA335" s="139">
        <v>0</v>
      </c>
      <c r="AB335" s="139">
        <v>0</v>
      </c>
      <c r="AC335" s="139">
        <v>0</v>
      </c>
      <c r="AD335" s="149">
        <v>0</v>
      </c>
      <c r="AE335" s="139">
        <v>0</v>
      </c>
      <c r="AF335" s="139">
        <v>0</v>
      </c>
      <c r="AG335" s="140">
        <v>110.4</v>
      </c>
      <c r="AH335" s="142">
        <v>0</v>
      </c>
      <c r="AI335" s="247">
        <v>0</v>
      </c>
      <c r="AJ335" s="138">
        <v>0</v>
      </c>
      <c r="AK335" s="138">
        <v>0</v>
      </c>
      <c r="AL335" s="138">
        <v>0</v>
      </c>
      <c r="AM335" s="138">
        <v>0</v>
      </c>
      <c r="AN335" s="138">
        <v>0</v>
      </c>
      <c r="AO335" s="138">
        <v>0</v>
      </c>
      <c r="AP335" s="138">
        <v>0</v>
      </c>
      <c r="AQ335" s="138">
        <v>0</v>
      </c>
      <c r="AR335" s="241">
        <v>0</v>
      </c>
      <c r="AS335" s="247">
        <v>100</v>
      </c>
      <c r="AT335" s="138">
        <v>0</v>
      </c>
      <c r="AU335" s="138">
        <v>0</v>
      </c>
      <c r="AV335" s="138">
        <v>0</v>
      </c>
      <c r="AW335" s="138">
        <v>0</v>
      </c>
      <c r="AX335" s="138">
        <v>0</v>
      </c>
      <c r="AY335" s="138">
        <v>0</v>
      </c>
      <c r="AZ335" s="138">
        <v>0</v>
      </c>
      <c r="BA335" s="138">
        <v>100</v>
      </c>
      <c r="BB335" s="241">
        <v>0</v>
      </c>
    </row>
    <row r="336" spans="1:54" s="174" customFormat="1" ht="18" customHeight="1" x14ac:dyDescent="0.25">
      <c r="A336" s="244">
        <v>21</v>
      </c>
      <c r="B336" s="245">
        <v>223400</v>
      </c>
      <c r="C336" s="238">
        <v>329</v>
      </c>
      <c r="D336" s="239" t="s">
        <v>1532</v>
      </c>
      <c r="E336" s="247">
        <v>697.2</v>
      </c>
      <c r="F336" s="138">
        <v>501.1</v>
      </c>
      <c r="G336" s="138">
        <v>0</v>
      </c>
      <c r="H336" s="138">
        <v>0</v>
      </c>
      <c r="I336" s="138">
        <v>0</v>
      </c>
      <c r="J336" s="138">
        <v>0</v>
      </c>
      <c r="K336" s="138">
        <v>0</v>
      </c>
      <c r="L336" s="138">
        <v>0</v>
      </c>
      <c r="M336" s="138">
        <v>196.1</v>
      </c>
      <c r="N336" s="241">
        <v>0</v>
      </c>
      <c r="O336" s="240">
        <v>770.80000000000007</v>
      </c>
      <c r="P336" s="138">
        <v>574.69999999999993</v>
      </c>
      <c r="Q336" s="139">
        <v>0</v>
      </c>
      <c r="R336" s="139">
        <v>0</v>
      </c>
      <c r="S336" s="138">
        <v>0</v>
      </c>
      <c r="T336" s="139">
        <v>0</v>
      </c>
      <c r="U336" s="139">
        <v>0</v>
      </c>
      <c r="V336" s="139">
        <v>0</v>
      </c>
      <c r="W336" s="139">
        <v>196.1</v>
      </c>
      <c r="X336" s="242">
        <v>0</v>
      </c>
      <c r="Y336" s="243">
        <v>731.71489999999994</v>
      </c>
      <c r="Z336" s="139">
        <v>537.52679999999998</v>
      </c>
      <c r="AA336" s="139">
        <v>0</v>
      </c>
      <c r="AB336" s="139">
        <v>0</v>
      </c>
      <c r="AC336" s="139">
        <v>0</v>
      </c>
      <c r="AD336" s="149">
        <v>0</v>
      </c>
      <c r="AE336" s="139">
        <v>0</v>
      </c>
      <c r="AF336" s="139">
        <v>0</v>
      </c>
      <c r="AG336" s="140">
        <v>194.18809999999999</v>
      </c>
      <c r="AH336" s="142">
        <v>0</v>
      </c>
      <c r="AI336" s="247">
        <v>-39.085100000000125</v>
      </c>
      <c r="AJ336" s="138">
        <v>-37.173199999999952</v>
      </c>
      <c r="AK336" s="138">
        <v>0</v>
      </c>
      <c r="AL336" s="138">
        <v>0</v>
      </c>
      <c r="AM336" s="138">
        <v>0</v>
      </c>
      <c r="AN336" s="138">
        <v>0</v>
      </c>
      <c r="AO336" s="138">
        <v>0</v>
      </c>
      <c r="AP336" s="138">
        <v>0</v>
      </c>
      <c r="AQ336" s="138">
        <v>-1.9119000000000028</v>
      </c>
      <c r="AR336" s="241">
        <v>0</v>
      </c>
      <c r="AS336" s="247">
        <v>94.929281266216904</v>
      </c>
      <c r="AT336" s="138">
        <v>93.531720897859756</v>
      </c>
      <c r="AU336" s="138">
        <v>0</v>
      </c>
      <c r="AV336" s="138">
        <v>0</v>
      </c>
      <c r="AW336" s="138">
        <v>0</v>
      </c>
      <c r="AX336" s="138">
        <v>0</v>
      </c>
      <c r="AY336" s="138">
        <v>0</v>
      </c>
      <c r="AZ336" s="138">
        <v>0</v>
      </c>
      <c r="BA336" s="138">
        <v>99.025038245792956</v>
      </c>
      <c r="BB336" s="241">
        <v>0</v>
      </c>
    </row>
    <row r="337" spans="1:54" s="174" customFormat="1" ht="18" customHeight="1" x14ac:dyDescent="0.25">
      <c r="A337" s="244">
        <v>21</v>
      </c>
      <c r="B337" s="245">
        <v>223400</v>
      </c>
      <c r="C337" s="238">
        <v>330</v>
      </c>
      <c r="D337" s="239" t="s">
        <v>1533</v>
      </c>
      <c r="E337" s="247">
        <v>1555.3</v>
      </c>
      <c r="F337" s="138">
        <v>1348.2</v>
      </c>
      <c r="G337" s="138">
        <v>0</v>
      </c>
      <c r="H337" s="138">
        <v>0</v>
      </c>
      <c r="I337" s="138">
        <v>0</v>
      </c>
      <c r="J337" s="138">
        <v>0</v>
      </c>
      <c r="K337" s="138">
        <v>0</v>
      </c>
      <c r="L337" s="138">
        <v>0</v>
      </c>
      <c r="M337" s="138">
        <v>207.1</v>
      </c>
      <c r="N337" s="241">
        <v>0</v>
      </c>
      <c r="O337" s="240">
        <v>1687.1</v>
      </c>
      <c r="P337" s="138">
        <v>1480</v>
      </c>
      <c r="Q337" s="139">
        <v>0</v>
      </c>
      <c r="R337" s="139">
        <v>0</v>
      </c>
      <c r="S337" s="138">
        <v>0</v>
      </c>
      <c r="T337" s="139">
        <v>0</v>
      </c>
      <c r="U337" s="139">
        <v>0</v>
      </c>
      <c r="V337" s="139">
        <v>0</v>
      </c>
      <c r="W337" s="139">
        <v>207.1</v>
      </c>
      <c r="X337" s="242">
        <v>0</v>
      </c>
      <c r="Y337" s="243">
        <v>1687.05</v>
      </c>
      <c r="Z337" s="139">
        <v>1480</v>
      </c>
      <c r="AA337" s="139">
        <v>0</v>
      </c>
      <c r="AB337" s="139">
        <v>0</v>
      </c>
      <c r="AC337" s="139">
        <v>0</v>
      </c>
      <c r="AD337" s="149">
        <v>0</v>
      </c>
      <c r="AE337" s="139">
        <v>0</v>
      </c>
      <c r="AF337" s="139">
        <v>0</v>
      </c>
      <c r="AG337" s="140">
        <v>207.05</v>
      </c>
      <c r="AH337" s="142">
        <v>0</v>
      </c>
      <c r="AI337" s="247">
        <v>-4.9999999999954525E-2</v>
      </c>
      <c r="AJ337" s="138">
        <v>0</v>
      </c>
      <c r="AK337" s="138">
        <v>0</v>
      </c>
      <c r="AL337" s="138">
        <v>0</v>
      </c>
      <c r="AM337" s="138">
        <v>0</v>
      </c>
      <c r="AN337" s="138">
        <v>0</v>
      </c>
      <c r="AO337" s="138">
        <v>0</v>
      </c>
      <c r="AP337" s="138">
        <v>0</v>
      </c>
      <c r="AQ337" s="138">
        <v>-4.9999999999982947E-2</v>
      </c>
      <c r="AR337" s="241">
        <v>0</v>
      </c>
      <c r="AS337" s="247">
        <v>99.997036334538564</v>
      </c>
      <c r="AT337" s="138">
        <v>100</v>
      </c>
      <c r="AU337" s="138">
        <v>0</v>
      </c>
      <c r="AV337" s="138">
        <v>0</v>
      </c>
      <c r="AW337" s="138">
        <v>0</v>
      </c>
      <c r="AX337" s="138">
        <v>0</v>
      </c>
      <c r="AY337" s="138">
        <v>0</v>
      </c>
      <c r="AZ337" s="138">
        <v>0</v>
      </c>
      <c r="BA337" s="138">
        <v>99.975857073877364</v>
      </c>
      <c r="BB337" s="241">
        <v>0</v>
      </c>
    </row>
    <row r="338" spans="1:54" s="174" customFormat="1" ht="18" customHeight="1" x14ac:dyDescent="0.25">
      <c r="A338" s="244">
        <v>21</v>
      </c>
      <c r="B338" s="245">
        <v>223400</v>
      </c>
      <c r="C338" s="238">
        <v>331</v>
      </c>
      <c r="D338" s="239" t="s">
        <v>1534</v>
      </c>
      <c r="E338" s="247">
        <v>2146.9</v>
      </c>
      <c r="F338" s="138">
        <v>1779.3</v>
      </c>
      <c r="G338" s="138">
        <v>0</v>
      </c>
      <c r="H338" s="138">
        <v>0</v>
      </c>
      <c r="I338" s="138">
        <v>0</v>
      </c>
      <c r="J338" s="138">
        <v>0</v>
      </c>
      <c r="K338" s="138">
        <v>0</v>
      </c>
      <c r="L338" s="138">
        <v>0</v>
      </c>
      <c r="M338" s="138">
        <v>367.6</v>
      </c>
      <c r="N338" s="241">
        <v>0</v>
      </c>
      <c r="O338" s="240">
        <v>2296.0999999999995</v>
      </c>
      <c r="P338" s="138">
        <v>1928.4999999999998</v>
      </c>
      <c r="Q338" s="139">
        <v>0</v>
      </c>
      <c r="R338" s="139">
        <v>0</v>
      </c>
      <c r="S338" s="138">
        <v>0</v>
      </c>
      <c r="T338" s="139">
        <v>0</v>
      </c>
      <c r="U338" s="139">
        <v>0</v>
      </c>
      <c r="V338" s="139">
        <v>0</v>
      </c>
      <c r="W338" s="139">
        <v>367.6</v>
      </c>
      <c r="X338" s="242">
        <v>0</v>
      </c>
      <c r="Y338" s="243">
        <v>1982.0115000000001</v>
      </c>
      <c r="Z338" s="139">
        <v>1614.4119000000001</v>
      </c>
      <c r="AA338" s="139">
        <v>0</v>
      </c>
      <c r="AB338" s="139">
        <v>0</v>
      </c>
      <c r="AC338" s="139">
        <v>0</v>
      </c>
      <c r="AD338" s="149">
        <v>0</v>
      </c>
      <c r="AE338" s="139">
        <v>0</v>
      </c>
      <c r="AF338" s="139">
        <v>0</v>
      </c>
      <c r="AG338" s="140">
        <v>367.59960000000001</v>
      </c>
      <c r="AH338" s="142">
        <v>0</v>
      </c>
      <c r="AI338" s="247">
        <v>-314.08849999999939</v>
      </c>
      <c r="AJ338" s="138">
        <v>-314.08809999999971</v>
      </c>
      <c r="AK338" s="138">
        <v>0</v>
      </c>
      <c r="AL338" s="138">
        <v>0</v>
      </c>
      <c r="AM338" s="138">
        <v>0</v>
      </c>
      <c r="AN338" s="138">
        <v>0</v>
      </c>
      <c r="AO338" s="138">
        <v>0</v>
      </c>
      <c r="AP338" s="138">
        <v>0</v>
      </c>
      <c r="AQ338" s="138">
        <v>-4.0000000001327862E-4</v>
      </c>
      <c r="AR338" s="241">
        <v>0</v>
      </c>
      <c r="AS338" s="247">
        <v>86.320783066939626</v>
      </c>
      <c r="AT338" s="138">
        <v>83.713347161005984</v>
      </c>
      <c r="AU338" s="138">
        <v>0</v>
      </c>
      <c r="AV338" s="138">
        <v>0</v>
      </c>
      <c r="AW338" s="138">
        <v>0</v>
      </c>
      <c r="AX338" s="138">
        <v>0</v>
      </c>
      <c r="AY338" s="138">
        <v>0</v>
      </c>
      <c r="AZ338" s="138">
        <v>0</v>
      </c>
      <c r="BA338" s="138">
        <v>99.999891186071807</v>
      </c>
      <c r="BB338" s="241">
        <v>0</v>
      </c>
    </row>
    <row r="339" spans="1:54" s="174" customFormat="1" ht="18" customHeight="1" x14ac:dyDescent="0.25">
      <c r="A339" s="244">
        <v>21</v>
      </c>
      <c r="B339" s="245">
        <v>223400</v>
      </c>
      <c r="C339" s="238">
        <v>332</v>
      </c>
      <c r="D339" s="239" t="s">
        <v>1535</v>
      </c>
      <c r="E339" s="247">
        <v>511.7</v>
      </c>
      <c r="F339" s="138">
        <v>437.2</v>
      </c>
      <c r="G339" s="138">
        <v>0</v>
      </c>
      <c r="H339" s="138">
        <v>0</v>
      </c>
      <c r="I339" s="138">
        <v>0</v>
      </c>
      <c r="J339" s="138">
        <v>0</v>
      </c>
      <c r="K339" s="138">
        <v>0</v>
      </c>
      <c r="L339" s="138">
        <v>0</v>
      </c>
      <c r="M339" s="138">
        <v>74.5</v>
      </c>
      <c r="N339" s="241">
        <v>0</v>
      </c>
      <c r="O339" s="240">
        <v>555.4</v>
      </c>
      <c r="P339" s="138">
        <v>480.9</v>
      </c>
      <c r="Q339" s="139">
        <v>0</v>
      </c>
      <c r="R339" s="139">
        <v>0</v>
      </c>
      <c r="S339" s="138">
        <v>0</v>
      </c>
      <c r="T339" s="139">
        <v>0</v>
      </c>
      <c r="U339" s="139">
        <v>0</v>
      </c>
      <c r="V339" s="139">
        <v>0</v>
      </c>
      <c r="W339" s="139">
        <v>74.5</v>
      </c>
      <c r="X339" s="242">
        <v>0</v>
      </c>
      <c r="Y339" s="243">
        <v>555.4</v>
      </c>
      <c r="Z339" s="139">
        <v>480.9</v>
      </c>
      <c r="AA339" s="139">
        <v>0</v>
      </c>
      <c r="AB339" s="139">
        <v>0</v>
      </c>
      <c r="AC339" s="139">
        <v>0</v>
      </c>
      <c r="AD339" s="149">
        <v>0</v>
      </c>
      <c r="AE339" s="139">
        <v>0</v>
      </c>
      <c r="AF339" s="139">
        <v>0</v>
      </c>
      <c r="AG339" s="140">
        <v>74.5</v>
      </c>
      <c r="AH339" s="142">
        <v>0</v>
      </c>
      <c r="AI339" s="247">
        <v>0</v>
      </c>
      <c r="AJ339" s="138">
        <v>0</v>
      </c>
      <c r="AK339" s="138">
        <v>0</v>
      </c>
      <c r="AL339" s="138">
        <v>0</v>
      </c>
      <c r="AM339" s="138">
        <v>0</v>
      </c>
      <c r="AN339" s="138">
        <v>0</v>
      </c>
      <c r="AO339" s="138">
        <v>0</v>
      </c>
      <c r="AP339" s="138">
        <v>0</v>
      </c>
      <c r="AQ339" s="138">
        <v>0</v>
      </c>
      <c r="AR339" s="241">
        <v>0</v>
      </c>
      <c r="AS339" s="247">
        <v>100</v>
      </c>
      <c r="AT339" s="138">
        <v>100</v>
      </c>
      <c r="AU339" s="138">
        <v>0</v>
      </c>
      <c r="AV339" s="138">
        <v>0</v>
      </c>
      <c r="AW339" s="138">
        <v>0</v>
      </c>
      <c r="AX339" s="138">
        <v>0</v>
      </c>
      <c r="AY339" s="138">
        <v>0</v>
      </c>
      <c r="AZ339" s="138">
        <v>0</v>
      </c>
      <c r="BA339" s="138">
        <v>100</v>
      </c>
      <c r="BB339" s="241">
        <v>0</v>
      </c>
    </row>
    <row r="340" spans="1:54" s="174" customFormat="1" ht="18" customHeight="1" x14ac:dyDescent="0.25">
      <c r="A340" s="244">
        <v>21</v>
      </c>
      <c r="B340" s="245">
        <v>223400</v>
      </c>
      <c r="C340" s="238">
        <v>333</v>
      </c>
      <c r="D340" s="239" t="s">
        <v>1536</v>
      </c>
      <c r="E340" s="247">
        <v>1608.3</v>
      </c>
      <c r="F340" s="138">
        <v>1097.8</v>
      </c>
      <c r="G340" s="138">
        <v>0</v>
      </c>
      <c r="H340" s="138">
        <v>0</v>
      </c>
      <c r="I340" s="138">
        <v>51.3</v>
      </c>
      <c r="J340" s="138">
        <v>0</v>
      </c>
      <c r="K340" s="138">
        <v>0</v>
      </c>
      <c r="L340" s="138">
        <v>0</v>
      </c>
      <c r="M340" s="138">
        <v>459.2</v>
      </c>
      <c r="N340" s="241">
        <v>0</v>
      </c>
      <c r="O340" s="240">
        <v>1623.5000000000002</v>
      </c>
      <c r="P340" s="138">
        <v>1113</v>
      </c>
      <c r="Q340" s="139">
        <v>0</v>
      </c>
      <c r="R340" s="139">
        <v>0</v>
      </c>
      <c r="S340" s="138">
        <v>0</v>
      </c>
      <c r="T340" s="139">
        <v>51.3</v>
      </c>
      <c r="U340" s="139">
        <v>0</v>
      </c>
      <c r="V340" s="139">
        <v>0</v>
      </c>
      <c r="W340" s="139">
        <v>459.2</v>
      </c>
      <c r="X340" s="242">
        <v>0</v>
      </c>
      <c r="Y340" s="243">
        <v>1493.1831</v>
      </c>
      <c r="Z340" s="139">
        <v>1033.9830999999999</v>
      </c>
      <c r="AA340" s="139">
        <v>0</v>
      </c>
      <c r="AB340" s="139">
        <v>0</v>
      </c>
      <c r="AC340" s="139">
        <v>0</v>
      </c>
      <c r="AD340" s="149">
        <v>0</v>
      </c>
      <c r="AE340" s="139">
        <v>0</v>
      </c>
      <c r="AF340" s="139">
        <v>0</v>
      </c>
      <c r="AG340" s="140">
        <v>459.2</v>
      </c>
      <c r="AH340" s="142">
        <v>0</v>
      </c>
      <c r="AI340" s="247">
        <v>-130.31690000000026</v>
      </c>
      <c r="AJ340" s="138">
        <v>-79.016900000000078</v>
      </c>
      <c r="AK340" s="138">
        <v>0</v>
      </c>
      <c r="AL340" s="138">
        <v>0</v>
      </c>
      <c r="AM340" s="138">
        <v>0</v>
      </c>
      <c r="AN340" s="138">
        <v>-51.3</v>
      </c>
      <c r="AO340" s="138">
        <v>0</v>
      </c>
      <c r="AP340" s="138">
        <v>0</v>
      </c>
      <c r="AQ340" s="138">
        <v>0</v>
      </c>
      <c r="AR340" s="241">
        <v>0</v>
      </c>
      <c r="AS340" s="247">
        <v>91.973089005235593</v>
      </c>
      <c r="AT340" s="138">
        <v>92.900548068283911</v>
      </c>
      <c r="AU340" s="138">
        <v>0</v>
      </c>
      <c r="AV340" s="138">
        <v>0</v>
      </c>
      <c r="AW340" s="138">
        <v>0</v>
      </c>
      <c r="AX340" s="138">
        <v>0</v>
      </c>
      <c r="AY340" s="138">
        <v>0</v>
      </c>
      <c r="AZ340" s="138">
        <v>0</v>
      </c>
      <c r="BA340" s="138">
        <v>100</v>
      </c>
      <c r="BB340" s="241">
        <v>0</v>
      </c>
    </row>
    <row r="341" spans="1:54" s="174" customFormat="1" ht="18" customHeight="1" x14ac:dyDescent="0.25">
      <c r="A341" s="244">
        <v>0</v>
      </c>
      <c r="B341" s="244"/>
      <c r="C341" s="238">
        <v>334</v>
      </c>
      <c r="D341" s="239"/>
      <c r="E341" s="240">
        <v>0</v>
      </c>
      <c r="F341" s="138"/>
      <c r="G341" s="138"/>
      <c r="H341" s="138"/>
      <c r="I341" s="138"/>
      <c r="J341" s="138"/>
      <c r="K341" s="138"/>
      <c r="L341" s="138"/>
      <c r="M341" s="138"/>
      <c r="N341" s="241"/>
      <c r="O341" s="240">
        <v>0</v>
      </c>
      <c r="P341" s="138">
        <v>0</v>
      </c>
      <c r="Q341" s="139"/>
      <c r="R341" s="139"/>
      <c r="S341" s="138">
        <v>0</v>
      </c>
      <c r="T341" s="139">
        <v>0</v>
      </c>
      <c r="U341" s="139"/>
      <c r="V341" s="139"/>
      <c r="W341" s="139"/>
      <c r="X341" s="242"/>
      <c r="Y341" s="243">
        <v>0</v>
      </c>
      <c r="Z341" s="139">
        <v>0</v>
      </c>
      <c r="AA341" s="139"/>
      <c r="AB341" s="139"/>
      <c r="AC341" s="139">
        <v>0</v>
      </c>
      <c r="AD341" s="149">
        <v>0</v>
      </c>
      <c r="AE341" s="139"/>
      <c r="AF341" s="139"/>
      <c r="AG341" s="140"/>
      <c r="AH341" s="142"/>
      <c r="AI341" s="240">
        <v>0</v>
      </c>
      <c r="AJ341" s="138">
        <v>0</v>
      </c>
      <c r="AK341" s="138">
        <v>0</v>
      </c>
      <c r="AL341" s="138">
        <v>0</v>
      </c>
      <c r="AM341" s="138">
        <v>0</v>
      </c>
      <c r="AN341" s="138">
        <v>0</v>
      </c>
      <c r="AO341" s="138">
        <v>0</v>
      </c>
      <c r="AP341" s="138">
        <v>0</v>
      </c>
      <c r="AQ341" s="138">
        <v>0</v>
      </c>
      <c r="AR341" s="241">
        <v>0</v>
      </c>
      <c r="AS341" s="240">
        <v>0</v>
      </c>
      <c r="AT341" s="138">
        <v>0</v>
      </c>
      <c r="AU341" s="138">
        <v>0</v>
      </c>
      <c r="AV341" s="138">
        <v>0</v>
      </c>
      <c r="AW341" s="138">
        <v>0</v>
      </c>
      <c r="AX341" s="138">
        <v>0</v>
      </c>
      <c r="AY341" s="138">
        <v>0</v>
      </c>
      <c r="AZ341" s="138">
        <v>0</v>
      </c>
      <c r="BA341" s="138">
        <v>0</v>
      </c>
      <c r="BB341" s="241">
        <v>0</v>
      </c>
    </row>
    <row r="342" spans="1:54" s="174" customFormat="1" ht="18" customHeight="1" x14ac:dyDescent="0.25">
      <c r="A342" s="244">
        <v>20</v>
      </c>
      <c r="B342" s="245">
        <v>223600</v>
      </c>
      <c r="C342" s="238">
        <v>335</v>
      </c>
      <c r="D342" s="246" t="s">
        <v>1537</v>
      </c>
      <c r="E342" s="247">
        <v>208952.80000000002</v>
      </c>
      <c r="F342" s="144">
        <v>177463.80000000002</v>
      </c>
      <c r="G342" s="144">
        <v>0</v>
      </c>
      <c r="H342" s="144">
        <v>2512.8000000000002</v>
      </c>
      <c r="I342" s="144">
        <v>7544.7</v>
      </c>
      <c r="J342" s="144">
        <v>0</v>
      </c>
      <c r="K342" s="144">
        <v>0</v>
      </c>
      <c r="L342" s="144">
        <v>450</v>
      </c>
      <c r="M342" s="144">
        <v>19434.2</v>
      </c>
      <c r="N342" s="248">
        <v>1547.3</v>
      </c>
      <c r="O342" s="247">
        <v>229232.38999999996</v>
      </c>
      <c r="P342" s="144">
        <v>196593.88999999998</v>
      </c>
      <c r="Q342" s="144">
        <v>0</v>
      </c>
      <c r="R342" s="144">
        <v>102</v>
      </c>
      <c r="S342" s="144">
        <v>2671.8</v>
      </c>
      <c r="T342" s="144">
        <v>7733.2</v>
      </c>
      <c r="U342" s="144">
        <v>0</v>
      </c>
      <c r="V342" s="144">
        <v>1150</v>
      </c>
      <c r="W342" s="144">
        <v>19434.2</v>
      </c>
      <c r="X342" s="248">
        <v>1547.3</v>
      </c>
      <c r="Y342" s="247">
        <v>223423.27209999994</v>
      </c>
      <c r="Z342" s="144">
        <v>192799.20859999998</v>
      </c>
      <c r="AA342" s="144">
        <v>0</v>
      </c>
      <c r="AB342" s="144">
        <v>93.584999999999994</v>
      </c>
      <c r="AC342" s="144">
        <v>2632.7154999999998</v>
      </c>
      <c r="AD342" s="149">
        <v>6182.8413</v>
      </c>
      <c r="AE342" s="144">
        <v>0</v>
      </c>
      <c r="AF342" s="144">
        <v>1147.7842000000001</v>
      </c>
      <c r="AG342" s="144">
        <v>19019.837499999998</v>
      </c>
      <c r="AH342" s="248">
        <v>1547.3</v>
      </c>
      <c r="AI342" s="247">
        <v>-5809.117900000012</v>
      </c>
      <c r="AJ342" s="144">
        <v>-3794.6814000000013</v>
      </c>
      <c r="AK342" s="144">
        <v>0</v>
      </c>
      <c r="AL342" s="144">
        <v>-8.4150000000000063</v>
      </c>
      <c r="AM342" s="144">
        <v>-39.084500000000389</v>
      </c>
      <c r="AN342" s="144">
        <v>-1550.3586999999998</v>
      </c>
      <c r="AO342" s="144">
        <v>0</v>
      </c>
      <c r="AP342" s="144">
        <v>-2.2157999999999447</v>
      </c>
      <c r="AQ342" s="144">
        <v>-414.36250000000291</v>
      </c>
      <c r="AR342" s="248">
        <v>0</v>
      </c>
      <c r="AS342" s="247">
        <v>97.465838968044608</v>
      </c>
      <c r="AT342" s="144">
        <v>98.069786705985621</v>
      </c>
      <c r="AU342" s="144">
        <v>0</v>
      </c>
      <c r="AV342" s="144">
        <v>91.75</v>
      </c>
      <c r="AW342" s="144">
        <v>98.537147241559992</v>
      </c>
      <c r="AX342" s="144">
        <v>79.951912532974717</v>
      </c>
      <c r="AY342" s="144">
        <v>0</v>
      </c>
      <c r="AZ342" s="144">
        <v>99.807321739130444</v>
      </c>
      <c r="BA342" s="144">
        <v>97.86786952897468</v>
      </c>
      <c r="BB342" s="248">
        <v>100</v>
      </c>
    </row>
    <row r="343" spans="1:54" s="237" customFormat="1" ht="18" customHeight="1" x14ac:dyDescent="0.2">
      <c r="A343" s="244">
        <v>22</v>
      </c>
      <c r="B343" s="245">
        <v>223600</v>
      </c>
      <c r="C343" s="238">
        <v>336</v>
      </c>
      <c r="D343" s="246" t="s">
        <v>1265</v>
      </c>
      <c r="E343" s="247">
        <v>136192.1</v>
      </c>
      <c r="F343" s="144">
        <v>114893.3</v>
      </c>
      <c r="G343" s="144">
        <v>0</v>
      </c>
      <c r="H343" s="144">
        <v>2512.8000000000002</v>
      </c>
      <c r="I343" s="144">
        <v>7281.5</v>
      </c>
      <c r="J343" s="144">
        <v>0</v>
      </c>
      <c r="K343" s="144">
        <v>0</v>
      </c>
      <c r="L343" s="144">
        <v>0</v>
      </c>
      <c r="M343" s="144">
        <v>9957.2000000000007</v>
      </c>
      <c r="N343" s="248">
        <v>1547.3</v>
      </c>
      <c r="O343" s="247">
        <v>150156.29999999996</v>
      </c>
      <c r="P343" s="144">
        <v>127725.09999999999</v>
      </c>
      <c r="Q343" s="144">
        <v>0</v>
      </c>
      <c r="R343" s="144">
        <v>102</v>
      </c>
      <c r="S343" s="144">
        <v>2671.8</v>
      </c>
      <c r="T343" s="144">
        <v>7452.9</v>
      </c>
      <c r="U343" s="144">
        <v>0</v>
      </c>
      <c r="V343" s="144">
        <v>700</v>
      </c>
      <c r="W343" s="144">
        <v>9957.2000000000007</v>
      </c>
      <c r="X343" s="248">
        <v>1547.3</v>
      </c>
      <c r="Y343" s="247">
        <v>147643.99299999999</v>
      </c>
      <c r="Z343" s="144">
        <v>127125.82309999999</v>
      </c>
      <c r="AA343" s="144">
        <v>0</v>
      </c>
      <c r="AB343" s="144">
        <v>93.584999999999994</v>
      </c>
      <c r="AC343" s="144">
        <v>2632.7154999999998</v>
      </c>
      <c r="AD343" s="149">
        <v>5969.6428999999998</v>
      </c>
      <c r="AE343" s="144">
        <v>0</v>
      </c>
      <c r="AF343" s="144">
        <v>700</v>
      </c>
      <c r="AG343" s="144">
        <v>9574.9264999999996</v>
      </c>
      <c r="AH343" s="248">
        <v>1547.3</v>
      </c>
      <c r="AI343" s="247">
        <v>-2512.3069999999716</v>
      </c>
      <c r="AJ343" s="144">
        <v>-599.27689999999711</v>
      </c>
      <c r="AK343" s="144">
        <v>0</v>
      </c>
      <c r="AL343" s="144">
        <v>-8.4150000000000063</v>
      </c>
      <c r="AM343" s="144">
        <v>-39.084500000000389</v>
      </c>
      <c r="AN343" s="144">
        <v>-1483.2570999999998</v>
      </c>
      <c r="AO343" s="144">
        <v>0</v>
      </c>
      <c r="AP343" s="144">
        <v>0</v>
      </c>
      <c r="AQ343" s="144">
        <v>-382.27350000000115</v>
      </c>
      <c r="AR343" s="248">
        <v>0</v>
      </c>
      <c r="AS343" s="247">
        <v>98.32687206597393</v>
      </c>
      <c r="AT343" s="144">
        <v>99.530807257148354</v>
      </c>
      <c r="AU343" s="144">
        <v>0</v>
      </c>
      <c r="AV343" s="144">
        <v>91.75</v>
      </c>
      <c r="AW343" s="144">
        <v>98.537147241559992</v>
      </c>
      <c r="AX343" s="144">
        <v>80.09825571254143</v>
      </c>
      <c r="AY343" s="144">
        <v>0</v>
      </c>
      <c r="AZ343" s="144">
        <v>100</v>
      </c>
      <c r="BA343" s="144">
        <v>96.160833366809939</v>
      </c>
      <c r="BB343" s="248">
        <v>100</v>
      </c>
    </row>
    <row r="344" spans="1:54" s="237" customFormat="1" ht="18" customHeight="1" x14ac:dyDescent="0.2">
      <c r="A344" s="244">
        <v>21</v>
      </c>
      <c r="B344" s="245">
        <v>223600</v>
      </c>
      <c r="C344" s="238">
        <v>337</v>
      </c>
      <c r="D344" s="246" t="s">
        <v>1266</v>
      </c>
      <c r="E344" s="247">
        <v>72760.700000000012</v>
      </c>
      <c r="F344" s="144">
        <v>62570.500000000007</v>
      </c>
      <c r="G344" s="144">
        <v>0</v>
      </c>
      <c r="H344" s="144">
        <v>0</v>
      </c>
      <c r="I344" s="144">
        <v>263.2</v>
      </c>
      <c r="J344" s="144">
        <v>0</v>
      </c>
      <c r="K344" s="144">
        <v>0</v>
      </c>
      <c r="L344" s="144">
        <v>450</v>
      </c>
      <c r="M344" s="144">
        <v>9477</v>
      </c>
      <c r="N344" s="248">
        <v>0</v>
      </c>
      <c r="O344" s="247">
        <v>79076.09</v>
      </c>
      <c r="P344" s="144">
        <v>68868.789999999994</v>
      </c>
      <c r="Q344" s="144">
        <v>0</v>
      </c>
      <c r="R344" s="144">
        <v>0</v>
      </c>
      <c r="S344" s="144">
        <v>0</v>
      </c>
      <c r="T344" s="144">
        <v>280.3</v>
      </c>
      <c r="U344" s="144">
        <v>0</v>
      </c>
      <c r="V344" s="144">
        <v>450</v>
      </c>
      <c r="W344" s="144">
        <v>9477</v>
      </c>
      <c r="X344" s="248">
        <v>0</v>
      </c>
      <c r="Y344" s="247">
        <v>75779.279099999971</v>
      </c>
      <c r="Z344" s="144">
        <v>65673.385499999989</v>
      </c>
      <c r="AA344" s="144">
        <v>0</v>
      </c>
      <c r="AB344" s="144">
        <v>0</v>
      </c>
      <c r="AC344" s="144">
        <v>0</v>
      </c>
      <c r="AD344" s="149">
        <v>213.19839999999999</v>
      </c>
      <c r="AE344" s="144">
        <v>0</v>
      </c>
      <c r="AF344" s="144">
        <v>447.7842</v>
      </c>
      <c r="AG344" s="144">
        <v>9444.9109999999982</v>
      </c>
      <c r="AH344" s="248">
        <v>0</v>
      </c>
      <c r="AI344" s="247">
        <v>-3296.8109000000259</v>
      </c>
      <c r="AJ344" s="144">
        <v>-3195.4045000000042</v>
      </c>
      <c r="AK344" s="144">
        <v>0</v>
      </c>
      <c r="AL344" s="144">
        <v>0</v>
      </c>
      <c r="AM344" s="144">
        <v>0</v>
      </c>
      <c r="AN344" s="144">
        <v>-67.101600000000019</v>
      </c>
      <c r="AO344" s="144">
        <v>0</v>
      </c>
      <c r="AP344" s="144">
        <v>-2.2158000000000015</v>
      </c>
      <c r="AQ344" s="144">
        <v>-32.089000000001761</v>
      </c>
      <c r="AR344" s="248">
        <v>0</v>
      </c>
      <c r="AS344" s="247">
        <v>95.830837235376677</v>
      </c>
      <c r="AT344" s="144">
        <v>95.360155884835478</v>
      </c>
      <c r="AU344" s="144">
        <v>0</v>
      </c>
      <c r="AV344" s="144">
        <v>0</v>
      </c>
      <c r="AW344" s="144">
        <v>0</v>
      </c>
      <c r="AX344" s="144">
        <v>76.060792008562245</v>
      </c>
      <c r="AY344" s="144">
        <v>0</v>
      </c>
      <c r="AZ344" s="144">
        <v>99.507599999999996</v>
      </c>
      <c r="BA344" s="144">
        <v>99.661401287327195</v>
      </c>
      <c r="BB344" s="248">
        <v>0</v>
      </c>
    </row>
    <row r="345" spans="1:54" s="174" customFormat="1" ht="27.75" customHeight="1" x14ac:dyDescent="0.25">
      <c r="A345" s="244">
        <v>22</v>
      </c>
      <c r="B345" s="245">
        <v>223600</v>
      </c>
      <c r="C345" s="238">
        <v>338</v>
      </c>
      <c r="D345" s="239" t="s">
        <v>1291</v>
      </c>
      <c r="E345" s="247">
        <v>136192.1</v>
      </c>
      <c r="F345" s="138">
        <v>114893.3</v>
      </c>
      <c r="G345" s="138">
        <v>0</v>
      </c>
      <c r="H345" s="138">
        <v>2512.8000000000002</v>
      </c>
      <c r="I345" s="138">
        <v>7281.5</v>
      </c>
      <c r="J345" s="138">
        <v>0</v>
      </c>
      <c r="K345" s="138">
        <v>0</v>
      </c>
      <c r="L345" s="138">
        <v>0</v>
      </c>
      <c r="M345" s="138">
        <v>9957.2000000000007</v>
      </c>
      <c r="N345" s="241">
        <v>1547.3</v>
      </c>
      <c r="O345" s="240">
        <v>150156.29999999996</v>
      </c>
      <c r="P345" s="138">
        <v>127725.09999999999</v>
      </c>
      <c r="Q345" s="139">
        <v>0</v>
      </c>
      <c r="R345" s="139">
        <v>102</v>
      </c>
      <c r="S345" s="138">
        <v>2671.8</v>
      </c>
      <c r="T345" s="139">
        <v>7452.9</v>
      </c>
      <c r="U345" s="139">
        <v>0</v>
      </c>
      <c r="V345" s="139">
        <v>700</v>
      </c>
      <c r="W345" s="139">
        <v>9957.2000000000007</v>
      </c>
      <c r="X345" s="242">
        <v>1547.3</v>
      </c>
      <c r="Y345" s="243">
        <v>147643.99299999999</v>
      </c>
      <c r="Z345" s="139">
        <v>127125.82309999999</v>
      </c>
      <c r="AA345" s="139">
        <v>0</v>
      </c>
      <c r="AB345" s="139">
        <v>93.584999999999994</v>
      </c>
      <c r="AC345" s="139">
        <v>2632.7154999999998</v>
      </c>
      <c r="AD345" s="149">
        <v>5969.6428999999998</v>
      </c>
      <c r="AE345" s="139">
        <v>0</v>
      </c>
      <c r="AF345" s="139">
        <v>700</v>
      </c>
      <c r="AG345" s="140">
        <v>9574.9264999999996</v>
      </c>
      <c r="AH345" s="142">
        <v>1547.3</v>
      </c>
      <c r="AI345" s="247">
        <v>-2512.3069999999716</v>
      </c>
      <c r="AJ345" s="138">
        <v>-599.27689999999711</v>
      </c>
      <c r="AK345" s="138">
        <v>0</v>
      </c>
      <c r="AL345" s="138">
        <v>-8.4150000000000063</v>
      </c>
      <c r="AM345" s="138">
        <v>-39.084500000000389</v>
      </c>
      <c r="AN345" s="138">
        <v>-1483.2570999999998</v>
      </c>
      <c r="AO345" s="138">
        <v>0</v>
      </c>
      <c r="AP345" s="138">
        <v>0</v>
      </c>
      <c r="AQ345" s="138">
        <v>-382.27350000000115</v>
      </c>
      <c r="AR345" s="241">
        <v>0</v>
      </c>
      <c r="AS345" s="247">
        <v>98.32687206597393</v>
      </c>
      <c r="AT345" s="138">
        <v>99.530807257148354</v>
      </c>
      <c r="AU345" s="138">
        <v>0</v>
      </c>
      <c r="AV345" s="138">
        <v>91.75</v>
      </c>
      <c r="AW345" s="138">
        <v>98.537147241559992</v>
      </c>
      <c r="AX345" s="138">
        <v>80.09825571254143</v>
      </c>
      <c r="AY345" s="138">
        <v>0</v>
      </c>
      <c r="AZ345" s="138">
        <v>100</v>
      </c>
      <c r="BA345" s="138">
        <v>96.160833366809939</v>
      </c>
      <c r="BB345" s="241">
        <v>100</v>
      </c>
    </row>
    <row r="346" spans="1:54" s="174" customFormat="1" ht="18" customHeight="1" x14ac:dyDescent="0.25">
      <c r="A346" s="244">
        <v>21</v>
      </c>
      <c r="B346" s="245">
        <v>223600</v>
      </c>
      <c r="C346" s="238">
        <v>339</v>
      </c>
      <c r="D346" s="239" t="s">
        <v>1538</v>
      </c>
      <c r="E346" s="247">
        <v>575.6</v>
      </c>
      <c r="F346" s="138">
        <v>518.1</v>
      </c>
      <c r="G346" s="138">
        <v>0</v>
      </c>
      <c r="H346" s="138">
        <v>0</v>
      </c>
      <c r="I346" s="138">
        <v>0</v>
      </c>
      <c r="J346" s="138">
        <v>0</v>
      </c>
      <c r="K346" s="138">
        <v>0</v>
      </c>
      <c r="L346" s="138">
        <v>0</v>
      </c>
      <c r="M346" s="138">
        <v>57.5</v>
      </c>
      <c r="N346" s="241">
        <v>0</v>
      </c>
      <c r="O346" s="240">
        <v>628.29999999999995</v>
      </c>
      <c r="P346" s="138">
        <v>570.79999999999995</v>
      </c>
      <c r="Q346" s="139">
        <v>0</v>
      </c>
      <c r="R346" s="139">
        <v>0</v>
      </c>
      <c r="S346" s="138">
        <v>0</v>
      </c>
      <c r="T346" s="139">
        <v>0</v>
      </c>
      <c r="U346" s="139">
        <v>0</v>
      </c>
      <c r="V346" s="139">
        <v>0</v>
      </c>
      <c r="W346" s="139">
        <v>57.5</v>
      </c>
      <c r="X346" s="242">
        <v>0</v>
      </c>
      <c r="Y346" s="243">
        <v>627.80839999999989</v>
      </c>
      <c r="Z346" s="139">
        <v>570.68689999999992</v>
      </c>
      <c r="AA346" s="139">
        <v>0</v>
      </c>
      <c r="AB346" s="139">
        <v>0</v>
      </c>
      <c r="AC346" s="139">
        <v>0</v>
      </c>
      <c r="AD346" s="149">
        <v>0</v>
      </c>
      <c r="AE346" s="139">
        <v>0</v>
      </c>
      <c r="AF346" s="139">
        <v>0</v>
      </c>
      <c r="AG346" s="140">
        <v>57.121499999999997</v>
      </c>
      <c r="AH346" s="142">
        <v>0</v>
      </c>
      <c r="AI346" s="247">
        <v>-0.49160000000006221</v>
      </c>
      <c r="AJ346" s="138">
        <v>-0.11310000000003129</v>
      </c>
      <c r="AK346" s="138">
        <v>0</v>
      </c>
      <c r="AL346" s="138">
        <v>0</v>
      </c>
      <c r="AM346" s="138">
        <v>0</v>
      </c>
      <c r="AN346" s="138">
        <v>0</v>
      </c>
      <c r="AO346" s="138">
        <v>0</v>
      </c>
      <c r="AP346" s="138">
        <v>0</v>
      </c>
      <c r="AQ346" s="138">
        <v>-0.3785000000000025</v>
      </c>
      <c r="AR346" s="241">
        <v>0</v>
      </c>
      <c r="AS346" s="247">
        <v>99.921757122393757</v>
      </c>
      <c r="AT346" s="138">
        <v>99.980185704274689</v>
      </c>
      <c r="AU346" s="138">
        <v>0</v>
      </c>
      <c r="AV346" s="138">
        <v>0</v>
      </c>
      <c r="AW346" s="138">
        <v>0</v>
      </c>
      <c r="AX346" s="138">
        <v>0</v>
      </c>
      <c r="AY346" s="138">
        <v>0</v>
      </c>
      <c r="AZ346" s="138">
        <v>0</v>
      </c>
      <c r="BA346" s="138">
        <v>99.341739130434775</v>
      </c>
      <c r="BB346" s="241">
        <v>0</v>
      </c>
    </row>
    <row r="347" spans="1:54" s="174" customFormat="1" ht="18" customHeight="1" x14ac:dyDescent="0.25">
      <c r="A347" s="244">
        <v>21</v>
      </c>
      <c r="B347" s="245">
        <v>223600</v>
      </c>
      <c r="C347" s="238">
        <v>340</v>
      </c>
      <c r="D347" s="239" t="s">
        <v>1539</v>
      </c>
      <c r="E347" s="247">
        <v>1174.4000000000001</v>
      </c>
      <c r="F347" s="138">
        <v>996.5</v>
      </c>
      <c r="G347" s="138">
        <v>0</v>
      </c>
      <c r="H347" s="138">
        <v>0</v>
      </c>
      <c r="I347" s="138">
        <v>0</v>
      </c>
      <c r="J347" s="138">
        <v>0</v>
      </c>
      <c r="K347" s="138">
        <v>0</v>
      </c>
      <c r="L347" s="138">
        <v>0</v>
      </c>
      <c r="M347" s="138">
        <v>177.9</v>
      </c>
      <c r="N347" s="241">
        <v>0</v>
      </c>
      <c r="O347" s="240">
        <v>1343.0000000000002</v>
      </c>
      <c r="P347" s="138">
        <v>1165.1000000000001</v>
      </c>
      <c r="Q347" s="139">
        <v>0</v>
      </c>
      <c r="R347" s="139">
        <v>0</v>
      </c>
      <c r="S347" s="138">
        <v>0</v>
      </c>
      <c r="T347" s="139">
        <v>0</v>
      </c>
      <c r="U347" s="139">
        <v>0</v>
      </c>
      <c r="V347" s="139">
        <v>0</v>
      </c>
      <c r="W347" s="139">
        <v>177.9</v>
      </c>
      <c r="X347" s="242">
        <v>0</v>
      </c>
      <c r="Y347" s="243">
        <v>1342.9590000000001</v>
      </c>
      <c r="Z347" s="139">
        <v>1165.1000000000001</v>
      </c>
      <c r="AA347" s="139">
        <v>0</v>
      </c>
      <c r="AB347" s="139">
        <v>0</v>
      </c>
      <c r="AC347" s="139">
        <v>0</v>
      </c>
      <c r="AD347" s="149">
        <v>0</v>
      </c>
      <c r="AE347" s="139">
        <v>0</v>
      </c>
      <c r="AF347" s="139">
        <v>0</v>
      </c>
      <c r="AG347" s="140">
        <v>177.85900000000001</v>
      </c>
      <c r="AH347" s="142">
        <v>0</v>
      </c>
      <c r="AI347" s="247">
        <v>-4.1000000000167347E-2</v>
      </c>
      <c r="AJ347" s="138">
        <v>0</v>
      </c>
      <c r="AK347" s="138">
        <v>0</v>
      </c>
      <c r="AL347" s="138">
        <v>0</v>
      </c>
      <c r="AM347" s="138">
        <v>0</v>
      </c>
      <c r="AN347" s="138">
        <v>0</v>
      </c>
      <c r="AO347" s="138">
        <v>0</v>
      </c>
      <c r="AP347" s="138">
        <v>0</v>
      </c>
      <c r="AQ347" s="138">
        <v>-4.0999999999996817E-2</v>
      </c>
      <c r="AR347" s="241">
        <v>0</v>
      </c>
      <c r="AS347" s="247">
        <v>99.996947133283669</v>
      </c>
      <c r="AT347" s="138">
        <v>100</v>
      </c>
      <c r="AU347" s="138">
        <v>0</v>
      </c>
      <c r="AV347" s="138">
        <v>0</v>
      </c>
      <c r="AW347" s="138">
        <v>0</v>
      </c>
      <c r="AX347" s="138">
        <v>0</v>
      </c>
      <c r="AY347" s="138">
        <v>0</v>
      </c>
      <c r="AZ347" s="138">
        <v>0</v>
      </c>
      <c r="BA347" s="138">
        <v>99.976953344575605</v>
      </c>
      <c r="BB347" s="241">
        <v>0</v>
      </c>
    </row>
    <row r="348" spans="1:54" s="174" customFormat="1" ht="18" customHeight="1" x14ac:dyDescent="0.25">
      <c r="A348" s="244">
        <v>21</v>
      </c>
      <c r="B348" s="245">
        <v>223600</v>
      </c>
      <c r="C348" s="238">
        <v>341</v>
      </c>
      <c r="D348" s="239" t="s">
        <v>1295</v>
      </c>
      <c r="E348" s="247">
        <v>3102.8</v>
      </c>
      <c r="F348" s="138">
        <v>2478.3000000000002</v>
      </c>
      <c r="G348" s="138">
        <v>0</v>
      </c>
      <c r="H348" s="138">
        <v>0</v>
      </c>
      <c r="I348" s="138">
        <v>54</v>
      </c>
      <c r="J348" s="138">
        <v>0</v>
      </c>
      <c r="K348" s="138">
        <v>0</v>
      </c>
      <c r="L348" s="138">
        <v>0</v>
      </c>
      <c r="M348" s="138">
        <v>570.5</v>
      </c>
      <c r="N348" s="241">
        <v>0</v>
      </c>
      <c r="O348" s="240">
        <v>3534.6</v>
      </c>
      <c r="P348" s="138">
        <v>2906</v>
      </c>
      <c r="Q348" s="139">
        <v>0</v>
      </c>
      <c r="R348" s="139">
        <v>0</v>
      </c>
      <c r="S348" s="138">
        <v>0</v>
      </c>
      <c r="T348" s="139">
        <v>58.1</v>
      </c>
      <c r="U348" s="139">
        <v>0</v>
      </c>
      <c r="V348" s="139">
        <v>0</v>
      </c>
      <c r="W348" s="139">
        <v>570.5</v>
      </c>
      <c r="X348" s="242">
        <v>0</v>
      </c>
      <c r="Y348" s="243">
        <v>3533.0354000000002</v>
      </c>
      <c r="Z348" s="139">
        <v>2906</v>
      </c>
      <c r="AA348" s="139">
        <v>0</v>
      </c>
      <c r="AB348" s="139">
        <v>0</v>
      </c>
      <c r="AC348" s="139">
        <v>0</v>
      </c>
      <c r="AD348" s="149">
        <v>56.535400000000003</v>
      </c>
      <c r="AE348" s="139">
        <v>0</v>
      </c>
      <c r="AF348" s="139">
        <v>0</v>
      </c>
      <c r="AG348" s="140">
        <v>570.5</v>
      </c>
      <c r="AH348" s="142">
        <v>0</v>
      </c>
      <c r="AI348" s="247">
        <v>-1.5645999999997002</v>
      </c>
      <c r="AJ348" s="138">
        <v>0</v>
      </c>
      <c r="AK348" s="138">
        <v>0</v>
      </c>
      <c r="AL348" s="138">
        <v>0</v>
      </c>
      <c r="AM348" s="138">
        <v>0</v>
      </c>
      <c r="AN348" s="138">
        <v>-1.5645999999999987</v>
      </c>
      <c r="AO348" s="138">
        <v>0</v>
      </c>
      <c r="AP348" s="138">
        <v>0</v>
      </c>
      <c r="AQ348" s="138">
        <v>0</v>
      </c>
      <c r="AR348" s="241">
        <v>0</v>
      </c>
      <c r="AS348" s="247">
        <v>99.955734736603858</v>
      </c>
      <c r="AT348" s="138">
        <v>100</v>
      </c>
      <c r="AU348" s="138">
        <v>0</v>
      </c>
      <c r="AV348" s="138">
        <v>0</v>
      </c>
      <c r="AW348" s="138">
        <v>0</v>
      </c>
      <c r="AX348" s="138">
        <v>97.307056798623066</v>
      </c>
      <c r="AY348" s="138">
        <v>0</v>
      </c>
      <c r="AZ348" s="138">
        <v>0</v>
      </c>
      <c r="BA348" s="138">
        <v>100</v>
      </c>
      <c r="BB348" s="241">
        <v>0</v>
      </c>
    </row>
    <row r="349" spans="1:54" s="174" customFormat="1" ht="18" customHeight="1" x14ac:dyDescent="0.25">
      <c r="A349" s="244">
        <v>21</v>
      </c>
      <c r="B349" s="245">
        <v>223600</v>
      </c>
      <c r="C349" s="238">
        <v>342</v>
      </c>
      <c r="D349" s="239" t="s">
        <v>1540</v>
      </c>
      <c r="E349" s="247">
        <v>1949.7</v>
      </c>
      <c r="F349" s="138">
        <v>1436.4</v>
      </c>
      <c r="G349" s="138">
        <v>0</v>
      </c>
      <c r="H349" s="138">
        <v>0</v>
      </c>
      <c r="I349" s="138">
        <v>0</v>
      </c>
      <c r="J349" s="138">
        <v>0</v>
      </c>
      <c r="K349" s="138">
        <v>0</v>
      </c>
      <c r="L349" s="138">
        <v>150</v>
      </c>
      <c r="M349" s="138">
        <v>363.3</v>
      </c>
      <c r="N349" s="241">
        <v>0</v>
      </c>
      <c r="O349" s="240">
        <v>2070.5</v>
      </c>
      <c r="P349" s="138">
        <v>1557.2</v>
      </c>
      <c r="Q349" s="139">
        <v>0</v>
      </c>
      <c r="R349" s="139">
        <v>0</v>
      </c>
      <c r="S349" s="138">
        <v>0</v>
      </c>
      <c r="T349" s="139">
        <v>0</v>
      </c>
      <c r="U349" s="139">
        <v>0</v>
      </c>
      <c r="V349" s="139">
        <v>150</v>
      </c>
      <c r="W349" s="139">
        <v>363.3</v>
      </c>
      <c r="X349" s="242">
        <v>0</v>
      </c>
      <c r="Y349" s="243">
        <v>2059.0183000000002</v>
      </c>
      <c r="Z349" s="139">
        <v>1557.2</v>
      </c>
      <c r="AA349" s="139">
        <v>0</v>
      </c>
      <c r="AB349" s="139">
        <v>0</v>
      </c>
      <c r="AC349" s="139">
        <v>0</v>
      </c>
      <c r="AD349" s="149">
        <v>0</v>
      </c>
      <c r="AE349" s="139">
        <v>0</v>
      </c>
      <c r="AF349" s="139">
        <v>147.7842</v>
      </c>
      <c r="AG349" s="140">
        <v>354.03410000000002</v>
      </c>
      <c r="AH349" s="142">
        <v>0</v>
      </c>
      <c r="AI349" s="247">
        <v>-11.481699999999819</v>
      </c>
      <c r="AJ349" s="138">
        <v>0</v>
      </c>
      <c r="AK349" s="138">
        <v>0</v>
      </c>
      <c r="AL349" s="138">
        <v>0</v>
      </c>
      <c r="AM349" s="138">
        <v>0</v>
      </c>
      <c r="AN349" s="138">
        <v>0</v>
      </c>
      <c r="AO349" s="138">
        <v>0</v>
      </c>
      <c r="AP349" s="138">
        <v>-2.2158000000000015</v>
      </c>
      <c r="AQ349" s="138">
        <v>-9.2658999999999878</v>
      </c>
      <c r="AR349" s="241">
        <v>0</v>
      </c>
      <c r="AS349" s="247">
        <v>99.445462448683898</v>
      </c>
      <c r="AT349" s="138">
        <v>100</v>
      </c>
      <c r="AU349" s="138">
        <v>0</v>
      </c>
      <c r="AV349" s="138">
        <v>0</v>
      </c>
      <c r="AW349" s="138">
        <v>0</v>
      </c>
      <c r="AX349" s="138">
        <v>0</v>
      </c>
      <c r="AY349" s="138">
        <v>0</v>
      </c>
      <c r="AZ349" s="138">
        <v>98.522800000000004</v>
      </c>
      <c r="BA349" s="138">
        <v>97.449518304431606</v>
      </c>
      <c r="BB349" s="241">
        <v>0</v>
      </c>
    </row>
    <row r="350" spans="1:54" s="174" customFormat="1" ht="18" customHeight="1" x14ac:dyDescent="0.25">
      <c r="A350" s="244">
        <v>21</v>
      </c>
      <c r="B350" s="245">
        <v>223600</v>
      </c>
      <c r="C350" s="238">
        <v>343</v>
      </c>
      <c r="D350" s="239" t="s">
        <v>1541</v>
      </c>
      <c r="E350" s="247">
        <v>1511</v>
      </c>
      <c r="F350" s="138">
        <v>1370.2</v>
      </c>
      <c r="G350" s="138">
        <v>0</v>
      </c>
      <c r="H350" s="138">
        <v>0</v>
      </c>
      <c r="I350" s="138">
        <v>0</v>
      </c>
      <c r="J350" s="138">
        <v>0</v>
      </c>
      <c r="K350" s="138">
        <v>0</v>
      </c>
      <c r="L350" s="138">
        <v>0</v>
      </c>
      <c r="M350" s="138">
        <v>140.80000000000001</v>
      </c>
      <c r="N350" s="241">
        <v>0</v>
      </c>
      <c r="O350" s="240">
        <v>1636.5999999999997</v>
      </c>
      <c r="P350" s="138">
        <v>1495.8</v>
      </c>
      <c r="Q350" s="139">
        <v>0</v>
      </c>
      <c r="R350" s="139">
        <v>0</v>
      </c>
      <c r="S350" s="138">
        <v>0</v>
      </c>
      <c r="T350" s="139">
        <v>0</v>
      </c>
      <c r="U350" s="139">
        <v>0</v>
      </c>
      <c r="V350" s="139">
        <v>0</v>
      </c>
      <c r="W350" s="139">
        <v>140.80000000000001</v>
      </c>
      <c r="X350" s="242">
        <v>0</v>
      </c>
      <c r="Y350" s="243">
        <v>1585.5216</v>
      </c>
      <c r="Z350" s="139">
        <v>1444.7216000000001</v>
      </c>
      <c r="AA350" s="139">
        <v>0</v>
      </c>
      <c r="AB350" s="139">
        <v>0</v>
      </c>
      <c r="AC350" s="139">
        <v>0</v>
      </c>
      <c r="AD350" s="149">
        <v>0</v>
      </c>
      <c r="AE350" s="139">
        <v>0</v>
      </c>
      <c r="AF350" s="139">
        <v>0</v>
      </c>
      <c r="AG350" s="140">
        <v>140.80000000000001</v>
      </c>
      <c r="AH350" s="142">
        <v>0</v>
      </c>
      <c r="AI350" s="247">
        <v>-51.078399999999647</v>
      </c>
      <c r="AJ350" s="138">
        <v>-51.078399999999874</v>
      </c>
      <c r="AK350" s="138">
        <v>0</v>
      </c>
      <c r="AL350" s="138">
        <v>0</v>
      </c>
      <c r="AM350" s="138">
        <v>0</v>
      </c>
      <c r="AN350" s="138">
        <v>0</v>
      </c>
      <c r="AO350" s="138">
        <v>0</v>
      </c>
      <c r="AP350" s="138">
        <v>0</v>
      </c>
      <c r="AQ350" s="138">
        <v>0</v>
      </c>
      <c r="AR350" s="241">
        <v>0</v>
      </c>
      <c r="AS350" s="247">
        <v>96.878993034339501</v>
      </c>
      <c r="AT350" s="138">
        <v>96.585211926728178</v>
      </c>
      <c r="AU350" s="138">
        <v>0</v>
      </c>
      <c r="AV350" s="138">
        <v>0</v>
      </c>
      <c r="AW350" s="138">
        <v>0</v>
      </c>
      <c r="AX350" s="138">
        <v>0</v>
      </c>
      <c r="AY350" s="138">
        <v>0</v>
      </c>
      <c r="AZ350" s="138">
        <v>0</v>
      </c>
      <c r="BA350" s="138">
        <v>100</v>
      </c>
      <c r="BB350" s="241">
        <v>0</v>
      </c>
    </row>
    <row r="351" spans="1:54" s="174" customFormat="1" ht="18" customHeight="1" x14ac:dyDescent="0.25">
      <c r="A351" s="244">
        <v>21</v>
      </c>
      <c r="B351" s="245">
        <v>223600</v>
      </c>
      <c r="C351" s="238">
        <v>344</v>
      </c>
      <c r="D351" s="239" t="s">
        <v>1537</v>
      </c>
      <c r="E351" s="247">
        <v>1532.3000000000002</v>
      </c>
      <c r="F351" s="138">
        <v>1165.4000000000001</v>
      </c>
      <c r="G351" s="138">
        <v>0</v>
      </c>
      <c r="H351" s="138">
        <v>0</v>
      </c>
      <c r="I351" s="138">
        <v>51.3</v>
      </c>
      <c r="J351" s="138">
        <v>0</v>
      </c>
      <c r="K351" s="138">
        <v>0</v>
      </c>
      <c r="L351" s="138">
        <v>0</v>
      </c>
      <c r="M351" s="138">
        <v>315.60000000000002</v>
      </c>
      <c r="N351" s="241">
        <v>0</v>
      </c>
      <c r="O351" s="240">
        <v>1900.2999999999997</v>
      </c>
      <c r="P351" s="138">
        <v>1528.1</v>
      </c>
      <c r="Q351" s="139">
        <v>0</v>
      </c>
      <c r="R351" s="139">
        <v>0</v>
      </c>
      <c r="S351" s="138">
        <v>0</v>
      </c>
      <c r="T351" s="139">
        <v>56.6</v>
      </c>
      <c r="U351" s="139">
        <v>0</v>
      </c>
      <c r="V351" s="139">
        <v>0</v>
      </c>
      <c r="W351" s="139">
        <v>315.60000000000002</v>
      </c>
      <c r="X351" s="242">
        <v>0</v>
      </c>
      <c r="Y351" s="243">
        <v>1894.2455999999997</v>
      </c>
      <c r="Z351" s="139">
        <v>1528.1</v>
      </c>
      <c r="AA351" s="139">
        <v>0</v>
      </c>
      <c r="AB351" s="139">
        <v>0</v>
      </c>
      <c r="AC351" s="139">
        <v>0</v>
      </c>
      <c r="AD351" s="149">
        <v>50.756599999999999</v>
      </c>
      <c r="AE351" s="139">
        <v>0</v>
      </c>
      <c r="AF351" s="139">
        <v>0</v>
      </c>
      <c r="AG351" s="140">
        <v>315.38900000000001</v>
      </c>
      <c r="AH351" s="142">
        <v>0</v>
      </c>
      <c r="AI351" s="247">
        <v>-6.0543999999999869</v>
      </c>
      <c r="AJ351" s="138">
        <v>0</v>
      </c>
      <c r="AK351" s="138">
        <v>0</v>
      </c>
      <c r="AL351" s="138">
        <v>0</v>
      </c>
      <c r="AM351" s="138">
        <v>0</v>
      </c>
      <c r="AN351" s="138">
        <v>-5.8434000000000026</v>
      </c>
      <c r="AO351" s="138">
        <v>0</v>
      </c>
      <c r="AP351" s="138">
        <v>0</v>
      </c>
      <c r="AQ351" s="138">
        <v>-0.21100000000001273</v>
      </c>
      <c r="AR351" s="241">
        <v>0</v>
      </c>
      <c r="AS351" s="247">
        <v>99.681397674051468</v>
      </c>
      <c r="AT351" s="138">
        <v>100</v>
      </c>
      <c r="AU351" s="138">
        <v>0</v>
      </c>
      <c r="AV351" s="138">
        <v>0</v>
      </c>
      <c r="AW351" s="138">
        <v>0</v>
      </c>
      <c r="AX351" s="138">
        <v>89.675971731448755</v>
      </c>
      <c r="AY351" s="138">
        <v>0</v>
      </c>
      <c r="AZ351" s="138">
        <v>0</v>
      </c>
      <c r="BA351" s="138">
        <v>99.933143219264892</v>
      </c>
      <c r="BB351" s="241">
        <v>0</v>
      </c>
    </row>
    <row r="352" spans="1:54" s="174" customFormat="1" ht="18" customHeight="1" x14ac:dyDescent="0.25">
      <c r="A352" s="244">
        <v>21</v>
      </c>
      <c r="B352" s="245">
        <v>223600</v>
      </c>
      <c r="C352" s="238">
        <v>345</v>
      </c>
      <c r="D352" s="239" t="s">
        <v>1542</v>
      </c>
      <c r="E352" s="247">
        <v>795.2</v>
      </c>
      <c r="F352" s="138">
        <v>655.4</v>
      </c>
      <c r="G352" s="138">
        <v>0</v>
      </c>
      <c r="H352" s="138">
        <v>0</v>
      </c>
      <c r="I352" s="138">
        <v>0</v>
      </c>
      <c r="J352" s="138">
        <v>0</v>
      </c>
      <c r="K352" s="138">
        <v>0</v>
      </c>
      <c r="L352" s="138">
        <v>0</v>
      </c>
      <c r="M352" s="138">
        <v>139.80000000000001</v>
      </c>
      <c r="N352" s="241">
        <v>0</v>
      </c>
      <c r="O352" s="240">
        <v>878.8</v>
      </c>
      <c r="P352" s="138">
        <v>739</v>
      </c>
      <c r="Q352" s="139">
        <v>0</v>
      </c>
      <c r="R352" s="139">
        <v>0</v>
      </c>
      <c r="S352" s="138">
        <v>0</v>
      </c>
      <c r="T352" s="139">
        <v>0</v>
      </c>
      <c r="U352" s="139">
        <v>0</v>
      </c>
      <c r="V352" s="139">
        <v>0</v>
      </c>
      <c r="W352" s="139">
        <v>139.80000000000001</v>
      </c>
      <c r="X352" s="242">
        <v>0</v>
      </c>
      <c r="Y352" s="243">
        <v>878.74239999999998</v>
      </c>
      <c r="Z352" s="139">
        <v>739</v>
      </c>
      <c r="AA352" s="139">
        <v>0</v>
      </c>
      <c r="AB352" s="139">
        <v>0</v>
      </c>
      <c r="AC352" s="139">
        <v>0</v>
      </c>
      <c r="AD352" s="149">
        <v>0</v>
      </c>
      <c r="AE352" s="139">
        <v>0</v>
      </c>
      <c r="AF352" s="139">
        <v>0</v>
      </c>
      <c r="AG352" s="140">
        <v>139.7424</v>
      </c>
      <c r="AH352" s="142">
        <v>0</v>
      </c>
      <c r="AI352" s="247">
        <v>-5.7599999999979445E-2</v>
      </c>
      <c r="AJ352" s="138">
        <v>0</v>
      </c>
      <c r="AK352" s="138">
        <v>0</v>
      </c>
      <c r="AL352" s="138">
        <v>0</v>
      </c>
      <c r="AM352" s="138">
        <v>0</v>
      </c>
      <c r="AN352" s="138">
        <v>0</v>
      </c>
      <c r="AO352" s="138">
        <v>0</v>
      </c>
      <c r="AP352" s="138">
        <v>0</v>
      </c>
      <c r="AQ352" s="138">
        <v>-5.7600000000007867E-2</v>
      </c>
      <c r="AR352" s="241">
        <v>0</v>
      </c>
      <c r="AS352" s="247">
        <v>99.993445607646791</v>
      </c>
      <c r="AT352" s="138">
        <v>100</v>
      </c>
      <c r="AU352" s="138">
        <v>0</v>
      </c>
      <c r="AV352" s="138">
        <v>0</v>
      </c>
      <c r="AW352" s="138">
        <v>0</v>
      </c>
      <c r="AX352" s="138">
        <v>0</v>
      </c>
      <c r="AY352" s="138">
        <v>0</v>
      </c>
      <c r="AZ352" s="138">
        <v>0</v>
      </c>
      <c r="BA352" s="138">
        <v>99.9587982832618</v>
      </c>
      <c r="BB352" s="241">
        <v>0</v>
      </c>
    </row>
    <row r="353" spans="1:54" s="174" customFormat="1" ht="18" customHeight="1" x14ac:dyDescent="0.25">
      <c r="A353" s="244">
        <v>21</v>
      </c>
      <c r="B353" s="245">
        <v>223600</v>
      </c>
      <c r="C353" s="238">
        <v>346</v>
      </c>
      <c r="D353" s="239" t="s">
        <v>1543</v>
      </c>
      <c r="E353" s="247">
        <v>1699.1</v>
      </c>
      <c r="F353" s="138">
        <v>1400</v>
      </c>
      <c r="G353" s="138">
        <v>0</v>
      </c>
      <c r="H353" s="138">
        <v>0</v>
      </c>
      <c r="I353" s="138">
        <v>56.6</v>
      </c>
      <c r="J353" s="138">
        <v>0</v>
      </c>
      <c r="K353" s="138">
        <v>0</v>
      </c>
      <c r="L353" s="138">
        <v>0</v>
      </c>
      <c r="M353" s="138">
        <v>242.5</v>
      </c>
      <c r="N353" s="241">
        <v>0</v>
      </c>
      <c r="O353" s="240">
        <v>1896.6</v>
      </c>
      <c r="P353" s="138">
        <v>1592</v>
      </c>
      <c r="Q353" s="139">
        <v>0</v>
      </c>
      <c r="R353" s="139">
        <v>0</v>
      </c>
      <c r="S353" s="138">
        <v>0</v>
      </c>
      <c r="T353" s="139">
        <v>62.1</v>
      </c>
      <c r="U353" s="139">
        <v>0</v>
      </c>
      <c r="V353" s="139">
        <v>0</v>
      </c>
      <c r="W353" s="139">
        <v>242.5</v>
      </c>
      <c r="X353" s="242">
        <v>0</v>
      </c>
      <c r="Y353" s="243">
        <v>1891.0721000000001</v>
      </c>
      <c r="Z353" s="139">
        <v>1592</v>
      </c>
      <c r="AA353" s="139">
        <v>0</v>
      </c>
      <c r="AB353" s="139">
        <v>0</v>
      </c>
      <c r="AC353" s="139">
        <v>0</v>
      </c>
      <c r="AD353" s="149">
        <v>56.572099999999999</v>
      </c>
      <c r="AE353" s="139">
        <v>0</v>
      </c>
      <c r="AF353" s="139">
        <v>0</v>
      </c>
      <c r="AG353" s="140">
        <v>242.5</v>
      </c>
      <c r="AH353" s="142">
        <v>0</v>
      </c>
      <c r="AI353" s="247">
        <v>-5.5278999999998177</v>
      </c>
      <c r="AJ353" s="138">
        <v>0</v>
      </c>
      <c r="AK353" s="138">
        <v>0</v>
      </c>
      <c r="AL353" s="138">
        <v>0</v>
      </c>
      <c r="AM353" s="138">
        <v>0</v>
      </c>
      <c r="AN353" s="138">
        <v>-5.5279000000000025</v>
      </c>
      <c r="AO353" s="138">
        <v>0</v>
      </c>
      <c r="AP353" s="138">
        <v>0</v>
      </c>
      <c r="AQ353" s="138">
        <v>0</v>
      </c>
      <c r="AR353" s="241">
        <v>0</v>
      </c>
      <c r="AS353" s="247">
        <v>99.708536328166204</v>
      </c>
      <c r="AT353" s="138">
        <v>100</v>
      </c>
      <c r="AU353" s="138">
        <v>0</v>
      </c>
      <c r="AV353" s="138">
        <v>0</v>
      </c>
      <c r="AW353" s="138">
        <v>0</v>
      </c>
      <c r="AX353" s="138">
        <v>91.098389694041856</v>
      </c>
      <c r="AY353" s="138">
        <v>0</v>
      </c>
      <c r="AZ353" s="138">
        <v>0</v>
      </c>
      <c r="BA353" s="138">
        <v>100</v>
      </c>
      <c r="BB353" s="241">
        <v>0</v>
      </c>
    </row>
    <row r="354" spans="1:54" s="174" customFormat="1" ht="18" customHeight="1" x14ac:dyDescent="0.25">
      <c r="A354" s="244">
        <v>21</v>
      </c>
      <c r="B354" s="245">
        <v>223600</v>
      </c>
      <c r="C354" s="238">
        <v>347</v>
      </c>
      <c r="D354" s="239" t="s">
        <v>1544</v>
      </c>
      <c r="E354" s="247">
        <v>1047.4000000000001</v>
      </c>
      <c r="F354" s="138">
        <v>861</v>
      </c>
      <c r="G354" s="138">
        <v>0</v>
      </c>
      <c r="H354" s="138">
        <v>0</v>
      </c>
      <c r="I354" s="138">
        <v>0</v>
      </c>
      <c r="J354" s="138">
        <v>0</v>
      </c>
      <c r="K354" s="138">
        <v>0</v>
      </c>
      <c r="L354" s="138">
        <v>0</v>
      </c>
      <c r="M354" s="138">
        <v>186.4</v>
      </c>
      <c r="N354" s="241">
        <v>0</v>
      </c>
      <c r="O354" s="240">
        <v>1121.5</v>
      </c>
      <c r="P354" s="138">
        <v>935.09999999999991</v>
      </c>
      <c r="Q354" s="139">
        <v>0</v>
      </c>
      <c r="R354" s="139">
        <v>0</v>
      </c>
      <c r="S354" s="138">
        <v>0</v>
      </c>
      <c r="T354" s="139">
        <v>0</v>
      </c>
      <c r="U354" s="139">
        <v>0</v>
      </c>
      <c r="V354" s="139">
        <v>0</v>
      </c>
      <c r="W354" s="139">
        <v>186.4</v>
      </c>
      <c r="X354" s="242">
        <v>0</v>
      </c>
      <c r="Y354" s="243">
        <v>1108.8510000000001</v>
      </c>
      <c r="Z354" s="139">
        <v>922.45100000000002</v>
      </c>
      <c r="AA354" s="139">
        <v>0</v>
      </c>
      <c r="AB354" s="139">
        <v>0</v>
      </c>
      <c r="AC354" s="139">
        <v>0</v>
      </c>
      <c r="AD354" s="149">
        <v>0</v>
      </c>
      <c r="AE354" s="139">
        <v>0</v>
      </c>
      <c r="AF354" s="139">
        <v>0</v>
      </c>
      <c r="AG354" s="140">
        <v>186.4</v>
      </c>
      <c r="AH354" s="142">
        <v>0</v>
      </c>
      <c r="AI354" s="247">
        <v>-12.648999999999887</v>
      </c>
      <c r="AJ354" s="138">
        <v>-12.648999999999887</v>
      </c>
      <c r="AK354" s="138">
        <v>0</v>
      </c>
      <c r="AL354" s="138">
        <v>0</v>
      </c>
      <c r="AM354" s="138">
        <v>0</v>
      </c>
      <c r="AN354" s="138">
        <v>0</v>
      </c>
      <c r="AO354" s="138">
        <v>0</v>
      </c>
      <c r="AP354" s="138">
        <v>0</v>
      </c>
      <c r="AQ354" s="138">
        <v>0</v>
      </c>
      <c r="AR354" s="241">
        <v>0</v>
      </c>
      <c r="AS354" s="247">
        <v>98.872135532768624</v>
      </c>
      <c r="AT354" s="138">
        <v>98.647310448080432</v>
      </c>
      <c r="AU354" s="138">
        <v>0</v>
      </c>
      <c r="AV354" s="138">
        <v>0</v>
      </c>
      <c r="AW354" s="138">
        <v>0</v>
      </c>
      <c r="AX354" s="138">
        <v>0</v>
      </c>
      <c r="AY354" s="138">
        <v>0</v>
      </c>
      <c r="AZ354" s="138">
        <v>0</v>
      </c>
      <c r="BA354" s="138">
        <v>100</v>
      </c>
      <c r="BB354" s="241">
        <v>0</v>
      </c>
    </row>
    <row r="355" spans="1:54" s="174" customFormat="1" ht="18" customHeight="1" x14ac:dyDescent="0.25">
      <c r="A355" s="244">
        <v>21</v>
      </c>
      <c r="B355" s="245">
        <v>223600</v>
      </c>
      <c r="C355" s="238">
        <v>348</v>
      </c>
      <c r="D355" s="239" t="s">
        <v>1545</v>
      </c>
      <c r="E355" s="247">
        <v>1649</v>
      </c>
      <c r="F355" s="138">
        <v>1457.6</v>
      </c>
      <c r="G355" s="138">
        <v>0</v>
      </c>
      <c r="H355" s="138">
        <v>0</v>
      </c>
      <c r="I355" s="138">
        <v>0</v>
      </c>
      <c r="J355" s="138">
        <v>0</v>
      </c>
      <c r="K355" s="138">
        <v>0</v>
      </c>
      <c r="L355" s="138">
        <v>0</v>
      </c>
      <c r="M355" s="138">
        <v>191.4</v>
      </c>
      <c r="N355" s="241">
        <v>0</v>
      </c>
      <c r="O355" s="240">
        <v>1803.0000000000002</v>
      </c>
      <c r="P355" s="138">
        <v>1611.6000000000001</v>
      </c>
      <c r="Q355" s="139">
        <v>0</v>
      </c>
      <c r="R355" s="139">
        <v>0</v>
      </c>
      <c r="S355" s="138">
        <v>0</v>
      </c>
      <c r="T355" s="139">
        <v>0</v>
      </c>
      <c r="U355" s="139">
        <v>0</v>
      </c>
      <c r="V355" s="139">
        <v>0</v>
      </c>
      <c r="W355" s="139">
        <v>191.4</v>
      </c>
      <c r="X355" s="242">
        <v>0</v>
      </c>
      <c r="Y355" s="243">
        <v>1801.7370000000001</v>
      </c>
      <c r="Z355" s="139">
        <v>1611.6000000000001</v>
      </c>
      <c r="AA355" s="139">
        <v>0</v>
      </c>
      <c r="AB355" s="139">
        <v>0</v>
      </c>
      <c r="AC355" s="139">
        <v>0</v>
      </c>
      <c r="AD355" s="149">
        <v>0</v>
      </c>
      <c r="AE355" s="139">
        <v>0</v>
      </c>
      <c r="AF355" s="139">
        <v>0</v>
      </c>
      <c r="AG355" s="140">
        <v>190.137</v>
      </c>
      <c r="AH355" s="142">
        <v>0</v>
      </c>
      <c r="AI355" s="247">
        <v>-1.2630000000001473</v>
      </c>
      <c r="AJ355" s="138">
        <v>0</v>
      </c>
      <c r="AK355" s="138">
        <v>0</v>
      </c>
      <c r="AL355" s="138">
        <v>0</v>
      </c>
      <c r="AM355" s="138">
        <v>0</v>
      </c>
      <c r="AN355" s="138">
        <v>0</v>
      </c>
      <c r="AO355" s="138">
        <v>0</v>
      </c>
      <c r="AP355" s="138">
        <v>0</v>
      </c>
      <c r="AQ355" s="138">
        <v>-1.2630000000000052</v>
      </c>
      <c r="AR355" s="241">
        <v>0</v>
      </c>
      <c r="AS355" s="247">
        <v>99.929950083194669</v>
      </c>
      <c r="AT355" s="138">
        <v>100</v>
      </c>
      <c r="AU355" s="138">
        <v>0</v>
      </c>
      <c r="AV355" s="138">
        <v>0</v>
      </c>
      <c r="AW355" s="138">
        <v>0</v>
      </c>
      <c r="AX355" s="138">
        <v>0</v>
      </c>
      <c r="AY355" s="138">
        <v>0</v>
      </c>
      <c r="AZ355" s="138">
        <v>0</v>
      </c>
      <c r="BA355" s="138">
        <v>99.340125391849526</v>
      </c>
      <c r="BB355" s="241">
        <v>0</v>
      </c>
    </row>
    <row r="356" spans="1:54" s="174" customFormat="1" ht="18" customHeight="1" x14ac:dyDescent="0.25">
      <c r="A356" s="244">
        <v>21</v>
      </c>
      <c r="B356" s="245">
        <v>223600</v>
      </c>
      <c r="C356" s="238">
        <v>349</v>
      </c>
      <c r="D356" s="239" t="s">
        <v>1546</v>
      </c>
      <c r="E356" s="247">
        <v>1485.4</v>
      </c>
      <c r="F356" s="138">
        <v>1226.9000000000001</v>
      </c>
      <c r="G356" s="138">
        <v>0</v>
      </c>
      <c r="H356" s="138">
        <v>0</v>
      </c>
      <c r="I356" s="138">
        <v>0</v>
      </c>
      <c r="J356" s="138">
        <v>0</v>
      </c>
      <c r="K356" s="138">
        <v>0</v>
      </c>
      <c r="L356" s="138">
        <v>0</v>
      </c>
      <c r="M356" s="138">
        <v>258.5</v>
      </c>
      <c r="N356" s="241">
        <v>0</v>
      </c>
      <c r="O356" s="240">
        <v>1589.2</v>
      </c>
      <c r="P356" s="138">
        <v>1330.7</v>
      </c>
      <c r="Q356" s="139">
        <v>0</v>
      </c>
      <c r="R356" s="139">
        <v>0</v>
      </c>
      <c r="S356" s="138">
        <v>0</v>
      </c>
      <c r="T356" s="139">
        <v>0</v>
      </c>
      <c r="U356" s="139">
        <v>0</v>
      </c>
      <c r="V356" s="139">
        <v>0</v>
      </c>
      <c r="W356" s="139">
        <v>258.5</v>
      </c>
      <c r="X356" s="242">
        <v>0</v>
      </c>
      <c r="Y356" s="243">
        <v>1524.1668</v>
      </c>
      <c r="Z356" s="139">
        <v>1265.7448999999999</v>
      </c>
      <c r="AA356" s="139">
        <v>0</v>
      </c>
      <c r="AB356" s="139">
        <v>0</v>
      </c>
      <c r="AC356" s="139">
        <v>0</v>
      </c>
      <c r="AD356" s="149">
        <v>0</v>
      </c>
      <c r="AE356" s="139">
        <v>0</v>
      </c>
      <c r="AF356" s="139">
        <v>0</v>
      </c>
      <c r="AG356" s="140">
        <v>258.42189999999999</v>
      </c>
      <c r="AH356" s="142">
        <v>0</v>
      </c>
      <c r="AI356" s="247">
        <v>-65.033200000000079</v>
      </c>
      <c r="AJ356" s="138">
        <v>-64.95510000000013</v>
      </c>
      <c r="AK356" s="138">
        <v>0</v>
      </c>
      <c r="AL356" s="138">
        <v>0</v>
      </c>
      <c r="AM356" s="138">
        <v>0</v>
      </c>
      <c r="AN356" s="138">
        <v>0</v>
      </c>
      <c r="AO356" s="138">
        <v>0</v>
      </c>
      <c r="AP356" s="138">
        <v>0</v>
      </c>
      <c r="AQ356" s="138">
        <v>-7.8100000000006276E-2</v>
      </c>
      <c r="AR356" s="241">
        <v>0</v>
      </c>
      <c r="AS356" s="247">
        <v>95.907802668009055</v>
      </c>
      <c r="AT356" s="138">
        <v>95.11872698579694</v>
      </c>
      <c r="AU356" s="138">
        <v>0</v>
      </c>
      <c r="AV356" s="138">
        <v>0</v>
      </c>
      <c r="AW356" s="138">
        <v>0</v>
      </c>
      <c r="AX356" s="138">
        <v>0</v>
      </c>
      <c r="AY356" s="138">
        <v>0</v>
      </c>
      <c r="AZ356" s="138">
        <v>0</v>
      </c>
      <c r="BA356" s="138">
        <v>99.969787234042556</v>
      </c>
      <c r="BB356" s="241">
        <v>0</v>
      </c>
    </row>
    <row r="357" spans="1:54" s="174" customFormat="1" ht="18" customHeight="1" x14ac:dyDescent="0.25">
      <c r="A357" s="244">
        <v>21</v>
      </c>
      <c r="B357" s="245">
        <v>223600</v>
      </c>
      <c r="C357" s="238">
        <v>350</v>
      </c>
      <c r="D357" s="239" t="s">
        <v>1547</v>
      </c>
      <c r="E357" s="247">
        <v>1037.8</v>
      </c>
      <c r="F357" s="138">
        <v>861.1</v>
      </c>
      <c r="G357" s="138">
        <v>0</v>
      </c>
      <c r="H357" s="138">
        <v>0</v>
      </c>
      <c r="I357" s="138">
        <v>0</v>
      </c>
      <c r="J357" s="138">
        <v>0</v>
      </c>
      <c r="K357" s="138">
        <v>0</v>
      </c>
      <c r="L357" s="138">
        <v>0</v>
      </c>
      <c r="M357" s="138">
        <v>176.7</v>
      </c>
      <c r="N357" s="241">
        <v>0</v>
      </c>
      <c r="O357" s="240">
        <v>1108.0999999999999</v>
      </c>
      <c r="P357" s="138">
        <v>931.4</v>
      </c>
      <c r="Q357" s="139">
        <v>0</v>
      </c>
      <c r="R357" s="139">
        <v>0</v>
      </c>
      <c r="S357" s="138">
        <v>0</v>
      </c>
      <c r="T357" s="139">
        <v>0</v>
      </c>
      <c r="U357" s="139">
        <v>0</v>
      </c>
      <c r="V357" s="139">
        <v>0</v>
      </c>
      <c r="W357" s="139">
        <v>176.7</v>
      </c>
      <c r="X357" s="242">
        <v>0</v>
      </c>
      <c r="Y357" s="243">
        <v>1108.0993000000001</v>
      </c>
      <c r="Z357" s="139">
        <v>931.39930000000004</v>
      </c>
      <c r="AA357" s="139">
        <v>0</v>
      </c>
      <c r="AB357" s="139">
        <v>0</v>
      </c>
      <c r="AC357" s="139">
        <v>0</v>
      </c>
      <c r="AD357" s="149">
        <v>0</v>
      </c>
      <c r="AE357" s="139">
        <v>0</v>
      </c>
      <c r="AF357" s="139">
        <v>0</v>
      </c>
      <c r="AG357" s="140">
        <v>176.7</v>
      </c>
      <c r="AH357" s="142">
        <v>0</v>
      </c>
      <c r="AI357" s="247">
        <v>-6.9999999982428562E-4</v>
      </c>
      <c r="AJ357" s="138">
        <v>-6.9999999993797246E-4</v>
      </c>
      <c r="AK357" s="138">
        <v>0</v>
      </c>
      <c r="AL357" s="138">
        <v>0</v>
      </c>
      <c r="AM357" s="138">
        <v>0</v>
      </c>
      <c r="AN357" s="138">
        <v>0</v>
      </c>
      <c r="AO357" s="138">
        <v>0</v>
      </c>
      <c r="AP357" s="138">
        <v>0</v>
      </c>
      <c r="AQ357" s="138">
        <v>0</v>
      </c>
      <c r="AR357" s="241">
        <v>0</v>
      </c>
      <c r="AS357" s="247">
        <v>99.999936828806085</v>
      </c>
      <c r="AT357" s="138">
        <v>99.99992484432039</v>
      </c>
      <c r="AU357" s="138">
        <v>0</v>
      </c>
      <c r="AV357" s="138">
        <v>0</v>
      </c>
      <c r="AW357" s="138">
        <v>0</v>
      </c>
      <c r="AX357" s="138">
        <v>0</v>
      </c>
      <c r="AY357" s="138">
        <v>0</v>
      </c>
      <c r="AZ357" s="138">
        <v>0</v>
      </c>
      <c r="BA357" s="138">
        <v>100</v>
      </c>
      <c r="BB357" s="241">
        <v>0</v>
      </c>
    </row>
    <row r="358" spans="1:54" s="174" customFormat="1" ht="18" customHeight="1" x14ac:dyDescent="0.25">
      <c r="A358" s="244">
        <v>21</v>
      </c>
      <c r="B358" s="245">
        <v>223600</v>
      </c>
      <c r="C358" s="238">
        <v>351</v>
      </c>
      <c r="D358" s="239" t="s">
        <v>1548</v>
      </c>
      <c r="E358" s="247">
        <v>1813.5</v>
      </c>
      <c r="F358" s="138">
        <v>1456.9</v>
      </c>
      <c r="G358" s="138">
        <v>0</v>
      </c>
      <c r="H358" s="138">
        <v>0</v>
      </c>
      <c r="I358" s="138">
        <v>0</v>
      </c>
      <c r="J358" s="138">
        <v>0</v>
      </c>
      <c r="K358" s="138">
        <v>0</v>
      </c>
      <c r="L358" s="138">
        <v>0</v>
      </c>
      <c r="M358" s="138">
        <v>356.6</v>
      </c>
      <c r="N358" s="241">
        <v>0</v>
      </c>
      <c r="O358" s="240">
        <v>1930.1999999999998</v>
      </c>
      <c r="P358" s="138">
        <v>1573.6</v>
      </c>
      <c r="Q358" s="139">
        <v>0</v>
      </c>
      <c r="R358" s="139">
        <v>0</v>
      </c>
      <c r="S358" s="138">
        <v>0</v>
      </c>
      <c r="T358" s="139">
        <v>0</v>
      </c>
      <c r="U358" s="139">
        <v>0</v>
      </c>
      <c r="V358" s="139">
        <v>0</v>
      </c>
      <c r="W358" s="139">
        <v>356.6</v>
      </c>
      <c r="X358" s="242">
        <v>0</v>
      </c>
      <c r="Y358" s="243">
        <v>1930.1989999999998</v>
      </c>
      <c r="Z358" s="139">
        <v>1573.6</v>
      </c>
      <c r="AA358" s="139">
        <v>0</v>
      </c>
      <c r="AB358" s="139">
        <v>0</v>
      </c>
      <c r="AC358" s="139">
        <v>0</v>
      </c>
      <c r="AD358" s="149">
        <v>0</v>
      </c>
      <c r="AE358" s="139">
        <v>0</v>
      </c>
      <c r="AF358" s="139">
        <v>0</v>
      </c>
      <c r="AG358" s="140">
        <v>356.59899999999999</v>
      </c>
      <c r="AH358" s="142">
        <v>0</v>
      </c>
      <c r="AI358" s="247">
        <v>-9.9999999997635314E-4</v>
      </c>
      <c r="AJ358" s="138">
        <v>0</v>
      </c>
      <c r="AK358" s="138">
        <v>0</v>
      </c>
      <c r="AL358" s="138">
        <v>0</v>
      </c>
      <c r="AM358" s="138">
        <v>0</v>
      </c>
      <c r="AN358" s="138">
        <v>0</v>
      </c>
      <c r="AO358" s="138">
        <v>0</v>
      </c>
      <c r="AP358" s="138">
        <v>0</v>
      </c>
      <c r="AQ358" s="138">
        <v>-1.0000000000331966E-3</v>
      </c>
      <c r="AR358" s="241">
        <v>0</v>
      </c>
      <c r="AS358" s="247">
        <v>99.999948191897218</v>
      </c>
      <c r="AT358" s="138">
        <v>100</v>
      </c>
      <c r="AU358" s="138">
        <v>0</v>
      </c>
      <c r="AV358" s="138">
        <v>0</v>
      </c>
      <c r="AW358" s="138">
        <v>0</v>
      </c>
      <c r="AX358" s="138">
        <v>0</v>
      </c>
      <c r="AY358" s="138">
        <v>0</v>
      </c>
      <c r="AZ358" s="138">
        <v>0</v>
      </c>
      <c r="BA358" s="138">
        <v>99.999719573752103</v>
      </c>
      <c r="BB358" s="241">
        <v>0</v>
      </c>
    </row>
    <row r="359" spans="1:54" s="174" customFormat="1" ht="18" customHeight="1" x14ac:dyDescent="0.25">
      <c r="A359" s="244">
        <v>21</v>
      </c>
      <c r="B359" s="245">
        <v>223600</v>
      </c>
      <c r="C359" s="238">
        <v>352</v>
      </c>
      <c r="D359" s="239" t="s">
        <v>1549</v>
      </c>
      <c r="E359" s="247">
        <v>858.5</v>
      </c>
      <c r="F359" s="138">
        <v>698.3</v>
      </c>
      <c r="G359" s="138">
        <v>0</v>
      </c>
      <c r="H359" s="138">
        <v>0</v>
      </c>
      <c r="I359" s="138">
        <v>0</v>
      </c>
      <c r="J359" s="138">
        <v>0</v>
      </c>
      <c r="K359" s="138">
        <v>0</v>
      </c>
      <c r="L359" s="138">
        <v>0</v>
      </c>
      <c r="M359" s="138">
        <v>160.19999999999999</v>
      </c>
      <c r="N359" s="241">
        <v>0</v>
      </c>
      <c r="O359" s="240">
        <v>954</v>
      </c>
      <c r="P359" s="138">
        <v>793.8</v>
      </c>
      <c r="Q359" s="139">
        <v>0</v>
      </c>
      <c r="R359" s="139">
        <v>0</v>
      </c>
      <c r="S359" s="138">
        <v>0</v>
      </c>
      <c r="T359" s="139">
        <v>0</v>
      </c>
      <c r="U359" s="139">
        <v>0</v>
      </c>
      <c r="V359" s="139">
        <v>0</v>
      </c>
      <c r="W359" s="139">
        <v>160.19999999999999</v>
      </c>
      <c r="X359" s="242">
        <v>0</v>
      </c>
      <c r="Y359" s="243">
        <v>953.89499999999998</v>
      </c>
      <c r="Z359" s="139">
        <v>793.8</v>
      </c>
      <c r="AA359" s="139">
        <v>0</v>
      </c>
      <c r="AB359" s="139">
        <v>0</v>
      </c>
      <c r="AC359" s="139">
        <v>0</v>
      </c>
      <c r="AD359" s="149">
        <v>0</v>
      </c>
      <c r="AE359" s="139">
        <v>0</v>
      </c>
      <c r="AF359" s="139">
        <v>0</v>
      </c>
      <c r="AG359" s="140">
        <v>160.095</v>
      </c>
      <c r="AH359" s="142">
        <v>0</v>
      </c>
      <c r="AI359" s="247">
        <v>-0.10500000000001819</v>
      </c>
      <c r="AJ359" s="138">
        <v>0</v>
      </c>
      <c r="AK359" s="138">
        <v>0</v>
      </c>
      <c r="AL359" s="138">
        <v>0</v>
      </c>
      <c r="AM359" s="138">
        <v>0</v>
      </c>
      <c r="AN359" s="138">
        <v>0</v>
      </c>
      <c r="AO359" s="138">
        <v>0</v>
      </c>
      <c r="AP359" s="138">
        <v>0</v>
      </c>
      <c r="AQ359" s="138">
        <v>-0.10499999999998977</v>
      </c>
      <c r="AR359" s="241">
        <v>0</v>
      </c>
      <c r="AS359" s="247">
        <v>99.988993710691815</v>
      </c>
      <c r="AT359" s="138">
        <v>100</v>
      </c>
      <c r="AU359" s="138">
        <v>0</v>
      </c>
      <c r="AV359" s="138">
        <v>0</v>
      </c>
      <c r="AW359" s="138">
        <v>0</v>
      </c>
      <c r="AX359" s="138">
        <v>0</v>
      </c>
      <c r="AY359" s="138">
        <v>0</v>
      </c>
      <c r="AZ359" s="138">
        <v>0</v>
      </c>
      <c r="BA359" s="138">
        <v>99.934456928838955</v>
      </c>
      <c r="BB359" s="241">
        <v>0</v>
      </c>
    </row>
    <row r="360" spans="1:54" s="174" customFormat="1" ht="18" customHeight="1" x14ac:dyDescent="0.25">
      <c r="A360" s="244">
        <v>21</v>
      </c>
      <c r="B360" s="245">
        <v>223600</v>
      </c>
      <c r="C360" s="238">
        <v>353</v>
      </c>
      <c r="D360" s="239" t="s">
        <v>1550</v>
      </c>
      <c r="E360" s="247">
        <v>1789.2</v>
      </c>
      <c r="F360" s="138">
        <v>1374.4</v>
      </c>
      <c r="G360" s="138">
        <v>0</v>
      </c>
      <c r="H360" s="138">
        <v>0</v>
      </c>
      <c r="I360" s="138">
        <v>51.3</v>
      </c>
      <c r="J360" s="138">
        <v>0</v>
      </c>
      <c r="K360" s="138">
        <v>0</v>
      </c>
      <c r="L360" s="138">
        <v>0</v>
      </c>
      <c r="M360" s="138">
        <v>363.5</v>
      </c>
      <c r="N360" s="241">
        <v>0</v>
      </c>
      <c r="O360" s="240">
        <v>1988.1000000000001</v>
      </c>
      <c r="P360" s="138">
        <v>1573.3000000000002</v>
      </c>
      <c r="Q360" s="139">
        <v>0</v>
      </c>
      <c r="R360" s="139">
        <v>0</v>
      </c>
      <c r="S360" s="138">
        <v>0</v>
      </c>
      <c r="T360" s="139">
        <v>51.3</v>
      </c>
      <c r="U360" s="139">
        <v>0</v>
      </c>
      <c r="V360" s="139">
        <v>0</v>
      </c>
      <c r="W360" s="139">
        <v>363.5</v>
      </c>
      <c r="X360" s="242">
        <v>0</v>
      </c>
      <c r="Y360" s="243">
        <v>1366.5275000000001</v>
      </c>
      <c r="Z360" s="139">
        <v>1003.0275</v>
      </c>
      <c r="AA360" s="139">
        <v>0</v>
      </c>
      <c r="AB360" s="139">
        <v>0</v>
      </c>
      <c r="AC360" s="139">
        <v>0</v>
      </c>
      <c r="AD360" s="149">
        <v>0</v>
      </c>
      <c r="AE360" s="139">
        <v>0</v>
      </c>
      <c r="AF360" s="139">
        <v>0</v>
      </c>
      <c r="AG360" s="140">
        <v>363.5</v>
      </c>
      <c r="AH360" s="142">
        <v>0</v>
      </c>
      <c r="AI360" s="247">
        <v>-621.57249999999999</v>
      </c>
      <c r="AJ360" s="138">
        <v>-570.27250000000015</v>
      </c>
      <c r="AK360" s="138">
        <v>0</v>
      </c>
      <c r="AL360" s="138">
        <v>0</v>
      </c>
      <c r="AM360" s="138">
        <v>0</v>
      </c>
      <c r="AN360" s="138">
        <v>-51.3</v>
      </c>
      <c r="AO360" s="138">
        <v>0</v>
      </c>
      <c r="AP360" s="138">
        <v>0</v>
      </c>
      <c r="AQ360" s="138">
        <v>0</v>
      </c>
      <c r="AR360" s="241">
        <v>0</v>
      </c>
      <c r="AS360" s="247">
        <v>68.735350334490221</v>
      </c>
      <c r="AT360" s="138">
        <v>63.753098582597076</v>
      </c>
      <c r="AU360" s="138">
        <v>0</v>
      </c>
      <c r="AV360" s="138">
        <v>0</v>
      </c>
      <c r="AW360" s="138">
        <v>0</v>
      </c>
      <c r="AX360" s="138">
        <v>0</v>
      </c>
      <c r="AY360" s="138">
        <v>0</v>
      </c>
      <c r="AZ360" s="138">
        <v>0</v>
      </c>
      <c r="BA360" s="138">
        <v>100</v>
      </c>
      <c r="BB360" s="241">
        <v>0</v>
      </c>
    </row>
    <row r="361" spans="1:54" s="174" customFormat="1" ht="18" customHeight="1" x14ac:dyDescent="0.25">
      <c r="A361" s="244">
        <v>21</v>
      </c>
      <c r="B361" s="245">
        <v>223600</v>
      </c>
      <c r="C361" s="238">
        <v>354</v>
      </c>
      <c r="D361" s="239" t="s">
        <v>1551</v>
      </c>
      <c r="E361" s="247">
        <v>3398.4</v>
      </c>
      <c r="F361" s="138">
        <v>3020.9</v>
      </c>
      <c r="G361" s="138">
        <v>0</v>
      </c>
      <c r="H361" s="138">
        <v>0</v>
      </c>
      <c r="I361" s="138">
        <v>50</v>
      </c>
      <c r="J361" s="138">
        <v>0</v>
      </c>
      <c r="K361" s="138">
        <v>0</v>
      </c>
      <c r="L361" s="138">
        <v>0</v>
      </c>
      <c r="M361" s="138">
        <v>327.5</v>
      </c>
      <c r="N361" s="241">
        <v>0</v>
      </c>
      <c r="O361" s="240">
        <v>3590.1</v>
      </c>
      <c r="P361" s="138">
        <v>3210.4</v>
      </c>
      <c r="Q361" s="139">
        <v>0</v>
      </c>
      <c r="R361" s="139">
        <v>0</v>
      </c>
      <c r="S361" s="138">
        <v>0</v>
      </c>
      <c r="T361" s="139">
        <v>52.2</v>
      </c>
      <c r="U361" s="139">
        <v>0</v>
      </c>
      <c r="V361" s="139">
        <v>0</v>
      </c>
      <c r="W361" s="139">
        <v>327.5</v>
      </c>
      <c r="X361" s="242">
        <v>0</v>
      </c>
      <c r="Y361" s="243">
        <v>3262.5865999999996</v>
      </c>
      <c r="Z361" s="139">
        <v>2887.1136999999999</v>
      </c>
      <c r="AA361" s="139">
        <v>0</v>
      </c>
      <c r="AB361" s="139">
        <v>0</v>
      </c>
      <c r="AC361" s="139">
        <v>0</v>
      </c>
      <c r="AD361" s="149">
        <v>49.334299999999999</v>
      </c>
      <c r="AE361" s="139">
        <v>0</v>
      </c>
      <c r="AF361" s="139">
        <v>0</v>
      </c>
      <c r="AG361" s="140">
        <v>326.1386</v>
      </c>
      <c r="AH361" s="142">
        <v>0</v>
      </c>
      <c r="AI361" s="247">
        <v>-327.51340000000027</v>
      </c>
      <c r="AJ361" s="138">
        <v>-323.28630000000021</v>
      </c>
      <c r="AK361" s="138">
        <v>0</v>
      </c>
      <c r="AL361" s="138">
        <v>0</v>
      </c>
      <c r="AM361" s="138">
        <v>0</v>
      </c>
      <c r="AN361" s="138">
        <v>-2.8657000000000039</v>
      </c>
      <c r="AO361" s="138">
        <v>0</v>
      </c>
      <c r="AP361" s="138">
        <v>0</v>
      </c>
      <c r="AQ361" s="138">
        <v>-1.3614000000000033</v>
      </c>
      <c r="AR361" s="241">
        <v>0</v>
      </c>
      <c r="AS361" s="247">
        <v>90.877318180552066</v>
      </c>
      <c r="AT361" s="138">
        <v>89.930030525791167</v>
      </c>
      <c r="AU361" s="138">
        <v>0</v>
      </c>
      <c r="AV361" s="138">
        <v>0</v>
      </c>
      <c r="AW361" s="138">
        <v>0</v>
      </c>
      <c r="AX361" s="138">
        <v>94.510153256704982</v>
      </c>
      <c r="AY361" s="138">
        <v>0</v>
      </c>
      <c r="AZ361" s="138">
        <v>0</v>
      </c>
      <c r="BA361" s="138">
        <v>99.584305343511446</v>
      </c>
      <c r="BB361" s="241">
        <v>0</v>
      </c>
    </row>
    <row r="362" spans="1:54" s="174" customFormat="1" ht="18" customHeight="1" x14ac:dyDescent="0.25">
      <c r="A362" s="244">
        <v>21</v>
      </c>
      <c r="B362" s="245">
        <v>223600</v>
      </c>
      <c r="C362" s="238">
        <v>355</v>
      </c>
      <c r="D362" s="239" t="s">
        <v>1552</v>
      </c>
      <c r="E362" s="247">
        <v>22362.2</v>
      </c>
      <c r="F362" s="138">
        <v>20052.7</v>
      </c>
      <c r="G362" s="138">
        <v>0</v>
      </c>
      <c r="H362" s="138">
        <v>0</v>
      </c>
      <c r="I362" s="138">
        <v>0</v>
      </c>
      <c r="J362" s="138">
        <v>0</v>
      </c>
      <c r="K362" s="138">
        <v>0</v>
      </c>
      <c r="L362" s="138">
        <v>300</v>
      </c>
      <c r="M362" s="138">
        <v>2009.5</v>
      </c>
      <c r="N362" s="241">
        <v>0</v>
      </c>
      <c r="O362" s="240">
        <v>24090.5</v>
      </c>
      <c r="P362" s="138">
        <v>21781</v>
      </c>
      <c r="Q362" s="139">
        <v>0</v>
      </c>
      <c r="R362" s="139">
        <v>0</v>
      </c>
      <c r="S362" s="138">
        <v>0</v>
      </c>
      <c r="T362" s="139">
        <v>0</v>
      </c>
      <c r="U362" s="139">
        <v>0</v>
      </c>
      <c r="V362" s="139">
        <v>300</v>
      </c>
      <c r="W362" s="139">
        <v>2009.5</v>
      </c>
      <c r="X362" s="242">
        <v>0</v>
      </c>
      <c r="Y362" s="243">
        <v>22847.463299999999</v>
      </c>
      <c r="Z362" s="139">
        <v>20537.963299999999</v>
      </c>
      <c r="AA362" s="139">
        <v>0</v>
      </c>
      <c r="AB362" s="139">
        <v>0</v>
      </c>
      <c r="AC362" s="139">
        <v>0</v>
      </c>
      <c r="AD362" s="149">
        <v>0</v>
      </c>
      <c r="AE362" s="139">
        <v>0</v>
      </c>
      <c r="AF362" s="139">
        <v>300</v>
      </c>
      <c r="AG362" s="140">
        <v>2009.5</v>
      </c>
      <c r="AH362" s="142">
        <v>0</v>
      </c>
      <c r="AI362" s="247">
        <v>-1243.0367000000006</v>
      </c>
      <c r="AJ362" s="138">
        <v>-1243.0367000000006</v>
      </c>
      <c r="AK362" s="138">
        <v>0</v>
      </c>
      <c r="AL362" s="138">
        <v>0</v>
      </c>
      <c r="AM362" s="138">
        <v>0</v>
      </c>
      <c r="AN362" s="138">
        <v>0</v>
      </c>
      <c r="AO362" s="138">
        <v>0</v>
      </c>
      <c r="AP362" s="138">
        <v>0</v>
      </c>
      <c r="AQ362" s="138">
        <v>0</v>
      </c>
      <c r="AR362" s="241">
        <v>0</v>
      </c>
      <c r="AS362" s="247">
        <v>94.840137398559605</v>
      </c>
      <c r="AT362" s="138">
        <v>94.293022818052435</v>
      </c>
      <c r="AU362" s="138">
        <v>0</v>
      </c>
      <c r="AV362" s="138">
        <v>0</v>
      </c>
      <c r="AW362" s="138">
        <v>0</v>
      </c>
      <c r="AX362" s="138">
        <v>0</v>
      </c>
      <c r="AY362" s="138">
        <v>0</v>
      </c>
      <c r="AZ362" s="138">
        <v>100</v>
      </c>
      <c r="BA362" s="138">
        <v>100</v>
      </c>
      <c r="BB362" s="241">
        <v>0</v>
      </c>
    </row>
    <row r="363" spans="1:54" s="174" customFormat="1" ht="18" customHeight="1" x14ac:dyDescent="0.25">
      <c r="A363" s="244">
        <v>21</v>
      </c>
      <c r="B363" s="245">
        <v>223600</v>
      </c>
      <c r="C363" s="238">
        <v>356</v>
      </c>
      <c r="D363" s="239" t="s">
        <v>1553</v>
      </c>
      <c r="E363" s="247">
        <v>688.69999999999993</v>
      </c>
      <c r="F363" s="138">
        <v>603.4</v>
      </c>
      <c r="G363" s="138">
        <v>0</v>
      </c>
      <c r="H363" s="138">
        <v>0</v>
      </c>
      <c r="I363" s="138">
        <v>0</v>
      </c>
      <c r="J363" s="138">
        <v>0</v>
      </c>
      <c r="K363" s="138">
        <v>0</v>
      </c>
      <c r="L363" s="138">
        <v>0</v>
      </c>
      <c r="M363" s="138">
        <v>85.3</v>
      </c>
      <c r="N363" s="241">
        <v>0</v>
      </c>
      <c r="O363" s="240">
        <v>772</v>
      </c>
      <c r="P363" s="138">
        <v>686.7</v>
      </c>
      <c r="Q363" s="139">
        <v>0</v>
      </c>
      <c r="R363" s="139">
        <v>0</v>
      </c>
      <c r="S363" s="138">
        <v>0</v>
      </c>
      <c r="T363" s="139">
        <v>0</v>
      </c>
      <c r="U363" s="139">
        <v>0</v>
      </c>
      <c r="V363" s="139">
        <v>0</v>
      </c>
      <c r="W363" s="139">
        <v>85.3</v>
      </c>
      <c r="X363" s="242">
        <v>0</v>
      </c>
      <c r="Y363" s="243">
        <v>772</v>
      </c>
      <c r="Z363" s="139">
        <v>686.7</v>
      </c>
      <c r="AA363" s="139">
        <v>0</v>
      </c>
      <c r="AB363" s="139">
        <v>0</v>
      </c>
      <c r="AC363" s="139">
        <v>0</v>
      </c>
      <c r="AD363" s="149">
        <v>0</v>
      </c>
      <c r="AE363" s="139">
        <v>0</v>
      </c>
      <c r="AF363" s="139">
        <v>0</v>
      </c>
      <c r="AG363" s="140">
        <v>85.3</v>
      </c>
      <c r="AH363" s="142">
        <v>0</v>
      </c>
      <c r="AI363" s="247">
        <v>0</v>
      </c>
      <c r="AJ363" s="138">
        <v>0</v>
      </c>
      <c r="AK363" s="138">
        <v>0</v>
      </c>
      <c r="AL363" s="138">
        <v>0</v>
      </c>
      <c r="AM363" s="138">
        <v>0</v>
      </c>
      <c r="AN363" s="138">
        <v>0</v>
      </c>
      <c r="AO363" s="138">
        <v>0</v>
      </c>
      <c r="AP363" s="138">
        <v>0</v>
      </c>
      <c r="AQ363" s="138">
        <v>0</v>
      </c>
      <c r="AR363" s="241">
        <v>0</v>
      </c>
      <c r="AS363" s="247">
        <v>100</v>
      </c>
      <c r="AT363" s="138">
        <v>100</v>
      </c>
      <c r="AU363" s="138">
        <v>0</v>
      </c>
      <c r="AV363" s="138">
        <v>0</v>
      </c>
      <c r="AW363" s="138">
        <v>0</v>
      </c>
      <c r="AX363" s="138">
        <v>0</v>
      </c>
      <c r="AY363" s="138">
        <v>0</v>
      </c>
      <c r="AZ363" s="138">
        <v>0</v>
      </c>
      <c r="BA363" s="138">
        <v>100</v>
      </c>
      <c r="BB363" s="241">
        <v>0</v>
      </c>
    </row>
    <row r="364" spans="1:54" s="174" customFormat="1" ht="18" customHeight="1" x14ac:dyDescent="0.25">
      <c r="A364" s="244">
        <v>21</v>
      </c>
      <c r="B364" s="245">
        <v>223600</v>
      </c>
      <c r="C364" s="238">
        <v>357</v>
      </c>
      <c r="D364" s="239" t="s">
        <v>1554</v>
      </c>
      <c r="E364" s="247">
        <v>7322.8</v>
      </c>
      <c r="F364" s="138">
        <v>6444.1</v>
      </c>
      <c r="G364" s="138">
        <v>0</v>
      </c>
      <c r="H364" s="138">
        <v>0</v>
      </c>
      <c r="I364" s="138">
        <v>0</v>
      </c>
      <c r="J364" s="138">
        <v>0</v>
      </c>
      <c r="K364" s="138">
        <v>0</v>
      </c>
      <c r="L364" s="138">
        <v>0</v>
      </c>
      <c r="M364" s="138">
        <v>878.7</v>
      </c>
      <c r="N364" s="241">
        <v>0</v>
      </c>
      <c r="O364" s="240">
        <v>8053</v>
      </c>
      <c r="P364" s="138">
        <v>7174.2999999999993</v>
      </c>
      <c r="Q364" s="139">
        <v>0</v>
      </c>
      <c r="R364" s="139">
        <v>0</v>
      </c>
      <c r="S364" s="138">
        <v>0</v>
      </c>
      <c r="T364" s="139">
        <v>0</v>
      </c>
      <c r="U364" s="139">
        <v>0</v>
      </c>
      <c r="V364" s="139">
        <v>0</v>
      </c>
      <c r="W364" s="139">
        <v>878.7</v>
      </c>
      <c r="X364" s="242">
        <v>0</v>
      </c>
      <c r="Y364" s="243">
        <v>8020.0548999999992</v>
      </c>
      <c r="Z364" s="139">
        <v>7151.5436999999993</v>
      </c>
      <c r="AA364" s="139">
        <v>0</v>
      </c>
      <c r="AB364" s="139">
        <v>0</v>
      </c>
      <c r="AC364" s="139">
        <v>0</v>
      </c>
      <c r="AD364" s="149">
        <v>0</v>
      </c>
      <c r="AE364" s="139">
        <v>0</v>
      </c>
      <c r="AF364" s="139">
        <v>0</v>
      </c>
      <c r="AG364" s="140">
        <v>868.51120000000003</v>
      </c>
      <c r="AH364" s="142">
        <v>0</v>
      </c>
      <c r="AI364" s="247">
        <v>-32.945100000000821</v>
      </c>
      <c r="AJ364" s="138">
        <v>-22.75630000000001</v>
      </c>
      <c r="AK364" s="138">
        <v>0</v>
      </c>
      <c r="AL364" s="138">
        <v>0</v>
      </c>
      <c r="AM364" s="138">
        <v>0</v>
      </c>
      <c r="AN364" s="138">
        <v>0</v>
      </c>
      <c r="AO364" s="138">
        <v>0</v>
      </c>
      <c r="AP364" s="138">
        <v>0</v>
      </c>
      <c r="AQ364" s="138">
        <v>-10.188800000000015</v>
      </c>
      <c r="AR364" s="241">
        <v>0</v>
      </c>
      <c r="AS364" s="247">
        <v>99.590896560288073</v>
      </c>
      <c r="AT364" s="138">
        <v>99.682808078836956</v>
      </c>
      <c r="AU364" s="138">
        <v>0</v>
      </c>
      <c r="AV364" s="138">
        <v>0</v>
      </c>
      <c r="AW364" s="138">
        <v>0</v>
      </c>
      <c r="AX364" s="138">
        <v>0</v>
      </c>
      <c r="AY364" s="138">
        <v>0</v>
      </c>
      <c r="AZ364" s="138">
        <v>0</v>
      </c>
      <c r="BA364" s="138">
        <v>98.840468874473657</v>
      </c>
      <c r="BB364" s="241">
        <v>0</v>
      </c>
    </row>
    <row r="365" spans="1:54" s="174" customFormat="1" ht="18" customHeight="1" x14ac:dyDescent="0.25">
      <c r="A365" s="244">
        <v>21</v>
      </c>
      <c r="B365" s="245">
        <v>223600</v>
      </c>
      <c r="C365" s="238">
        <v>358</v>
      </c>
      <c r="D365" s="239" t="s">
        <v>1555</v>
      </c>
      <c r="E365" s="247">
        <v>903.4</v>
      </c>
      <c r="F365" s="138">
        <v>801.9</v>
      </c>
      <c r="G365" s="138">
        <v>0</v>
      </c>
      <c r="H365" s="138">
        <v>0</v>
      </c>
      <c r="I365" s="138">
        <v>0</v>
      </c>
      <c r="J365" s="138">
        <v>0</v>
      </c>
      <c r="K365" s="138">
        <v>0</v>
      </c>
      <c r="L365" s="138">
        <v>0</v>
      </c>
      <c r="M365" s="138">
        <v>101.5</v>
      </c>
      <c r="N365" s="241">
        <v>0</v>
      </c>
      <c r="O365" s="240">
        <v>996.50000000000011</v>
      </c>
      <c r="P365" s="138">
        <v>895</v>
      </c>
      <c r="Q365" s="139">
        <v>0</v>
      </c>
      <c r="R365" s="139">
        <v>0</v>
      </c>
      <c r="S365" s="138">
        <v>0</v>
      </c>
      <c r="T365" s="139">
        <v>0</v>
      </c>
      <c r="U365" s="139">
        <v>0</v>
      </c>
      <c r="V365" s="139">
        <v>0</v>
      </c>
      <c r="W365" s="139">
        <v>101.5</v>
      </c>
      <c r="X365" s="242">
        <v>0</v>
      </c>
      <c r="Y365" s="243">
        <v>621.86959999999999</v>
      </c>
      <c r="Z365" s="139">
        <v>520.36959999999999</v>
      </c>
      <c r="AA365" s="139">
        <v>0</v>
      </c>
      <c r="AB365" s="139">
        <v>0</v>
      </c>
      <c r="AC365" s="139">
        <v>0</v>
      </c>
      <c r="AD365" s="149">
        <v>0</v>
      </c>
      <c r="AE365" s="139">
        <v>0</v>
      </c>
      <c r="AF365" s="139">
        <v>0</v>
      </c>
      <c r="AG365" s="140">
        <v>101.5</v>
      </c>
      <c r="AH365" s="142">
        <v>0</v>
      </c>
      <c r="AI365" s="247">
        <v>-374.63040000000012</v>
      </c>
      <c r="AJ365" s="138">
        <v>-374.63040000000001</v>
      </c>
      <c r="AK365" s="138">
        <v>0</v>
      </c>
      <c r="AL365" s="138">
        <v>0</v>
      </c>
      <c r="AM365" s="138">
        <v>0</v>
      </c>
      <c r="AN365" s="138">
        <v>0</v>
      </c>
      <c r="AO365" s="138">
        <v>0</v>
      </c>
      <c r="AP365" s="138">
        <v>0</v>
      </c>
      <c r="AQ365" s="138">
        <v>0</v>
      </c>
      <c r="AR365" s="241">
        <v>0</v>
      </c>
      <c r="AS365" s="247">
        <v>62.405378825890608</v>
      </c>
      <c r="AT365" s="138">
        <v>58.14185474860335</v>
      </c>
      <c r="AU365" s="138">
        <v>0</v>
      </c>
      <c r="AV365" s="138">
        <v>0</v>
      </c>
      <c r="AW365" s="138">
        <v>0</v>
      </c>
      <c r="AX365" s="138">
        <v>0</v>
      </c>
      <c r="AY365" s="138">
        <v>0</v>
      </c>
      <c r="AZ365" s="138">
        <v>0</v>
      </c>
      <c r="BA365" s="138">
        <v>100</v>
      </c>
      <c r="BB365" s="241">
        <v>0</v>
      </c>
    </row>
    <row r="366" spans="1:54" s="174" customFormat="1" ht="18" customHeight="1" x14ac:dyDescent="0.25">
      <c r="A366" s="244">
        <v>21</v>
      </c>
      <c r="B366" s="245">
        <v>223600</v>
      </c>
      <c r="C366" s="238">
        <v>359</v>
      </c>
      <c r="D366" s="239" t="s">
        <v>1556</v>
      </c>
      <c r="E366" s="247">
        <v>1167.5999999999999</v>
      </c>
      <c r="F366" s="138">
        <v>1049</v>
      </c>
      <c r="G366" s="138">
        <v>0</v>
      </c>
      <c r="H366" s="138">
        <v>0</v>
      </c>
      <c r="I366" s="138">
        <v>0</v>
      </c>
      <c r="J366" s="138">
        <v>0</v>
      </c>
      <c r="K366" s="138">
        <v>0</v>
      </c>
      <c r="L366" s="138">
        <v>0</v>
      </c>
      <c r="M366" s="138">
        <v>118.6</v>
      </c>
      <c r="N366" s="241">
        <v>0</v>
      </c>
      <c r="O366" s="240">
        <v>1291.6999999999998</v>
      </c>
      <c r="P366" s="138">
        <v>1173.0999999999999</v>
      </c>
      <c r="Q366" s="139">
        <v>0</v>
      </c>
      <c r="R366" s="139">
        <v>0</v>
      </c>
      <c r="S366" s="138">
        <v>0</v>
      </c>
      <c r="T366" s="139">
        <v>0</v>
      </c>
      <c r="U366" s="139">
        <v>0</v>
      </c>
      <c r="V366" s="139">
        <v>0</v>
      </c>
      <c r="W366" s="139">
        <v>118.6</v>
      </c>
      <c r="X366" s="242">
        <v>0</v>
      </c>
      <c r="Y366" s="243">
        <v>1212.3646999999999</v>
      </c>
      <c r="Z366" s="139">
        <v>1093.7646999999999</v>
      </c>
      <c r="AA366" s="139">
        <v>0</v>
      </c>
      <c r="AB366" s="139">
        <v>0</v>
      </c>
      <c r="AC366" s="139">
        <v>0</v>
      </c>
      <c r="AD366" s="149">
        <v>0</v>
      </c>
      <c r="AE366" s="139">
        <v>0</v>
      </c>
      <c r="AF366" s="139">
        <v>0</v>
      </c>
      <c r="AG366" s="140">
        <v>118.6</v>
      </c>
      <c r="AH366" s="142">
        <v>0</v>
      </c>
      <c r="AI366" s="247">
        <v>-79.335299999999961</v>
      </c>
      <c r="AJ366" s="138">
        <v>-79.335299999999961</v>
      </c>
      <c r="AK366" s="138">
        <v>0</v>
      </c>
      <c r="AL366" s="138">
        <v>0</v>
      </c>
      <c r="AM366" s="138">
        <v>0</v>
      </c>
      <c r="AN366" s="138">
        <v>0</v>
      </c>
      <c r="AO366" s="138">
        <v>0</v>
      </c>
      <c r="AP366" s="138">
        <v>0</v>
      </c>
      <c r="AQ366" s="138">
        <v>0</v>
      </c>
      <c r="AR366" s="241">
        <v>0</v>
      </c>
      <c r="AS366" s="247">
        <v>93.858070759464269</v>
      </c>
      <c r="AT366" s="138">
        <v>93.237123859858499</v>
      </c>
      <c r="AU366" s="138">
        <v>0</v>
      </c>
      <c r="AV366" s="138">
        <v>0</v>
      </c>
      <c r="AW366" s="138">
        <v>0</v>
      </c>
      <c r="AX366" s="138">
        <v>0</v>
      </c>
      <c r="AY366" s="138">
        <v>0</v>
      </c>
      <c r="AZ366" s="138">
        <v>0</v>
      </c>
      <c r="BA366" s="138">
        <v>100</v>
      </c>
      <c r="BB366" s="241">
        <v>0</v>
      </c>
    </row>
    <row r="367" spans="1:54" s="174" customFormat="1" ht="18" customHeight="1" x14ac:dyDescent="0.25">
      <c r="A367" s="244">
        <v>21</v>
      </c>
      <c r="B367" s="245">
        <v>223600</v>
      </c>
      <c r="C367" s="238">
        <v>360</v>
      </c>
      <c r="D367" s="239" t="s">
        <v>1557</v>
      </c>
      <c r="E367" s="247">
        <v>1167.3</v>
      </c>
      <c r="F367" s="138">
        <v>958.8</v>
      </c>
      <c r="G367" s="138">
        <v>0</v>
      </c>
      <c r="H367" s="138">
        <v>0</v>
      </c>
      <c r="I367" s="138">
        <v>0</v>
      </c>
      <c r="J367" s="138">
        <v>0</v>
      </c>
      <c r="K367" s="138">
        <v>0</v>
      </c>
      <c r="L367" s="138">
        <v>0</v>
      </c>
      <c r="M367" s="138">
        <v>208.5</v>
      </c>
      <c r="N367" s="241">
        <v>0</v>
      </c>
      <c r="O367" s="240">
        <v>1177.7</v>
      </c>
      <c r="P367" s="138">
        <v>969.2</v>
      </c>
      <c r="Q367" s="139">
        <v>0</v>
      </c>
      <c r="R367" s="139">
        <v>0</v>
      </c>
      <c r="S367" s="138">
        <v>0</v>
      </c>
      <c r="T367" s="139">
        <v>0</v>
      </c>
      <c r="U367" s="139">
        <v>0</v>
      </c>
      <c r="V367" s="139">
        <v>0</v>
      </c>
      <c r="W367" s="139">
        <v>208.5</v>
      </c>
      <c r="X367" s="242">
        <v>0</v>
      </c>
      <c r="Y367" s="243">
        <v>1175.1607000000001</v>
      </c>
      <c r="Z367" s="139">
        <v>969.16600000000005</v>
      </c>
      <c r="AA367" s="139">
        <v>0</v>
      </c>
      <c r="AB367" s="139">
        <v>0</v>
      </c>
      <c r="AC367" s="139">
        <v>0</v>
      </c>
      <c r="AD367" s="149">
        <v>0</v>
      </c>
      <c r="AE367" s="139">
        <v>0</v>
      </c>
      <c r="AF367" s="139">
        <v>0</v>
      </c>
      <c r="AG367" s="140">
        <v>205.99469999999999</v>
      </c>
      <c r="AH367" s="142">
        <v>0</v>
      </c>
      <c r="AI367" s="247">
        <v>-2.539299999999912</v>
      </c>
      <c r="AJ367" s="138">
        <v>-3.3999999999991815E-2</v>
      </c>
      <c r="AK367" s="138">
        <v>0</v>
      </c>
      <c r="AL367" s="138">
        <v>0</v>
      </c>
      <c r="AM367" s="138">
        <v>0</v>
      </c>
      <c r="AN367" s="138">
        <v>0</v>
      </c>
      <c r="AO367" s="138">
        <v>0</v>
      </c>
      <c r="AP367" s="138">
        <v>0</v>
      </c>
      <c r="AQ367" s="138">
        <v>-2.5053000000000054</v>
      </c>
      <c r="AR367" s="241">
        <v>0</v>
      </c>
      <c r="AS367" s="247">
        <v>99.78438481786533</v>
      </c>
      <c r="AT367" s="138">
        <v>99.996491952125467</v>
      </c>
      <c r="AU367" s="138">
        <v>0</v>
      </c>
      <c r="AV367" s="138">
        <v>0</v>
      </c>
      <c r="AW367" s="138">
        <v>0</v>
      </c>
      <c r="AX367" s="138">
        <v>0</v>
      </c>
      <c r="AY367" s="138">
        <v>0</v>
      </c>
      <c r="AZ367" s="138">
        <v>0</v>
      </c>
      <c r="BA367" s="138">
        <v>98.798417266187045</v>
      </c>
      <c r="BB367" s="241">
        <v>0</v>
      </c>
    </row>
    <row r="368" spans="1:54" s="174" customFormat="1" ht="18" customHeight="1" x14ac:dyDescent="0.25">
      <c r="A368" s="244">
        <v>21</v>
      </c>
      <c r="B368" s="245">
        <v>223600</v>
      </c>
      <c r="C368" s="238">
        <v>361</v>
      </c>
      <c r="D368" s="239" t="s">
        <v>1558</v>
      </c>
      <c r="E368" s="247">
        <v>1136.0999999999999</v>
      </c>
      <c r="F368" s="138">
        <v>960</v>
      </c>
      <c r="G368" s="138">
        <v>0</v>
      </c>
      <c r="H368" s="138">
        <v>0</v>
      </c>
      <c r="I368" s="138">
        <v>0</v>
      </c>
      <c r="J368" s="138">
        <v>0</v>
      </c>
      <c r="K368" s="138">
        <v>0</v>
      </c>
      <c r="L368" s="138">
        <v>0</v>
      </c>
      <c r="M368" s="138">
        <v>176.1</v>
      </c>
      <c r="N368" s="241">
        <v>0</v>
      </c>
      <c r="O368" s="240">
        <v>1150.5999999999999</v>
      </c>
      <c r="P368" s="138">
        <v>974.5</v>
      </c>
      <c r="Q368" s="139">
        <v>0</v>
      </c>
      <c r="R368" s="139">
        <v>0</v>
      </c>
      <c r="S368" s="138">
        <v>0</v>
      </c>
      <c r="T368" s="139">
        <v>0</v>
      </c>
      <c r="U368" s="139">
        <v>0</v>
      </c>
      <c r="V368" s="139">
        <v>0</v>
      </c>
      <c r="W368" s="139">
        <v>176.1</v>
      </c>
      <c r="X368" s="242">
        <v>0</v>
      </c>
      <c r="Y368" s="243">
        <v>896.53599999999994</v>
      </c>
      <c r="Z368" s="139">
        <v>720.86839999999995</v>
      </c>
      <c r="AA368" s="139">
        <v>0</v>
      </c>
      <c r="AB368" s="139">
        <v>0</v>
      </c>
      <c r="AC368" s="139">
        <v>0</v>
      </c>
      <c r="AD368" s="149">
        <v>0</v>
      </c>
      <c r="AE368" s="139">
        <v>0</v>
      </c>
      <c r="AF368" s="139">
        <v>0</v>
      </c>
      <c r="AG368" s="140">
        <v>175.66759999999999</v>
      </c>
      <c r="AH368" s="142">
        <v>0</v>
      </c>
      <c r="AI368" s="247">
        <v>-254.06399999999996</v>
      </c>
      <c r="AJ368" s="138">
        <v>-253.63160000000005</v>
      </c>
      <c r="AK368" s="138">
        <v>0</v>
      </c>
      <c r="AL368" s="138">
        <v>0</v>
      </c>
      <c r="AM368" s="138">
        <v>0</v>
      </c>
      <c r="AN368" s="138">
        <v>0</v>
      </c>
      <c r="AO368" s="138">
        <v>0</v>
      </c>
      <c r="AP368" s="138">
        <v>0</v>
      </c>
      <c r="AQ368" s="138">
        <v>-0.43240000000000123</v>
      </c>
      <c r="AR368" s="241">
        <v>0</v>
      </c>
      <c r="AS368" s="247">
        <v>77.918998783243538</v>
      </c>
      <c r="AT368" s="138">
        <v>73.973155464340678</v>
      </c>
      <c r="AU368" s="138">
        <v>0</v>
      </c>
      <c r="AV368" s="138">
        <v>0</v>
      </c>
      <c r="AW368" s="138">
        <v>0</v>
      </c>
      <c r="AX368" s="138">
        <v>0</v>
      </c>
      <c r="AY368" s="138">
        <v>0</v>
      </c>
      <c r="AZ368" s="138">
        <v>0</v>
      </c>
      <c r="BA368" s="138">
        <v>99.754457694491762</v>
      </c>
      <c r="BB368" s="241">
        <v>0</v>
      </c>
    </row>
    <row r="369" spans="1:54" s="174" customFormat="1" ht="18" customHeight="1" x14ac:dyDescent="0.25">
      <c r="A369" s="244">
        <v>21</v>
      </c>
      <c r="B369" s="245">
        <v>223600</v>
      </c>
      <c r="C369" s="238">
        <v>362</v>
      </c>
      <c r="D369" s="239" t="s">
        <v>1559</v>
      </c>
      <c r="E369" s="247">
        <v>746.8</v>
      </c>
      <c r="F369" s="138">
        <v>653</v>
      </c>
      <c r="G369" s="138">
        <v>0</v>
      </c>
      <c r="H369" s="138">
        <v>0</v>
      </c>
      <c r="I369" s="138">
        <v>0</v>
      </c>
      <c r="J369" s="138">
        <v>0</v>
      </c>
      <c r="K369" s="138">
        <v>0</v>
      </c>
      <c r="L369" s="138">
        <v>0</v>
      </c>
      <c r="M369" s="138">
        <v>93.8</v>
      </c>
      <c r="N369" s="241">
        <v>0</v>
      </c>
      <c r="O369" s="240">
        <v>808.1</v>
      </c>
      <c r="P369" s="138">
        <v>714.3</v>
      </c>
      <c r="Q369" s="139">
        <v>0</v>
      </c>
      <c r="R369" s="139">
        <v>0</v>
      </c>
      <c r="S369" s="138">
        <v>0</v>
      </c>
      <c r="T369" s="139">
        <v>0</v>
      </c>
      <c r="U369" s="139">
        <v>0</v>
      </c>
      <c r="V369" s="139">
        <v>0</v>
      </c>
      <c r="W369" s="139">
        <v>93.8</v>
      </c>
      <c r="X369" s="242">
        <v>0</v>
      </c>
      <c r="Y369" s="243">
        <v>747.5</v>
      </c>
      <c r="Z369" s="139">
        <v>653.70000000000005</v>
      </c>
      <c r="AA369" s="139">
        <v>0</v>
      </c>
      <c r="AB369" s="139">
        <v>0</v>
      </c>
      <c r="AC369" s="139">
        <v>0</v>
      </c>
      <c r="AD369" s="149">
        <v>0</v>
      </c>
      <c r="AE369" s="139">
        <v>0</v>
      </c>
      <c r="AF369" s="139">
        <v>0</v>
      </c>
      <c r="AG369" s="140">
        <v>93.8</v>
      </c>
      <c r="AH369" s="142">
        <v>0</v>
      </c>
      <c r="AI369" s="247">
        <v>-60.600000000000023</v>
      </c>
      <c r="AJ369" s="138">
        <v>-60.599999999999909</v>
      </c>
      <c r="AK369" s="138">
        <v>0</v>
      </c>
      <c r="AL369" s="138">
        <v>0</v>
      </c>
      <c r="AM369" s="138">
        <v>0</v>
      </c>
      <c r="AN369" s="138">
        <v>0</v>
      </c>
      <c r="AO369" s="138">
        <v>0</v>
      </c>
      <c r="AP369" s="138">
        <v>0</v>
      </c>
      <c r="AQ369" s="138">
        <v>0</v>
      </c>
      <c r="AR369" s="241">
        <v>0</v>
      </c>
      <c r="AS369" s="247">
        <v>92.500928102957545</v>
      </c>
      <c r="AT369" s="138">
        <v>91.516169676606481</v>
      </c>
      <c r="AU369" s="138">
        <v>0</v>
      </c>
      <c r="AV369" s="138">
        <v>0</v>
      </c>
      <c r="AW369" s="138">
        <v>0</v>
      </c>
      <c r="AX369" s="138">
        <v>0</v>
      </c>
      <c r="AY369" s="138">
        <v>0</v>
      </c>
      <c r="AZ369" s="138">
        <v>0</v>
      </c>
      <c r="BA369" s="138">
        <v>100</v>
      </c>
      <c r="BB369" s="241">
        <v>0</v>
      </c>
    </row>
    <row r="370" spans="1:54" s="174" customFormat="1" ht="18" customHeight="1" x14ac:dyDescent="0.25">
      <c r="A370" s="244">
        <v>21</v>
      </c>
      <c r="B370" s="245">
        <v>223600</v>
      </c>
      <c r="C370" s="238">
        <v>363</v>
      </c>
      <c r="D370" s="239" t="s">
        <v>1560</v>
      </c>
      <c r="E370" s="247">
        <v>3717.2000000000003</v>
      </c>
      <c r="F370" s="138">
        <v>3205.8</v>
      </c>
      <c r="G370" s="138">
        <v>0</v>
      </c>
      <c r="H370" s="138">
        <v>0</v>
      </c>
      <c r="I370" s="138">
        <v>0</v>
      </c>
      <c r="J370" s="138">
        <v>0</v>
      </c>
      <c r="K370" s="138">
        <v>0</v>
      </c>
      <c r="L370" s="138">
        <v>0</v>
      </c>
      <c r="M370" s="138">
        <v>511.4</v>
      </c>
      <c r="N370" s="241">
        <v>0</v>
      </c>
      <c r="O370" s="240">
        <v>3941.7</v>
      </c>
      <c r="P370" s="138">
        <v>3430.3</v>
      </c>
      <c r="Q370" s="139">
        <v>0</v>
      </c>
      <c r="R370" s="139">
        <v>0</v>
      </c>
      <c r="S370" s="138">
        <v>0</v>
      </c>
      <c r="T370" s="139">
        <v>0</v>
      </c>
      <c r="U370" s="139">
        <v>0</v>
      </c>
      <c r="V370" s="139">
        <v>0</v>
      </c>
      <c r="W370" s="139">
        <v>511.4</v>
      </c>
      <c r="X370" s="242">
        <v>0</v>
      </c>
      <c r="Y370" s="243">
        <v>3934.4</v>
      </c>
      <c r="Z370" s="139">
        <v>3423</v>
      </c>
      <c r="AA370" s="139">
        <v>0</v>
      </c>
      <c r="AB370" s="139">
        <v>0</v>
      </c>
      <c r="AC370" s="139">
        <v>0</v>
      </c>
      <c r="AD370" s="149">
        <v>0</v>
      </c>
      <c r="AE370" s="139">
        <v>0</v>
      </c>
      <c r="AF370" s="139">
        <v>0</v>
      </c>
      <c r="AG370" s="140">
        <v>511.4</v>
      </c>
      <c r="AH370" s="142">
        <v>0</v>
      </c>
      <c r="AI370" s="247">
        <v>-7.2999999999997272</v>
      </c>
      <c r="AJ370" s="138">
        <v>-7.3000000000001819</v>
      </c>
      <c r="AK370" s="138">
        <v>0</v>
      </c>
      <c r="AL370" s="138">
        <v>0</v>
      </c>
      <c r="AM370" s="138">
        <v>0</v>
      </c>
      <c r="AN370" s="138">
        <v>0</v>
      </c>
      <c r="AO370" s="138">
        <v>0</v>
      </c>
      <c r="AP370" s="138">
        <v>0</v>
      </c>
      <c r="AQ370" s="138">
        <v>0</v>
      </c>
      <c r="AR370" s="241">
        <v>0</v>
      </c>
      <c r="AS370" s="247">
        <v>99.814800720501324</v>
      </c>
      <c r="AT370" s="138">
        <v>99.787190624726691</v>
      </c>
      <c r="AU370" s="138">
        <v>0</v>
      </c>
      <c r="AV370" s="138">
        <v>0</v>
      </c>
      <c r="AW370" s="138">
        <v>0</v>
      </c>
      <c r="AX370" s="138">
        <v>0</v>
      </c>
      <c r="AY370" s="138">
        <v>0</v>
      </c>
      <c r="AZ370" s="138">
        <v>0</v>
      </c>
      <c r="BA370" s="138">
        <v>100</v>
      </c>
      <c r="BB370" s="241">
        <v>0</v>
      </c>
    </row>
    <row r="371" spans="1:54" s="174" customFormat="1" ht="18" customHeight="1" x14ac:dyDescent="0.25">
      <c r="A371" s="244">
        <v>21</v>
      </c>
      <c r="B371" s="245">
        <v>223600</v>
      </c>
      <c r="C371" s="238">
        <v>364</v>
      </c>
      <c r="D371" s="239" t="s">
        <v>1561</v>
      </c>
      <c r="E371" s="247">
        <v>3735.7</v>
      </c>
      <c r="F371" s="138">
        <v>3242.2</v>
      </c>
      <c r="G371" s="138">
        <v>0</v>
      </c>
      <c r="H371" s="138">
        <v>0</v>
      </c>
      <c r="I371" s="138">
        <v>0</v>
      </c>
      <c r="J371" s="138">
        <v>0</v>
      </c>
      <c r="K371" s="138">
        <v>0</v>
      </c>
      <c r="L371" s="138">
        <v>0</v>
      </c>
      <c r="M371" s="138">
        <v>493.5</v>
      </c>
      <c r="N371" s="241">
        <v>0</v>
      </c>
      <c r="O371" s="240">
        <v>4070.9</v>
      </c>
      <c r="P371" s="138">
        <v>3577.4</v>
      </c>
      <c r="Q371" s="139">
        <v>0</v>
      </c>
      <c r="R371" s="139">
        <v>0</v>
      </c>
      <c r="S371" s="138">
        <v>0</v>
      </c>
      <c r="T371" s="139">
        <v>0</v>
      </c>
      <c r="U371" s="139">
        <v>0</v>
      </c>
      <c r="V371" s="139">
        <v>0</v>
      </c>
      <c r="W371" s="139">
        <v>493.5</v>
      </c>
      <c r="X371" s="242">
        <v>0</v>
      </c>
      <c r="Y371" s="243">
        <v>3939.1757000000002</v>
      </c>
      <c r="Z371" s="139">
        <v>3445.6757000000002</v>
      </c>
      <c r="AA371" s="139">
        <v>0</v>
      </c>
      <c r="AB371" s="139">
        <v>0</v>
      </c>
      <c r="AC371" s="139">
        <v>0</v>
      </c>
      <c r="AD371" s="149">
        <v>0</v>
      </c>
      <c r="AE371" s="139">
        <v>0</v>
      </c>
      <c r="AF371" s="139">
        <v>0</v>
      </c>
      <c r="AG371" s="140">
        <v>493.5</v>
      </c>
      <c r="AH371" s="142">
        <v>0</v>
      </c>
      <c r="AI371" s="247">
        <v>-131.72429999999986</v>
      </c>
      <c r="AJ371" s="138">
        <v>-131.72429999999986</v>
      </c>
      <c r="AK371" s="138">
        <v>0</v>
      </c>
      <c r="AL371" s="138">
        <v>0</v>
      </c>
      <c r="AM371" s="138">
        <v>0</v>
      </c>
      <c r="AN371" s="138">
        <v>0</v>
      </c>
      <c r="AO371" s="138">
        <v>0</v>
      </c>
      <c r="AP371" s="138">
        <v>0</v>
      </c>
      <c r="AQ371" s="138">
        <v>0</v>
      </c>
      <c r="AR371" s="241">
        <v>0</v>
      </c>
      <c r="AS371" s="247">
        <v>96.764246235476193</v>
      </c>
      <c r="AT371" s="138">
        <v>96.317876111142169</v>
      </c>
      <c r="AU371" s="138">
        <v>0</v>
      </c>
      <c r="AV371" s="138">
        <v>0</v>
      </c>
      <c r="AW371" s="138">
        <v>0</v>
      </c>
      <c r="AX371" s="138">
        <v>0</v>
      </c>
      <c r="AY371" s="138">
        <v>0</v>
      </c>
      <c r="AZ371" s="138">
        <v>0</v>
      </c>
      <c r="BA371" s="138">
        <v>100</v>
      </c>
      <c r="BB371" s="241">
        <v>0</v>
      </c>
    </row>
    <row r="372" spans="1:54" s="174" customFormat="1" ht="18" customHeight="1" x14ac:dyDescent="0.25">
      <c r="A372" s="244">
        <v>21</v>
      </c>
      <c r="B372" s="245">
        <v>223600</v>
      </c>
      <c r="C372" s="238">
        <v>365</v>
      </c>
      <c r="D372" s="239" t="s">
        <v>1562</v>
      </c>
      <c r="E372" s="247">
        <v>3133.1</v>
      </c>
      <c r="F372" s="138">
        <v>2640.6</v>
      </c>
      <c r="G372" s="138">
        <v>0</v>
      </c>
      <c r="H372" s="138">
        <v>0</v>
      </c>
      <c r="I372" s="138">
        <v>0</v>
      </c>
      <c r="J372" s="138">
        <v>0</v>
      </c>
      <c r="K372" s="138">
        <v>0</v>
      </c>
      <c r="L372" s="138">
        <v>0</v>
      </c>
      <c r="M372" s="138">
        <v>492.5</v>
      </c>
      <c r="N372" s="241">
        <v>0</v>
      </c>
      <c r="O372" s="240">
        <v>3322.4</v>
      </c>
      <c r="P372" s="138">
        <v>2829.9</v>
      </c>
      <c r="Q372" s="139">
        <v>0</v>
      </c>
      <c r="R372" s="139">
        <v>0</v>
      </c>
      <c r="S372" s="138">
        <v>0</v>
      </c>
      <c r="T372" s="139">
        <v>0</v>
      </c>
      <c r="U372" s="139">
        <v>0</v>
      </c>
      <c r="V372" s="139">
        <v>0</v>
      </c>
      <c r="W372" s="139">
        <v>492.5</v>
      </c>
      <c r="X372" s="242">
        <v>0</v>
      </c>
      <c r="Y372" s="243">
        <v>3316.2000000000003</v>
      </c>
      <c r="Z372" s="139">
        <v>2829.9</v>
      </c>
      <c r="AA372" s="139">
        <v>0</v>
      </c>
      <c r="AB372" s="139">
        <v>0</v>
      </c>
      <c r="AC372" s="139">
        <v>0</v>
      </c>
      <c r="AD372" s="149">
        <v>0</v>
      </c>
      <c r="AE372" s="139">
        <v>0</v>
      </c>
      <c r="AF372" s="139">
        <v>0</v>
      </c>
      <c r="AG372" s="140">
        <v>486.3</v>
      </c>
      <c r="AH372" s="142">
        <v>0</v>
      </c>
      <c r="AI372" s="247">
        <v>-6.1999999999998181</v>
      </c>
      <c r="AJ372" s="138">
        <v>0</v>
      </c>
      <c r="AK372" s="138">
        <v>0</v>
      </c>
      <c r="AL372" s="138">
        <v>0</v>
      </c>
      <c r="AM372" s="138">
        <v>0</v>
      </c>
      <c r="AN372" s="138">
        <v>0</v>
      </c>
      <c r="AO372" s="138">
        <v>0</v>
      </c>
      <c r="AP372" s="138">
        <v>0</v>
      </c>
      <c r="AQ372" s="138">
        <v>-6.1999999999999886</v>
      </c>
      <c r="AR372" s="241">
        <v>0</v>
      </c>
      <c r="AS372" s="247">
        <v>99.813387912352525</v>
      </c>
      <c r="AT372" s="138">
        <v>100</v>
      </c>
      <c r="AU372" s="138">
        <v>0</v>
      </c>
      <c r="AV372" s="138">
        <v>0</v>
      </c>
      <c r="AW372" s="138">
        <v>0</v>
      </c>
      <c r="AX372" s="138">
        <v>0</v>
      </c>
      <c r="AY372" s="138">
        <v>0</v>
      </c>
      <c r="AZ372" s="138">
        <v>0</v>
      </c>
      <c r="BA372" s="138">
        <v>98.741116751269047</v>
      </c>
      <c r="BB372" s="241">
        <v>0</v>
      </c>
    </row>
    <row r="373" spans="1:54" s="174" customFormat="1" ht="18" customHeight="1" x14ac:dyDescent="0.25">
      <c r="A373" s="244">
        <v>21</v>
      </c>
      <c r="B373" s="245">
        <v>223600</v>
      </c>
      <c r="C373" s="238">
        <v>366</v>
      </c>
      <c r="D373" s="239" t="s">
        <v>1563</v>
      </c>
      <c r="E373" s="247">
        <v>1260.5</v>
      </c>
      <c r="F373" s="138">
        <v>981.6</v>
      </c>
      <c r="G373" s="138">
        <v>0</v>
      </c>
      <c r="H373" s="138">
        <v>0</v>
      </c>
      <c r="I373" s="138">
        <v>0</v>
      </c>
      <c r="J373" s="138">
        <v>0</v>
      </c>
      <c r="K373" s="138">
        <v>0</v>
      </c>
      <c r="L373" s="138">
        <v>0</v>
      </c>
      <c r="M373" s="138">
        <v>278.89999999999998</v>
      </c>
      <c r="N373" s="241">
        <v>0</v>
      </c>
      <c r="O373" s="240">
        <v>1428.1000000000001</v>
      </c>
      <c r="P373" s="138">
        <v>1149.2</v>
      </c>
      <c r="Q373" s="139">
        <v>0</v>
      </c>
      <c r="R373" s="139">
        <v>0</v>
      </c>
      <c r="S373" s="138">
        <v>0</v>
      </c>
      <c r="T373" s="139">
        <v>0</v>
      </c>
      <c r="U373" s="139">
        <v>0</v>
      </c>
      <c r="V373" s="139">
        <v>0</v>
      </c>
      <c r="W373" s="139">
        <v>278.89999999999998</v>
      </c>
      <c r="X373" s="242">
        <v>0</v>
      </c>
      <c r="Y373" s="243">
        <v>1428.1</v>
      </c>
      <c r="Z373" s="139">
        <v>1149.2</v>
      </c>
      <c r="AA373" s="139">
        <v>0</v>
      </c>
      <c r="AB373" s="139">
        <v>0</v>
      </c>
      <c r="AC373" s="139">
        <v>0</v>
      </c>
      <c r="AD373" s="149">
        <v>0</v>
      </c>
      <c r="AE373" s="139">
        <v>0</v>
      </c>
      <c r="AF373" s="139">
        <v>0</v>
      </c>
      <c r="AG373" s="140">
        <v>278.89999999999998</v>
      </c>
      <c r="AH373" s="142">
        <v>0</v>
      </c>
      <c r="AI373" s="247">
        <v>0</v>
      </c>
      <c r="AJ373" s="138">
        <v>0</v>
      </c>
      <c r="AK373" s="138">
        <v>0</v>
      </c>
      <c r="AL373" s="138">
        <v>0</v>
      </c>
      <c r="AM373" s="138">
        <v>0</v>
      </c>
      <c r="AN373" s="138">
        <v>0</v>
      </c>
      <c r="AO373" s="138">
        <v>0</v>
      </c>
      <c r="AP373" s="138">
        <v>0</v>
      </c>
      <c r="AQ373" s="138">
        <v>0</v>
      </c>
      <c r="AR373" s="241">
        <v>0</v>
      </c>
      <c r="AS373" s="247">
        <v>99.999999999999986</v>
      </c>
      <c r="AT373" s="138">
        <v>100</v>
      </c>
      <c r="AU373" s="138">
        <v>0</v>
      </c>
      <c r="AV373" s="138">
        <v>0</v>
      </c>
      <c r="AW373" s="138">
        <v>0</v>
      </c>
      <c r="AX373" s="138">
        <v>0</v>
      </c>
      <c r="AY373" s="138">
        <v>0</v>
      </c>
      <c r="AZ373" s="138">
        <v>0</v>
      </c>
      <c r="BA373" s="138">
        <v>100</v>
      </c>
      <c r="BB373" s="241">
        <v>0</v>
      </c>
    </row>
    <row r="374" spans="1:54" s="174" customFormat="1" ht="18" customHeight="1" x14ac:dyDescent="0.25">
      <c r="A374" s="244">
        <v>0</v>
      </c>
      <c r="B374" s="244"/>
      <c r="C374" s="238">
        <v>367</v>
      </c>
      <c r="D374" s="239"/>
      <c r="E374" s="240">
        <v>0</v>
      </c>
      <c r="F374" s="138"/>
      <c r="G374" s="138"/>
      <c r="H374" s="138"/>
      <c r="I374" s="138"/>
      <c r="J374" s="138"/>
      <c r="K374" s="138"/>
      <c r="L374" s="138"/>
      <c r="M374" s="138"/>
      <c r="N374" s="241"/>
      <c r="O374" s="240">
        <v>0</v>
      </c>
      <c r="P374" s="138">
        <v>0</v>
      </c>
      <c r="Q374" s="139"/>
      <c r="R374" s="139"/>
      <c r="S374" s="138">
        <v>0</v>
      </c>
      <c r="T374" s="139">
        <v>0</v>
      </c>
      <c r="U374" s="139"/>
      <c r="V374" s="139"/>
      <c r="W374" s="139"/>
      <c r="X374" s="242"/>
      <c r="Y374" s="243">
        <v>0</v>
      </c>
      <c r="Z374" s="139">
        <v>0</v>
      </c>
      <c r="AA374" s="139"/>
      <c r="AB374" s="139"/>
      <c r="AC374" s="139">
        <v>0</v>
      </c>
      <c r="AD374" s="149">
        <v>0</v>
      </c>
      <c r="AE374" s="139"/>
      <c r="AF374" s="139"/>
      <c r="AG374" s="140"/>
      <c r="AH374" s="142"/>
      <c r="AI374" s="240">
        <v>0</v>
      </c>
      <c r="AJ374" s="138">
        <v>0</v>
      </c>
      <c r="AK374" s="138">
        <v>0</v>
      </c>
      <c r="AL374" s="138">
        <v>0</v>
      </c>
      <c r="AM374" s="138">
        <v>0</v>
      </c>
      <c r="AN374" s="138">
        <v>0</v>
      </c>
      <c r="AO374" s="138">
        <v>0</v>
      </c>
      <c r="AP374" s="138">
        <v>0</v>
      </c>
      <c r="AQ374" s="138">
        <v>0</v>
      </c>
      <c r="AR374" s="241">
        <v>0</v>
      </c>
      <c r="AS374" s="240">
        <v>0</v>
      </c>
      <c r="AT374" s="138">
        <v>0</v>
      </c>
      <c r="AU374" s="138">
        <v>0</v>
      </c>
      <c r="AV374" s="138">
        <v>0</v>
      </c>
      <c r="AW374" s="138">
        <v>0</v>
      </c>
      <c r="AX374" s="138">
        <v>0</v>
      </c>
      <c r="AY374" s="138">
        <v>0</v>
      </c>
      <c r="AZ374" s="138">
        <v>0</v>
      </c>
      <c r="BA374" s="138">
        <v>0</v>
      </c>
      <c r="BB374" s="241">
        <v>0</v>
      </c>
    </row>
    <row r="375" spans="1:54" s="174" customFormat="1" ht="18" customHeight="1" x14ac:dyDescent="0.25">
      <c r="A375" s="244">
        <v>20</v>
      </c>
      <c r="B375" s="245">
        <v>223800</v>
      </c>
      <c r="C375" s="238">
        <v>368</v>
      </c>
      <c r="D375" s="246" t="s">
        <v>1564</v>
      </c>
      <c r="E375" s="247">
        <v>122305.50000000001</v>
      </c>
      <c r="F375" s="144">
        <v>79026.600000000006</v>
      </c>
      <c r="G375" s="144">
        <v>0</v>
      </c>
      <c r="H375" s="144">
        <v>1973.6</v>
      </c>
      <c r="I375" s="144">
        <v>24680.3</v>
      </c>
      <c r="J375" s="144">
        <v>3368.7</v>
      </c>
      <c r="K375" s="144">
        <v>630</v>
      </c>
      <c r="L375" s="144">
        <v>2375</v>
      </c>
      <c r="M375" s="144">
        <v>9554.5</v>
      </c>
      <c r="N375" s="248">
        <v>696.8</v>
      </c>
      <c r="O375" s="247">
        <v>124074.3</v>
      </c>
      <c r="P375" s="144">
        <v>84070.099999999991</v>
      </c>
      <c r="Q375" s="144">
        <v>0</v>
      </c>
      <c r="R375" s="144">
        <v>54.6</v>
      </c>
      <c r="S375" s="144">
        <v>2013</v>
      </c>
      <c r="T375" s="144">
        <v>24680.3</v>
      </c>
      <c r="U375" s="144">
        <v>630</v>
      </c>
      <c r="V375" s="144">
        <v>2375</v>
      </c>
      <c r="W375" s="144">
        <v>9554.5</v>
      </c>
      <c r="X375" s="248">
        <v>696.8</v>
      </c>
      <c r="Y375" s="247">
        <v>111120.18479999999</v>
      </c>
      <c r="Z375" s="144">
        <v>78677.728099999993</v>
      </c>
      <c r="AA375" s="144">
        <v>0</v>
      </c>
      <c r="AB375" s="144">
        <v>54.57</v>
      </c>
      <c r="AC375" s="144">
        <v>1999.1267</v>
      </c>
      <c r="AD375" s="149">
        <v>17546.941999999999</v>
      </c>
      <c r="AE375" s="144">
        <v>630</v>
      </c>
      <c r="AF375" s="144">
        <v>2375</v>
      </c>
      <c r="AG375" s="144">
        <v>9200.7180000000008</v>
      </c>
      <c r="AH375" s="248">
        <v>636.1</v>
      </c>
      <c r="AI375" s="247">
        <v>-12954.115200000015</v>
      </c>
      <c r="AJ375" s="144">
        <v>-5392.3718999999983</v>
      </c>
      <c r="AK375" s="144">
        <v>0</v>
      </c>
      <c r="AL375" s="144">
        <v>-3.0000000000001137E-2</v>
      </c>
      <c r="AM375" s="144">
        <v>-13.873299999999972</v>
      </c>
      <c r="AN375" s="144">
        <v>-7133.3580000000002</v>
      </c>
      <c r="AO375" s="144">
        <v>0</v>
      </c>
      <c r="AP375" s="144">
        <v>0</v>
      </c>
      <c r="AQ375" s="144">
        <v>-353.78199999999924</v>
      </c>
      <c r="AR375" s="248">
        <v>-60.699999999999932</v>
      </c>
      <c r="AS375" s="247">
        <v>89.559388850068061</v>
      </c>
      <c r="AT375" s="144">
        <v>93.58586239340741</v>
      </c>
      <c r="AU375" s="144">
        <v>0</v>
      </c>
      <c r="AV375" s="144">
        <v>99.945054945054949</v>
      </c>
      <c r="AW375" s="144">
        <v>99.310814704421261</v>
      </c>
      <c r="AX375" s="144">
        <v>71.096955871687129</v>
      </c>
      <c r="AY375" s="144">
        <v>100</v>
      </c>
      <c r="AZ375" s="144">
        <v>100</v>
      </c>
      <c r="BA375" s="144">
        <v>96.297221204667977</v>
      </c>
      <c r="BB375" s="248">
        <v>91.288748564867973</v>
      </c>
    </row>
    <row r="376" spans="1:54" s="237" customFormat="1" ht="18" customHeight="1" x14ac:dyDescent="0.2">
      <c r="A376" s="244">
        <v>22</v>
      </c>
      <c r="B376" s="245">
        <v>223800</v>
      </c>
      <c r="C376" s="238">
        <v>369</v>
      </c>
      <c r="D376" s="246" t="s">
        <v>1265</v>
      </c>
      <c r="E376" s="247">
        <v>80466.900000000009</v>
      </c>
      <c r="F376" s="144">
        <v>45285.3</v>
      </c>
      <c r="G376" s="144">
        <v>0</v>
      </c>
      <c r="H376" s="144">
        <v>1973.6</v>
      </c>
      <c r="I376" s="144">
        <v>24680.3</v>
      </c>
      <c r="J376" s="144">
        <v>2402.6</v>
      </c>
      <c r="K376" s="144">
        <v>0</v>
      </c>
      <c r="L376" s="144">
        <v>0</v>
      </c>
      <c r="M376" s="144">
        <v>5428.3</v>
      </c>
      <c r="N376" s="248">
        <v>696.8</v>
      </c>
      <c r="O376" s="247">
        <v>81381.299999999988</v>
      </c>
      <c r="P376" s="144">
        <v>48508.3</v>
      </c>
      <c r="Q376" s="144">
        <v>0</v>
      </c>
      <c r="R376" s="144">
        <v>54.6</v>
      </c>
      <c r="S376" s="144">
        <v>2013</v>
      </c>
      <c r="T376" s="144">
        <v>24680.3</v>
      </c>
      <c r="U376" s="144">
        <v>0</v>
      </c>
      <c r="V376" s="144">
        <v>0</v>
      </c>
      <c r="W376" s="144">
        <v>5428.3</v>
      </c>
      <c r="X376" s="248">
        <v>696.8</v>
      </c>
      <c r="Y376" s="247">
        <v>70699.255700000009</v>
      </c>
      <c r="Z376" s="144">
        <v>45235.764999999999</v>
      </c>
      <c r="AA376" s="144">
        <v>0</v>
      </c>
      <c r="AB376" s="144">
        <v>54.57</v>
      </c>
      <c r="AC376" s="144">
        <v>1999.1267</v>
      </c>
      <c r="AD376" s="149">
        <v>17546.941999999999</v>
      </c>
      <c r="AE376" s="144">
        <v>0</v>
      </c>
      <c r="AF376" s="144">
        <v>0</v>
      </c>
      <c r="AG376" s="144">
        <v>5226.7520000000004</v>
      </c>
      <c r="AH376" s="248">
        <v>636.1</v>
      </c>
      <c r="AI376" s="247">
        <v>-10682.04429999998</v>
      </c>
      <c r="AJ376" s="144">
        <v>-3272.5350000000035</v>
      </c>
      <c r="AK376" s="144">
        <v>0</v>
      </c>
      <c r="AL376" s="144">
        <v>-3.0000000000001137E-2</v>
      </c>
      <c r="AM376" s="144">
        <v>-13.873299999999972</v>
      </c>
      <c r="AN376" s="144">
        <v>-7133.3580000000002</v>
      </c>
      <c r="AO376" s="144">
        <v>0</v>
      </c>
      <c r="AP376" s="144">
        <v>0</v>
      </c>
      <c r="AQ376" s="144">
        <v>-201.54799999999977</v>
      </c>
      <c r="AR376" s="248">
        <v>-60.699999999999932</v>
      </c>
      <c r="AS376" s="247">
        <v>86.874080040500729</v>
      </c>
      <c r="AT376" s="144">
        <v>93.253659682982075</v>
      </c>
      <c r="AU376" s="144">
        <v>0</v>
      </c>
      <c r="AV376" s="144">
        <v>99.945054945054949</v>
      </c>
      <c r="AW376" s="144">
        <v>99.310814704421261</v>
      </c>
      <c r="AX376" s="144">
        <v>71.096955871687129</v>
      </c>
      <c r="AY376" s="144">
        <v>0</v>
      </c>
      <c r="AZ376" s="144">
        <v>0</v>
      </c>
      <c r="BA376" s="144">
        <v>96.287088038612453</v>
      </c>
      <c r="BB376" s="248">
        <v>91.288748564867973</v>
      </c>
    </row>
    <row r="377" spans="1:54" s="237" customFormat="1" ht="18" customHeight="1" x14ac:dyDescent="0.2">
      <c r="A377" s="244">
        <v>21</v>
      </c>
      <c r="B377" s="245">
        <v>223800</v>
      </c>
      <c r="C377" s="238">
        <v>370</v>
      </c>
      <c r="D377" s="246" t="s">
        <v>1266</v>
      </c>
      <c r="E377" s="247">
        <v>41838.6</v>
      </c>
      <c r="F377" s="144">
        <v>33741.299999999996</v>
      </c>
      <c r="G377" s="144">
        <v>0</v>
      </c>
      <c r="H377" s="144">
        <v>0</v>
      </c>
      <c r="I377" s="144">
        <v>0</v>
      </c>
      <c r="J377" s="144">
        <v>966.1</v>
      </c>
      <c r="K377" s="144">
        <v>630</v>
      </c>
      <c r="L377" s="144">
        <v>2375</v>
      </c>
      <c r="M377" s="144">
        <v>4126.2</v>
      </c>
      <c r="N377" s="248">
        <v>0</v>
      </c>
      <c r="O377" s="247">
        <v>42692.999999999993</v>
      </c>
      <c r="P377" s="144">
        <v>35561.799999999996</v>
      </c>
      <c r="Q377" s="144">
        <v>0</v>
      </c>
      <c r="R377" s="144">
        <v>0</v>
      </c>
      <c r="S377" s="144">
        <v>0</v>
      </c>
      <c r="T377" s="144">
        <v>0</v>
      </c>
      <c r="U377" s="144">
        <v>630</v>
      </c>
      <c r="V377" s="144">
        <v>2375</v>
      </c>
      <c r="W377" s="144">
        <v>4126.2</v>
      </c>
      <c r="X377" s="248">
        <v>0</v>
      </c>
      <c r="Y377" s="247">
        <v>40420.929100000001</v>
      </c>
      <c r="Z377" s="144">
        <v>33441.963100000001</v>
      </c>
      <c r="AA377" s="144">
        <v>0</v>
      </c>
      <c r="AB377" s="144">
        <v>0</v>
      </c>
      <c r="AC377" s="144">
        <v>0</v>
      </c>
      <c r="AD377" s="149">
        <v>0</v>
      </c>
      <c r="AE377" s="144">
        <v>630</v>
      </c>
      <c r="AF377" s="144">
        <v>2375</v>
      </c>
      <c r="AG377" s="144">
        <v>3973.9660000000003</v>
      </c>
      <c r="AH377" s="248">
        <v>0</v>
      </c>
      <c r="AI377" s="247">
        <v>-2272.0708999999915</v>
      </c>
      <c r="AJ377" s="144">
        <v>-2119.8368999999948</v>
      </c>
      <c r="AK377" s="144">
        <v>0</v>
      </c>
      <c r="AL377" s="144">
        <v>0</v>
      </c>
      <c r="AM377" s="144">
        <v>0</v>
      </c>
      <c r="AN377" s="144">
        <v>0</v>
      </c>
      <c r="AO377" s="144">
        <v>0</v>
      </c>
      <c r="AP377" s="144">
        <v>0</v>
      </c>
      <c r="AQ377" s="144">
        <v>-152.23399999999947</v>
      </c>
      <c r="AR377" s="248">
        <v>0</v>
      </c>
      <c r="AS377" s="247">
        <v>94.678118426908412</v>
      </c>
      <c r="AT377" s="144">
        <v>94.039005618388288</v>
      </c>
      <c r="AU377" s="144">
        <v>0</v>
      </c>
      <c r="AV377" s="144">
        <v>0</v>
      </c>
      <c r="AW377" s="144">
        <v>0</v>
      </c>
      <c r="AX377" s="144">
        <v>0</v>
      </c>
      <c r="AY377" s="144">
        <v>100</v>
      </c>
      <c r="AZ377" s="144">
        <v>100</v>
      </c>
      <c r="BA377" s="144">
        <v>96.310552081818628</v>
      </c>
      <c r="BB377" s="248">
        <v>0</v>
      </c>
    </row>
    <row r="378" spans="1:54" s="174" customFormat="1" ht="29.25" customHeight="1" x14ac:dyDescent="0.25">
      <c r="A378" s="244">
        <v>22</v>
      </c>
      <c r="B378" s="245">
        <v>223800</v>
      </c>
      <c r="C378" s="238">
        <v>371</v>
      </c>
      <c r="D378" s="239" t="s">
        <v>1291</v>
      </c>
      <c r="E378" s="247">
        <v>80466.900000000009</v>
      </c>
      <c r="F378" s="138">
        <v>45285.3</v>
      </c>
      <c r="G378" s="138">
        <v>0</v>
      </c>
      <c r="H378" s="138">
        <v>1973.6</v>
      </c>
      <c r="I378" s="138">
        <v>24680.3</v>
      </c>
      <c r="J378" s="138">
        <v>2402.6</v>
      </c>
      <c r="K378" s="138">
        <v>0</v>
      </c>
      <c r="L378" s="138">
        <v>0</v>
      </c>
      <c r="M378" s="138">
        <v>5428.3</v>
      </c>
      <c r="N378" s="241">
        <v>696.8</v>
      </c>
      <c r="O378" s="240">
        <v>81381.299999999988</v>
      </c>
      <c r="P378" s="138">
        <v>48508.3</v>
      </c>
      <c r="Q378" s="139">
        <v>0</v>
      </c>
      <c r="R378" s="139">
        <v>54.6</v>
      </c>
      <c r="S378" s="138">
        <v>2013</v>
      </c>
      <c r="T378" s="139">
        <v>24680.3</v>
      </c>
      <c r="U378" s="139">
        <v>0</v>
      </c>
      <c r="V378" s="139">
        <v>0</v>
      </c>
      <c r="W378" s="139">
        <v>5428.3</v>
      </c>
      <c r="X378" s="242">
        <v>696.8</v>
      </c>
      <c r="Y378" s="243">
        <v>70699.255700000009</v>
      </c>
      <c r="Z378" s="139">
        <v>45235.764999999999</v>
      </c>
      <c r="AA378" s="139">
        <v>0</v>
      </c>
      <c r="AB378" s="139">
        <v>54.57</v>
      </c>
      <c r="AC378" s="139">
        <v>1999.1267</v>
      </c>
      <c r="AD378" s="149">
        <v>17546.941999999999</v>
      </c>
      <c r="AE378" s="139">
        <v>0</v>
      </c>
      <c r="AF378" s="139">
        <v>0</v>
      </c>
      <c r="AG378" s="140">
        <v>5226.7520000000004</v>
      </c>
      <c r="AH378" s="142">
        <v>636.1</v>
      </c>
      <c r="AI378" s="247">
        <v>-10682.04429999998</v>
      </c>
      <c r="AJ378" s="138">
        <v>-3272.5350000000035</v>
      </c>
      <c r="AK378" s="138">
        <v>0</v>
      </c>
      <c r="AL378" s="138">
        <v>-3.0000000000001137E-2</v>
      </c>
      <c r="AM378" s="138">
        <v>-13.873299999999972</v>
      </c>
      <c r="AN378" s="138">
        <v>-7133.3580000000002</v>
      </c>
      <c r="AO378" s="138">
        <v>0</v>
      </c>
      <c r="AP378" s="138">
        <v>0</v>
      </c>
      <c r="AQ378" s="138">
        <v>-201.54799999999977</v>
      </c>
      <c r="AR378" s="241">
        <v>-60.699999999999932</v>
      </c>
      <c r="AS378" s="247">
        <v>86.874080040500729</v>
      </c>
      <c r="AT378" s="138">
        <v>93.253659682982075</v>
      </c>
      <c r="AU378" s="138">
        <v>0</v>
      </c>
      <c r="AV378" s="138">
        <v>99.945054945054949</v>
      </c>
      <c r="AW378" s="138">
        <v>99.310814704421261</v>
      </c>
      <c r="AX378" s="138">
        <v>71.096955871687129</v>
      </c>
      <c r="AY378" s="138">
        <v>0</v>
      </c>
      <c r="AZ378" s="138">
        <v>0</v>
      </c>
      <c r="BA378" s="138">
        <v>96.287088038612453</v>
      </c>
      <c r="BB378" s="241">
        <v>91.288748564867973</v>
      </c>
    </row>
    <row r="379" spans="1:54" s="174" customFormat="1" ht="18" customHeight="1" x14ac:dyDescent="0.25">
      <c r="A379" s="244">
        <v>21</v>
      </c>
      <c r="B379" s="245">
        <v>223800</v>
      </c>
      <c r="C379" s="238">
        <v>372</v>
      </c>
      <c r="D379" s="239" t="s">
        <v>1565</v>
      </c>
      <c r="E379" s="247">
        <v>6547.7</v>
      </c>
      <c r="F379" s="138">
        <v>5726</v>
      </c>
      <c r="G379" s="138">
        <v>0</v>
      </c>
      <c r="H379" s="138">
        <v>0</v>
      </c>
      <c r="I379" s="138">
        <v>0</v>
      </c>
      <c r="J379" s="138">
        <v>172.4</v>
      </c>
      <c r="K379" s="138">
        <v>175</v>
      </c>
      <c r="L379" s="138">
        <v>0</v>
      </c>
      <c r="M379" s="138">
        <v>474.3</v>
      </c>
      <c r="N379" s="241">
        <v>0</v>
      </c>
      <c r="O379" s="240">
        <v>6602.0000000000009</v>
      </c>
      <c r="P379" s="138">
        <v>5952.7</v>
      </c>
      <c r="Q379" s="139">
        <v>0</v>
      </c>
      <c r="R379" s="139">
        <v>0</v>
      </c>
      <c r="S379" s="138">
        <v>0</v>
      </c>
      <c r="T379" s="139">
        <v>0</v>
      </c>
      <c r="U379" s="139">
        <v>175</v>
      </c>
      <c r="V379" s="139">
        <v>0</v>
      </c>
      <c r="W379" s="139">
        <v>474.3</v>
      </c>
      <c r="X379" s="242">
        <v>0</v>
      </c>
      <c r="Y379" s="243">
        <v>6597.4466000000002</v>
      </c>
      <c r="Z379" s="139">
        <v>5952.7</v>
      </c>
      <c r="AA379" s="139">
        <v>0</v>
      </c>
      <c r="AB379" s="139">
        <v>0</v>
      </c>
      <c r="AC379" s="139">
        <v>0</v>
      </c>
      <c r="AD379" s="149">
        <v>0</v>
      </c>
      <c r="AE379" s="139">
        <v>175</v>
      </c>
      <c r="AF379" s="139">
        <v>0</v>
      </c>
      <c r="AG379" s="140">
        <v>469.7466</v>
      </c>
      <c r="AH379" s="142">
        <v>0</v>
      </c>
      <c r="AI379" s="247">
        <v>-4.5534000000006927</v>
      </c>
      <c r="AJ379" s="138">
        <v>0</v>
      </c>
      <c r="AK379" s="138">
        <v>0</v>
      </c>
      <c r="AL379" s="138">
        <v>0</v>
      </c>
      <c r="AM379" s="138">
        <v>0</v>
      </c>
      <c r="AN379" s="138">
        <v>0</v>
      </c>
      <c r="AO379" s="138">
        <v>0</v>
      </c>
      <c r="AP379" s="138">
        <v>0</v>
      </c>
      <c r="AQ379" s="138">
        <v>-4.5534000000000106</v>
      </c>
      <c r="AR379" s="241">
        <v>0</v>
      </c>
      <c r="AS379" s="247">
        <v>99.931029990911838</v>
      </c>
      <c r="AT379" s="138">
        <v>100</v>
      </c>
      <c r="AU379" s="138">
        <v>0</v>
      </c>
      <c r="AV379" s="138">
        <v>0</v>
      </c>
      <c r="AW379" s="138">
        <v>0</v>
      </c>
      <c r="AX379" s="138">
        <v>0</v>
      </c>
      <c r="AY379" s="138">
        <v>100</v>
      </c>
      <c r="AZ379" s="138">
        <v>0</v>
      </c>
      <c r="BA379" s="138">
        <v>99.039974699557249</v>
      </c>
      <c r="BB379" s="241">
        <v>0</v>
      </c>
    </row>
    <row r="380" spans="1:54" s="174" customFormat="1" ht="18" customHeight="1" x14ac:dyDescent="0.25">
      <c r="A380" s="244">
        <v>21</v>
      </c>
      <c r="B380" s="245">
        <v>223800</v>
      </c>
      <c r="C380" s="238">
        <v>373</v>
      </c>
      <c r="D380" s="239" t="s">
        <v>1497</v>
      </c>
      <c r="E380" s="247">
        <v>512.79999999999995</v>
      </c>
      <c r="F380" s="138">
        <v>0</v>
      </c>
      <c r="G380" s="138">
        <v>0</v>
      </c>
      <c r="H380" s="138">
        <v>0</v>
      </c>
      <c r="I380" s="138">
        <v>0</v>
      </c>
      <c r="J380" s="138">
        <v>67.599999999999994</v>
      </c>
      <c r="K380" s="138">
        <v>0</v>
      </c>
      <c r="L380" s="138">
        <v>0</v>
      </c>
      <c r="M380" s="138">
        <v>445.2</v>
      </c>
      <c r="N380" s="241">
        <v>0</v>
      </c>
      <c r="O380" s="240">
        <v>445.2</v>
      </c>
      <c r="P380" s="138">
        <v>0</v>
      </c>
      <c r="Q380" s="139">
        <v>0</v>
      </c>
      <c r="R380" s="139">
        <v>0</v>
      </c>
      <c r="S380" s="138">
        <v>0</v>
      </c>
      <c r="T380" s="139">
        <v>0</v>
      </c>
      <c r="U380" s="139">
        <v>0</v>
      </c>
      <c r="V380" s="139">
        <v>0</v>
      </c>
      <c r="W380" s="139">
        <v>445.2</v>
      </c>
      <c r="X380" s="242">
        <v>0</v>
      </c>
      <c r="Y380" s="243">
        <v>445.2</v>
      </c>
      <c r="Z380" s="139">
        <v>0</v>
      </c>
      <c r="AA380" s="139">
        <v>0</v>
      </c>
      <c r="AB380" s="139">
        <v>0</v>
      </c>
      <c r="AC380" s="139">
        <v>0</v>
      </c>
      <c r="AD380" s="149">
        <v>0</v>
      </c>
      <c r="AE380" s="139">
        <v>0</v>
      </c>
      <c r="AF380" s="139">
        <v>0</v>
      </c>
      <c r="AG380" s="140">
        <v>445.2</v>
      </c>
      <c r="AH380" s="142">
        <v>0</v>
      </c>
      <c r="AI380" s="247">
        <v>0</v>
      </c>
      <c r="AJ380" s="138">
        <v>0</v>
      </c>
      <c r="AK380" s="138">
        <v>0</v>
      </c>
      <c r="AL380" s="138">
        <v>0</v>
      </c>
      <c r="AM380" s="138">
        <v>0</v>
      </c>
      <c r="AN380" s="138">
        <v>0</v>
      </c>
      <c r="AO380" s="138">
        <v>0</v>
      </c>
      <c r="AP380" s="138">
        <v>0</v>
      </c>
      <c r="AQ380" s="138">
        <v>0</v>
      </c>
      <c r="AR380" s="241">
        <v>0</v>
      </c>
      <c r="AS380" s="247">
        <v>100</v>
      </c>
      <c r="AT380" s="138">
        <v>0</v>
      </c>
      <c r="AU380" s="138">
        <v>0</v>
      </c>
      <c r="AV380" s="138">
        <v>0</v>
      </c>
      <c r="AW380" s="138">
        <v>0</v>
      </c>
      <c r="AX380" s="138">
        <v>0</v>
      </c>
      <c r="AY380" s="138">
        <v>0</v>
      </c>
      <c r="AZ380" s="138">
        <v>0</v>
      </c>
      <c r="BA380" s="138">
        <v>100</v>
      </c>
      <c r="BB380" s="241">
        <v>0</v>
      </c>
    </row>
    <row r="381" spans="1:54" s="174" customFormat="1" ht="18" customHeight="1" x14ac:dyDescent="0.25">
      <c r="A381" s="244">
        <v>21</v>
      </c>
      <c r="B381" s="245">
        <v>223800</v>
      </c>
      <c r="C381" s="238">
        <v>374</v>
      </c>
      <c r="D381" s="239" t="s">
        <v>1566</v>
      </c>
      <c r="E381" s="247">
        <v>8747.5</v>
      </c>
      <c r="F381" s="138">
        <v>7755.8</v>
      </c>
      <c r="G381" s="138">
        <v>0</v>
      </c>
      <c r="H381" s="138">
        <v>0</v>
      </c>
      <c r="I381" s="138">
        <v>0</v>
      </c>
      <c r="J381" s="138">
        <v>192.6</v>
      </c>
      <c r="K381" s="138">
        <v>106</v>
      </c>
      <c r="L381" s="138">
        <v>0</v>
      </c>
      <c r="M381" s="138">
        <v>694.1</v>
      </c>
      <c r="N381" s="241">
        <v>0</v>
      </c>
      <c r="O381" s="240">
        <v>8897.5999999999985</v>
      </c>
      <c r="P381" s="138">
        <v>8098.5</v>
      </c>
      <c r="Q381" s="139">
        <v>0</v>
      </c>
      <c r="R381" s="139">
        <v>0</v>
      </c>
      <c r="S381" s="138">
        <v>0</v>
      </c>
      <c r="T381" s="139">
        <v>0</v>
      </c>
      <c r="U381" s="139">
        <v>105</v>
      </c>
      <c r="V381" s="139">
        <v>0</v>
      </c>
      <c r="W381" s="139">
        <v>694.1</v>
      </c>
      <c r="X381" s="242">
        <v>0</v>
      </c>
      <c r="Y381" s="243">
        <v>8897.6</v>
      </c>
      <c r="Z381" s="139">
        <v>8098.5</v>
      </c>
      <c r="AA381" s="139">
        <v>0</v>
      </c>
      <c r="AB381" s="139">
        <v>0</v>
      </c>
      <c r="AC381" s="139">
        <v>0</v>
      </c>
      <c r="AD381" s="149">
        <v>0</v>
      </c>
      <c r="AE381" s="139">
        <v>105</v>
      </c>
      <c r="AF381" s="139">
        <v>0</v>
      </c>
      <c r="AG381" s="140">
        <v>694.1</v>
      </c>
      <c r="AH381" s="142">
        <v>0</v>
      </c>
      <c r="AI381" s="247">
        <v>0</v>
      </c>
      <c r="AJ381" s="138">
        <v>0</v>
      </c>
      <c r="AK381" s="138">
        <v>0</v>
      </c>
      <c r="AL381" s="138">
        <v>0</v>
      </c>
      <c r="AM381" s="138">
        <v>0</v>
      </c>
      <c r="AN381" s="138">
        <v>0</v>
      </c>
      <c r="AO381" s="138">
        <v>0</v>
      </c>
      <c r="AP381" s="138">
        <v>0</v>
      </c>
      <c r="AQ381" s="138">
        <v>0</v>
      </c>
      <c r="AR381" s="241">
        <v>0</v>
      </c>
      <c r="AS381" s="247">
        <v>100.00000000000003</v>
      </c>
      <c r="AT381" s="138">
        <v>100</v>
      </c>
      <c r="AU381" s="138">
        <v>0</v>
      </c>
      <c r="AV381" s="138">
        <v>0</v>
      </c>
      <c r="AW381" s="138">
        <v>0</v>
      </c>
      <c r="AX381" s="138">
        <v>0</v>
      </c>
      <c r="AY381" s="138">
        <v>100</v>
      </c>
      <c r="AZ381" s="138">
        <v>0</v>
      </c>
      <c r="BA381" s="138">
        <v>100</v>
      </c>
      <c r="BB381" s="241">
        <v>0</v>
      </c>
    </row>
    <row r="382" spans="1:54" s="174" customFormat="1" ht="18" customHeight="1" x14ac:dyDescent="0.25">
      <c r="A382" s="244">
        <v>21</v>
      </c>
      <c r="B382" s="245">
        <v>223800</v>
      </c>
      <c r="C382" s="238">
        <v>375</v>
      </c>
      <c r="D382" s="239" t="s">
        <v>1567</v>
      </c>
      <c r="E382" s="247">
        <v>4741.3</v>
      </c>
      <c r="F382" s="138">
        <v>3880.5</v>
      </c>
      <c r="G382" s="138">
        <v>0</v>
      </c>
      <c r="H382" s="138">
        <v>0</v>
      </c>
      <c r="I382" s="138">
        <v>0</v>
      </c>
      <c r="J382" s="138">
        <v>216.1</v>
      </c>
      <c r="K382" s="138">
        <v>258</v>
      </c>
      <c r="L382" s="138">
        <v>0</v>
      </c>
      <c r="M382" s="138">
        <v>386.7</v>
      </c>
      <c r="N382" s="241">
        <v>0</v>
      </c>
      <c r="O382" s="240">
        <v>4679.8999999999987</v>
      </c>
      <c r="P382" s="138">
        <v>4035.2</v>
      </c>
      <c r="Q382" s="139">
        <v>0</v>
      </c>
      <c r="R382" s="139">
        <v>0</v>
      </c>
      <c r="S382" s="138">
        <v>0</v>
      </c>
      <c r="T382" s="139">
        <v>0</v>
      </c>
      <c r="U382" s="139">
        <v>258</v>
      </c>
      <c r="V382" s="139">
        <v>0</v>
      </c>
      <c r="W382" s="139">
        <v>386.7</v>
      </c>
      <c r="X382" s="242">
        <v>0</v>
      </c>
      <c r="Y382" s="243">
        <v>4679.8999999999996</v>
      </c>
      <c r="Z382" s="139">
        <v>4035.2</v>
      </c>
      <c r="AA382" s="139">
        <v>0</v>
      </c>
      <c r="AB382" s="139">
        <v>0</v>
      </c>
      <c r="AC382" s="139">
        <v>0</v>
      </c>
      <c r="AD382" s="149">
        <v>0</v>
      </c>
      <c r="AE382" s="139">
        <v>258</v>
      </c>
      <c r="AF382" s="139">
        <v>0</v>
      </c>
      <c r="AG382" s="140">
        <v>386.7</v>
      </c>
      <c r="AH382" s="142">
        <v>0</v>
      </c>
      <c r="AI382" s="247">
        <v>0</v>
      </c>
      <c r="AJ382" s="138">
        <v>0</v>
      </c>
      <c r="AK382" s="138">
        <v>0</v>
      </c>
      <c r="AL382" s="138">
        <v>0</v>
      </c>
      <c r="AM382" s="138">
        <v>0</v>
      </c>
      <c r="AN382" s="138">
        <v>0</v>
      </c>
      <c r="AO382" s="138">
        <v>0</v>
      </c>
      <c r="AP382" s="138">
        <v>0</v>
      </c>
      <c r="AQ382" s="138">
        <v>0</v>
      </c>
      <c r="AR382" s="241">
        <v>0</v>
      </c>
      <c r="AS382" s="247">
        <v>100.00000000000003</v>
      </c>
      <c r="AT382" s="138">
        <v>100</v>
      </c>
      <c r="AU382" s="138">
        <v>0</v>
      </c>
      <c r="AV382" s="138">
        <v>0</v>
      </c>
      <c r="AW382" s="138">
        <v>0</v>
      </c>
      <c r="AX382" s="138">
        <v>0</v>
      </c>
      <c r="AY382" s="138">
        <v>100</v>
      </c>
      <c r="AZ382" s="138">
        <v>0</v>
      </c>
      <c r="BA382" s="138">
        <v>100</v>
      </c>
      <c r="BB382" s="241">
        <v>0</v>
      </c>
    </row>
    <row r="383" spans="1:54" s="174" customFormat="1" ht="18" customHeight="1" x14ac:dyDescent="0.25">
      <c r="A383" s="244">
        <v>21</v>
      </c>
      <c r="B383" s="245">
        <v>223800</v>
      </c>
      <c r="C383" s="238">
        <v>376</v>
      </c>
      <c r="D383" s="239" t="s">
        <v>1568</v>
      </c>
      <c r="E383" s="247">
        <v>2948.3</v>
      </c>
      <c r="F383" s="138">
        <v>2168</v>
      </c>
      <c r="G383" s="138">
        <v>0</v>
      </c>
      <c r="H383" s="138">
        <v>0</v>
      </c>
      <c r="I383" s="138">
        <v>0</v>
      </c>
      <c r="J383" s="138">
        <v>0</v>
      </c>
      <c r="K383" s="138">
        <v>0</v>
      </c>
      <c r="L383" s="138">
        <v>500</v>
      </c>
      <c r="M383" s="138">
        <v>280.3</v>
      </c>
      <c r="N383" s="241">
        <v>0</v>
      </c>
      <c r="O383" s="240">
        <v>3253</v>
      </c>
      <c r="P383" s="138">
        <v>2472.6999999999998</v>
      </c>
      <c r="Q383" s="139">
        <v>0</v>
      </c>
      <c r="R383" s="139">
        <v>0</v>
      </c>
      <c r="S383" s="138">
        <v>0</v>
      </c>
      <c r="T383" s="139">
        <v>0</v>
      </c>
      <c r="U383" s="139">
        <v>0</v>
      </c>
      <c r="V383" s="139">
        <v>500</v>
      </c>
      <c r="W383" s="139">
        <v>280.3</v>
      </c>
      <c r="X383" s="242">
        <v>0</v>
      </c>
      <c r="Y383" s="243">
        <v>3252.9241999999999</v>
      </c>
      <c r="Z383" s="139">
        <v>2472.6999999999998</v>
      </c>
      <c r="AA383" s="139">
        <v>0</v>
      </c>
      <c r="AB383" s="139">
        <v>0</v>
      </c>
      <c r="AC383" s="139">
        <v>0</v>
      </c>
      <c r="AD383" s="149">
        <v>0</v>
      </c>
      <c r="AE383" s="139">
        <v>0</v>
      </c>
      <c r="AF383" s="139">
        <v>500</v>
      </c>
      <c r="AG383" s="140">
        <v>280.2242</v>
      </c>
      <c r="AH383" s="142">
        <v>0</v>
      </c>
      <c r="AI383" s="247">
        <v>-7.5800000000072032E-2</v>
      </c>
      <c r="AJ383" s="138">
        <v>0</v>
      </c>
      <c r="AK383" s="138">
        <v>0</v>
      </c>
      <c r="AL383" s="138">
        <v>0</v>
      </c>
      <c r="AM383" s="138">
        <v>0</v>
      </c>
      <c r="AN383" s="138">
        <v>0</v>
      </c>
      <c r="AO383" s="138">
        <v>0</v>
      </c>
      <c r="AP383" s="138">
        <v>0</v>
      </c>
      <c r="AQ383" s="138">
        <v>-7.5800000000015189E-2</v>
      </c>
      <c r="AR383" s="241">
        <v>0</v>
      </c>
      <c r="AS383" s="247">
        <v>99.997669843221644</v>
      </c>
      <c r="AT383" s="138">
        <v>100</v>
      </c>
      <c r="AU383" s="138">
        <v>0</v>
      </c>
      <c r="AV383" s="138">
        <v>0</v>
      </c>
      <c r="AW383" s="138">
        <v>0</v>
      </c>
      <c r="AX383" s="138">
        <v>0</v>
      </c>
      <c r="AY383" s="138">
        <v>0</v>
      </c>
      <c r="AZ383" s="138">
        <v>100</v>
      </c>
      <c r="BA383" s="138">
        <v>99.972957545486977</v>
      </c>
      <c r="BB383" s="241">
        <v>0</v>
      </c>
    </row>
    <row r="384" spans="1:54" s="174" customFormat="1" ht="18" customHeight="1" x14ac:dyDescent="0.25">
      <c r="A384" s="244">
        <v>21</v>
      </c>
      <c r="B384" s="245">
        <v>223800</v>
      </c>
      <c r="C384" s="238">
        <v>377</v>
      </c>
      <c r="D384" s="239" t="s">
        <v>1569</v>
      </c>
      <c r="E384" s="247">
        <v>830.19999999999993</v>
      </c>
      <c r="F384" s="138">
        <v>746.3</v>
      </c>
      <c r="G384" s="138">
        <v>0</v>
      </c>
      <c r="H384" s="138">
        <v>0</v>
      </c>
      <c r="I384" s="138">
        <v>0</v>
      </c>
      <c r="J384" s="138">
        <v>0</v>
      </c>
      <c r="K384" s="138">
        <v>0</v>
      </c>
      <c r="L384" s="138">
        <v>0</v>
      </c>
      <c r="M384" s="138">
        <v>83.9</v>
      </c>
      <c r="N384" s="241">
        <v>0</v>
      </c>
      <c r="O384" s="240">
        <v>899.60000000000014</v>
      </c>
      <c r="P384" s="138">
        <v>815.7</v>
      </c>
      <c r="Q384" s="139">
        <v>0</v>
      </c>
      <c r="R384" s="139">
        <v>0</v>
      </c>
      <c r="S384" s="138">
        <v>0</v>
      </c>
      <c r="T384" s="139">
        <v>0</v>
      </c>
      <c r="U384" s="139">
        <v>0</v>
      </c>
      <c r="V384" s="139">
        <v>0</v>
      </c>
      <c r="W384" s="139">
        <v>83.9</v>
      </c>
      <c r="X384" s="242">
        <v>0</v>
      </c>
      <c r="Y384" s="243">
        <v>810.51070000000004</v>
      </c>
      <c r="Z384" s="139">
        <v>726.61070000000007</v>
      </c>
      <c r="AA384" s="139">
        <v>0</v>
      </c>
      <c r="AB384" s="139">
        <v>0</v>
      </c>
      <c r="AC384" s="139">
        <v>0</v>
      </c>
      <c r="AD384" s="149">
        <v>0</v>
      </c>
      <c r="AE384" s="139">
        <v>0</v>
      </c>
      <c r="AF384" s="139">
        <v>0</v>
      </c>
      <c r="AG384" s="140">
        <v>83.9</v>
      </c>
      <c r="AH384" s="142">
        <v>0</v>
      </c>
      <c r="AI384" s="247">
        <v>-89.089300000000094</v>
      </c>
      <c r="AJ384" s="138">
        <v>-89.08929999999998</v>
      </c>
      <c r="AK384" s="138">
        <v>0</v>
      </c>
      <c r="AL384" s="138">
        <v>0</v>
      </c>
      <c r="AM384" s="138">
        <v>0</v>
      </c>
      <c r="AN384" s="138">
        <v>0</v>
      </c>
      <c r="AO384" s="138">
        <v>0</v>
      </c>
      <c r="AP384" s="138">
        <v>0</v>
      </c>
      <c r="AQ384" s="138">
        <v>0</v>
      </c>
      <c r="AR384" s="241">
        <v>0</v>
      </c>
      <c r="AS384" s="247">
        <v>90.096787461093811</v>
      </c>
      <c r="AT384" s="138">
        <v>89.078178251808268</v>
      </c>
      <c r="AU384" s="138">
        <v>0</v>
      </c>
      <c r="AV384" s="138">
        <v>0</v>
      </c>
      <c r="AW384" s="138">
        <v>0</v>
      </c>
      <c r="AX384" s="138">
        <v>0</v>
      </c>
      <c r="AY384" s="138">
        <v>0</v>
      </c>
      <c r="AZ384" s="138">
        <v>0</v>
      </c>
      <c r="BA384" s="138">
        <v>100</v>
      </c>
      <c r="BB384" s="241">
        <v>0</v>
      </c>
    </row>
    <row r="385" spans="1:54" s="174" customFormat="1" ht="18" customHeight="1" x14ac:dyDescent="0.25">
      <c r="A385" s="244">
        <v>21</v>
      </c>
      <c r="B385" s="245">
        <v>223800</v>
      </c>
      <c r="C385" s="238">
        <v>378</v>
      </c>
      <c r="D385" s="239" t="s">
        <v>1570</v>
      </c>
      <c r="E385" s="247">
        <v>4125.1000000000004</v>
      </c>
      <c r="F385" s="138">
        <v>1939.5</v>
      </c>
      <c r="G385" s="138">
        <v>0</v>
      </c>
      <c r="H385" s="138">
        <v>0</v>
      </c>
      <c r="I385" s="138">
        <v>0</v>
      </c>
      <c r="J385" s="138">
        <v>0</v>
      </c>
      <c r="K385" s="138">
        <v>0</v>
      </c>
      <c r="L385" s="138">
        <v>1875</v>
      </c>
      <c r="M385" s="138">
        <v>310.60000000000002</v>
      </c>
      <c r="N385" s="241">
        <v>0</v>
      </c>
      <c r="O385" s="240">
        <v>4204.1000000000004</v>
      </c>
      <c r="P385" s="138">
        <v>2018.5</v>
      </c>
      <c r="Q385" s="139">
        <v>0</v>
      </c>
      <c r="R385" s="139">
        <v>0</v>
      </c>
      <c r="S385" s="138">
        <v>0</v>
      </c>
      <c r="T385" s="139">
        <v>0</v>
      </c>
      <c r="U385" s="139">
        <v>0</v>
      </c>
      <c r="V385" s="139">
        <v>1875</v>
      </c>
      <c r="W385" s="139">
        <v>310.60000000000002</v>
      </c>
      <c r="X385" s="242">
        <v>0</v>
      </c>
      <c r="Y385" s="243">
        <v>3871.5518999999999</v>
      </c>
      <c r="Z385" s="139">
        <v>1685.9519</v>
      </c>
      <c r="AA385" s="139">
        <v>0</v>
      </c>
      <c r="AB385" s="139">
        <v>0</v>
      </c>
      <c r="AC385" s="139">
        <v>0</v>
      </c>
      <c r="AD385" s="149">
        <v>0</v>
      </c>
      <c r="AE385" s="139">
        <v>0</v>
      </c>
      <c r="AF385" s="139">
        <v>1875</v>
      </c>
      <c r="AG385" s="140">
        <v>310.60000000000002</v>
      </c>
      <c r="AH385" s="142">
        <v>0</v>
      </c>
      <c r="AI385" s="247">
        <v>-332.54810000000043</v>
      </c>
      <c r="AJ385" s="138">
        <v>-332.54809999999998</v>
      </c>
      <c r="AK385" s="138">
        <v>0</v>
      </c>
      <c r="AL385" s="138">
        <v>0</v>
      </c>
      <c r="AM385" s="138">
        <v>0</v>
      </c>
      <c r="AN385" s="138">
        <v>0</v>
      </c>
      <c r="AO385" s="138">
        <v>0</v>
      </c>
      <c r="AP385" s="138">
        <v>0</v>
      </c>
      <c r="AQ385" s="138">
        <v>0</v>
      </c>
      <c r="AR385" s="241">
        <v>0</v>
      </c>
      <c r="AS385" s="247">
        <v>92.089909849908409</v>
      </c>
      <c r="AT385" s="138">
        <v>83.524988853108752</v>
      </c>
      <c r="AU385" s="138">
        <v>0</v>
      </c>
      <c r="AV385" s="138">
        <v>0</v>
      </c>
      <c r="AW385" s="138">
        <v>0</v>
      </c>
      <c r="AX385" s="138">
        <v>0</v>
      </c>
      <c r="AY385" s="138">
        <v>0</v>
      </c>
      <c r="AZ385" s="138">
        <v>100</v>
      </c>
      <c r="BA385" s="138">
        <v>100</v>
      </c>
      <c r="BB385" s="241">
        <v>0</v>
      </c>
    </row>
    <row r="386" spans="1:54" s="174" customFormat="1" ht="18" customHeight="1" x14ac:dyDescent="0.25">
      <c r="A386" s="244">
        <v>21</v>
      </c>
      <c r="B386" s="245">
        <v>223800</v>
      </c>
      <c r="C386" s="238">
        <v>379</v>
      </c>
      <c r="D386" s="239" t="s">
        <v>1571</v>
      </c>
      <c r="E386" s="247">
        <v>2239.9</v>
      </c>
      <c r="F386" s="138">
        <v>1707.4</v>
      </c>
      <c r="G386" s="138">
        <v>0</v>
      </c>
      <c r="H386" s="138">
        <v>0</v>
      </c>
      <c r="I386" s="138">
        <v>0</v>
      </c>
      <c r="J386" s="138">
        <v>160.9</v>
      </c>
      <c r="K386" s="138">
        <v>46</v>
      </c>
      <c r="L386" s="138">
        <v>0</v>
      </c>
      <c r="M386" s="138">
        <v>324.60000000000002</v>
      </c>
      <c r="N386" s="241">
        <v>0</v>
      </c>
      <c r="O386" s="240">
        <v>2115.7000000000003</v>
      </c>
      <c r="P386" s="138">
        <v>1744.1000000000001</v>
      </c>
      <c r="Q386" s="139">
        <v>0</v>
      </c>
      <c r="R386" s="139">
        <v>0</v>
      </c>
      <c r="S386" s="138">
        <v>0</v>
      </c>
      <c r="T386" s="139">
        <v>0</v>
      </c>
      <c r="U386" s="139">
        <v>47</v>
      </c>
      <c r="V386" s="139">
        <v>0</v>
      </c>
      <c r="W386" s="139">
        <v>324.60000000000002</v>
      </c>
      <c r="X386" s="242">
        <v>0</v>
      </c>
      <c r="Y386" s="243">
        <v>1697.7732000000001</v>
      </c>
      <c r="Z386" s="139">
        <v>1334.0891000000001</v>
      </c>
      <c r="AA386" s="139">
        <v>0</v>
      </c>
      <c r="AB386" s="139">
        <v>0</v>
      </c>
      <c r="AC386" s="139">
        <v>0</v>
      </c>
      <c r="AD386" s="149">
        <v>0</v>
      </c>
      <c r="AE386" s="139">
        <v>47</v>
      </c>
      <c r="AF386" s="139">
        <v>0</v>
      </c>
      <c r="AG386" s="140">
        <v>316.6841</v>
      </c>
      <c r="AH386" s="142">
        <v>0</v>
      </c>
      <c r="AI386" s="247">
        <v>-417.92680000000018</v>
      </c>
      <c r="AJ386" s="138">
        <v>-410.01089999999999</v>
      </c>
      <c r="AK386" s="138">
        <v>0</v>
      </c>
      <c r="AL386" s="138">
        <v>0</v>
      </c>
      <c r="AM386" s="138">
        <v>0</v>
      </c>
      <c r="AN386" s="138">
        <v>0</v>
      </c>
      <c r="AO386" s="138">
        <v>0</v>
      </c>
      <c r="AP386" s="138">
        <v>0</v>
      </c>
      <c r="AQ386" s="138">
        <v>-7.9159000000000219</v>
      </c>
      <c r="AR386" s="241">
        <v>0</v>
      </c>
      <c r="AS386" s="247">
        <v>80.246405445006374</v>
      </c>
      <c r="AT386" s="138">
        <v>76.491548649733389</v>
      </c>
      <c r="AU386" s="138">
        <v>0</v>
      </c>
      <c r="AV386" s="138">
        <v>0</v>
      </c>
      <c r="AW386" s="138">
        <v>0</v>
      </c>
      <c r="AX386" s="138">
        <v>0</v>
      </c>
      <c r="AY386" s="138">
        <v>100</v>
      </c>
      <c r="AZ386" s="138">
        <v>0</v>
      </c>
      <c r="BA386" s="138">
        <v>97.561337030190998</v>
      </c>
      <c r="BB386" s="241">
        <v>0</v>
      </c>
    </row>
    <row r="387" spans="1:54" s="174" customFormat="1" ht="18" customHeight="1" x14ac:dyDescent="0.25">
      <c r="A387" s="244">
        <v>21</v>
      </c>
      <c r="B387" s="245">
        <v>223800</v>
      </c>
      <c r="C387" s="238">
        <v>380</v>
      </c>
      <c r="D387" s="239" t="s">
        <v>1572</v>
      </c>
      <c r="E387" s="247">
        <v>3016.2</v>
      </c>
      <c r="F387" s="138">
        <v>2709.6</v>
      </c>
      <c r="G387" s="138">
        <v>0</v>
      </c>
      <c r="H387" s="138">
        <v>0</v>
      </c>
      <c r="I387" s="138">
        <v>0</v>
      </c>
      <c r="J387" s="138">
        <v>0</v>
      </c>
      <c r="K387" s="138">
        <v>0</v>
      </c>
      <c r="L387" s="138">
        <v>0</v>
      </c>
      <c r="M387" s="138">
        <v>306.60000000000002</v>
      </c>
      <c r="N387" s="241">
        <v>0</v>
      </c>
      <c r="O387" s="240">
        <v>3191</v>
      </c>
      <c r="P387" s="138">
        <v>2884.3999999999996</v>
      </c>
      <c r="Q387" s="139">
        <v>0</v>
      </c>
      <c r="R387" s="139">
        <v>0</v>
      </c>
      <c r="S387" s="138">
        <v>0</v>
      </c>
      <c r="T387" s="139">
        <v>0</v>
      </c>
      <c r="U387" s="139">
        <v>0</v>
      </c>
      <c r="V387" s="139">
        <v>0</v>
      </c>
      <c r="W387" s="139">
        <v>306.60000000000002</v>
      </c>
      <c r="X387" s="242">
        <v>0</v>
      </c>
      <c r="Y387" s="243">
        <v>2990.7411000000002</v>
      </c>
      <c r="Z387" s="139">
        <v>2687.0533</v>
      </c>
      <c r="AA387" s="139">
        <v>0</v>
      </c>
      <c r="AB387" s="139">
        <v>0</v>
      </c>
      <c r="AC387" s="139">
        <v>0</v>
      </c>
      <c r="AD387" s="149">
        <v>0</v>
      </c>
      <c r="AE387" s="139">
        <v>0</v>
      </c>
      <c r="AF387" s="139">
        <v>0</v>
      </c>
      <c r="AG387" s="140">
        <v>303.68779999999998</v>
      </c>
      <c r="AH387" s="142">
        <v>0</v>
      </c>
      <c r="AI387" s="247">
        <v>-200.25889999999981</v>
      </c>
      <c r="AJ387" s="138">
        <v>-197.3466999999996</v>
      </c>
      <c r="AK387" s="138">
        <v>0</v>
      </c>
      <c r="AL387" s="138">
        <v>0</v>
      </c>
      <c r="AM387" s="138">
        <v>0</v>
      </c>
      <c r="AN387" s="138">
        <v>0</v>
      </c>
      <c r="AO387" s="138">
        <v>0</v>
      </c>
      <c r="AP387" s="138">
        <v>0</v>
      </c>
      <c r="AQ387" s="138">
        <v>-2.9122000000000412</v>
      </c>
      <c r="AR387" s="241">
        <v>0</v>
      </c>
      <c r="AS387" s="247">
        <v>93.724258853024139</v>
      </c>
      <c r="AT387" s="138">
        <v>93.158136874219949</v>
      </c>
      <c r="AU387" s="138">
        <v>0</v>
      </c>
      <c r="AV387" s="138">
        <v>0</v>
      </c>
      <c r="AW387" s="138">
        <v>0</v>
      </c>
      <c r="AX387" s="138">
        <v>0</v>
      </c>
      <c r="AY387" s="138">
        <v>0</v>
      </c>
      <c r="AZ387" s="138">
        <v>0</v>
      </c>
      <c r="BA387" s="138">
        <v>99.050163078930183</v>
      </c>
      <c r="BB387" s="241">
        <v>0</v>
      </c>
    </row>
    <row r="388" spans="1:54" s="174" customFormat="1" ht="18" customHeight="1" x14ac:dyDescent="0.25">
      <c r="A388" s="244">
        <v>21</v>
      </c>
      <c r="B388" s="245">
        <v>223800</v>
      </c>
      <c r="C388" s="238">
        <v>381</v>
      </c>
      <c r="D388" s="239" t="s">
        <v>1573</v>
      </c>
      <c r="E388" s="247">
        <v>4526.5</v>
      </c>
      <c r="F388" s="138">
        <v>3915</v>
      </c>
      <c r="G388" s="138">
        <v>0</v>
      </c>
      <c r="H388" s="138">
        <v>0</v>
      </c>
      <c r="I388" s="138">
        <v>0</v>
      </c>
      <c r="J388" s="138">
        <v>156.5</v>
      </c>
      <c r="K388" s="138">
        <v>45</v>
      </c>
      <c r="L388" s="138">
        <v>0</v>
      </c>
      <c r="M388" s="138">
        <v>410</v>
      </c>
      <c r="N388" s="241">
        <v>0</v>
      </c>
      <c r="O388" s="240">
        <v>4599</v>
      </c>
      <c r="P388" s="138">
        <v>4144</v>
      </c>
      <c r="Q388" s="139">
        <v>0</v>
      </c>
      <c r="R388" s="139">
        <v>0</v>
      </c>
      <c r="S388" s="138">
        <v>0</v>
      </c>
      <c r="T388" s="139">
        <v>0</v>
      </c>
      <c r="U388" s="139">
        <v>45</v>
      </c>
      <c r="V388" s="139">
        <v>0</v>
      </c>
      <c r="W388" s="139">
        <v>410</v>
      </c>
      <c r="X388" s="242">
        <v>0</v>
      </c>
      <c r="Y388" s="243">
        <v>4053.4081000000001</v>
      </c>
      <c r="Z388" s="139">
        <v>3598.4081000000001</v>
      </c>
      <c r="AA388" s="139">
        <v>0</v>
      </c>
      <c r="AB388" s="139">
        <v>0</v>
      </c>
      <c r="AC388" s="139">
        <v>0</v>
      </c>
      <c r="AD388" s="149">
        <v>0</v>
      </c>
      <c r="AE388" s="139">
        <v>45</v>
      </c>
      <c r="AF388" s="139">
        <v>0</v>
      </c>
      <c r="AG388" s="140">
        <v>410</v>
      </c>
      <c r="AH388" s="142">
        <v>0</v>
      </c>
      <c r="AI388" s="247">
        <v>-545.5918999999999</v>
      </c>
      <c r="AJ388" s="138">
        <v>-545.5918999999999</v>
      </c>
      <c r="AK388" s="138">
        <v>0</v>
      </c>
      <c r="AL388" s="138">
        <v>0</v>
      </c>
      <c r="AM388" s="138">
        <v>0</v>
      </c>
      <c r="AN388" s="138">
        <v>0</v>
      </c>
      <c r="AO388" s="138">
        <v>0</v>
      </c>
      <c r="AP388" s="138">
        <v>0</v>
      </c>
      <c r="AQ388" s="138">
        <v>0</v>
      </c>
      <c r="AR388" s="241">
        <v>0</v>
      </c>
      <c r="AS388" s="247">
        <v>88.136727549467281</v>
      </c>
      <c r="AT388" s="138">
        <v>86.8341722972973</v>
      </c>
      <c r="AU388" s="138">
        <v>0</v>
      </c>
      <c r="AV388" s="138">
        <v>0</v>
      </c>
      <c r="AW388" s="138">
        <v>0</v>
      </c>
      <c r="AX388" s="138">
        <v>0</v>
      </c>
      <c r="AY388" s="138">
        <v>100</v>
      </c>
      <c r="AZ388" s="138">
        <v>0</v>
      </c>
      <c r="BA388" s="138">
        <v>100</v>
      </c>
      <c r="BB388" s="241">
        <v>0</v>
      </c>
    </row>
    <row r="389" spans="1:54" s="174" customFormat="1" ht="18" customHeight="1" x14ac:dyDescent="0.25">
      <c r="A389" s="244">
        <v>21</v>
      </c>
      <c r="B389" s="245">
        <v>223800</v>
      </c>
      <c r="C389" s="238">
        <v>382</v>
      </c>
      <c r="D389" s="239" t="s">
        <v>1574</v>
      </c>
      <c r="E389" s="247">
        <v>3603.1</v>
      </c>
      <c r="F389" s="138">
        <v>3193.2</v>
      </c>
      <c r="G389" s="138">
        <v>0</v>
      </c>
      <c r="H389" s="138">
        <v>0</v>
      </c>
      <c r="I389" s="138">
        <v>0</v>
      </c>
      <c r="J389" s="138">
        <v>0</v>
      </c>
      <c r="K389" s="138">
        <v>0</v>
      </c>
      <c r="L389" s="138">
        <v>0</v>
      </c>
      <c r="M389" s="138">
        <v>409.9</v>
      </c>
      <c r="N389" s="241">
        <v>0</v>
      </c>
      <c r="O389" s="240">
        <v>3805.8999999999996</v>
      </c>
      <c r="P389" s="138">
        <v>3396</v>
      </c>
      <c r="Q389" s="139">
        <v>0</v>
      </c>
      <c r="R389" s="139">
        <v>0</v>
      </c>
      <c r="S389" s="138">
        <v>0</v>
      </c>
      <c r="T389" s="139">
        <v>0</v>
      </c>
      <c r="U389" s="139">
        <v>0</v>
      </c>
      <c r="V389" s="139">
        <v>0</v>
      </c>
      <c r="W389" s="139">
        <v>409.9</v>
      </c>
      <c r="X389" s="242">
        <v>0</v>
      </c>
      <c r="Y389" s="243">
        <v>3123.8733000000002</v>
      </c>
      <c r="Z389" s="139">
        <v>2850.75</v>
      </c>
      <c r="AA389" s="139">
        <v>0</v>
      </c>
      <c r="AB389" s="139">
        <v>0</v>
      </c>
      <c r="AC389" s="139">
        <v>0</v>
      </c>
      <c r="AD389" s="149">
        <v>0</v>
      </c>
      <c r="AE389" s="139">
        <v>0</v>
      </c>
      <c r="AF389" s="139">
        <v>0</v>
      </c>
      <c r="AG389" s="140">
        <v>273.12329999999997</v>
      </c>
      <c r="AH389" s="142">
        <v>0</v>
      </c>
      <c r="AI389" s="247">
        <v>-682.02669999999944</v>
      </c>
      <c r="AJ389" s="138">
        <v>-545.25</v>
      </c>
      <c r="AK389" s="138">
        <v>0</v>
      </c>
      <c r="AL389" s="138">
        <v>0</v>
      </c>
      <c r="AM389" s="138">
        <v>0</v>
      </c>
      <c r="AN389" s="138">
        <v>0</v>
      </c>
      <c r="AO389" s="138">
        <v>0</v>
      </c>
      <c r="AP389" s="138">
        <v>0</v>
      </c>
      <c r="AQ389" s="138">
        <v>-136.77670000000001</v>
      </c>
      <c r="AR389" s="241">
        <v>0</v>
      </c>
      <c r="AS389" s="247">
        <v>82.079752489555702</v>
      </c>
      <c r="AT389" s="138">
        <v>83.944346289752644</v>
      </c>
      <c r="AU389" s="138">
        <v>0</v>
      </c>
      <c r="AV389" s="138">
        <v>0</v>
      </c>
      <c r="AW389" s="138">
        <v>0</v>
      </c>
      <c r="AX389" s="138">
        <v>0</v>
      </c>
      <c r="AY389" s="138">
        <v>0</v>
      </c>
      <c r="AZ389" s="138">
        <v>0</v>
      </c>
      <c r="BA389" s="138">
        <v>66.631690656257632</v>
      </c>
      <c r="BB389" s="241">
        <v>0</v>
      </c>
    </row>
    <row r="390" spans="1:54" s="174" customFormat="1" ht="18" customHeight="1" x14ac:dyDescent="0.25">
      <c r="A390" s="244">
        <v>0</v>
      </c>
      <c r="B390" s="244"/>
      <c r="C390" s="238">
        <v>383</v>
      </c>
      <c r="D390" s="239"/>
      <c r="E390" s="240">
        <v>0</v>
      </c>
      <c r="F390" s="138"/>
      <c r="G390" s="138"/>
      <c r="H390" s="138"/>
      <c r="I390" s="138"/>
      <c r="J390" s="138"/>
      <c r="K390" s="138"/>
      <c r="L390" s="138"/>
      <c r="M390" s="138"/>
      <c r="N390" s="241"/>
      <c r="O390" s="240">
        <v>0</v>
      </c>
      <c r="P390" s="138">
        <v>0</v>
      </c>
      <c r="Q390" s="139"/>
      <c r="R390" s="139"/>
      <c r="S390" s="138">
        <v>0</v>
      </c>
      <c r="T390" s="139">
        <v>0</v>
      </c>
      <c r="U390" s="139"/>
      <c r="V390" s="139"/>
      <c r="W390" s="139"/>
      <c r="X390" s="242"/>
      <c r="Y390" s="243">
        <v>0</v>
      </c>
      <c r="Z390" s="139">
        <v>0</v>
      </c>
      <c r="AA390" s="139"/>
      <c r="AB390" s="139"/>
      <c r="AC390" s="139">
        <v>0</v>
      </c>
      <c r="AD390" s="149">
        <v>0</v>
      </c>
      <c r="AE390" s="139"/>
      <c r="AF390" s="139"/>
      <c r="AG390" s="140"/>
      <c r="AH390" s="142"/>
      <c r="AI390" s="240">
        <v>0</v>
      </c>
      <c r="AJ390" s="138">
        <v>0</v>
      </c>
      <c r="AK390" s="138">
        <v>0</v>
      </c>
      <c r="AL390" s="138">
        <v>0</v>
      </c>
      <c r="AM390" s="138">
        <v>0</v>
      </c>
      <c r="AN390" s="138">
        <v>0</v>
      </c>
      <c r="AO390" s="138">
        <v>0</v>
      </c>
      <c r="AP390" s="138">
        <v>0</v>
      </c>
      <c r="AQ390" s="138">
        <v>0</v>
      </c>
      <c r="AR390" s="241">
        <v>0</v>
      </c>
      <c r="AS390" s="240">
        <v>0</v>
      </c>
      <c r="AT390" s="138">
        <v>0</v>
      </c>
      <c r="AU390" s="138">
        <v>0</v>
      </c>
      <c r="AV390" s="138">
        <v>0</v>
      </c>
      <c r="AW390" s="138">
        <v>0</v>
      </c>
      <c r="AX390" s="138">
        <v>0</v>
      </c>
      <c r="AY390" s="138">
        <v>0</v>
      </c>
      <c r="AZ390" s="138">
        <v>0</v>
      </c>
      <c r="BA390" s="138">
        <v>0</v>
      </c>
      <c r="BB390" s="241">
        <v>0</v>
      </c>
    </row>
    <row r="391" spans="1:54" s="174" customFormat="1" ht="18" customHeight="1" x14ac:dyDescent="0.25">
      <c r="A391" s="244">
        <v>20</v>
      </c>
      <c r="B391" s="245">
        <v>224100</v>
      </c>
      <c r="C391" s="238">
        <v>384</v>
      </c>
      <c r="D391" s="246" t="s">
        <v>1575</v>
      </c>
      <c r="E391" s="247">
        <v>199651.90000000002</v>
      </c>
      <c r="F391" s="144">
        <v>167011.70000000001</v>
      </c>
      <c r="G391" s="144">
        <v>0</v>
      </c>
      <c r="H391" s="144">
        <v>2675.6</v>
      </c>
      <c r="I391" s="144">
        <v>4276</v>
      </c>
      <c r="J391" s="144">
        <v>0</v>
      </c>
      <c r="K391" s="144">
        <v>0</v>
      </c>
      <c r="L391" s="144">
        <v>2300</v>
      </c>
      <c r="M391" s="144">
        <v>21847.800000000003</v>
      </c>
      <c r="N391" s="248">
        <v>1540.8</v>
      </c>
      <c r="O391" s="247">
        <v>214419.69999999998</v>
      </c>
      <c r="P391" s="144">
        <v>181577</v>
      </c>
      <c r="Q391" s="144">
        <v>0</v>
      </c>
      <c r="R391" s="144">
        <v>102</v>
      </c>
      <c r="S391" s="144">
        <v>2773.5</v>
      </c>
      <c r="T391" s="144">
        <v>4278.5999999999995</v>
      </c>
      <c r="U391" s="144">
        <v>0</v>
      </c>
      <c r="V391" s="144">
        <v>2300</v>
      </c>
      <c r="W391" s="144">
        <v>21847.800000000003</v>
      </c>
      <c r="X391" s="248">
        <v>1540.8</v>
      </c>
      <c r="Y391" s="247">
        <v>210290.06719999999</v>
      </c>
      <c r="Z391" s="144">
        <v>178258.35189999998</v>
      </c>
      <c r="AA391" s="144">
        <v>0</v>
      </c>
      <c r="AB391" s="144">
        <v>102</v>
      </c>
      <c r="AC391" s="144">
        <v>2698.2448999999997</v>
      </c>
      <c r="AD391" s="149">
        <v>3559.192</v>
      </c>
      <c r="AE391" s="144">
        <v>0</v>
      </c>
      <c r="AF391" s="144">
        <v>2294.3924000000002</v>
      </c>
      <c r="AG391" s="144">
        <v>21837.086000000003</v>
      </c>
      <c r="AH391" s="248">
        <v>1540.8</v>
      </c>
      <c r="AI391" s="247">
        <v>-4129.6327999999921</v>
      </c>
      <c r="AJ391" s="144">
        <v>-3318.6481000000203</v>
      </c>
      <c r="AK391" s="144">
        <v>0</v>
      </c>
      <c r="AL391" s="144">
        <v>0</v>
      </c>
      <c r="AM391" s="144">
        <v>-75.255100000000311</v>
      </c>
      <c r="AN391" s="144">
        <v>-719.40799999999945</v>
      </c>
      <c r="AO391" s="144">
        <v>0</v>
      </c>
      <c r="AP391" s="144">
        <v>-5.6075999999998203</v>
      </c>
      <c r="AQ391" s="144">
        <v>-10.713999999999942</v>
      </c>
      <c r="AR391" s="248">
        <v>0</v>
      </c>
      <c r="AS391" s="247">
        <v>98.074042263840497</v>
      </c>
      <c r="AT391" s="144">
        <v>98.172319126321057</v>
      </c>
      <c r="AU391" s="144">
        <v>0</v>
      </c>
      <c r="AV391" s="144">
        <v>100</v>
      </c>
      <c r="AW391" s="144">
        <v>97.286637822246249</v>
      </c>
      <c r="AX391" s="144">
        <v>83.185901930538037</v>
      </c>
      <c r="AY391" s="144">
        <v>0</v>
      </c>
      <c r="AZ391" s="144">
        <v>99.756191304347823</v>
      </c>
      <c r="BA391" s="144">
        <v>99.95096073746555</v>
      </c>
      <c r="BB391" s="248">
        <v>100</v>
      </c>
    </row>
    <row r="392" spans="1:54" s="237" customFormat="1" ht="18" customHeight="1" x14ac:dyDescent="0.2">
      <c r="A392" s="244">
        <v>22</v>
      </c>
      <c r="B392" s="245">
        <v>224100</v>
      </c>
      <c r="C392" s="238">
        <v>385</v>
      </c>
      <c r="D392" s="246" t="s">
        <v>1265</v>
      </c>
      <c r="E392" s="247">
        <v>122048</v>
      </c>
      <c r="F392" s="144">
        <v>103654</v>
      </c>
      <c r="G392" s="144">
        <v>0</v>
      </c>
      <c r="H392" s="144">
        <v>0</v>
      </c>
      <c r="I392" s="144">
        <v>4224.7</v>
      </c>
      <c r="J392" s="144">
        <v>0</v>
      </c>
      <c r="K392" s="144">
        <v>0</v>
      </c>
      <c r="L392" s="144">
        <v>0</v>
      </c>
      <c r="M392" s="144">
        <v>12628.5</v>
      </c>
      <c r="N392" s="248">
        <v>1540.8</v>
      </c>
      <c r="O392" s="247">
        <v>131430.99999999997</v>
      </c>
      <c r="P392" s="144">
        <v>112935</v>
      </c>
      <c r="Q392" s="144">
        <v>0</v>
      </c>
      <c r="R392" s="144">
        <v>102</v>
      </c>
      <c r="S392" s="144">
        <v>0</v>
      </c>
      <c r="T392" s="144">
        <v>4224.7</v>
      </c>
      <c r="U392" s="144">
        <v>0</v>
      </c>
      <c r="V392" s="144">
        <v>0</v>
      </c>
      <c r="W392" s="144">
        <v>12628.5</v>
      </c>
      <c r="X392" s="248">
        <v>1540.8</v>
      </c>
      <c r="Y392" s="247">
        <v>128924.9213</v>
      </c>
      <c r="Z392" s="144">
        <v>111148.3293</v>
      </c>
      <c r="AA392" s="144">
        <v>0</v>
      </c>
      <c r="AB392" s="144">
        <v>102</v>
      </c>
      <c r="AC392" s="144">
        <v>0</v>
      </c>
      <c r="AD392" s="149">
        <v>3505.2919999999999</v>
      </c>
      <c r="AE392" s="144">
        <v>0</v>
      </c>
      <c r="AF392" s="144">
        <v>0</v>
      </c>
      <c r="AG392" s="144">
        <v>12628.5</v>
      </c>
      <c r="AH392" s="248">
        <v>1540.8</v>
      </c>
      <c r="AI392" s="247">
        <v>-2506.0786999999691</v>
      </c>
      <c r="AJ392" s="144">
        <v>-1786.6707000000024</v>
      </c>
      <c r="AK392" s="144">
        <v>0</v>
      </c>
      <c r="AL392" s="144">
        <v>0</v>
      </c>
      <c r="AM392" s="144">
        <v>0</v>
      </c>
      <c r="AN392" s="144">
        <v>-719.4079999999999</v>
      </c>
      <c r="AO392" s="144">
        <v>0</v>
      </c>
      <c r="AP392" s="144">
        <v>0</v>
      </c>
      <c r="AQ392" s="144">
        <v>0</v>
      </c>
      <c r="AR392" s="248">
        <v>0</v>
      </c>
      <c r="AS392" s="247">
        <v>98.093236222808954</v>
      </c>
      <c r="AT392" s="144">
        <v>98.417965466861475</v>
      </c>
      <c r="AU392" s="144">
        <v>0</v>
      </c>
      <c r="AV392" s="144">
        <v>100</v>
      </c>
      <c r="AW392" s="144">
        <v>0</v>
      </c>
      <c r="AX392" s="144">
        <v>82.971382583378698</v>
      </c>
      <c r="AY392" s="144">
        <v>0</v>
      </c>
      <c r="AZ392" s="144">
        <v>0</v>
      </c>
      <c r="BA392" s="144">
        <v>100</v>
      </c>
      <c r="BB392" s="248">
        <v>100</v>
      </c>
    </row>
    <row r="393" spans="1:54" s="237" customFormat="1" ht="18" customHeight="1" x14ac:dyDescent="0.2">
      <c r="A393" s="244">
        <v>21</v>
      </c>
      <c r="B393" s="245">
        <v>224100</v>
      </c>
      <c r="C393" s="238">
        <v>386</v>
      </c>
      <c r="D393" s="246" t="s">
        <v>1266</v>
      </c>
      <c r="E393" s="247">
        <v>77603.89999999998</v>
      </c>
      <c r="F393" s="144">
        <v>63357.700000000004</v>
      </c>
      <c r="G393" s="144">
        <v>0</v>
      </c>
      <c r="H393" s="144">
        <v>2675.6</v>
      </c>
      <c r="I393" s="144">
        <v>51.3</v>
      </c>
      <c r="J393" s="144">
        <v>0</v>
      </c>
      <c r="K393" s="144">
        <v>0</v>
      </c>
      <c r="L393" s="144">
        <v>2300</v>
      </c>
      <c r="M393" s="144">
        <v>9219.3000000000011</v>
      </c>
      <c r="N393" s="248">
        <v>0</v>
      </c>
      <c r="O393" s="247">
        <v>82988.699999999983</v>
      </c>
      <c r="P393" s="144">
        <v>68642</v>
      </c>
      <c r="Q393" s="144">
        <v>0</v>
      </c>
      <c r="R393" s="144">
        <v>0</v>
      </c>
      <c r="S393" s="144">
        <v>2773.5</v>
      </c>
      <c r="T393" s="144">
        <v>53.9</v>
      </c>
      <c r="U393" s="144">
        <v>0</v>
      </c>
      <c r="V393" s="144">
        <v>2300</v>
      </c>
      <c r="W393" s="144">
        <v>9219.3000000000011</v>
      </c>
      <c r="X393" s="248">
        <v>0</v>
      </c>
      <c r="Y393" s="247">
        <v>81365.145899999989</v>
      </c>
      <c r="Z393" s="144">
        <v>67110.022599999997</v>
      </c>
      <c r="AA393" s="144">
        <v>0</v>
      </c>
      <c r="AB393" s="144">
        <v>0</v>
      </c>
      <c r="AC393" s="144">
        <v>2698.2448999999997</v>
      </c>
      <c r="AD393" s="149">
        <v>53.9</v>
      </c>
      <c r="AE393" s="144">
        <v>0</v>
      </c>
      <c r="AF393" s="144">
        <v>2294.3924000000002</v>
      </c>
      <c r="AG393" s="144">
        <v>9208.5860000000011</v>
      </c>
      <c r="AH393" s="248">
        <v>0</v>
      </c>
      <c r="AI393" s="247">
        <v>-1623.5540999999939</v>
      </c>
      <c r="AJ393" s="144">
        <v>-1531.9774000000034</v>
      </c>
      <c r="AK393" s="144">
        <v>0</v>
      </c>
      <c r="AL393" s="144">
        <v>0</v>
      </c>
      <c r="AM393" s="144">
        <v>-75.255100000000311</v>
      </c>
      <c r="AN393" s="144">
        <v>0</v>
      </c>
      <c r="AO393" s="144">
        <v>0</v>
      </c>
      <c r="AP393" s="144">
        <v>-5.6075999999998203</v>
      </c>
      <c r="AQ393" s="144">
        <v>-10.713999999999942</v>
      </c>
      <c r="AR393" s="248">
        <v>0</v>
      </c>
      <c r="AS393" s="247">
        <v>98.043644375680074</v>
      </c>
      <c r="AT393" s="144">
        <v>97.768163223682294</v>
      </c>
      <c r="AU393" s="144">
        <v>0</v>
      </c>
      <c r="AV393" s="144">
        <v>0</v>
      </c>
      <c r="AW393" s="144">
        <v>97.286637822246249</v>
      </c>
      <c r="AX393" s="144">
        <v>100</v>
      </c>
      <c r="AY393" s="144">
        <v>0</v>
      </c>
      <c r="AZ393" s="144">
        <v>99.756191304347823</v>
      </c>
      <c r="BA393" s="144">
        <v>99.883787272352563</v>
      </c>
      <c r="BB393" s="248">
        <v>0</v>
      </c>
    </row>
    <row r="394" spans="1:54" s="174" customFormat="1" ht="27" customHeight="1" x14ac:dyDescent="0.25">
      <c r="A394" s="244">
        <v>22</v>
      </c>
      <c r="B394" s="245">
        <v>224100</v>
      </c>
      <c r="C394" s="238">
        <v>387</v>
      </c>
      <c r="D394" s="239" t="s">
        <v>1291</v>
      </c>
      <c r="E394" s="247">
        <v>122048</v>
      </c>
      <c r="F394" s="138">
        <v>103654</v>
      </c>
      <c r="G394" s="138">
        <v>0</v>
      </c>
      <c r="H394" s="138">
        <v>0</v>
      </c>
      <c r="I394" s="138">
        <v>4224.7</v>
      </c>
      <c r="J394" s="138">
        <v>0</v>
      </c>
      <c r="K394" s="138">
        <v>0</v>
      </c>
      <c r="L394" s="138">
        <v>0</v>
      </c>
      <c r="M394" s="138">
        <v>12628.5</v>
      </c>
      <c r="N394" s="241">
        <v>1540.8</v>
      </c>
      <c r="O394" s="240">
        <v>131430.99999999997</v>
      </c>
      <c r="P394" s="138">
        <v>112935</v>
      </c>
      <c r="Q394" s="139">
        <v>0</v>
      </c>
      <c r="R394" s="139">
        <v>102</v>
      </c>
      <c r="S394" s="138">
        <v>0</v>
      </c>
      <c r="T394" s="139">
        <v>4224.7</v>
      </c>
      <c r="U394" s="139">
        <v>0</v>
      </c>
      <c r="V394" s="139">
        <v>0</v>
      </c>
      <c r="W394" s="139">
        <v>12628.5</v>
      </c>
      <c r="X394" s="242">
        <v>1540.8</v>
      </c>
      <c r="Y394" s="243">
        <v>128924.9213</v>
      </c>
      <c r="Z394" s="139">
        <v>111148.3293</v>
      </c>
      <c r="AA394" s="139">
        <v>0</v>
      </c>
      <c r="AB394" s="139">
        <v>102</v>
      </c>
      <c r="AC394" s="139">
        <v>0</v>
      </c>
      <c r="AD394" s="149">
        <v>3505.2919999999999</v>
      </c>
      <c r="AE394" s="139">
        <v>0</v>
      </c>
      <c r="AF394" s="139">
        <v>0</v>
      </c>
      <c r="AG394" s="140">
        <v>12628.5</v>
      </c>
      <c r="AH394" s="142">
        <v>1540.8</v>
      </c>
      <c r="AI394" s="247">
        <v>-2506.0786999999691</v>
      </c>
      <c r="AJ394" s="138">
        <v>-1786.6707000000024</v>
      </c>
      <c r="AK394" s="138">
        <v>0</v>
      </c>
      <c r="AL394" s="138">
        <v>0</v>
      </c>
      <c r="AM394" s="138">
        <v>0</v>
      </c>
      <c r="AN394" s="138">
        <v>-719.4079999999999</v>
      </c>
      <c r="AO394" s="138">
        <v>0</v>
      </c>
      <c r="AP394" s="138">
        <v>0</v>
      </c>
      <c r="AQ394" s="138">
        <v>0</v>
      </c>
      <c r="AR394" s="241">
        <v>0</v>
      </c>
      <c r="AS394" s="247">
        <v>98.093236222808954</v>
      </c>
      <c r="AT394" s="138">
        <v>98.417965466861475</v>
      </c>
      <c r="AU394" s="138">
        <v>0</v>
      </c>
      <c r="AV394" s="138">
        <v>100</v>
      </c>
      <c r="AW394" s="138">
        <v>0</v>
      </c>
      <c r="AX394" s="138">
        <v>82.971382583378698</v>
      </c>
      <c r="AY394" s="138">
        <v>0</v>
      </c>
      <c r="AZ394" s="138">
        <v>0</v>
      </c>
      <c r="BA394" s="138">
        <v>100</v>
      </c>
      <c r="BB394" s="241">
        <v>100</v>
      </c>
    </row>
    <row r="395" spans="1:54" s="174" customFormat="1" ht="18" customHeight="1" x14ac:dyDescent="0.25">
      <c r="A395" s="244">
        <v>21</v>
      </c>
      <c r="B395" s="245">
        <v>224100</v>
      </c>
      <c r="C395" s="238">
        <v>388</v>
      </c>
      <c r="D395" s="239" t="s">
        <v>1576</v>
      </c>
      <c r="E395" s="247">
        <v>805</v>
      </c>
      <c r="F395" s="138">
        <v>430.9</v>
      </c>
      <c r="G395" s="138">
        <v>0</v>
      </c>
      <c r="H395" s="138">
        <v>0</v>
      </c>
      <c r="I395" s="138">
        <v>0</v>
      </c>
      <c r="J395" s="138">
        <v>0</v>
      </c>
      <c r="K395" s="138">
        <v>0</v>
      </c>
      <c r="L395" s="138">
        <v>300</v>
      </c>
      <c r="M395" s="138">
        <v>74.099999999999994</v>
      </c>
      <c r="N395" s="241">
        <v>0</v>
      </c>
      <c r="O395" s="240">
        <v>878.10000000000014</v>
      </c>
      <c r="P395" s="138">
        <v>504.00000000000006</v>
      </c>
      <c r="Q395" s="139">
        <v>0</v>
      </c>
      <c r="R395" s="139">
        <v>0</v>
      </c>
      <c r="S395" s="138">
        <v>0</v>
      </c>
      <c r="T395" s="139">
        <v>0</v>
      </c>
      <c r="U395" s="139">
        <v>0</v>
      </c>
      <c r="V395" s="139">
        <v>300</v>
      </c>
      <c r="W395" s="139">
        <v>74.099999999999994</v>
      </c>
      <c r="X395" s="242">
        <v>0</v>
      </c>
      <c r="Y395" s="243">
        <v>872.65510000000006</v>
      </c>
      <c r="Z395" s="139">
        <v>504.00000000000006</v>
      </c>
      <c r="AA395" s="139">
        <v>0</v>
      </c>
      <c r="AB395" s="139">
        <v>0</v>
      </c>
      <c r="AC395" s="139">
        <v>0</v>
      </c>
      <c r="AD395" s="149">
        <v>0</v>
      </c>
      <c r="AE395" s="139">
        <v>0</v>
      </c>
      <c r="AF395" s="139">
        <v>294.55540000000002</v>
      </c>
      <c r="AG395" s="140">
        <v>74.099699999999999</v>
      </c>
      <c r="AH395" s="142">
        <v>0</v>
      </c>
      <c r="AI395" s="247">
        <v>-5.4449000000000751</v>
      </c>
      <c r="AJ395" s="138">
        <v>0</v>
      </c>
      <c r="AK395" s="138">
        <v>0</v>
      </c>
      <c r="AL395" s="138">
        <v>0</v>
      </c>
      <c r="AM395" s="138">
        <v>0</v>
      </c>
      <c r="AN395" s="138">
        <v>0</v>
      </c>
      <c r="AO395" s="138">
        <v>0</v>
      </c>
      <c r="AP395" s="138">
        <v>-5.4445999999999799</v>
      </c>
      <c r="AQ395" s="138">
        <v>-2.9999999999574811E-4</v>
      </c>
      <c r="AR395" s="241">
        <v>0</v>
      </c>
      <c r="AS395" s="247">
        <v>99.37992256007287</v>
      </c>
      <c r="AT395" s="138">
        <v>100</v>
      </c>
      <c r="AU395" s="138">
        <v>0</v>
      </c>
      <c r="AV395" s="138">
        <v>0</v>
      </c>
      <c r="AW395" s="138">
        <v>0</v>
      </c>
      <c r="AX395" s="138">
        <v>0</v>
      </c>
      <c r="AY395" s="138">
        <v>0</v>
      </c>
      <c r="AZ395" s="138">
        <v>98.18513333333334</v>
      </c>
      <c r="BA395" s="138">
        <v>99.999595141700411</v>
      </c>
      <c r="BB395" s="241">
        <v>0</v>
      </c>
    </row>
    <row r="396" spans="1:54" s="174" customFormat="1" ht="18" customHeight="1" x14ac:dyDescent="0.25">
      <c r="A396" s="244">
        <v>21</v>
      </c>
      <c r="B396" s="245">
        <v>224100</v>
      </c>
      <c r="C396" s="238">
        <v>389</v>
      </c>
      <c r="D396" s="239" t="s">
        <v>1577</v>
      </c>
      <c r="E396" s="247">
        <v>818.4</v>
      </c>
      <c r="F396" s="138">
        <v>690.4</v>
      </c>
      <c r="G396" s="138">
        <v>0</v>
      </c>
      <c r="H396" s="138">
        <v>0</v>
      </c>
      <c r="I396" s="138">
        <v>0</v>
      </c>
      <c r="J396" s="138">
        <v>0</v>
      </c>
      <c r="K396" s="138">
        <v>0</v>
      </c>
      <c r="L396" s="138">
        <v>0</v>
      </c>
      <c r="M396" s="138">
        <v>128</v>
      </c>
      <c r="N396" s="241">
        <v>0</v>
      </c>
      <c r="O396" s="240">
        <v>910.00000000000011</v>
      </c>
      <c r="P396" s="138">
        <v>782</v>
      </c>
      <c r="Q396" s="139">
        <v>0</v>
      </c>
      <c r="R396" s="139">
        <v>0</v>
      </c>
      <c r="S396" s="138">
        <v>0</v>
      </c>
      <c r="T396" s="139">
        <v>0</v>
      </c>
      <c r="U396" s="139">
        <v>0</v>
      </c>
      <c r="V396" s="139">
        <v>0</v>
      </c>
      <c r="W396" s="139">
        <v>128</v>
      </c>
      <c r="X396" s="242">
        <v>0</v>
      </c>
      <c r="Y396" s="243">
        <v>879.55900000000008</v>
      </c>
      <c r="Z396" s="139">
        <v>752.96540000000005</v>
      </c>
      <c r="AA396" s="139">
        <v>0</v>
      </c>
      <c r="AB396" s="139">
        <v>0</v>
      </c>
      <c r="AC396" s="139">
        <v>0</v>
      </c>
      <c r="AD396" s="149">
        <v>0</v>
      </c>
      <c r="AE396" s="139">
        <v>0</v>
      </c>
      <c r="AF396" s="139">
        <v>0</v>
      </c>
      <c r="AG396" s="140">
        <v>126.5936</v>
      </c>
      <c r="AH396" s="142">
        <v>0</v>
      </c>
      <c r="AI396" s="247">
        <v>-30.441000000000031</v>
      </c>
      <c r="AJ396" s="138">
        <v>-29.034599999999955</v>
      </c>
      <c r="AK396" s="138">
        <v>0</v>
      </c>
      <c r="AL396" s="138">
        <v>0</v>
      </c>
      <c r="AM396" s="138">
        <v>0</v>
      </c>
      <c r="AN396" s="138">
        <v>0</v>
      </c>
      <c r="AO396" s="138">
        <v>0</v>
      </c>
      <c r="AP396" s="138">
        <v>0</v>
      </c>
      <c r="AQ396" s="138">
        <v>-1.406400000000005</v>
      </c>
      <c r="AR396" s="241">
        <v>0</v>
      </c>
      <c r="AS396" s="247">
        <v>96.654835164835163</v>
      </c>
      <c r="AT396" s="138">
        <v>96.287135549872133</v>
      </c>
      <c r="AU396" s="138">
        <v>0</v>
      </c>
      <c r="AV396" s="138">
        <v>0</v>
      </c>
      <c r="AW396" s="138">
        <v>0</v>
      </c>
      <c r="AX396" s="138">
        <v>0</v>
      </c>
      <c r="AY396" s="138">
        <v>0</v>
      </c>
      <c r="AZ396" s="138">
        <v>0</v>
      </c>
      <c r="BA396" s="138">
        <v>98.90124999999999</v>
      </c>
      <c r="BB396" s="241">
        <v>0</v>
      </c>
    </row>
    <row r="397" spans="1:54" s="174" customFormat="1" ht="18" customHeight="1" x14ac:dyDescent="0.25">
      <c r="A397" s="244">
        <v>21</v>
      </c>
      <c r="B397" s="245">
        <v>224100</v>
      </c>
      <c r="C397" s="238">
        <v>390</v>
      </c>
      <c r="D397" s="239" t="s">
        <v>1578</v>
      </c>
      <c r="E397" s="247">
        <v>464.5</v>
      </c>
      <c r="F397" s="138">
        <v>387.9</v>
      </c>
      <c r="G397" s="138">
        <v>0</v>
      </c>
      <c r="H397" s="138">
        <v>0</v>
      </c>
      <c r="I397" s="138">
        <v>0</v>
      </c>
      <c r="J397" s="138">
        <v>0</v>
      </c>
      <c r="K397" s="138">
        <v>0</v>
      </c>
      <c r="L397" s="138">
        <v>0</v>
      </c>
      <c r="M397" s="138">
        <v>76.599999999999994</v>
      </c>
      <c r="N397" s="241">
        <v>0</v>
      </c>
      <c r="O397" s="240">
        <v>516.90000000000009</v>
      </c>
      <c r="P397" s="138">
        <v>440.3</v>
      </c>
      <c r="Q397" s="139">
        <v>0</v>
      </c>
      <c r="R397" s="139">
        <v>0</v>
      </c>
      <c r="S397" s="138">
        <v>0</v>
      </c>
      <c r="T397" s="139">
        <v>0</v>
      </c>
      <c r="U397" s="139">
        <v>0</v>
      </c>
      <c r="V397" s="139">
        <v>0</v>
      </c>
      <c r="W397" s="139">
        <v>76.599999999999994</v>
      </c>
      <c r="X397" s="242">
        <v>0</v>
      </c>
      <c r="Y397" s="243">
        <v>516.89599999999996</v>
      </c>
      <c r="Z397" s="139">
        <v>440.3</v>
      </c>
      <c r="AA397" s="139">
        <v>0</v>
      </c>
      <c r="AB397" s="139">
        <v>0</v>
      </c>
      <c r="AC397" s="139">
        <v>0</v>
      </c>
      <c r="AD397" s="149">
        <v>0</v>
      </c>
      <c r="AE397" s="139">
        <v>0</v>
      </c>
      <c r="AF397" s="139">
        <v>0</v>
      </c>
      <c r="AG397" s="140">
        <v>76.596000000000004</v>
      </c>
      <c r="AH397" s="142">
        <v>0</v>
      </c>
      <c r="AI397" s="247">
        <v>-4.0000000001327862E-3</v>
      </c>
      <c r="AJ397" s="138">
        <v>0</v>
      </c>
      <c r="AK397" s="138">
        <v>0</v>
      </c>
      <c r="AL397" s="138">
        <v>0</v>
      </c>
      <c r="AM397" s="138">
        <v>0</v>
      </c>
      <c r="AN397" s="138">
        <v>0</v>
      </c>
      <c r="AO397" s="138">
        <v>0</v>
      </c>
      <c r="AP397" s="138">
        <v>0</v>
      </c>
      <c r="AQ397" s="138">
        <v>-3.9999999999906777E-3</v>
      </c>
      <c r="AR397" s="241">
        <v>0</v>
      </c>
      <c r="AS397" s="247">
        <v>99.999226155929549</v>
      </c>
      <c r="AT397" s="138">
        <v>100</v>
      </c>
      <c r="AU397" s="138">
        <v>0</v>
      </c>
      <c r="AV397" s="138">
        <v>0</v>
      </c>
      <c r="AW397" s="138">
        <v>0</v>
      </c>
      <c r="AX397" s="138">
        <v>0</v>
      </c>
      <c r="AY397" s="138">
        <v>0</v>
      </c>
      <c r="AZ397" s="138">
        <v>0</v>
      </c>
      <c r="BA397" s="138">
        <v>99.994778067885122</v>
      </c>
      <c r="BB397" s="241">
        <v>0</v>
      </c>
    </row>
    <row r="398" spans="1:54" s="174" customFormat="1" ht="18" customHeight="1" x14ac:dyDescent="0.25">
      <c r="A398" s="244">
        <v>21</v>
      </c>
      <c r="B398" s="245">
        <v>224100</v>
      </c>
      <c r="C398" s="238">
        <v>391</v>
      </c>
      <c r="D398" s="239" t="s">
        <v>1579</v>
      </c>
      <c r="E398" s="247">
        <v>939.90000000000009</v>
      </c>
      <c r="F398" s="138">
        <v>757.7</v>
      </c>
      <c r="G398" s="138">
        <v>0</v>
      </c>
      <c r="H398" s="138">
        <v>0</v>
      </c>
      <c r="I398" s="138">
        <v>0</v>
      </c>
      <c r="J398" s="138">
        <v>0</v>
      </c>
      <c r="K398" s="138">
        <v>0</v>
      </c>
      <c r="L398" s="138">
        <v>0</v>
      </c>
      <c r="M398" s="138">
        <v>182.2</v>
      </c>
      <c r="N398" s="241">
        <v>0</v>
      </c>
      <c r="O398" s="240">
        <v>1016.3000000000002</v>
      </c>
      <c r="P398" s="138">
        <v>834.1</v>
      </c>
      <c r="Q398" s="139">
        <v>0</v>
      </c>
      <c r="R398" s="139">
        <v>0</v>
      </c>
      <c r="S398" s="138">
        <v>0</v>
      </c>
      <c r="T398" s="139">
        <v>0</v>
      </c>
      <c r="U398" s="139">
        <v>0</v>
      </c>
      <c r="V398" s="139">
        <v>0</v>
      </c>
      <c r="W398" s="139">
        <v>182.2</v>
      </c>
      <c r="X398" s="242">
        <v>0</v>
      </c>
      <c r="Y398" s="243">
        <v>932.65660000000003</v>
      </c>
      <c r="Z398" s="139">
        <v>750.4579</v>
      </c>
      <c r="AA398" s="139">
        <v>0</v>
      </c>
      <c r="AB398" s="139">
        <v>0</v>
      </c>
      <c r="AC398" s="139">
        <v>0</v>
      </c>
      <c r="AD398" s="149">
        <v>0</v>
      </c>
      <c r="AE398" s="139">
        <v>0</v>
      </c>
      <c r="AF398" s="139">
        <v>0</v>
      </c>
      <c r="AG398" s="140">
        <v>182.1987</v>
      </c>
      <c r="AH398" s="142">
        <v>0</v>
      </c>
      <c r="AI398" s="247">
        <v>-83.643400000000156</v>
      </c>
      <c r="AJ398" s="138">
        <v>-83.642100000000028</v>
      </c>
      <c r="AK398" s="138">
        <v>0</v>
      </c>
      <c r="AL398" s="138">
        <v>0</v>
      </c>
      <c r="AM398" s="138">
        <v>0</v>
      </c>
      <c r="AN398" s="138">
        <v>0</v>
      </c>
      <c r="AO398" s="138">
        <v>0</v>
      </c>
      <c r="AP398" s="138">
        <v>0</v>
      </c>
      <c r="AQ398" s="138">
        <v>-1.2999999999863121E-3</v>
      </c>
      <c r="AR398" s="241">
        <v>0</v>
      </c>
      <c r="AS398" s="247">
        <v>91.769812063367112</v>
      </c>
      <c r="AT398" s="138">
        <v>89.972173600287732</v>
      </c>
      <c r="AU398" s="138">
        <v>0</v>
      </c>
      <c r="AV398" s="138">
        <v>0</v>
      </c>
      <c r="AW398" s="138">
        <v>0</v>
      </c>
      <c r="AX398" s="138">
        <v>0</v>
      </c>
      <c r="AY398" s="138">
        <v>0</v>
      </c>
      <c r="AZ398" s="138">
        <v>0</v>
      </c>
      <c r="BA398" s="138">
        <v>99.99928649835347</v>
      </c>
      <c r="BB398" s="241">
        <v>0</v>
      </c>
    </row>
    <row r="399" spans="1:54" s="174" customFormat="1" ht="18" customHeight="1" x14ac:dyDescent="0.25">
      <c r="A399" s="244">
        <v>21</v>
      </c>
      <c r="B399" s="245">
        <v>224100</v>
      </c>
      <c r="C399" s="238">
        <v>392</v>
      </c>
      <c r="D399" s="239" t="s">
        <v>1580</v>
      </c>
      <c r="E399" s="247">
        <v>4743.8</v>
      </c>
      <c r="F399" s="138">
        <v>4168.5</v>
      </c>
      <c r="G399" s="138">
        <v>0</v>
      </c>
      <c r="H399" s="138">
        <v>0</v>
      </c>
      <c r="I399" s="138">
        <v>0</v>
      </c>
      <c r="J399" s="138">
        <v>0</v>
      </c>
      <c r="K399" s="138">
        <v>0</v>
      </c>
      <c r="L399" s="138">
        <v>0</v>
      </c>
      <c r="M399" s="138">
        <v>575.29999999999995</v>
      </c>
      <c r="N399" s="241">
        <v>0</v>
      </c>
      <c r="O399" s="240">
        <v>4835.3999999999987</v>
      </c>
      <c r="P399" s="138">
        <v>4260.0999999999995</v>
      </c>
      <c r="Q399" s="139">
        <v>0</v>
      </c>
      <c r="R399" s="139">
        <v>0</v>
      </c>
      <c r="S399" s="138">
        <v>0</v>
      </c>
      <c r="T399" s="139">
        <v>0</v>
      </c>
      <c r="U399" s="139">
        <v>0</v>
      </c>
      <c r="V399" s="139">
        <v>0</v>
      </c>
      <c r="W399" s="139">
        <v>575.29999999999995</v>
      </c>
      <c r="X399" s="242">
        <v>0</v>
      </c>
      <c r="Y399" s="243">
        <v>4748.9366</v>
      </c>
      <c r="Z399" s="139">
        <v>4173.6788999999999</v>
      </c>
      <c r="AA399" s="139">
        <v>0</v>
      </c>
      <c r="AB399" s="139">
        <v>0</v>
      </c>
      <c r="AC399" s="139">
        <v>0</v>
      </c>
      <c r="AD399" s="149">
        <v>0</v>
      </c>
      <c r="AE399" s="139">
        <v>0</v>
      </c>
      <c r="AF399" s="139">
        <v>0</v>
      </c>
      <c r="AG399" s="140">
        <v>575.2577</v>
      </c>
      <c r="AH399" s="142">
        <v>0</v>
      </c>
      <c r="AI399" s="247">
        <v>-86.463399999998728</v>
      </c>
      <c r="AJ399" s="138">
        <v>-86.421099999999569</v>
      </c>
      <c r="AK399" s="138">
        <v>0</v>
      </c>
      <c r="AL399" s="138">
        <v>0</v>
      </c>
      <c r="AM399" s="138">
        <v>0</v>
      </c>
      <c r="AN399" s="138">
        <v>0</v>
      </c>
      <c r="AO399" s="138">
        <v>0</v>
      </c>
      <c r="AP399" s="138">
        <v>0</v>
      </c>
      <c r="AQ399" s="138">
        <v>-4.2299999999954707E-2</v>
      </c>
      <c r="AR399" s="241">
        <v>0</v>
      </c>
      <c r="AS399" s="247">
        <v>98.211866650122033</v>
      </c>
      <c r="AT399" s="138">
        <v>97.97138330086149</v>
      </c>
      <c r="AU399" s="138">
        <v>0</v>
      </c>
      <c r="AV399" s="138">
        <v>0</v>
      </c>
      <c r="AW399" s="138">
        <v>0</v>
      </c>
      <c r="AX399" s="138">
        <v>0</v>
      </c>
      <c r="AY399" s="138">
        <v>0</v>
      </c>
      <c r="AZ399" s="138">
        <v>0</v>
      </c>
      <c r="BA399" s="138">
        <v>99.992647314444653</v>
      </c>
      <c r="BB399" s="241">
        <v>0</v>
      </c>
    </row>
    <row r="400" spans="1:54" s="174" customFormat="1" ht="18" customHeight="1" x14ac:dyDescent="0.25">
      <c r="A400" s="244">
        <v>21</v>
      </c>
      <c r="B400" s="245">
        <v>224100</v>
      </c>
      <c r="C400" s="238">
        <v>393</v>
      </c>
      <c r="D400" s="239" t="s">
        <v>1581</v>
      </c>
      <c r="E400" s="247">
        <v>845</v>
      </c>
      <c r="F400" s="138">
        <v>668.4</v>
      </c>
      <c r="G400" s="138">
        <v>0</v>
      </c>
      <c r="H400" s="138">
        <v>0</v>
      </c>
      <c r="I400" s="138">
        <v>0</v>
      </c>
      <c r="J400" s="138">
        <v>0</v>
      </c>
      <c r="K400" s="138">
        <v>0</v>
      </c>
      <c r="L400" s="138">
        <v>0</v>
      </c>
      <c r="M400" s="138">
        <v>176.6</v>
      </c>
      <c r="N400" s="241">
        <v>0</v>
      </c>
      <c r="O400" s="240">
        <v>889.59999999999991</v>
      </c>
      <c r="P400" s="138">
        <v>713</v>
      </c>
      <c r="Q400" s="139">
        <v>0</v>
      </c>
      <c r="R400" s="139">
        <v>0</v>
      </c>
      <c r="S400" s="138">
        <v>0</v>
      </c>
      <c r="T400" s="139">
        <v>0</v>
      </c>
      <c r="U400" s="139">
        <v>0</v>
      </c>
      <c r="V400" s="139">
        <v>0</v>
      </c>
      <c r="W400" s="139">
        <v>176.6</v>
      </c>
      <c r="X400" s="242">
        <v>0</v>
      </c>
      <c r="Y400" s="243">
        <v>889.59019999999998</v>
      </c>
      <c r="Z400" s="139">
        <v>713</v>
      </c>
      <c r="AA400" s="139">
        <v>0</v>
      </c>
      <c r="AB400" s="139">
        <v>0</v>
      </c>
      <c r="AC400" s="139">
        <v>0</v>
      </c>
      <c r="AD400" s="149">
        <v>0</v>
      </c>
      <c r="AE400" s="139">
        <v>0</v>
      </c>
      <c r="AF400" s="139">
        <v>0</v>
      </c>
      <c r="AG400" s="140">
        <v>176.59020000000001</v>
      </c>
      <c r="AH400" s="142">
        <v>0</v>
      </c>
      <c r="AI400" s="247">
        <v>-9.7999999999274223E-3</v>
      </c>
      <c r="AJ400" s="138">
        <v>0</v>
      </c>
      <c r="AK400" s="138">
        <v>0</v>
      </c>
      <c r="AL400" s="138">
        <v>0</v>
      </c>
      <c r="AM400" s="138">
        <v>0</v>
      </c>
      <c r="AN400" s="138">
        <v>0</v>
      </c>
      <c r="AO400" s="138">
        <v>0</v>
      </c>
      <c r="AP400" s="138">
        <v>0</v>
      </c>
      <c r="AQ400" s="138">
        <v>-9.7999999999842657E-3</v>
      </c>
      <c r="AR400" s="241">
        <v>0</v>
      </c>
      <c r="AS400" s="247">
        <v>99.998898381294978</v>
      </c>
      <c r="AT400" s="138">
        <v>100</v>
      </c>
      <c r="AU400" s="138">
        <v>0</v>
      </c>
      <c r="AV400" s="138">
        <v>0</v>
      </c>
      <c r="AW400" s="138">
        <v>0</v>
      </c>
      <c r="AX400" s="138">
        <v>0</v>
      </c>
      <c r="AY400" s="138">
        <v>0</v>
      </c>
      <c r="AZ400" s="138">
        <v>0</v>
      </c>
      <c r="BA400" s="138">
        <v>99.994450736126851</v>
      </c>
      <c r="BB400" s="241">
        <v>0</v>
      </c>
    </row>
    <row r="401" spans="1:54" s="174" customFormat="1" ht="18" customHeight="1" x14ac:dyDescent="0.25">
      <c r="A401" s="244">
        <v>21</v>
      </c>
      <c r="B401" s="245">
        <v>224100</v>
      </c>
      <c r="C401" s="238">
        <v>394</v>
      </c>
      <c r="D401" s="239" t="s">
        <v>1582</v>
      </c>
      <c r="E401" s="247">
        <v>1646.1000000000001</v>
      </c>
      <c r="F401" s="138">
        <v>1453.2</v>
      </c>
      <c r="G401" s="138">
        <v>0</v>
      </c>
      <c r="H401" s="138">
        <v>0</v>
      </c>
      <c r="I401" s="138">
        <v>0</v>
      </c>
      <c r="J401" s="138">
        <v>0</v>
      </c>
      <c r="K401" s="138">
        <v>0</v>
      </c>
      <c r="L401" s="138">
        <v>0</v>
      </c>
      <c r="M401" s="138">
        <v>192.9</v>
      </c>
      <c r="N401" s="241">
        <v>0</v>
      </c>
      <c r="O401" s="240">
        <v>1776.2999999999995</v>
      </c>
      <c r="P401" s="138">
        <v>1583.3999999999999</v>
      </c>
      <c r="Q401" s="139">
        <v>0</v>
      </c>
      <c r="R401" s="139">
        <v>0</v>
      </c>
      <c r="S401" s="138">
        <v>0</v>
      </c>
      <c r="T401" s="139">
        <v>0</v>
      </c>
      <c r="U401" s="139">
        <v>0</v>
      </c>
      <c r="V401" s="139">
        <v>0</v>
      </c>
      <c r="W401" s="139">
        <v>192.9</v>
      </c>
      <c r="X401" s="242">
        <v>0</v>
      </c>
      <c r="Y401" s="243">
        <v>1773.6298999999999</v>
      </c>
      <c r="Z401" s="139">
        <v>1583.3999999999999</v>
      </c>
      <c r="AA401" s="139">
        <v>0</v>
      </c>
      <c r="AB401" s="139">
        <v>0</v>
      </c>
      <c r="AC401" s="139">
        <v>0</v>
      </c>
      <c r="AD401" s="149">
        <v>0</v>
      </c>
      <c r="AE401" s="139">
        <v>0</v>
      </c>
      <c r="AF401" s="139">
        <v>0</v>
      </c>
      <c r="AG401" s="140">
        <v>190.22989999999999</v>
      </c>
      <c r="AH401" s="142">
        <v>0</v>
      </c>
      <c r="AI401" s="247">
        <v>-2.6700999999995929</v>
      </c>
      <c r="AJ401" s="138">
        <v>0</v>
      </c>
      <c r="AK401" s="138">
        <v>0</v>
      </c>
      <c r="AL401" s="138">
        <v>0</v>
      </c>
      <c r="AM401" s="138">
        <v>0</v>
      </c>
      <c r="AN401" s="138">
        <v>0</v>
      </c>
      <c r="AO401" s="138">
        <v>0</v>
      </c>
      <c r="AP401" s="138">
        <v>0</v>
      </c>
      <c r="AQ401" s="138">
        <v>-2.6701000000000192</v>
      </c>
      <c r="AR401" s="241">
        <v>0</v>
      </c>
      <c r="AS401" s="247">
        <v>99.849681923098601</v>
      </c>
      <c r="AT401" s="138">
        <v>100</v>
      </c>
      <c r="AU401" s="138">
        <v>0</v>
      </c>
      <c r="AV401" s="138">
        <v>0</v>
      </c>
      <c r="AW401" s="138">
        <v>0</v>
      </c>
      <c r="AX401" s="138">
        <v>0</v>
      </c>
      <c r="AY401" s="138">
        <v>0</v>
      </c>
      <c r="AZ401" s="138">
        <v>0</v>
      </c>
      <c r="BA401" s="138">
        <v>98.615811301192309</v>
      </c>
      <c r="BB401" s="241">
        <v>0</v>
      </c>
    </row>
    <row r="402" spans="1:54" s="174" customFormat="1" ht="18" customHeight="1" x14ac:dyDescent="0.25">
      <c r="A402" s="244">
        <v>21</v>
      </c>
      <c r="B402" s="245">
        <v>224100</v>
      </c>
      <c r="C402" s="238">
        <v>395</v>
      </c>
      <c r="D402" s="239" t="s">
        <v>1583</v>
      </c>
      <c r="E402" s="247">
        <v>853.80000000000007</v>
      </c>
      <c r="F402" s="138">
        <v>708.2</v>
      </c>
      <c r="G402" s="138">
        <v>0</v>
      </c>
      <c r="H402" s="138">
        <v>0</v>
      </c>
      <c r="I402" s="138">
        <v>0</v>
      </c>
      <c r="J402" s="138">
        <v>0</v>
      </c>
      <c r="K402" s="138">
        <v>0</v>
      </c>
      <c r="L402" s="138">
        <v>0</v>
      </c>
      <c r="M402" s="138">
        <v>145.6</v>
      </c>
      <c r="N402" s="241">
        <v>0</v>
      </c>
      <c r="O402" s="240">
        <v>926.09999999999991</v>
      </c>
      <c r="P402" s="138">
        <v>780.5</v>
      </c>
      <c r="Q402" s="139">
        <v>0</v>
      </c>
      <c r="R402" s="139">
        <v>0</v>
      </c>
      <c r="S402" s="138">
        <v>0</v>
      </c>
      <c r="T402" s="139">
        <v>0</v>
      </c>
      <c r="U402" s="139">
        <v>0</v>
      </c>
      <c r="V402" s="139">
        <v>0</v>
      </c>
      <c r="W402" s="139">
        <v>145.6</v>
      </c>
      <c r="X402" s="242">
        <v>0</v>
      </c>
      <c r="Y402" s="243">
        <v>926.1</v>
      </c>
      <c r="Z402" s="139">
        <v>780.5</v>
      </c>
      <c r="AA402" s="139">
        <v>0</v>
      </c>
      <c r="AB402" s="139">
        <v>0</v>
      </c>
      <c r="AC402" s="139">
        <v>0</v>
      </c>
      <c r="AD402" s="149">
        <v>0</v>
      </c>
      <c r="AE402" s="139">
        <v>0</v>
      </c>
      <c r="AF402" s="139">
        <v>0</v>
      </c>
      <c r="AG402" s="140">
        <v>145.6</v>
      </c>
      <c r="AH402" s="142">
        <v>0</v>
      </c>
      <c r="AI402" s="247">
        <v>0</v>
      </c>
      <c r="AJ402" s="138">
        <v>0</v>
      </c>
      <c r="AK402" s="138">
        <v>0</v>
      </c>
      <c r="AL402" s="138">
        <v>0</v>
      </c>
      <c r="AM402" s="138">
        <v>0</v>
      </c>
      <c r="AN402" s="138">
        <v>0</v>
      </c>
      <c r="AO402" s="138">
        <v>0</v>
      </c>
      <c r="AP402" s="138">
        <v>0</v>
      </c>
      <c r="AQ402" s="138">
        <v>0</v>
      </c>
      <c r="AR402" s="241">
        <v>0</v>
      </c>
      <c r="AS402" s="247">
        <v>100.00000000000003</v>
      </c>
      <c r="AT402" s="138">
        <v>100</v>
      </c>
      <c r="AU402" s="138">
        <v>0</v>
      </c>
      <c r="AV402" s="138">
        <v>0</v>
      </c>
      <c r="AW402" s="138">
        <v>0</v>
      </c>
      <c r="AX402" s="138">
        <v>0</v>
      </c>
      <c r="AY402" s="138">
        <v>0</v>
      </c>
      <c r="AZ402" s="138">
        <v>0</v>
      </c>
      <c r="BA402" s="138">
        <v>100</v>
      </c>
      <c r="BB402" s="241">
        <v>0</v>
      </c>
    </row>
    <row r="403" spans="1:54" s="174" customFormat="1" ht="25.5" customHeight="1" x14ac:dyDescent="0.25">
      <c r="A403" s="244">
        <v>21</v>
      </c>
      <c r="B403" s="245">
        <v>224100</v>
      </c>
      <c r="C403" s="238">
        <v>396</v>
      </c>
      <c r="D403" s="239" t="s">
        <v>1584</v>
      </c>
      <c r="E403" s="247">
        <v>960.5</v>
      </c>
      <c r="F403" s="138">
        <v>834.2</v>
      </c>
      <c r="G403" s="138">
        <v>0</v>
      </c>
      <c r="H403" s="138">
        <v>0</v>
      </c>
      <c r="I403" s="138">
        <v>0</v>
      </c>
      <c r="J403" s="138">
        <v>0</v>
      </c>
      <c r="K403" s="138">
        <v>0</v>
      </c>
      <c r="L403" s="138">
        <v>0</v>
      </c>
      <c r="M403" s="138">
        <v>126.3</v>
      </c>
      <c r="N403" s="241">
        <v>0</v>
      </c>
      <c r="O403" s="240">
        <v>970.4</v>
      </c>
      <c r="P403" s="138">
        <v>844.1</v>
      </c>
      <c r="Q403" s="139">
        <v>0</v>
      </c>
      <c r="R403" s="139">
        <v>0</v>
      </c>
      <c r="S403" s="138">
        <v>0</v>
      </c>
      <c r="T403" s="139">
        <v>0</v>
      </c>
      <c r="U403" s="139">
        <v>0</v>
      </c>
      <c r="V403" s="139">
        <v>0</v>
      </c>
      <c r="W403" s="139">
        <v>126.3</v>
      </c>
      <c r="X403" s="242">
        <v>0</v>
      </c>
      <c r="Y403" s="243">
        <v>905.26729999999998</v>
      </c>
      <c r="Z403" s="139">
        <v>779.36739999999998</v>
      </c>
      <c r="AA403" s="139">
        <v>0</v>
      </c>
      <c r="AB403" s="139">
        <v>0</v>
      </c>
      <c r="AC403" s="139">
        <v>0</v>
      </c>
      <c r="AD403" s="149">
        <v>0</v>
      </c>
      <c r="AE403" s="139">
        <v>0</v>
      </c>
      <c r="AF403" s="139">
        <v>0</v>
      </c>
      <c r="AG403" s="140">
        <v>125.8999</v>
      </c>
      <c r="AH403" s="142">
        <v>0</v>
      </c>
      <c r="AI403" s="247">
        <v>-65.1327</v>
      </c>
      <c r="AJ403" s="138">
        <v>-64.732600000000048</v>
      </c>
      <c r="AK403" s="138">
        <v>0</v>
      </c>
      <c r="AL403" s="138">
        <v>0</v>
      </c>
      <c r="AM403" s="138">
        <v>0</v>
      </c>
      <c r="AN403" s="138">
        <v>0</v>
      </c>
      <c r="AO403" s="138">
        <v>0</v>
      </c>
      <c r="AP403" s="138">
        <v>0</v>
      </c>
      <c r="AQ403" s="138">
        <v>-0.40009999999999479</v>
      </c>
      <c r="AR403" s="241">
        <v>0</v>
      </c>
      <c r="AS403" s="247">
        <v>93.288056471558122</v>
      </c>
      <c r="AT403" s="138">
        <v>92.331169292737826</v>
      </c>
      <c r="AU403" s="138">
        <v>0</v>
      </c>
      <c r="AV403" s="138">
        <v>0</v>
      </c>
      <c r="AW403" s="138">
        <v>0</v>
      </c>
      <c r="AX403" s="138">
        <v>0</v>
      </c>
      <c r="AY403" s="138">
        <v>0</v>
      </c>
      <c r="AZ403" s="138">
        <v>0</v>
      </c>
      <c r="BA403" s="138">
        <v>99.683214568487728</v>
      </c>
      <c r="BB403" s="241">
        <v>0</v>
      </c>
    </row>
    <row r="404" spans="1:54" s="174" customFormat="1" ht="18" customHeight="1" x14ac:dyDescent="0.25">
      <c r="A404" s="244">
        <v>21</v>
      </c>
      <c r="B404" s="245">
        <v>224100</v>
      </c>
      <c r="C404" s="238">
        <v>397</v>
      </c>
      <c r="D404" s="239" t="s">
        <v>1585</v>
      </c>
      <c r="E404" s="247">
        <v>758.19999999999993</v>
      </c>
      <c r="F404" s="138">
        <v>693.9</v>
      </c>
      <c r="G404" s="138">
        <v>0</v>
      </c>
      <c r="H404" s="138">
        <v>0</v>
      </c>
      <c r="I404" s="138">
        <v>0</v>
      </c>
      <c r="J404" s="138">
        <v>0</v>
      </c>
      <c r="K404" s="138">
        <v>0</v>
      </c>
      <c r="L404" s="138">
        <v>0</v>
      </c>
      <c r="M404" s="138">
        <v>64.3</v>
      </c>
      <c r="N404" s="241">
        <v>0</v>
      </c>
      <c r="O404" s="240">
        <v>788.59999999999991</v>
      </c>
      <c r="P404" s="138">
        <v>724.3</v>
      </c>
      <c r="Q404" s="139">
        <v>0</v>
      </c>
      <c r="R404" s="139">
        <v>0</v>
      </c>
      <c r="S404" s="138">
        <v>0</v>
      </c>
      <c r="T404" s="139">
        <v>0</v>
      </c>
      <c r="U404" s="139">
        <v>0</v>
      </c>
      <c r="V404" s="139">
        <v>0</v>
      </c>
      <c r="W404" s="139">
        <v>64.3</v>
      </c>
      <c r="X404" s="242">
        <v>0</v>
      </c>
      <c r="Y404" s="243">
        <v>787.28840000000002</v>
      </c>
      <c r="Z404" s="139">
        <v>724.1164</v>
      </c>
      <c r="AA404" s="139">
        <v>0</v>
      </c>
      <c r="AB404" s="139">
        <v>0</v>
      </c>
      <c r="AC404" s="139">
        <v>0</v>
      </c>
      <c r="AD404" s="149">
        <v>0</v>
      </c>
      <c r="AE404" s="139">
        <v>0</v>
      </c>
      <c r="AF404" s="139">
        <v>0</v>
      </c>
      <c r="AG404" s="140">
        <v>63.171999999999997</v>
      </c>
      <c r="AH404" s="142">
        <v>0</v>
      </c>
      <c r="AI404" s="247">
        <v>-1.3115999999998849</v>
      </c>
      <c r="AJ404" s="138">
        <v>-0.1835999999999558</v>
      </c>
      <c r="AK404" s="138">
        <v>0</v>
      </c>
      <c r="AL404" s="138">
        <v>0</v>
      </c>
      <c r="AM404" s="138">
        <v>0</v>
      </c>
      <c r="AN404" s="138">
        <v>0</v>
      </c>
      <c r="AO404" s="138">
        <v>0</v>
      </c>
      <c r="AP404" s="138">
        <v>0</v>
      </c>
      <c r="AQ404" s="138">
        <v>-1.1280000000000001</v>
      </c>
      <c r="AR404" s="241">
        <v>0</v>
      </c>
      <c r="AS404" s="247">
        <v>99.833679939132651</v>
      </c>
      <c r="AT404" s="138">
        <v>99.974651387546601</v>
      </c>
      <c r="AU404" s="138">
        <v>0</v>
      </c>
      <c r="AV404" s="138">
        <v>0</v>
      </c>
      <c r="AW404" s="138">
        <v>0</v>
      </c>
      <c r="AX404" s="138">
        <v>0</v>
      </c>
      <c r="AY404" s="138">
        <v>0</v>
      </c>
      <c r="AZ404" s="138">
        <v>0</v>
      </c>
      <c r="BA404" s="138">
        <v>98.245723172628303</v>
      </c>
      <c r="BB404" s="241">
        <v>0</v>
      </c>
    </row>
    <row r="405" spans="1:54" s="174" customFormat="1" ht="18" customHeight="1" x14ac:dyDescent="0.25">
      <c r="A405" s="244">
        <v>21</v>
      </c>
      <c r="B405" s="245">
        <v>224100</v>
      </c>
      <c r="C405" s="238">
        <v>398</v>
      </c>
      <c r="D405" s="239" t="s">
        <v>1586</v>
      </c>
      <c r="E405" s="247">
        <v>1515.2</v>
      </c>
      <c r="F405" s="138">
        <v>1380</v>
      </c>
      <c r="G405" s="138">
        <v>0</v>
      </c>
      <c r="H405" s="138">
        <v>0</v>
      </c>
      <c r="I405" s="138">
        <v>0</v>
      </c>
      <c r="J405" s="138">
        <v>0</v>
      </c>
      <c r="K405" s="138">
        <v>0</v>
      </c>
      <c r="L405" s="138">
        <v>0</v>
      </c>
      <c r="M405" s="138">
        <v>135.19999999999999</v>
      </c>
      <c r="N405" s="241">
        <v>0</v>
      </c>
      <c r="O405" s="240">
        <v>1622.9000000000003</v>
      </c>
      <c r="P405" s="138">
        <v>1487.7</v>
      </c>
      <c r="Q405" s="139">
        <v>0</v>
      </c>
      <c r="R405" s="139">
        <v>0</v>
      </c>
      <c r="S405" s="138">
        <v>0</v>
      </c>
      <c r="T405" s="139">
        <v>0</v>
      </c>
      <c r="U405" s="139">
        <v>0</v>
      </c>
      <c r="V405" s="139">
        <v>0</v>
      </c>
      <c r="W405" s="139">
        <v>135.19999999999999</v>
      </c>
      <c r="X405" s="242">
        <v>0</v>
      </c>
      <c r="Y405" s="243">
        <v>1622.9</v>
      </c>
      <c r="Z405" s="139">
        <v>1487.7</v>
      </c>
      <c r="AA405" s="139">
        <v>0</v>
      </c>
      <c r="AB405" s="139">
        <v>0</v>
      </c>
      <c r="AC405" s="139">
        <v>0</v>
      </c>
      <c r="AD405" s="149">
        <v>0</v>
      </c>
      <c r="AE405" s="139">
        <v>0</v>
      </c>
      <c r="AF405" s="139">
        <v>0</v>
      </c>
      <c r="AG405" s="140">
        <v>135.19999999999999</v>
      </c>
      <c r="AH405" s="142">
        <v>0</v>
      </c>
      <c r="AI405" s="247">
        <v>0</v>
      </c>
      <c r="AJ405" s="138">
        <v>0</v>
      </c>
      <c r="AK405" s="138">
        <v>0</v>
      </c>
      <c r="AL405" s="138">
        <v>0</v>
      </c>
      <c r="AM405" s="138">
        <v>0</v>
      </c>
      <c r="AN405" s="138">
        <v>0</v>
      </c>
      <c r="AO405" s="138">
        <v>0</v>
      </c>
      <c r="AP405" s="138">
        <v>0</v>
      </c>
      <c r="AQ405" s="138">
        <v>0</v>
      </c>
      <c r="AR405" s="241">
        <v>0</v>
      </c>
      <c r="AS405" s="247">
        <v>99.999999999999986</v>
      </c>
      <c r="AT405" s="138">
        <v>100</v>
      </c>
      <c r="AU405" s="138">
        <v>0</v>
      </c>
      <c r="AV405" s="138">
        <v>0</v>
      </c>
      <c r="AW405" s="138">
        <v>0</v>
      </c>
      <c r="AX405" s="138">
        <v>0</v>
      </c>
      <c r="AY405" s="138">
        <v>0</v>
      </c>
      <c r="AZ405" s="138">
        <v>0</v>
      </c>
      <c r="BA405" s="138">
        <v>100</v>
      </c>
      <c r="BB405" s="241">
        <v>0</v>
      </c>
    </row>
    <row r="406" spans="1:54" s="174" customFormat="1" ht="18" customHeight="1" x14ac:dyDescent="0.25">
      <c r="A406" s="244">
        <v>21</v>
      </c>
      <c r="B406" s="245">
        <v>224100</v>
      </c>
      <c r="C406" s="238">
        <v>399</v>
      </c>
      <c r="D406" s="239" t="s">
        <v>1587</v>
      </c>
      <c r="E406" s="247">
        <v>1554</v>
      </c>
      <c r="F406" s="138">
        <v>1328.8</v>
      </c>
      <c r="G406" s="138">
        <v>0</v>
      </c>
      <c r="H406" s="138">
        <v>0</v>
      </c>
      <c r="I406" s="138">
        <v>0</v>
      </c>
      <c r="J406" s="138">
        <v>0</v>
      </c>
      <c r="K406" s="138">
        <v>0</v>
      </c>
      <c r="L406" s="138">
        <v>0</v>
      </c>
      <c r="M406" s="138">
        <v>225.2</v>
      </c>
      <c r="N406" s="241">
        <v>0</v>
      </c>
      <c r="O406" s="240">
        <v>1819.9000000000003</v>
      </c>
      <c r="P406" s="138">
        <v>1594.7</v>
      </c>
      <c r="Q406" s="139">
        <v>0</v>
      </c>
      <c r="R406" s="139">
        <v>0</v>
      </c>
      <c r="S406" s="138">
        <v>0</v>
      </c>
      <c r="T406" s="139">
        <v>0</v>
      </c>
      <c r="U406" s="139">
        <v>0</v>
      </c>
      <c r="V406" s="139">
        <v>0</v>
      </c>
      <c r="W406" s="139">
        <v>225.2</v>
      </c>
      <c r="X406" s="242">
        <v>0</v>
      </c>
      <c r="Y406" s="243">
        <v>1819.8945000000001</v>
      </c>
      <c r="Z406" s="139">
        <v>1594.7</v>
      </c>
      <c r="AA406" s="139">
        <v>0</v>
      </c>
      <c r="AB406" s="139">
        <v>0</v>
      </c>
      <c r="AC406" s="139">
        <v>0</v>
      </c>
      <c r="AD406" s="149">
        <v>0</v>
      </c>
      <c r="AE406" s="139">
        <v>0</v>
      </c>
      <c r="AF406" s="139">
        <v>0</v>
      </c>
      <c r="AG406" s="140">
        <v>225.19450000000001</v>
      </c>
      <c r="AH406" s="142">
        <v>0</v>
      </c>
      <c r="AI406" s="247">
        <v>-5.5000000002110028E-3</v>
      </c>
      <c r="AJ406" s="138">
        <v>0</v>
      </c>
      <c r="AK406" s="138">
        <v>0</v>
      </c>
      <c r="AL406" s="138">
        <v>0</v>
      </c>
      <c r="AM406" s="138">
        <v>0</v>
      </c>
      <c r="AN406" s="138">
        <v>0</v>
      </c>
      <c r="AO406" s="138">
        <v>0</v>
      </c>
      <c r="AP406" s="138">
        <v>0</v>
      </c>
      <c r="AQ406" s="138">
        <v>-5.4999999999836291E-3</v>
      </c>
      <c r="AR406" s="241">
        <v>0</v>
      </c>
      <c r="AS406" s="247">
        <v>99.999697785592602</v>
      </c>
      <c r="AT406" s="138">
        <v>100</v>
      </c>
      <c r="AU406" s="138">
        <v>0</v>
      </c>
      <c r="AV406" s="138">
        <v>0</v>
      </c>
      <c r="AW406" s="138">
        <v>0</v>
      </c>
      <c r="AX406" s="138">
        <v>0</v>
      </c>
      <c r="AY406" s="138">
        <v>0</v>
      </c>
      <c r="AZ406" s="138">
        <v>0</v>
      </c>
      <c r="BA406" s="138">
        <v>99.997557726465374</v>
      </c>
      <c r="BB406" s="241">
        <v>0</v>
      </c>
    </row>
    <row r="407" spans="1:54" s="174" customFormat="1" ht="18" customHeight="1" x14ac:dyDescent="0.25">
      <c r="A407" s="244">
        <v>21</v>
      </c>
      <c r="B407" s="245">
        <v>224100</v>
      </c>
      <c r="C407" s="238">
        <v>400</v>
      </c>
      <c r="D407" s="239" t="s">
        <v>1588</v>
      </c>
      <c r="E407" s="247">
        <v>9177.2000000000007</v>
      </c>
      <c r="F407" s="138">
        <v>8142.5</v>
      </c>
      <c r="G407" s="138">
        <v>0</v>
      </c>
      <c r="H407" s="138">
        <v>0</v>
      </c>
      <c r="I407" s="138">
        <v>0</v>
      </c>
      <c r="J407" s="138">
        <v>0</v>
      </c>
      <c r="K407" s="138">
        <v>0</v>
      </c>
      <c r="L407" s="138">
        <v>0</v>
      </c>
      <c r="M407" s="138">
        <v>1034.7</v>
      </c>
      <c r="N407" s="241">
        <v>0</v>
      </c>
      <c r="O407" s="240">
        <v>10248.9</v>
      </c>
      <c r="P407" s="138">
        <v>9214.1999999999989</v>
      </c>
      <c r="Q407" s="139">
        <v>0</v>
      </c>
      <c r="R407" s="139">
        <v>0</v>
      </c>
      <c r="S407" s="138">
        <v>0</v>
      </c>
      <c r="T407" s="139">
        <v>0</v>
      </c>
      <c r="U407" s="139">
        <v>0</v>
      </c>
      <c r="V407" s="139">
        <v>0</v>
      </c>
      <c r="W407" s="139">
        <v>1034.7</v>
      </c>
      <c r="X407" s="242">
        <v>0</v>
      </c>
      <c r="Y407" s="243">
        <v>10248.9</v>
      </c>
      <c r="Z407" s="139">
        <v>9214.1999999999989</v>
      </c>
      <c r="AA407" s="139">
        <v>0</v>
      </c>
      <c r="AB407" s="139">
        <v>0</v>
      </c>
      <c r="AC407" s="139">
        <v>0</v>
      </c>
      <c r="AD407" s="149">
        <v>0</v>
      </c>
      <c r="AE407" s="139">
        <v>0</v>
      </c>
      <c r="AF407" s="139">
        <v>0</v>
      </c>
      <c r="AG407" s="140">
        <v>1034.7</v>
      </c>
      <c r="AH407" s="142">
        <v>0</v>
      </c>
      <c r="AI407" s="247">
        <v>0</v>
      </c>
      <c r="AJ407" s="138">
        <v>0</v>
      </c>
      <c r="AK407" s="138">
        <v>0</v>
      </c>
      <c r="AL407" s="138">
        <v>0</v>
      </c>
      <c r="AM407" s="138">
        <v>0</v>
      </c>
      <c r="AN407" s="138">
        <v>0</v>
      </c>
      <c r="AO407" s="138">
        <v>0</v>
      </c>
      <c r="AP407" s="138">
        <v>0</v>
      </c>
      <c r="AQ407" s="138">
        <v>0</v>
      </c>
      <c r="AR407" s="241">
        <v>0</v>
      </c>
      <c r="AS407" s="247">
        <v>100</v>
      </c>
      <c r="AT407" s="138">
        <v>100</v>
      </c>
      <c r="AU407" s="138">
        <v>0</v>
      </c>
      <c r="AV407" s="138">
        <v>0</v>
      </c>
      <c r="AW407" s="138">
        <v>0</v>
      </c>
      <c r="AX407" s="138">
        <v>0</v>
      </c>
      <c r="AY407" s="138">
        <v>0</v>
      </c>
      <c r="AZ407" s="138">
        <v>0</v>
      </c>
      <c r="BA407" s="138">
        <v>100</v>
      </c>
      <c r="BB407" s="241">
        <v>0</v>
      </c>
    </row>
    <row r="408" spans="1:54" s="174" customFormat="1" ht="18" customHeight="1" x14ac:dyDescent="0.25">
      <c r="A408" s="244">
        <v>21</v>
      </c>
      <c r="B408" s="245">
        <v>224100</v>
      </c>
      <c r="C408" s="238">
        <v>401</v>
      </c>
      <c r="D408" s="239" t="s">
        <v>1575</v>
      </c>
      <c r="E408" s="247">
        <v>23260.600000000002</v>
      </c>
      <c r="F408" s="138">
        <v>18988.7</v>
      </c>
      <c r="G408" s="138">
        <v>0</v>
      </c>
      <c r="H408" s="138">
        <v>1888.4</v>
      </c>
      <c r="I408" s="138">
        <v>51.3</v>
      </c>
      <c r="J408" s="138">
        <v>0</v>
      </c>
      <c r="K408" s="138">
        <v>0</v>
      </c>
      <c r="L408" s="138">
        <v>0</v>
      </c>
      <c r="M408" s="138">
        <v>2332.1999999999998</v>
      </c>
      <c r="N408" s="241">
        <v>0</v>
      </c>
      <c r="O408" s="240">
        <v>24555.800000000003</v>
      </c>
      <c r="P408" s="138">
        <v>20183.399999999998</v>
      </c>
      <c r="Q408" s="139">
        <v>0</v>
      </c>
      <c r="R408" s="139">
        <v>0</v>
      </c>
      <c r="S408" s="138">
        <v>1986.3</v>
      </c>
      <c r="T408" s="139">
        <v>53.9</v>
      </c>
      <c r="U408" s="139">
        <v>0</v>
      </c>
      <c r="V408" s="139">
        <v>0</v>
      </c>
      <c r="W408" s="139">
        <v>2332.1999999999998</v>
      </c>
      <c r="X408" s="242">
        <v>0</v>
      </c>
      <c r="Y408" s="243">
        <v>24496.255499999999</v>
      </c>
      <c r="Z408" s="139">
        <v>20183.399999999998</v>
      </c>
      <c r="AA408" s="139">
        <v>0</v>
      </c>
      <c r="AB408" s="139">
        <v>0</v>
      </c>
      <c r="AC408" s="139">
        <v>1926.7555</v>
      </c>
      <c r="AD408" s="149">
        <v>53.9</v>
      </c>
      <c r="AE408" s="139">
        <v>0</v>
      </c>
      <c r="AF408" s="139">
        <v>0</v>
      </c>
      <c r="AG408" s="140">
        <v>2332.1999999999998</v>
      </c>
      <c r="AH408" s="142">
        <v>0</v>
      </c>
      <c r="AI408" s="247">
        <v>-59.544500000003609</v>
      </c>
      <c r="AJ408" s="138">
        <v>0</v>
      </c>
      <c r="AK408" s="138">
        <v>0</v>
      </c>
      <c r="AL408" s="138">
        <v>0</v>
      </c>
      <c r="AM408" s="138">
        <v>-59.544499999999971</v>
      </c>
      <c r="AN408" s="138">
        <v>0</v>
      </c>
      <c r="AO408" s="138">
        <v>0</v>
      </c>
      <c r="AP408" s="138">
        <v>0</v>
      </c>
      <c r="AQ408" s="138">
        <v>0</v>
      </c>
      <c r="AR408" s="241">
        <v>0</v>
      </c>
      <c r="AS408" s="247">
        <v>99.757513499865595</v>
      </c>
      <c r="AT408" s="138">
        <v>100</v>
      </c>
      <c r="AU408" s="138">
        <v>0</v>
      </c>
      <c r="AV408" s="138">
        <v>0</v>
      </c>
      <c r="AW408" s="138">
        <v>97.002240346372659</v>
      </c>
      <c r="AX408" s="138">
        <v>100</v>
      </c>
      <c r="AY408" s="138">
        <v>0</v>
      </c>
      <c r="AZ408" s="138">
        <v>0</v>
      </c>
      <c r="BA408" s="138">
        <v>100</v>
      </c>
      <c r="BB408" s="241">
        <v>0</v>
      </c>
    </row>
    <row r="409" spans="1:54" s="174" customFormat="1" ht="18" customHeight="1" x14ac:dyDescent="0.25">
      <c r="A409" s="244">
        <v>21</v>
      </c>
      <c r="B409" s="245">
        <v>224100</v>
      </c>
      <c r="C409" s="238">
        <v>402</v>
      </c>
      <c r="D409" s="239" t="s">
        <v>1589</v>
      </c>
      <c r="E409" s="247">
        <v>1966.8999999999999</v>
      </c>
      <c r="F409" s="138">
        <v>1655.1</v>
      </c>
      <c r="G409" s="138">
        <v>0</v>
      </c>
      <c r="H409" s="138">
        <v>0</v>
      </c>
      <c r="I409" s="138">
        <v>0</v>
      </c>
      <c r="J409" s="138">
        <v>0</v>
      </c>
      <c r="K409" s="138">
        <v>0</v>
      </c>
      <c r="L409" s="138">
        <v>0</v>
      </c>
      <c r="M409" s="138">
        <v>311.8</v>
      </c>
      <c r="N409" s="241">
        <v>0</v>
      </c>
      <c r="O409" s="240">
        <v>2095.7000000000003</v>
      </c>
      <c r="P409" s="138">
        <v>1783.9</v>
      </c>
      <c r="Q409" s="139">
        <v>0</v>
      </c>
      <c r="R409" s="139">
        <v>0</v>
      </c>
      <c r="S409" s="138">
        <v>0</v>
      </c>
      <c r="T409" s="139">
        <v>0</v>
      </c>
      <c r="U409" s="139">
        <v>0</v>
      </c>
      <c r="V409" s="139">
        <v>0</v>
      </c>
      <c r="W409" s="139">
        <v>311.8</v>
      </c>
      <c r="X409" s="242">
        <v>0</v>
      </c>
      <c r="Y409" s="243">
        <v>2095.7000000000003</v>
      </c>
      <c r="Z409" s="139">
        <v>1783.9</v>
      </c>
      <c r="AA409" s="139">
        <v>0</v>
      </c>
      <c r="AB409" s="139">
        <v>0</v>
      </c>
      <c r="AC409" s="139">
        <v>0</v>
      </c>
      <c r="AD409" s="149">
        <v>0</v>
      </c>
      <c r="AE409" s="139">
        <v>0</v>
      </c>
      <c r="AF409" s="139">
        <v>0</v>
      </c>
      <c r="AG409" s="140">
        <v>311.8</v>
      </c>
      <c r="AH409" s="142">
        <v>0</v>
      </c>
      <c r="AI409" s="247">
        <v>0</v>
      </c>
      <c r="AJ409" s="138">
        <v>0</v>
      </c>
      <c r="AK409" s="138">
        <v>0</v>
      </c>
      <c r="AL409" s="138">
        <v>0</v>
      </c>
      <c r="AM409" s="138">
        <v>0</v>
      </c>
      <c r="AN409" s="138">
        <v>0</v>
      </c>
      <c r="AO409" s="138">
        <v>0</v>
      </c>
      <c r="AP409" s="138">
        <v>0</v>
      </c>
      <c r="AQ409" s="138">
        <v>0</v>
      </c>
      <c r="AR409" s="241">
        <v>0</v>
      </c>
      <c r="AS409" s="247">
        <v>100</v>
      </c>
      <c r="AT409" s="138">
        <v>100</v>
      </c>
      <c r="AU409" s="138">
        <v>0</v>
      </c>
      <c r="AV409" s="138">
        <v>0</v>
      </c>
      <c r="AW409" s="138">
        <v>0</v>
      </c>
      <c r="AX409" s="138">
        <v>0</v>
      </c>
      <c r="AY409" s="138">
        <v>0</v>
      </c>
      <c r="AZ409" s="138">
        <v>0</v>
      </c>
      <c r="BA409" s="138">
        <v>100</v>
      </c>
      <c r="BB409" s="241">
        <v>0</v>
      </c>
    </row>
    <row r="410" spans="1:54" s="174" customFormat="1" ht="18" customHeight="1" x14ac:dyDescent="0.25">
      <c r="A410" s="244">
        <v>21</v>
      </c>
      <c r="B410" s="245">
        <v>224100</v>
      </c>
      <c r="C410" s="238">
        <v>403</v>
      </c>
      <c r="D410" s="239" t="s">
        <v>1590</v>
      </c>
      <c r="E410" s="247">
        <v>1042.4000000000001</v>
      </c>
      <c r="F410" s="138">
        <v>891.9</v>
      </c>
      <c r="G410" s="138">
        <v>0</v>
      </c>
      <c r="H410" s="138">
        <v>0</v>
      </c>
      <c r="I410" s="138">
        <v>0</v>
      </c>
      <c r="J410" s="138">
        <v>0</v>
      </c>
      <c r="K410" s="138">
        <v>0</v>
      </c>
      <c r="L410" s="138">
        <v>0</v>
      </c>
      <c r="M410" s="138">
        <v>150.5</v>
      </c>
      <c r="N410" s="241">
        <v>0</v>
      </c>
      <c r="O410" s="240">
        <v>1098.5999999999999</v>
      </c>
      <c r="P410" s="138">
        <v>948.09999999999991</v>
      </c>
      <c r="Q410" s="139">
        <v>0</v>
      </c>
      <c r="R410" s="139">
        <v>0</v>
      </c>
      <c r="S410" s="138">
        <v>0</v>
      </c>
      <c r="T410" s="139">
        <v>0</v>
      </c>
      <c r="U410" s="139">
        <v>0</v>
      </c>
      <c r="V410" s="139">
        <v>0</v>
      </c>
      <c r="W410" s="139">
        <v>150.5</v>
      </c>
      <c r="X410" s="242">
        <v>0</v>
      </c>
      <c r="Y410" s="243">
        <v>804.93119999999999</v>
      </c>
      <c r="Z410" s="139">
        <v>654.43119999999999</v>
      </c>
      <c r="AA410" s="139">
        <v>0</v>
      </c>
      <c r="AB410" s="139">
        <v>0</v>
      </c>
      <c r="AC410" s="139">
        <v>0</v>
      </c>
      <c r="AD410" s="149">
        <v>0</v>
      </c>
      <c r="AE410" s="139">
        <v>0</v>
      </c>
      <c r="AF410" s="139">
        <v>0</v>
      </c>
      <c r="AG410" s="140">
        <v>150.5</v>
      </c>
      <c r="AH410" s="142">
        <v>0</v>
      </c>
      <c r="AI410" s="247">
        <v>-293.66879999999992</v>
      </c>
      <c r="AJ410" s="138">
        <v>-293.66879999999992</v>
      </c>
      <c r="AK410" s="138">
        <v>0</v>
      </c>
      <c r="AL410" s="138">
        <v>0</v>
      </c>
      <c r="AM410" s="138">
        <v>0</v>
      </c>
      <c r="AN410" s="138">
        <v>0</v>
      </c>
      <c r="AO410" s="138">
        <v>0</v>
      </c>
      <c r="AP410" s="138">
        <v>0</v>
      </c>
      <c r="AQ410" s="138">
        <v>0</v>
      </c>
      <c r="AR410" s="241">
        <v>0</v>
      </c>
      <c r="AS410" s="247">
        <v>73.26881485527035</v>
      </c>
      <c r="AT410" s="138">
        <v>69.025545828499119</v>
      </c>
      <c r="AU410" s="138">
        <v>0</v>
      </c>
      <c r="AV410" s="138">
        <v>0</v>
      </c>
      <c r="AW410" s="138">
        <v>0</v>
      </c>
      <c r="AX410" s="138">
        <v>0</v>
      </c>
      <c r="AY410" s="138">
        <v>0</v>
      </c>
      <c r="AZ410" s="138">
        <v>0</v>
      </c>
      <c r="BA410" s="138">
        <v>100</v>
      </c>
      <c r="BB410" s="241">
        <v>0</v>
      </c>
    </row>
    <row r="411" spans="1:54" s="174" customFormat="1" ht="18" customHeight="1" x14ac:dyDescent="0.25">
      <c r="A411" s="244">
        <v>21</v>
      </c>
      <c r="B411" s="245">
        <v>224100</v>
      </c>
      <c r="C411" s="238">
        <v>404</v>
      </c>
      <c r="D411" s="239" t="s">
        <v>1591</v>
      </c>
      <c r="E411" s="247">
        <v>722.7</v>
      </c>
      <c r="F411" s="138">
        <v>607.5</v>
      </c>
      <c r="G411" s="138">
        <v>0</v>
      </c>
      <c r="H411" s="138">
        <v>0</v>
      </c>
      <c r="I411" s="138">
        <v>0</v>
      </c>
      <c r="J411" s="138">
        <v>0</v>
      </c>
      <c r="K411" s="138">
        <v>0</v>
      </c>
      <c r="L411" s="138">
        <v>0</v>
      </c>
      <c r="M411" s="138">
        <v>115.2</v>
      </c>
      <c r="N411" s="241">
        <v>0</v>
      </c>
      <c r="O411" s="240">
        <v>803.99999999999989</v>
      </c>
      <c r="P411" s="138">
        <v>688.80000000000007</v>
      </c>
      <c r="Q411" s="139">
        <v>0</v>
      </c>
      <c r="R411" s="139">
        <v>0</v>
      </c>
      <c r="S411" s="138">
        <v>0</v>
      </c>
      <c r="T411" s="139">
        <v>0</v>
      </c>
      <c r="U411" s="139">
        <v>0</v>
      </c>
      <c r="V411" s="139">
        <v>0</v>
      </c>
      <c r="W411" s="139">
        <v>115.2</v>
      </c>
      <c r="X411" s="242">
        <v>0</v>
      </c>
      <c r="Y411" s="243">
        <v>789.14139999999998</v>
      </c>
      <c r="Z411" s="139">
        <v>673.94190000000003</v>
      </c>
      <c r="AA411" s="139">
        <v>0</v>
      </c>
      <c r="AB411" s="139">
        <v>0</v>
      </c>
      <c r="AC411" s="139">
        <v>0</v>
      </c>
      <c r="AD411" s="149">
        <v>0</v>
      </c>
      <c r="AE411" s="139">
        <v>0</v>
      </c>
      <c r="AF411" s="139">
        <v>0</v>
      </c>
      <c r="AG411" s="140">
        <v>115.1995</v>
      </c>
      <c r="AH411" s="142">
        <v>0</v>
      </c>
      <c r="AI411" s="247">
        <v>-14.85859999999991</v>
      </c>
      <c r="AJ411" s="138">
        <v>-14.858100000000036</v>
      </c>
      <c r="AK411" s="138">
        <v>0</v>
      </c>
      <c r="AL411" s="138">
        <v>0</v>
      </c>
      <c r="AM411" s="138">
        <v>0</v>
      </c>
      <c r="AN411" s="138">
        <v>0</v>
      </c>
      <c r="AO411" s="138">
        <v>0</v>
      </c>
      <c r="AP411" s="138">
        <v>0</v>
      </c>
      <c r="AQ411" s="138">
        <v>-5.0000000000238742E-4</v>
      </c>
      <c r="AR411" s="241">
        <v>0</v>
      </c>
      <c r="AS411" s="247">
        <v>98.15191542288558</v>
      </c>
      <c r="AT411" s="138">
        <v>97.842900696864106</v>
      </c>
      <c r="AU411" s="138">
        <v>0</v>
      </c>
      <c r="AV411" s="138">
        <v>0</v>
      </c>
      <c r="AW411" s="138">
        <v>0</v>
      </c>
      <c r="AX411" s="138">
        <v>0</v>
      </c>
      <c r="AY411" s="138">
        <v>0</v>
      </c>
      <c r="AZ411" s="138">
        <v>0</v>
      </c>
      <c r="BA411" s="138">
        <v>99.999565972222214</v>
      </c>
      <c r="BB411" s="241">
        <v>0</v>
      </c>
    </row>
    <row r="412" spans="1:54" s="174" customFormat="1" ht="18" customHeight="1" x14ac:dyDescent="0.25">
      <c r="A412" s="244">
        <v>21</v>
      </c>
      <c r="B412" s="245">
        <v>224100</v>
      </c>
      <c r="C412" s="238">
        <v>405</v>
      </c>
      <c r="D412" s="239" t="s">
        <v>1592</v>
      </c>
      <c r="E412" s="247">
        <v>2754.7999999999997</v>
      </c>
      <c r="F412" s="138">
        <v>2391.1999999999998</v>
      </c>
      <c r="G412" s="138">
        <v>0</v>
      </c>
      <c r="H412" s="138">
        <v>0</v>
      </c>
      <c r="I412" s="138">
        <v>0</v>
      </c>
      <c r="J412" s="138">
        <v>0</v>
      </c>
      <c r="K412" s="138">
        <v>0</v>
      </c>
      <c r="L412" s="138">
        <v>0</v>
      </c>
      <c r="M412" s="138">
        <v>363.6</v>
      </c>
      <c r="N412" s="241">
        <v>0</v>
      </c>
      <c r="O412" s="240">
        <v>2859.3</v>
      </c>
      <c r="P412" s="138">
        <v>2495.6999999999998</v>
      </c>
      <c r="Q412" s="139">
        <v>0</v>
      </c>
      <c r="R412" s="139">
        <v>0</v>
      </c>
      <c r="S412" s="138">
        <v>0</v>
      </c>
      <c r="T412" s="139">
        <v>0</v>
      </c>
      <c r="U412" s="139">
        <v>0</v>
      </c>
      <c r="V412" s="139">
        <v>0</v>
      </c>
      <c r="W412" s="139">
        <v>363.6</v>
      </c>
      <c r="X412" s="242">
        <v>0</v>
      </c>
      <c r="Y412" s="243">
        <v>2791.0011999999997</v>
      </c>
      <c r="Z412" s="139">
        <v>2428.1334999999999</v>
      </c>
      <c r="AA412" s="139">
        <v>0</v>
      </c>
      <c r="AB412" s="139">
        <v>0</v>
      </c>
      <c r="AC412" s="139">
        <v>0</v>
      </c>
      <c r="AD412" s="149">
        <v>0</v>
      </c>
      <c r="AE412" s="139">
        <v>0</v>
      </c>
      <c r="AF412" s="139">
        <v>0</v>
      </c>
      <c r="AG412" s="140">
        <v>362.86770000000001</v>
      </c>
      <c r="AH412" s="142">
        <v>0</v>
      </c>
      <c r="AI412" s="247">
        <v>-68.298800000000483</v>
      </c>
      <c r="AJ412" s="138">
        <v>-67.566499999999905</v>
      </c>
      <c r="AK412" s="138">
        <v>0</v>
      </c>
      <c r="AL412" s="138">
        <v>0</v>
      </c>
      <c r="AM412" s="138">
        <v>0</v>
      </c>
      <c r="AN412" s="138">
        <v>0</v>
      </c>
      <c r="AO412" s="138">
        <v>0</v>
      </c>
      <c r="AP412" s="138">
        <v>0</v>
      </c>
      <c r="AQ412" s="138">
        <v>-0.73230000000000928</v>
      </c>
      <c r="AR412" s="241">
        <v>0</v>
      </c>
      <c r="AS412" s="247">
        <v>97.611345434197162</v>
      </c>
      <c r="AT412" s="138">
        <v>97.292683415474627</v>
      </c>
      <c r="AU412" s="138">
        <v>0</v>
      </c>
      <c r="AV412" s="138">
        <v>0</v>
      </c>
      <c r="AW412" s="138">
        <v>0</v>
      </c>
      <c r="AX412" s="138">
        <v>0</v>
      </c>
      <c r="AY412" s="138">
        <v>0</v>
      </c>
      <c r="AZ412" s="138">
        <v>0</v>
      </c>
      <c r="BA412" s="138">
        <v>99.798597359735979</v>
      </c>
      <c r="BB412" s="241">
        <v>0</v>
      </c>
    </row>
    <row r="413" spans="1:54" s="174" customFormat="1" ht="18" customHeight="1" x14ac:dyDescent="0.25">
      <c r="A413" s="244">
        <v>21</v>
      </c>
      <c r="B413" s="245">
        <v>224100</v>
      </c>
      <c r="C413" s="238">
        <v>406</v>
      </c>
      <c r="D413" s="239" t="s">
        <v>1593</v>
      </c>
      <c r="E413" s="247">
        <v>803.69999999999993</v>
      </c>
      <c r="F413" s="138">
        <v>686.4</v>
      </c>
      <c r="G413" s="138">
        <v>0</v>
      </c>
      <c r="H413" s="138">
        <v>0</v>
      </c>
      <c r="I413" s="138">
        <v>0</v>
      </c>
      <c r="J413" s="138">
        <v>0</v>
      </c>
      <c r="K413" s="138">
        <v>0</v>
      </c>
      <c r="L413" s="138">
        <v>0</v>
      </c>
      <c r="M413" s="138">
        <v>117.3</v>
      </c>
      <c r="N413" s="241">
        <v>0</v>
      </c>
      <c r="O413" s="240">
        <v>864.19999999999993</v>
      </c>
      <c r="P413" s="138">
        <v>746.9</v>
      </c>
      <c r="Q413" s="139">
        <v>0</v>
      </c>
      <c r="R413" s="139">
        <v>0</v>
      </c>
      <c r="S413" s="138">
        <v>0</v>
      </c>
      <c r="T413" s="139">
        <v>0</v>
      </c>
      <c r="U413" s="139">
        <v>0</v>
      </c>
      <c r="V413" s="139">
        <v>0</v>
      </c>
      <c r="W413" s="139">
        <v>117.3</v>
      </c>
      <c r="X413" s="242">
        <v>0</v>
      </c>
      <c r="Y413" s="243">
        <v>863.87459999999999</v>
      </c>
      <c r="Z413" s="139">
        <v>746.9</v>
      </c>
      <c r="AA413" s="139">
        <v>0</v>
      </c>
      <c r="AB413" s="139">
        <v>0</v>
      </c>
      <c r="AC413" s="139">
        <v>0</v>
      </c>
      <c r="AD413" s="149">
        <v>0</v>
      </c>
      <c r="AE413" s="139">
        <v>0</v>
      </c>
      <c r="AF413" s="139">
        <v>0</v>
      </c>
      <c r="AG413" s="140">
        <v>116.9746</v>
      </c>
      <c r="AH413" s="142">
        <v>0</v>
      </c>
      <c r="AI413" s="247">
        <v>-0.32539999999994507</v>
      </c>
      <c r="AJ413" s="138">
        <v>0</v>
      </c>
      <c r="AK413" s="138">
        <v>0</v>
      </c>
      <c r="AL413" s="138">
        <v>0</v>
      </c>
      <c r="AM413" s="138">
        <v>0</v>
      </c>
      <c r="AN413" s="138">
        <v>0</v>
      </c>
      <c r="AO413" s="138">
        <v>0</v>
      </c>
      <c r="AP413" s="138">
        <v>0</v>
      </c>
      <c r="AQ413" s="138">
        <v>-0.32540000000000191</v>
      </c>
      <c r="AR413" s="241">
        <v>0</v>
      </c>
      <c r="AS413" s="247">
        <v>99.962346679009499</v>
      </c>
      <c r="AT413" s="138">
        <v>100</v>
      </c>
      <c r="AU413" s="138">
        <v>0</v>
      </c>
      <c r="AV413" s="138">
        <v>0</v>
      </c>
      <c r="AW413" s="138">
        <v>0</v>
      </c>
      <c r="AX413" s="138">
        <v>0</v>
      </c>
      <c r="AY413" s="138">
        <v>0</v>
      </c>
      <c r="AZ413" s="138">
        <v>0</v>
      </c>
      <c r="BA413" s="138">
        <v>99.722591645353802</v>
      </c>
      <c r="BB413" s="241">
        <v>0</v>
      </c>
    </row>
    <row r="414" spans="1:54" s="174" customFormat="1" ht="18" customHeight="1" x14ac:dyDescent="0.25">
      <c r="A414" s="244">
        <v>21</v>
      </c>
      <c r="B414" s="245">
        <v>224100</v>
      </c>
      <c r="C414" s="238">
        <v>407</v>
      </c>
      <c r="D414" s="239" t="s">
        <v>1594</v>
      </c>
      <c r="E414" s="247">
        <v>1954.7</v>
      </c>
      <c r="F414" s="138">
        <v>1778.3</v>
      </c>
      <c r="G414" s="138">
        <v>0</v>
      </c>
      <c r="H414" s="138">
        <v>0</v>
      </c>
      <c r="I414" s="138">
        <v>0</v>
      </c>
      <c r="J414" s="138">
        <v>0</v>
      </c>
      <c r="K414" s="138">
        <v>0</v>
      </c>
      <c r="L414" s="138">
        <v>0</v>
      </c>
      <c r="M414" s="138">
        <v>176.4</v>
      </c>
      <c r="N414" s="241">
        <v>0</v>
      </c>
      <c r="O414" s="240">
        <v>2071.4</v>
      </c>
      <c r="P414" s="138">
        <v>1895</v>
      </c>
      <c r="Q414" s="139">
        <v>0</v>
      </c>
      <c r="R414" s="139">
        <v>0</v>
      </c>
      <c r="S414" s="138">
        <v>0</v>
      </c>
      <c r="T414" s="139">
        <v>0</v>
      </c>
      <c r="U414" s="139">
        <v>0</v>
      </c>
      <c r="V414" s="139">
        <v>0</v>
      </c>
      <c r="W414" s="139">
        <v>176.4</v>
      </c>
      <c r="X414" s="242">
        <v>0</v>
      </c>
      <c r="Y414" s="243">
        <v>2067.69</v>
      </c>
      <c r="Z414" s="139">
        <v>1895</v>
      </c>
      <c r="AA414" s="139">
        <v>0</v>
      </c>
      <c r="AB414" s="139">
        <v>0</v>
      </c>
      <c r="AC414" s="139">
        <v>0</v>
      </c>
      <c r="AD414" s="149">
        <v>0</v>
      </c>
      <c r="AE414" s="139">
        <v>0</v>
      </c>
      <c r="AF414" s="139">
        <v>0</v>
      </c>
      <c r="AG414" s="140">
        <v>172.69</v>
      </c>
      <c r="AH414" s="142">
        <v>0</v>
      </c>
      <c r="AI414" s="247">
        <v>-3.7100000000000364</v>
      </c>
      <c r="AJ414" s="138">
        <v>0</v>
      </c>
      <c r="AK414" s="138">
        <v>0</v>
      </c>
      <c r="AL414" s="138">
        <v>0</v>
      </c>
      <c r="AM414" s="138">
        <v>0</v>
      </c>
      <c r="AN414" s="138">
        <v>0</v>
      </c>
      <c r="AO414" s="138">
        <v>0</v>
      </c>
      <c r="AP414" s="138">
        <v>0</v>
      </c>
      <c r="AQ414" s="138">
        <v>-3.710000000000008</v>
      </c>
      <c r="AR414" s="241">
        <v>0</v>
      </c>
      <c r="AS414" s="247">
        <v>99.820894081297666</v>
      </c>
      <c r="AT414" s="138">
        <v>100</v>
      </c>
      <c r="AU414" s="138">
        <v>0</v>
      </c>
      <c r="AV414" s="138">
        <v>0</v>
      </c>
      <c r="AW414" s="138">
        <v>0</v>
      </c>
      <c r="AX414" s="138">
        <v>0</v>
      </c>
      <c r="AY414" s="138">
        <v>0</v>
      </c>
      <c r="AZ414" s="138">
        <v>0</v>
      </c>
      <c r="BA414" s="138">
        <v>97.896825396825392</v>
      </c>
      <c r="BB414" s="241">
        <v>0</v>
      </c>
    </row>
    <row r="415" spans="1:54" s="174" customFormat="1" ht="18" customHeight="1" x14ac:dyDescent="0.25">
      <c r="A415" s="244">
        <v>21</v>
      </c>
      <c r="B415" s="245">
        <v>224100</v>
      </c>
      <c r="C415" s="238">
        <v>408</v>
      </c>
      <c r="D415" s="239" t="s">
        <v>1595</v>
      </c>
      <c r="E415" s="247">
        <v>1490.8</v>
      </c>
      <c r="F415" s="138">
        <v>1285.5999999999999</v>
      </c>
      <c r="G415" s="138">
        <v>0</v>
      </c>
      <c r="H415" s="138">
        <v>0</v>
      </c>
      <c r="I415" s="138">
        <v>0</v>
      </c>
      <c r="J415" s="138">
        <v>0</v>
      </c>
      <c r="K415" s="138">
        <v>0</v>
      </c>
      <c r="L415" s="138">
        <v>0</v>
      </c>
      <c r="M415" s="138">
        <v>205.2</v>
      </c>
      <c r="N415" s="241">
        <v>0</v>
      </c>
      <c r="O415" s="240">
        <v>1613.2999999999997</v>
      </c>
      <c r="P415" s="138">
        <v>1408.1</v>
      </c>
      <c r="Q415" s="139">
        <v>0</v>
      </c>
      <c r="R415" s="139">
        <v>0</v>
      </c>
      <c r="S415" s="138">
        <v>0</v>
      </c>
      <c r="T415" s="139">
        <v>0</v>
      </c>
      <c r="U415" s="139">
        <v>0</v>
      </c>
      <c r="V415" s="139">
        <v>0</v>
      </c>
      <c r="W415" s="139">
        <v>205.2</v>
      </c>
      <c r="X415" s="242">
        <v>0</v>
      </c>
      <c r="Y415" s="243">
        <v>1613.3</v>
      </c>
      <c r="Z415" s="139">
        <v>1408.1</v>
      </c>
      <c r="AA415" s="139">
        <v>0</v>
      </c>
      <c r="AB415" s="139">
        <v>0</v>
      </c>
      <c r="AC415" s="139">
        <v>0</v>
      </c>
      <c r="AD415" s="149">
        <v>0</v>
      </c>
      <c r="AE415" s="139">
        <v>0</v>
      </c>
      <c r="AF415" s="139">
        <v>0</v>
      </c>
      <c r="AG415" s="140">
        <v>205.2</v>
      </c>
      <c r="AH415" s="142">
        <v>0</v>
      </c>
      <c r="AI415" s="247">
        <v>0</v>
      </c>
      <c r="AJ415" s="138">
        <v>0</v>
      </c>
      <c r="AK415" s="138">
        <v>0</v>
      </c>
      <c r="AL415" s="138">
        <v>0</v>
      </c>
      <c r="AM415" s="138">
        <v>0</v>
      </c>
      <c r="AN415" s="138">
        <v>0</v>
      </c>
      <c r="AO415" s="138">
        <v>0</v>
      </c>
      <c r="AP415" s="138">
        <v>0</v>
      </c>
      <c r="AQ415" s="138">
        <v>0</v>
      </c>
      <c r="AR415" s="241">
        <v>0</v>
      </c>
      <c r="AS415" s="247">
        <v>100.00000000000003</v>
      </c>
      <c r="AT415" s="138">
        <v>100</v>
      </c>
      <c r="AU415" s="138">
        <v>0</v>
      </c>
      <c r="AV415" s="138">
        <v>0</v>
      </c>
      <c r="AW415" s="138">
        <v>0</v>
      </c>
      <c r="AX415" s="138">
        <v>0</v>
      </c>
      <c r="AY415" s="138">
        <v>0</v>
      </c>
      <c r="AZ415" s="138">
        <v>0</v>
      </c>
      <c r="BA415" s="138">
        <v>100</v>
      </c>
      <c r="BB415" s="241">
        <v>0</v>
      </c>
    </row>
    <row r="416" spans="1:54" s="174" customFormat="1" ht="18" customHeight="1" x14ac:dyDescent="0.25">
      <c r="A416" s="244">
        <v>21</v>
      </c>
      <c r="B416" s="245">
        <v>224100</v>
      </c>
      <c r="C416" s="238">
        <v>409</v>
      </c>
      <c r="D416" s="239" t="s">
        <v>1596</v>
      </c>
      <c r="E416" s="247">
        <v>1072.7</v>
      </c>
      <c r="F416" s="138">
        <v>921.2</v>
      </c>
      <c r="G416" s="138">
        <v>0</v>
      </c>
      <c r="H416" s="138">
        <v>0</v>
      </c>
      <c r="I416" s="138">
        <v>0</v>
      </c>
      <c r="J416" s="138">
        <v>0</v>
      </c>
      <c r="K416" s="138">
        <v>0</v>
      </c>
      <c r="L416" s="138">
        <v>0</v>
      </c>
      <c r="M416" s="138">
        <v>151.5</v>
      </c>
      <c r="N416" s="241">
        <v>0</v>
      </c>
      <c r="O416" s="240">
        <v>1206.3999999999999</v>
      </c>
      <c r="P416" s="138">
        <v>1054.8999999999999</v>
      </c>
      <c r="Q416" s="139">
        <v>0</v>
      </c>
      <c r="R416" s="139">
        <v>0</v>
      </c>
      <c r="S416" s="138">
        <v>0</v>
      </c>
      <c r="T416" s="139">
        <v>0</v>
      </c>
      <c r="U416" s="139">
        <v>0</v>
      </c>
      <c r="V416" s="139">
        <v>0</v>
      </c>
      <c r="W416" s="139">
        <v>151.5</v>
      </c>
      <c r="X416" s="242">
        <v>0</v>
      </c>
      <c r="Y416" s="243">
        <v>1178.1526000000001</v>
      </c>
      <c r="Z416" s="139">
        <v>1026.6529</v>
      </c>
      <c r="AA416" s="139">
        <v>0</v>
      </c>
      <c r="AB416" s="139">
        <v>0</v>
      </c>
      <c r="AC416" s="139">
        <v>0</v>
      </c>
      <c r="AD416" s="149">
        <v>0</v>
      </c>
      <c r="AE416" s="139">
        <v>0</v>
      </c>
      <c r="AF416" s="139">
        <v>0</v>
      </c>
      <c r="AG416" s="140">
        <v>151.49969999999999</v>
      </c>
      <c r="AH416" s="142">
        <v>0</v>
      </c>
      <c r="AI416" s="247">
        <v>-28.247399999999743</v>
      </c>
      <c r="AJ416" s="138">
        <v>-28.247099999999818</v>
      </c>
      <c r="AK416" s="138">
        <v>0</v>
      </c>
      <c r="AL416" s="138">
        <v>0</v>
      </c>
      <c r="AM416" s="138">
        <v>0</v>
      </c>
      <c r="AN416" s="138">
        <v>0</v>
      </c>
      <c r="AO416" s="138">
        <v>0</v>
      </c>
      <c r="AP416" s="138">
        <v>0</v>
      </c>
      <c r="AQ416" s="138">
        <v>-3.0000000000995897E-4</v>
      </c>
      <c r="AR416" s="241">
        <v>0</v>
      </c>
      <c r="AS416" s="247">
        <v>97.658537798408503</v>
      </c>
      <c r="AT416" s="138">
        <v>97.322295952222987</v>
      </c>
      <c r="AU416" s="138">
        <v>0</v>
      </c>
      <c r="AV416" s="138">
        <v>0</v>
      </c>
      <c r="AW416" s="138">
        <v>0</v>
      </c>
      <c r="AX416" s="138">
        <v>0</v>
      </c>
      <c r="AY416" s="138">
        <v>0</v>
      </c>
      <c r="AZ416" s="138">
        <v>0</v>
      </c>
      <c r="BA416" s="138">
        <v>99.999801980198015</v>
      </c>
      <c r="BB416" s="241">
        <v>0</v>
      </c>
    </row>
    <row r="417" spans="1:54" s="174" customFormat="1" ht="18" customHeight="1" x14ac:dyDescent="0.25">
      <c r="A417" s="244">
        <v>21</v>
      </c>
      <c r="B417" s="245">
        <v>224100</v>
      </c>
      <c r="C417" s="238">
        <v>410</v>
      </c>
      <c r="D417" s="239" t="s">
        <v>1597</v>
      </c>
      <c r="E417" s="247">
        <v>1708.1</v>
      </c>
      <c r="F417" s="138">
        <v>1326.7</v>
      </c>
      <c r="G417" s="138">
        <v>0</v>
      </c>
      <c r="H417" s="138">
        <v>123.3</v>
      </c>
      <c r="I417" s="138">
        <v>0</v>
      </c>
      <c r="J417" s="138">
        <v>0</v>
      </c>
      <c r="K417" s="138">
        <v>0</v>
      </c>
      <c r="L417" s="138">
        <v>0</v>
      </c>
      <c r="M417" s="138">
        <v>258.10000000000002</v>
      </c>
      <c r="N417" s="241">
        <v>0</v>
      </c>
      <c r="O417" s="240">
        <v>1850.0000000000007</v>
      </c>
      <c r="P417" s="138">
        <v>1468.6000000000001</v>
      </c>
      <c r="Q417" s="139">
        <v>0</v>
      </c>
      <c r="R417" s="139">
        <v>0</v>
      </c>
      <c r="S417" s="138">
        <v>123.3</v>
      </c>
      <c r="T417" s="139">
        <v>0</v>
      </c>
      <c r="U417" s="139">
        <v>0</v>
      </c>
      <c r="V417" s="139">
        <v>0</v>
      </c>
      <c r="W417" s="139">
        <v>258.10000000000002</v>
      </c>
      <c r="X417" s="242">
        <v>0</v>
      </c>
      <c r="Y417" s="243">
        <v>1411.1405999999999</v>
      </c>
      <c r="Z417" s="139">
        <v>1029.8196</v>
      </c>
      <c r="AA417" s="139">
        <v>0</v>
      </c>
      <c r="AB417" s="139">
        <v>0</v>
      </c>
      <c r="AC417" s="139">
        <v>123.3</v>
      </c>
      <c r="AD417" s="149">
        <v>0</v>
      </c>
      <c r="AE417" s="139">
        <v>0</v>
      </c>
      <c r="AF417" s="139">
        <v>0</v>
      </c>
      <c r="AG417" s="140">
        <v>258.02100000000002</v>
      </c>
      <c r="AH417" s="142">
        <v>0</v>
      </c>
      <c r="AI417" s="247">
        <v>-438.85940000000073</v>
      </c>
      <c r="AJ417" s="138">
        <v>-438.7804000000001</v>
      </c>
      <c r="AK417" s="138">
        <v>0</v>
      </c>
      <c r="AL417" s="138">
        <v>0</v>
      </c>
      <c r="AM417" s="138">
        <v>0</v>
      </c>
      <c r="AN417" s="138">
        <v>0</v>
      </c>
      <c r="AO417" s="138">
        <v>0</v>
      </c>
      <c r="AP417" s="138">
        <v>0</v>
      </c>
      <c r="AQ417" s="138">
        <v>-7.9000000000007731E-2</v>
      </c>
      <c r="AR417" s="241">
        <v>0</v>
      </c>
      <c r="AS417" s="247">
        <v>76.277870270270242</v>
      </c>
      <c r="AT417" s="138">
        <v>70.122538472014156</v>
      </c>
      <c r="AU417" s="138">
        <v>0</v>
      </c>
      <c r="AV417" s="138">
        <v>0</v>
      </c>
      <c r="AW417" s="138">
        <v>100</v>
      </c>
      <c r="AX417" s="138">
        <v>0</v>
      </c>
      <c r="AY417" s="138">
        <v>0</v>
      </c>
      <c r="AZ417" s="138">
        <v>0</v>
      </c>
      <c r="BA417" s="138">
        <v>99.96939170864006</v>
      </c>
      <c r="BB417" s="241">
        <v>0</v>
      </c>
    </row>
    <row r="418" spans="1:54" s="174" customFormat="1" ht="18" customHeight="1" x14ac:dyDescent="0.25">
      <c r="A418" s="244">
        <v>21</v>
      </c>
      <c r="B418" s="245">
        <v>224100</v>
      </c>
      <c r="C418" s="238">
        <v>411</v>
      </c>
      <c r="D418" s="239" t="s">
        <v>1598</v>
      </c>
      <c r="E418" s="247">
        <v>827</v>
      </c>
      <c r="F418" s="138">
        <v>681.3</v>
      </c>
      <c r="G418" s="138">
        <v>0</v>
      </c>
      <c r="H418" s="138">
        <v>0</v>
      </c>
      <c r="I418" s="138">
        <v>0</v>
      </c>
      <c r="J418" s="138">
        <v>0</v>
      </c>
      <c r="K418" s="138">
        <v>0</v>
      </c>
      <c r="L418" s="138">
        <v>0</v>
      </c>
      <c r="M418" s="138">
        <v>145.69999999999999</v>
      </c>
      <c r="N418" s="241">
        <v>0</v>
      </c>
      <c r="O418" s="240">
        <v>872.90000000000009</v>
      </c>
      <c r="P418" s="138">
        <v>727.2</v>
      </c>
      <c r="Q418" s="139">
        <v>0</v>
      </c>
      <c r="R418" s="139">
        <v>0</v>
      </c>
      <c r="S418" s="138">
        <v>0</v>
      </c>
      <c r="T418" s="139">
        <v>0</v>
      </c>
      <c r="U418" s="139">
        <v>0</v>
      </c>
      <c r="V418" s="139">
        <v>0</v>
      </c>
      <c r="W418" s="139">
        <v>145.69999999999999</v>
      </c>
      <c r="X418" s="242">
        <v>0</v>
      </c>
      <c r="Y418" s="243">
        <v>691.67710000000011</v>
      </c>
      <c r="Z418" s="139">
        <v>545.97710000000006</v>
      </c>
      <c r="AA418" s="139">
        <v>0</v>
      </c>
      <c r="AB418" s="139">
        <v>0</v>
      </c>
      <c r="AC418" s="139">
        <v>0</v>
      </c>
      <c r="AD418" s="149">
        <v>0</v>
      </c>
      <c r="AE418" s="139">
        <v>0</v>
      </c>
      <c r="AF418" s="139">
        <v>0</v>
      </c>
      <c r="AG418" s="140">
        <v>145.69999999999999</v>
      </c>
      <c r="AH418" s="142">
        <v>0</v>
      </c>
      <c r="AI418" s="247">
        <v>-181.22289999999998</v>
      </c>
      <c r="AJ418" s="138">
        <v>-181.22289999999998</v>
      </c>
      <c r="AK418" s="138">
        <v>0</v>
      </c>
      <c r="AL418" s="138">
        <v>0</v>
      </c>
      <c r="AM418" s="138">
        <v>0</v>
      </c>
      <c r="AN418" s="138">
        <v>0</v>
      </c>
      <c r="AO418" s="138">
        <v>0</v>
      </c>
      <c r="AP418" s="138">
        <v>0</v>
      </c>
      <c r="AQ418" s="138">
        <v>0</v>
      </c>
      <c r="AR418" s="241">
        <v>0</v>
      </c>
      <c r="AS418" s="247">
        <v>79.238984992553569</v>
      </c>
      <c r="AT418" s="138">
        <v>75.079359185918591</v>
      </c>
      <c r="AU418" s="138">
        <v>0</v>
      </c>
      <c r="AV418" s="138">
        <v>0</v>
      </c>
      <c r="AW418" s="138">
        <v>0</v>
      </c>
      <c r="AX418" s="138">
        <v>0</v>
      </c>
      <c r="AY418" s="138">
        <v>0</v>
      </c>
      <c r="AZ418" s="138">
        <v>0</v>
      </c>
      <c r="BA418" s="138">
        <v>100</v>
      </c>
      <c r="BB418" s="241">
        <v>0</v>
      </c>
    </row>
    <row r="419" spans="1:54" s="174" customFormat="1" ht="18" customHeight="1" x14ac:dyDescent="0.25">
      <c r="A419" s="244">
        <v>21</v>
      </c>
      <c r="B419" s="245">
        <v>224100</v>
      </c>
      <c r="C419" s="238">
        <v>412</v>
      </c>
      <c r="D419" s="239" t="s">
        <v>1599</v>
      </c>
      <c r="E419" s="247">
        <v>3365.7</v>
      </c>
      <c r="F419" s="138">
        <v>1123.5999999999999</v>
      </c>
      <c r="G419" s="138">
        <v>0</v>
      </c>
      <c r="H419" s="138">
        <v>0</v>
      </c>
      <c r="I419" s="138">
        <v>0</v>
      </c>
      <c r="J419" s="138">
        <v>0</v>
      </c>
      <c r="K419" s="138">
        <v>0</v>
      </c>
      <c r="L419" s="138">
        <v>2000</v>
      </c>
      <c r="M419" s="138">
        <v>242.1</v>
      </c>
      <c r="N419" s="241">
        <v>0</v>
      </c>
      <c r="O419" s="240">
        <v>3474.3</v>
      </c>
      <c r="P419" s="138">
        <v>1232.2</v>
      </c>
      <c r="Q419" s="139">
        <v>0</v>
      </c>
      <c r="R419" s="139">
        <v>0</v>
      </c>
      <c r="S419" s="138">
        <v>0</v>
      </c>
      <c r="T419" s="139">
        <v>0</v>
      </c>
      <c r="U419" s="139">
        <v>0</v>
      </c>
      <c r="V419" s="139">
        <v>2000</v>
      </c>
      <c r="W419" s="139">
        <v>242.1</v>
      </c>
      <c r="X419" s="242">
        <v>0</v>
      </c>
      <c r="Y419" s="243">
        <v>3474.1370000000002</v>
      </c>
      <c r="Z419" s="139">
        <v>1232.2</v>
      </c>
      <c r="AA419" s="139">
        <v>0</v>
      </c>
      <c r="AB419" s="139">
        <v>0</v>
      </c>
      <c r="AC419" s="139">
        <v>0</v>
      </c>
      <c r="AD419" s="149">
        <v>0</v>
      </c>
      <c r="AE419" s="139">
        <v>0</v>
      </c>
      <c r="AF419" s="139">
        <v>1999.837</v>
      </c>
      <c r="AG419" s="140">
        <v>242.1</v>
      </c>
      <c r="AH419" s="142">
        <v>0</v>
      </c>
      <c r="AI419" s="247">
        <v>-0.16300000000001091</v>
      </c>
      <c r="AJ419" s="138">
        <v>0</v>
      </c>
      <c r="AK419" s="138">
        <v>0</v>
      </c>
      <c r="AL419" s="138">
        <v>0</v>
      </c>
      <c r="AM419" s="138">
        <v>0</v>
      </c>
      <c r="AN419" s="138">
        <v>0</v>
      </c>
      <c r="AO419" s="138">
        <v>0</v>
      </c>
      <c r="AP419" s="138">
        <v>-0.16300000000001091</v>
      </c>
      <c r="AQ419" s="138">
        <v>0</v>
      </c>
      <c r="AR419" s="241">
        <v>0</v>
      </c>
      <c r="AS419" s="247">
        <v>99.995308407448974</v>
      </c>
      <c r="AT419" s="138">
        <v>100</v>
      </c>
      <c r="AU419" s="138">
        <v>0</v>
      </c>
      <c r="AV419" s="138">
        <v>0</v>
      </c>
      <c r="AW419" s="138">
        <v>0</v>
      </c>
      <c r="AX419" s="138">
        <v>0</v>
      </c>
      <c r="AY419" s="138">
        <v>0</v>
      </c>
      <c r="AZ419" s="138">
        <v>99.991849999999999</v>
      </c>
      <c r="BA419" s="138">
        <v>100</v>
      </c>
      <c r="BB419" s="241">
        <v>0</v>
      </c>
    </row>
    <row r="420" spans="1:54" s="174" customFormat="1" ht="18" customHeight="1" x14ac:dyDescent="0.25">
      <c r="A420" s="244">
        <v>21</v>
      </c>
      <c r="B420" s="245">
        <v>224100</v>
      </c>
      <c r="C420" s="238">
        <v>413</v>
      </c>
      <c r="D420" s="239" t="s">
        <v>1600</v>
      </c>
      <c r="E420" s="247">
        <v>903</v>
      </c>
      <c r="F420" s="138">
        <v>756.4</v>
      </c>
      <c r="G420" s="138">
        <v>0</v>
      </c>
      <c r="H420" s="138">
        <v>0</v>
      </c>
      <c r="I420" s="138">
        <v>0</v>
      </c>
      <c r="J420" s="138">
        <v>0</v>
      </c>
      <c r="K420" s="138">
        <v>0</v>
      </c>
      <c r="L420" s="138">
        <v>0</v>
      </c>
      <c r="M420" s="138">
        <v>146.6</v>
      </c>
      <c r="N420" s="241">
        <v>0</v>
      </c>
      <c r="O420" s="240">
        <v>947.89999999999986</v>
      </c>
      <c r="P420" s="138">
        <v>801.3</v>
      </c>
      <c r="Q420" s="139">
        <v>0</v>
      </c>
      <c r="R420" s="139">
        <v>0</v>
      </c>
      <c r="S420" s="138">
        <v>0</v>
      </c>
      <c r="T420" s="139">
        <v>0</v>
      </c>
      <c r="U420" s="139">
        <v>0</v>
      </c>
      <c r="V420" s="139">
        <v>0</v>
      </c>
      <c r="W420" s="139">
        <v>146.6</v>
      </c>
      <c r="X420" s="242">
        <v>0</v>
      </c>
      <c r="Y420" s="243">
        <v>947.9</v>
      </c>
      <c r="Z420" s="139">
        <v>801.3</v>
      </c>
      <c r="AA420" s="139">
        <v>0</v>
      </c>
      <c r="AB420" s="139">
        <v>0</v>
      </c>
      <c r="AC420" s="139">
        <v>0</v>
      </c>
      <c r="AD420" s="149">
        <v>0</v>
      </c>
      <c r="AE420" s="139">
        <v>0</v>
      </c>
      <c r="AF420" s="139">
        <v>0</v>
      </c>
      <c r="AG420" s="140">
        <v>146.6</v>
      </c>
      <c r="AH420" s="142">
        <v>0</v>
      </c>
      <c r="AI420" s="247">
        <v>0</v>
      </c>
      <c r="AJ420" s="138">
        <v>0</v>
      </c>
      <c r="AK420" s="138">
        <v>0</v>
      </c>
      <c r="AL420" s="138">
        <v>0</v>
      </c>
      <c r="AM420" s="138">
        <v>0</v>
      </c>
      <c r="AN420" s="138">
        <v>0</v>
      </c>
      <c r="AO420" s="138">
        <v>0</v>
      </c>
      <c r="AP420" s="138">
        <v>0</v>
      </c>
      <c r="AQ420" s="138">
        <v>0</v>
      </c>
      <c r="AR420" s="241">
        <v>0</v>
      </c>
      <c r="AS420" s="247">
        <v>100.00000000000003</v>
      </c>
      <c r="AT420" s="138">
        <v>100</v>
      </c>
      <c r="AU420" s="138">
        <v>0</v>
      </c>
      <c r="AV420" s="138">
        <v>0</v>
      </c>
      <c r="AW420" s="138">
        <v>0</v>
      </c>
      <c r="AX420" s="138">
        <v>0</v>
      </c>
      <c r="AY420" s="138">
        <v>0</v>
      </c>
      <c r="AZ420" s="138">
        <v>0</v>
      </c>
      <c r="BA420" s="138">
        <v>100</v>
      </c>
      <c r="BB420" s="241">
        <v>0</v>
      </c>
    </row>
    <row r="421" spans="1:54" s="174" customFormat="1" ht="18" customHeight="1" x14ac:dyDescent="0.25">
      <c r="A421" s="244">
        <v>21</v>
      </c>
      <c r="B421" s="245">
        <v>224100</v>
      </c>
      <c r="C421" s="238">
        <v>414</v>
      </c>
      <c r="D421" s="239" t="s">
        <v>1601</v>
      </c>
      <c r="E421" s="247">
        <v>1625.8999999999999</v>
      </c>
      <c r="F421" s="138">
        <v>1404.3</v>
      </c>
      <c r="G421" s="138">
        <v>0</v>
      </c>
      <c r="H421" s="138">
        <v>0</v>
      </c>
      <c r="I421" s="138">
        <v>0</v>
      </c>
      <c r="J421" s="138">
        <v>0</v>
      </c>
      <c r="K421" s="138">
        <v>0</v>
      </c>
      <c r="L421" s="138">
        <v>0</v>
      </c>
      <c r="M421" s="138">
        <v>221.6</v>
      </c>
      <c r="N421" s="241">
        <v>0</v>
      </c>
      <c r="O421" s="240">
        <v>2064.6</v>
      </c>
      <c r="P421" s="138">
        <v>1843</v>
      </c>
      <c r="Q421" s="139">
        <v>0</v>
      </c>
      <c r="R421" s="139">
        <v>0</v>
      </c>
      <c r="S421" s="138">
        <v>0</v>
      </c>
      <c r="T421" s="139">
        <v>0</v>
      </c>
      <c r="U421" s="139">
        <v>0</v>
      </c>
      <c r="V421" s="139">
        <v>0</v>
      </c>
      <c r="W421" s="139">
        <v>221.6</v>
      </c>
      <c r="X421" s="242">
        <v>0</v>
      </c>
      <c r="Y421" s="243">
        <v>2064.6</v>
      </c>
      <c r="Z421" s="139">
        <v>1843</v>
      </c>
      <c r="AA421" s="139">
        <v>0</v>
      </c>
      <c r="AB421" s="139">
        <v>0</v>
      </c>
      <c r="AC421" s="139">
        <v>0</v>
      </c>
      <c r="AD421" s="149">
        <v>0</v>
      </c>
      <c r="AE421" s="139">
        <v>0</v>
      </c>
      <c r="AF421" s="139">
        <v>0</v>
      </c>
      <c r="AG421" s="140">
        <v>221.6</v>
      </c>
      <c r="AH421" s="142">
        <v>0</v>
      </c>
      <c r="AI421" s="247">
        <v>0</v>
      </c>
      <c r="AJ421" s="138">
        <v>0</v>
      </c>
      <c r="AK421" s="138">
        <v>0</v>
      </c>
      <c r="AL421" s="138">
        <v>0</v>
      </c>
      <c r="AM421" s="138">
        <v>0</v>
      </c>
      <c r="AN421" s="138">
        <v>0</v>
      </c>
      <c r="AO421" s="138">
        <v>0</v>
      </c>
      <c r="AP421" s="138">
        <v>0</v>
      </c>
      <c r="AQ421" s="138">
        <v>0</v>
      </c>
      <c r="AR421" s="241">
        <v>0</v>
      </c>
      <c r="AS421" s="247">
        <v>100</v>
      </c>
      <c r="AT421" s="138">
        <v>100</v>
      </c>
      <c r="AU421" s="138">
        <v>0</v>
      </c>
      <c r="AV421" s="138">
        <v>0</v>
      </c>
      <c r="AW421" s="138">
        <v>0</v>
      </c>
      <c r="AX421" s="138">
        <v>0</v>
      </c>
      <c r="AY421" s="138">
        <v>0</v>
      </c>
      <c r="AZ421" s="138">
        <v>0</v>
      </c>
      <c r="BA421" s="138">
        <v>100</v>
      </c>
      <c r="BB421" s="241">
        <v>0</v>
      </c>
    </row>
    <row r="422" spans="1:54" s="174" customFormat="1" ht="18" customHeight="1" x14ac:dyDescent="0.25">
      <c r="A422" s="244">
        <v>21</v>
      </c>
      <c r="B422" s="245">
        <v>224100</v>
      </c>
      <c r="C422" s="238">
        <v>415</v>
      </c>
      <c r="D422" s="239" t="s">
        <v>1602</v>
      </c>
      <c r="E422" s="247">
        <v>928.4</v>
      </c>
      <c r="F422" s="138">
        <v>772.3</v>
      </c>
      <c r="G422" s="138">
        <v>0</v>
      </c>
      <c r="H422" s="138">
        <v>0</v>
      </c>
      <c r="I422" s="138">
        <v>0</v>
      </c>
      <c r="J422" s="138">
        <v>0</v>
      </c>
      <c r="K422" s="138">
        <v>0</v>
      </c>
      <c r="L422" s="138">
        <v>0</v>
      </c>
      <c r="M422" s="138">
        <v>156.1</v>
      </c>
      <c r="N422" s="241">
        <v>0</v>
      </c>
      <c r="O422" s="240">
        <v>957.40000000000009</v>
      </c>
      <c r="P422" s="138">
        <v>801.3</v>
      </c>
      <c r="Q422" s="139">
        <v>0</v>
      </c>
      <c r="R422" s="139">
        <v>0</v>
      </c>
      <c r="S422" s="138">
        <v>0</v>
      </c>
      <c r="T422" s="139">
        <v>0</v>
      </c>
      <c r="U422" s="139">
        <v>0</v>
      </c>
      <c r="V422" s="139">
        <v>0</v>
      </c>
      <c r="W422" s="139">
        <v>156.1</v>
      </c>
      <c r="X422" s="242">
        <v>0</v>
      </c>
      <c r="Y422" s="243">
        <v>945.46209999999996</v>
      </c>
      <c r="Z422" s="139">
        <v>789.38710000000003</v>
      </c>
      <c r="AA422" s="139">
        <v>0</v>
      </c>
      <c r="AB422" s="139">
        <v>0</v>
      </c>
      <c r="AC422" s="139">
        <v>0</v>
      </c>
      <c r="AD422" s="149">
        <v>0</v>
      </c>
      <c r="AE422" s="139">
        <v>0</v>
      </c>
      <c r="AF422" s="139">
        <v>0</v>
      </c>
      <c r="AG422" s="140">
        <v>156.07499999999999</v>
      </c>
      <c r="AH422" s="142">
        <v>0</v>
      </c>
      <c r="AI422" s="247">
        <v>-11.937900000000127</v>
      </c>
      <c r="AJ422" s="138">
        <v>-11.912899999999922</v>
      </c>
      <c r="AK422" s="138">
        <v>0</v>
      </c>
      <c r="AL422" s="138">
        <v>0</v>
      </c>
      <c r="AM422" s="138">
        <v>0</v>
      </c>
      <c r="AN422" s="138">
        <v>0</v>
      </c>
      <c r="AO422" s="138">
        <v>0</v>
      </c>
      <c r="AP422" s="138">
        <v>0</v>
      </c>
      <c r="AQ422" s="138">
        <v>-2.5000000000005684E-2</v>
      </c>
      <c r="AR422" s="241">
        <v>0</v>
      </c>
      <c r="AS422" s="247">
        <v>98.753091706705646</v>
      </c>
      <c r="AT422" s="138">
        <v>98.513303382004253</v>
      </c>
      <c r="AU422" s="138">
        <v>0</v>
      </c>
      <c r="AV422" s="138">
        <v>0</v>
      </c>
      <c r="AW422" s="138">
        <v>0</v>
      </c>
      <c r="AX422" s="138">
        <v>0</v>
      </c>
      <c r="AY422" s="138">
        <v>0</v>
      </c>
      <c r="AZ422" s="138">
        <v>0</v>
      </c>
      <c r="BA422" s="138">
        <v>99.983984625240225</v>
      </c>
      <c r="BB422" s="241">
        <v>0</v>
      </c>
    </row>
    <row r="423" spans="1:54" s="174" customFormat="1" ht="18" customHeight="1" x14ac:dyDescent="0.25">
      <c r="A423" s="244">
        <v>21</v>
      </c>
      <c r="B423" s="245">
        <v>224100</v>
      </c>
      <c r="C423" s="238">
        <v>416</v>
      </c>
      <c r="D423" s="239" t="s">
        <v>1536</v>
      </c>
      <c r="E423" s="247">
        <v>2063</v>
      </c>
      <c r="F423" s="138">
        <v>1828.5</v>
      </c>
      <c r="G423" s="138">
        <v>0</v>
      </c>
      <c r="H423" s="138">
        <v>0</v>
      </c>
      <c r="I423" s="138">
        <v>0</v>
      </c>
      <c r="J423" s="138">
        <v>0</v>
      </c>
      <c r="K423" s="138">
        <v>0</v>
      </c>
      <c r="L423" s="138">
        <v>0</v>
      </c>
      <c r="M423" s="138">
        <v>234.5</v>
      </c>
      <c r="N423" s="241">
        <v>0</v>
      </c>
      <c r="O423" s="240">
        <v>2193.8000000000002</v>
      </c>
      <c r="P423" s="138">
        <v>1959.3</v>
      </c>
      <c r="Q423" s="139">
        <v>0</v>
      </c>
      <c r="R423" s="139">
        <v>0</v>
      </c>
      <c r="S423" s="138">
        <v>0</v>
      </c>
      <c r="T423" s="139">
        <v>0</v>
      </c>
      <c r="U423" s="139">
        <v>0</v>
      </c>
      <c r="V423" s="139">
        <v>0</v>
      </c>
      <c r="W423" s="139">
        <v>234.5</v>
      </c>
      <c r="X423" s="242">
        <v>0</v>
      </c>
      <c r="Y423" s="243">
        <v>1991.5228999999999</v>
      </c>
      <c r="Z423" s="139">
        <v>1757.1758</v>
      </c>
      <c r="AA423" s="139">
        <v>0</v>
      </c>
      <c r="AB423" s="139">
        <v>0</v>
      </c>
      <c r="AC423" s="139">
        <v>0</v>
      </c>
      <c r="AD423" s="149">
        <v>0</v>
      </c>
      <c r="AE423" s="139">
        <v>0</v>
      </c>
      <c r="AF423" s="139">
        <v>0</v>
      </c>
      <c r="AG423" s="140">
        <v>234.34710000000001</v>
      </c>
      <c r="AH423" s="142">
        <v>0</v>
      </c>
      <c r="AI423" s="247">
        <v>-202.27710000000025</v>
      </c>
      <c r="AJ423" s="138">
        <v>-202.12419999999997</v>
      </c>
      <c r="AK423" s="138">
        <v>0</v>
      </c>
      <c r="AL423" s="138">
        <v>0</v>
      </c>
      <c r="AM423" s="138">
        <v>0</v>
      </c>
      <c r="AN423" s="138">
        <v>0</v>
      </c>
      <c r="AO423" s="138">
        <v>0</v>
      </c>
      <c r="AP423" s="138">
        <v>0</v>
      </c>
      <c r="AQ423" s="138">
        <v>-0.15289999999998827</v>
      </c>
      <c r="AR423" s="241">
        <v>0</v>
      </c>
      <c r="AS423" s="247">
        <v>90.779601604521815</v>
      </c>
      <c r="AT423" s="138">
        <v>89.683856479354873</v>
      </c>
      <c r="AU423" s="138">
        <v>0</v>
      </c>
      <c r="AV423" s="138">
        <v>0</v>
      </c>
      <c r="AW423" s="138">
        <v>0</v>
      </c>
      <c r="AX423" s="138">
        <v>0</v>
      </c>
      <c r="AY423" s="138">
        <v>0</v>
      </c>
      <c r="AZ423" s="138">
        <v>0</v>
      </c>
      <c r="BA423" s="138">
        <v>99.934797441364609</v>
      </c>
      <c r="BB423" s="241">
        <v>0</v>
      </c>
    </row>
    <row r="424" spans="1:54" s="174" customFormat="1" ht="18" customHeight="1" x14ac:dyDescent="0.25">
      <c r="A424" s="244">
        <v>21</v>
      </c>
      <c r="B424" s="245">
        <v>224100</v>
      </c>
      <c r="C424" s="238">
        <v>417</v>
      </c>
      <c r="D424" s="239" t="s">
        <v>1603</v>
      </c>
      <c r="E424" s="247">
        <v>2816.2</v>
      </c>
      <c r="F424" s="138">
        <v>1810.6</v>
      </c>
      <c r="G424" s="138">
        <v>0</v>
      </c>
      <c r="H424" s="138">
        <v>663.9</v>
      </c>
      <c r="I424" s="138">
        <v>0</v>
      </c>
      <c r="J424" s="138">
        <v>0</v>
      </c>
      <c r="K424" s="138">
        <v>0</v>
      </c>
      <c r="L424" s="138">
        <v>0</v>
      </c>
      <c r="M424" s="138">
        <v>341.7</v>
      </c>
      <c r="N424" s="241">
        <v>0</v>
      </c>
      <c r="O424" s="240">
        <v>2902.3</v>
      </c>
      <c r="P424" s="138">
        <v>1896.7</v>
      </c>
      <c r="Q424" s="139">
        <v>0</v>
      </c>
      <c r="R424" s="139">
        <v>0</v>
      </c>
      <c r="S424" s="138">
        <v>663.9</v>
      </c>
      <c r="T424" s="139">
        <v>0</v>
      </c>
      <c r="U424" s="139">
        <v>0</v>
      </c>
      <c r="V424" s="139">
        <v>0</v>
      </c>
      <c r="W424" s="139">
        <v>341.7</v>
      </c>
      <c r="X424" s="242">
        <v>0</v>
      </c>
      <c r="Y424" s="243">
        <v>2886.5893999999998</v>
      </c>
      <c r="Z424" s="139">
        <v>1896.7</v>
      </c>
      <c r="AA424" s="139">
        <v>0</v>
      </c>
      <c r="AB424" s="139">
        <v>0</v>
      </c>
      <c r="AC424" s="139">
        <v>648.18939999999998</v>
      </c>
      <c r="AD424" s="149">
        <v>0</v>
      </c>
      <c r="AE424" s="139">
        <v>0</v>
      </c>
      <c r="AF424" s="139">
        <v>0</v>
      </c>
      <c r="AG424" s="140">
        <v>341.7</v>
      </c>
      <c r="AH424" s="142">
        <v>0</v>
      </c>
      <c r="AI424" s="247">
        <v>-15.710600000000341</v>
      </c>
      <c r="AJ424" s="138">
        <v>0</v>
      </c>
      <c r="AK424" s="138">
        <v>0</v>
      </c>
      <c r="AL424" s="138">
        <v>0</v>
      </c>
      <c r="AM424" s="138">
        <v>-15.710599999999999</v>
      </c>
      <c r="AN424" s="138">
        <v>0</v>
      </c>
      <c r="AO424" s="138">
        <v>0</v>
      </c>
      <c r="AP424" s="138">
        <v>0</v>
      </c>
      <c r="AQ424" s="138">
        <v>0</v>
      </c>
      <c r="AR424" s="241">
        <v>0</v>
      </c>
      <c r="AS424" s="247">
        <v>99.4586844916101</v>
      </c>
      <c r="AT424" s="138">
        <v>100</v>
      </c>
      <c r="AU424" s="138">
        <v>0</v>
      </c>
      <c r="AV424" s="138">
        <v>0</v>
      </c>
      <c r="AW424" s="138">
        <v>97.633589395993368</v>
      </c>
      <c r="AX424" s="138">
        <v>0</v>
      </c>
      <c r="AY424" s="138">
        <v>0</v>
      </c>
      <c r="AZ424" s="138">
        <v>0</v>
      </c>
      <c r="BA424" s="138">
        <v>100</v>
      </c>
      <c r="BB424" s="241">
        <v>0</v>
      </c>
    </row>
    <row r="425" spans="1:54" s="174" customFormat="1" ht="18" customHeight="1" x14ac:dyDescent="0.25">
      <c r="A425" s="244">
        <v>21</v>
      </c>
      <c r="B425" s="245">
        <v>224100</v>
      </c>
      <c r="C425" s="238">
        <v>418</v>
      </c>
      <c r="D425" s="239" t="s">
        <v>1604</v>
      </c>
      <c r="E425" s="247">
        <v>1862.8</v>
      </c>
      <c r="F425" s="138">
        <v>1704.5</v>
      </c>
      <c r="G425" s="138">
        <v>0</v>
      </c>
      <c r="H425" s="138">
        <v>0</v>
      </c>
      <c r="I425" s="138">
        <v>0</v>
      </c>
      <c r="J425" s="138">
        <v>0</v>
      </c>
      <c r="K425" s="138">
        <v>0</v>
      </c>
      <c r="L425" s="138">
        <v>0</v>
      </c>
      <c r="M425" s="138">
        <v>158.30000000000001</v>
      </c>
      <c r="N425" s="241">
        <v>0</v>
      </c>
      <c r="O425" s="240">
        <v>1909.2000000000003</v>
      </c>
      <c r="P425" s="138">
        <v>1750.9</v>
      </c>
      <c r="Q425" s="139">
        <v>0</v>
      </c>
      <c r="R425" s="139">
        <v>0</v>
      </c>
      <c r="S425" s="138">
        <v>0</v>
      </c>
      <c r="T425" s="139">
        <v>0</v>
      </c>
      <c r="U425" s="139">
        <v>0</v>
      </c>
      <c r="V425" s="139">
        <v>0</v>
      </c>
      <c r="W425" s="139">
        <v>158.30000000000001</v>
      </c>
      <c r="X425" s="242">
        <v>0</v>
      </c>
      <c r="Y425" s="243">
        <v>1909.1998000000001</v>
      </c>
      <c r="Z425" s="139">
        <v>1750.9</v>
      </c>
      <c r="AA425" s="139">
        <v>0</v>
      </c>
      <c r="AB425" s="139">
        <v>0</v>
      </c>
      <c r="AC425" s="139">
        <v>0</v>
      </c>
      <c r="AD425" s="149">
        <v>0</v>
      </c>
      <c r="AE425" s="139">
        <v>0</v>
      </c>
      <c r="AF425" s="139">
        <v>0</v>
      </c>
      <c r="AG425" s="140">
        <v>158.2998</v>
      </c>
      <c r="AH425" s="142">
        <v>0</v>
      </c>
      <c r="AI425" s="247">
        <v>-2.0000000017716957E-4</v>
      </c>
      <c r="AJ425" s="138">
        <v>0</v>
      </c>
      <c r="AK425" s="138">
        <v>0</v>
      </c>
      <c r="AL425" s="138">
        <v>0</v>
      </c>
      <c r="AM425" s="138">
        <v>0</v>
      </c>
      <c r="AN425" s="138">
        <v>0</v>
      </c>
      <c r="AO425" s="138">
        <v>0</v>
      </c>
      <c r="AP425" s="138">
        <v>0</v>
      </c>
      <c r="AQ425" s="138">
        <v>-2.0000000000663931E-4</v>
      </c>
      <c r="AR425" s="241">
        <v>0</v>
      </c>
      <c r="AS425" s="247">
        <v>99.999989524408122</v>
      </c>
      <c r="AT425" s="138">
        <v>100</v>
      </c>
      <c r="AU425" s="138">
        <v>0</v>
      </c>
      <c r="AV425" s="138">
        <v>0</v>
      </c>
      <c r="AW425" s="138">
        <v>0</v>
      </c>
      <c r="AX425" s="138">
        <v>0</v>
      </c>
      <c r="AY425" s="138">
        <v>0</v>
      </c>
      <c r="AZ425" s="138">
        <v>0</v>
      </c>
      <c r="BA425" s="138">
        <v>99.999873657612127</v>
      </c>
      <c r="BB425" s="241">
        <v>0</v>
      </c>
    </row>
    <row r="426" spans="1:54" s="174" customFormat="1" ht="18" customHeight="1" x14ac:dyDescent="0.25">
      <c r="A426" s="244">
        <v>21</v>
      </c>
      <c r="B426" s="245">
        <v>224100</v>
      </c>
      <c r="C426" s="238">
        <v>419</v>
      </c>
      <c r="D426" s="239" t="s">
        <v>1605</v>
      </c>
      <c r="E426" s="247">
        <v>1352.9</v>
      </c>
      <c r="F426" s="138">
        <v>1099</v>
      </c>
      <c r="G426" s="138">
        <v>0</v>
      </c>
      <c r="H426" s="138">
        <v>0</v>
      </c>
      <c r="I426" s="138">
        <v>0</v>
      </c>
      <c r="J426" s="138">
        <v>0</v>
      </c>
      <c r="K426" s="138">
        <v>0</v>
      </c>
      <c r="L426" s="138">
        <v>0</v>
      </c>
      <c r="M426" s="138">
        <v>253.9</v>
      </c>
      <c r="N426" s="241">
        <v>0</v>
      </c>
      <c r="O426" s="240">
        <v>1448.2</v>
      </c>
      <c r="P426" s="138">
        <v>1194.3</v>
      </c>
      <c r="Q426" s="139">
        <v>0</v>
      </c>
      <c r="R426" s="139">
        <v>0</v>
      </c>
      <c r="S426" s="138">
        <v>0</v>
      </c>
      <c r="T426" s="139">
        <v>0</v>
      </c>
      <c r="U426" s="139">
        <v>0</v>
      </c>
      <c r="V426" s="139">
        <v>0</v>
      </c>
      <c r="W426" s="139">
        <v>253.9</v>
      </c>
      <c r="X426" s="242">
        <v>0</v>
      </c>
      <c r="Y426" s="243">
        <v>1418.5969</v>
      </c>
      <c r="Z426" s="139">
        <v>1164.7175</v>
      </c>
      <c r="AA426" s="139">
        <v>0</v>
      </c>
      <c r="AB426" s="139">
        <v>0</v>
      </c>
      <c r="AC426" s="139">
        <v>0</v>
      </c>
      <c r="AD426" s="149">
        <v>0</v>
      </c>
      <c r="AE426" s="139">
        <v>0</v>
      </c>
      <c r="AF426" s="139">
        <v>0</v>
      </c>
      <c r="AG426" s="140">
        <v>253.8794</v>
      </c>
      <c r="AH426" s="142">
        <v>0</v>
      </c>
      <c r="AI426" s="247">
        <v>-29.60310000000004</v>
      </c>
      <c r="AJ426" s="138">
        <v>-29.582499999999982</v>
      </c>
      <c r="AK426" s="138">
        <v>0</v>
      </c>
      <c r="AL426" s="138">
        <v>0</v>
      </c>
      <c r="AM426" s="138">
        <v>0</v>
      </c>
      <c r="AN426" s="138">
        <v>0</v>
      </c>
      <c r="AO426" s="138">
        <v>0</v>
      </c>
      <c r="AP426" s="138">
        <v>0</v>
      </c>
      <c r="AQ426" s="138">
        <v>-2.0600000000001728E-2</v>
      </c>
      <c r="AR426" s="241">
        <v>0</v>
      </c>
      <c r="AS426" s="247">
        <v>97.955869355061452</v>
      </c>
      <c r="AT426" s="138">
        <v>97.523026040358374</v>
      </c>
      <c r="AU426" s="138">
        <v>0</v>
      </c>
      <c r="AV426" s="138">
        <v>0</v>
      </c>
      <c r="AW426" s="138">
        <v>0</v>
      </c>
      <c r="AX426" s="138">
        <v>0</v>
      </c>
      <c r="AY426" s="138">
        <v>0</v>
      </c>
      <c r="AZ426" s="138">
        <v>0</v>
      </c>
      <c r="BA426" s="138">
        <v>99.991886569515557</v>
      </c>
      <c r="BB426" s="241">
        <v>0</v>
      </c>
    </row>
    <row r="427" spans="1:54" s="174" customFormat="1" ht="18" customHeight="1" x14ac:dyDescent="0.25">
      <c r="A427" s="244">
        <v>0</v>
      </c>
      <c r="B427" s="244"/>
      <c r="C427" s="238">
        <v>420</v>
      </c>
      <c r="D427" s="239"/>
      <c r="E427" s="240">
        <v>0</v>
      </c>
      <c r="F427" s="138"/>
      <c r="G427" s="138"/>
      <c r="H427" s="138"/>
      <c r="I427" s="138"/>
      <c r="J427" s="138"/>
      <c r="K427" s="138"/>
      <c r="L427" s="138"/>
      <c r="M427" s="138"/>
      <c r="N427" s="241"/>
      <c r="O427" s="240">
        <v>0</v>
      </c>
      <c r="P427" s="138">
        <v>0</v>
      </c>
      <c r="Q427" s="139"/>
      <c r="R427" s="139"/>
      <c r="S427" s="138">
        <v>0</v>
      </c>
      <c r="T427" s="139">
        <v>0</v>
      </c>
      <c r="U427" s="139"/>
      <c r="V427" s="139"/>
      <c r="W427" s="139"/>
      <c r="X427" s="242"/>
      <c r="Y427" s="243">
        <v>0</v>
      </c>
      <c r="Z427" s="139">
        <v>0</v>
      </c>
      <c r="AA427" s="139"/>
      <c r="AB427" s="139"/>
      <c r="AC427" s="139">
        <v>0</v>
      </c>
      <c r="AD427" s="149">
        <v>0</v>
      </c>
      <c r="AE427" s="139"/>
      <c r="AF427" s="139"/>
      <c r="AG427" s="140"/>
      <c r="AH427" s="142"/>
      <c r="AI427" s="240">
        <v>0</v>
      </c>
      <c r="AJ427" s="138">
        <v>0</v>
      </c>
      <c r="AK427" s="138">
        <v>0</v>
      </c>
      <c r="AL427" s="138">
        <v>0</v>
      </c>
      <c r="AM427" s="138">
        <v>0</v>
      </c>
      <c r="AN427" s="138">
        <v>0</v>
      </c>
      <c r="AO427" s="138">
        <v>0</v>
      </c>
      <c r="AP427" s="138">
        <v>0</v>
      </c>
      <c r="AQ427" s="138">
        <v>0</v>
      </c>
      <c r="AR427" s="241">
        <v>0</v>
      </c>
      <c r="AS427" s="240">
        <v>0</v>
      </c>
      <c r="AT427" s="138">
        <v>0</v>
      </c>
      <c r="AU427" s="138">
        <v>0</v>
      </c>
      <c r="AV427" s="138">
        <v>0</v>
      </c>
      <c r="AW427" s="138">
        <v>0</v>
      </c>
      <c r="AX427" s="138">
        <v>0</v>
      </c>
      <c r="AY427" s="138">
        <v>0</v>
      </c>
      <c r="AZ427" s="138">
        <v>0</v>
      </c>
      <c r="BA427" s="138">
        <v>0</v>
      </c>
      <c r="BB427" s="241">
        <v>0</v>
      </c>
    </row>
    <row r="428" spans="1:54" s="174" customFormat="1" ht="18" customHeight="1" x14ac:dyDescent="0.25">
      <c r="A428" s="244">
        <v>20</v>
      </c>
      <c r="B428" s="245">
        <v>224300</v>
      </c>
      <c r="C428" s="238">
        <v>421</v>
      </c>
      <c r="D428" s="246" t="s">
        <v>1606</v>
      </c>
      <c r="E428" s="247">
        <v>222789.09999999998</v>
      </c>
      <c r="F428" s="144">
        <v>186895.3</v>
      </c>
      <c r="G428" s="144">
        <v>0</v>
      </c>
      <c r="H428" s="144">
        <v>3073.3</v>
      </c>
      <c r="I428" s="144">
        <v>5590.6</v>
      </c>
      <c r="J428" s="144">
        <v>0</v>
      </c>
      <c r="K428" s="144">
        <v>0</v>
      </c>
      <c r="L428" s="144">
        <v>3779.5</v>
      </c>
      <c r="M428" s="144">
        <v>21731.4</v>
      </c>
      <c r="N428" s="248">
        <v>1719</v>
      </c>
      <c r="O428" s="247">
        <v>239071.99999999997</v>
      </c>
      <c r="P428" s="144">
        <v>203019.19999999998</v>
      </c>
      <c r="Q428" s="144">
        <v>0</v>
      </c>
      <c r="R428" s="144">
        <v>95.9</v>
      </c>
      <c r="S428" s="144">
        <v>3136.4</v>
      </c>
      <c r="T428" s="144">
        <v>5590.6</v>
      </c>
      <c r="U428" s="144">
        <v>0</v>
      </c>
      <c r="V428" s="144">
        <v>3779.5</v>
      </c>
      <c r="W428" s="144">
        <v>21731.4</v>
      </c>
      <c r="X428" s="248">
        <v>1719</v>
      </c>
      <c r="Y428" s="247">
        <v>231141.39299999995</v>
      </c>
      <c r="Z428" s="144">
        <v>196626.77889999998</v>
      </c>
      <c r="AA428" s="144">
        <v>0</v>
      </c>
      <c r="AB428" s="144">
        <v>95.841800000000006</v>
      </c>
      <c r="AC428" s="144">
        <v>2923.163</v>
      </c>
      <c r="AD428" s="149">
        <v>4297.7614999999996</v>
      </c>
      <c r="AE428" s="144">
        <v>0</v>
      </c>
      <c r="AF428" s="144">
        <v>3759.4821999999999</v>
      </c>
      <c r="AG428" s="144">
        <v>21719.365599999997</v>
      </c>
      <c r="AH428" s="248">
        <v>1719</v>
      </c>
      <c r="AI428" s="247">
        <v>-7930.6070000000182</v>
      </c>
      <c r="AJ428" s="144">
        <v>-6392.4211000000068</v>
      </c>
      <c r="AK428" s="144">
        <v>0</v>
      </c>
      <c r="AL428" s="144">
        <v>-5.8199999999999363E-2</v>
      </c>
      <c r="AM428" s="144">
        <v>-213.23700000000008</v>
      </c>
      <c r="AN428" s="144">
        <v>-1292.8385000000007</v>
      </c>
      <c r="AO428" s="144">
        <v>0</v>
      </c>
      <c r="AP428" s="144">
        <v>-20.017800000000079</v>
      </c>
      <c r="AQ428" s="144">
        <v>-12.034400000004098</v>
      </c>
      <c r="AR428" s="248">
        <v>0</v>
      </c>
      <c r="AS428" s="247">
        <v>96.682753731093555</v>
      </c>
      <c r="AT428" s="144">
        <v>96.851321894677938</v>
      </c>
      <c r="AU428" s="144">
        <v>0</v>
      </c>
      <c r="AV428" s="144">
        <v>99.939311783107414</v>
      </c>
      <c r="AW428" s="144">
        <v>93.201217956893259</v>
      </c>
      <c r="AX428" s="144">
        <v>76.874780882195097</v>
      </c>
      <c r="AY428" s="144">
        <v>0</v>
      </c>
      <c r="AZ428" s="144">
        <v>99.470358513030817</v>
      </c>
      <c r="BA428" s="144">
        <v>99.944622067607227</v>
      </c>
      <c r="BB428" s="248">
        <v>100</v>
      </c>
    </row>
    <row r="429" spans="1:54" s="237" customFormat="1" ht="18" customHeight="1" x14ac:dyDescent="0.2">
      <c r="A429" s="244">
        <v>22</v>
      </c>
      <c r="B429" s="245">
        <v>224300</v>
      </c>
      <c r="C429" s="238">
        <v>422</v>
      </c>
      <c r="D429" s="246" t="s">
        <v>1265</v>
      </c>
      <c r="E429" s="247">
        <v>149349.5</v>
      </c>
      <c r="F429" s="144">
        <v>127249.9</v>
      </c>
      <c r="G429" s="144">
        <v>0</v>
      </c>
      <c r="H429" s="144">
        <v>3073.3</v>
      </c>
      <c r="I429" s="144">
        <v>5539.3</v>
      </c>
      <c r="J429" s="144">
        <v>0</v>
      </c>
      <c r="K429" s="144">
        <v>0</v>
      </c>
      <c r="L429" s="144">
        <v>0</v>
      </c>
      <c r="M429" s="144">
        <v>11768</v>
      </c>
      <c r="N429" s="248">
        <v>1719</v>
      </c>
      <c r="O429" s="247">
        <v>159823.49999999994</v>
      </c>
      <c r="P429" s="144">
        <v>137564.9</v>
      </c>
      <c r="Q429" s="144">
        <v>0</v>
      </c>
      <c r="R429" s="144">
        <v>95.9</v>
      </c>
      <c r="S429" s="144">
        <v>3136.4</v>
      </c>
      <c r="T429" s="144">
        <v>5539.3</v>
      </c>
      <c r="U429" s="144">
        <v>0</v>
      </c>
      <c r="V429" s="144">
        <v>0</v>
      </c>
      <c r="W429" s="144">
        <v>11768</v>
      </c>
      <c r="X429" s="248">
        <v>1719</v>
      </c>
      <c r="Y429" s="247">
        <v>153601.29519999999</v>
      </c>
      <c r="Z429" s="144">
        <v>132835.17170000001</v>
      </c>
      <c r="AA429" s="144">
        <v>0</v>
      </c>
      <c r="AB429" s="144">
        <v>95.841800000000006</v>
      </c>
      <c r="AC429" s="144">
        <v>2923.163</v>
      </c>
      <c r="AD429" s="149">
        <v>4260.1193999999996</v>
      </c>
      <c r="AE429" s="144">
        <v>0</v>
      </c>
      <c r="AF429" s="144">
        <v>0</v>
      </c>
      <c r="AG429" s="144">
        <v>11767.999299999999</v>
      </c>
      <c r="AH429" s="248">
        <v>1719</v>
      </c>
      <c r="AI429" s="247">
        <v>-6222.2047999999486</v>
      </c>
      <c r="AJ429" s="144">
        <v>-4729.7282999999879</v>
      </c>
      <c r="AK429" s="144">
        <v>0</v>
      </c>
      <c r="AL429" s="144">
        <v>-5.8199999999999363E-2</v>
      </c>
      <c r="AM429" s="144">
        <v>-213.23700000000008</v>
      </c>
      <c r="AN429" s="144">
        <v>-1279.1806000000006</v>
      </c>
      <c r="AO429" s="144">
        <v>0</v>
      </c>
      <c r="AP429" s="144">
        <v>0</v>
      </c>
      <c r="AQ429" s="144">
        <v>-7.0000000050640665E-4</v>
      </c>
      <c r="AR429" s="248">
        <v>0</v>
      </c>
      <c r="AS429" s="247">
        <v>96.106827343913778</v>
      </c>
      <c r="AT429" s="144">
        <v>96.561820420761407</v>
      </c>
      <c r="AU429" s="144">
        <v>0</v>
      </c>
      <c r="AV429" s="144">
        <v>99.939311783107414</v>
      </c>
      <c r="AW429" s="144">
        <v>93.201217956893259</v>
      </c>
      <c r="AX429" s="144">
        <v>76.907179607531631</v>
      </c>
      <c r="AY429" s="144">
        <v>0</v>
      </c>
      <c r="AZ429" s="144">
        <v>0</v>
      </c>
      <c r="BA429" s="144">
        <v>99.999994051665524</v>
      </c>
      <c r="BB429" s="248">
        <v>100</v>
      </c>
    </row>
    <row r="430" spans="1:54" s="237" customFormat="1" ht="18" customHeight="1" x14ac:dyDescent="0.2">
      <c r="A430" s="244">
        <v>21</v>
      </c>
      <c r="B430" s="245">
        <v>224300</v>
      </c>
      <c r="C430" s="238">
        <v>423</v>
      </c>
      <c r="D430" s="246" t="s">
        <v>1266</v>
      </c>
      <c r="E430" s="247">
        <v>73439.599999999977</v>
      </c>
      <c r="F430" s="144">
        <v>59645.399999999994</v>
      </c>
      <c r="G430" s="144">
        <v>0</v>
      </c>
      <c r="H430" s="144">
        <v>0</v>
      </c>
      <c r="I430" s="144">
        <v>51.3</v>
      </c>
      <c r="J430" s="144">
        <v>0</v>
      </c>
      <c r="K430" s="144">
        <v>0</v>
      </c>
      <c r="L430" s="144">
        <v>3779.5</v>
      </c>
      <c r="M430" s="144">
        <v>9963.4</v>
      </c>
      <c r="N430" s="248">
        <v>0</v>
      </c>
      <c r="O430" s="247">
        <v>79248.499999999985</v>
      </c>
      <c r="P430" s="144">
        <v>65454.299999999996</v>
      </c>
      <c r="Q430" s="144">
        <v>0</v>
      </c>
      <c r="R430" s="144">
        <v>0</v>
      </c>
      <c r="S430" s="144">
        <v>0</v>
      </c>
      <c r="T430" s="144">
        <v>51.3</v>
      </c>
      <c r="U430" s="144">
        <v>0</v>
      </c>
      <c r="V430" s="144">
        <v>3779.5</v>
      </c>
      <c r="W430" s="144">
        <v>9963.4</v>
      </c>
      <c r="X430" s="248">
        <v>0</v>
      </c>
      <c r="Y430" s="247">
        <v>77540.097799999989</v>
      </c>
      <c r="Z430" s="144">
        <v>63791.607199999991</v>
      </c>
      <c r="AA430" s="144">
        <v>0</v>
      </c>
      <c r="AB430" s="144">
        <v>0</v>
      </c>
      <c r="AC430" s="144">
        <v>0</v>
      </c>
      <c r="AD430" s="149">
        <v>37.642099999999999</v>
      </c>
      <c r="AE430" s="144">
        <v>0</v>
      </c>
      <c r="AF430" s="144">
        <v>3759.4821999999999</v>
      </c>
      <c r="AG430" s="144">
        <v>9951.3662999999997</v>
      </c>
      <c r="AH430" s="248">
        <v>0</v>
      </c>
      <c r="AI430" s="247">
        <v>-1708.4021999999968</v>
      </c>
      <c r="AJ430" s="144">
        <v>-1662.6928000000044</v>
      </c>
      <c r="AK430" s="144">
        <v>0</v>
      </c>
      <c r="AL430" s="144">
        <v>0</v>
      </c>
      <c r="AM430" s="144">
        <v>0</v>
      </c>
      <c r="AN430" s="144">
        <v>-13.657899999999998</v>
      </c>
      <c r="AO430" s="144">
        <v>0</v>
      </c>
      <c r="AP430" s="144">
        <v>-20.017800000000079</v>
      </c>
      <c r="AQ430" s="144">
        <v>-12.033699999999953</v>
      </c>
      <c r="AR430" s="248">
        <v>0</v>
      </c>
      <c r="AS430" s="247">
        <v>97.844246641892269</v>
      </c>
      <c r="AT430" s="144">
        <v>97.459765363008998</v>
      </c>
      <c r="AU430" s="144">
        <v>0</v>
      </c>
      <c r="AV430" s="144">
        <v>0</v>
      </c>
      <c r="AW430" s="144">
        <v>0</v>
      </c>
      <c r="AX430" s="144">
        <v>73.376413255360632</v>
      </c>
      <c r="AY430" s="144">
        <v>0</v>
      </c>
      <c r="AZ430" s="144">
        <v>99.470358513030817</v>
      </c>
      <c r="BA430" s="144">
        <v>99.879220948672142</v>
      </c>
      <c r="BB430" s="248">
        <v>0</v>
      </c>
    </row>
    <row r="431" spans="1:54" s="174" customFormat="1" ht="27.75" customHeight="1" x14ac:dyDescent="0.25">
      <c r="A431" s="244">
        <v>22</v>
      </c>
      <c r="B431" s="245">
        <v>224300</v>
      </c>
      <c r="C431" s="238">
        <v>424</v>
      </c>
      <c r="D431" s="239" t="s">
        <v>1291</v>
      </c>
      <c r="E431" s="247">
        <v>149349.5</v>
      </c>
      <c r="F431" s="138">
        <v>127249.9</v>
      </c>
      <c r="G431" s="138">
        <v>0</v>
      </c>
      <c r="H431" s="138">
        <v>3073.3</v>
      </c>
      <c r="I431" s="138">
        <v>5539.3</v>
      </c>
      <c r="J431" s="138">
        <v>0</v>
      </c>
      <c r="K431" s="138">
        <v>0</v>
      </c>
      <c r="L431" s="138">
        <v>0</v>
      </c>
      <c r="M431" s="138">
        <v>11768</v>
      </c>
      <c r="N431" s="241">
        <v>1719</v>
      </c>
      <c r="O431" s="240">
        <v>159823.49999999994</v>
      </c>
      <c r="P431" s="138">
        <v>137564.9</v>
      </c>
      <c r="Q431" s="139">
        <v>0</v>
      </c>
      <c r="R431" s="139">
        <v>95.9</v>
      </c>
      <c r="S431" s="138">
        <v>3136.4</v>
      </c>
      <c r="T431" s="139">
        <v>5539.3</v>
      </c>
      <c r="U431" s="139">
        <v>0</v>
      </c>
      <c r="V431" s="139">
        <v>0</v>
      </c>
      <c r="W431" s="139">
        <v>11768</v>
      </c>
      <c r="X431" s="242">
        <v>1719</v>
      </c>
      <c r="Y431" s="243">
        <v>153601.29519999999</v>
      </c>
      <c r="Z431" s="139">
        <v>132835.17170000001</v>
      </c>
      <c r="AA431" s="139">
        <v>0</v>
      </c>
      <c r="AB431" s="139">
        <v>95.841800000000006</v>
      </c>
      <c r="AC431" s="139">
        <v>2923.163</v>
      </c>
      <c r="AD431" s="149">
        <v>4260.1193999999996</v>
      </c>
      <c r="AE431" s="139">
        <v>0</v>
      </c>
      <c r="AF431" s="139">
        <v>0</v>
      </c>
      <c r="AG431" s="140">
        <v>11767.999299999999</v>
      </c>
      <c r="AH431" s="142">
        <v>1719</v>
      </c>
      <c r="AI431" s="247">
        <v>-6222.2047999999486</v>
      </c>
      <c r="AJ431" s="138">
        <v>-4729.7282999999879</v>
      </c>
      <c r="AK431" s="138">
        <v>0</v>
      </c>
      <c r="AL431" s="138">
        <v>-5.8199999999999363E-2</v>
      </c>
      <c r="AM431" s="138">
        <v>-213.23700000000008</v>
      </c>
      <c r="AN431" s="138">
        <v>-1279.1806000000006</v>
      </c>
      <c r="AO431" s="138">
        <v>0</v>
      </c>
      <c r="AP431" s="138">
        <v>0</v>
      </c>
      <c r="AQ431" s="138">
        <v>-7.0000000050640665E-4</v>
      </c>
      <c r="AR431" s="241">
        <v>0</v>
      </c>
      <c r="AS431" s="247">
        <v>96.106827343913778</v>
      </c>
      <c r="AT431" s="138">
        <v>96.561820420761407</v>
      </c>
      <c r="AU431" s="138">
        <v>0</v>
      </c>
      <c r="AV431" s="138">
        <v>99.939311783107414</v>
      </c>
      <c r="AW431" s="138">
        <v>93.201217956893259</v>
      </c>
      <c r="AX431" s="138">
        <v>76.907179607531631</v>
      </c>
      <c r="AY431" s="138">
        <v>0</v>
      </c>
      <c r="AZ431" s="138">
        <v>0</v>
      </c>
      <c r="BA431" s="138">
        <v>99.999994051665524</v>
      </c>
      <c r="BB431" s="241">
        <v>100</v>
      </c>
    </row>
    <row r="432" spans="1:54" s="174" customFormat="1" ht="18" customHeight="1" x14ac:dyDescent="0.25">
      <c r="A432" s="244">
        <v>21</v>
      </c>
      <c r="B432" s="245">
        <v>224300</v>
      </c>
      <c r="C432" s="238">
        <v>425</v>
      </c>
      <c r="D432" s="239" t="s">
        <v>1607</v>
      </c>
      <c r="E432" s="247">
        <v>2156.8000000000002</v>
      </c>
      <c r="F432" s="138">
        <v>1859.8</v>
      </c>
      <c r="G432" s="138">
        <v>0</v>
      </c>
      <c r="H432" s="138">
        <v>0</v>
      </c>
      <c r="I432" s="138">
        <v>0</v>
      </c>
      <c r="J432" s="138">
        <v>0</v>
      </c>
      <c r="K432" s="138">
        <v>0</v>
      </c>
      <c r="L432" s="138">
        <v>0</v>
      </c>
      <c r="M432" s="138">
        <v>297</v>
      </c>
      <c r="N432" s="241">
        <v>0</v>
      </c>
      <c r="O432" s="240">
        <v>2528</v>
      </c>
      <c r="P432" s="138">
        <v>2231</v>
      </c>
      <c r="Q432" s="139">
        <v>0</v>
      </c>
      <c r="R432" s="139">
        <v>0</v>
      </c>
      <c r="S432" s="138">
        <v>0</v>
      </c>
      <c r="T432" s="139">
        <v>0</v>
      </c>
      <c r="U432" s="139">
        <v>0</v>
      </c>
      <c r="V432" s="139">
        <v>0</v>
      </c>
      <c r="W432" s="139">
        <v>297</v>
      </c>
      <c r="X432" s="242">
        <v>0</v>
      </c>
      <c r="Y432" s="243">
        <v>2528</v>
      </c>
      <c r="Z432" s="139">
        <v>2231</v>
      </c>
      <c r="AA432" s="139">
        <v>0</v>
      </c>
      <c r="AB432" s="139">
        <v>0</v>
      </c>
      <c r="AC432" s="139">
        <v>0</v>
      </c>
      <c r="AD432" s="149">
        <v>0</v>
      </c>
      <c r="AE432" s="139">
        <v>0</v>
      </c>
      <c r="AF432" s="139">
        <v>0</v>
      </c>
      <c r="AG432" s="140">
        <v>297</v>
      </c>
      <c r="AH432" s="142">
        <v>0</v>
      </c>
      <c r="AI432" s="247">
        <v>0</v>
      </c>
      <c r="AJ432" s="138">
        <v>0</v>
      </c>
      <c r="AK432" s="138">
        <v>0</v>
      </c>
      <c r="AL432" s="138">
        <v>0</v>
      </c>
      <c r="AM432" s="138">
        <v>0</v>
      </c>
      <c r="AN432" s="138">
        <v>0</v>
      </c>
      <c r="AO432" s="138">
        <v>0</v>
      </c>
      <c r="AP432" s="138">
        <v>0</v>
      </c>
      <c r="AQ432" s="138">
        <v>0</v>
      </c>
      <c r="AR432" s="241">
        <v>0</v>
      </c>
      <c r="AS432" s="247">
        <v>100</v>
      </c>
      <c r="AT432" s="138">
        <v>100</v>
      </c>
      <c r="AU432" s="138">
        <v>0</v>
      </c>
      <c r="AV432" s="138">
        <v>0</v>
      </c>
      <c r="AW432" s="138">
        <v>0</v>
      </c>
      <c r="AX432" s="138">
        <v>0</v>
      </c>
      <c r="AY432" s="138">
        <v>0</v>
      </c>
      <c r="AZ432" s="138">
        <v>0</v>
      </c>
      <c r="BA432" s="138">
        <v>100</v>
      </c>
      <c r="BB432" s="241">
        <v>0</v>
      </c>
    </row>
    <row r="433" spans="1:54" s="174" customFormat="1" ht="18" customHeight="1" x14ac:dyDescent="0.25">
      <c r="A433" s="244">
        <v>21</v>
      </c>
      <c r="B433" s="245">
        <v>224300</v>
      </c>
      <c r="C433" s="238">
        <v>426</v>
      </c>
      <c r="D433" s="239" t="s">
        <v>1608</v>
      </c>
      <c r="E433" s="247">
        <v>899.8</v>
      </c>
      <c r="F433" s="138">
        <v>755.9</v>
      </c>
      <c r="G433" s="138">
        <v>0</v>
      </c>
      <c r="H433" s="138">
        <v>0</v>
      </c>
      <c r="I433" s="138">
        <v>0</v>
      </c>
      <c r="J433" s="138">
        <v>0</v>
      </c>
      <c r="K433" s="138">
        <v>0</v>
      </c>
      <c r="L433" s="138">
        <v>0</v>
      </c>
      <c r="M433" s="138">
        <v>143.9</v>
      </c>
      <c r="N433" s="241">
        <v>0</v>
      </c>
      <c r="O433" s="240">
        <v>996.40000000000009</v>
      </c>
      <c r="P433" s="138">
        <v>852.5</v>
      </c>
      <c r="Q433" s="139">
        <v>0</v>
      </c>
      <c r="R433" s="139">
        <v>0</v>
      </c>
      <c r="S433" s="138">
        <v>0</v>
      </c>
      <c r="T433" s="139">
        <v>0</v>
      </c>
      <c r="U433" s="139">
        <v>0</v>
      </c>
      <c r="V433" s="139">
        <v>0</v>
      </c>
      <c r="W433" s="139">
        <v>143.9</v>
      </c>
      <c r="X433" s="242">
        <v>0</v>
      </c>
      <c r="Y433" s="243">
        <v>967.64859999999999</v>
      </c>
      <c r="Z433" s="139">
        <v>823.74860000000001</v>
      </c>
      <c r="AA433" s="139">
        <v>0</v>
      </c>
      <c r="AB433" s="139">
        <v>0</v>
      </c>
      <c r="AC433" s="139">
        <v>0</v>
      </c>
      <c r="AD433" s="149">
        <v>0</v>
      </c>
      <c r="AE433" s="139">
        <v>0</v>
      </c>
      <c r="AF433" s="139">
        <v>0</v>
      </c>
      <c r="AG433" s="140">
        <v>143.9</v>
      </c>
      <c r="AH433" s="142">
        <v>0</v>
      </c>
      <c r="AI433" s="247">
        <v>-28.751400000000103</v>
      </c>
      <c r="AJ433" s="138">
        <v>-28.75139999999999</v>
      </c>
      <c r="AK433" s="138">
        <v>0</v>
      </c>
      <c r="AL433" s="138">
        <v>0</v>
      </c>
      <c r="AM433" s="138">
        <v>0</v>
      </c>
      <c r="AN433" s="138">
        <v>0</v>
      </c>
      <c r="AO433" s="138">
        <v>0</v>
      </c>
      <c r="AP433" s="138">
        <v>0</v>
      </c>
      <c r="AQ433" s="138">
        <v>0</v>
      </c>
      <c r="AR433" s="241">
        <v>0</v>
      </c>
      <c r="AS433" s="247">
        <v>97.114472099558398</v>
      </c>
      <c r="AT433" s="138">
        <v>96.627401759530798</v>
      </c>
      <c r="AU433" s="138">
        <v>0</v>
      </c>
      <c r="AV433" s="138">
        <v>0</v>
      </c>
      <c r="AW433" s="138">
        <v>0</v>
      </c>
      <c r="AX433" s="138">
        <v>0</v>
      </c>
      <c r="AY433" s="138">
        <v>0</v>
      </c>
      <c r="AZ433" s="138">
        <v>0</v>
      </c>
      <c r="BA433" s="138">
        <v>100</v>
      </c>
      <c r="BB433" s="241">
        <v>0</v>
      </c>
    </row>
    <row r="434" spans="1:54" s="174" customFormat="1" ht="18" customHeight="1" x14ac:dyDescent="0.25">
      <c r="A434" s="244">
        <v>21</v>
      </c>
      <c r="B434" s="245">
        <v>224300</v>
      </c>
      <c r="C434" s="238">
        <v>427</v>
      </c>
      <c r="D434" s="239" t="s">
        <v>1609</v>
      </c>
      <c r="E434" s="247">
        <v>910.30000000000007</v>
      </c>
      <c r="F434" s="138">
        <v>763.2</v>
      </c>
      <c r="G434" s="138">
        <v>0</v>
      </c>
      <c r="H434" s="138">
        <v>0</v>
      </c>
      <c r="I434" s="138">
        <v>0</v>
      </c>
      <c r="J434" s="138">
        <v>0</v>
      </c>
      <c r="K434" s="138">
        <v>0</v>
      </c>
      <c r="L434" s="138">
        <v>0</v>
      </c>
      <c r="M434" s="138">
        <v>147.1</v>
      </c>
      <c r="N434" s="241">
        <v>0</v>
      </c>
      <c r="O434" s="240">
        <v>983.8</v>
      </c>
      <c r="P434" s="138">
        <v>836.69999999999993</v>
      </c>
      <c r="Q434" s="139">
        <v>0</v>
      </c>
      <c r="R434" s="139">
        <v>0</v>
      </c>
      <c r="S434" s="138">
        <v>0</v>
      </c>
      <c r="T434" s="139">
        <v>0</v>
      </c>
      <c r="U434" s="139">
        <v>0</v>
      </c>
      <c r="V434" s="139">
        <v>0</v>
      </c>
      <c r="W434" s="139">
        <v>147.1</v>
      </c>
      <c r="X434" s="242">
        <v>0</v>
      </c>
      <c r="Y434" s="243">
        <v>954.25689999999986</v>
      </c>
      <c r="Z434" s="139">
        <v>807.20409999999993</v>
      </c>
      <c r="AA434" s="139">
        <v>0</v>
      </c>
      <c r="AB434" s="139">
        <v>0</v>
      </c>
      <c r="AC434" s="139">
        <v>0</v>
      </c>
      <c r="AD434" s="149">
        <v>0</v>
      </c>
      <c r="AE434" s="139">
        <v>0</v>
      </c>
      <c r="AF434" s="139">
        <v>0</v>
      </c>
      <c r="AG434" s="140">
        <v>147.05279999999999</v>
      </c>
      <c r="AH434" s="142">
        <v>0</v>
      </c>
      <c r="AI434" s="247">
        <v>-29.543100000000095</v>
      </c>
      <c r="AJ434" s="138">
        <v>-29.495900000000006</v>
      </c>
      <c r="AK434" s="138">
        <v>0</v>
      </c>
      <c r="AL434" s="138">
        <v>0</v>
      </c>
      <c r="AM434" s="138">
        <v>0</v>
      </c>
      <c r="AN434" s="138">
        <v>0</v>
      </c>
      <c r="AO434" s="138">
        <v>0</v>
      </c>
      <c r="AP434" s="138">
        <v>0</v>
      </c>
      <c r="AQ434" s="138">
        <v>-4.7200000000003683E-2</v>
      </c>
      <c r="AR434" s="241">
        <v>0</v>
      </c>
      <c r="AS434" s="247">
        <v>96.997042081723919</v>
      </c>
      <c r="AT434" s="138">
        <v>96.474734074339665</v>
      </c>
      <c r="AU434" s="138">
        <v>0</v>
      </c>
      <c r="AV434" s="138">
        <v>0</v>
      </c>
      <c r="AW434" s="138">
        <v>0</v>
      </c>
      <c r="AX434" s="138">
        <v>0</v>
      </c>
      <c r="AY434" s="138">
        <v>0</v>
      </c>
      <c r="AZ434" s="138">
        <v>0</v>
      </c>
      <c r="BA434" s="138">
        <v>99.967912984364375</v>
      </c>
      <c r="BB434" s="241">
        <v>0</v>
      </c>
    </row>
    <row r="435" spans="1:54" s="174" customFormat="1" ht="18" customHeight="1" x14ac:dyDescent="0.25">
      <c r="A435" s="244">
        <v>21</v>
      </c>
      <c r="B435" s="245">
        <v>224300</v>
      </c>
      <c r="C435" s="238">
        <v>428</v>
      </c>
      <c r="D435" s="239" t="s">
        <v>1610</v>
      </c>
      <c r="E435" s="247">
        <v>2136.5</v>
      </c>
      <c r="F435" s="138">
        <v>1834.8</v>
      </c>
      <c r="G435" s="138">
        <v>0</v>
      </c>
      <c r="H435" s="138">
        <v>0</v>
      </c>
      <c r="I435" s="138">
        <v>0</v>
      </c>
      <c r="J435" s="138">
        <v>0</v>
      </c>
      <c r="K435" s="138">
        <v>0</v>
      </c>
      <c r="L435" s="138">
        <v>0</v>
      </c>
      <c r="M435" s="138">
        <v>301.7</v>
      </c>
      <c r="N435" s="241">
        <v>0</v>
      </c>
      <c r="O435" s="240">
        <v>2365.6</v>
      </c>
      <c r="P435" s="138">
        <v>2063.9</v>
      </c>
      <c r="Q435" s="139">
        <v>0</v>
      </c>
      <c r="R435" s="139">
        <v>0</v>
      </c>
      <c r="S435" s="138">
        <v>0</v>
      </c>
      <c r="T435" s="139">
        <v>0</v>
      </c>
      <c r="U435" s="139">
        <v>0</v>
      </c>
      <c r="V435" s="139">
        <v>0</v>
      </c>
      <c r="W435" s="139">
        <v>301.7</v>
      </c>
      <c r="X435" s="242">
        <v>0</v>
      </c>
      <c r="Y435" s="243">
        <v>2182.2178999999996</v>
      </c>
      <c r="Z435" s="139">
        <v>1881.6435999999999</v>
      </c>
      <c r="AA435" s="139">
        <v>0</v>
      </c>
      <c r="AB435" s="139">
        <v>0</v>
      </c>
      <c r="AC435" s="139">
        <v>0</v>
      </c>
      <c r="AD435" s="149">
        <v>0</v>
      </c>
      <c r="AE435" s="139">
        <v>0</v>
      </c>
      <c r="AF435" s="139">
        <v>0</v>
      </c>
      <c r="AG435" s="140">
        <v>300.57429999999999</v>
      </c>
      <c r="AH435" s="142">
        <v>0</v>
      </c>
      <c r="AI435" s="247">
        <v>-183.38210000000026</v>
      </c>
      <c r="AJ435" s="138">
        <v>-182.25640000000021</v>
      </c>
      <c r="AK435" s="138">
        <v>0</v>
      </c>
      <c r="AL435" s="138">
        <v>0</v>
      </c>
      <c r="AM435" s="138">
        <v>0</v>
      </c>
      <c r="AN435" s="138">
        <v>0</v>
      </c>
      <c r="AO435" s="138">
        <v>0</v>
      </c>
      <c r="AP435" s="138">
        <v>0</v>
      </c>
      <c r="AQ435" s="138">
        <v>-1.1256999999999948</v>
      </c>
      <c r="AR435" s="241">
        <v>0</v>
      </c>
      <c r="AS435" s="247">
        <v>92.247966689212021</v>
      </c>
      <c r="AT435" s="138">
        <v>91.169320219002842</v>
      </c>
      <c r="AU435" s="138">
        <v>0</v>
      </c>
      <c r="AV435" s="138">
        <v>0</v>
      </c>
      <c r="AW435" s="138">
        <v>0</v>
      </c>
      <c r="AX435" s="138">
        <v>0</v>
      </c>
      <c r="AY435" s="138">
        <v>0</v>
      </c>
      <c r="AZ435" s="138">
        <v>0</v>
      </c>
      <c r="BA435" s="138">
        <v>99.626881007623467</v>
      </c>
      <c r="BB435" s="241">
        <v>0</v>
      </c>
    </row>
    <row r="436" spans="1:54" s="174" customFormat="1" ht="18" customHeight="1" x14ac:dyDescent="0.25">
      <c r="A436" s="244">
        <v>21</v>
      </c>
      <c r="B436" s="245">
        <v>224300</v>
      </c>
      <c r="C436" s="238">
        <v>429</v>
      </c>
      <c r="D436" s="239" t="s">
        <v>1611</v>
      </c>
      <c r="E436" s="247">
        <v>2269.2000000000003</v>
      </c>
      <c r="F436" s="138">
        <v>1948.9</v>
      </c>
      <c r="G436" s="138">
        <v>0</v>
      </c>
      <c r="H436" s="138">
        <v>0</v>
      </c>
      <c r="I436" s="138">
        <v>0</v>
      </c>
      <c r="J436" s="138">
        <v>0</v>
      </c>
      <c r="K436" s="138">
        <v>0</v>
      </c>
      <c r="L436" s="138">
        <v>0</v>
      </c>
      <c r="M436" s="138">
        <v>320.3</v>
      </c>
      <c r="N436" s="241">
        <v>0</v>
      </c>
      <c r="O436" s="240">
        <v>2487.8000000000002</v>
      </c>
      <c r="P436" s="138">
        <v>2167.5</v>
      </c>
      <c r="Q436" s="139">
        <v>0</v>
      </c>
      <c r="R436" s="139">
        <v>0</v>
      </c>
      <c r="S436" s="138">
        <v>0</v>
      </c>
      <c r="T436" s="139">
        <v>0</v>
      </c>
      <c r="U436" s="139">
        <v>0</v>
      </c>
      <c r="V436" s="139">
        <v>0</v>
      </c>
      <c r="W436" s="139">
        <v>320.3</v>
      </c>
      <c r="X436" s="242">
        <v>0</v>
      </c>
      <c r="Y436" s="243">
        <v>2487.8000000000002</v>
      </c>
      <c r="Z436" s="139">
        <v>2167.5</v>
      </c>
      <c r="AA436" s="139">
        <v>0</v>
      </c>
      <c r="AB436" s="139">
        <v>0</v>
      </c>
      <c r="AC436" s="139">
        <v>0</v>
      </c>
      <c r="AD436" s="149">
        <v>0</v>
      </c>
      <c r="AE436" s="139">
        <v>0</v>
      </c>
      <c r="AF436" s="139">
        <v>0</v>
      </c>
      <c r="AG436" s="140">
        <v>320.3</v>
      </c>
      <c r="AH436" s="142">
        <v>0</v>
      </c>
      <c r="AI436" s="247">
        <v>0</v>
      </c>
      <c r="AJ436" s="138">
        <v>0</v>
      </c>
      <c r="AK436" s="138">
        <v>0</v>
      </c>
      <c r="AL436" s="138">
        <v>0</v>
      </c>
      <c r="AM436" s="138">
        <v>0</v>
      </c>
      <c r="AN436" s="138">
        <v>0</v>
      </c>
      <c r="AO436" s="138">
        <v>0</v>
      </c>
      <c r="AP436" s="138">
        <v>0</v>
      </c>
      <c r="AQ436" s="138">
        <v>0</v>
      </c>
      <c r="AR436" s="241">
        <v>0</v>
      </c>
      <c r="AS436" s="247">
        <v>100</v>
      </c>
      <c r="AT436" s="138">
        <v>100</v>
      </c>
      <c r="AU436" s="138">
        <v>0</v>
      </c>
      <c r="AV436" s="138">
        <v>0</v>
      </c>
      <c r="AW436" s="138">
        <v>0</v>
      </c>
      <c r="AX436" s="138">
        <v>0</v>
      </c>
      <c r="AY436" s="138">
        <v>0</v>
      </c>
      <c r="AZ436" s="138">
        <v>0</v>
      </c>
      <c r="BA436" s="138">
        <v>100</v>
      </c>
      <c r="BB436" s="241">
        <v>0</v>
      </c>
    </row>
    <row r="437" spans="1:54" s="174" customFormat="1" ht="18" customHeight="1" x14ac:dyDescent="0.25">
      <c r="A437" s="244">
        <v>21</v>
      </c>
      <c r="B437" s="245">
        <v>224300</v>
      </c>
      <c r="C437" s="238">
        <v>430</v>
      </c>
      <c r="D437" s="239" t="s">
        <v>1612</v>
      </c>
      <c r="E437" s="247">
        <v>2185.9</v>
      </c>
      <c r="F437" s="138">
        <v>980.4</v>
      </c>
      <c r="G437" s="138">
        <v>0</v>
      </c>
      <c r="H437" s="138">
        <v>0</v>
      </c>
      <c r="I437" s="138">
        <v>0</v>
      </c>
      <c r="J437" s="138">
        <v>0</v>
      </c>
      <c r="K437" s="138">
        <v>0</v>
      </c>
      <c r="L437" s="138">
        <v>1029.5</v>
      </c>
      <c r="M437" s="138">
        <v>176</v>
      </c>
      <c r="N437" s="241">
        <v>0</v>
      </c>
      <c r="O437" s="240">
        <v>2277.6999999999998</v>
      </c>
      <c r="P437" s="138">
        <v>1072.2</v>
      </c>
      <c r="Q437" s="139">
        <v>0</v>
      </c>
      <c r="R437" s="139">
        <v>0</v>
      </c>
      <c r="S437" s="138">
        <v>0</v>
      </c>
      <c r="T437" s="139">
        <v>0</v>
      </c>
      <c r="U437" s="139">
        <v>0</v>
      </c>
      <c r="V437" s="139">
        <v>1029.5</v>
      </c>
      <c r="W437" s="139">
        <v>176</v>
      </c>
      <c r="X437" s="242">
        <v>0</v>
      </c>
      <c r="Y437" s="243">
        <v>2277.6999999999998</v>
      </c>
      <c r="Z437" s="139">
        <v>1072.2</v>
      </c>
      <c r="AA437" s="139">
        <v>0</v>
      </c>
      <c r="AB437" s="139">
        <v>0</v>
      </c>
      <c r="AC437" s="139">
        <v>0</v>
      </c>
      <c r="AD437" s="149">
        <v>0</v>
      </c>
      <c r="AE437" s="139">
        <v>0</v>
      </c>
      <c r="AF437" s="139">
        <v>1029.5</v>
      </c>
      <c r="AG437" s="140">
        <v>176</v>
      </c>
      <c r="AH437" s="142">
        <v>0</v>
      </c>
      <c r="AI437" s="247">
        <v>0</v>
      </c>
      <c r="AJ437" s="138">
        <v>0</v>
      </c>
      <c r="AK437" s="138">
        <v>0</v>
      </c>
      <c r="AL437" s="138">
        <v>0</v>
      </c>
      <c r="AM437" s="138">
        <v>0</v>
      </c>
      <c r="AN437" s="138">
        <v>0</v>
      </c>
      <c r="AO437" s="138">
        <v>0</v>
      </c>
      <c r="AP437" s="138">
        <v>0</v>
      </c>
      <c r="AQ437" s="138">
        <v>0</v>
      </c>
      <c r="AR437" s="241">
        <v>0</v>
      </c>
      <c r="AS437" s="247">
        <v>100</v>
      </c>
      <c r="AT437" s="138">
        <v>100</v>
      </c>
      <c r="AU437" s="138">
        <v>0</v>
      </c>
      <c r="AV437" s="138">
        <v>0</v>
      </c>
      <c r="AW437" s="138">
        <v>0</v>
      </c>
      <c r="AX437" s="138">
        <v>0</v>
      </c>
      <c r="AY437" s="138">
        <v>0</v>
      </c>
      <c r="AZ437" s="138">
        <v>100</v>
      </c>
      <c r="BA437" s="138">
        <v>100</v>
      </c>
      <c r="BB437" s="241">
        <v>0</v>
      </c>
    </row>
    <row r="438" spans="1:54" s="174" customFormat="1" ht="18" customHeight="1" x14ac:dyDescent="0.25">
      <c r="A438" s="244">
        <v>21</v>
      </c>
      <c r="B438" s="245">
        <v>224300</v>
      </c>
      <c r="C438" s="238">
        <v>431</v>
      </c>
      <c r="D438" s="239" t="s">
        <v>1613</v>
      </c>
      <c r="E438" s="247">
        <v>1939.8</v>
      </c>
      <c r="F438" s="138">
        <v>1587</v>
      </c>
      <c r="G438" s="138">
        <v>0</v>
      </c>
      <c r="H438" s="138">
        <v>0</v>
      </c>
      <c r="I438" s="138">
        <v>0</v>
      </c>
      <c r="J438" s="138">
        <v>0</v>
      </c>
      <c r="K438" s="138">
        <v>0</v>
      </c>
      <c r="L438" s="138">
        <v>0</v>
      </c>
      <c r="M438" s="138">
        <v>352.8</v>
      </c>
      <c r="N438" s="241">
        <v>0</v>
      </c>
      <c r="O438" s="240">
        <v>2117.8000000000002</v>
      </c>
      <c r="P438" s="138">
        <v>1765</v>
      </c>
      <c r="Q438" s="139">
        <v>0</v>
      </c>
      <c r="R438" s="139">
        <v>0</v>
      </c>
      <c r="S438" s="138">
        <v>0</v>
      </c>
      <c r="T438" s="139">
        <v>0</v>
      </c>
      <c r="U438" s="139">
        <v>0</v>
      </c>
      <c r="V438" s="139">
        <v>0</v>
      </c>
      <c r="W438" s="139">
        <v>352.8</v>
      </c>
      <c r="X438" s="242">
        <v>0</v>
      </c>
      <c r="Y438" s="243">
        <v>2031.299</v>
      </c>
      <c r="Z438" s="139">
        <v>1682.1602</v>
      </c>
      <c r="AA438" s="139">
        <v>0</v>
      </c>
      <c r="AB438" s="139">
        <v>0</v>
      </c>
      <c r="AC438" s="139">
        <v>0</v>
      </c>
      <c r="AD438" s="149">
        <v>0</v>
      </c>
      <c r="AE438" s="139">
        <v>0</v>
      </c>
      <c r="AF438" s="139">
        <v>0</v>
      </c>
      <c r="AG438" s="140">
        <v>349.1388</v>
      </c>
      <c r="AH438" s="142">
        <v>0</v>
      </c>
      <c r="AI438" s="247">
        <v>-86.501000000000204</v>
      </c>
      <c r="AJ438" s="138">
        <v>-82.839799999999968</v>
      </c>
      <c r="AK438" s="138">
        <v>0</v>
      </c>
      <c r="AL438" s="138">
        <v>0</v>
      </c>
      <c r="AM438" s="138">
        <v>0</v>
      </c>
      <c r="AN438" s="138">
        <v>0</v>
      </c>
      <c r="AO438" s="138">
        <v>0</v>
      </c>
      <c r="AP438" s="138">
        <v>0</v>
      </c>
      <c r="AQ438" s="138">
        <v>-3.661200000000008</v>
      </c>
      <c r="AR438" s="241">
        <v>0</v>
      </c>
      <c r="AS438" s="247">
        <v>95.915525545377264</v>
      </c>
      <c r="AT438" s="138">
        <v>95.306526912181297</v>
      </c>
      <c r="AU438" s="138">
        <v>0</v>
      </c>
      <c r="AV438" s="138">
        <v>0</v>
      </c>
      <c r="AW438" s="138">
        <v>0</v>
      </c>
      <c r="AX438" s="138">
        <v>0</v>
      </c>
      <c r="AY438" s="138">
        <v>0</v>
      </c>
      <c r="AZ438" s="138">
        <v>0</v>
      </c>
      <c r="BA438" s="138">
        <v>98.962244897959181</v>
      </c>
      <c r="BB438" s="241">
        <v>0</v>
      </c>
    </row>
    <row r="439" spans="1:54" s="174" customFormat="1" ht="18" customHeight="1" x14ac:dyDescent="0.25">
      <c r="A439" s="244">
        <v>21</v>
      </c>
      <c r="B439" s="245">
        <v>224300</v>
      </c>
      <c r="C439" s="238">
        <v>432</v>
      </c>
      <c r="D439" s="239" t="s">
        <v>1614</v>
      </c>
      <c r="E439" s="247">
        <v>1293</v>
      </c>
      <c r="F439" s="138">
        <v>1092.5999999999999</v>
      </c>
      <c r="G439" s="138">
        <v>0</v>
      </c>
      <c r="H439" s="138">
        <v>0</v>
      </c>
      <c r="I439" s="138">
        <v>0</v>
      </c>
      <c r="J439" s="138">
        <v>0</v>
      </c>
      <c r="K439" s="138">
        <v>0</v>
      </c>
      <c r="L439" s="138">
        <v>0</v>
      </c>
      <c r="M439" s="138">
        <v>200.4</v>
      </c>
      <c r="N439" s="241">
        <v>0</v>
      </c>
      <c r="O439" s="240">
        <v>1433.0000000000002</v>
      </c>
      <c r="P439" s="138">
        <v>1232.6000000000001</v>
      </c>
      <c r="Q439" s="139">
        <v>0</v>
      </c>
      <c r="R439" s="139">
        <v>0</v>
      </c>
      <c r="S439" s="138">
        <v>0</v>
      </c>
      <c r="T439" s="139">
        <v>0</v>
      </c>
      <c r="U439" s="139">
        <v>0</v>
      </c>
      <c r="V439" s="139">
        <v>0</v>
      </c>
      <c r="W439" s="139">
        <v>200.4</v>
      </c>
      <c r="X439" s="242">
        <v>0</v>
      </c>
      <c r="Y439" s="243">
        <v>1428.3228000000001</v>
      </c>
      <c r="Z439" s="139">
        <v>1227.9228000000001</v>
      </c>
      <c r="AA439" s="139">
        <v>0</v>
      </c>
      <c r="AB439" s="139">
        <v>0</v>
      </c>
      <c r="AC439" s="139">
        <v>0</v>
      </c>
      <c r="AD439" s="149">
        <v>0</v>
      </c>
      <c r="AE439" s="139">
        <v>0</v>
      </c>
      <c r="AF439" s="139">
        <v>0</v>
      </c>
      <c r="AG439" s="140">
        <v>200.4</v>
      </c>
      <c r="AH439" s="142">
        <v>0</v>
      </c>
      <c r="AI439" s="247">
        <v>-4.6772000000000844</v>
      </c>
      <c r="AJ439" s="138">
        <v>-4.6772000000000844</v>
      </c>
      <c r="AK439" s="138">
        <v>0</v>
      </c>
      <c r="AL439" s="138">
        <v>0</v>
      </c>
      <c r="AM439" s="138">
        <v>0</v>
      </c>
      <c r="AN439" s="138">
        <v>0</v>
      </c>
      <c r="AO439" s="138">
        <v>0</v>
      </c>
      <c r="AP439" s="138">
        <v>0</v>
      </c>
      <c r="AQ439" s="138">
        <v>0</v>
      </c>
      <c r="AR439" s="241">
        <v>0</v>
      </c>
      <c r="AS439" s="247">
        <v>99.673607815771106</v>
      </c>
      <c r="AT439" s="138">
        <v>99.620541943858498</v>
      </c>
      <c r="AU439" s="138">
        <v>0</v>
      </c>
      <c r="AV439" s="138">
        <v>0</v>
      </c>
      <c r="AW439" s="138">
        <v>0</v>
      </c>
      <c r="AX439" s="138">
        <v>0</v>
      </c>
      <c r="AY439" s="138">
        <v>0</v>
      </c>
      <c r="AZ439" s="138">
        <v>0</v>
      </c>
      <c r="BA439" s="138">
        <v>100</v>
      </c>
      <c r="BB439" s="241">
        <v>0</v>
      </c>
    </row>
    <row r="440" spans="1:54" s="174" customFormat="1" ht="18" customHeight="1" x14ac:dyDescent="0.25">
      <c r="A440" s="244">
        <v>21</v>
      </c>
      <c r="B440" s="245">
        <v>224300</v>
      </c>
      <c r="C440" s="238">
        <v>433</v>
      </c>
      <c r="D440" s="239" t="s">
        <v>1606</v>
      </c>
      <c r="E440" s="247">
        <v>14580.4</v>
      </c>
      <c r="F440" s="138">
        <v>12606.9</v>
      </c>
      <c r="G440" s="138">
        <v>0</v>
      </c>
      <c r="H440" s="138">
        <v>0</v>
      </c>
      <c r="I440" s="138">
        <v>51.3</v>
      </c>
      <c r="J440" s="138">
        <v>0</v>
      </c>
      <c r="K440" s="138">
        <v>0</v>
      </c>
      <c r="L440" s="138">
        <v>0</v>
      </c>
      <c r="M440" s="138">
        <v>1922.2</v>
      </c>
      <c r="N440" s="241">
        <v>0</v>
      </c>
      <c r="O440" s="240">
        <v>15544.299999999997</v>
      </c>
      <c r="P440" s="138">
        <v>13570.800000000001</v>
      </c>
      <c r="Q440" s="139">
        <v>0</v>
      </c>
      <c r="R440" s="139">
        <v>0</v>
      </c>
      <c r="S440" s="138">
        <v>0</v>
      </c>
      <c r="T440" s="139">
        <v>51.3</v>
      </c>
      <c r="U440" s="139">
        <v>0</v>
      </c>
      <c r="V440" s="139">
        <v>0</v>
      </c>
      <c r="W440" s="139">
        <v>1922.2</v>
      </c>
      <c r="X440" s="242">
        <v>0</v>
      </c>
      <c r="Y440" s="243">
        <v>15194.1116</v>
      </c>
      <c r="Z440" s="139">
        <v>13234.2695</v>
      </c>
      <c r="AA440" s="139">
        <v>0</v>
      </c>
      <c r="AB440" s="139">
        <v>0</v>
      </c>
      <c r="AC440" s="139">
        <v>0</v>
      </c>
      <c r="AD440" s="149">
        <v>37.642099999999999</v>
      </c>
      <c r="AE440" s="139">
        <v>0</v>
      </c>
      <c r="AF440" s="139">
        <v>0</v>
      </c>
      <c r="AG440" s="140">
        <v>1922.2</v>
      </c>
      <c r="AH440" s="142">
        <v>0</v>
      </c>
      <c r="AI440" s="247">
        <v>-350.18839999999727</v>
      </c>
      <c r="AJ440" s="138">
        <v>-336.53050000000076</v>
      </c>
      <c r="AK440" s="138">
        <v>0</v>
      </c>
      <c r="AL440" s="138">
        <v>0</v>
      </c>
      <c r="AM440" s="138">
        <v>0</v>
      </c>
      <c r="AN440" s="138">
        <v>-13.657899999999998</v>
      </c>
      <c r="AO440" s="138">
        <v>0</v>
      </c>
      <c r="AP440" s="138">
        <v>0</v>
      </c>
      <c r="AQ440" s="138">
        <v>0</v>
      </c>
      <c r="AR440" s="241">
        <v>0</v>
      </c>
      <c r="AS440" s="247">
        <v>97.747158765592545</v>
      </c>
      <c r="AT440" s="138">
        <v>97.520186724437764</v>
      </c>
      <c r="AU440" s="138">
        <v>0</v>
      </c>
      <c r="AV440" s="138">
        <v>0</v>
      </c>
      <c r="AW440" s="138">
        <v>0</v>
      </c>
      <c r="AX440" s="138">
        <v>73.376413255360632</v>
      </c>
      <c r="AY440" s="138">
        <v>0</v>
      </c>
      <c r="AZ440" s="138">
        <v>0</v>
      </c>
      <c r="BA440" s="138">
        <v>100</v>
      </c>
      <c r="BB440" s="241">
        <v>0</v>
      </c>
    </row>
    <row r="441" spans="1:54" s="174" customFormat="1" ht="18" customHeight="1" x14ac:dyDescent="0.25">
      <c r="A441" s="244">
        <v>21</v>
      </c>
      <c r="B441" s="245">
        <v>224300</v>
      </c>
      <c r="C441" s="238">
        <v>434</v>
      </c>
      <c r="D441" s="239" t="s">
        <v>1615</v>
      </c>
      <c r="E441" s="247">
        <v>2042.3</v>
      </c>
      <c r="F441" s="138">
        <v>1785.8</v>
      </c>
      <c r="G441" s="138">
        <v>0</v>
      </c>
      <c r="H441" s="138">
        <v>0</v>
      </c>
      <c r="I441" s="138">
        <v>0</v>
      </c>
      <c r="J441" s="138">
        <v>0</v>
      </c>
      <c r="K441" s="138">
        <v>0</v>
      </c>
      <c r="L441" s="138">
        <v>0</v>
      </c>
      <c r="M441" s="138">
        <v>256.5</v>
      </c>
      <c r="N441" s="241">
        <v>0</v>
      </c>
      <c r="O441" s="240">
        <v>2210.1000000000004</v>
      </c>
      <c r="P441" s="138">
        <v>1953.6000000000001</v>
      </c>
      <c r="Q441" s="139">
        <v>0</v>
      </c>
      <c r="R441" s="139">
        <v>0</v>
      </c>
      <c r="S441" s="138">
        <v>0</v>
      </c>
      <c r="T441" s="139">
        <v>0</v>
      </c>
      <c r="U441" s="139">
        <v>0</v>
      </c>
      <c r="V441" s="139">
        <v>0</v>
      </c>
      <c r="W441" s="139">
        <v>256.5</v>
      </c>
      <c r="X441" s="242">
        <v>0</v>
      </c>
      <c r="Y441" s="243">
        <v>2210.1000000000004</v>
      </c>
      <c r="Z441" s="139">
        <v>1953.6000000000001</v>
      </c>
      <c r="AA441" s="139">
        <v>0</v>
      </c>
      <c r="AB441" s="139">
        <v>0</v>
      </c>
      <c r="AC441" s="139">
        <v>0</v>
      </c>
      <c r="AD441" s="149">
        <v>0</v>
      </c>
      <c r="AE441" s="139">
        <v>0</v>
      </c>
      <c r="AF441" s="139">
        <v>0</v>
      </c>
      <c r="AG441" s="140">
        <v>256.5</v>
      </c>
      <c r="AH441" s="142">
        <v>0</v>
      </c>
      <c r="AI441" s="247">
        <v>0</v>
      </c>
      <c r="AJ441" s="138">
        <v>0</v>
      </c>
      <c r="AK441" s="138">
        <v>0</v>
      </c>
      <c r="AL441" s="138">
        <v>0</v>
      </c>
      <c r="AM441" s="138">
        <v>0</v>
      </c>
      <c r="AN441" s="138">
        <v>0</v>
      </c>
      <c r="AO441" s="138">
        <v>0</v>
      </c>
      <c r="AP441" s="138">
        <v>0</v>
      </c>
      <c r="AQ441" s="138">
        <v>0</v>
      </c>
      <c r="AR441" s="241">
        <v>0</v>
      </c>
      <c r="AS441" s="247">
        <v>100</v>
      </c>
      <c r="AT441" s="138">
        <v>100</v>
      </c>
      <c r="AU441" s="138">
        <v>0</v>
      </c>
      <c r="AV441" s="138">
        <v>0</v>
      </c>
      <c r="AW441" s="138">
        <v>0</v>
      </c>
      <c r="AX441" s="138">
        <v>0</v>
      </c>
      <c r="AY441" s="138">
        <v>0</v>
      </c>
      <c r="AZ441" s="138">
        <v>0</v>
      </c>
      <c r="BA441" s="138">
        <v>100</v>
      </c>
      <c r="BB441" s="241">
        <v>0</v>
      </c>
    </row>
    <row r="442" spans="1:54" s="174" customFormat="1" ht="18" customHeight="1" x14ac:dyDescent="0.25">
      <c r="A442" s="244">
        <v>21</v>
      </c>
      <c r="B442" s="245">
        <v>224300</v>
      </c>
      <c r="C442" s="238">
        <v>435</v>
      </c>
      <c r="D442" s="239" t="s">
        <v>1616</v>
      </c>
      <c r="E442" s="247">
        <v>2262.1</v>
      </c>
      <c r="F442" s="138">
        <v>1878.4</v>
      </c>
      <c r="G442" s="138">
        <v>0</v>
      </c>
      <c r="H442" s="138">
        <v>0</v>
      </c>
      <c r="I442" s="138">
        <v>0</v>
      </c>
      <c r="J442" s="138">
        <v>0</v>
      </c>
      <c r="K442" s="138">
        <v>0</v>
      </c>
      <c r="L442" s="138">
        <v>0</v>
      </c>
      <c r="M442" s="138">
        <v>383.7</v>
      </c>
      <c r="N442" s="241">
        <v>0</v>
      </c>
      <c r="O442" s="240">
        <v>2466.9</v>
      </c>
      <c r="P442" s="138">
        <v>2083.2000000000003</v>
      </c>
      <c r="Q442" s="139">
        <v>0</v>
      </c>
      <c r="R442" s="139">
        <v>0</v>
      </c>
      <c r="S442" s="138">
        <v>0</v>
      </c>
      <c r="T442" s="139">
        <v>0</v>
      </c>
      <c r="U442" s="139">
        <v>0</v>
      </c>
      <c r="V442" s="139">
        <v>0</v>
      </c>
      <c r="W442" s="139">
        <v>383.7</v>
      </c>
      <c r="X442" s="242">
        <v>0</v>
      </c>
      <c r="Y442" s="243">
        <v>2466.9</v>
      </c>
      <c r="Z442" s="139">
        <v>2083.2000000000003</v>
      </c>
      <c r="AA442" s="139">
        <v>0</v>
      </c>
      <c r="AB442" s="139">
        <v>0</v>
      </c>
      <c r="AC442" s="139">
        <v>0</v>
      </c>
      <c r="AD442" s="149">
        <v>0</v>
      </c>
      <c r="AE442" s="139">
        <v>0</v>
      </c>
      <c r="AF442" s="139">
        <v>0</v>
      </c>
      <c r="AG442" s="140">
        <v>383.7</v>
      </c>
      <c r="AH442" s="142">
        <v>0</v>
      </c>
      <c r="AI442" s="247">
        <v>0</v>
      </c>
      <c r="AJ442" s="138">
        <v>0</v>
      </c>
      <c r="AK442" s="138">
        <v>0</v>
      </c>
      <c r="AL442" s="138">
        <v>0</v>
      </c>
      <c r="AM442" s="138">
        <v>0</v>
      </c>
      <c r="AN442" s="138">
        <v>0</v>
      </c>
      <c r="AO442" s="138">
        <v>0</v>
      </c>
      <c r="AP442" s="138">
        <v>0</v>
      </c>
      <c r="AQ442" s="138">
        <v>0</v>
      </c>
      <c r="AR442" s="241">
        <v>0</v>
      </c>
      <c r="AS442" s="247">
        <v>100</v>
      </c>
      <c r="AT442" s="138">
        <v>100</v>
      </c>
      <c r="AU442" s="138">
        <v>0</v>
      </c>
      <c r="AV442" s="138">
        <v>0</v>
      </c>
      <c r="AW442" s="138">
        <v>0</v>
      </c>
      <c r="AX442" s="138">
        <v>0</v>
      </c>
      <c r="AY442" s="138">
        <v>0</v>
      </c>
      <c r="AZ442" s="138">
        <v>0</v>
      </c>
      <c r="BA442" s="138">
        <v>100</v>
      </c>
      <c r="BB442" s="241">
        <v>0</v>
      </c>
    </row>
    <row r="443" spans="1:54" s="174" customFormat="1" ht="18" customHeight="1" x14ac:dyDescent="0.25">
      <c r="A443" s="244">
        <v>21</v>
      </c>
      <c r="B443" s="245">
        <v>224300</v>
      </c>
      <c r="C443" s="238">
        <v>436</v>
      </c>
      <c r="D443" s="239" t="s">
        <v>1617</v>
      </c>
      <c r="E443" s="247">
        <v>1393.3999999999999</v>
      </c>
      <c r="F443" s="138">
        <v>1155.3</v>
      </c>
      <c r="G443" s="138">
        <v>0</v>
      </c>
      <c r="H443" s="138">
        <v>0</v>
      </c>
      <c r="I443" s="138">
        <v>0</v>
      </c>
      <c r="J443" s="138">
        <v>0</v>
      </c>
      <c r="K443" s="138">
        <v>0</v>
      </c>
      <c r="L443" s="138">
        <v>0</v>
      </c>
      <c r="M443" s="138">
        <v>238.1</v>
      </c>
      <c r="N443" s="241">
        <v>0</v>
      </c>
      <c r="O443" s="240">
        <v>1508.8</v>
      </c>
      <c r="P443" s="138">
        <v>1270.7</v>
      </c>
      <c r="Q443" s="139">
        <v>0</v>
      </c>
      <c r="R443" s="139">
        <v>0</v>
      </c>
      <c r="S443" s="138">
        <v>0</v>
      </c>
      <c r="T443" s="139">
        <v>0</v>
      </c>
      <c r="U443" s="139">
        <v>0</v>
      </c>
      <c r="V443" s="139">
        <v>0</v>
      </c>
      <c r="W443" s="139">
        <v>238.1</v>
      </c>
      <c r="X443" s="242">
        <v>0</v>
      </c>
      <c r="Y443" s="243">
        <v>1506.1825000000001</v>
      </c>
      <c r="Z443" s="139">
        <v>1268.3038000000001</v>
      </c>
      <c r="AA443" s="139">
        <v>0</v>
      </c>
      <c r="AB443" s="139">
        <v>0</v>
      </c>
      <c r="AC443" s="139">
        <v>0</v>
      </c>
      <c r="AD443" s="149">
        <v>0</v>
      </c>
      <c r="AE443" s="139">
        <v>0</v>
      </c>
      <c r="AF443" s="139">
        <v>0</v>
      </c>
      <c r="AG443" s="140">
        <v>237.87870000000001</v>
      </c>
      <c r="AH443" s="142">
        <v>0</v>
      </c>
      <c r="AI443" s="247">
        <v>-2.6174999999998363</v>
      </c>
      <c r="AJ443" s="138">
        <v>-2.396199999999908</v>
      </c>
      <c r="AK443" s="138">
        <v>0</v>
      </c>
      <c r="AL443" s="138">
        <v>0</v>
      </c>
      <c r="AM443" s="138">
        <v>0</v>
      </c>
      <c r="AN443" s="138">
        <v>0</v>
      </c>
      <c r="AO443" s="138">
        <v>0</v>
      </c>
      <c r="AP443" s="138">
        <v>0</v>
      </c>
      <c r="AQ443" s="138">
        <v>-0.22129999999998518</v>
      </c>
      <c r="AR443" s="241">
        <v>0</v>
      </c>
      <c r="AS443" s="247">
        <v>99.826517762460242</v>
      </c>
      <c r="AT443" s="138">
        <v>99.811426772645007</v>
      </c>
      <c r="AU443" s="138">
        <v>0</v>
      </c>
      <c r="AV443" s="138">
        <v>0</v>
      </c>
      <c r="AW443" s="138">
        <v>0</v>
      </c>
      <c r="AX443" s="138">
        <v>0</v>
      </c>
      <c r="AY443" s="138">
        <v>0</v>
      </c>
      <c r="AZ443" s="138">
        <v>0</v>
      </c>
      <c r="BA443" s="138">
        <v>99.907055858882828</v>
      </c>
      <c r="BB443" s="241">
        <v>0</v>
      </c>
    </row>
    <row r="444" spans="1:54" s="174" customFormat="1" ht="18" customHeight="1" x14ac:dyDescent="0.25">
      <c r="A444" s="244">
        <v>21</v>
      </c>
      <c r="B444" s="245">
        <v>224300</v>
      </c>
      <c r="C444" s="238">
        <v>437</v>
      </c>
      <c r="D444" s="239" t="s">
        <v>1618</v>
      </c>
      <c r="E444" s="247">
        <v>1101.3</v>
      </c>
      <c r="F444" s="138">
        <v>980.7</v>
      </c>
      <c r="G444" s="138">
        <v>0</v>
      </c>
      <c r="H444" s="138">
        <v>0</v>
      </c>
      <c r="I444" s="138">
        <v>0</v>
      </c>
      <c r="J444" s="138">
        <v>0</v>
      </c>
      <c r="K444" s="138">
        <v>0</v>
      </c>
      <c r="L444" s="138">
        <v>0</v>
      </c>
      <c r="M444" s="138">
        <v>120.6</v>
      </c>
      <c r="N444" s="241">
        <v>0</v>
      </c>
      <c r="O444" s="240">
        <v>1183.0999999999999</v>
      </c>
      <c r="P444" s="138">
        <v>1062.5</v>
      </c>
      <c r="Q444" s="139">
        <v>0</v>
      </c>
      <c r="R444" s="139">
        <v>0</v>
      </c>
      <c r="S444" s="138">
        <v>0</v>
      </c>
      <c r="T444" s="139">
        <v>0</v>
      </c>
      <c r="U444" s="139">
        <v>0</v>
      </c>
      <c r="V444" s="139">
        <v>0</v>
      </c>
      <c r="W444" s="139">
        <v>120.6</v>
      </c>
      <c r="X444" s="242">
        <v>0</v>
      </c>
      <c r="Y444" s="243">
        <v>1067.5461</v>
      </c>
      <c r="Z444" s="139">
        <v>947.60299999999995</v>
      </c>
      <c r="AA444" s="139">
        <v>0</v>
      </c>
      <c r="AB444" s="139">
        <v>0</v>
      </c>
      <c r="AC444" s="139">
        <v>0</v>
      </c>
      <c r="AD444" s="149">
        <v>0</v>
      </c>
      <c r="AE444" s="139">
        <v>0</v>
      </c>
      <c r="AF444" s="139">
        <v>0</v>
      </c>
      <c r="AG444" s="140">
        <v>119.9431</v>
      </c>
      <c r="AH444" s="142">
        <v>0</v>
      </c>
      <c r="AI444" s="247">
        <v>-115.55389999999989</v>
      </c>
      <c r="AJ444" s="138">
        <v>-114.89700000000005</v>
      </c>
      <c r="AK444" s="138">
        <v>0</v>
      </c>
      <c r="AL444" s="138">
        <v>0</v>
      </c>
      <c r="AM444" s="138">
        <v>0</v>
      </c>
      <c r="AN444" s="138">
        <v>0</v>
      </c>
      <c r="AO444" s="138">
        <v>0</v>
      </c>
      <c r="AP444" s="138">
        <v>0</v>
      </c>
      <c r="AQ444" s="138">
        <v>-0.65689999999999316</v>
      </c>
      <c r="AR444" s="241">
        <v>0</v>
      </c>
      <c r="AS444" s="247">
        <v>90.232955794100249</v>
      </c>
      <c r="AT444" s="138">
        <v>89.186164705882348</v>
      </c>
      <c r="AU444" s="138">
        <v>0</v>
      </c>
      <c r="AV444" s="138">
        <v>0</v>
      </c>
      <c r="AW444" s="138">
        <v>0</v>
      </c>
      <c r="AX444" s="138">
        <v>0</v>
      </c>
      <c r="AY444" s="138">
        <v>0</v>
      </c>
      <c r="AZ444" s="138">
        <v>0</v>
      </c>
      <c r="BA444" s="138">
        <v>99.455306799336654</v>
      </c>
      <c r="BB444" s="241">
        <v>0</v>
      </c>
    </row>
    <row r="445" spans="1:54" s="174" customFormat="1" ht="18" customHeight="1" x14ac:dyDescent="0.25">
      <c r="A445" s="244">
        <v>21</v>
      </c>
      <c r="B445" s="245">
        <v>224300</v>
      </c>
      <c r="C445" s="238">
        <v>438</v>
      </c>
      <c r="D445" s="239" t="s">
        <v>1619</v>
      </c>
      <c r="E445" s="247">
        <v>776</v>
      </c>
      <c r="F445" s="138">
        <v>644.70000000000005</v>
      </c>
      <c r="G445" s="138">
        <v>0</v>
      </c>
      <c r="H445" s="138">
        <v>0</v>
      </c>
      <c r="I445" s="138">
        <v>0</v>
      </c>
      <c r="J445" s="138">
        <v>0</v>
      </c>
      <c r="K445" s="138">
        <v>0</v>
      </c>
      <c r="L445" s="138">
        <v>0</v>
      </c>
      <c r="M445" s="138">
        <v>131.30000000000001</v>
      </c>
      <c r="N445" s="241">
        <v>0</v>
      </c>
      <c r="O445" s="240">
        <v>863.20000000000016</v>
      </c>
      <c r="P445" s="138">
        <v>731.9</v>
      </c>
      <c r="Q445" s="139">
        <v>0</v>
      </c>
      <c r="R445" s="139">
        <v>0</v>
      </c>
      <c r="S445" s="138">
        <v>0</v>
      </c>
      <c r="T445" s="139">
        <v>0</v>
      </c>
      <c r="U445" s="139">
        <v>0</v>
      </c>
      <c r="V445" s="139">
        <v>0</v>
      </c>
      <c r="W445" s="139">
        <v>131.30000000000001</v>
      </c>
      <c r="X445" s="242">
        <v>0</v>
      </c>
      <c r="Y445" s="243">
        <v>843.07030000000009</v>
      </c>
      <c r="Z445" s="139">
        <v>711.77030000000002</v>
      </c>
      <c r="AA445" s="139">
        <v>0</v>
      </c>
      <c r="AB445" s="139">
        <v>0</v>
      </c>
      <c r="AC445" s="139">
        <v>0</v>
      </c>
      <c r="AD445" s="149">
        <v>0</v>
      </c>
      <c r="AE445" s="139">
        <v>0</v>
      </c>
      <c r="AF445" s="139">
        <v>0</v>
      </c>
      <c r="AG445" s="140">
        <v>131.30000000000001</v>
      </c>
      <c r="AH445" s="142">
        <v>0</v>
      </c>
      <c r="AI445" s="247">
        <v>-20.129700000000071</v>
      </c>
      <c r="AJ445" s="138">
        <v>-20.129699999999957</v>
      </c>
      <c r="AK445" s="138">
        <v>0</v>
      </c>
      <c r="AL445" s="138">
        <v>0</v>
      </c>
      <c r="AM445" s="138">
        <v>0</v>
      </c>
      <c r="AN445" s="138">
        <v>0</v>
      </c>
      <c r="AO445" s="138">
        <v>0</v>
      </c>
      <c r="AP445" s="138">
        <v>0</v>
      </c>
      <c r="AQ445" s="138">
        <v>0</v>
      </c>
      <c r="AR445" s="241">
        <v>0</v>
      </c>
      <c r="AS445" s="247">
        <v>97.668014365152914</v>
      </c>
      <c r="AT445" s="138">
        <v>97.249665254816236</v>
      </c>
      <c r="AU445" s="138">
        <v>0</v>
      </c>
      <c r="AV445" s="138">
        <v>0</v>
      </c>
      <c r="AW445" s="138">
        <v>0</v>
      </c>
      <c r="AX445" s="138">
        <v>0</v>
      </c>
      <c r="AY445" s="138">
        <v>0</v>
      </c>
      <c r="AZ445" s="138">
        <v>0</v>
      </c>
      <c r="BA445" s="138">
        <v>100</v>
      </c>
      <c r="BB445" s="241">
        <v>0</v>
      </c>
    </row>
    <row r="446" spans="1:54" s="174" customFormat="1" ht="18" customHeight="1" x14ac:dyDescent="0.25">
      <c r="A446" s="244">
        <v>21</v>
      </c>
      <c r="B446" s="245">
        <v>224300</v>
      </c>
      <c r="C446" s="238">
        <v>439</v>
      </c>
      <c r="D446" s="239" t="s">
        <v>1620</v>
      </c>
      <c r="E446" s="247">
        <v>1402.3</v>
      </c>
      <c r="F446" s="138">
        <v>1231.8</v>
      </c>
      <c r="G446" s="138">
        <v>0</v>
      </c>
      <c r="H446" s="138">
        <v>0</v>
      </c>
      <c r="I446" s="138">
        <v>0</v>
      </c>
      <c r="J446" s="138">
        <v>0</v>
      </c>
      <c r="K446" s="138">
        <v>0</v>
      </c>
      <c r="L446" s="138">
        <v>0</v>
      </c>
      <c r="M446" s="138">
        <v>170.5</v>
      </c>
      <c r="N446" s="241">
        <v>0</v>
      </c>
      <c r="O446" s="240">
        <v>1558.3000000000002</v>
      </c>
      <c r="P446" s="138">
        <v>1387.8000000000002</v>
      </c>
      <c r="Q446" s="139">
        <v>0</v>
      </c>
      <c r="R446" s="139">
        <v>0</v>
      </c>
      <c r="S446" s="138">
        <v>0</v>
      </c>
      <c r="T446" s="139">
        <v>0</v>
      </c>
      <c r="U446" s="139">
        <v>0</v>
      </c>
      <c r="V446" s="139">
        <v>0</v>
      </c>
      <c r="W446" s="139">
        <v>170.5</v>
      </c>
      <c r="X446" s="242">
        <v>0</v>
      </c>
      <c r="Y446" s="243">
        <v>1558.3000000000002</v>
      </c>
      <c r="Z446" s="139">
        <v>1387.8000000000002</v>
      </c>
      <c r="AA446" s="139">
        <v>0</v>
      </c>
      <c r="AB446" s="139">
        <v>0</v>
      </c>
      <c r="AC446" s="139">
        <v>0</v>
      </c>
      <c r="AD446" s="149">
        <v>0</v>
      </c>
      <c r="AE446" s="139">
        <v>0</v>
      </c>
      <c r="AF446" s="139">
        <v>0</v>
      </c>
      <c r="AG446" s="140">
        <v>170.5</v>
      </c>
      <c r="AH446" s="142">
        <v>0</v>
      </c>
      <c r="AI446" s="247">
        <v>0</v>
      </c>
      <c r="AJ446" s="138">
        <v>0</v>
      </c>
      <c r="AK446" s="138">
        <v>0</v>
      </c>
      <c r="AL446" s="138">
        <v>0</v>
      </c>
      <c r="AM446" s="138">
        <v>0</v>
      </c>
      <c r="AN446" s="138">
        <v>0</v>
      </c>
      <c r="AO446" s="138">
        <v>0</v>
      </c>
      <c r="AP446" s="138">
        <v>0</v>
      </c>
      <c r="AQ446" s="138">
        <v>0</v>
      </c>
      <c r="AR446" s="241">
        <v>0</v>
      </c>
      <c r="AS446" s="247">
        <v>100</v>
      </c>
      <c r="AT446" s="138">
        <v>100</v>
      </c>
      <c r="AU446" s="138">
        <v>0</v>
      </c>
      <c r="AV446" s="138">
        <v>0</v>
      </c>
      <c r="AW446" s="138">
        <v>0</v>
      </c>
      <c r="AX446" s="138">
        <v>0</v>
      </c>
      <c r="AY446" s="138">
        <v>0</v>
      </c>
      <c r="AZ446" s="138">
        <v>0</v>
      </c>
      <c r="BA446" s="138">
        <v>100</v>
      </c>
      <c r="BB446" s="241">
        <v>0</v>
      </c>
    </row>
    <row r="447" spans="1:54" s="174" customFormat="1" ht="18" customHeight="1" x14ac:dyDescent="0.25">
      <c r="A447" s="244">
        <v>21</v>
      </c>
      <c r="B447" s="245">
        <v>224300</v>
      </c>
      <c r="C447" s="238">
        <v>440</v>
      </c>
      <c r="D447" s="239" t="s">
        <v>1621</v>
      </c>
      <c r="E447" s="247">
        <v>2341.1999999999998</v>
      </c>
      <c r="F447" s="138">
        <v>2048.1999999999998</v>
      </c>
      <c r="G447" s="138">
        <v>0</v>
      </c>
      <c r="H447" s="138">
        <v>0</v>
      </c>
      <c r="I447" s="138">
        <v>0</v>
      </c>
      <c r="J447" s="138">
        <v>0</v>
      </c>
      <c r="K447" s="138">
        <v>0</v>
      </c>
      <c r="L447" s="138">
        <v>0</v>
      </c>
      <c r="M447" s="138">
        <v>293</v>
      </c>
      <c r="N447" s="241">
        <v>0</v>
      </c>
      <c r="O447" s="240">
        <v>2578.7999999999997</v>
      </c>
      <c r="P447" s="138">
        <v>2285.7999999999997</v>
      </c>
      <c r="Q447" s="139">
        <v>0</v>
      </c>
      <c r="R447" s="139">
        <v>0</v>
      </c>
      <c r="S447" s="138">
        <v>0</v>
      </c>
      <c r="T447" s="139">
        <v>0</v>
      </c>
      <c r="U447" s="139">
        <v>0</v>
      </c>
      <c r="V447" s="139">
        <v>0</v>
      </c>
      <c r="W447" s="139">
        <v>293</v>
      </c>
      <c r="X447" s="242">
        <v>0</v>
      </c>
      <c r="Y447" s="243">
        <v>2378.8056999999999</v>
      </c>
      <c r="Z447" s="139">
        <v>2085.8056999999999</v>
      </c>
      <c r="AA447" s="139">
        <v>0</v>
      </c>
      <c r="AB447" s="139">
        <v>0</v>
      </c>
      <c r="AC447" s="139">
        <v>0</v>
      </c>
      <c r="AD447" s="149">
        <v>0</v>
      </c>
      <c r="AE447" s="139">
        <v>0</v>
      </c>
      <c r="AF447" s="139">
        <v>0</v>
      </c>
      <c r="AG447" s="140">
        <v>293</v>
      </c>
      <c r="AH447" s="142">
        <v>0</v>
      </c>
      <c r="AI447" s="247">
        <v>-199.99429999999984</v>
      </c>
      <c r="AJ447" s="138">
        <v>-199.99429999999984</v>
      </c>
      <c r="AK447" s="138">
        <v>0</v>
      </c>
      <c r="AL447" s="138">
        <v>0</v>
      </c>
      <c r="AM447" s="138">
        <v>0</v>
      </c>
      <c r="AN447" s="138">
        <v>0</v>
      </c>
      <c r="AO447" s="138">
        <v>0</v>
      </c>
      <c r="AP447" s="138">
        <v>0</v>
      </c>
      <c r="AQ447" s="138">
        <v>0</v>
      </c>
      <c r="AR447" s="241">
        <v>0</v>
      </c>
      <c r="AS447" s="247">
        <v>92.244675818210027</v>
      </c>
      <c r="AT447" s="138">
        <v>91.250577478344567</v>
      </c>
      <c r="AU447" s="138">
        <v>0</v>
      </c>
      <c r="AV447" s="138">
        <v>0</v>
      </c>
      <c r="AW447" s="138">
        <v>0</v>
      </c>
      <c r="AX447" s="138">
        <v>0</v>
      </c>
      <c r="AY447" s="138">
        <v>0</v>
      </c>
      <c r="AZ447" s="138">
        <v>0</v>
      </c>
      <c r="BA447" s="138">
        <v>100</v>
      </c>
      <c r="BB447" s="241">
        <v>0</v>
      </c>
    </row>
    <row r="448" spans="1:54" s="174" customFormat="1" ht="18" customHeight="1" x14ac:dyDescent="0.25">
      <c r="A448" s="244">
        <v>21</v>
      </c>
      <c r="B448" s="245">
        <v>224300</v>
      </c>
      <c r="C448" s="238">
        <v>441</v>
      </c>
      <c r="D448" s="239" t="s">
        <v>1622</v>
      </c>
      <c r="E448" s="247">
        <v>1665.7</v>
      </c>
      <c r="F448" s="138">
        <v>1436.2</v>
      </c>
      <c r="G448" s="138">
        <v>0</v>
      </c>
      <c r="H448" s="138">
        <v>0</v>
      </c>
      <c r="I448" s="138">
        <v>0</v>
      </c>
      <c r="J448" s="138">
        <v>0</v>
      </c>
      <c r="K448" s="138">
        <v>0</v>
      </c>
      <c r="L448" s="138">
        <v>0</v>
      </c>
      <c r="M448" s="138">
        <v>229.5</v>
      </c>
      <c r="N448" s="241">
        <v>0</v>
      </c>
      <c r="O448" s="240">
        <v>1834.7</v>
      </c>
      <c r="P448" s="138">
        <v>1605.2</v>
      </c>
      <c r="Q448" s="139">
        <v>0</v>
      </c>
      <c r="R448" s="139">
        <v>0</v>
      </c>
      <c r="S448" s="138">
        <v>0</v>
      </c>
      <c r="T448" s="139">
        <v>0</v>
      </c>
      <c r="U448" s="139">
        <v>0</v>
      </c>
      <c r="V448" s="139">
        <v>0</v>
      </c>
      <c r="W448" s="139">
        <v>229.5</v>
      </c>
      <c r="X448" s="242">
        <v>0</v>
      </c>
      <c r="Y448" s="243">
        <v>1834.7</v>
      </c>
      <c r="Z448" s="139">
        <v>1605.2</v>
      </c>
      <c r="AA448" s="139">
        <v>0</v>
      </c>
      <c r="AB448" s="139">
        <v>0</v>
      </c>
      <c r="AC448" s="139">
        <v>0</v>
      </c>
      <c r="AD448" s="149">
        <v>0</v>
      </c>
      <c r="AE448" s="139">
        <v>0</v>
      </c>
      <c r="AF448" s="139">
        <v>0</v>
      </c>
      <c r="AG448" s="140">
        <v>229.5</v>
      </c>
      <c r="AH448" s="142">
        <v>0</v>
      </c>
      <c r="AI448" s="247">
        <v>0</v>
      </c>
      <c r="AJ448" s="138">
        <v>0</v>
      </c>
      <c r="AK448" s="138">
        <v>0</v>
      </c>
      <c r="AL448" s="138">
        <v>0</v>
      </c>
      <c r="AM448" s="138">
        <v>0</v>
      </c>
      <c r="AN448" s="138">
        <v>0</v>
      </c>
      <c r="AO448" s="138">
        <v>0</v>
      </c>
      <c r="AP448" s="138">
        <v>0</v>
      </c>
      <c r="AQ448" s="138">
        <v>0</v>
      </c>
      <c r="AR448" s="241">
        <v>0</v>
      </c>
      <c r="AS448" s="247">
        <v>100</v>
      </c>
      <c r="AT448" s="138">
        <v>100</v>
      </c>
      <c r="AU448" s="138">
        <v>0</v>
      </c>
      <c r="AV448" s="138">
        <v>0</v>
      </c>
      <c r="AW448" s="138">
        <v>0</v>
      </c>
      <c r="AX448" s="138">
        <v>0</v>
      </c>
      <c r="AY448" s="138">
        <v>0</v>
      </c>
      <c r="AZ448" s="138">
        <v>0</v>
      </c>
      <c r="BA448" s="138">
        <v>100</v>
      </c>
      <c r="BB448" s="241">
        <v>0</v>
      </c>
    </row>
    <row r="449" spans="1:54" s="174" customFormat="1" ht="18" customHeight="1" x14ac:dyDescent="0.25">
      <c r="A449" s="244">
        <v>21</v>
      </c>
      <c r="B449" s="245">
        <v>224300</v>
      </c>
      <c r="C449" s="238">
        <v>442</v>
      </c>
      <c r="D449" s="239" t="s">
        <v>1623</v>
      </c>
      <c r="E449" s="247">
        <v>973</v>
      </c>
      <c r="F449" s="138">
        <v>828.6</v>
      </c>
      <c r="G449" s="138">
        <v>0</v>
      </c>
      <c r="H449" s="138">
        <v>0</v>
      </c>
      <c r="I449" s="138">
        <v>0</v>
      </c>
      <c r="J449" s="138">
        <v>0</v>
      </c>
      <c r="K449" s="138">
        <v>0</v>
      </c>
      <c r="L449" s="138">
        <v>0</v>
      </c>
      <c r="M449" s="138">
        <v>144.4</v>
      </c>
      <c r="N449" s="241">
        <v>0</v>
      </c>
      <c r="O449" s="240">
        <v>1095.2000000000003</v>
      </c>
      <c r="P449" s="138">
        <v>950.80000000000007</v>
      </c>
      <c r="Q449" s="139">
        <v>0</v>
      </c>
      <c r="R449" s="139">
        <v>0</v>
      </c>
      <c r="S449" s="138">
        <v>0</v>
      </c>
      <c r="T449" s="139">
        <v>0</v>
      </c>
      <c r="U449" s="139">
        <v>0</v>
      </c>
      <c r="V449" s="139">
        <v>0</v>
      </c>
      <c r="W449" s="139">
        <v>144.4</v>
      </c>
      <c r="X449" s="242">
        <v>0</v>
      </c>
      <c r="Y449" s="243">
        <v>1095.2</v>
      </c>
      <c r="Z449" s="139">
        <v>950.80000000000007</v>
      </c>
      <c r="AA449" s="139">
        <v>0</v>
      </c>
      <c r="AB449" s="139">
        <v>0</v>
      </c>
      <c r="AC449" s="139">
        <v>0</v>
      </c>
      <c r="AD449" s="149">
        <v>0</v>
      </c>
      <c r="AE449" s="139">
        <v>0</v>
      </c>
      <c r="AF449" s="139">
        <v>0</v>
      </c>
      <c r="AG449" s="140">
        <v>144.4</v>
      </c>
      <c r="AH449" s="142">
        <v>0</v>
      </c>
      <c r="AI449" s="247">
        <v>0</v>
      </c>
      <c r="AJ449" s="138">
        <v>0</v>
      </c>
      <c r="AK449" s="138">
        <v>0</v>
      </c>
      <c r="AL449" s="138">
        <v>0</v>
      </c>
      <c r="AM449" s="138">
        <v>0</v>
      </c>
      <c r="AN449" s="138">
        <v>0</v>
      </c>
      <c r="AO449" s="138">
        <v>0</v>
      </c>
      <c r="AP449" s="138">
        <v>0</v>
      </c>
      <c r="AQ449" s="138">
        <v>0</v>
      </c>
      <c r="AR449" s="241">
        <v>0</v>
      </c>
      <c r="AS449" s="247">
        <v>99.999999999999972</v>
      </c>
      <c r="AT449" s="138">
        <v>100</v>
      </c>
      <c r="AU449" s="138">
        <v>0</v>
      </c>
      <c r="AV449" s="138">
        <v>0</v>
      </c>
      <c r="AW449" s="138">
        <v>0</v>
      </c>
      <c r="AX449" s="138">
        <v>0</v>
      </c>
      <c r="AY449" s="138">
        <v>0</v>
      </c>
      <c r="AZ449" s="138">
        <v>0</v>
      </c>
      <c r="BA449" s="138">
        <v>100</v>
      </c>
      <c r="BB449" s="241">
        <v>0</v>
      </c>
    </row>
    <row r="450" spans="1:54" s="174" customFormat="1" ht="18" customHeight="1" x14ac:dyDescent="0.25">
      <c r="A450" s="244">
        <v>21</v>
      </c>
      <c r="B450" s="245">
        <v>224300</v>
      </c>
      <c r="C450" s="238">
        <v>443</v>
      </c>
      <c r="D450" s="239" t="s">
        <v>1624</v>
      </c>
      <c r="E450" s="247">
        <v>2216.5</v>
      </c>
      <c r="F450" s="138">
        <v>1916.4</v>
      </c>
      <c r="G450" s="138">
        <v>0</v>
      </c>
      <c r="H450" s="138">
        <v>0</v>
      </c>
      <c r="I450" s="138">
        <v>0</v>
      </c>
      <c r="J450" s="138">
        <v>0</v>
      </c>
      <c r="K450" s="138">
        <v>0</v>
      </c>
      <c r="L450" s="138">
        <v>0</v>
      </c>
      <c r="M450" s="138">
        <v>300.10000000000002</v>
      </c>
      <c r="N450" s="241">
        <v>0</v>
      </c>
      <c r="O450" s="240">
        <v>2377.3000000000002</v>
      </c>
      <c r="P450" s="138">
        <v>2077.1999999999998</v>
      </c>
      <c r="Q450" s="139">
        <v>0</v>
      </c>
      <c r="R450" s="139">
        <v>0</v>
      </c>
      <c r="S450" s="138">
        <v>0</v>
      </c>
      <c r="T450" s="139">
        <v>0</v>
      </c>
      <c r="U450" s="139">
        <v>0</v>
      </c>
      <c r="V450" s="139">
        <v>0</v>
      </c>
      <c r="W450" s="139">
        <v>300.10000000000002</v>
      </c>
      <c r="X450" s="242">
        <v>0</v>
      </c>
      <c r="Y450" s="243">
        <v>2312.5437000000002</v>
      </c>
      <c r="Z450" s="139">
        <v>2012.6160000000002</v>
      </c>
      <c r="AA450" s="139">
        <v>0</v>
      </c>
      <c r="AB450" s="139">
        <v>0</v>
      </c>
      <c r="AC450" s="139">
        <v>0</v>
      </c>
      <c r="AD450" s="149">
        <v>0</v>
      </c>
      <c r="AE450" s="139">
        <v>0</v>
      </c>
      <c r="AF450" s="139">
        <v>0</v>
      </c>
      <c r="AG450" s="140">
        <v>299.92770000000002</v>
      </c>
      <c r="AH450" s="142">
        <v>0</v>
      </c>
      <c r="AI450" s="247">
        <v>-64.75630000000001</v>
      </c>
      <c r="AJ450" s="138">
        <v>-64.583999999999605</v>
      </c>
      <c r="AK450" s="138">
        <v>0</v>
      </c>
      <c r="AL450" s="138">
        <v>0</v>
      </c>
      <c r="AM450" s="138">
        <v>0</v>
      </c>
      <c r="AN450" s="138">
        <v>0</v>
      </c>
      <c r="AO450" s="138">
        <v>0</v>
      </c>
      <c r="AP450" s="138">
        <v>0</v>
      </c>
      <c r="AQ450" s="138">
        <v>-0.172300000000007</v>
      </c>
      <c r="AR450" s="241">
        <v>0</v>
      </c>
      <c r="AS450" s="247">
        <v>97.276056871240485</v>
      </c>
      <c r="AT450" s="138">
        <v>96.890814558058949</v>
      </c>
      <c r="AU450" s="138">
        <v>0</v>
      </c>
      <c r="AV450" s="138">
        <v>0</v>
      </c>
      <c r="AW450" s="138">
        <v>0</v>
      </c>
      <c r="AX450" s="138">
        <v>0</v>
      </c>
      <c r="AY450" s="138">
        <v>0</v>
      </c>
      <c r="AZ450" s="138">
        <v>0</v>
      </c>
      <c r="BA450" s="138">
        <v>99.942585804731749</v>
      </c>
      <c r="BB450" s="241">
        <v>0</v>
      </c>
    </row>
    <row r="451" spans="1:54" s="174" customFormat="1" ht="18" customHeight="1" x14ac:dyDescent="0.25">
      <c r="A451" s="244">
        <v>21</v>
      </c>
      <c r="B451" s="245">
        <v>224300</v>
      </c>
      <c r="C451" s="238">
        <v>444</v>
      </c>
      <c r="D451" s="239" t="s">
        <v>1625</v>
      </c>
      <c r="E451" s="247">
        <v>1489.6</v>
      </c>
      <c r="F451" s="138">
        <v>1316.6</v>
      </c>
      <c r="G451" s="138">
        <v>0</v>
      </c>
      <c r="H451" s="138">
        <v>0</v>
      </c>
      <c r="I451" s="138">
        <v>0</v>
      </c>
      <c r="J451" s="138">
        <v>0</v>
      </c>
      <c r="K451" s="138">
        <v>0</v>
      </c>
      <c r="L451" s="138">
        <v>0</v>
      </c>
      <c r="M451" s="138">
        <v>173</v>
      </c>
      <c r="N451" s="241">
        <v>0</v>
      </c>
      <c r="O451" s="240">
        <v>1668.6999999999998</v>
      </c>
      <c r="P451" s="138">
        <v>1495.6999999999998</v>
      </c>
      <c r="Q451" s="139">
        <v>0</v>
      </c>
      <c r="R451" s="139">
        <v>0</v>
      </c>
      <c r="S451" s="138">
        <v>0</v>
      </c>
      <c r="T451" s="139">
        <v>0</v>
      </c>
      <c r="U451" s="139">
        <v>0</v>
      </c>
      <c r="V451" s="139">
        <v>0</v>
      </c>
      <c r="W451" s="139">
        <v>173</v>
      </c>
      <c r="X451" s="242">
        <v>0</v>
      </c>
      <c r="Y451" s="243">
        <v>1545.8583999999998</v>
      </c>
      <c r="Z451" s="139">
        <v>1372.8583999999998</v>
      </c>
      <c r="AA451" s="139">
        <v>0</v>
      </c>
      <c r="AB451" s="139">
        <v>0</v>
      </c>
      <c r="AC451" s="139">
        <v>0</v>
      </c>
      <c r="AD451" s="149">
        <v>0</v>
      </c>
      <c r="AE451" s="139">
        <v>0</v>
      </c>
      <c r="AF451" s="139">
        <v>0</v>
      </c>
      <c r="AG451" s="140">
        <v>173</v>
      </c>
      <c r="AH451" s="142">
        <v>0</v>
      </c>
      <c r="AI451" s="247">
        <v>-122.84159999999997</v>
      </c>
      <c r="AJ451" s="138">
        <v>-122.84159999999997</v>
      </c>
      <c r="AK451" s="138">
        <v>0</v>
      </c>
      <c r="AL451" s="138">
        <v>0</v>
      </c>
      <c r="AM451" s="138">
        <v>0</v>
      </c>
      <c r="AN451" s="138">
        <v>0</v>
      </c>
      <c r="AO451" s="138">
        <v>0</v>
      </c>
      <c r="AP451" s="138">
        <v>0</v>
      </c>
      <c r="AQ451" s="138">
        <v>0</v>
      </c>
      <c r="AR451" s="241">
        <v>0</v>
      </c>
      <c r="AS451" s="247">
        <v>92.638485048241151</v>
      </c>
      <c r="AT451" s="138">
        <v>91.787016112856861</v>
      </c>
      <c r="AU451" s="138">
        <v>0</v>
      </c>
      <c r="AV451" s="138">
        <v>0</v>
      </c>
      <c r="AW451" s="138">
        <v>0</v>
      </c>
      <c r="AX451" s="138">
        <v>0</v>
      </c>
      <c r="AY451" s="138">
        <v>0</v>
      </c>
      <c r="AZ451" s="138">
        <v>0</v>
      </c>
      <c r="BA451" s="138">
        <v>100</v>
      </c>
      <c r="BB451" s="241">
        <v>0</v>
      </c>
    </row>
    <row r="452" spans="1:54" s="174" customFormat="1" ht="18" customHeight="1" x14ac:dyDescent="0.25">
      <c r="A452" s="244">
        <v>21</v>
      </c>
      <c r="B452" s="245">
        <v>224300</v>
      </c>
      <c r="C452" s="238">
        <v>445</v>
      </c>
      <c r="D452" s="239" t="s">
        <v>1626</v>
      </c>
      <c r="E452" s="247">
        <v>1617.3</v>
      </c>
      <c r="F452" s="138">
        <v>1384.7</v>
      </c>
      <c r="G452" s="138">
        <v>0</v>
      </c>
      <c r="H452" s="138">
        <v>0</v>
      </c>
      <c r="I452" s="138">
        <v>0</v>
      </c>
      <c r="J452" s="138">
        <v>0</v>
      </c>
      <c r="K452" s="138">
        <v>0</v>
      </c>
      <c r="L452" s="138">
        <v>0</v>
      </c>
      <c r="M452" s="138">
        <v>232.6</v>
      </c>
      <c r="N452" s="241">
        <v>0</v>
      </c>
      <c r="O452" s="240">
        <v>1749.3000000000004</v>
      </c>
      <c r="P452" s="138">
        <v>1516.7</v>
      </c>
      <c r="Q452" s="139">
        <v>0</v>
      </c>
      <c r="R452" s="139">
        <v>0</v>
      </c>
      <c r="S452" s="138">
        <v>0</v>
      </c>
      <c r="T452" s="139">
        <v>0</v>
      </c>
      <c r="U452" s="139">
        <v>0</v>
      </c>
      <c r="V452" s="139">
        <v>0</v>
      </c>
      <c r="W452" s="139">
        <v>232.6</v>
      </c>
      <c r="X452" s="242">
        <v>0</v>
      </c>
      <c r="Y452" s="243">
        <v>1749.2998</v>
      </c>
      <c r="Z452" s="139">
        <v>1516.7</v>
      </c>
      <c r="AA452" s="139">
        <v>0</v>
      </c>
      <c r="AB452" s="139">
        <v>0</v>
      </c>
      <c r="AC452" s="139">
        <v>0</v>
      </c>
      <c r="AD452" s="149">
        <v>0</v>
      </c>
      <c r="AE452" s="139">
        <v>0</v>
      </c>
      <c r="AF452" s="139">
        <v>0</v>
      </c>
      <c r="AG452" s="140">
        <v>232.59979999999999</v>
      </c>
      <c r="AH452" s="142">
        <v>0</v>
      </c>
      <c r="AI452" s="247">
        <v>-2.0000000040454324E-4</v>
      </c>
      <c r="AJ452" s="138">
        <v>0</v>
      </c>
      <c r="AK452" s="138">
        <v>0</v>
      </c>
      <c r="AL452" s="138">
        <v>0</v>
      </c>
      <c r="AM452" s="138">
        <v>0</v>
      </c>
      <c r="AN452" s="138">
        <v>0</v>
      </c>
      <c r="AO452" s="138">
        <v>0</v>
      </c>
      <c r="AP452" s="138">
        <v>0</v>
      </c>
      <c r="AQ452" s="138">
        <v>-2.0000000000663931E-4</v>
      </c>
      <c r="AR452" s="241">
        <v>0</v>
      </c>
      <c r="AS452" s="247">
        <v>99.999988566855293</v>
      </c>
      <c r="AT452" s="138">
        <v>100</v>
      </c>
      <c r="AU452" s="138">
        <v>0</v>
      </c>
      <c r="AV452" s="138">
        <v>0</v>
      </c>
      <c r="AW452" s="138">
        <v>0</v>
      </c>
      <c r="AX452" s="138">
        <v>0</v>
      </c>
      <c r="AY452" s="138">
        <v>0</v>
      </c>
      <c r="AZ452" s="138">
        <v>0</v>
      </c>
      <c r="BA452" s="138">
        <v>99.999914015477202</v>
      </c>
      <c r="BB452" s="241">
        <v>0</v>
      </c>
    </row>
    <row r="453" spans="1:54" s="174" customFormat="1" ht="18" customHeight="1" x14ac:dyDescent="0.25">
      <c r="A453" s="244">
        <v>21</v>
      </c>
      <c r="B453" s="245">
        <v>224300</v>
      </c>
      <c r="C453" s="238">
        <v>446</v>
      </c>
      <c r="D453" s="239" t="s">
        <v>1627</v>
      </c>
      <c r="E453" s="247">
        <v>2567.5</v>
      </c>
      <c r="F453" s="138">
        <v>2271.3000000000002</v>
      </c>
      <c r="G453" s="138">
        <v>0</v>
      </c>
      <c r="H453" s="138">
        <v>0</v>
      </c>
      <c r="I453" s="138">
        <v>0</v>
      </c>
      <c r="J453" s="138">
        <v>0</v>
      </c>
      <c r="K453" s="138">
        <v>0</v>
      </c>
      <c r="L453" s="138">
        <v>0</v>
      </c>
      <c r="M453" s="138">
        <v>296.2</v>
      </c>
      <c r="N453" s="241">
        <v>0</v>
      </c>
      <c r="O453" s="240">
        <v>2632.7</v>
      </c>
      <c r="P453" s="138">
        <v>2336.5</v>
      </c>
      <c r="Q453" s="139">
        <v>0</v>
      </c>
      <c r="R453" s="139">
        <v>0</v>
      </c>
      <c r="S453" s="138">
        <v>0</v>
      </c>
      <c r="T453" s="139">
        <v>0</v>
      </c>
      <c r="U453" s="139">
        <v>0</v>
      </c>
      <c r="V453" s="139">
        <v>0</v>
      </c>
      <c r="W453" s="139">
        <v>296.2</v>
      </c>
      <c r="X453" s="242">
        <v>0</v>
      </c>
      <c r="Y453" s="243">
        <v>2516.2494000000002</v>
      </c>
      <c r="Z453" s="139">
        <v>2220.0494000000003</v>
      </c>
      <c r="AA453" s="139">
        <v>0</v>
      </c>
      <c r="AB453" s="139">
        <v>0</v>
      </c>
      <c r="AC453" s="139">
        <v>0</v>
      </c>
      <c r="AD453" s="149">
        <v>0</v>
      </c>
      <c r="AE453" s="139">
        <v>0</v>
      </c>
      <c r="AF453" s="139">
        <v>0</v>
      </c>
      <c r="AG453" s="140">
        <v>296.2</v>
      </c>
      <c r="AH453" s="142">
        <v>0</v>
      </c>
      <c r="AI453" s="247">
        <v>-116.45059999999967</v>
      </c>
      <c r="AJ453" s="138">
        <v>-116.45059999999967</v>
      </c>
      <c r="AK453" s="138">
        <v>0</v>
      </c>
      <c r="AL453" s="138">
        <v>0</v>
      </c>
      <c r="AM453" s="138">
        <v>0</v>
      </c>
      <c r="AN453" s="138">
        <v>0</v>
      </c>
      <c r="AO453" s="138">
        <v>0</v>
      </c>
      <c r="AP453" s="138">
        <v>0</v>
      </c>
      <c r="AQ453" s="138">
        <v>0</v>
      </c>
      <c r="AR453" s="241">
        <v>0</v>
      </c>
      <c r="AS453" s="247">
        <v>95.576761499601176</v>
      </c>
      <c r="AT453" s="138">
        <v>95.016023967472734</v>
      </c>
      <c r="AU453" s="138">
        <v>0</v>
      </c>
      <c r="AV453" s="138">
        <v>0</v>
      </c>
      <c r="AW453" s="138">
        <v>0</v>
      </c>
      <c r="AX453" s="138">
        <v>0</v>
      </c>
      <c r="AY453" s="138">
        <v>0</v>
      </c>
      <c r="AZ453" s="138">
        <v>0</v>
      </c>
      <c r="BA453" s="138">
        <v>100</v>
      </c>
      <c r="BB453" s="241">
        <v>0</v>
      </c>
    </row>
    <row r="454" spans="1:54" s="174" customFormat="1" ht="18" customHeight="1" x14ac:dyDescent="0.25">
      <c r="A454" s="244">
        <v>21</v>
      </c>
      <c r="B454" s="245">
        <v>224300</v>
      </c>
      <c r="C454" s="238">
        <v>447</v>
      </c>
      <c r="D454" s="239" t="s">
        <v>1628</v>
      </c>
      <c r="E454" s="247">
        <v>1977.8999999999999</v>
      </c>
      <c r="F454" s="138">
        <v>1684.6</v>
      </c>
      <c r="G454" s="138">
        <v>0</v>
      </c>
      <c r="H454" s="138">
        <v>0</v>
      </c>
      <c r="I454" s="138">
        <v>0</v>
      </c>
      <c r="J454" s="138">
        <v>0</v>
      </c>
      <c r="K454" s="138">
        <v>0</v>
      </c>
      <c r="L454" s="138">
        <v>0</v>
      </c>
      <c r="M454" s="138">
        <v>293.3</v>
      </c>
      <c r="N454" s="241">
        <v>0</v>
      </c>
      <c r="O454" s="240">
        <v>2141.1999999999998</v>
      </c>
      <c r="P454" s="138">
        <v>1847.8999999999999</v>
      </c>
      <c r="Q454" s="139">
        <v>0</v>
      </c>
      <c r="R454" s="139">
        <v>0</v>
      </c>
      <c r="S454" s="138">
        <v>0</v>
      </c>
      <c r="T454" s="139">
        <v>0</v>
      </c>
      <c r="U454" s="139">
        <v>0</v>
      </c>
      <c r="V454" s="139">
        <v>0</v>
      </c>
      <c r="W454" s="139">
        <v>293.3</v>
      </c>
      <c r="X454" s="242">
        <v>0</v>
      </c>
      <c r="Y454" s="243">
        <v>2141.1999999999998</v>
      </c>
      <c r="Z454" s="139">
        <v>1847.8999999999999</v>
      </c>
      <c r="AA454" s="139">
        <v>0</v>
      </c>
      <c r="AB454" s="139">
        <v>0</v>
      </c>
      <c r="AC454" s="139">
        <v>0</v>
      </c>
      <c r="AD454" s="149">
        <v>0</v>
      </c>
      <c r="AE454" s="139">
        <v>0</v>
      </c>
      <c r="AF454" s="139">
        <v>0</v>
      </c>
      <c r="AG454" s="140">
        <v>293.3</v>
      </c>
      <c r="AH454" s="142">
        <v>0</v>
      </c>
      <c r="AI454" s="247">
        <v>0</v>
      </c>
      <c r="AJ454" s="138">
        <v>0</v>
      </c>
      <c r="AK454" s="138">
        <v>0</v>
      </c>
      <c r="AL454" s="138">
        <v>0</v>
      </c>
      <c r="AM454" s="138">
        <v>0</v>
      </c>
      <c r="AN454" s="138">
        <v>0</v>
      </c>
      <c r="AO454" s="138">
        <v>0</v>
      </c>
      <c r="AP454" s="138">
        <v>0</v>
      </c>
      <c r="AQ454" s="138">
        <v>0</v>
      </c>
      <c r="AR454" s="241">
        <v>0</v>
      </c>
      <c r="AS454" s="247">
        <v>100</v>
      </c>
      <c r="AT454" s="138">
        <v>100</v>
      </c>
      <c r="AU454" s="138">
        <v>0</v>
      </c>
      <c r="AV454" s="138">
        <v>0</v>
      </c>
      <c r="AW454" s="138">
        <v>0</v>
      </c>
      <c r="AX454" s="138">
        <v>0</v>
      </c>
      <c r="AY454" s="138">
        <v>0</v>
      </c>
      <c r="AZ454" s="138">
        <v>0</v>
      </c>
      <c r="BA454" s="138">
        <v>100</v>
      </c>
      <c r="BB454" s="241">
        <v>0</v>
      </c>
    </row>
    <row r="455" spans="1:54" s="174" customFormat="1" ht="18" customHeight="1" x14ac:dyDescent="0.25">
      <c r="A455" s="244">
        <v>21</v>
      </c>
      <c r="B455" s="245">
        <v>224300</v>
      </c>
      <c r="C455" s="238">
        <v>448</v>
      </c>
      <c r="D455" s="239" t="s">
        <v>1629</v>
      </c>
      <c r="E455" s="247">
        <v>691.2</v>
      </c>
      <c r="F455" s="138">
        <v>595.20000000000005</v>
      </c>
      <c r="G455" s="138">
        <v>0</v>
      </c>
      <c r="H455" s="138">
        <v>0</v>
      </c>
      <c r="I455" s="138">
        <v>0</v>
      </c>
      <c r="J455" s="138">
        <v>0</v>
      </c>
      <c r="K455" s="138">
        <v>0</v>
      </c>
      <c r="L455" s="138">
        <v>0</v>
      </c>
      <c r="M455" s="138">
        <v>96</v>
      </c>
      <c r="N455" s="241">
        <v>0</v>
      </c>
      <c r="O455" s="240">
        <v>801</v>
      </c>
      <c r="P455" s="138">
        <v>705</v>
      </c>
      <c r="Q455" s="139">
        <v>0</v>
      </c>
      <c r="R455" s="139">
        <v>0</v>
      </c>
      <c r="S455" s="138">
        <v>0</v>
      </c>
      <c r="T455" s="139">
        <v>0</v>
      </c>
      <c r="U455" s="139">
        <v>0</v>
      </c>
      <c r="V455" s="139">
        <v>0</v>
      </c>
      <c r="W455" s="139">
        <v>96</v>
      </c>
      <c r="X455" s="242">
        <v>0</v>
      </c>
      <c r="Y455" s="243">
        <v>800.82050000000004</v>
      </c>
      <c r="Z455" s="139">
        <v>704.85</v>
      </c>
      <c r="AA455" s="139">
        <v>0</v>
      </c>
      <c r="AB455" s="139">
        <v>0</v>
      </c>
      <c r="AC455" s="139">
        <v>0</v>
      </c>
      <c r="AD455" s="149">
        <v>0</v>
      </c>
      <c r="AE455" s="139">
        <v>0</v>
      </c>
      <c r="AF455" s="139">
        <v>0</v>
      </c>
      <c r="AG455" s="140">
        <v>95.970500000000001</v>
      </c>
      <c r="AH455" s="142">
        <v>0</v>
      </c>
      <c r="AI455" s="247">
        <v>-0.1794999999999618</v>
      </c>
      <c r="AJ455" s="138">
        <v>-0.14999999999997726</v>
      </c>
      <c r="AK455" s="138">
        <v>0</v>
      </c>
      <c r="AL455" s="138">
        <v>0</v>
      </c>
      <c r="AM455" s="138">
        <v>0</v>
      </c>
      <c r="AN455" s="138">
        <v>0</v>
      </c>
      <c r="AO455" s="138">
        <v>0</v>
      </c>
      <c r="AP455" s="138">
        <v>0</v>
      </c>
      <c r="AQ455" s="138">
        <v>-2.9499999999998749E-2</v>
      </c>
      <c r="AR455" s="241">
        <v>0</v>
      </c>
      <c r="AS455" s="247">
        <v>99.977590511860186</v>
      </c>
      <c r="AT455" s="138">
        <v>99.978723404255319</v>
      </c>
      <c r="AU455" s="138">
        <v>0</v>
      </c>
      <c r="AV455" s="138">
        <v>0</v>
      </c>
      <c r="AW455" s="138">
        <v>0</v>
      </c>
      <c r="AX455" s="138">
        <v>0</v>
      </c>
      <c r="AY455" s="138">
        <v>0</v>
      </c>
      <c r="AZ455" s="138">
        <v>0</v>
      </c>
      <c r="BA455" s="138">
        <v>99.96927083333334</v>
      </c>
      <c r="BB455" s="241">
        <v>0</v>
      </c>
    </row>
    <row r="456" spans="1:54" s="174" customFormat="1" ht="18" customHeight="1" x14ac:dyDescent="0.25">
      <c r="A456" s="244">
        <v>21</v>
      </c>
      <c r="B456" s="245">
        <v>224300</v>
      </c>
      <c r="C456" s="238">
        <v>449</v>
      </c>
      <c r="D456" s="239" t="s">
        <v>1630</v>
      </c>
      <c r="E456" s="247">
        <v>1178.7</v>
      </c>
      <c r="F456" s="138">
        <v>826</v>
      </c>
      <c r="G456" s="138">
        <v>0</v>
      </c>
      <c r="H456" s="138">
        <v>0</v>
      </c>
      <c r="I456" s="138">
        <v>0</v>
      </c>
      <c r="J456" s="138">
        <v>0</v>
      </c>
      <c r="K456" s="138">
        <v>0</v>
      </c>
      <c r="L456" s="138">
        <v>200</v>
      </c>
      <c r="M456" s="138">
        <v>152.69999999999999</v>
      </c>
      <c r="N456" s="241">
        <v>0</v>
      </c>
      <c r="O456" s="240">
        <v>1267.6999999999998</v>
      </c>
      <c r="P456" s="138">
        <v>915</v>
      </c>
      <c r="Q456" s="139">
        <v>0</v>
      </c>
      <c r="R456" s="139">
        <v>0</v>
      </c>
      <c r="S456" s="138">
        <v>0</v>
      </c>
      <c r="T456" s="139">
        <v>0</v>
      </c>
      <c r="U456" s="139">
        <v>0</v>
      </c>
      <c r="V456" s="139">
        <v>200</v>
      </c>
      <c r="W456" s="139">
        <v>152.69999999999999</v>
      </c>
      <c r="X456" s="242">
        <v>0</v>
      </c>
      <c r="Y456" s="243">
        <v>1202.5104000000001</v>
      </c>
      <c r="Z456" s="139">
        <v>849.83109999999999</v>
      </c>
      <c r="AA456" s="139">
        <v>0</v>
      </c>
      <c r="AB456" s="139">
        <v>0</v>
      </c>
      <c r="AC456" s="139">
        <v>0</v>
      </c>
      <c r="AD456" s="149">
        <v>0</v>
      </c>
      <c r="AE456" s="139">
        <v>0</v>
      </c>
      <c r="AF456" s="139">
        <v>199.98220000000001</v>
      </c>
      <c r="AG456" s="140">
        <v>152.69710000000001</v>
      </c>
      <c r="AH456" s="142">
        <v>0</v>
      </c>
      <c r="AI456" s="247">
        <v>-65.1895999999997</v>
      </c>
      <c r="AJ456" s="138">
        <v>-65.168900000000008</v>
      </c>
      <c r="AK456" s="138">
        <v>0</v>
      </c>
      <c r="AL456" s="138">
        <v>0</v>
      </c>
      <c r="AM456" s="138">
        <v>0</v>
      </c>
      <c r="AN456" s="138">
        <v>0</v>
      </c>
      <c r="AO456" s="138">
        <v>0</v>
      </c>
      <c r="AP456" s="138">
        <v>-1.7799999999994043E-2</v>
      </c>
      <c r="AQ456" s="138">
        <v>-2.8999999999825832E-3</v>
      </c>
      <c r="AR456" s="241">
        <v>0</v>
      </c>
      <c r="AS456" s="247">
        <v>94.857647708448383</v>
      </c>
      <c r="AT456" s="138">
        <v>92.877715846994533</v>
      </c>
      <c r="AU456" s="138">
        <v>0</v>
      </c>
      <c r="AV456" s="138">
        <v>0</v>
      </c>
      <c r="AW456" s="138">
        <v>0</v>
      </c>
      <c r="AX456" s="138">
        <v>0</v>
      </c>
      <c r="AY456" s="138">
        <v>0</v>
      </c>
      <c r="AZ456" s="138">
        <v>99.991100000000003</v>
      </c>
      <c r="BA456" s="138">
        <v>99.998100851342514</v>
      </c>
      <c r="BB456" s="241">
        <v>0</v>
      </c>
    </row>
    <row r="457" spans="1:54" s="174" customFormat="1" ht="18" customHeight="1" x14ac:dyDescent="0.25">
      <c r="A457" s="244">
        <v>21</v>
      </c>
      <c r="B457" s="245">
        <v>224300</v>
      </c>
      <c r="C457" s="238">
        <v>450</v>
      </c>
      <c r="D457" s="239" t="s">
        <v>1631</v>
      </c>
      <c r="E457" s="247">
        <v>2998.1</v>
      </c>
      <c r="F457" s="138">
        <v>1603.1</v>
      </c>
      <c r="G457" s="138">
        <v>0</v>
      </c>
      <c r="H457" s="138">
        <v>0</v>
      </c>
      <c r="I457" s="138">
        <v>0</v>
      </c>
      <c r="J457" s="138">
        <v>0</v>
      </c>
      <c r="K457" s="138">
        <v>0</v>
      </c>
      <c r="L457" s="138">
        <v>1000</v>
      </c>
      <c r="M457" s="138">
        <v>395</v>
      </c>
      <c r="N457" s="241">
        <v>0</v>
      </c>
      <c r="O457" s="240">
        <v>3059.8</v>
      </c>
      <c r="P457" s="138">
        <v>1664.8000000000002</v>
      </c>
      <c r="Q457" s="139">
        <v>0</v>
      </c>
      <c r="R457" s="139">
        <v>0</v>
      </c>
      <c r="S457" s="138">
        <v>0</v>
      </c>
      <c r="T457" s="139">
        <v>0</v>
      </c>
      <c r="U457" s="139">
        <v>0</v>
      </c>
      <c r="V457" s="139">
        <v>1000</v>
      </c>
      <c r="W457" s="139">
        <v>395</v>
      </c>
      <c r="X457" s="242">
        <v>0</v>
      </c>
      <c r="Y457" s="243">
        <v>3059.7289000000001</v>
      </c>
      <c r="Z457" s="139">
        <v>1664.8000000000002</v>
      </c>
      <c r="AA457" s="139">
        <v>0</v>
      </c>
      <c r="AB457" s="139">
        <v>0</v>
      </c>
      <c r="AC457" s="139">
        <v>0</v>
      </c>
      <c r="AD457" s="149">
        <v>0</v>
      </c>
      <c r="AE457" s="139">
        <v>0</v>
      </c>
      <c r="AF457" s="139">
        <v>1000</v>
      </c>
      <c r="AG457" s="140">
        <v>394.9289</v>
      </c>
      <c r="AH457" s="142">
        <v>0</v>
      </c>
      <c r="AI457" s="247">
        <v>-7.110000000011496E-2</v>
      </c>
      <c r="AJ457" s="138">
        <v>0</v>
      </c>
      <c r="AK457" s="138">
        <v>0</v>
      </c>
      <c r="AL457" s="138">
        <v>0</v>
      </c>
      <c r="AM457" s="138">
        <v>0</v>
      </c>
      <c r="AN457" s="138">
        <v>0</v>
      </c>
      <c r="AO457" s="138">
        <v>0</v>
      </c>
      <c r="AP457" s="138">
        <v>0</v>
      </c>
      <c r="AQ457" s="138">
        <v>-7.1100000000001273E-2</v>
      </c>
      <c r="AR457" s="241">
        <v>0</v>
      </c>
      <c r="AS457" s="247">
        <v>99.99767631871363</v>
      </c>
      <c r="AT457" s="138">
        <v>100</v>
      </c>
      <c r="AU457" s="138">
        <v>0</v>
      </c>
      <c r="AV457" s="138">
        <v>0</v>
      </c>
      <c r="AW457" s="138">
        <v>0</v>
      </c>
      <c r="AX457" s="138">
        <v>0</v>
      </c>
      <c r="AY457" s="138">
        <v>0</v>
      </c>
      <c r="AZ457" s="138">
        <v>100</v>
      </c>
      <c r="BA457" s="138">
        <v>99.981999999999999</v>
      </c>
      <c r="BB457" s="241">
        <v>0</v>
      </c>
    </row>
    <row r="458" spans="1:54" s="174" customFormat="1" ht="18" customHeight="1" x14ac:dyDescent="0.25">
      <c r="A458" s="244">
        <v>21</v>
      </c>
      <c r="B458" s="245">
        <v>224300</v>
      </c>
      <c r="C458" s="238">
        <v>451</v>
      </c>
      <c r="D458" s="239" t="s">
        <v>1632</v>
      </c>
      <c r="E458" s="247">
        <v>995.5</v>
      </c>
      <c r="F458" s="138">
        <v>872.6</v>
      </c>
      <c r="G458" s="138">
        <v>0</v>
      </c>
      <c r="H458" s="138">
        <v>0</v>
      </c>
      <c r="I458" s="138">
        <v>0</v>
      </c>
      <c r="J458" s="138">
        <v>0</v>
      </c>
      <c r="K458" s="138">
        <v>0</v>
      </c>
      <c r="L458" s="138">
        <v>0</v>
      </c>
      <c r="M458" s="138">
        <v>122.9</v>
      </c>
      <c r="N458" s="241">
        <v>0</v>
      </c>
      <c r="O458" s="240">
        <v>1090.1000000000001</v>
      </c>
      <c r="P458" s="138">
        <v>967.2</v>
      </c>
      <c r="Q458" s="139">
        <v>0</v>
      </c>
      <c r="R458" s="139">
        <v>0</v>
      </c>
      <c r="S458" s="138">
        <v>0</v>
      </c>
      <c r="T458" s="139">
        <v>0</v>
      </c>
      <c r="U458" s="139">
        <v>0</v>
      </c>
      <c r="V458" s="139">
        <v>0</v>
      </c>
      <c r="W458" s="139">
        <v>122.9</v>
      </c>
      <c r="X458" s="242">
        <v>0</v>
      </c>
      <c r="Y458" s="243">
        <v>1090.1000000000001</v>
      </c>
      <c r="Z458" s="139">
        <v>967.2</v>
      </c>
      <c r="AA458" s="139">
        <v>0</v>
      </c>
      <c r="AB458" s="139">
        <v>0</v>
      </c>
      <c r="AC458" s="139">
        <v>0</v>
      </c>
      <c r="AD458" s="149">
        <v>0</v>
      </c>
      <c r="AE458" s="139">
        <v>0</v>
      </c>
      <c r="AF458" s="139">
        <v>0</v>
      </c>
      <c r="AG458" s="140">
        <v>122.9</v>
      </c>
      <c r="AH458" s="142">
        <v>0</v>
      </c>
      <c r="AI458" s="247">
        <v>0</v>
      </c>
      <c r="AJ458" s="138">
        <v>0</v>
      </c>
      <c r="AK458" s="138">
        <v>0</v>
      </c>
      <c r="AL458" s="138">
        <v>0</v>
      </c>
      <c r="AM458" s="138">
        <v>0</v>
      </c>
      <c r="AN458" s="138">
        <v>0</v>
      </c>
      <c r="AO458" s="138">
        <v>0</v>
      </c>
      <c r="AP458" s="138">
        <v>0</v>
      </c>
      <c r="AQ458" s="138">
        <v>0</v>
      </c>
      <c r="AR458" s="241">
        <v>0</v>
      </c>
      <c r="AS458" s="247">
        <v>100</v>
      </c>
      <c r="AT458" s="138">
        <v>100</v>
      </c>
      <c r="AU458" s="138">
        <v>0</v>
      </c>
      <c r="AV458" s="138">
        <v>0</v>
      </c>
      <c r="AW458" s="138">
        <v>0</v>
      </c>
      <c r="AX458" s="138">
        <v>0</v>
      </c>
      <c r="AY458" s="138">
        <v>0</v>
      </c>
      <c r="AZ458" s="138">
        <v>0</v>
      </c>
      <c r="BA458" s="138">
        <v>100</v>
      </c>
      <c r="BB458" s="241">
        <v>0</v>
      </c>
    </row>
    <row r="459" spans="1:54" s="174" customFormat="1" ht="18" customHeight="1" x14ac:dyDescent="0.25">
      <c r="A459" s="244">
        <v>21</v>
      </c>
      <c r="B459" s="245">
        <v>224300</v>
      </c>
      <c r="C459" s="238">
        <v>452</v>
      </c>
      <c r="D459" s="239" t="s">
        <v>1633</v>
      </c>
      <c r="E459" s="247">
        <v>1667.5</v>
      </c>
      <c r="F459" s="138">
        <v>1390.5</v>
      </c>
      <c r="G459" s="138">
        <v>0</v>
      </c>
      <c r="H459" s="138">
        <v>0</v>
      </c>
      <c r="I459" s="138">
        <v>0</v>
      </c>
      <c r="J459" s="138">
        <v>0</v>
      </c>
      <c r="K459" s="138">
        <v>0</v>
      </c>
      <c r="L459" s="138">
        <v>0</v>
      </c>
      <c r="M459" s="138">
        <v>277</v>
      </c>
      <c r="N459" s="241">
        <v>0</v>
      </c>
      <c r="O459" s="240">
        <v>1823.4</v>
      </c>
      <c r="P459" s="138">
        <v>1546.4</v>
      </c>
      <c r="Q459" s="139">
        <v>0</v>
      </c>
      <c r="R459" s="139">
        <v>0</v>
      </c>
      <c r="S459" s="138">
        <v>0</v>
      </c>
      <c r="T459" s="139">
        <v>0</v>
      </c>
      <c r="U459" s="139">
        <v>0</v>
      </c>
      <c r="V459" s="139">
        <v>0</v>
      </c>
      <c r="W459" s="139">
        <v>277</v>
      </c>
      <c r="X459" s="242">
        <v>0</v>
      </c>
      <c r="Y459" s="243">
        <v>1823.2541000000001</v>
      </c>
      <c r="Z459" s="139">
        <v>1546.4</v>
      </c>
      <c r="AA459" s="139">
        <v>0</v>
      </c>
      <c r="AB459" s="139">
        <v>0</v>
      </c>
      <c r="AC459" s="139">
        <v>0</v>
      </c>
      <c r="AD459" s="149">
        <v>0</v>
      </c>
      <c r="AE459" s="139">
        <v>0</v>
      </c>
      <c r="AF459" s="139">
        <v>0</v>
      </c>
      <c r="AG459" s="140">
        <v>276.85410000000002</v>
      </c>
      <c r="AH459" s="142">
        <v>0</v>
      </c>
      <c r="AI459" s="247">
        <v>-0.14589999999998327</v>
      </c>
      <c r="AJ459" s="138">
        <v>0</v>
      </c>
      <c r="AK459" s="138">
        <v>0</v>
      </c>
      <c r="AL459" s="138">
        <v>0</v>
      </c>
      <c r="AM459" s="138">
        <v>0</v>
      </c>
      <c r="AN459" s="138">
        <v>0</v>
      </c>
      <c r="AO459" s="138">
        <v>0</v>
      </c>
      <c r="AP459" s="138">
        <v>0</v>
      </c>
      <c r="AQ459" s="138">
        <v>-0.14589999999998327</v>
      </c>
      <c r="AR459" s="241">
        <v>0</v>
      </c>
      <c r="AS459" s="247">
        <v>99.991998464407146</v>
      </c>
      <c r="AT459" s="138">
        <v>100</v>
      </c>
      <c r="AU459" s="138">
        <v>0</v>
      </c>
      <c r="AV459" s="138">
        <v>0</v>
      </c>
      <c r="AW459" s="138">
        <v>0</v>
      </c>
      <c r="AX459" s="138">
        <v>0</v>
      </c>
      <c r="AY459" s="138">
        <v>0</v>
      </c>
      <c r="AZ459" s="138">
        <v>0</v>
      </c>
      <c r="BA459" s="138">
        <v>99.947328519855603</v>
      </c>
      <c r="BB459" s="241">
        <v>0</v>
      </c>
    </row>
    <row r="460" spans="1:54" s="174" customFormat="1" ht="18" customHeight="1" x14ac:dyDescent="0.25">
      <c r="A460" s="244">
        <v>21</v>
      </c>
      <c r="B460" s="245">
        <v>224300</v>
      </c>
      <c r="C460" s="238">
        <v>453</v>
      </c>
      <c r="D460" s="239" t="s">
        <v>1634</v>
      </c>
      <c r="E460" s="247">
        <v>3023.7000000000003</v>
      </c>
      <c r="F460" s="138">
        <v>2550.3000000000002</v>
      </c>
      <c r="G460" s="138">
        <v>0</v>
      </c>
      <c r="H460" s="138">
        <v>0</v>
      </c>
      <c r="I460" s="138">
        <v>0</v>
      </c>
      <c r="J460" s="138">
        <v>0</v>
      </c>
      <c r="K460" s="138">
        <v>0</v>
      </c>
      <c r="L460" s="138">
        <v>0</v>
      </c>
      <c r="M460" s="138">
        <v>473.4</v>
      </c>
      <c r="N460" s="241">
        <v>0</v>
      </c>
      <c r="O460" s="240">
        <v>3147.8999999999996</v>
      </c>
      <c r="P460" s="138">
        <v>2674.5</v>
      </c>
      <c r="Q460" s="139">
        <v>0</v>
      </c>
      <c r="R460" s="139">
        <v>0</v>
      </c>
      <c r="S460" s="138">
        <v>0</v>
      </c>
      <c r="T460" s="139">
        <v>0</v>
      </c>
      <c r="U460" s="139">
        <v>0</v>
      </c>
      <c r="V460" s="139">
        <v>0</v>
      </c>
      <c r="W460" s="139">
        <v>473.4</v>
      </c>
      <c r="X460" s="242">
        <v>0</v>
      </c>
      <c r="Y460" s="243">
        <v>3147.8998999999999</v>
      </c>
      <c r="Z460" s="139">
        <v>2674.4998999999998</v>
      </c>
      <c r="AA460" s="139">
        <v>0</v>
      </c>
      <c r="AB460" s="139">
        <v>0</v>
      </c>
      <c r="AC460" s="139">
        <v>0</v>
      </c>
      <c r="AD460" s="149">
        <v>0</v>
      </c>
      <c r="AE460" s="139">
        <v>0</v>
      </c>
      <c r="AF460" s="139">
        <v>0</v>
      </c>
      <c r="AG460" s="140">
        <v>473.4</v>
      </c>
      <c r="AH460" s="142">
        <v>0</v>
      </c>
      <c r="AI460" s="247">
        <v>-9.9999999747524271E-5</v>
      </c>
      <c r="AJ460" s="138">
        <v>-1.0000000020227162E-4</v>
      </c>
      <c r="AK460" s="138">
        <v>0</v>
      </c>
      <c r="AL460" s="138">
        <v>0</v>
      </c>
      <c r="AM460" s="138">
        <v>0</v>
      </c>
      <c r="AN460" s="138">
        <v>0</v>
      </c>
      <c r="AO460" s="138">
        <v>0</v>
      </c>
      <c r="AP460" s="138">
        <v>0</v>
      </c>
      <c r="AQ460" s="138">
        <v>0</v>
      </c>
      <c r="AR460" s="241">
        <v>0</v>
      </c>
      <c r="AS460" s="247">
        <v>99.99999682327902</v>
      </c>
      <c r="AT460" s="138">
        <v>99.999996260983366</v>
      </c>
      <c r="AU460" s="138">
        <v>0</v>
      </c>
      <c r="AV460" s="138">
        <v>0</v>
      </c>
      <c r="AW460" s="138">
        <v>0</v>
      </c>
      <c r="AX460" s="138">
        <v>0</v>
      </c>
      <c r="AY460" s="138">
        <v>0</v>
      </c>
      <c r="AZ460" s="138">
        <v>0</v>
      </c>
      <c r="BA460" s="138">
        <v>100</v>
      </c>
      <c r="BB460" s="241">
        <v>0</v>
      </c>
    </row>
    <row r="461" spans="1:54" s="174" customFormat="1" ht="18" customHeight="1" x14ac:dyDescent="0.25">
      <c r="A461" s="244">
        <v>21</v>
      </c>
      <c r="B461" s="245">
        <v>224300</v>
      </c>
      <c r="C461" s="238">
        <v>454</v>
      </c>
      <c r="D461" s="239" t="s">
        <v>1635</v>
      </c>
      <c r="E461" s="247">
        <v>2997.9</v>
      </c>
      <c r="F461" s="138">
        <v>1221.4000000000001</v>
      </c>
      <c r="G461" s="138">
        <v>0</v>
      </c>
      <c r="H461" s="138">
        <v>0</v>
      </c>
      <c r="I461" s="138">
        <v>0</v>
      </c>
      <c r="J461" s="138">
        <v>0</v>
      </c>
      <c r="K461" s="138">
        <v>0</v>
      </c>
      <c r="L461" s="138">
        <v>1550</v>
      </c>
      <c r="M461" s="138">
        <v>226.5</v>
      </c>
      <c r="N461" s="241">
        <v>0</v>
      </c>
      <c r="O461" s="240">
        <v>3153.8999999999992</v>
      </c>
      <c r="P461" s="138">
        <v>1377.3999999999999</v>
      </c>
      <c r="Q461" s="139">
        <v>0</v>
      </c>
      <c r="R461" s="139">
        <v>0</v>
      </c>
      <c r="S461" s="138">
        <v>0</v>
      </c>
      <c r="T461" s="139">
        <v>0</v>
      </c>
      <c r="U461" s="139">
        <v>0</v>
      </c>
      <c r="V461" s="139">
        <v>1550</v>
      </c>
      <c r="W461" s="139">
        <v>226.5</v>
      </c>
      <c r="X461" s="242">
        <v>0</v>
      </c>
      <c r="Y461" s="243">
        <v>3130.6387</v>
      </c>
      <c r="Z461" s="139">
        <v>1374.1387</v>
      </c>
      <c r="AA461" s="139">
        <v>0</v>
      </c>
      <c r="AB461" s="139">
        <v>0</v>
      </c>
      <c r="AC461" s="139">
        <v>0</v>
      </c>
      <c r="AD461" s="149">
        <v>0</v>
      </c>
      <c r="AE461" s="139">
        <v>0</v>
      </c>
      <c r="AF461" s="139">
        <v>1530</v>
      </c>
      <c r="AG461" s="140">
        <v>226.5</v>
      </c>
      <c r="AH461" s="142">
        <v>0</v>
      </c>
      <c r="AI461" s="247">
        <v>-23.26129999999921</v>
      </c>
      <c r="AJ461" s="138">
        <v>-3.261299999999892</v>
      </c>
      <c r="AK461" s="138">
        <v>0</v>
      </c>
      <c r="AL461" s="138">
        <v>0</v>
      </c>
      <c r="AM461" s="138">
        <v>0</v>
      </c>
      <c r="AN461" s="138">
        <v>0</v>
      </c>
      <c r="AO461" s="138">
        <v>0</v>
      </c>
      <c r="AP461" s="138">
        <v>-20</v>
      </c>
      <c r="AQ461" s="138">
        <v>0</v>
      </c>
      <c r="AR461" s="241">
        <v>0</v>
      </c>
      <c r="AS461" s="247">
        <v>99.262459177526267</v>
      </c>
      <c r="AT461" s="138">
        <v>99.763227820531441</v>
      </c>
      <c r="AU461" s="138">
        <v>0</v>
      </c>
      <c r="AV461" s="138">
        <v>0</v>
      </c>
      <c r="AW461" s="138">
        <v>0</v>
      </c>
      <c r="AX461" s="138">
        <v>0</v>
      </c>
      <c r="AY461" s="138">
        <v>0</v>
      </c>
      <c r="AZ461" s="138">
        <v>98.709677419354833</v>
      </c>
      <c r="BA461" s="138">
        <v>100</v>
      </c>
      <c r="BB461" s="241">
        <v>0</v>
      </c>
    </row>
    <row r="462" spans="1:54" s="174" customFormat="1" ht="18" customHeight="1" x14ac:dyDescent="0.25">
      <c r="A462" s="244">
        <v>21</v>
      </c>
      <c r="B462" s="245">
        <v>224300</v>
      </c>
      <c r="C462" s="238">
        <v>455</v>
      </c>
      <c r="D462" s="239" t="s">
        <v>1636</v>
      </c>
      <c r="E462" s="247">
        <v>3917.5</v>
      </c>
      <c r="F462" s="138">
        <v>3395.4</v>
      </c>
      <c r="G462" s="138">
        <v>0</v>
      </c>
      <c r="H462" s="138">
        <v>0</v>
      </c>
      <c r="I462" s="138">
        <v>0</v>
      </c>
      <c r="J462" s="138">
        <v>0</v>
      </c>
      <c r="K462" s="138">
        <v>0</v>
      </c>
      <c r="L462" s="138">
        <v>0</v>
      </c>
      <c r="M462" s="138">
        <v>522.1</v>
      </c>
      <c r="N462" s="241">
        <v>0</v>
      </c>
      <c r="O462" s="240">
        <v>4172.3</v>
      </c>
      <c r="P462" s="138">
        <v>3650.2</v>
      </c>
      <c r="Q462" s="139">
        <v>0</v>
      </c>
      <c r="R462" s="139">
        <v>0</v>
      </c>
      <c r="S462" s="138">
        <v>0</v>
      </c>
      <c r="T462" s="139">
        <v>0</v>
      </c>
      <c r="U462" s="139">
        <v>0</v>
      </c>
      <c r="V462" s="139">
        <v>0</v>
      </c>
      <c r="W462" s="139">
        <v>522.1</v>
      </c>
      <c r="X462" s="242">
        <v>0</v>
      </c>
      <c r="Y462" s="243">
        <v>3931.3842999999997</v>
      </c>
      <c r="Z462" s="139">
        <v>3415.1661999999997</v>
      </c>
      <c r="AA462" s="139">
        <v>0</v>
      </c>
      <c r="AB462" s="139">
        <v>0</v>
      </c>
      <c r="AC462" s="139">
        <v>0</v>
      </c>
      <c r="AD462" s="149">
        <v>0</v>
      </c>
      <c r="AE462" s="139">
        <v>0</v>
      </c>
      <c r="AF462" s="139">
        <v>0</v>
      </c>
      <c r="AG462" s="140">
        <v>516.21810000000005</v>
      </c>
      <c r="AH462" s="142">
        <v>0</v>
      </c>
      <c r="AI462" s="247">
        <v>-240.91570000000047</v>
      </c>
      <c r="AJ462" s="138">
        <v>-235.03380000000016</v>
      </c>
      <c r="AK462" s="138">
        <v>0</v>
      </c>
      <c r="AL462" s="138">
        <v>0</v>
      </c>
      <c r="AM462" s="138">
        <v>0</v>
      </c>
      <c r="AN462" s="138">
        <v>0</v>
      </c>
      <c r="AO462" s="138">
        <v>0</v>
      </c>
      <c r="AP462" s="138">
        <v>0</v>
      </c>
      <c r="AQ462" s="138">
        <v>-5.8818999999999733</v>
      </c>
      <c r="AR462" s="241">
        <v>0</v>
      </c>
      <c r="AS462" s="247">
        <v>94.22582987800493</v>
      </c>
      <c r="AT462" s="138">
        <v>93.561070626267053</v>
      </c>
      <c r="AU462" s="138">
        <v>0</v>
      </c>
      <c r="AV462" s="138">
        <v>0</v>
      </c>
      <c r="AW462" s="138">
        <v>0</v>
      </c>
      <c r="AX462" s="138">
        <v>0</v>
      </c>
      <c r="AY462" s="138">
        <v>0</v>
      </c>
      <c r="AZ462" s="138">
        <v>0</v>
      </c>
      <c r="BA462" s="138">
        <v>98.873415054587241</v>
      </c>
      <c r="BB462" s="241">
        <v>0</v>
      </c>
    </row>
    <row r="463" spans="1:54" s="174" customFormat="1" ht="18" customHeight="1" x14ac:dyDescent="0.25">
      <c r="A463" s="244">
        <v>21</v>
      </c>
      <c r="B463" s="245">
        <v>224300</v>
      </c>
      <c r="C463" s="238">
        <v>456</v>
      </c>
      <c r="D463" s="239" t="s">
        <v>1637</v>
      </c>
      <c r="E463" s="247">
        <v>2694.5</v>
      </c>
      <c r="F463" s="138">
        <v>2296.6999999999998</v>
      </c>
      <c r="G463" s="138">
        <v>0</v>
      </c>
      <c r="H463" s="138">
        <v>0</v>
      </c>
      <c r="I463" s="138">
        <v>0</v>
      </c>
      <c r="J463" s="138">
        <v>0</v>
      </c>
      <c r="K463" s="138">
        <v>0</v>
      </c>
      <c r="L463" s="138">
        <v>0</v>
      </c>
      <c r="M463" s="138">
        <v>397.8</v>
      </c>
      <c r="N463" s="241">
        <v>0</v>
      </c>
      <c r="O463" s="240">
        <v>2953.6</v>
      </c>
      <c r="P463" s="138">
        <v>2555.7999999999997</v>
      </c>
      <c r="Q463" s="139">
        <v>0</v>
      </c>
      <c r="R463" s="139">
        <v>0</v>
      </c>
      <c r="S463" s="138">
        <v>0</v>
      </c>
      <c r="T463" s="139">
        <v>0</v>
      </c>
      <c r="U463" s="139">
        <v>0</v>
      </c>
      <c r="V463" s="139">
        <v>0</v>
      </c>
      <c r="W463" s="139">
        <v>397.8</v>
      </c>
      <c r="X463" s="242">
        <v>0</v>
      </c>
      <c r="Y463" s="243">
        <v>2906.8163</v>
      </c>
      <c r="Z463" s="139">
        <v>2509.0169000000001</v>
      </c>
      <c r="AA463" s="139">
        <v>0</v>
      </c>
      <c r="AB463" s="139">
        <v>0</v>
      </c>
      <c r="AC463" s="139">
        <v>0</v>
      </c>
      <c r="AD463" s="149">
        <v>0</v>
      </c>
      <c r="AE463" s="139">
        <v>0</v>
      </c>
      <c r="AF463" s="139">
        <v>0</v>
      </c>
      <c r="AG463" s="140">
        <v>397.79939999999999</v>
      </c>
      <c r="AH463" s="142">
        <v>0</v>
      </c>
      <c r="AI463" s="247">
        <v>-46.783699999999953</v>
      </c>
      <c r="AJ463" s="138">
        <v>-46.783099999999649</v>
      </c>
      <c r="AK463" s="138">
        <v>0</v>
      </c>
      <c r="AL463" s="138">
        <v>0</v>
      </c>
      <c r="AM463" s="138">
        <v>0</v>
      </c>
      <c r="AN463" s="138">
        <v>0</v>
      </c>
      <c r="AO463" s="138">
        <v>0</v>
      </c>
      <c r="AP463" s="138">
        <v>0</v>
      </c>
      <c r="AQ463" s="138">
        <v>-6.0000000001991793E-4</v>
      </c>
      <c r="AR463" s="241">
        <v>0</v>
      </c>
      <c r="AS463" s="247">
        <v>98.416044826652225</v>
      </c>
      <c r="AT463" s="138">
        <v>98.169532044760956</v>
      </c>
      <c r="AU463" s="138">
        <v>0</v>
      </c>
      <c r="AV463" s="138">
        <v>0</v>
      </c>
      <c r="AW463" s="138">
        <v>0</v>
      </c>
      <c r="AX463" s="138">
        <v>0</v>
      </c>
      <c r="AY463" s="138">
        <v>0</v>
      </c>
      <c r="AZ463" s="138">
        <v>0</v>
      </c>
      <c r="BA463" s="138">
        <v>99.9998491704374</v>
      </c>
      <c r="BB463" s="241">
        <v>0</v>
      </c>
    </row>
    <row r="464" spans="1:54" s="174" customFormat="1" ht="18" customHeight="1" x14ac:dyDescent="0.25">
      <c r="A464" s="244">
        <v>21</v>
      </c>
      <c r="B464" s="245">
        <v>224300</v>
      </c>
      <c r="C464" s="238">
        <v>457</v>
      </c>
      <c r="D464" s="239" t="s">
        <v>1638</v>
      </c>
      <c r="E464" s="247">
        <v>1077.2</v>
      </c>
      <c r="F464" s="138">
        <v>901.4</v>
      </c>
      <c r="G464" s="138">
        <v>0</v>
      </c>
      <c r="H464" s="138">
        <v>0</v>
      </c>
      <c r="I464" s="138">
        <v>0</v>
      </c>
      <c r="J464" s="138">
        <v>0</v>
      </c>
      <c r="K464" s="138">
        <v>0</v>
      </c>
      <c r="L464" s="138">
        <v>0</v>
      </c>
      <c r="M464" s="138">
        <v>175.8</v>
      </c>
      <c r="N464" s="241">
        <v>0</v>
      </c>
      <c r="O464" s="240">
        <v>1176.0999999999999</v>
      </c>
      <c r="P464" s="138">
        <v>1000.3000000000001</v>
      </c>
      <c r="Q464" s="139">
        <v>0</v>
      </c>
      <c r="R464" s="139">
        <v>0</v>
      </c>
      <c r="S464" s="138">
        <v>0</v>
      </c>
      <c r="T464" s="139">
        <v>0</v>
      </c>
      <c r="U464" s="139">
        <v>0</v>
      </c>
      <c r="V464" s="139">
        <v>0</v>
      </c>
      <c r="W464" s="139">
        <v>175.8</v>
      </c>
      <c r="X464" s="242">
        <v>0</v>
      </c>
      <c r="Y464" s="243">
        <v>1169.6320000000001</v>
      </c>
      <c r="Z464" s="139">
        <v>993.84900000000005</v>
      </c>
      <c r="AA464" s="139">
        <v>0</v>
      </c>
      <c r="AB464" s="139">
        <v>0</v>
      </c>
      <c r="AC464" s="139">
        <v>0</v>
      </c>
      <c r="AD464" s="149">
        <v>0</v>
      </c>
      <c r="AE464" s="139">
        <v>0</v>
      </c>
      <c r="AF464" s="139">
        <v>0</v>
      </c>
      <c r="AG464" s="140">
        <v>175.78299999999999</v>
      </c>
      <c r="AH464" s="142">
        <v>0</v>
      </c>
      <c r="AI464" s="247">
        <v>-6.4679999999998472</v>
      </c>
      <c r="AJ464" s="138">
        <v>-6.4510000000000218</v>
      </c>
      <c r="AK464" s="138">
        <v>0</v>
      </c>
      <c r="AL464" s="138">
        <v>0</v>
      </c>
      <c r="AM464" s="138">
        <v>0</v>
      </c>
      <c r="AN464" s="138">
        <v>0</v>
      </c>
      <c r="AO464" s="138">
        <v>0</v>
      </c>
      <c r="AP464" s="138">
        <v>0</v>
      </c>
      <c r="AQ464" s="138">
        <v>-1.7000000000024329E-2</v>
      </c>
      <c r="AR464" s="241">
        <v>0</v>
      </c>
      <c r="AS464" s="247">
        <v>99.450046764730899</v>
      </c>
      <c r="AT464" s="138">
        <v>99.355093471958412</v>
      </c>
      <c r="AU464" s="138">
        <v>0</v>
      </c>
      <c r="AV464" s="138">
        <v>0</v>
      </c>
      <c r="AW464" s="138">
        <v>0</v>
      </c>
      <c r="AX464" s="138">
        <v>0</v>
      </c>
      <c r="AY464" s="138">
        <v>0</v>
      </c>
      <c r="AZ464" s="138">
        <v>0</v>
      </c>
      <c r="BA464" s="138">
        <v>99.990329920364047</v>
      </c>
      <c r="BB464" s="241">
        <v>0</v>
      </c>
    </row>
    <row r="465" spans="1:54" s="174" customFormat="1" ht="18" customHeight="1" x14ac:dyDescent="0.25">
      <c r="A465" s="244">
        <v>0</v>
      </c>
      <c r="B465" s="244"/>
      <c r="C465" s="238">
        <v>458</v>
      </c>
      <c r="D465" s="239"/>
      <c r="E465" s="240">
        <v>0</v>
      </c>
      <c r="F465" s="138"/>
      <c r="G465" s="138"/>
      <c r="H465" s="138"/>
      <c r="I465" s="138"/>
      <c r="J465" s="138"/>
      <c r="K465" s="138"/>
      <c r="L465" s="138"/>
      <c r="M465" s="138"/>
      <c r="N465" s="241"/>
      <c r="O465" s="240">
        <v>0</v>
      </c>
      <c r="P465" s="138">
        <v>0</v>
      </c>
      <c r="Q465" s="139"/>
      <c r="R465" s="139"/>
      <c r="S465" s="138">
        <v>0</v>
      </c>
      <c r="T465" s="139">
        <v>0</v>
      </c>
      <c r="U465" s="139"/>
      <c r="V465" s="139"/>
      <c r="W465" s="139"/>
      <c r="X465" s="242"/>
      <c r="Y465" s="243">
        <v>0</v>
      </c>
      <c r="Z465" s="139">
        <v>0</v>
      </c>
      <c r="AA465" s="139"/>
      <c r="AB465" s="139"/>
      <c r="AC465" s="139">
        <v>0</v>
      </c>
      <c r="AD465" s="149">
        <v>0</v>
      </c>
      <c r="AE465" s="139"/>
      <c r="AF465" s="139"/>
      <c r="AG465" s="140"/>
      <c r="AH465" s="142"/>
      <c r="AI465" s="240">
        <v>0</v>
      </c>
      <c r="AJ465" s="138">
        <v>0</v>
      </c>
      <c r="AK465" s="138">
        <v>0</v>
      </c>
      <c r="AL465" s="138">
        <v>0</v>
      </c>
      <c r="AM465" s="138">
        <v>0</v>
      </c>
      <c r="AN465" s="138">
        <v>0</v>
      </c>
      <c r="AO465" s="138">
        <v>0</v>
      </c>
      <c r="AP465" s="138">
        <v>0</v>
      </c>
      <c r="AQ465" s="138">
        <v>0</v>
      </c>
      <c r="AR465" s="241">
        <v>0</v>
      </c>
      <c r="AS465" s="240">
        <v>0</v>
      </c>
      <c r="AT465" s="138">
        <v>0</v>
      </c>
      <c r="AU465" s="138">
        <v>0</v>
      </c>
      <c r="AV465" s="138">
        <v>0</v>
      </c>
      <c r="AW465" s="138">
        <v>0</v>
      </c>
      <c r="AX465" s="138">
        <v>0</v>
      </c>
      <c r="AY465" s="138">
        <v>0</v>
      </c>
      <c r="AZ465" s="138">
        <v>0</v>
      </c>
      <c r="BA465" s="138">
        <v>0</v>
      </c>
      <c r="BB465" s="241">
        <v>0</v>
      </c>
    </row>
    <row r="466" spans="1:54" s="174" customFormat="1" ht="18" customHeight="1" x14ac:dyDescent="0.25">
      <c r="A466" s="244">
        <v>20</v>
      </c>
      <c r="B466" s="245">
        <v>224500</v>
      </c>
      <c r="C466" s="238">
        <v>459</v>
      </c>
      <c r="D466" s="246" t="s">
        <v>1639</v>
      </c>
      <c r="E466" s="247">
        <v>203848.2</v>
      </c>
      <c r="F466" s="144">
        <v>168881.5</v>
      </c>
      <c r="G466" s="144">
        <v>0</v>
      </c>
      <c r="H466" s="144">
        <v>2409.6</v>
      </c>
      <c r="I466" s="144">
        <v>6266.5</v>
      </c>
      <c r="J466" s="144">
        <v>0</v>
      </c>
      <c r="K466" s="144">
        <v>0</v>
      </c>
      <c r="L466" s="144">
        <v>3700</v>
      </c>
      <c r="M466" s="144">
        <v>21040.700000000004</v>
      </c>
      <c r="N466" s="248">
        <v>1549.9</v>
      </c>
      <c r="O466" s="247">
        <v>226439.5</v>
      </c>
      <c r="P466" s="144">
        <v>188237.2</v>
      </c>
      <c r="Q466" s="144">
        <v>0</v>
      </c>
      <c r="R466" s="144">
        <v>85.2</v>
      </c>
      <c r="S466" s="144">
        <v>2590.1999999999998</v>
      </c>
      <c r="T466" s="144">
        <v>6266.5</v>
      </c>
      <c r="U466" s="144">
        <v>0</v>
      </c>
      <c r="V466" s="144">
        <v>6669.8</v>
      </c>
      <c r="W466" s="144">
        <v>21040.700000000004</v>
      </c>
      <c r="X466" s="248">
        <v>1549.9</v>
      </c>
      <c r="Y466" s="247">
        <v>213132.30900000001</v>
      </c>
      <c r="Z466" s="144">
        <v>180100.02559999999</v>
      </c>
      <c r="AA466" s="144">
        <v>0</v>
      </c>
      <c r="AB466" s="144">
        <v>85.17</v>
      </c>
      <c r="AC466" s="144">
        <v>2522.1713999999997</v>
      </c>
      <c r="AD466" s="149">
        <v>3615.8828000000003</v>
      </c>
      <c r="AE466" s="144">
        <v>0</v>
      </c>
      <c r="AF466" s="144">
        <v>5826.4056</v>
      </c>
      <c r="AG466" s="144">
        <v>19704.953600000001</v>
      </c>
      <c r="AH466" s="248">
        <v>1277.7</v>
      </c>
      <c r="AI466" s="247">
        <v>-13307.190999999992</v>
      </c>
      <c r="AJ466" s="144">
        <v>-8137.1744000000181</v>
      </c>
      <c r="AK466" s="144">
        <v>0</v>
      </c>
      <c r="AL466" s="144">
        <v>-3.0000000000001137E-2</v>
      </c>
      <c r="AM466" s="144">
        <v>-68.028600000000097</v>
      </c>
      <c r="AN466" s="144">
        <v>-2650.6171999999997</v>
      </c>
      <c r="AO466" s="144">
        <v>0</v>
      </c>
      <c r="AP466" s="144">
        <v>-843.39440000000013</v>
      </c>
      <c r="AQ466" s="144">
        <v>-1335.7464000000036</v>
      </c>
      <c r="AR466" s="248">
        <v>-272.20000000000005</v>
      </c>
      <c r="AS466" s="247">
        <v>94.123290768615902</v>
      </c>
      <c r="AT466" s="144">
        <v>95.677169868655071</v>
      </c>
      <c r="AU466" s="144">
        <v>0</v>
      </c>
      <c r="AV466" s="144">
        <v>99.964788732394368</v>
      </c>
      <c r="AW466" s="144">
        <v>97.373615936993275</v>
      </c>
      <c r="AX466" s="144">
        <v>57.701792068938005</v>
      </c>
      <c r="AY466" s="144">
        <v>0</v>
      </c>
      <c r="AZ466" s="144">
        <v>87.355027137245486</v>
      </c>
      <c r="BA466" s="144">
        <v>93.651606648067769</v>
      </c>
      <c r="BB466" s="248">
        <v>82.437576617846304</v>
      </c>
    </row>
    <row r="467" spans="1:54" s="237" customFormat="1" ht="18" customHeight="1" x14ac:dyDescent="0.2">
      <c r="A467" s="244">
        <v>22</v>
      </c>
      <c r="B467" s="245">
        <v>224500</v>
      </c>
      <c r="C467" s="238">
        <v>460</v>
      </c>
      <c r="D467" s="246" t="s">
        <v>1265</v>
      </c>
      <c r="E467" s="247">
        <v>143526</v>
      </c>
      <c r="F467" s="144">
        <v>119868.3</v>
      </c>
      <c r="G467" s="144">
        <v>0</v>
      </c>
      <c r="H467" s="144">
        <v>2409.6</v>
      </c>
      <c r="I467" s="144">
        <v>6215.2</v>
      </c>
      <c r="J467" s="144">
        <v>0</v>
      </c>
      <c r="K467" s="144">
        <v>0</v>
      </c>
      <c r="L467" s="144">
        <v>2000</v>
      </c>
      <c r="M467" s="144">
        <v>11483</v>
      </c>
      <c r="N467" s="248">
        <v>1549.9</v>
      </c>
      <c r="O467" s="247">
        <v>160955.39999999997</v>
      </c>
      <c r="P467" s="144">
        <v>134662.09999999998</v>
      </c>
      <c r="Q467" s="144">
        <v>0</v>
      </c>
      <c r="R467" s="144">
        <v>85.2</v>
      </c>
      <c r="S467" s="144">
        <v>2590.1999999999998</v>
      </c>
      <c r="T467" s="144">
        <v>6215.2</v>
      </c>
      <c r="U467" s="144">
        <v>0</v>
      </c>
      <c r="V467" s="144">
        <v>4369.8</v>
      </c>
      <c r="W467" s="144">
        <v>11483</v>
      </c>
      <c r="X467" s="248">
        <v>1549.9</v>
      </c>
      <c r="Y467" s="247">
        <v>151113.4057</v>
      </c>
      <c r="Z467" s="144">
        <v>129731.13249999999</v>
      </c>
      <c r="AA467" s="144">
        <v>0</v>
      </c>
      <c r="AB467" s="144">
        <v>85.17</v>
      </c>
      <c r="AC467" s="144">
        <v>2522.1713999999997</v>
      </c>
      <c r="AD467" s="149">
        <v>3564.5828000000001</v>
      </c>
      <c r="AE467" s="144">
        <v>0</v>
      </c>
      <c r="AF467" s="144">
        <v>3535.3117999999999</v>
      </c>
      <c r="AG467" s="144">
        <v>10397.3372</v>
      </c>
      <c r="AH467" s="248">
        <v>1277.7</v>
      </c>
      <c r="AI467" s="247">
        <v>-9841.9942999999621</v>
      </c>
      <c r="AJ467" s="144">
        <v>-4930.9674999999843</v>
      </c>
      <c r="AK467" s="144">
        <v>0</v>
      </c>
      <c r="AL467" s="144">
        <v>-3.0000000000001137E-2</v>
      </c>
      <c r="AM467" s="144">
        <v>-68.028600000000097</v>
      </c>
      <c r="AN467" s="144">
        <v>-2650.6171999999997</v>
      </c>
      <c r="AO467" s="144">
        <v>0</v>
      </c>
      <c r="AP467" s="144">
        <v>-834.48820000000023</v>
      </c>
      <c r="AQ467" s="144">
        <v>-1085.6628000000001</v>
      </c>
      <c r="AR467" s="248">
        <v>-272.20000000000005</v>
      </c>
      <c r="AS467" s="247">
        <v>93.885266166900919</v>
      </c>
      <c r="AT467" s="144">
        <v>96.338266297644253</v>
      </c>
      <c r="AU467" s="144">
        <v>0</v>
      </c>
      <c r="AV467" s="144">
        <v>99.964788732394368</v>
      </c>
      <c r="AW467" s="144">
        <v>97.373615936993275</v>
      </c>
      <c r="AX467" s="144">
        <v>57.352664435577296</v>
      </c>
      <c r="AY467" s="144">
        <v>0</v>
      </c>
      <c r="AZ467" s="144">
        <v>80.903286191587711</v>
      </c>
      <c r="BA467" s="144">
        <v>90.545477662631711</v>
      </c>
      <c r="BB467" s="248">
        <v>82.437576617846304</v>
      </c>
    </row>
    <row r="468" spans="1:54" s="237" customFormat="1" ht="18" customHeight="1" x14ac:dyDescent="0.2">
      <c r="A468" s="244">
        <v>21</v>
      </c>
      <c r="B468" s="245">
        <v>224500</v>
      </c>
      <c r="C468" s="238">
        <v>461</v>
      </c>
      <c r="D468" s="246" t="s">
        <v>1266</v>
      </c>
      <c r="E468" s="247">
        <v>60322.200000000004</v>
      </c>
      <c r="F468" s="144">
        <v>49013.19999999999</v>
      </c>
      <c r="G468" s="144">
        <v>0</v>
      </c>
      <c r="H468" s="144">
        <v>0</v>
      </c>
      <c r="I468" s="144">
        <v>51.3</v>
      </c>
      <c r="J468" s="144">
        <v>0</v>
      </c>
      <c r="K468" s="144">
        <v>0</v>
      </c>
      <c r="L468" s="144">
        <v>1700</v>
      </c>
      <c r="M468" s="144">
        <v>9557.7000000000025</v>
      </c>
      <c r="N468" s="248">
        <v>0</v>
      </c>
      <c r="O468" s="247">
        <v>65484.1</v>
      </c>
      <c r="P468" s="144">
        <v>53575.1</v>
      </c>
      <c r="Q468" s="144">
        <v>0</v>
      </c>
      <c r="R468" s="144">
        <v>0</v>
      </c>
      <c r="S468" s="144">
        <v>0</v>
      </c>
      <c r="T468" s="144">
        <v>51.3</v>
      </c>
      <c r="U468" s="144">
        <v>0</v>
      </c>
      <c r="V468" s="144">
        <v>2300</v>
      </c>
      <c r="W468" s="144">
        <v>9557.7000000000025</v>
      </c>
      <c r="X468" s="248">
        <v>0</v>
      </c>
      <c r="Y468" s="247">
        <v>62018.903300000013</v>
      </c>
      <c r="Z468" s="144">
        <v>50368.893100000008</v>
      </c>
      <c r="AA468" s="144">
        <v>0</v>
      </c>
      <c r="AB468" s="144">
        <v>0</v>
      </c>
      <c r="AC468" s="144">
        <v>0</v>
      </c>
      <c r="AD468" s="149">
        <v>51.3</v>
      </c>
      <c r="AE468" s="144">
        <v>0</v>
      </c>
      <c r="AF468" s="144">
        <v>2291.0938000000001</v>
      </c>
      <c r="AG468" s="144">
        <v>9307.616399999999</v>
      </c>
      <c r="AH468" s="248">
        <v>0</v>
      </c>
      <c r="AI468" s="247">
        <v>-3465.1966999999859</v>
      </c>
      <c r="AJ468" s="144">
        <v>-3206.2068999999901</v>
      </c>
      <c r="AK468" s="144">
        <v>0</v>
      </c>
      <c r="AL468" s="144">
        <v>0</v>
      </c>
      <c r="AM468" s="144">
        <v>0</v>
      </c>
      <c r="AN468" s="144">
        <v>0</v>
      </c>
      <c r="AO468" s="144">
        <v>0</v>
      </c>
      <c r="AP468" s="144">
        <v>-8.9061999999998989</v>
      </c>
      <c r="AQ468" s="144">
        <v>-250.08360000000357</v>
      </c>
      <c r="AR468" s="248">
        <v>0</v>
      </c>
      <c r="AS468" s="247">
        <v>94.708338818125341</v>
      </c>
      <c r="AT468" s="144">
        <v>94.015490591711469</v>
      </c>
      <c r="AU468" s="144">
        <v>0</v>
      </c>
      <c r="AV468" s="144">
        <v>0</v>
      </c>
      <c r="AW468" s="144">
        <v>0</v>
      </c>
      <c r="AX468" s="144">
        <v>100</v>
      </c>
      <c r="AY468" s="144">
        <v>0</v>
      </c>
      <c r="AZ468" s="144">
        <v>99.612773913043483</v>
      </c>
      <c r="BA468" s="144">
        <v>97.383433252769976</v>
      </c>
      <c r="BB468" s="248">
        <v>0</v>
      </c>
    </row>
    <row r="469" spans="1:54" s="174" customFormat="1" ht="32.25" customHeight="1" x14ac:dyDescent="0.25">
      <c r="A469" s="244">
        <v>22</v>
      </c>
      <c r="B469" s="245">
        <v>224500</v>
      </c>
      <c r="C469" s="238">
        <v>462</v>
      </c>
      <c r="D469" s="239" t="s">
        <v>1291</v>
      </c>
      <c r="E469" s="247">
        <v>143526</v>
      </c>
      <c r="F469" s="138">
        <v>119868.3</v>
      </c>
      <c r="G469" s="138">
        <v>0</v>
      </c>
      <c r="H469" s="138">
        <v>2409.6</v>
      </c>
      <c r="I469" s="138">
        <v>6215.2</v>
      </c>
      <c r="J469" s="138">
        <v>0</v>
      </c>
      <c r="K469" s="138">
        <v>0</v>
      </c>
      <c r="L469" s="138">
        <v>2000</v>
      </c>
      <c r="M469" s="138">
        <v>11483</v>
      </c>
      <c r="N469" s="241">
        <v>1549.9</v>
      </c>
      <c r="O469" s="240">
        <v>160955.39999999997</v>
      </c>
      <c r="P469" s="138">
        <v>134662.09999999998</v>
      </c>
      <c r="Q469" s="139">
        <v>0</v>
      </c>
      <c r="R469" s="139">
        <v>85.2</v>
      </c>
      <c r="S469" s="138">
        <v>2590.1999999999998</v>
      </c>
      <c r="T469" s="139">
        <v>6215.2</v>
      </c>
      <c r="U469" s="139">
        <v>0</v>
      </c>
      <c r="V469" s="139">
        <v>4369.8</v>
      </c>
      <c r="W469" s="139">
        <v>11483</v>
      </c>
      <c r="X469" s="242">
        <v>1549.9</v>
      </c>
      <c r="Y469" s="243">
        <v>151113.4057</v>
      </c>
      <c r="Z469" s="139">
        <v>129731.13249999999</v>
      </c>
      <c r="AA469" s="139">
        <v>0</v>
      </c>
      <c r="AB469" s="139">
        <v>85.17</v>
      </c>
      <c r="AC469" s="139">
        <v>2522.1713999999997</v>
      </c>
      <c r="AD469" s="149">
        <v>3564.5828000000001</v>
      </c>
      <c r="AE469" s="139">
        <v>0</v>
      </c>
      <c r="AF469" s="139">
        <v>3535.3117999999999</v>
      </c>
      <c r="AG469" s="140">
        <v>10397.3372</v>
      </c>
      <c r="AH469" s="142">
        <v>1277.7</v>
      </c>
      <c r="AI469" s="247">
        <v>-9841.9942999999621</v>
      </c>
      <c r="AJ469" s="138">
        <v>-4930.9674999999843</v>
      </c>
      <c r="AK469" s="138">
        <v>0</v>
      </c>
      <c r="AL469" s="138">
        <v>-3.0000000000001137E-2</v>
      </c>
      <c r="AM469" s="138">
        <v>-68.028600000000097</v>
      </c>
      <c r="AN469" s="138">
        <v>-2650.6171999999997</v>
      </c>
      <c r="AO469" s="138">
        <v>0</v>
      </c>
      <c r="AP469" s="138">
        <v>-834.48820000000023</v>
      </c>
      <c r="AQ469" s="138">
        <v>-1085.6628000000001</v>
      </c>
      <c r="AR469" s="241">
        <v>-272.20000000000005</v>
      </c>
      <c r="AS469" s="247">
        <v>93.885266166900919</v>
      </c>
      <c r="AT469" s="138">
        <v>96.338266297644253</v>
      </c>
      <c r="AU469" s="138">
        <v>0</v>
      </c>
      <c r="AV469" s="138">
        <v>99.964788732394368</v>
      </c>
      <c r="AW469" s="138">
        <v>97.373615936993275</v>
      </c>
      <c r="AX469" s="138">
        <v>57.352664435577296</v>
      </c>
      <c r="AY469" s="138">
        <v>0</v>
      </c>
      <c r="AZ469" s="138">
        <v>80.903286191587711</v>
      </c>
      <c r="BA469" s="138">
        <v>90.545477662631711</v>
      </c>
      <c r="BB469" s="241">
        <v>82.437576617846304</v>
      </c>
    </row>
    <row r="470" spans="1:54" s="174" customFormat="1" ht="18" customHeight="1" x14ac:dyDescent="0.25">
      <c r="A470" s="244">
        <v>21</v>
      </c>
      <c r="B470" s="245">
        <v>224500</v>
      </c>
      <c r="C470" s="238">
        <v>463</v>
      </c>
      <c r="D470" s="239" t="s">
        <v>1576</v>
      </c>
      <c r="E470" s="247">
        <v>1090.3</v>
      </c>
      <c r="F470" s="138">
        <v>941.3</v>
      </c>
      <c r="G470" s="138">
        <v>0</v>
      </c>
      <c r="H470" s="138">
        <v>0</v>
      </c>
      <c r="I470" s="138">
        <v>0</v>
      </c>
      <c r="J470" s="138">
        <v>0</v>
      </c>
      <c r="K470" s="138">
        <v>0</v>
      </c>
      <c r="L470" s="138">
        <v>0</v>
      </c>
      <c r="M470" s="138">
        <v>149</v>
      </c>
      <c r="N470" s="241">
        <v>0</v>
      </c>
      <c r="O470" s="240">
        <v>1739.6000000000001</v>
      </c>
      <c r="P470" s="138">
        <v>990.6</v>
      </c>
      <c r="Q470" s="139">
        <v>0</v>
      </c>
      <c r="R470" s="139">
        <v>0</v>
      </c>
      <c r="S470" s="138">
        <v>0</v>
      </c>
      <c r="T470" s="139">
        <v>0</v>
      </c>
      <c r="U470" s="139">
        <v>0</v>
      </c>
      <c r="V470" s="139">
        <v>600</v>
      </c>
      <c r="W470" s="139">
        <v>149</v>
      </c>
      <c r="X470" s="242">
        <v>0</v>
      </c>
      <c r="Y470" s="243">
        <v>1739.5910999999999</v>
      </c>
      <c r="Z470" s="139">
        <v>990.6</v>
      </c>
      <c r="AA470" s="139">
        <v>0</v>
      </c>
      <c r="AB470" s="139">
        <v>0</v>
      </c>
      <c r="AC470" s="139">
        <v>0</v>
      </c>
      <c r="AD470" s="149">
        <v>0</v>
      </c>
      <c r="AE470" s="139">
        <v>0</v>
      </c>
      <c r="AF470" s="139">
        <v>600</v>
      </c>
      <c r="AG470" s="140">
        <v>148.99109999999999</v>
      </c>
      <c r="AH470" s="142">
        <v>0</v>
      </c>
      <c r="AI470" s="247">
        <v>-8.9000000002670276E-3</v>
      </c>
      <c r="AJ470" s="138">
        <v>0</v>
      </c>
      <c r="AK470" s="138">
        <v>0</v>
      </c>
      <c r="AL470" s="138">
        <v>0</v>
      </c>
      <c r="AM470" s="138">
        <v>0</v>
      </c>
      <c r="AN470" s="138">
        <v>0</v>
      </c>
      <c r="AO470" s="138">
        <v>0</v>
      </c>
      <c r="AP470" s="138">
        <v>0</v>
      </c>
      <c r="AQ470" s="138">
        <v>-8.9000000000112323E-3</v>
      </c>
      <c r="AR470" s="241">
        <v>0</v>
      </c>
      <c r="AS470" s="247">
        <v>99.999488388135191</v>
      </c>
      <c r="AT470" s="138">
        <v>100</v>
      </c>
      <c r="AU470" s="138">
        <v>0</v>
      </c>
      <c r="AV470" s="138">
        <v>0</v>
      </c>
      <c r="AW470" s="138">
        <v>0</v>
      </c>
      <c r="AX470" s="138">
        <v>0</v>
      </c>
      <c r="AY470" s="138">
        <v>0</v>
      </c>
      <c r="AZ470" s="138">
        <v>100</v>
      </c>
      <c r="BA470" s="138">
        <v>99.994026845637578</v>
      </c>
      <c r="BB470" s="241">
        <v>0</v>
      </c>
    </row>
    <row r="471" spans="1:54" s="174" customFormat="1" ht="18" customHeight="1" x14ac:dyDescent="0.25">
      <c r="A471" s="244">
        <v>21</v>
      </c>
      <c r="B471" s="245">
        <v>224500</v>
      </c>
      <c r="C471" s="238">
        <v>464</v>
      </c>
      <c r="D471" s="239" t="s">
        <v>1640</v>
      </c>
      <c r="E471" s="247">
        <v>1383.4</v>
      </c>
      <c r="F471" s="138">
        <v>1136.2</v>
      </c>
      <c r="G471" s="138">
        <v>0</v>
      </c>
      <c r="H471" s="138">
        <v>0</v>
      </c>
      <c r="I471" s="138">
        <v>0</v>
      </c>
      <c r="J471" s="138">
        <v>0</v>
      </c>
      <c r="K471" s="138">
        <v>0</v>
      </c>
      <c r="L471" s="138">
        <v>0</v>
      </c>
      <c r="M471" s="138">
        <v>247.2</v>
      </c>
      <c r="N471" s="241">
        <v>0</v>
      </c>
      <c r="O471" s="240">
        <v>1532.5000000000002</v>
      </c>
      <c r="P471" s="138">
        <v>1285.3</v>
      </c>
      <c r="Q471" s="139">
        <v>0</v>
      </c>
      <c r="R471" s="139">
        <v>0</v>
      </c>
      <c r="S471" s="138">
        <v>0</v>
      </c>
      <c r="T471" s="139">
        <v>0</v>
      </c>
      <c r="U471" s="139">
        <v>0</v>
      </c>
      <c r="V471" s="139">
        <v>0</v>
      </c>
      <c r="W471" s="139">
        <v>247.2</v>
      </c>
      <c r="X471" s="242">
        <v>0</v>
      </c>
      <c r="Y471" s="243">
        <v>1530.6755000000001</v>
      </c>
      <c r="Z471" s="139">
        <v>1283.4755</v>
      </c>
      <c r="AA471" s="139">
        <v>0</v>
      </c>
      <c r="AB471" s="139">
        <v>0</v>
      </c>
      <c r="AC471" s="139">
        <v>0</v>
      </c>
      <c r="AD471" s="149">
        <v>0</v>
      </c>
      <c r="AE471" s="139">
        <v>0</v>
      </c>
      <c r="AF471" s="139">
        <v>0</v>
      </c>
      <c r="AG471" s="140">
        <v>247.2</v>
      </c>
      <c r="AH471" s="142">
        <v>0</v>
      </c>
      <c r="AI471" s="247">
        <v>-1.824500000000171</v>
      </c>
      <c r="AJ471" s="138">
        <v>-1.8244999999999436</v>
      </c>
      <c r="AK471" s="138">
        <v>0</v>
      </c>
      <c r="AL471" s="138">
        <v>0</v>
      </c>
      <c r="AM471" s="138">
        <v>0</v>
      </c>
      <c r="AN471" s="138">
        <v>0</v>
      </c>
      <c r="AO471" s="138">
        <v>0</v>
      </c>
      <c r="AP471" s="138">
        <v>0</v>
      </c>
      <c r="AQ471" s="138">
        <v>0</v>
      </c>
      <c r="AR471" s="241">
        <v>0</v>
      </c>
      <c r="AS471" s="247">
        <v>99.880946166394764</v>
      </c>
      <c r="AT471" s="138">
        <v>99.858048704582586</v>
      </c>
      <c r="AU471" s="138">
        <v>0</v>
      </c>
      <c r="AV471" s="138">
        <v>0</v>
      </c>
      <c r="AW471" s="138">
        <v>0</v>
      </c>
      <c r="AX471" s="138">
        <v>0</v>
      </c>
      <c r="AY471" s="138">
        <v>0</v>
      </c>
      <c r="AZ471" s="138">
        <v>0</v>
      </c>
      <c r="BA471" s="138">
        <v>100</v>
      </c>
      <c r="BB471" s="241">
        <v>0</v>
      </c>
    </row>
    <row r="472" spans="1:54" s="174" customFormat="1" ht="18" customHeight="1" x14ac:dyDescent="0.25">
      <c r="A472" s="244">
        <v>21</v>
      </c>
      <c r="B472" s="245">
        <v>224500</v>
      </c>
      <c r="C472" s="238">
        <v>465</v>
      </c>
      <c r="D472" s="239" t="s">
        <v>1641</v>
      </c>
      <c r="E472" s="247">
        <v>1605.9</v>
      </c>
      <c r="F472" s="138">
        <v>1394.4</v>
      </c>
      <c r="G472" s="138">
        <v>0</v>
      </c>
      <c r="H472" s="138">
        <v>0</v>
      </c>
      <c r="I472" s="138">
        <v>0</v>
      </c>
      <c r="J472" s="138">
        <v>0</v>
      </c>
      <c r="K472" s="138">
        <v>0</v>
      </c>
      <c r="L472" s="138">
        <v>0</v>
      </c>
      <c r="M472" s="138">
        <v>211.5</v>
      </c>
      <c r="N472" s="241">
        <v>0</v>
      </c>
      <c r="O472" s="240">
        <v>1711</v>
      </c>
      <c r="P472" s="138">
        <v>1499.5</v>
      </c>
      <c r="Q472" s="139">
        <v>0</v>
      </c>
      <c r="R472" s="139">
        <v>0</v>
      </c>
      <c r="S472" s="138">
        <v>0</v>
      </c>
      <c r="T472" s="139">
        <v>0</v>
      </c>
      <c r="U472" s="139">
        <v>0</v>
      </c>
      <c r="V472" s="139">
        <v>0</v>
      </c>
      <c r="W472" s="139">
        <v>211.5</v>
      </c>
      <c r="X472" s="242">
        <v>0</v>
      </c>
      <c r="Y472" s="243">
        <v>1662.2012</v>
      </c>
      <c r="Z472" s="139">
        <v>1450.7459999999999</v>
      </c>
      <c r="AA472" s="139">
        <v>0</v>
      </c>
      <c r="AB472" s="139">
        <v>0</v>
      </c>
      <c r="AC472" s="139">
        <v>0</v>
      </c>
      <c r="AD472" s="149">
        <v>0</v>
      </c>
      <c r="AE472" s="139">
        <v>0</v>
      </c>
      <c r="AF472" s="139">
        <v>0</v>
      </c>
      <c r="AG472" s="140">
        <v>211.45519999999999</v>
      </c>
      <c r="AH472" s="142">
        <v>0</v>
      </c>
      <c r="AI472" s="247">
        <v>-48.798800000000028</v>
      </c>
      <c r="AJ472" s="138">
        <v>-48.754000000000133</v>
      </c>
      <c r="AK472" s="138">
        <v>0</v>
      </c>
      <c r="AL472" s="138">
        <v>0</v>
      </c>
      <c r="AM472" s="138">
        <v>0</v>
      </c>
      <c r="AN472" s="138">
        <v>0</v>
      </c>
      <c r="AO472" s="138">
        <v>0</v>
      </c>
      <c r="AP472" s="138">
        <v>0</v>
      </c>
      <c r="AQ472" s="138">
        <v>-4.4800000000009277E-2</v>
      </c>
      <c r="AR472" s="241">
        <v>0</v>
      </c>
      <c r="AS472" s="247">
        <v>97.147936879018118</v>
      </c>
      <c r="AT472" s="138">
        <v>96.748649549849944</v>
      </c>
      <c r="AU472" s="138">
        <v>0</v>
      </c>
      <c r="AV472" s="138">
        <v>0</v>
      </c>
      <c r="AW472" s="138">
        <v>0</v>
      </c>
      <c r="AX472" s="138">
        <v>0</v>
      </c>
      <c r="AY472" s="138">
        <v>0</v>
      </c>
      <c r="AZ472" s="138">
        <v>0</v>
      </c>
      <c r="BA472" s="138">
        <v>99.978817966903065</v>
      </c>
      <c r="BB472" s="241">
        <v>0</v>
      </c>
    </row>
    <row r="473" spans="1:54" s="174" customFormat="1" ht="18" customHeight="1" x14ac:dyDescent="0.25">
      <c r="A473" s="244">
        <v>21</v>
      </c>
      <c r="B473" s="245">
        <v>224500</v>
      </c>
      <c r="C473" s="238">
        <v>466</v>
      </c>
      <c r="D473" s="239" t="s">
        <v>1642</v>
      </c>
      <c r="E473" s="247">
        <v>671.30000000000007</v>
      </c>
      <c r="F473" s="138">
        <v>559.70000000000005</v>
      </c>
      <c r="G473" s="138">
        <v>0</v>
      </c>
      <c r="H473" s="138">
        <v>0</v>
      </c>
      <c r="I473" s="138">
        <v>0</v>
      </c>
      <c r="J473" s="138">
        <v>0</v>
      </c>
      <c r="K473" s="138">
        <v>0</v>
      </c>
      <c r="L473" s="138">
        <v>0</v>
      </c>
      <c r="M473" s="138">
        <v>111.6</v>
      </c>
      <c r="N473" s="241">
        <v>0</v>
      </c>
      <c r="O473" s="240">
        <v>740.19999999999982</v>
      </c>
      <c r="P473" s="138">
        <v>628.59999999999991</v>
      </c>
      <c r="Q473" s="139">
        <v>0</v>
      </c>
      <c r="R473" s="139">
        <v>0</v>
      </c>
      <c r="S473" s="138">
        <v>0</v>
      </c>
      <c r="T473" s="139">
        <v>0</v>
      </c>
      <c r="U473" s="139">
        <v>0</v>
      </c>
      <c r="V473" s="139">
        <v>0</v>
      </c>
      <c r="W473" s="139">
        <v>111.6</v>
      </c>
      <c r="X473" s="242">
        <v>0</v>
      </c>
      <c r="Y473" s="243">
        <v>739.7965999999999</v>
      </c>
      <c r="Z473" s="139">
        <v>628.24109999999996</v>
      </c>
      <c r="AA473" s="139">
        <v>0</v>
      </c>
      <c r="AB473" s="139">
        <v>0</v>
      </c>
      <c r="AC473" s="139">
        <v>0</v>
      </c>
      <c r="AD473" s="149">
        <v>0</v>
      </c>
      <c r="AE473" s="139">
        <v>0</v>
      </c>
      <c r="AF473" s="139">
        <v>0</v>
      </c>
      <c r="AG473" s="140">
        <v>111.55549999999999</v>
      </c>
      <c r="AH473" s="142">
        <v>0</v>
      </c>
      <c r="AI473" s="247">
        <v>-0.4033999999999196</v>
      </c>
      <c r="AJ473" s="138">
        <v>-0.3588999999999487</v>
      </c>
      <c r="AK473" s="138">
        <v>0</v>
      </c>
      <c r="AL473" s="138">
        <v>0</v>
      </c>
      <c r="AM473" s="138">
        <v>0</v>
      </c>
      <c r="AN473" s="138">
        <v>0</v>
      </c>
      <c r="AO473" s="138">
        <v>0</v>
      </c>
      <c r="AP473" s="138">
        <v>0</v>
      </c>
      <c r="AQ473" s="138">
        <v>-4.4499999999999318E-2</v>
      </c>
      <c r="AR473" s="241">
        <v>0</v>
      </c>
      <c r="AS473" s="247">
        <v>99.945501215887617</v>
      </c>
      <c r="AT473" s="138">
        <v>99.942904867960564</v>
      </c>
      <c r="AU473" s="138">
        <v>0</v>
      </c>
      <c r="AV473" s="138">
        <v>0</v>
      </c>
      <c r="AW473" s="138">
        <v>0</v>
      </c>
      <c r="AX473" s="138">
        <v>0</v>
      </c>
      <c r="AY473" s="138">
        <v>0</v>
      </c>
      <c r="AZ473" s="138">
        <v>0</v>
      </c>
      <c r="BA473" s="138">
        <v>99.960125448028663</v>
      </c>
      <c r="BB473" s="241">
        <v>0</v>
      </c>
    </row>
    <row r="474" spans="1:54" s="174" customFormat="1" ht="18" customHeight="1" x14ac:dyDescent="0.25">
      <c r="A474" s="244">
        <v>21</v>
      </c>
      <c r="B474" s="245">
        <v>224500</v>
      </c>
      <c r="C474" s="238">
        <v>467</v>
      </c>
      <c r="D474" s="239" t="s">
        <v>1643</v>
      </c>
      <c r="E474" s="247">
        <v>680.1</v>
      </c>
      <c r="F474" s="138">
        <v>548.5</v>
      </c>
      <c r="G474" s="138">
        <v>0</v>
      </c>
      <c r="H474" s="138">
        <v>0</v>
      </c>
      <c r="I474" s="138">
        <v>0</v>
      </c>
      <c r="J474" s="138">
        <v>0</v>
      </c>
      <c r="K474" s="138">
        <v>0</v>
      </c>
      <c r="L474" s="138">
        <v>0</v>
      </c>
      <c r="M474" s="138">
        <v>131.6</v>
      </c>
      <c r="N474" s="241">
        <v>0</v>
      </c>
      <c r="O474" s="240">
        <v>710.89999999999986</v>
      </c>
      <c r="P474" s="138">
        <v>579.29999999999995</v>
      </c>
      <c r="Q474" s="139">
        <v>0</v>
      </c>
      <c r="R474" s="139">
        <v>0</v>
      </c>
      <c r="S474" s="138">
        <v>0</v>
      </c>
      <c r="T474" s="139">
        <v>0</v>
      </c>
      <c r="U474" s="139">
        <v>0</v>
      </c>
      <c r="V474" s="139">
        <v>0</v>
      </c>
      <c r="W474" s="139">
        <v>131.6</v>
      </c>
      <c r="X474" s="242">
        <v>0</v>
      </c>
      <c r="Y474" s="243">
        <v>709.22679999999991</v>
      </c>
      <c r="Z474" s="139">
        <v>579.29999999999995</v>
      </c>
      <c r="AA474" s="139">
        <v>0</v>
      </c>
      <c r="AB474" s="139">
        <v>0</v>
      </c>
      <c r="AC474" s="139">
        <v>0</v>
      </c>
      <c r="AD474" s="149">
        <v>0</v>
      </c>
      <c r="AE474" s="139">
        <v>0</v>
      </c>
      <c r="AF474" s="139">
        <v>0</v>
      </c>
      <c r="AG474" s="140">
        <v>129.92679999999999</v>
      </c>
      <c r="AH474" s="142">
        <v>0</v>
      </c>
      <c r="AI474" s="247">
        <v>-1.6731999999999516</v>
      </c>
      <c r="AJ474" s="138">
        <v>0</v>
      </c>
      <c r="AK474" s="138">
        <v>0</v>
      </c>
      <c r="AL474" s="138">
        <v>0</v>
      </c>
      <c r="AM474" s="138">
        <v>0</v>
      </c>
      <c r="AN474" s="138">
        <v>0</v>
      </c>
      <c r="AO474" s="138">
        <v>0</v>
      </c>
      <c r="AP474" s="138">
        <v>0</v>
      </c>
      <c r="AQ474" s="138">
        <v>-1.6732000000000085</v>
      </c>
      <c r="AR474" s="241">
        <v>0</v>
      </c>
      <c r="AS474" s="247">
        <v>99.764636376424249</v>
      </c>
      <c r="AT474" s="138">
        <v>100</v>
      </c>
      <c r="AU474" s="138">
        <v>0</v>
      </c>
      <c r="AV474" s="138">
        <v>0</v>
      </c>
      <c r="AW474" s="138">
        <v>0</v>
      </c>
      <c r="AX474" s="138">
        <v>0</v>
      </c>
      <c r="AY474" s="138">
        <v>0</v>
      </c>
      <c r="AZ474" s="138">
        <v>0</v>
      </c>
      <c r="BA474" s="138">
        <v>98.728571428571428</v>
      </c>
      <c r="BB474" s="241">
        <v>0</v>
      </c>
    </row>
    <row r="475" spans="1:54" s="174" customFormat="1" ht="18" customHeight="1" x14ac:dyDescent="0.25">
      <c r="A475" s="244">
        <v>21</v>
      </c>
      <c r="B475" s="245">
        <v>224500</v>
      </c>
      <c r="C475" s="238">
        <v>468</v>
      </c>
      <c r="D475" s="239" t="s">
        <v>1644</v>
      </c>
      <c r="E475" s="247">
        <v>1476</v>
      </c>
      <c r="F475" s="138">
        <v>1122.9000000000001</v>
      </c>
      <c r="G475" s="138">
        <v>0</v>
      </c>
      <c r="H475" s="138">
        <v>0</v>
      </c>
      <c r="I475" s="138">
        <v>0</v>
      </c>
      <c r="J475" s="138">
        <v>0</v>
      </c>
      <c r="K475" s="138">
        <v>0</v>
      </c>
      <c r="L475" s="138">
        <v>0</v>
      </c>
      <c r="M475" s="138">
        <v>353.1</v>
      </c>
      <c r="N475" s="241">
        <v>0</v>
      </c>
      <c r="O475" s="240">
        <v>1553.2999999999997</v>
      </c>
      <c r="P475" s="138">
        <v>1200.1999999999998</v>
      </c>
      <c r="Q475" s="139">
        <v>0</v>
      </c>
      <c r="R475" s="139">
        <v>0</v>
      </c>
      <c r="S475" s="138">
        <v>0</v>
      </c>
      <c r="T475" s="139">
        <v>0</v>
      </c>
      <c r="U475" s="139">
        <v>0</v>
      </c>
      <c r="V475" s="139">
        <v>0</v>
      </c>
      <c r="W475" s="139">
        <v>353.1</v>
      </c>
      <c r="X475" s="242">
        <v>0</v>
      </c>
      <c r="Y475" s="243">
        <v>1549.2856999999999</v>
      </c>
      <c r="Z475" s="139">
        <v>1200.1999999999998</v>
      </c>
      <c r="AA475" s="139">
        <v>0</v>
      </c>
      <c r="AB475" s="139">
        <v>0</v>
      </c>
      <c r="AC475" s="139">
        <v>0</v>
      </c>
      <c r="AD475" s="149">
        <v>0</v>
      </c>
      <c r="AE475" s="139">
        <v>0</v>
      </c>
      <c r="AF475" s="139">
        <v>0</v>
      </c>
      <c r="AG475" s="140">
        <v>349.08569999999997</v>
      </c>
      <c r="AH475" s="142">
        <v>0</v>
      </c>
      <c r="AI475" s="247">
        <v>-4.014299999999821</v>
      </c>
      <c r="AJ475" s="138">
        <v>0</v>
      </c>
      <c r="AK475" s="138">
        <v>0</v>
      </c>
      <c r="AL475" s="138">
        <v>0</v>
      </c>
      <c r="AM475" s="138">
        <v>0</v>
      </c>
      <c r="AN475" s="138">
        <v>0</v>
      </c>
      <c r="AO475" s="138">
        <v>0</v>
      </c>
      <c r="AP475" s="138">
        <v>0</v>
      </c>
      <c r="AQ475" s="138">
        <v>-4.0143000000000484</v>
      </c>
      <c r="AR475" s="241">
        <v>0</v>
      </c>
      <c r="AS475" s="247">
        <v>99.741563123672194</v>
      </c>
      <c r="AT475" s="138">
        <v>100</v>
      </c>
      <c r="AU475" s="138">
        <v>0</v>
      </c>
      <c r="AV475" s="138">
        <v>0</v>
      </c>
      <c r="AW475" s="138">
        <v>0</v>
      </c>
      <c r="AX475" s="138">
        <v>0</v>
      </c>
      <c r="AY475" s="138">
        <v>0</v>
      </c>
      <c r="AZ475" s="138">
        <v>0</v>
      </c>
      <c r="BA475" s="138">
        <v>98.86312659303313</v>
      </c>
      <c r="BB475" s="241">
        <v>0</v>
      </c>
    </row>
    <row r="476" spans="1:54" s="174" customFormat="1" ht="18" customHeight="1" x14ac:dyDescent="0.25">
      <c r="A476" s="244">
        <v>21</v>
      </c>
      <c r="B476" s="245">
        <v>224500</v>
      </c>
      <c r="C476" s="238">
        <v>469</v>
      </c>
      <c r="D476" s="239" t="s">
        <v>1498</v>
      </c>
      <c r="E476" s="247">
        <v>1078.7</v>
      </c>
      <c r="F476" s="138">
        <v>895.9</v>
      </c>
      <c r="G476" s="138">
        <v>0</v>
      </c>
      <c r="H476" s="138">
        <v>0</v>
      </c>
      <c r="I476" s="138">
        <v>0</v>
      </c>
      <c r="J476" s="138">
        <v>0</v>
      </c>
      <c r="K476" s="138">
        <v>0</v>
      </c>
      <c r="L476" s="138">
        <v>0</v>
      </c>
      <c r="M476" s="138">
        <v>182.8</v>
      </c>
      <c r="N476" s="241">
        <v>0</v>
      </c>
      <c r="O476" s="240">
        <v>1159.1999999999998</v>
      </c>
      <c r="P476" s="138">
        <v>976.4</v>
      </c>
      <c r="Q476" s="139">
        <v>0</v>
      </c>
      <c r="R476" s="139">
        <v>0</v>
      </c>
      <c r="S476" s="138">
        <v>0</v>
      </c>
      <c r="T476" s="139">
        <v>0</v>
      </c>
      <c r="U476" s="139">
        <v>0</v>
      </c>
      <c r="V476" s="139">
        <v>0</v>
      </c>
      <c r="W476" s="139">
        <v>182.8</v>
      </c>
      <c r="X476" s="242">
        <v>0</v>
      </c>
      <c r="Y476" s="243">
        <v>648.87030000000004</v>
      </c>
      <c r="Z476" s="139">
        <v>466.07119999999998</v>
      </c>
      <c r="AA476" s="139">
        <v>0</v>
      </c>
      <c r="AB476" s="139">
        <v>0</v>
      </c>
      <c r="AC476" s="139">
        <v>0</v>
      </c>
      <c r="AD476" s="149">
        <v>0</v>
      </c>
      <c r="AE476" s="139">
        <v>0</v>
      </c>
      <c r="AF476" s="139">
        <v>0</v>
      </c>
      <c r="AG476" s="140">
        <v>182.79910000000001</v>
      </c>
      <c r="AH476" s="142">
        <v>0</v>
      </c>
      <c r="AI476" s="247">
        <v>-510.32969999999978</v>
      </c>
      <c r="AJ476" s="138">
        <v>-510.3288</v>
      </c>
      <c r="AK476" s="138">
        <v>0</v>
      </c>
      <c r="AL476" s="138">
        <v>0</v>
      </c>
      <c r="AM476" s="138">
        <v>0</v>
      </c>
      <c r="AN476" s="138">
        <v>0</v>
      </c>
      <c r="AO476" s="138">
        <v>0</v>
      </c>
      <c r="AP476" s="138">
        <v>0</v>
      </c>
      <c r="AQ476" s="138">
        <v>-9.0000000000145519E-4</v>
      </c>
      <c r="AR476" s="241">
        <v>0</v>
      </c>
      <c r="AS476" s="247">
        <v>55.975698757763993</v>
      </c>
      <c r="AT476" s="138">
        <v>47.733633756657106</v>
      </c>
      <c r="AU476" s="138">
        <v>0</v>
      </c>
      <c r="AV476" s="138">
        <v>0</v>
      </c>
      <c r="AW476" s="138">
        <v>0</v>
      </c>
      <c r="AX476" s="138">
        <v>0</v>
      </c>
      <c r="AY476" s="138">
        <v>0</v>
      </c>
      <c r="AZ476" s="138">
        <v>0</v>
      </c>
      <c r="BA476" s="138">
        <v>99.999507658643324</v>
      </c>
      <c r="BB476" s="241">
        <v>0</v>
      </c>
    </row>
    <row r="477" spans="1:54" s="174" customFormat="1" ht="29.25" customHeight="1" x14ac:dyDescent="0.25">
      <c r="A477" s="244">
        <v>21</v>
      </c>
      <c r="B477" s="245">
        <v>224500</v>
      </c>
      <c r="C477" s="238">
        <v>470</v>
      </c>
      <c r="D477" s="239" t="s">
        <v>1645</v>
      </c>
      <c r="E477" s="247">
        <v>1150.5</v>
      </c>
      <c r="F477" s="138">
        <v>913.1</v>
      </c>
      <c r="G477" s="138">
        <v>0</v>
      </c>
      <c r="H477" s="138">
        <v>0</v>
      </c>
      <c r="I477" s="138">
        <v>0</v>
      </c>
      <c r="J477" s="138">
        <v>0</v>
      </c>
      <c r="K477" s="138">
        <v>0</v>
      </c>
      <c r="L477" s="138">
        <v>0</v>
      </c>
      <c r="M477" s="138">
        <v>237.4</v>
      </c>
      <c r="N477" s="241">
        <v>0</v>
      </c>
      <c r="O477" s="240">
        <v>1234.9000000000001</v>
      </c>
      <c r="P477" s="138">
        <v>997.5</v>
      </c>
      <c r="Q477" s="139">
        <v>0</v>
      </c>
      <c r="R477" s="139">
        <v>0</v>
      </c>
      <c r="S477" s="138">
        <v>0</v>
      </c>
      <c r="T477" s="139">
        <v>0</v>
      </c>
      <c r="U477" s="139">
        <v>0</v>
      </c>
      <c r="V477" s="139">
        <v>0</v>
      </c>
      <c r="W477" s="139">
        <v>237.4</v>
      </c>
      <c r="X477" s="242">
        <v>0</v>
      </c>
      <c r="Y477" s="243">
        <v>1234.8413</v>
      </c>
      <c r="Z477" s="139">
        <v>997.5</v>
      </c>
      <c r="AA477" s="139">
        <v>0</v>
      </c>
      <c r="AB477" s="139">
        <v>0</v>
      </c>
      <c r="AC477" s="139">
        <v>0</v>
      </c>
      <c r="AD477" s="149">
        <v>0</v>
      </c>
      <c r="AE477" s="139">
        <v>0</v>
      </c>
      <c r="AF477" s="139">
        <v>0</v>
      </c>
      <c r="AG477" s="140">
        <v>237.34129999999999</v>
      </c>
      <c r="AH477" s="142">
        <v>0</v>
      </c>
      <c r="AI477" s="247">
        <v>-5.8700000000044383E-2</v>
      </c>
      <c r="AJ477" s="138">
        <v>0</v>
      </c>
      <c r="AK477" s="138">
        <v>0</v>
      </c>
      <c r="AL477" s="138">
        <v>0</v>
      </c>
      <c r="AM477" s="138">
        <v>0</v>
      </c>
      <c r="AN477" s="138">
        <v>0</v>
      </c>
      <c r="AO477" s="138">
        <v>0</v>
      </c>
      <c r="AP477" s="138">
        <v>0</v>
      </c>
      <c r="AQ477" s="138">
        <v>-5.8700000000015962E-2</v>
      </c>
      <c r="AR477" s="241">
        <v>0</v>
      </c>
      <c r="AS477" s="247">
        <v>99.995246578670333</v>
      </c>
      <c r="AT477" s="138">
        <v>100</v>
      </c>
      <c r="AU477" s="138">
        <v>0</v>
      </c>
      <c r="AV477" s="138">
        <v>0</v>
      </c>
      <c r="AW477" s="138">
        <v>0</v>
      </c>
      <c r="AX477" s="138">
        <v>0</v>
      </c>
      <c r="AY477" s="138">
        <v>0</v>
      </c>
      <c r="AZ477" s="138">
        <v>0</v>
      </c>
      <c r="BA477" s="138">
        <v>99.975273799494516</v>
      </c>
      <c r="BB477" s="241">
        <v>0</v>
      </c>
    </row>
    <row r="478" spans="1:54" s="174" customFormat="1" ht="34.5" customHeight="1" x14ac:dyDescent="0.25">
      <c r="A478" s="244">
        <v>21</v>
      </c>
      <c r="B478" s="245">
        <v>224500</v>
      </c>
      <c r="C478" s="238">
        <v>471</v>
      </c>
      <c r="D478" s="239" t="s">
        <v>1646</v>
      </c>
      <c r="E478" s="247">
        <v>2965</v>
      </c>
      <c r="F478" s="138">
        <v>2705.6</v>
      </c>
      <c r="G478" s="138">
        <v>0</v>
      </c>
      <c r="H478" s="138">
        <v>0</v>
      </c>
      <c r="I478" s="138">
        <v>0</v>
      </c>
      <c r="J478" s="138">
        <v>0</v>
      </c>
      <c r="K478" s="138">
        <v>0</v>
      </c>
      <c r="L478" s="138">
        <v>0</v>
      </c>
      <c r="M478" s="138">
        <v>259.39999999999998</v>
      </c>
      <c r="N478" s="241">
        <v>0</v>
      </c>
      <c r="O478" s="240">
        <v>3208.3999999999996</v>
      </c>
      <c r="P478" s="138">
        <v>2949</v>
      </c>
      <c r="Q478" s="139">
        <v>0</v>
      </c>
      <c r="R478" s="139">
        <v>0</v>
      </c>
      <c r="S478" s="138">
        <v>0</v>
      </c>
      <c r="T478" s="139">
        <v>0</v>
      </c>
      <c r="U478" s="139">
        <v>0</v>
      </c>
      <c r="V478" s="139">
        <v>0</v>
      </c>
      <c r="W478" s="139">
        <v>259.39999999999998</v>
      </c>
      <c r="X478" s="242">
        <v>0</v>
      </c>
      <c r="Y478" s="243">
        <v>2827.4407000000001</v>
      </c>
      <c r="Z478" s="139">
        <v>2568.0407</v>
      </c>
      <c r="AA478" s="139">
        <v>0</v>
      </c>
      <c r="AB478" s="139">
        <v>0</v>
      </c>
      <c r="AC478" s="139">
        <v>0</v>
      </c>
      <c r="AD478" s="149">
        <v>0</v>
      </c>
      <c r="AE478" s="139">
        <v>0</v>
      </c>
      <c r="AF478" s="139">
        <v>0</v>
      </c>
      <c r="AG478" s="140">
        <v>259.39999999999998</v>
      </c>
      <c r="AH478" s="142">
        <v>0</v>
      </c>
      <c r="AI478" s="247">
        <v>-380.95929999999953</v>
      </c>
      <c r="AJ478" s="138">
        <v>-380.95929999999998</v>
      </c>
      <c r="AK478" s="138">
        <v>0</v>
      </c>
      <c r="AL478" s="138">
        <v>0</v>
      </c>
      <c r="AM478" s="138">
        <v>0</v>
      </c>
      <c r="AN478" s="138">
        <v>0</v>
      </c>
      <c r="AO478" s="138">
        <v>0</v>
      </c>
      <c r="AP478" s="138">
        <v>0</v>
      </c>
      <c r="AQ478" s="138">
        <v>0</v>
      </c>
      <c r="AR478" s="241">
        <v>0</v>
      </c>
      <c r="AS478" s="247">
        <v>88.126190624610416</v>
      </c>
      <c r="AT478" s="138">
        <v>87.081746354696506</v>
      </c>
      <c r="AU478" s="138">
        <v>0</v>
      </c>
      <c r="AV478" s="138">
        <v>0</v>
      </c>
      <c r="AW478" s="138">
        <v>0</v>
      </c>
      <c r="AX478" s="138">
        <v>0</v>
      </c>
      <c r="AY478" s="138">
        <v>0</v>
      </c>
      <c r="AZ478" s="138">
        <v>0</v>
      </c>
      <c r="BA478" s="138">
        <v>100</v>
      </c>
      <c r="BB478" s="241">
        <v>0</v>
      </c>
    </row>
    <row r="479" spans="1:54" s="174" customFormat="1" ht="18" customHeight="1" x14ac:dyDescent="0.25">
      <c r="A479" s="244">
        <v>21</v>
      </c>
      <c r="B479" s="245">
        <v>224500</v>
      </c>
      <c r="C479" s="238">
        <v>472</v>
      </c>
      <c r="D479" s="239" t="s">
        <v>1647</v>
      </c>
      <c r="E479" s="247">
        <v>1569.3</v>
      </c>
      <c r="F479" s="138">
        <v>1189.5999999999999</v>
      </c>
      <c r="G479" s="138">
        <v>0</v>
      </c>
      <c r="H479" s="138">
        <v>0</v>
      </c>
      <c r="I479" s="138">
        <v>0</v>
      </c>
      <c r="J479" s="138">
        <v>0</v>
      </c>
      <c r="K479" s="138">
        <v>0</v>
      </c>
      <c r="L479" s="138">
        <v>0</v>
      </c>
      <c r="M479" s="138">
        <v>379.7</v>
      </c>
      <c r="N479" s="241">
        <v>0</v>
      </c>
      <c r="O479" s="240">
        <v>1686.1999999999998</v>
      </c>
      <c r="P479" s="138">
        <v>1306.5</v>
      </c>
      <c r="Q479" s="139">
        <v>0</v>
      </c>
      <c r="R479" s="139">
        <v>0</v>
      </c>
      <c r="S479" s="138">
        <v>0</v>
      </c>
      <c r="T479" s="139">
        <v>0</v>
      </c>
      <c r="U479" s="139">
        <v>0</v>
      </c>
      <c r="V479" s="139">
        <v>0</v>
      </c>
      <c r="W479" s="139">
        <v>379.7</v>
      </c>
      <c r="X479" s="242">
        <v>0</v>
      </c>
      <c r="Y479" s="243">
        <v>1657.4883</v>
      </c>
      <c r="Z479" s="139">
        <v>1279.0675999999999</v>
      </c>
      <c r="AA479" s="139">
        <v>0</v>
      </c>
      <c r="AB479" s="139">
        <v>0</v>
      </c>
      <c r="AC479" s="139">
        <v>0</v>
      </c>
      <c r="AD479" s="149">
        <v>0</v>
      </c>
      <c r="AE479" s="139">
        <v>0</v>
      </c>
      <c r="AF479" s="139">
        <v>0</v>
      </c>
      <c r="AG479" s="140">
        <v>378.42070000000001</v>
      </c>
      <c r="AH479" s="142">
        <v>0</v>
      </c>
      <c r="AI479" s="247">
        <v>-28.711699999999837</v>
      </c>
      <c r="AJ479" s="138">
        <v>-27.432400000000143</v>
      </c>
      <c r="AK479" s="138">
        <v>0</v>
      </c>
      <c r="AL479" s="138">
        <v>0</v>
      </c>
      <c r="AM479" s="138">
        <v>0</v>
      </c>
      <c r="AN479" s="138">
        <v>0</v>
      </c>
      <c r="AO479" s="138">
        <v>0</v>
      </c>
      <c r="AP479" s="138">
        <v>0</v>
      </c>
      <c r="AQ479" s="138">
        <v>-1.2792999999999779</v>
      </c>
      <c r="AR479" s="241">
        <v>0</v>
      </c>
      <c r="AS479" s="247">
        <v>98.297254180998706</v>
      </c>
      <c r="AT479" s="138">
        <v>97.900313815537686</v>
      </c>
      <c r="AU479" s="138">
        <v>0</v>
      </c>
      <c r="AV479" s="138">
        <v>0</v>
      </c>
      <c r="AW479" s="138">
        <v>0</v>
      </c>
      <c r="AX479" s="138">
        <v>0</v>
      </c>
      <c r="AY479" s="138">
        <v>0</v>
      </c>
      <c r="AZ479" s="138">
        <v>0</v>
      </c>
      <c r="BA479" s="138">
        <v>99.663076112720574</v>
      </c>
      <c r="BB479" s="241">
        <v>0</v>
      </c>
    </row>
    <row r="480" spans="1:54" s="174" customFormat="1" ht="18" customHeight="1" x14ac:dyDescent="0.25">
      <c r="A480" s="244">
        <v>21</v>
      </c>
      <c r="B480" s="245">
        <v>224500</v>
      </c>
      <c r="C480" s="238">
        <v>473</v>
      </c>
      <c r="D480" s="239" t="s">
        <v>1648</v>
      </c>
      <c r="E480" s="247">
        <v>323.20000000000005</v>
      </c>
      <c r="F480" s="138">
        <v>158.9</v>
      </c>
      <c r="G480" s="138">
        <v>0</v>
      </c>
      <c r="H480" s="138">
        <v>0</v>
      </c>
      <c r="I480" s="138">
        <v>0</v>
      </c>
      <c r="J480" s="138">
        <v>0</v>
      </c>
      <c r="K480" s="138">
        <v>0</v>
      </c>
      <c r="L480" s="138">
        <v>0</v>
      </c>
      <c r="M480" s="138">
        <v>164.3</v>
      </c>
      <c r="N480" s="241">
        <v>0</v>
      </c>
      <c r="O480" s="240">
        <v>343.29999999999995</v>
      </c>
      <c r="P480" s="138">
        <v>179</v>
      </c>
      <c r="Q480" s="139">
        <v>0</v>
      </c>
      <c r="R480" s="139">
        <v>0</v>
      </c>
      <c r="S480" s="138">
        <v>0</v>
      </c>
      <c r="T480" s="139">
        <v>0</v>
      </c>
      <c r="U480" s="139">
        <v>0</v>
      </c>
      <c r="V480" s="139">
        <v>0</v>
      </c>
      <c r="W480" s="139">
        <v>164.3</v>
      </c>
      <c r="X480" s="242">
        <v>0</v>
      </c>
      <c r="Y480" s="243">
        <v>330.17089999999996</v>
      </c>
      <c r="Z480" s="139">
        <v>165.89089999999999</v>
      </c>
      <c r="AA480" s="139">
        <v>0</v>
      </c>
      <c r="AB480" s="139">
        <v>0</v>
      </c>
      <c r="AC480" s="139">
        <v>0</v>
      </c>
      <c r="AD480" s="149">
        <v>0</v>
      </c>
      <c r="AE480" s="139">
        <v>0</v>
      </c>
      <c r="AF480" s="139">
        <v>0</v>
      </c>
      <c r="AG480" s="140">
        <v>164.28</v>
      </c>
      <c r="AH480" s="142">
        <v>0</v>
      </c>
      <c r="AI480" s="247">
        <v>-13.129099999999994</v>
      </c>
      <c r="AJ480" s="138">
        <v>-13.109100000000012</v>
      </c>
      <c r="AK480" s="138">
        <v>0</v>
      </c>
      <c r="AL480" s="138">
        <v>0</v>
      </c>
      <c r="AM480" s="138">
        <v>0</v>
      </c>
      <c r="AN480" s="138">
        <v>0</v>
      </c>
      <c r="AO480" s="138">
        <v>0</v>
      </c>
      <c r="AP480" s="138">
        <v>0</v>
      </c>
      <c r="AQ480" s="138">
        <v>-2.0000000000010232E-2</v>
      </c>
      <c r="AR480" s="241">
        <v>0</v>
      </c>
      <c r="AS480" s="247">
        <v>96.175618992135156</v>
      </c>
      <c r="AT480" s="138">
        <v>92.676480446927371</v>
      </c>
      <c r="AU480" s="138">
        <v>0</v>
      </c>
      <c r="AV480" s="138">
        <v>0</v>
      </c>
      <c r="AW480" s="138">
        <v>0</v>
      </c>
      <c r="AX480" s="138">
        <v>0</v>
      </c>
      <c r="AY480" s="138">
        <v>0</v>
      </c>
      <c r="AZ480" s="138">
        <v>0</v>
      </c>
      <c r="BA480" s="138">
        <v>99.987827145465602</v>
      </c>
      <c r="BB480" s="241">
        <v>0</v>
      </c>
    </row>
    <row r="481" spans="1:54" s="174" customFormat="1" ht="18" customHeight="1" x14ac:dyDescent="0.25">
      <c r="A481" s="244">
        <v>21</v>
      </c>
      <c r="B481" s="245">
        <v>224500</v>
      </c>
      <c r="C481" s="238">
        <v>474</v>
      </c>
      <c r="D481" s="239" t="s">
        <v>1639</v>
      </c>
      <c r="E481" s="247">
        <v>10810.9</v>
      </c>
      <c r="F481" s="138">
        <v>9228</v>
      </c>
      <c r="G481" s="138">
        <v>0</v>
      </c>
      <c r="H481" s="138">
        <v>0</v>
      </c>
      <c r="I481" s="138">
        <v>51.3</v>
      </c>
      <c r="J481" s="138">
        <v>0</v>
      </c>
      <c r="K481" s="138">
        <v>0</v>
      </c>
      <c r="L481" s="138">
        <v>0</v>
      </c>
      <c r="M481" s="138">
        <v>1531.6</v>
      </c>
      <c r="N481" s="241">
        <v>0</v>
      </c>
      <c r="O481" s="240">
        <v>11232.999999999996</v>
      </c>
      <c r="P481" s="138">
        <v>9650.0999999999985</v>
      </c>
      <c r="Q481" s="139">
        <v>0</v>
      </c>
      <c r="R481" s="139">
        <v>0</v>
      </c>
      <c r="S481" s="138">
        <v>0</v>
      </c>
      <c r="T481" s="139">
        <v>51.3</v>
      </c>
      <c r="U481" s="139">
        <v>0</v>
      </c>
      <c r="V481" s="139">
        <v>0</v>
      </c>
      <c r="W481" s="139">
        <v>1531.6</v>
      </c>
      <c r="X481" s="242">
        <v>0</v>
      </c>
      <c r="Y481" s="243">
        <v>10080.674799999999</v>
      </c>
      <c r="Z481" s="139">
        <v>8497.7747999999992</v>
      </c>
      <c r="AA481" s="139">
        <v>0</v>
      </c>
      <c r="AB481" s="139">
        <v>0</v>
      </c>
      <c r="AC481" s="139">
        <v>0</v>
      </c>
      <c r="AD481" s="149">
        <v>51.3</v>
      </c>
      <c r="AE481" s="139">
        <v>0</v>
      </c>
      <c r="AF481" s="139">
        <v>0</v>
      </c>
      <c r="AG481" s="140">
        <v>1531.6</v>
      </c>
      <c r="AH481" s="142">
        <v>0</v>
      </c>
      <c r="AI481" s="247">
        <v>-1152.3251999999975</v>
      </c>
      <c r="AJ481" s="138">
        <v>-1152.3251999999993</v>
      </c>
      <c r="AK481" s="138">
        <v>0</v>
      </c>
      <c r="AL481" s="138">
        <v>0</v>
      </c>
      <c r="AM481" s="138">
        <v>0</v>
      </c>
      <c r="AN481" s="138">
        <v>0</v>
      </c>
      <c r="AO481" s="138">
        <v>0</v>
      </c>
      <c r="AP481" s="138">
        <v>0</v>
      </c>
      <c r="AQ481" s="138">
        <v>0</v>
      </c>
      <c r="AR481" s="241">
        <v>0</v>
      </c>
      <c r="AS481" s="247">
        <v>89.741607762841653</v>
      </c>
      <c r="AT481" s="138">
        <v>88.058929959275034</v>
      </c>
      <c r="AU481" s="138">
        <v>0</v>
      </c>
      <c r="AV481" s="138">
        <v>0</v>
      </c>
      <c r="AW481" s="138">
        <v>0</v>
      </c>
      <c r="AX481" s="138">
        <v>100</v>
      </c>
      <c r="AY481" s="138">
        <v>0</v>
      </c>
      <c r="AZ481" s="138">
        <v>0</v>
      </c>
      <c r="BA481" s="138">
        <v>100</v>
      </c>
      <c r="BB481" s="241">
        <v>0</v>
      </c>
    </row>
    <row r="482" spans="1:54" s="174" customFormat="1" ht="18" customHeight="1" x14ac:dyDescent="0.25">
      <c r="A482" s="244">
        <v>21</v>
      </c>
      <c r="B482" s="245">
        <v>224500</v>
      </c>
      <c r="C482" s="238">
        <v>475</v>
      </c>
      <c r="D482" s="239" t="s">
        <v>1649</v>
      </c>
      <c r="E482" s="247">
        <v>915.3</v>
      </c>
      <c r="F482" s="138">
        <v>732.5</v>
      </c>
      <c r="G482" s="138">
        <v>0</v>
      </c>
      <c r="H482" s="138">
        <v>0</v>
      </c>
      <c r="I482" s="138">
        <v>0</v>
      </c>
      <c r="J482" s="138">
        <v>0</v>
      </c>
      <c r="K482" s="138">
        <v>0</v>
      </c>
      <c r="L482" s="138">
        <v>0</v>
      </c>
      <c r="M482" s="138">
        <v>182.8</v>
      </c>
      <c r="N482" s="241">
        <v>0</v>
      </c>
      <c r="O482" s="240">
        <v>976.8</v>
      </c>
      <c r="P482" s="138">
        <v>794</v>
      </c>
      <c r="Q482" s="139">
        <v>0</v>
      </c>
      <c r="R482" s="139">
        <v>0</v>
      </c>
      <c r="S482" s="138">
        <v>0</v>
      </c>
      <c r="T482" s="139">
        <v>0</v>
      </c>
      <c r="U482" s="139">
        <v>0</v>
      </c>
      <c r="V482" s="139">
        <v>0</v>
      </c>
      <c r="W482" s="139">
        <v>182.8</v>
      </c>
      <c r="X482" s="242">
        <v>0</v>
      </c>
      <c r="Y482" s="243">
        <v>898.6155</v>
      </c>
      <c r="Z482" s="139">
        <v>715.81669999999997</v>
      </c>
      <c r="AA482" s="139">
        <v>0</v>
      </c>
      <c r="AB482" s="139">
        <v>0</v>
      </c>
      <c r="AC482" s="139">
        <v>0</v>
      </c>
      <c r="AD482" s="149">
        <v>0</v>
      </c>
      <c r="AE482" s="139">
        <v>0</v>
      </c>
      <c r="AF482" s="139">
        <v>0</v>
      </c>
      <c r="AG482" s="140">
        <v>182.7988</v>
      </c>
      <c r="AH482" s="142">
        <v>0</v>
      </c>
      <c r="AI482" s="247">
        <v>-78.184499999999957</v>
      </c>
      <c r="AJ482" s="138">
        <v>-78.183300000000031</v>
      </c>
      <c r="AK482" s="138">
        <v>0</v>
      </c>
      <c r="AL482" s="138">
        <v>0</v>
      </c>
      <c r="AM482" s="138">
        <v>0</v>
      </c>
      <c r="AN482" s="138">
        <v>0</v>
      </c>
      <c r="AO482" s="138">
        <v>0</v>
      </c>
      <c r="AP482" s="138">
        <v>0</v>
      </c>
      <c r="AQ482" s="138">
        <v>-1.2000000000114142E-3</v>
      </c>
      <c r="AR482" s="241">
        <v>0</v>
      </c>
      <c r="AS482" s="247">
        <v>91.995853808353814</v>
      </c>
      <c r="AT482" s="138">
        <v>90.153236775818641</v>
      </c>
      <c r="AU482" s="138">
        <v>0</v>
      </c>
      <c r="AV482" s="138">
        <v>0</v>
      </c>
      <c r="AW482" s="138">
        <v>0</v>
      </c>
      <c r="AX482" s="138">
        <v>0</v>
      </c>
      <c r="AY482" s="138">
        <v>0</v>
      </c>
      <c r="AZ482" s="138">
        <v>0</v>
      </c>
      <c r="BA482" s="138">
        <v>99.999343544857766</v>
      </c>
      <c r="BB482" s="241">
        <v>0</v>
      </c>
    </row>
    <row r="483" spans="1:54" s="174" customFormat="1" ht="18" customHeight="1" x14ac:dyDescent="0.25">
      <c r="A483" s="244">
        <v>21</v>
      </c>
      <c r="B483" s="245">
        <v>224500</v>
      </c>
      <c r="C483" s="238">
        <v>476</v>
      </c>
      <c r="D483" s="239" t="s">
        <v>1650</v>
      </c>
      <c r="E483" s="247">
        <v>2366.9</v>
      </c>
      <c r="F483" s="138">
        <v>902.8</v>
      </c>
      <c r="G483" s="138">
        <v>0</v>
      </c>
      <c r="H483" s="138">
        <v>0</v>
      </c>
      <c r="I483" s="138">
        <v>0</v>
      </c>
      <c r="J483" s="138">
        <v>0</v>
      </c>
      <c r="K483" s="138">
        <v>0</v>
      </c>
      <c r="L483" s="138">
        <v>1200</v>
      </c>
      <c r="M483" s="138">
        <v>264.10000000000002</v>
      </c>
      <c r="N483" s="241">
        <v>0</v>
      </c>
      <c r="O483" s="240">
        <v>2430.1</v>
      </c>
      <c r="P483" s="138">
        <v>965.99999999999989</v>
      </c>
      <c r="Q483" s="139">
        <v>0</v>
      </c>
      <c r="R483" s="139">
        <v>0</v>
      </c>
      <c r="S483" s="138">
        <v>0</v>
      </c>
      <c r="T483" s="139">
        <v>0</v>
      </c>
      <c r="U483" s="139">
        <v>0</v>
      </c>
      <c r="V483" s="139">
        <v>1200</v>
      </c>
      <c r="W483" s="139">
        <v>264.10000000000002</v>
      </c>
      <c r="X483" s="242">
        <v>0</v>
      </c>
      <c r="Y483" s="243">
        <v>2165.4355999999998</v>
      </c>
      <c r="Z483" s="139">
        <v>703.57510000000002</v>
      </c>
      <c r="AA483" s="139">
        <v>0</v>
      </c>
      <c r="AB483" s="139">
        <v>0</v>
      </c>
      <c r="AC483" s="139">
        <v>0</v>
      </c>
      <c r="AD483" s="149">
        <v>0</v>
      </c>
      <c r="AE483" s="139">
        <v>0</v>
      </c>
      <c r="AF483" s="139">
        <v>1200</v>
      </c>
      <c r="AG483" s="140">
        <v>261.8605</v>
      </c>
      <c r="AH483" s="142">
        <v>0</v>
      </c>
      <c r="AI483" s="247">
        <v>-264.66440000000011</v>
      </c>
      <c r="AJ483" s="138">
        <v>-262.42489999999987</v>
      </c>
      <c r="AK483" s="138">
        <v>0</v>
      </c>
      <c r="AL483" s="138">
        <v>0</v>
      </c>
      <c r="AM483" s="138">
        <v>0</v>
      </c>
      <c r="AN483" s="138">
        <v>0</v>
      </c>
      <c r="AO483" s="138">
        <v>0</v>
      </c>
      <c r="AP483" s="138">
        <v>0</v>
      </c>
      <c r="AQ483" s="138">
        <v>-2.2395000000000209</v>
      </c>
      <c r="AR483" s="241">
        <v>0</v>
      </c>
      <c r="AS483" s="247">
        <v>89.10890909839101</v>
      </c>
      <c r="AT483" s="138">
        <v>72.833861283643913</v>
      </c>
      <c r="AU483" s="138">
        <v>0</v>
      </c>
      <c r="AV483" s="138">
        <v>0</v>
      </c>
      <c r="AW483" s="138">
        <v>0</v>
      </c>
      <c r="AX483" s="138">
        <v>0</v>
      </c>
      <c r="AY483" s="138">
        <v>0</v>
      </c>
      <c r="AZ483" s="138">
        <v>100</v>
      </c>
      <c r="BA483" s="138">
        <v>99.15202574782279</v>
      </c>
      <c r="BB483" s="241">
        <v>0</v>
      </c>
    </row>
    <row r="484" spans="1:54" s="174" customFormat="1" ht="18" customHeight="1" x14ac:dyDescent="0.25">
      <c r="A484" s="244">
        <v>21</v>
      </c>
      <c r="B484" s="245">
        <v>224500</v>
      </c>
      <c r="C484" s="238">
        <v>477</v>
      </c>
      <c r="D484" s="239" t="s">
        <v>1651</v>
      </c>
      <c r="E484" s="247">
        <v>2919.5</v>
      </c>
      <c r="F484" s="138">
        <v>2537.4</v>
      </c>
      <c r="G484" s="138">
        <v>0</v>
      </c>
      <c r="H484" s="138">
        <v>0</v>
      </c>
      <c r="I484" s="138">
        <v>0</v>
      </c>
      <c r="J484" s="138">
        <v>0</v>
      </c>
      <c r="K484" s="138">
        <v>0</v>
      </c>
      <c r="L484" s="138">
        <v>0</v>
      </c>
      <c r="M484" s="138">
        <v>382.1</v>
      </c>
      <c r="N484" s="241">
        <v>0</v>
      </c>
      <c r="O484" s="240">
        <v>3164</v>
      </c>
      <c r="P484" s="138">
        <v>2781.9</v>
      </c>
      <c r="Q484" s="139">
        <v>0</v>
      </c>
      <c r="R484" s="139">
        <v>0</v>
      </c>
      <c r="S484" s="138">
        <v>0</v>
      </c>
      <c r="T484" s="139">
        <v>0</v>
      </c>
      <c r="U484" s="139">
        <v>0</v>
      </c>
      <c r="V484" s="139">
        <v>0</v>
      </c>
      <c r="W484" s="139">
        <v>382.1</v>
      </c>
      <c r="X484" s="242">
        <v>0</v>
      </c>
      <c r="Y484" s="243">
        <v>3164</v>
      </c>
      <c r="Z484" s="139">
        <v>2781.9</v>
      </c>
      <c r="AA484" s="139">
        <v>0</v>
      </c>
      <c r="AB484" s="139">
        <v>0</v>
      </c>
      <c r="AC484" s="139">
        <v>0</v>
      </c>
      <c r="AD484" s="149">
        <v>0</v>
      </c>
      <c r="AE484" s="139">
        <v>0</v>
      </c>
      <c r="AF484" s="139">
        <v>0</v>
      </c>
      <c r="AG484" s="140">
        <v>382.1</v>
      </c>
      <c r="AH484" s="142">
        <v>0</v>
      </c>
      <c r="AI484" s="247">
        <v>0</v>
      </c>
      <c r="AJ484" s="138">
        <v>0</v>
      </c>
      <c r="AK484" s="138">
        <v>0</v>
      </c>
      <c r="AL484" s="138">
        <v>0</v>
      </c>
      <c r="AM484" s="138">
        <v>0</v>
      </c>
      <c r="AN484" s="138">
        <v>0</v>
      </c>
      <c r="AO484" s="138">
        <v>0</v>
      </c>
      <c r="AP484" s="138">
        <v>0</v>
      </c>
      <c r="AQ484" s="138">
        <v>0</v>
      </c>
      <c r="AR484" s="241">
        <v>0</v>
      </c>
      <c r="AS484" s="247">
        <v>100</v>
      </c>
      <c r="AT484" s="138">
        <v>100</v>
      </c>
      <c r="AU484" s="138">
        <v>0</v>
      </c>
      <c r="AV484" s="138">
        <v>0</v>
      </c>
      <c r="AW484" s="138">
        <v>0</v>
      </c>
      <c r="AX484" s="138">
        <v>0</v>
      </c>
      <c r="AY484" s="138">
        <v>0</v>
      </c>
      <c r="AZ484" s="138">
        <v>0</v>
      </c>
      <c r="BA484" s="138">
        <v>100</v>
      </c>
      <c r="BB484" s="241">
        <v>0</v>
      </c>
    </row>
    <row r="485" spans="1:54" s="174" customFormat="1" ht="18" customHeight="1" x14ac:dyDescent="0.25">
      <c r="A485" s="244">
        <v>21</v>
      </c>
      <c r="B485" s="245">
        <v>224500</v>
      </c>
      <c r="C485" s="238">
        <v>478</v>
      </c>
      <c r="D485" s="239" t="s">
        <v>1652</v>
      </c>
      <c r="E485" s="247">
        <v>1230.8</v>
      </c>
      <c r="F485" s="138">
        <v>1025</v>
      </c>
      <c r="G485" s="138">
        <v>0</v>
      </c>
      <c r="H485" s="138">
        <v>0</v>
      </c>
      <c r="I485" s="138">
        <v>0</v>
      </c>
      <c r="J485" s="138">
        <v>0</v>
      </c>
      <c r="K485" s="138">
        <v>0</v>
      </c>
      <c r="L485" s="138">
        <v>0</v>
      </c>
      <c r="M485" s="138">
        <v>205.8</v>
      </c>
      <c r="N485" s="241">
        <v>0</v>
      </c>
      <c r="O485" s="240">
        <v>1319.3999999999999</v>
      </c>
      <c r="P485" s="138">
        <v>1113.5999999999999</v>
      </c>
      <c r="Q485" s="139">
        <v>0</v>
      </c>
      <c r="R485" s="139">
        <v>0</v>
      </c>
      <c r="S485" s="138">
        <v>0</v>
      </c>
      <c r="T485" s="139">
        <v>0</v>
      </c>
      <c r="U485" s="139">
        <v>0</v>
      </c>
      <c r="V485" s="139">
        <v>0</v>
      </c>
      <c r="W485" s="139">
        <v>205.8</v>
      </c>
      <c r="X485" s="242">
        <v>0</v>
      </c>
      <c r="Y485" s="243">
        <v>1117.8398</v>
      </c>
      <c r="Z485" s="139">
        <v>1113.5999999999999</v>
      </c>
      <c r="AA485" s="139">
        <v>0</v>
      </c>
      <c r="AB485" s="139">
        <v>0</v>
      </c>
      <c r="AC485" s="139">
        <v>0</v>
      </c>
      <c r="AD485" s="149">
        <v>0</v>
      </c>
      <c r="AE485" s="139">
        <v>0</v>
      </c>
      <c r="AF485" s="139">
        <v>0</v>
      </c>
      <c r="AG485" s="140">
        <v>4.2397999999999998</v>
      </c>
      <c r="AH485" s="142">
        <v>0</v>
      </c>
      <c r="AI485" s="247">
        <v>-201.5601999999999</v>
      </c>
      <c r="AJ485" s="138">
        <v>0</v>
      </c>
      <c r="AK485" s="138">
        <v>0</v>
      </c>
      <c r="AL485" s="138">
        <v>0</v>
      </c>
      <c r="AM485" s="138">
        <v>0</v>
      </c>
      <c r="AN485" s="138">
        <v>0</v>
      </c>
      <c r="AO485" s="138">
        <v>0</v>
      </c>
      <c r="AP485" s="138">
        <v>0</v>
      </c>
      <c r="AQ485" s="138">
        <v>-201.56020000000001</v>
      </c>
      <c r="AR485" s="241">
        <v>0</v>
      </c>
      <c r="AS485" s="247">
        <v>84.723343944217078</v>
      </c>
      <c r="AT485" s="138">
        <v>100</v>
      </c>
      <c r="AU485" s="138">
        <v>0</v>
      </c>
      <c r="AV485" s="138">
        <v>0</v>
      </c>
      <c r="AW485" s="138">
        <v>0</v>
      </c>
      <c r="AX485" s="138">
        <v>0</v>
      </c>
      <c r="AY485" s="138">
        <v>0</v>
      </c>
      <c r="AZ485" s="138">
        <v>0</v>
      </c>
      <c r="BA485" s="138">
        <v>2.0601554907677353</v>
      </c>
      <c r="BB485" s="241">
        <v>0</v>
      </c>
    </row>
    <row r="486" spans="1:54" s="174" customFormat="1" ht="18" customHeight="1" x14ac:dyDescent="0.25">
      <c r="A486" s="244">
        <v>21</v>
      </c>
      <c r="B486" s="245">
        <v>224500</v>
      </c>
      <c r="C486" s="238">
        <v>479</v>
      </c>
      <c r="D486" s="239" t="s">
        <v>1653</v>
      </c>
      <c r="E486" s="247">
        <v>1518.7</v>
      </c>
      <c r="F486" s="138">
        <v>1348.8</v>
      </c>
      <c r="G486" s="138">
        <v>0</v>
      </c>
      <c r="H486" s="138">
        <v>0</v>
      </c>
      <c r="I486" s="138">
        <v>0</v>
      </c>
      <c r="J486" s="138">
        <v>0</v>
      </c>
      <c r="K486" s="138">
        <v>0</v>
      </c>
      <c r="L486" s="138">
        <v>0</v>
      </c>
      <c r="M486" s="138">
        <v>169.9</v>
      </c>
      <c r="N486" s="241">
        <v>0</v>
      </c>
      <c r="O486" s="240">
        <v>1745.7</v>
      </c>
      <c r="P486" s="138">
        <v>1575.8</v>
      </c>
      <c r="Q486" s="139">
        <v>0</v>
      </c>
      <c r="R486" s="139">
        <v>0</v>
      </c>
      <c r="S486" s="138">
        <v>0</v>
      </c>
      <c r="T486" s="139">
        <v>0</v>
      </c>
      <c r="U486" s="139">
        <v>0</v>
      </c>
      <c r="V486" s="139">
        <v>0</v>
      </c>
      <c r="W486" s="139">
        <v>169.9</v>
      </c>
      <c r="X486" s="242">
        <v>0</v>
      </c>
      <c r="Y486" s="243">
        <v>1697.4778000000001</v>
      </c>
      <c r="Z486" s="139">
        <v>1527.7</v>
      </c>
      <c r="AA486" s="139">
        <v>0</v>
      </c>
      <c r="AB486" s="139">
        <v>0</v>
      </c>
      <c r="AC486" s="139">
        <v>0</v>
      </c>
      <c r="AD486" s="149">
        <v>0</v>
      </c>
      <c r="AE486" s="139">
        <v>0</v>
      </c>
      <c r="AF486" s="139">
        <v>0</v>
      </c>
      <c r="AG486" s="140">
        <v>169.77780000000001</v>
      </c>
      <c r="AH486" s="142">
        <v>0</v>
      </c>
      <c r="AI486" s="247">
        <v>-48.22219999999993</v>
      </c>
      <c r="AJ486" s="138">
        <v>-48.099999999999909</v>
      </c>
      <c r="AK486" s="138">
        <v>0</v>
      </c>
      <c r="AL486" s="138">
        <v>0</v>
      </c>
      <c r="AM486" s="138">
        <v>0</v>
      </c>
      <c r="AN486" s="138">
        <v>0</v>
      </c>
      <c r="AO486" s="138">
        <v>0</v>
      </c>
      <c r="AP486" s="138">
        <v>0</v>
      </c>
      <c r="AQ486" s="138">
        <v>-0.12219999999999231</v>
      </c>
      <c r="AR486" s="241">
        <v>0</v>
      </c>
      <c r="AS486" s="247">
        <v>97.237658245975837</v>
      </c>
      <c r="AT486" s="138">
        <v>96.94758218047977</v>
      </c>
      <c r="AU486" s="138">
        <v>0</v>
      </c>
      <c r="AV486" s="138">
        <v>0</v>
      </c>
      <c r="AW486" s="138">
        <v>0</v>
      </c>
      <c r="AX486" s="138">
        <v>0</v>
      </c>
      <c r="AY486" s="138">
        <v>0</v>
      </c>
      <c r="AZ486" s="138">
        <v>0</v>
      </c>
      <c r="BA486" s="138">
        <v>99.928075338434368</v>
      </c>
      <c r="BB486" s="241">
        <v>0</v>
      </c>
    </row>
    <row r="487" spans="1:54" s="174" customFormat="1" ht="18" customHeight="1" x14ac:dyDescent="0.25">
      <c r="A487" s="244">
        <v>21</v>
      </c>
      <c r="B487" s="245">
        <v>224500</v>
      </c>
      <c r="C487" s="238">
        <v>480</v>
      </c>
      <c r="D487" s="239" t="s">
        <v>1622</v>
      </c>
      <c r="E487" s="247">
        <v>902</v>
      </c>
      <c r="F487" s="138">
        <v>713.7</v>
      </c>
      <c r="G487" s="138">
        <v>0</v>
      </c>
      <c r="H487" s="138">
        <v>0</v>
      </c>
      <c r="I487" s="138">
        <v>0</v>
      </c>
      <c r="J487" s="138">
        <v>0</v>
      </c>
      <c r="K487" s="138">
        <v>0</v>
      </c>
      <c r="L487" s="138">
        <v>0</v>
      </c>
      <c r="M487" s="138">
        <v>188.3</v>
      </c>
      <c r="N487" s="241">
        <v>0</v>
      </c>
      <c r="O487" s="240">
        <v>942.90000000000009</v>
      </c>
      <c r="P487" s="138">
        <v>754.6</v>
      </c>
      <c r="Q487" s="139">
        <v>0</v>
      </c>
      <c r="R487" s="139">
        <v>0</v>
      </c>
      <c r="S487" s="138">
        <v>0</v>
      </c>
      <c r="T487" s="139">
        <v>0</v>
      </c>
      <c r="U487" s="139">
        <v>0</v>
      </c>
      <c r="V487" s="139">
        <v>0</v>
      </c>
      <c r="W487" s="139">
        <v>188.3</v>
      </c>
      <c r="X487" s="242">
        <v>0</v>
      </c>
      <c r="Y487" s="243">
        <v>940.87090000000001</v>
      </c>
      <c r="Z487" s="139">
        <v>754.6</v>
      </c>
      <c r="AA487" s="139">
        <v>0</v>
      </c>
      <c r="AB487" s="139">
        <v>0</v>
      </c>
      <c r="AC487" s="139">
        <v>0</v>
      </c>
      <c r="AD487" s="149">
        <v>0</v>
      </c>
      <c r="AE487" s="139">
        <v>0</v>
      </c>
      <c r="AF487" s="139">
        <v>0</v>
      </c>
      <c r="AG487" s="140">
        <v>186.27090000000001</v>
      </c>
      <c r="AH487" s="142">
        <v>0</v>
      </c>
      <c r="AI487" s="247">
        <v>-2.0291000000000849</v>
      </c>
      <c r="AJ487" s="138">
        <v>0</v>
      </c>
      <c r="AK487" s="138">
        <v>0</v>
      </c>
      <c r="AL487" s="138">
        <v>0</v>
      </c>
      <c r="AM487" s="138">
        <v>0</v>
      </c>
      <c r="AN487" s="138">
        <v>0</v>
      </c>
      <c r="AO487" s="138">
        <v>0</v>
      </c>
      <c r="AP487" s="138">
        <v>0</v>
      </c>
      <c r="AQ487" s="138">
        <v>-2.0290999999999997</v>
      </c>
      <c r="AR487" s="241">
        <v>0</v>
      </c>
      <c r="AS487" s="247">
        <v>99.784802205960318</v>
      </c>
      <c r="AT487" s="138">
        <v>100</v>
      </c>
      <c r="AU487" s="138">
        <v>0</v>
      </c>
      <c r="AV487" s="138">
        <v>0</v>
      </c>
      <c r="AW487" s="138">
        <v>0</v>
      </c>
      <c r="AX487" s="138">
        <v>0</v>
      </c>
      <c r="AY487" s="138">
        <v>0</v>
      </c>
      <c r="AZ487" s="138">
        <v>0</v>
      </c>
      <c r="BA487" s="138">
        <v>98.922411046202868</v>
      </c>
      <c r="BB487" s="241">
        <v>0</v>
      </c>
    </row>
    <row r="488" spans="1:54" s="174" customFormat="1" ht="18" customHeight="1" x14ac:dyDescent="0.25">
      <c r="A488" s="244">
        <v>21</v>
      </c>
      <c r="B488" s="245">
        <v>224500</v>
      </c>
      <c r="C488" s="238">
        <v>481</v>
      </c>
      <c r="D488" s="239" t="s">
        <v>1654</v>
      </c>
      <c r="E488" s="247">
        <v>1169</v>
      </c>
      <c r="F488" s="138">
        <v>990.6</v>
      </c>
      <c r="G488" s="138">
        <v>0</v>
      </c>
      <c r="H488" s="138">
        <v>0</v>
      </c>
      <c r="I488" s="138">
        <v>0</v>
      </c>
      <c r="J488" s="138">
        <v>0</v>
      </c>
      <c r="K488" s="138">
        <v>0</v>
      </c>
      <c r="L488" s="138">
        <v>0</v>
      </c>
      <c r="M488" s="138">
        <v>178.4</v>
      </c>
      <c r="N488" s="241">
        <v>0</v>
      </c>
      <c r="O488" s="240">
        <v>1253.7</v>
      </c>
      <c r="P488" s="138">
        <v>1075.3</v>
      </c>
      <c r="Q488" s="139">
        <v>0</v>
      </c>
      <c r="R488" s="139">
        <v>0</v>
      </c>
      <c r="S488" s="138">
        <v>0</v>
      </c>
      <c r="T488" s="139">
        <v>0</v>
      </c>
      <c r="U488" s="139">
        <v>0</v>
      </c>
      <c r="V488" s="139">
        <v>0</v>
      </c>
      <c r="W488" s="139">
        <v>178.4</v>
      </c>
      <c r="X488" s="242">
        <v>0</v>
      </c>
      <c r="Y488" s="243">
        <v>1185.1018999999999</v>
      </c>
      <c r="Z488" s="139">
        <v>1006.8</v>
      </c>
      <c r="AA488" s="139">
        <v>0</v>
      </c>
      <c r="AB488" s="139">
        <v>0</v>
      </c>
      <c r="AC488" s="139">
        <v>0</v>
      </c>
      <c r="AD488" s="149">
        <v>0</v>
      </c>
      <c r="AE488" s="139">
        <v>0</v>
      </c>
      <c r="AF488" s="139">
        <v>0</v>
      </c>
      <c r="AG488" s="140">
        <v>178.30189999999999</v>
      </c>
      <c r="AH488" s="142">
        <v>0</v>
      </c>
      <c r="AI488" s="247">
        <v>-68.598100000000159</v>
      </c>
      <c r="AJ488" s="138">
        <v>-68.5</v>
      </c>
      <c r="AK488" s="138">
        <v>0</v>
      </c>
      <c r="AL488" s="138">
        <v>0</v>
      </c>
      <c r="AM488" s="138">
        <v>0</v>
      </c>
      <c r="AN488" s="138">
        <v>0</v>
      </c>
      <c r="AO488" s="138">
        <v>0</v>
      </c>
      <c r="AP488" s="138">
        <v>0</v>
      </c>
      <c r="AQ488" s="138">
        <v>-9.8100000000016507E-2</v>
      </c>
      <c r="AR488" s="241">
        <v>0</v>
      </c>
      <c r="AS488" s="247">
        <v>94.528348089654614</v>
      </c>
      <c r="AT488" s="138">
        <v>93.629684739142562</v>
      </c>
      <c r="AU488" s="138">
        <v>0</v>
      </c>
      <c r="AV488" s="138">
        <v>0</v>
      </c>
      <c r="AW488" s="138">
        <v>0</v>
      </c>
      <c r="AX488" s="138">
        <v>0</v>
      </c>
      <c r="AY488" s="138">
        <v>0</v>
      </c>
      <c r="AZ488" s="138">
        <v>0</v>
      </c>
      <c r="BA488" s="138">
        <v>99.945011210762331</v>
      </c>
      <c r="BB488" s="241">
        <v>0</v>
      </c>
    </row>
    <row r="489" spans="1:54" s="174" customFormat="1" ht="18" customHeight="1" x14ac:dyDescent="0.25">
      <c r="A489" s="244">
        <v>21</v>
      </c>
      <c r="B489" s="245">
        <v>224500</v>
      </c>
      <c r="C489" s="238">
        <v>482</v>
      </c>
      <c r="D489" s="239" t="s">
        <v>1655</v>
      </c>
      <c r="E489" s="247">
        <v>1213.3</v>
      </c>
      <c r="F489" s="138">
        <v>1012.8</v>
      </c>
      <c r="G489" s="138">
        <v>0</v>
      </c>
      <c r="H489" s="138">
        <v>0</v>
      </c>
      <c r="I489" s="138">
        <v>0</v>
      </c>
      <c r="J489" s="138">
        <v>0</v>
      </c>
      <c r="K489" s="138">
        <v>0</v>
      </c>
      <c r="L489" s="138">
        <v>0</v>
      </c>
      <c r="M489" s="138">
        <v>200.5</v>
      </c>
      <c r="N489" s="241">
        <v>0</v>
      </c>
      <c r="O489" s="240">
        <v>1292.2</v>
      </c>
      <c r="P489" s="138">
        <v>1091.7</v>
      </c>
      <c r="Q489" s="139">
        <v>0</v>
      </c>
      <c r="R489" s="139">
        <v>0</v>
      </c>
      <c r="S489" s="138">
        <v>0</v>
      </c>
      <c r="T489" s="139">
        <v>0</v>
      </c>
      <c r="U489" s="139">
        <v>0</v>
      </c>
      <c r="V489" s="139">
        <v>0</v>
      </c>
      <c r="W489" s="139">
        <v>200.5</v>
      </c>
      <c r="X489" s="242">
        <v>0</v>
      </c>
      <c r="Y489" s="243">
        <v>1292.2</v>
      </c>
      <c r="Z489" s="139">
        <v>1091.7</v>
      </c>
      <c r="AA489" s="139">
        <v>0</v>
      </c>
      <c r="AB489" s="139">
        <v>0</v>
      </c>
      <c r="AC489" s="139">
        <v>0</v>
      </c>
      <c r="AD489" s="149">
        <v>0</v>
      </c>
      <c r="AE489" s="139">
        <v>0</v>
      </c>
      <c r="AF489" s="139">
        <v>0</v>
      </c>
      <c r="AG489" s="140">
        <v>200.5</v>
      </c>
      <c r="AH489" s="142">
        <v>0</v>
      </c>
      <c r="AI489" s="247">
        <v>0</v>
      </c>
      <c r="AJ489" s="138">
        <v>0</v>
      </c>
      <c r="AK489" s="138">
        <v>0</v>
      </c>
      <c r="AL489" s="138">
        <v>0</v>
      </c>
      <c r="AM489" s="138">
        <v>0</v>
      </c>
      <c r="AN489" s="138">
        <v>0</v>
      </c>
      <c r="AO489" s="138">
        <v>0</v>
      </c>
      <c r="AP489" s="138">
        <v>0</v>
      </c>
      <c r="AQ489" s="138">
        <v>0</v>
      </c>
      <c r="AR489" s="241">
        <v>0</v>
      </c>
      <c r="AS489" s="247">
        <v>100</v>
      </c>
      <c r="AT489" s="138">
        <v>100</v>
      </c>
      <c r="AU489" s="138">
        <v>0</v>
      </c>
      <c r="AV489" s="138">
        <v>0</v>
      </c>
      <c r="AW489" s="138">
        <v>0</v>
      </c>
      <c r="AX489" s="138">
        <v>0</v>
      </c>
      <c r="AY489" s="138">
        <v>0</v>
      </c>
      <c r="AZ489" s="138">
        <v>0</v>
      </c>
      <c r="BA489" s="138">
        <v>100</v>
      </c>
      <c r="BB489" s="241">
        <v>0</v>
      </c>
    </row>
    <row r="490" spans="1:54" s="174" customFormat="1" ht="18" customHeight="1" x14ac:dyDescent="0.25">
      <c r="A490" s="244">
        <v>21</v>
      </c>
      <c r="B490" s="245">
        <v>224500</v>
      </c>
      <c r="C490" s="238">
        <v>483</v>
      </c>
      <c r="D490" s="239" t="s">
        <v>1656</v>
      </c>
      <c r="E490" s="247">
        <v>892.7</v>
      </c>
      <c r="F490" s="138">
        <v>792.7</v>
      </c>
      <c r="G490" s="138">
        <v>0</v>
      </c>
      <c r="H490" s="138">
        <v>0</v>
      </c>
      <c r="I490" s="138">
        <v>0</v>
      </c>
      <c r="J490" s="138">
        <v>0</v>
      </c>
      <c r="K490" s="138">
        <v>0</v>
      </c>
      <c r="L490" s="138">
        <v>0</v>
      </c>
      <c r="M490" s="138">
        <v>100</v>
      </c>
      <c r="N490" s="241">
        <v>0</v>
      </c>
      <c r="O490" s="240">
        <v>964.7</v>
      </c>
      <c r="P490" s="138">
        <v>864.7</v>
      </c>
      <c r="Q490" s="139">
        <v>0</v>
      </c>
      <c r="R490" s="139">
        <v>0</v>
      </c>
      <c r="S490" s="138">
        <v>0</v>
      </c>
      <c r="T490" s="139">
        <v>0</v>
      </c>
      <c r="U490" s="139">
        <v>0</v>
      </c>
      <c r="V490" s="139">
        <v>0</v>
      </c>
      <c r="W490" s="139">
        <v>100</v>
      </c>
      <c r="X490" s="242">
        <v>0</v>
      </c>
      <c r="Y490" s="243">
        <v>938.1</v>
      </c>
      <c r="Z490" s="139">
        <v>838.1</v>
      </c>
      <c r="AA490" s="139">
        <v>0</v>
      </c>
      <c r="AB490" s="139">
        <v>0</v>
      </c>
      <c r="AC490" s="139">
        <v>0</v>
      </c>
      <c r="AD490" s="149">
        <v>0</v>
      </c>
      <c r="AE490" s="139">
        <v>0</v>
      </c>
      <c r="AF490" s="139">
        <v>0</v>
      </c>
      <c r="AG490" s="140">
        <v>100</v>
      </c>
      <c r="AH490" s="142">
        <v>0</v>
      </c>
      <c r="AI490" s="247">
        <v>-26.600000000000023</v>
      </c>
      <c r="AJ490" s="138">
        <v>-26.600000000000023</v>
      </c>
      <c r="AK490" s="138">
        <v>0</v>
      </c>
      <c r="AL490" s="138">
        <v>0</v>
      </c>
      <c r="AM490" s="138">
        <v>0</v>
      </c>
      <c r="AN490" s="138">
        <v>0</v>
      </c>
      <c r="AO490" s="138">
        <v>0</v>
      </c>
      <c r="AP490" s="138">
        <v>0</v>
      </c>
      <c r="AQ490" s="138">
        <v>0</v>
      </c>
      <c r="AR490" s="241">
        <v>0</v>
      </c>
      <c r="AS490" s="247">
        <v>97.242666113817762</v>
      </c>
      <c r="AT490" s="138">
        <v>96.923788597201337</v>
      </c>
      <c r="AU490" s="138">
        <v>0</v>
      </c>
      <c r="AV490" s="138">
        <v>0</v>
      </c>
      <c r="AW490" s="138">
        <v>0</v>
      </c>
      <c r="AX490" s="138">
        <v>0</v>
      </c>
      <c r="AY490" s="138">
        <v>0</v>
      </c>
      <c r="AZ490" s="138">
        <v>0</v>
      </c>
      <c r="BA490" s="138">
        <v>100</v>
      </c>
      <c r="BB490" s="241">
        <v>0</v>
      </c>
    </row>
    <row r="491" spans="1:54" s="174" customFormat="1" ht="32.25" customHeight="1" x14ac:dyDescent="0.25">
      <c r="A491" s="244">
        <v>21</v>
      </c>
      <c r="B491" s="245">
        <v>224500</v>
      </c>
      <c r="C491" s="238">
        <v>484</v>
      </c>
      <c r="D491" s="239" t="s">
        <v>1657</v>
      </c>
      <c r="E491" s="247">
        <v>1833.8999999999999</v>
      </c>
      <c r="F491" s="138">
        <v>1610.8</v>
      </c>
      <c r="G491" s="138">
        <v>0</v>
      </c>
      <c r="H491" s="138">
        <v>0</v>
      </c>
      <c r="I491" s="138">
        <v>0</v>
      </c>
      <c r="J491" s="138">
        <v>0</v>
      </c>
      <c r="K491" s="138">
        <v>0</v>
      </c>
      <c r="L491" s="138">
        <v>0</v>
      </c>
      <c r="M491" s="138">
        <v>223.1</v>
      </c>
      <c r="N491" s="241">
        <v>0</v>
      </c>
      <c r="O491" s="240">
        <v>1997.8999999999999</v>
      </c>
      <c r="P491" s="138">
        <v>1774.8</v>
      </c>
      <c r="Q491" s="139">
        <v>0</v>
      </c>
      <c r="R491" s="139">
        <v>0</v>
      </c>
      <c r="S491" s="138">
        <v>0</v>
      </c>
      <c r="T491" s="139">
        <v>0</v>
      </c>
      <c r="U491" s="139">
        <v>0</v>
      </c>
      <c r="V491" s="139">
        <v>0</v>
      </c>
      <c r="W491" s="139">
        <v>223.1</v>
      </c>
      <c r="X491" s="242">
        <v>0</v>
      </c>
      <c r="Y491" s="243">
        <v>1997.4427000000001</v>
      </c>
      <c r="Z491" s="139">
        <v>1774.8</v>
      </c>
      <c r="AA491" s="139">
        <v>0</v>
      </c>
      <c r="AB491" s="139">
        <v>0</v>
      </c>
      <c r="AC491" s="139">
        <v>0</v>
      </c>
      <c r="AD491" s="149">
        <v>0</v>
      </c>
      <c r="AE491" s="139">
        <v>0</v>
      </c>
      <c r="AF491" s="139">
        <v>0</v>
      </c>
      <c r="AG491" s="140">
        <v>222.64269999999999</v>
      </c>
      <c r="AH491" s="142">
        <v>0</v>
      </c>
      <c r="AI491" s="247">
        <v>-0.45729999999980464</v>
      </c>
      <c r="AJ491" s="138">
        <v>0</v>
      </c>
      <c r="AK491" s="138">
        <v>0</v>
      </c>
      <c r="AL491" s="138">
        <v>0</v>
      </c>
      <c r="AM491" s="138">
        <v>0</v>
      </c>
      <c r="AN491" s="138">
        <v>0</v>
      </c>
      <c r="AO491" s="138">
        <v>0</v>
      </c>
      <c r="AP491" s="138">
        <v>0</v>
      </c>
      <c r="AQ491" s="138">
        <v>-0.45730000000000359</v>
      </c>
      <c r="AR491" s="241">
        <v>0</v>
      </c>
      <c r="AS491" s="247">
        <v>99.977110966514843</v>
      </c>
      <c r="AT491" s="138">
        <v>100</v>
      </c>
      <c r="AU491" s="138">
        <v>0</v>
      </c>
      <c r="AV491" s="138">
        <v>0</v>
      </c>
      <c r="AW491" s="138">
        <v>0</v>
      </c>
      <c r="AX491" s="138">
        <v>0</v>
      </c>
      <c r="AY491" s="138">
        <v>0</v>
      </c>
      <c r="AZ491" s="138">
        <v>0</v>
      </c>
      <c r="BA491" s="138">
        <v>99.795024652622146</v>
      </c>
      <c r="BB491" s="241">
        <v>0</v>
      </c>
    </row>
    <row r="492" spans="1:54" s="174" customFormat="1" ht="31.5" customHeight="1" x14ac:dyDescent="0.25">
      <c r="A492" s="244">
        <v>21</v>
      </c>
      <c r="B492" s="245">
        <v>224500</v>
      </c>
      <c r="C492" s="238">
        <v>485</v>
      </c>
      <c r="D492" s="239" t="s">
        <v>1658</v>
      </c>
      <c r="E492" s="247">
        <v>1384.3</v>
      </c>
      <c r="F492" s="138">
        <v>1154.5</v>
      </c>
      <c r="G492" s="138">
        <v>0</v>
      </c>
      <c r="H492" s="138">
        <v>0</v>
      </c>
      <c r="I492" s="138">
        <v>0</v>
      </c>
      <c r="J492" s="138">
        <v>0</v>
      </c>
      <c r="K492" s="138">
        <v>0</v>
      </c>
      <c r="L492" s="138">
        <v>0</v>
      </c>
      <c r="M492" s="138">
        <v>229.8</v>
      </c>
      <c r="N492" s="241">
        <v>0</v>
      </c>
      <c r="O492" s="240">
        <v>1528.2000000000003</v>
      </c>
      <c r="P492" s="138">
        <v>1298.4000000000001</v>
      </c>
      <c r="Q492" s="139">
        <v>0</v>
      </c>
      <c r="R492" s="139">
        <v>0</v>
      </c>
      <c r="S492" s="138">
        <v>0</v>
      </c>
      <c r="T492" s="139">
        <v>0</v>
      </c>
      <c r="U492" s="139">
        <v>0</v>
      </c>
      <c r="V492" s="139">
        <v>0</v>
      </c>
      <c r="W492" s="139">
        <v>229.8</v>
      </c>
      <c r="X492" s="242">
        <v>0</v>
      </c>
      <c r="Y492" s="243">
        <v>1524.9318000000001</v>
      </c>
      <c r="Z492" s="139">
        <v>1296.4338</v>
      </c>
      <c r="AA492" s="139">
        <v>0</v>
      </c>
      <c r="AB492" s="139">
        <v>0</v>
      </c>
      <c r="AC492" s="139">
        <v>0</v>
      </c>
      <c r="AD492" s="149">
        <v>0</v>
      </c>
      <c r="AE492" s="139">
        <v>0</v>
      </c>
      <c r="AF492" s="139">
        <v>0</v>
      </c>
      <c r="AG492" s="140">
        <v>228.49799999999999</v>
      </c>
      <c r="AH492" s="142">
        <v>0</v>
      </c>
      <c r="AI492" s="247">
        <v>-3.2682000000002063</v>
      </c>
      <c r="AJ492" s="138">
        <v>-1.9662000000000717</v>
      </c>
      <c r="AK492" s="138">
        <v>0</v>
      </c>
      <c r="AL492" s="138">
        <v>0</v>
      </c>
      <c r="AM492" s="138">
        <v>0</v>
      </c>
      <c r="AN492" s="138">
        <v>0</v>
      </c>
      <c r="AO492" s="138">
        <v>0</v>
      </c>
      <c r="AP492" s="138">
        <v>0</v>
      </c>
      <c r="AQ492" s="138">
        <v>-1.3020000000000209</v>
      </c>
      <c r="AR492" s="241">
        <v>0</v>
      </c>
      <c r="AS492" s="247">
        <v>99.786140557518635</v>
      </c>
      <c r="AT492" s="138">
        <v>99.848567467652487</v>
      </c>
      <c r="AU492" s="138">
        <v>0</v>
      </c>
      <c r="AV492" s="138">
        <v>0</v>
      </c>
      <c r="AW492" s="138">
        <v>0</v>
      </c>
      <c r="AX492" s="138">
        <v>0</v>
      </c>
      <c r="AY492" s="138">
        <v>0</v>
      </c>
      <c r="AZ492" s="138">
        <v>0</v>
      </c>
      <c r="BA492" s="138">
        <v>99.433420365535241</v>
      </c>
      <c r="BB492" s="241">
        <v>0</v>
      </c>
    </row>
    <row r="493" spans="1:54" s="174" customFormat="1" ht="18" customHeight="1" x14ac:dyDescent="0.25">
      <c r="A493" s="244">
        <v>21</v>
      </c>
      <c r="B493" s="245">
        <v>224500</v>
      </c>
      <c r="C493" s="238">
        <v>486</v>
      </c>
      <c r="D493" s="239" t="s">
        <v>1659</v>
      </c>
      <c r="E493" s="247">
        <v>894.8</v>
      </c>
      <c r="F493" s="138">
        <v>777.3</v>
      </c>
      <c r="G493" s="138">
        <v>0</v>
      </c>
      <c r="H493" s="138">
        <v>0</v>
      </c>
      <c r="I493" s="138">
        <v>0</v>
      </c>
      <c r="J493" s="138">
        <v>0</v>
      </c>
      <c r="K493" s="138">
        <v>0</v>
      </c>
      <c r="L493" s="138">
        <v>0</v>
      </c>
      <c r="M493" s="138">
        <v>117.5</v>
      </c>
      <c r="N493" s="241">
        <v>0</v>
      </c>
      <c r="O493" s="240">
        <v>1014</v>
      </c>
      <c r="P493" s="138">
        <v>896.5</v>
      </c>
      <c r="Q493" s="139">
        <v>0</v>
      </c>
      <c r="R493" s="139">
        <v>0</v>
      </c>
      <c r="S493" s="138">
        <v>0</v>
      </c>
      <c r="T493" s="139">
        <v>0</v>
      </c>
      <c r="U493" s="139">
        <v>0</v>
      </c>
      <c r="V493" s="139">
        <v>0</v>
      </c>
      <c r="W493" s="139">
        <v>117.5</v>
      </c>
      <c r="X493" s="242">
        <v>0</v>
      </c>
      <c r="Y493" s="243">
        <v>1013.9855</v>
      </c>
      <c r="Z493" s="139">
        <v>896.5</v>
      </c>
      <c r="AA493" s="139">
        <v>0</v>
      </c>
      <c r="AB493" s="139">
        <v>0</v>
      </c>
      <c r="AC493" s="139">
        <v>0</v>
      </c>
      <c r="AD493" s="149">
        <v>0</v>
      </c>
      <c r="AE493" s="139">
        <v>0</v>
      </c>
      <c r="AF493" s="139">
        <v>0</v>
      </c>
      <c r="AG493" s="140">
        <v>117.4855</v>
      </c>
      <c r="AH493" s="142">
        <v>0</v>
      </c>
      <c r="AI493" s="247">
        <v>-1.4499999999998181E-2</v>
      </c>
      <c r="AJ493" s="138">
        <v>0</v>
      </c>
      <c r="AK493" s="138">
        <v>0</v>
      </c>
      <c r="AL493" s="138">
        <v>0</v>
      </c>
      <c r="AM493" s="138">
        <v>0</v>
      </c>
      <c r="AN493" s="138">
        <v>0</v>
      </c>
      <c r="AO493" s="138">
        <v>0</v>
      </c>
      <c r="AP493" s="138">
        <v>0</v>
      </c>
      <c r="AQ493" s="138">
        <v>-1.4499999999998181E-2</v>
      </c>
      <c r="AR493" s="241">
        <v>0</v>
      </c>
      <c r="AS493" s="247">
        <v>99.998570019723871</v>
      </c>
      <c r="AT493" s="138">
        <v>100</v>
      </c>
      <c r="AU493" s="138">
        <v>0</v>
      </c>
      <c r="AV493" s="138">
        <v>0</v>
      </c>
      <c r="AW493" s="138">
        <v>0</v>
      </c>
      <c r="AX493" s="138">
        <v>0</v>
      </c>
      <c r="AY493" s="138">
        <v>0</v>
      </c>
      <c r="AZ493" s="138">
        <v>0</v>
      </c>
      <c r="BA493" s="138">
        <v>99.987659574468097</v>
      </c>
      <c r="BB493" s="241">
        <v>0</v>
      </c>
    </row>
    <row r="494" spans="1:54" s="174" customFormat="1" ht="18" customHeight="1" x14ac:dyDescent="0.25">
      <c r="A494" s="244">
        <v>21</v>
      </c>
      <c r="B494" s="245">
        <v>224500</v>
      </c>
      <c r="C494" s="238">
        <v>487</v>
      </c>
      <c r="D494" s="239" t="s">
        <v>1660</v>
      </c>
      <c r="E494" s="247">
        <v>660.8</v>
      </c>
      <c r="F494" s="138">
        <v>543.5</v>
      </c>
      <c r="G494" s="138">
        <v>0</v>
      </c>
      <c r="H494" s="138">
        <v>0</v>
      </c>
      <c r="I494" s="138">
        <v>0</v>
      </c>
      <c r="J494" s="138">
        <v>0</v>
      </c>
      <c r="K494" s="138">
        <v>0</v>
      </c>
      <c r="L494" s="138">
        <v>0</v>
      </c>
      <c r="M494" s="138">
        <v>117.3</v>
      </c>
      <c r="N494" s="241">
        <v>0</v>
      </c>
      <c r="O494" s="240">
        <v>705.19999999999993</v>
      </c>
      <c r="P494" s="138">
        <v>587.9</v>
      </c>
      <c r="Q494" s="139">
        <v>0</v>
      </c>
      <c r="R494" s="139">
        <v>0</v>
      </c>
      <c r="S494" s="138">
        <v>0</v>
      </c>
      <c r="T494" s="139">
        <v>0</v>
      </c>
      <c r="U494" s="139">
        <v>0</v>
      </c>
      <c r="V494" s="139">
        <v>0</v>
      </c>
      <c r="W494" s="139">
        <v>117.3</v>
      </c>
      <c r="X494" s="242">
        <v>0</v>
      </c>
      <c r="Y494" s="243">
        <v>551.75229999999999</v>
      </c>
      <c r="Z494" s="139">
        <v>434.46409999999997</v>
      </c>
      <c r="AA494" s="139">
        <v>0</v>
      </c>
      <c r="AB494" s="139">
        <v>0</v>
      </c>
      <c r="AC494" s="139">
        <v>0</v>
      </c>
      <c r="AD494" s="149">
        <v>0</v>
      </c>
      <c r="AE494" s="139">
        <v>0</v>
      </c>
      <c r="AF494" s="139">
        <v>0</v>
      </c>
      <c r="AG494" s="140">
        <v>117.2882</v>
      </c>
      <c r="AH494" s="142">
        <v>0</v>
      </c>
      <c r="AI494" s="247">
        <v>-153.44769999999994</v>
      </c>
      <c r="AJ494" s="138">
        <v>-153.4359</v>
      </c>
      <c r="AK494" s="138">
        <v>0</v>
      </c>
      <c r="AL494" s="138">
        <v>0</v>
      </c>
      <c r="AM494" s="138">
        <v>0</v>
      </c>
      <c r="AN494" s="138">
        <v>0</v>
      </c>
      <c r="AO494" s="138">
        <v>0</v>
      </c>
      <c r="AP494" s="138">
        <v>0</v>
      </c>
      <c r="AQ494" s="138">
        <v>-1.1799999999993815E-2</v>
      </c>
      <c r="AR494" s="241">
        <v>0</v>
      </c>
      <c r="AS494" s="247">
        <v>78.240541690300631</v>
      </c>
      <c r="AT494" s="138">
        <v>73.901020581731586</v>
      </c>
      <c r="AU494" s="138">
        <v>0</v>
      </c>
      <c r="AV494" s="138">
        <v>0</v>
      </c>
      <c r="AW494" s="138">
        <v>0</v>
      </c>
      <c r="AX494" s="138">
        <v>0</v>
      </c>
      <c r="AY494" s="138">
        <v>0</v>
      </c>
      <c r="AZ494" s="138">
        <v>0</v>
      </c>
      <c r="BA494" s="138">
        <v>99.989940323955679</v>
      </c>
      <c r="BB494" s="241">
        <v>0</v>
      </c>
    </row>
    <row r="495" spans="1:54" s="174" customFormat="1" ht="18" customHeight="1" x14ac:dyDescent="0.25">
      <c r="A495" s="244">
        <v>21</v>
      </c>
      <c r="B495" s="245">
        <v>224500</v>
      </c>
      <c r="C495" s="238">
        <v>488</v>
      </c>
      <c r="D495" s="239" t="s">
        <v>1661</v>
      </c>
      <c r="E495" s="247">
        <v>1829</v>
      </c>
      <c r="F495" s="138">
        <v>1485.9</v>
      </c>
      <c r="G495" s="138">
        <v>0</v>
      </c>
      <c r="H495" s="138">
        <v>0</v>
      </c>
      <c r="I495" s="138">
        <v>0</v>
      </c>
      <c r="J495" s="138">
        <v>0</v>
      </c>
      <c r="K495" s="138">
        <v>0</v>
      </c>
      <c r="L495" s="138">
        <v>0</v>
      </c>
      <c r="M495" s="138">
        <v>343.1</v>
      </c>
      <c r="N495" s="241">
        <v>0</v>
      </c>
      <c r="O495" s="240">
        <v>1940.6</v>
      </c>
      <c r="P495" s="138">
        <v>1597.5</v>
      </c>
      <c r="Q495" s="139">
        <v>0</v>
      </c>
      <c r="R495" s="139">
        <v>0</v>
      </c>
      <c r="S495" s="138">
        <v>0</v>
      </c>
      <c r="T495" s="139">
        <v>0</v>
      </c>
      <c r="U495" s="139">
        <v>0</v>
      </c>
      <c r="V495" s="139">
        <v>0</v>
      </c>
      <c r="W495" s="139">
        <v>343.1</v>
      </c>
      <c r="X495" s="242">
        <v>0</v>
      </c>
      <c r="Y495" s="243">
        <v>1940.4646</v>
      </c>
      <c r="Z495" s="139">
        <v>1597.5</v>
      </c>
      <c r="AA495" s="139">
        <v>0</v>
      </c>
      <c r="AB495" s="139">
        <v>0</v>
      </c>
      <c r="AC495" s="139">
        <v>0</v>
      </c>
      <c r="AD495" s="149">
        <v>0</v>
      </c>
      <c r="AE495" s="139">
        <v>0</v>
      </c>
      <c r="AF495" s="139">
        <v>0</v>
      </c>
      <c r="AG495" s="140">
        <v>342.96460000000002</v>
      </c>
      <c r="AH495" s="142">
        <v>0</v>
      </c>
      <c r="AI495" s="247">
        <v>-0.1353999999998905</v>
      </c>
      <c r="AJ495" s="138">
        <v>0</v>
      </c>
      <c r="AK495" s="138">
        <v>0</v>
      </c>
      <c r="AL495" s="138">
        <v>0</v>
      </c>
      <c r="AM495" s="138">
        <v>0</v>
      </c>
      <c r="AN495" s="138">
        <v>0</v>
      </c>
      <c r="AO495" s="138">
        <v>0</v>
      </c>
      <c r="AP495" s="138">
        <v>0</v>
      </c>
      <c r="AQ495" s="138">
        <v>-0.13540000000000418</v>
      </c>
      <c r="AR495" s="241">
        <v>0</v>
      </c>
      <c r="AS495" s="247">
        <v>99.99302277646089</v>
      </c>
      <c r="AT495" s="138">
        <v>100</v>
      </c>
      <c r="AU495" s="138">
        <v>0</v>
      </c>
      <c r="AV495" s="138">
        <v>0</v>
      </c>
      <c r="AW495" s="138">
        <v>0</v>
      </c>
      <c r="AX495" s="138">
        <v>0</v>
      </c>
      <c r="AY495" s="138">
        <v>0</v>
      </c>
      <c r="AZ495" s="138">
        <v>0</v>
      </c>
      <c r="BA495" s="138">
        <v>99.960536286796852</v>
      </c>
      <c r="BB495" s="241">
        <v>0</v>
      </c>
    </row>
    <row r="496" spans="1:54" s="174" customFormat="1" ht="18" customHeight="1" x14ac:dyDescent="0.25">
      <c r="A496" s="244">
        <v>21</v>
      </c>
      <c r="B496" s="245">
        <v>224500</v>
      </c>
      <c r="C496" s="238">
        <v>489</v>
      </c>
      <c r="D496" s="239" t="s">
        <v>1662</v>
      </c>
      <c r="E496" s="247">
        <v>990.7</v>
      </c>
      <c r="F496" s="138">
        <v>777.2</v>
      </c>
      <c r="G496" s="138">
        <v>0</v>
      </c>
      <c r="H496" s="138">
        <v>0</v>
      </c>
      <c r="I496" s="138">
        <v>0</v>
      </c>
      <c r="J496" s="138">
        <v>0</v>
      </c>
      <c r="K496" s="138">
        <v>0</v>
      </c>
      <c r="L496" s="138">
        <v>0</v>
      </c>
      <c r="M496" s="138">
        <v>213.5</v>
      </c>
      <c r="N496" s="241">
        <v>0</v>
      </c>
      <c r="O496" s="240">
        <v>1089.8</v>
      </c>
      <c r="P496" s="138">
        <v>876.3</v>
      </c>
      <c r="Q496" s="139">
        <v>0</v>
      </c>
      <c r="R496" s="139">
        <v>0</v>
      </c>
      <c r="S496" s="138">
        <v>0</v>
      </c>
      <c r="T496" s="139">
        <v>0</v>
      </c>
      <c r="U496" s="139">
        <v>0</v>
      </c>
      <c r="V496" s="139">
        <v>0</v>
      </c>
      <c r="W496" s="139">
        <v>213.5</v>
      </c>
      <c r="X496" s="242">
        <v>0</v>
      </c>
      <c r="Y496" s="243">
        <v>971.15129999999999</v>
      </c>
      <c r="Z496" s="139">
        <v>757.72659999999996</v>
      </c>
      <c r="AA496" s="139">
        <v>0</v>
      </c>
      <c r="AB496" s="139">
        <v>0</v>
      </c>
      <c r="AC496" s="139">
        <v>0</v>
      </c>
      <c r="AD496" s="149">
        <v>0</v>
      </c>
      <c r="AE496" s="139">
        <v>0</v>
      </c>
      <c r="AF496" s="139">
        <v>0</v>
      </c>
      <c r="AG496" s="140">
        <v>213.4247</v>
      </c>
      <c r="AH496" s="142">
        <v>0</v>
      </c>
      <c r="AI496" s="247">
        <v>-118.64869999999996</v>
      </c>
      <c r="AJ496" s="138">
        <v>-118.57339999999999</v>
      </c>
      <c r="AK496" s="138">
        <v>0</v>
      </c>
      <c r="AL496" s="138">
        <v>0</v>
      </c>
      <c r="AM496" s="138">
        <v>0</v>
      </c>
      <c r="AN496" s="138">
        <v>0</v>
      </c>
      <c r="AO496" s="138">
        <v>0</v>
      </c>
      <c r="AP496" s="138">
        <v>0</v>
      </c>
      <c r="AQ496" s="138">
        <v>-7.529999999999859E-2</v>
      </c>
      <c r="AR496" s="241">
        <v>0</v>
      </c>
      <c r="AS496" s="247">
        <v>89.11280051385576</v>
      </c>
      <c r="AT496" s="138">
        <v>86.468857697135675</v>
      </c>
      <c r="AU496" s="138">
        <v>0</v>
      </c>
      <c r="AV496" s="138">
        <v>0</v>
      </c>
      <c r="AW496" s="138">
        <v>0</v>
      </c>
      <c r="AX496" s="138">
        <v>0</v>
      </c>
      <c r="AY496" s="138">
        <v>0</v>
      </c>
      <c r="AZ496" s="138">
        <v>0</v>
      </c>
      <c r="BA496" s="138">
        <v>99.964730679156915</v>
      </c>
      <c r="BB496" s="241">
        <v>0</v>
      </c>
    </row>
    <row r="497" spans="1:54" s="174" customFormat="1" ht="18" customHeight="1" x14ac:dyDescent="0.25">
      <c r="A497" s="244">
        <v>21</v>
      </c>
      <c r="B497" s="245">
        <v>224500</v>
      </c>
      <c r="C497" s="238">
        <v>490</v>
      </c>
      <c r="D497" s="239" t="s">
        <v>1663</v>
      </c>
      <c r="E497" s="247">
        <v>1316</v>
      </c>
      <c r="F497" s="138">
        <v>1121.0999999999999</v>
      </c>
      <c r="G497" s="138">
        <v>0</v>
      </c>
      <c r="H497" s="138">
        <v>0</v>
      </c>
      <c r="I497" s="138">
        <v>0</v>
      </c>
      <c r="J497" s="138">
        <v>0</v>
      </c>
      <c r="K497" s="138">
        <v>0</v>
      </c>
      <c r="L497" s="138">
        <v>0</v>
      </c>
      <c r="M497" s="138">
        <v>194.9</v>
      </c>
      <c r="N497" s="241">
        <v>0</v>
      </c>
      <c r="O497" s="240">
        <v>1446.5000000000002</v>
      </c>
      <c r="P497" s="138">
        <v>1251.6000000000001</v>
      </c>
      <c r="Q497" s="139">
        <v>0</v>
      </c>
      <c r="R497" s="139">
        <v>0</v>
      </c>
      <c r="S497" s="138">
        <v>0</v>
      </c>
      <c r="T497" s="139">
        <v>0</v>
      </c>
      <c r="U497" s="139">
        <v>0</v>
      </c>
      <c r="V497" s="139">
        <v>0</v>
      </c>
      <c r="W497" s="139">
        <v>194.9</v>
      </c>
      <c r="X497" s="242">
        <v>0</v>
      </c>
      <c r="Y497" s="243">
        <v>1444.3181</v>
      </c>
      <c r="Z497" s="139">
        <v>1250.2873</v>
      </c>
      <c r="AA497" s="139">
        <v>0</v>
      </c>
      <c r="AB497" s="139">
        <v>0</v>
      </c>
      <c r="AC497" s="139">
        <v>0</v>
      </c>
      <c r="AD497" s="149">
        <v>0</v>
      </c>
      <c r="AE497" s="139">
        <v>0</v>
      </c>
      <c r="AF497" s="139">
        <v>0</v>
      </c>
      <c r="AG497" s="140">
        <v>194.0308</v>
      </c>
      <c r="AH497" s="142">
        <v>0</v>
      </c>
      <c r="AI497" s="247">
        <v>-2.1819000000002688</v>
      </c>
      <c r="AJ497" s="138">
        <v>-1.3127000000001772</v>
      </c>
      <c r="AK497" s="138">
        <v>0</v>
      </c>
      <c r="AL497" s="138">
        <v>0</v>
      </c>
      <c r="AM497" s="138">
        <v>0</v>
      </c>
      <c r="AN497" s="138">
        <v>0</v>
      </c>
      <c r="AO497" s="138">
        <v>0</v>
      </c>
      <c r="AP497" s="138">
        <v>0</v>
      </c>
      <c r="AQ497" s="138">
        <v>-0.86920000000000641</v>
      </c>
      <c r="AR497" s="241">
        <v>0</v>
      </c>
      <c r="AS497" s="247">
        <v>99.849160041479408</v>
      </c>
      <c r="AT497" s="138">
        <v>99.895118248641722</v>
      </c>
      <c r="AU497" s="138">
        <v>0</v>
      </c>
      <c r="AV497" s="138">
        <v>0</v>
      </c>
      <c r="AW497" s="138">
        <v>0</v>
      </c>
      <c r="AX497" s="138">
        <v>0</v>
      </c>
      <c r="AY497" s="138">
        <v>0</v>
      </c>
      <c r="AZ497" s="138">
        <v>0</v>
      </c>
      <c r="BA497" s="138">
        <v>99.554027706516152</v>
      </c>
      <c r="BB497" s="241">
        <v>0</v>
      </c>
    </row>
    <row r="498" spans="1:54" s="174" customFormat="1" ht="18" customHeight="1" x14ac:dyDescent="0.25">
      <c r="A498" s="244">
        <v>21</v>
      </c>
      <c r="B498" s="245">
        <v>224500</v>
      </c>
      <c r="C498" s="238">
        <v>491</v>
      </c>
      <c r="D498" s="239" t="s">
        <v>1664</v>
      </c>
      <c r="E498" s="247">
        <v>834.5</v>
      </c>
      <c r="F498" s="138">
        <v>675.6</v>
      </c>
      <c r="G498" s="138">
        <v>0</v>
      </c>
      <c r="H498" s="138">
        <v>0</v>
      </c>
      <c r="I498" s="138">
        <v>0</v>
      </c>
      <c r="J498" s="138">
        <v>0</v>
      </c>
      <c r="K498" s="138">
        <v>0</v>
      </c>
      <c r="L498" s="138">
        <v>0</v>
      </c>
      <c r="M498" s="138">
        <v>158.9</v>
      </c>
      <c r="N498" s="241">
        <v>0</v>
      </c>
      <c r="O498" s="240">
        <v>915.09999999999991</v>
      </c>
      <c r="P498" s="138">
        <v>756.2</v>
      </c>
      <c r="Q498" s="139">
        <v>0</v>
      </c>
      <c r="R498" s="139">
        <v>0</v>
      </c>
      <c r="S498" s="138">
        <v>0</v>
      </c>
      <c r="T498" s="139">
        <v>0</v>
      </c>
      <c r="U498" s="139">
        <v>0</v>
      </c>
      <c r="V498" s="139">
        <v>0</v>
      </c>
      <c r="W498" s="139">
        <v>158.9</v>
      </c>
      <c r="X498" s="242">
        <v>0</v>
      </c>
      <c r="Y498" s="243">
        <v>868.94990000000007</v>
      </c>
      <c r="Z498" s="139">
        <v>710.05020000000002</v>
      </c>
      <c r="AA498" s="139">
        <v>0</v>
      </c>
      <c r="AB498" s="139">
        <v>0</v>
      </c>
      <c r="AC498" s="139">
        <v>0</v>
      </c>
      <c r="AD498" s="149">
        <v>0</v>
      </c>
      <c r="AE498" s="139">
        <v>0</v>
      </c>
      <c r="AF498" s="139">
        <v>0</v>
      </c>
      <c r="AG498" s="140">
        <v>158.8997</v>
      </c>
      <c r="AH498" s="142">
        <v>0</v>
      </c>
      <c r="AI498" s="247">
        <v>-46.150099999999838</v>
      </c>
      <c r="AJ498" s="138">
        <v>-46.149800000000027</v>
      </c>
      <c r="AK498" s="138">
        <v>0</v>
      </c>
      <c r="AL498" s="138">
        <v>0</v>
      </c>
      <c r="AM498" s="138">
        <v>0</v>
      </c>
      <c r="AN498" s="138">
        <v>0</v>
      </c>
      <c r="AO498" s="138">
        <v>0</v>
      </c>
      <c r="AP498" s="138">
        <v>0</v>
      </c>
      <c r="AQ498" s="138">
        <v>-3.0000000000995897E-4</v>
      </c>
      <c r="AR498" s="241">
        <v>0</v>
      </c>
      <c r="AS498" s="247">
        <v>94.956824390776987</v>
      </c>
      <c r="AT498" s="138">
        <v>93.897143612800846</v>
      </c>
      <c r="AU498" s="138">
        <v>0</v>
      </c>
      <c r="AV498" s="138">
        <v>0</v>
      </c>
      <c r="AW498" s="138">
        <v>0</v>
      </c>
      <c r="AX498" s="138">
        <v>0</v>
      </c>
      <c r="AY498" s="138">
        <v>0</v>
      </c>
      <c r="AZ498" s="138">
        <v>0</v>
      </c>
      <c r="BA498" s="138">
        <v>99.999811202013845</v>
      </c>
      <c r="BB498" s="241">
        <v>0</v>
      </c>
    </row>
    <row r="499" spans="1:54" s="174" customFormat="1" ht="18" customHeight="1" x14ac:dyDescent="0.25">
      <c r="A499" s="244">
        <v>21</v>
      </c>
      <c r="B499" s="245">
        <v>224500</v>
      </c>
      <c r="C499" s="238">
        <v>492</v>
      </c>
      <c r="D499" s="239" t="s">
        <v>1665</v>
      </c>
      <c r="E499" s="247">
        <v>1334.4</v>
      </c>
      <c r="F499" s="138">
        <v>1076.7</v>
      </c>
      <c r="G499" s="138">
        <v>0</v>
      </c>
      <c r="H499" s="138">
        <v>0</v>
      </c>
      <c r="I499" s="138">
        <v>0</v>
      </c>
      <c r="J499" s="138">
        <v>0</v>
      </c>
      <c r="K499" s="138">
        <v>0</v>
      </c>
      <c r="L499" s="138">
        <v>0</v>
      </c>
      <c r="M499" s="138">
        <v>257.7</v>
      </c>
      <c r="N499" s="241">
        <v>0</v>
      </c>
      <c r="O499" s="240">
        <v>1480.9000000000003</v>
      </c>
      <c r="P499" s="138">
        <v>1223.2</v>
      </c>
      <c r="Q499" s="139">
        <v>0</v>
      </c>
      <c r="R499" s="139">
        <v>0</v>
      </c>
      <c r="S499" s="138">
        <v>0</v>
      </c>
      <c r="T499" s="139">
        <v>0</v>
      </c>
      <c r="U499" s="139">
        <v>0</v>
      </c>
      <c r="V499" s="139">
        <v>0</v>
      </c>
      <c r="W499" s="139">
        <v>257.7</v>
      </c>
      <c r="X499" s="242">
        <v>0</v>
      </c>
      <c r="Y499" s="243">
        <v>1477.1052</v>
      </c>
      <c r="Z499" s="139">
        <v>1219.5210999999999</v>
      </c>
      <c r="AA499" s="139">
        <v>0</v>
      </c>
      <c r="AB499" s="139">
        <v>0</v>
      </c>
      <c r="AC499" s="139">
        <v>0</v>
      </c>
      <c r="AD499" s="149">
        <v>0</v>
      </c>
      <c r="AE499" s="139">
        <v>0</v>
      </c>
      <c r="AF499" s="139">
        <v>0</v>
      </c>
      <c r="AG499" s="140">
        <v>257.58409999999998</v>
      </c>
      <c r="AH499" s="142">
        <v>0</v>
      </c>
      <c r="AI499" s="247">
        <v>-3.7948000000003503</v>
      </c>
      <c r="AJ499" s="138">
        <v>-3.6789000000001124</v>
      </c>
      <c r="AK499" s="138">
        <v>0</v>
      </c>
      <c r="AL499" s="138">
        <v>0</v>
      </c>
      <c r="AM499" s="138">
        <v>0</v>
      </c>
      <c r="AN499" s="138">
        <v>0</v>
      </c>
      <c r="AO499" s="138">
        <v>0</v>
      </c>
      <c r="AP499" s="138">
        <v>0</v>
      </c>
      <c r="AQ499" s="138">
        <v>-0.11590000000001055</v>
      </c>
      <c r="AR499" s="241">
        <v>0</v>
      </c>
      <c r="AS499" s="247">
        <v>99.74375042204062</v>
      </c>
      <c r="AT499" s="138">
        <v>99.699239699149771</v>
      </c>
      <c r="AU499" s="138">
        <v>0</v>
      </c>
      <c r="AV499" s="138">
        <v>0</v>
      </c>
      <c r="AW499" s="138">
        <v>0</v>
      </c>
      <c r="AX499" s="138">
        <v>0</v>
      </c>
      <c r="AY499" s="138">
        <v>0</v>
      </c>
      <c r="AZ499" s="138">
        <v>0</v>
      </c>
      <c r="BA499" s="138">
        <v>99.955025223127663</v>
      </c>
      <c r="BB499" s="241">
        <v>0</v>
      </c>
    </row>
    <row r="500" spans="1:54" s="174" customFormat="1" ht="18" customHeight="1" x14ac:dyDescent="0.25">
      <c r="A500" s="244">
        <v>21</v>
      </c>
      <c r="B500" s="245">
        <v>224500</v>
      </c>
      <c r="C500" s="238">
        <v>493</v>
      </c>
      <c r="D500" s="239" t="s">
        <v>1666</v>
      </c>
      <c r="E500" s="247">
        <v>1669</v>
      </c>
      <c r="F500" s="138">
        <v>1358.4</v>
      </c>
      <c r="G500" s="138">
        <v>0</v>
      </c>
      <c r="H500" s="138">
        <v>0</v>
      </c>
      <c r="I500" s="138">
        <v>0</v>
      </c>
      <c r="J500" s="138">
        <v>0</v>
      </c>
      <c r="K500" s="138">
        <v>0</v>
      </c>
      <c r="L500" s="138">
        <v>0</v>
      </c>
      <c r="M500" s="138">
        <v>310.60000000000002</v>
      </c>
      <c r="N500" s="241">
        <v>0</v>
      </c>
      <c r="O500" s="240">
        <v>1782.3000000000004</v>
      </c>
      <c r="P500" s="138">
        <v>1471.7</v>
      </c>
      <c r="Q500" s="139">
        <v>0</v>
      </c>
      <c r="R500" s="139">
        <v>0</v>
      </c>
      <c r="S500" s="138">
        <v>0</v>
      </c>
      <c r="T500" s="139">
        <v>0</v>
      </c>
      <c r="U500" s="139">
        <v>0</v>
      </c>
      <c r="V500" s="139">
        <v>0</v>
      </c>
      <c r="W500" s="139">
        <v>310.60000000000002</v>
      </c>
      <c r="X500" s="242">
        <v>0</v>
      </c>
      <c r="Y500" s="243">
        <v>1778.2387000000001</v>
      </c>
      <c r="Z500" s="139">
        <v>1471.7</v>
      </c>
      <c r="AA500" s="139">
        <v>0</v>
      </c>
      <c r="AB500" s="139">
        <v>0</v>
      </c>
      <c r="AC500" s="139">
        <v>0</v>
      </c>
      <c r="AD500" s="149">
        <v>0</v>
      </c>
      <c r="AE500" s="139">
        <v>0</v>
      </c>
      <c r="AF500" s="139">
        <v>0</v>
      </c>
      <c r="AG500" s="140">
        <v>306.53870000000001</v>
      </c>
      <c r="AH500" s="142">
        <v>0</v>
      </c>
      <c r="AI500" s="247">
        <v>-4.0613000000003012</v>
      </c>
      <c r="AJ500" s="138">
        <v>0</v>
      </c>
      <c r="AK500" s="138">
        <v>0</v>
      </c>
      <c r="AL500" s="138">
        <v>0</v>
      </c>
      <c r="AM500" s="138">
        <v>0</v>
      </c>
      <c r="AN500" s="138">
        <v>0</v>
      </c>
      <c r="AO500" s="138">
        <v>0</v>
      </c>
      <c r="AP500" s="138">
        <v>0</v>
      </c>
      <c r="AQ500" s="138">
        <v>-4.061300000000017</v>
      </c>
      <c r="AR500" s="241">
        <v>0</v>
      </c>
      <c r="AS500" s="247">
        <v>99.772131515457545</v>
      </c>
      <c r="AT500" s="138">
        <v>100</v>
      </c>
      <c r="AU500" s="138">
        <v>0</v>
      </c>
      <c r="AV500" s="138">
        <v>0</v>
      </c>
      <c r="AW500" s="138">
        <v>0</v>
      </c>
      <c r="AX500" s="138">
        <v>0</v>
      </c>
      <c r="AY500" s="138">
        <v>0</v>
      </c>
      <c r="AZ500" s="138">
        <v>0</v>
      </c>
      <c r="BA500" s="138">
        <v>98.692433998712175</v>
      </c>
      <c r="BB500" s="241">
        <v>0</v>
      </c>
    </row>
    <row r="501" spans="1:54" s="174" customFormat="1" ht="18" customHeight="1" x14ac:dyDescent="0.25">
      <c r="A501" s="244">
        <v>21</v>
      </c>
      <c r="B501" s="245">
        <v>224500</v>
      </c>
      <c r="C501" s="238">
        <v>494</v>
      </c>
      <c r="D501" s="239" t="s">
        <v>1667</v>
      </c>
      <c r="E501" s="247">
        <v>656.69999999999993</v>
      </c>
      <c r="F501" s="138">
        <v>516.29999999999995</v>
      </c>
      <c r="G501" s="138">
        <v>0</v>
      </c>
      <c r="H501" s="138">
        <v>0</v>
      </c>
      <c r="I501" s="138">
        <v>0</v>
      </c>
      <c r="J501" s="138">
        <v>0</v>
      </c>
      <c r="K501" s="138">
        <v>0</v>
      </c>
      <c r="L501" s="138">
        <v>0</v>
      </c>
      <c r="M501" s="138">
        <v>140.4</v>
      </c>
      <c r="N501" s="241">
        <v>0</v>
      </c>
      <c r="O501" s="240">
        <v>735.90000000000009</v>
      </c>
      <c r="P501" s="138">
        <v>595.5</v>
      </c>
      <c r="Q501" s="139">
        <v>0</v>
      </c>
      <c r="R501" s="139">
        <v>0</v>
      </c>
      <c r="S501" s="138">
        <v>0</v>
      </c>
      <c r="T501" s="139">
        <v>0</v>
      </c>
      <c r="U501" s="139">
        <v>0</v>
      </c>
      <c r="V501" s="139">
        <v>0</v>
      </c>
      <c r="W501" s="139">
        <v>140.4</v>
      </c>
      <c r="X501" s="242">
        <v>0</v>
      </c>
      <c r="Y501" s="243">
        <v>645.20669999999996</v>
      </c>
      <c r="Z501" s="139">
        <v>504.80669999999998</v>
      </c>
      <c r="AA501" s="139">
        <v>0</v>
      </c>
      <c r="AB501" s="139">
        <v>0</v>
      </c>
      <c r="AC501" s="139">
        <v>0</v>
      </c>
      <c r="AD501" s="149">
        <v>0</v>
      </c>
      <c r="AE501" s="139">
        <v>0</v>
      </c>
      <c r="AF501" s="139">
        <v>0</v>
      </c>
      <c r="AG501" s="140">
        <v>140.4</v>
      </c>
      <c r="AH501" s="142">
        <v>0</v>
      </c>
      <c r="AI501" s="247">
        <v>-90.693300000000136</v>
      </c>
      <c r="AJ501" s="138">
        <v>-90.693300000000022</v>
      </c>
      <c r="AK501" s="138">
        <v>0</v>
      </c>
      <c r="AL501" s="138">
        <v>0</v>
      </c>
      <c r="AM501" s="138">
        <v>0</v>
      </c>
      <c r="AN501" s="138">
        <v>0</v>
      </c>
      <c r="AO501" s="138">
        <v>0</v>
      </c>
      <c r="AP501" s="138">
        <v>0</v>
      </c>
      <c r="AQ501" s="138">
        <v>0</v>
      </c>
      <c r="AR501" s="241">
        <v>0</v>
      </c>
      <c r="AS501" s="247">
        <v>87.675866286180167</v>
      </c>
      <c r="AT501" s="138">
        <v>84.770226700251882</v>
      </c>
      <c r="AU501" s="138">
        <v>0</v>
      </c>
      <c r="AV501" s="138">
        <v>0</v>
      </c>
      <c r="AW501" s="138">
        <v>0</v>
      </c>
      <c r="AX501" s="138">
        <v>0</v>
      </c>
      <c r="AY501" s="138">
        <v>0</v>
      </c>
      <c r="AZ501" s="138">
        <v>0</v>
      </c>
      <c r="BA501" s="138">
        <v>100</v>
      </c>
      <c r="BB501" s="241">
        <v>0</v>
      </c>
    </row>
    <row r="502" spans="1:54" s="174" customFormat="1" ht="18" customHeight="1" x14ac:dyDescent="0.25">
      <c r="A502" s="244">
        <v>21</v>
      </c>
      <c r="B502" s="245">
        <v>224500</v>
      </c>
      <c r="C502" s="238">
        <v>495</v>
      </c>
      <c r="D502" s="239" t="s">
        <v>1668</v>
      </c>
      <c r="E502" s="247">
        <v>1393.2</v>
      </c>
      <c r="F502" s="138">
        <v>1118.2</v>
      </c>
      <c r="G502" s="138">
        <v>0</v>
      </c>
      <c r="H502" s="138">
        <v>0</v>
      </c>
      <c r="I502" s="138">
        <v>0</v>
      </c>
      <c r="J502" s="138">
        <v>0</v>
      </c>
      <c r="K502" s="138">
        <v>0</v>
      </c>
      <c r="L502" s="138">
        <v>0</v>
      </c>
      <c r="M502" s="138">
        <v>275</v>
      </c>
      <c r="N502" s="241">
        <v>0</v>
      </c>
      <c r="O502" s="240">
        <v>1468.7</v>
      </c>
      <c r="P502" s="138">
        <v>1193.7</v>
      </c>
      <c r="Q502" s="139">
        <v>0</v>
      </c>
      <c r="R502" s="139">
        <v>0</v>
      </c>
      <c r="S502" s="138">
        <v>0</v>
      </c>
      <c r="T502" s="139">
        <v>0</v>
      </c>
      <c r="U502" s="139">
        <v>0</v>
      </c>
      <c r="V502" s="139">
        <v>0</v>
      </c>
      <c r="W502" s="139">
        <v>275</v>
      </c>
      <c r="X502" s="242">
        <v>0</v>
      </c>
      <c r="Y502" s="243">
        <v>1468.0926999999999</v>
      </c>
      <c r="Z502" s="139">
        <v>1193.4126999999999</v>
      </c>
      <c r="AA502" s="139">
        <v>0</v>
      </c>
      <c r="AB502" s="139">
        <v>0</v>
      </c>
      <c r="AC502" s="139">
        <v>0</v>
      </c>
      <c r="AD502" s="149">
        <v>0</v>
      </c>
      <c r="AE502" s="139">
        <v>0</v>
      </c>
      <c r="AF502" s="139">
        <v>0</v>
      </c>
      <c r="AG502" s="140">
        <v>274.68</v>
      </c>
      <c r="AH502" s="142">
        <v>0</v>
      </c>
      <c r="AI502" s="247">
        <v>-0.60730000000012296</v>
      </c>
      <c r="AJ502" s="138">
        <v>-0.28730000000018663</v>
      </c>
      <c r="AK502" s="138">
        <v>0</v>
      </c>
      <c r="AL502" s="138">
        <v>0</v>
      </c>
      <c r="AM502" s="138">
        <v>0</v>
      </c>
      <c r="AN502" s="138">
        <v>0</v>
      </c>
      <c r="AO502" s="138">
        <v>0</v>
      </c>
      <c r="AP502" s="138">
        <v>0</v>
      </c>
      <c r="AQ502" s="138">
        <v>-0.31999999999999318</v>
      </c>
      <c r="AR502" s="241">
        <v>0</v>
      </c>
      <c r="AS502" s="247">
        <v>99.958650507251306</v>
      </c>
      <c r="AT502" s="138">
        <v>99.975931976208415</v>
      </c>
      <c r="AU502" s="138">
        <v>0</v>
      </c>
      <c r="AV502" s="138">
        <v>0</v>
      </c>
      <c r="AW502" s="138">
        <v>0</v>
      </c>
      <c r="AX502" s="138">
        <v>0</v>
      </c>
      <c r="AY502" s="138">
        <v>0</v>
      </c>
      <c r="AZ502" s="138">
        <v>0</v>
      </c>
      <c r="BA502" s="138">
        <v>99.88363636363637</v>
      </c>
      <c r="BB502" s="241">
        <v>0</v>
      </c>
    </row>
    <row r="503" spans="1:54" s="174" customFormat="1" ht="18" customHeight="1" x14ac:dyDescent="0.25">
      <c r="A503" s="244">
        <v>21</v>
      </c>
      <c r="B503" s="245">
        <v>224500</v>
      </c>
      <c r="C503" s="238">
        <v>496</v>
      </c>
      <c r="D503" s="239" t="s">
        <v>1438</v>
      </c>
      <c r="E503" s="247">
        <v>739.9</v>
      </c>
      <c r="F503" s="138">
        <v>609.9</v>
      </c>
      <c r="G503" s="138">
        <v>0</v>
      </c>
      <c r="H503" s="138">
        <v>0</v>
      </c>
      <c r="I503" s="138">
        <v>0</v>
      </c>
      <c r="J503" s="138">
        <v>0</v>
      </c>
      <c r="K503" s="138">
        <v>0</v>
      </c>
      <c r="L503" s="138">
        <v>0</v>
      </c>
      <c r="M503" s="138">
        <v>130</v>
      </c>
      <c r="N503" s="241">
        <v>0</v>
      </c>
      <c r="O503" s="240">
        <v>895.9</v>
      </c>
      <c r="P503" s="138">
        <v>765.9</v>
      </c>
      <c r="Q503" s="139">
        <v>0</v>
      </c>
      <c r="R503" s="139">
        <v>0</v>
      </c>
      <c r="S503" s="138">
        <v>0</v>
      </c>
      <c r="T503" s="139">
        <v>0</v>
      </c>
      <c r="U503" s="139">
        <v>0</v>
      </c>
      <c r="V503" s="139">
        <v>0</v>
      </c>
      <c r="W503" s="139">
        <v>130</v>
      </c>
      <c r="X503" s="242">
        <v>0</v>
      </c>
      <c r="Y503" s="243">
        <v>895.9</v>
      </c>
      <c r="Z503" s="139">
        <v>765.9</v>
      </c>
      <c r="AA503" s="139">
        <v>0</v>
      </c>
      <c r="AB503" s="139">
        <v>0</v>
      </c>
      <c r="AC503" s="139">
        <v>0</v>
      </c>
      <c r="AD503" s="149">
        <v>0</v>
      </c>
      <c r="AE503" s="139">
        <v>0</v>
      </c>
      <c r="AF503" s="139">
        <v>0</v>
      </c>
      <c r="AG503" s="140">
        <v>130</v>
      </c>
      <c r="AH503" s="142">
        <v>0</v>
      </c>
      <c r="AI503" s="247">
        <v>0</v>
      </c>
      <c r="AJ503" s="138">
        <v>0</v>
      </c>
      <c r="AK503" s="138">
        <v>0</v>
      </c>
      <c r="AL503" s="138">
        <v>0</v>
      </c>
      <c r="AM503" s="138">
        <v>0</v>
      </c>
      <c r="AN503" s="138">
        <v>0</v>
      </c>
      <c r="AO503" s="138">
        <v>0</v>
      </c>
      <c r="AP503" s="138">
        <v>0</v>
      </c>
      <c r="AQ503" s="138">
        <v>0</v>
      </c>
      <c r="AR503" s="241">
        <v>0</v>
      </c>
      <c r="AS503" s="247">
        <v>100</v>
      </c>
      <c r="AT503" s="138">
        <v>100</v>
      </c>
      <c r="AU503" s="138">
        <v>0</v>
      </c>
      <c r="AV503" s="138">
        <v>0</v>
      </c>
      <c r="AW503" s="138">
        <v>0</v>
      </c>
      <c r="AX503" s="138">
        <v>0</v>
      </c>
      <c r="AY503" s="138">
        <v>0</v>
      </c>
      <c r="AZ503" s="138">
        <v>0</v>
      </c>
      <c r="BA503" s="138">
        <v>100</v>
      </c>
      <c r="BB503" s="241">
        <v>0</v>
      </c>
    </row>
    <row r="504" spans="1:54" s="174" customFormat="1" ht="18" customHeight="1" x14ac:dyDescent="0.25">
      <c r="A504" s="244">
        <v>21</v>
      </c>
      <c r="B504" s="245">
        <v>224500</v>
      </c>
      <c r="C504" s="238">
        <v>497</v>
      </c>
      <c r="D504" s="239" t="s">
        <v>1669</v>
      </c>
      <c r="E504" s="247">
        <v>637.5</v>
      </c>
      <c r="F504" s="138">
        <v>525.9</v>
      </c>
      <c r="G504" s="138">
        <v>0</v>
      </c>
      <c r="H504" s="138">
        <v>0</v>
      </c>
      <c r="I504" s="138">
        <v>0</v>
      </c>
      <c r="J504" s="138">
        <v>0</v>
      </c>
      <c r="K504" s="138">
        <v>0</v>
      </c>
      <c r="L504" s="138">
        <v>0</v>
      </c>
      <c r="M504" s="138">
        <v>111.6</v>
      </c>
      <c r="N504" s="241">
        <v>0</v>
      </c>
      <c r="O504" s="240">
        <v>731.50000000000011</v>
      </c>
      <c r="P504" s="138">
        <v>619.9</v>
      </c>
      <c r="Q504" s="139">
        <v>0</v>
      </c>
      <c r="R504" s="139">
        <v>0</v>
      </c>
      <c r="S504" s="138">
        <v>0</v>
      </c>
      <c r="T504" s="139">
        <v>0</v>
      </c>
      <c r="U504" s="139">
        <v>0</v>
      </c>
      <c r="V504" s="139">
        <v>0</v>
      </c>
      <c r="W504" s="139">
        <v>111.6</v>
      </c>
      <c r="X504" s="242">
        <v>0</v>
      </c>
      <c r="Y504" s="243">
        <v>729.05560000000003</v>
      </c>
      <c r="Z504" s="139">
        <v>619.9</v>
      </c>
      <c r="AA504" s="139">
        <v>0</v>
      </c>
      <c r="AB504" s="139">
        <v>0</v>
      </c>
      <c r="AC504" s="139">
        <v>0</v>
      </c>
      <c r="AD504" s="149">
        <v>0</v>
      </c>
      <c r="AE504" s="139">
        <v>0</v>
      </c>
      <c r="AF504" s="139">
        <v>0</v>
      </c>
      <c r="AG504" s="140">
        <v>109.15560000000001</v>
      </c>
      <c r="AH504" s="142">
        <v>0</v>
      </c>
      <c r="AI504" s="247">
        <v>-2.4444000000000869</v>
      </c>
      <c r="AJ504" s="138">
        <v>0</v>
      </c>
      <c r="AK504" s="138">
        <v>0</v>
      </c>
      <c r="AL504" s="138">
        <v>0</v>
      </c>
      <c r="AM504" s="138">
        <v>0</v>
      </c>
      <c r="AN504" s="138">
        <v>0</v>
      </c>
      <c r="AO504" s="138">
        <v>0</v>
      </c>
      <c r="AP504" s="138">
        <v>0</v>
      </c>
      <c r="AQ504" s="138">
        <v>-2.4443999999999875</v>
      </c>
      <c r="AR504" s="241">
        <v>0</v>
      </c>
      <c r="AS504" s="247">
        <v>99.665837320574141</v>
      </c>
      <c r="AT504" s="138">
        <v>100</v>
      </c>
      <c r="AU504" s="138">
        <v>0</v>
      </c>
      <c r="AV504" s="138">
        <v>0</v>
      </c>
      <c r="AW504" s="138">
        <v>0</v>
      </c>
      <c r="AX504" s="138">
        <v>0</v>
      </c>
      <c r="AY504" s="138">
        <v>0</v>
      </c>
      <c r="AZ504" s="138">
        <v>0</v>
      </c>
      <c r="BA504" s="138">
        <v>97.809677419354841</v>
      </c>
      <c r="BB504" s="241">
        <v>0</v>
      </c>
    </row>
    <row r="505" spans="1:54" s="174" customFormat="1" ht="18" customHeight="1" x14ac:dyDescent="0.25">
      <c r="A505" s="244">
        <v>21</v>
      </c>
      <c r="B505" s="245">
        <v>224500</v>
      </c>
      <c r="C505" s="238">
        <v>498</v>
      </c>
      <c r="D505" s="239" t="s">
        <v>1670</v>
      </c>
      <c r="E505" s="247">
        <v>671.8</v>
      </c>
      <c r="F505" s="138">
        <v>528.6</v>
      </c>
      <c r="G505" s="138">
        <v>0</v>
      </c>
      <c r="H505" s="138">
        <v>0</v>
      </c>
      <c r="I505" s="138">
        <v>0</v>
      </c>
      <c r="J505" s="138">
        <v>0</v>
      </c>
      <c r="K505" s="138">
        <v>0</v>
      </c>
      <c r="L505" s="138">
        <v>0</v>
      </c>
      <c r="M505" s="138">
        <v>143.19999999999999</v>
      </c>
      <c r="N505" s="241">
        <v>0</v>
      </c>
      <c r="O505" s="240">
        <v>774.8</v>
      </c>
      <c r="P505" s="138">
        <v>631.59999999999991</v>
      </c>
      <c r="Q505" s="139">
        <v>0</v>
      </c>
      <c r="R505" s="139">
        <v>0</v>
      </c>
      <c r="S505" s="138">
        <v>0</v>
      </c>
      <c r="T505" s="139">
        <v>0</v>
      </c>
      <c r="U505" s="139">
        <v>0</v>
      </c>
      <c r="V505" s="139">
        <v>0</v>
      </c>
      <c r="W505" s="139">
        <v>143.19999999999999</v>
      </c>
      <c r="X505" s="242">
        <v>0</v>
      </c>
      <c r="Y505" s="243">
        <v>748.49999999999989</v>
      </c>
      <c r="Z505" s="139">
        <v>631.59999999999991</v>
      </c>
      <c r="AA505" s="139">
        <v>0</v>
      </c>
      <c r="AB505" s="139">
        <v>0</v>
      </c>
      <c r="AC505" s="139">
        <v>0</v>
      </c>
      <c r="AD505" s="149">
        <v>0</v>
      </c>
      <c r="AE505" s="139">
        <v>0</v>
      </c>
      <c r="AF505" s="139">
        <v>0</v>
      </c>
      <c r="AG505" s="140">
        <v>116.9</v>
      </c>
      <c r="AH505" s="142">
        <v>0</v>
      </c>
      <c r="AI505" s="247">
        <v>-26.300000000000068</v>
      </c>
      <c r="AJ505" s="138">
        <v>0</v>
      </c>
      <c r="AK505" s="138">
        <v>0</v>
      </c>
      <c r="AL505" s="138">
        <v>0</v>
      </c>
      <c r="AM505" s="138">
        <v>0</v>
      </c>
      <c r="AN505" s="138">
        <v>0</v>
      </c>
      <c r="AO505" s="138">
        <v>0</v>
      </c>
      <c r="AP505" s="138">
        <v>0</v>
      </c>
      <c r="AQ505" s="138">
        <v>-26.299999999999983</v>
      </c>
      <c r="AR505" s="241">
        <v>0</v>
      </c>
      <c r="AS505" s="247">
        <v>96.605575632421264</v>
      </c>
      <c r="AT505" s="138">
        <v>100</v>
      </c>
      <c r="AU505" s="138">
        <v>0</v>
      </c>
      <c r="AV505" s="138">
        <v>0</v>
      </c>
      <c r="AW505" s="138">
        <v>0</v>
      </c>
      <c r="AX505" s="138">
        <v>0</v>
      </c>
      <c r="AY505" s="138">
        <v>0</v>
      </c>
      <c r="AZ505" s="138">
        <v>0</v>
      </c>
      <c r="BA505" s="138">
        <v>81.634078212290518</v>
      </c>
      <c r="BB505" s="241">
        <v>0</v>
      </c>
    </row>
    <row r="506" spans="1:54" s="174" customFormat="1" ht="18" customHeight="1" x14ac:dyDescent="0.25">
      <c r="A506" s="244">
        <v>21</v>
      </c>
      <c r="B506" s="245">
        <v>224500</v>
      </c>
      <c r="C506" s="238">
        <v>499</v>
      </c>
      <c r="D506" s="239" t="s">
        <v>1671</v>
      </c>
      <c r="E506" s="247">
        <v>2354.9</v>
      </c>
      <c r="F506" s="138">
        <v>2002.9</v>
      </c>
      <c r="G506" s="138">
        <v>0</v>
      </c>
      <c r="H506" s="138">
        <v>0</v>
      </c>
      <c r="I506" s="138">
        <v>0</v>
      </c>
      <c r="J506" s="138">
        <v>0</v>
      </c>
      <c r="K506" s="138">
        <v>0</v>
      </c>
      <c r="L506" s="138">
        <v>0</v>
      </c>
      <c r="M506" s="138">
        <v>352</v>
      </c>
      <c r="N506" s="241">
        <v>0</v>
      </c>
      <c r="O506" s="240">
        <v>2463.4</v>
      </c>
      <c r="P506" s="138">
        <v>2111.4</v>
      </c>
      <c r="Q506" s="139">
        <v>0</v>
      </c>
      <c r="R506" s="139">
        <v>0</v>
      </c>
      <c r="S506" s="138">
        <v>0</v>
      </c>
      <c r="T506" s="139">
        <v>0</v>
      </c>
      <c r="U506" s="139">
        <v>0</v>
      </c>
      <c r="V506" s="139">
        <v>0</v>
      </c>
      <c r="W506" s="139">
        <v>352</v>
      </c>
      <c r="X506" s="242">
        <v>0</v>
      </c>
      <c r="Y506" s="243">
        <v>2463.4</v>
      </c>
      <c r="Z506" s="139">
        <v>2111.4</v>
      </c>
      <c r="AA506" s="139">
        <v>0</v>
      </c>
      <c r="AB506" s="139">
        <v>0</v>
      </c>
      <c r="AC506" s="139">
        <v>0</v>
      </c>
      <c r="AD506" s="149">
        <v>0</v>
      </c>
      <c r="AE506" s="139">
        <v>0</v>
      </c>
      <c r="AF506" s="139">
        <v>0</v>
      </c>
      <c r="AG506" s="140">
        <v>352</v>
      </c>
      <c r="AH506" s="142">
        <v>0</v>
      </c>
      <c r="AI506" s="247">
        <v>0</v>
      </c>
      <c r="AJ506" s="138">
        <v>0</v>
      </c>
      <c r="AK506" s="138">
        <v>0</v>
      </c>
      <c r="AL506" s="138">
        <v>0</v>
      </c>
      <c r="AM506" s="138">
        <v>0</v>
      </c>
      <c r="AN506" s="138">
        <v>0</v>
      </c>
      <c r="AO506" s="138">
        <v>0</v>
      </c>
      <c r="AP506" s="138">
        <v>0</v>
      </c>
      <c r="AQ506" s="138">
        <v>0</v>
      </c>
      <c r="AR506" s="241">
        <v>0</v>
      </c>
      <c r="AS506" s="247">
        <v>100</v>
      </c>
      <c r="AT506" s="138">
        <v>100</v>
      </c>
      <c r="AU506" s="138">
        <v>0</v>
      </c>
      <c r="AV506" s="138">
        <v>0</v>
      </c>
      <c r="AW506" s="138">
        <v>0</v>
      </c>
      <c r="AX506" s="138">
        <v>0</v>
      </c>
      <c r="AY506" s="138">
        <v>0</v>
      </c>
      <c r="AZ506" s="138">
        <v>0</v>
      </c>
      <c r="BA506" s="138">
        <v>100</v>
      </c>
      <c r="BB506" s="241">
        <v>0</v>
      </c>
    </row>
    <row r="507" spans="1:54" s="174" customFormat="1" ht="18" customHeight="1" x14ac:dyDescent="0.25">
      <c r="A507" s="244">
        <v>21</v>
      </c>
      <c r="B507" s="245">
        <v>224500</v>
      </c>
      <c r="C507" s="238">
        <v>500</v>
      </c>
      <c r="D507" s="239" t="s">
        <v>1672</v>
      </c>
      <c r="E507" s="247">
        <v>621.70000000000005</v>
      </c>
      <c r="F507" s="138">
        <v>504.2</v>
      </c>
      <c r="G507" s="138">
        <v>0</v>
      </c>
      <c r="H507" s="138">
        <v>0</v>
      </c>
      <c r="I507" s="138">
        <v>0</v>
      </c>
      <c r="J507" s="138">
        <v>0</v>
      </c>
      <c r="K507" s="138">
        <v>0</v>
      </c>
      <c r="L507" s="138">
        <v>0</v>
      </c>
      <c r="M507" s="138">
        <v>117.5</v>
      </c>
      <c r="N507" s="241">
        <v>0</v>
      </c>
      <c r="O507" s="240">
        <v>699.4</v>
      </c>
      <c r="P507" s="138">
        <v>581.9</v>
      </c>
      <c r="Q507" s="139">
        <v>0</v>
      </c>
      <c r="R507" s="139">
        <v>0</v>
      </c>
      <c r="S507" s="138">
        <v>0</v>
      </c>
      <c r="T507" s="139">
        <v>0</v>
      </c>
      <c r="U507" s="139">
        <v>0</v>
      </c>
      <c r="V507" s="139">
        <v>0</v>
      </c>
      <c r="W507" s="139">
        <v>117.5</v>
      </c>
      <c r="X507" s="242">
        <v>0</v>
      </c>
      <c r="Y507" s="243">
        <v>618.59849999999994</v>
      </c>
      <c r="Z507" s="139">
        <v>501.63749999999999</v>
      </c>
      <c r="AA507" s="139">
        <v>0</v>
      </c>
      <c r="AB507" s="139">
        <v>0</v>
      </c>
      <c r="AC507" s="139">
        <v>0</v>
      </c>
      <c r="AD507" s="149">
        <v>0</v>
      </c>
      <c r="AE507" s="139">
        <v>0</v>
      </c>
      <c r="AF507" s="139">
        <v>0</v>
      </c>
      <c r="AG507" s="140">
        <v>116.961</v>
      </c>
      <c r="AH507" s="142">
        <v>0</v>
      </c>
      <c r="AI507" s="247">
        <v>-80.801500000000033</v>
      </c>
      <c r="AJ507" s="138">
        <v>-80.262499999999989</v>
      </c>
      <c r="AK507" s="138">
        <v>0</v>
      </c>
      <c r="AL507" s="138">
        <v>0</v>
      </c>
      <c r="AM507" s="138">
        <v>0</v>
      </c>
      <c r="AN507" s="138">
        <v>0</v>
      </c>
      <c r="AO507" s="138">
        <v>0</v>
      </c>
      <c r="AP507" s="138">
        <v>0</v>
      </c>
      <c r="AQ507" s="138">
        <v>-0.53900000000000148</v>
      </c>
      <c r="AR507" s="241">
        <v>0</v>
      </c>
      <c r="AS507" s="247">
        <v>88.447026022304826</v>
      </c>
      <c r="AT507" s="138">
        <v>86.206822478089023</v>
      </c>
      <c r="AU507" s="138">
        <v>0</v>
      </c>
      <c r="AV507" s="138">
        <v>0</v>
      </c>
      <c r="AW507" s="138">
        <v>0</v>
      </c>
      <c r="AX507" s="138">
        <v>0</v>
      </c>
      <c r="AY507" s="138">
        <v>0</v>
      </c>
      <c r="AZ507" s="138">
        <v>0</v>
      </c>
      <c r="BA507" s="138">
        <v>99.541276595744677</v>
      </c>
      <c r="BB507" s="241">
        <v>0</v>
      </c>
    </row>
    <row r="508" spans="1:54" s="174" customFormat="1" ht="18" customHeight="1" x14ac:dyDescent="0.25">
      <c r="A508" s="244">
        <v>21</v>
      </c>
      <c r="B508" s="245">
        <v>224500</v>
      </c>
      <c r="C508" s="238">
        <v>501</v>
      </c>
      <c r="D508" s="239" t="s">
        <v>1673</v>
      </c>
      <c r="E508" s="247">
        <v>1503.8999999999999</v>
      </c>
      <c r="F508" s="138">
        <v>1309.0999999999999</v>
      </c>
      <c r="G508" s="138">
        <v>0</v>
      </c>
      <c r="H508" s="138">
        <v>0</v>
      </c>
      <c r="I508" s="138">
        <v>0</v>
      </c>
      <c r="J508" s="138">
        <v>0</v>
      </c>
      <c r="K508" s="138">
        <v>0</v>
      </c>
      <c r="L508" s="138">
        <v>0</v>
      </c>
      <c r="M508" s="138">
        <v>194.8</v>
      </c>
      <c r="N508" s="241">
        <v>0</v>
      </c>
      <c r="O508" s="240">
        <v>1759.8999999999999</v>
      </c>
      <c r="P508" s="138">
        <v>1565.1000000000001</v>
      </c>
      <c r="Q508" s="139">
        <v>0</v>
      </c>
      <c r="R508" s="139">
        <v>0</v>
      </c>
      <c r="S508" s="138">
        <v>0</v>
      </c>
      <c r="T508" s="139">
        <v>0</v>
      </c>
      <c r="U508" s="139">
        <v>0</v>
      </c>
      <c r="V508" s="139">
        <v>0</v>
      </c>
      <c r="W508" s="139">
        <v>194.8</v>
      </c>
      <c r="X508" s="242">
        <v>0</v>
      </c>
      <c r="Y508" s="243">
        <v>1668.7655</v>
      </c>
      <c r="Z508" s="139">
        <v>1474.1727000000001</v>
      </c>
      <c r="AA508" s="139">
        <v>0</v>
      </c>
      <c r="AB508" s="139">
        <v>0</v>
      </c>
      <c r="AC508" s="139">
        <v>0</v>
      </c>
      <c r="AD508" s="149">
        <v>0</v>
      </c>
      <c r="AE508" s="139">
        <v>0</v>
      </c>
      <c r="AF508" s="139">
        <v>0</v>
      </c>
      <c r="AG508" s="140">
        <v>194.59280000000001</v>
      </c>
      <c r="AH508" s="142">
        <v>0</v>
      </c>
      <c r="AI508" s="247">
        <v>-91.134499999999889</v>
      </c>
      <c r="AJ508" s="138">
        <v>-90.927300000000059</v>
      </c>
      <c r="AK508" s="138">
        <v>0</v>
      </c>
      <c r="AL508" s="138">
        <v>0</v>
      </c>
      <c r="AM508" s="138">
        <v>0</v>
      </c>
      <c r="AN508" s="138">
        <v>0</v>
      </c>
      <c r="AO508" s="138">
        <v>0</v>
      </c>
      <c r="AP508" s="138">
        <v>0</v>
      </c>
      <c r="AQ508" s="138">
        <v>-0.20720000000000027</v>
      </c>
      <c r="AR508" s="241">
        <v>0</v>
      </c>
      <c r="AS508" s="247">
        <v>94.821609182339913</v>
      </c>
      <c r="AT508" s="138">
        <v>94.190320107341392</v>
      </c>
      <c r="AU508" s="138">
        <v>0</v>
      </c>
      <c r="AV508" s="138">
        <v>0</v>
      </c>
      <c r="AW508" s="138">
        <v>0</v>
      </c>
      <c r="AX508" s="138">
        <v>0</v>
      </c>
      <c r="AY508" s="138">
        <v>0</v>
      </c>
      <c r="AZ508" s="138">
        <v>0</v>
      </c>
      <c r="BA508" s="138">
        <v>99.893634496919915</v>
      </c>
      <c r="BB508" s="241">
        <v>0</v>
      </c>
    </row>
    <row r="509" spans="1:54" s="174" customFormat="1" ht="18" customHeight="1" x14ac:dyDescent="0.25">
      <c r="A509" s="244">
        <v>21</v>
      </c>
      <c r="B509" s="245">
        <v>224500</v>
      </c>
      <c r="C509" s="238">
        <v>502</v>
      </c>
      <c r="D509" s="239" t="s">
        <v>1674</v>
      </c>
      <c r="E509" s="247">
        <v>1062.4000000000001</v>
      </c>
      <c r="F509" s="138">
        <v>466.7</v>
      </c>
      <c r="G509" s="138">
        <v>0</v>
      </c>
      <c r="H509" s="138">
        <v>0</v>
      </c>
      <c r="I509" s="138">
        <v>0</v>
      </c>
      <c r="J509" s="138">
        <v>0</v>
      </c>
      <c r="K509" s="138">
        <v>0</v>
      </c>
      <c r="L509" s="138">
        <v>500</v>
      </c>
      <c r="M509" s="138">
        <v>95.7</v>
      </c>
      <c r="N509" s="241">
        <v>0</v>
      </c>
      <c r="O509" s="240">
        <v>1112.0999999999999</v>
      </c>
      <c r="P509" s="138">
        <v>516.4</v>
      </c>
      <c r="Q509" s="139">
        <v>0</v>
      </c>
      <c r="R509" s="139">
        <v>0</v>
      </c>
      <c r="S509" s="138">
        <v>0</v>
      </c>
      <c r="T509" s="139">
        <v>0</v>
      </c>
      <c r="U509" s="139">
        <v>0</v>
      </c>
      <c r="V509" s="139">
        <v>500</v>
      </c>
      <c r="W509" s="139">
        <v>95.7</v>
      </c>
      <c r="X509" s="242">
        <v>0</v>
      </c>
      <c r="Y509" s="243">
        <v>1103.1587</v>
      </c>
      <c r="Z509" s="139">
        <v>516.4</v>
      </c>
      <c r="AA509" s="139">
        <v>0</v>
      </c>
      <c r="AB509" s="139">
        <v>0</v>
      </c>
      <c r="AC509" s="139">
        <v>0</v>
      </c>
      <c r="AD509" s="149">
        <v>0</v>
      </c>
      <c r="AE509" s="139">
        <v>0</v>
      </c>
      <c r="AF509" s="139">
        <v>491.09379999999999</v>
      </c>
      <c r="AG509" s="140">
        <v>95.664900000000003</v>
      </c>
      <c r="AH509" s="142">
        <v>0</v>
      </c>
      <c r="AI509" s="247">
        <v>-8.9412999999999556</v>
      </c>
      <c r="AJ509" s="138">
        <v>0</v>
      </c>
      <c r="AK509" s="138">
        <v>0</v>
      </c>
      <c r="AL509" s="138">
        <v>0</v>
      </c>
      <c r="AM509" s="138">
        <v>0</v>
      </c>
      <c r="AN509" s="138">
        <v>0</v>
      </c>
      <c r="AO509" s="138">
        <v>0</v>
      </c>
      <c r="AP509" s="138">
        <v>-8.9062000000000126</v>
      </c>
      <c r="AQ509" s="138">
        <v>-3.5099999999999909E-2</v>
      </c>
      <c r="AR509" s="241">
        <v>0</v>
      </c>
      <c r="AS509" s="247">
        <v>99.195998561280462</v>
      </c>
      <c r="AT509" s="138">
        <v>100</v>
      </c>
      <c r="AU509" s="138">
        <v>0</v>
      </c>
      <c r="AV509" s="138">
        <v>0</v>
      </c>
      <c r="AW509" s="138">
        <v>0</v>
      </c>
      <c r="AX509" s="138">
        <v>0</v>
      </c>
      <c r="AY509" s="138">
        <v>0</v>
      </c>
      <c r="AZ509" s="138">
        <v>98.218759999999989</v>
      </c>
      <c r="BA509" s="138">
        <v>99.963322884012541</v>
      </c>
      <c r="BB509" s="241">
        <v>0</v>
      </c>
    </row>
    <row r="510" spans="1:54" s="174" customFormat="1" ht="18" customHeight="1" x14ac:dyDescent="0.25">
      <c r="A510" s="244">
        <v>0</v>
      </c>
      <c r="B510" s="244"/>
      <c r="C510" s="238">
        <v>503</v>
      </c>
      <c r="D510" s="239"/>
      <c r="E510" s="240">
        <v>0</v>
      </c>
      <c r="F510" s="138"/>
      <c r="G510" s="138"/>
      <c r="H510" s="138"/>
      <c r="I510" s="138"/>
      <c r="J510" s="138"/>
      <c r="K510" s="138"/>
      <c r="L510" s="138"/>
      <c r="M510" s="138"/>
      <c r="N510" s="241"/>
      <c r="O510" s="240">
        <v>0</v>
      </c>
      <c r="P510" s="138">
        <v>0</v>
      </c>
      <c r="Q510" s="139"/>
      <c r="R510" s="139"/>
      <c r="S510" s="138">
        <v>0</v>
      </c>
      <c r="T510" s="139">
        <v>0</v>
      </c>
      <c r="U510" s="139"/>
      <c r="V510" s="139"/>
      <c r="W510" s="139"/>
      <c r="X510" s="242"/>
      <c r="Y510" s="243">
        <v>0</v>
      </c>
      <c r="Z510" s="139">
        <v>0</v>
      </c>
      <c r="AA510" s="139"/>
      <c r="AB510" s="139"/>
      <c r="AC510" s="139">
        <v>0</v>
      </c>
      <c r="AD510" s="149">
        <v>0</v>
      </c>
      <c r="AE510" s="139"/>
      <c r="AF510" s="139"/>
      <c r="AG510" s="140"/>
      <c r="AH510" s="142"/>
      <c r="AI510" s="240">
        <v>0</v>
      </c>
      <c r="AJ510" s="138">
        <v>0</v>
      </c>
      <c r="AK510" s="138">
        <v>0</v>
      </c>
      <c r="AL510" s="138">
        <v>0</v>
      </c>
      <c r="AM510" s="138">
        <v>0</v>
      </c>
      <c r="AN510" s="138">
        <v>0</v>
      </c>
      <c r="AO510" s="138">
        <v>0</v>
      </c>
      <c r="AP510" s="138">
        <v>0</v>
      </c>
      <c r="AQ510" s="138">
        <v>0</v>
      </c>
      <c r="AR510" s="241">
        <v>0</v>
      </c>
      <c r="AS510" s="240">
        <v>0</v>
      </c>
      <c r="AT510" s="138">
        <v>0</v>
      </c>
      <c r="AU510" s="138">
        <v>0</v>
      </c>
      <c r="AV510" s="138">
        <v>0</v>
      </c>
      <c r="AW510" s="138">
        <v>0</v>
      </c>
      <c r="AX510" s="138">
        <v>0</v>
      </c>
      <c r="AY510" s="138">
        <v>0</v>
      </c>
      <c r="AZ510" s="138">
        <v>0</v>
      </c>
      <c r="BA510" s="138">
        <v>0</v>
      </c>
      <c r="BB510" s="241">
        <v>0</v>
      </c>
    </row>
    <row r="511" spans="1:54" s="174" customFormat="1" ht="18" customHeight="1" x14ac:dyDescent="0.25">
      <c r="A511" s="244">
        <v>20</v>
      </c>
      <c r="B511" s="245">
        <v>224800</v>
      </c>
      <c r="C511" s="238">
        <v>504</v>
      </c>
      <c r="D511" s="246" t="s">
        <v>1675</v>
      </c>
      <c r="E511" s="247">
        <v>145592.4</v>
      </c>
      <c r="F511" s="144">
        <v>121936.20000000001</v>
      </c>
      <c r="G511" s="144">
        <v>3100</v>
      </c>
      <c r="H511" s="144">
        <v>1694.5</v>
      </c>
      <c r="I511" s="144">
        <v>2801.4</v>
      </c>
      <c r="J511" s="144">
        <v>0</v>
      </c>
      <c r="K511" s="144">
        <v>0</v>
      </c>
      <c r="L511" s="144">
        <v>0</v>
      </c>
      <c r="M511" s="144">
        <v>14993.5</v>
      </c>
      <c r="N511" s="248">
        <v>1066.8</v>
      </c>
      <c r="O511" s="247">
        <v>158210.59999999998</v>
      </c>
      <c r="P511" s="144">
        <v>134211.09999999998</v>
      </c>
      <c r="Q511" s="144">
        <v>3100</v>
      </c>
      <c r="R511" s="144">
        <v>63.8</v>
      </c>
      <c r="S511" s="144">
        <v>1964.8000000000002</v>
      </c>
      <c r="T511" s="144">
        <v>2810.6</v>
      </c>
      <c r="U511" s="144">
        <v>0</v>
      </c>
      <c r="V511" s="144">
        <v>0</v>
      </c>
      <c r="W511" s="144">
        <v>14993.5</v>
      </c>
      <c r="X511" s="248">
        <v>1066.8</v>
      </c>
      <c r="Y511" s="247">
        <v>148404.9866</v>
      </c>
      <c r="Z511" s="144">
        <v>125499.65220000003</v>
      </c>
      <c r="AA511" s="144">
        <v>3064.7800999999999</v>
      </c>
      <c r="AB511" s="144">
        <v>63.75</v>
      </c>
      <c r="AC511" s="144">
        <v>1964.8000000000002</v>
      </c>
      <c r="AD511" s="149">
        <v>1885.8486</v>
      </c>
      <c r="AE511" s="144">
        <v>0</v>
      </c>
      <c r="AF511" s="144">
        <v>0</v>
      </c>
      <c r="AG511" s="144">
        <v>14859.3557</v>
      </c>
      <c r="AH511" s="248">
        <v>1066.8</v>
      </c>
      <c r="AI511" s="247">
        <v>-9805.6133999999729</v>
      </c>
      <c r="AJ511" s="144">
        <v>-8711.4477999999508</v>
      </c>
      <c r="AK511" s="144">
        <v>-35.219900000000052</v>
      </c>
      <c r="AL511" s="144">
        <v>-4.9999999999997158E-2</v>
      </c>
      <c r="AM511" s="144">
        <v>0</v>
      </c>
      <c r="AN511" s="144">
        <v>-924.75139999999988</v>
      </c>
      <c r="AO511" s="144">
        <v>0</v>
      </c>
      <c r="AP511" s="144">
        <v>0</v>
      </c>
      <c r="AQ511" s="144">
        <v>-134.14429999999993</v>
      </c>
      <c r="AR511" s="248">
        <v>0</v>
      </c>
      <c r="AS511" s="247">
        <v>93.802176718879792</v>
      </c>
      <c r="AT511" s="144">
        <v>93.509145070713259</v>
      </c>
      <c r="AU511" s="144">
        <v>98.863874193548384</v>
      </c>
      <c r="AV511" s="144">
        <v>99.921630094043891</v>
      </c>
      <c r="AW511" s="144">
        <v>100</v>
      </c>
      <c r="AX511" s="144">
        <v>67.097722906141044</v>
      </c>
      <c r="AY511" s="144">
        <v>0</v>
      </c>
      <c r="AZ511" s="144">
        <v>0</v>
      </c>
      <c r="BA511" s="144">
        <v>99.105316970687298</v>
      </c>
      <c r="BB511" s="248">
        <v>100</v>
      </c>
    </row>
    <row r="512" spans="1:54" s="237" customFormat="1" ht="18" customHeight="1" x14ac:dyDescent="0.2">
      <c r="A512" s="244">
        <v>22</v>
      </c>
      <c r="B512" s="245">
        <v>224800</v>
      </c>
      <c r="C512" s="238">
        <v>505</v>
      </c>
      <c r="D512" s="246" t="s">
        <v>1265</v>
      </c>
      <c r="E512" s="247">
        <v>99608.000000000015</v>
      </c>
      <c r="F512" s="144">
        <v>82516.100000000006</v>
      </c>
      <c r="G512" s="144">
        <v>3100</v>
      </c>
      <c r="H512" s="144">
        <v>1694.5</v>
      </c>
      <c r="I512" s="144">
        <v>2703.6</v>
      </c>
      <c r="J512" s="144">
        <v>0</v>
      </c>
      <c r="K512" s="144">
        <v>0</v>
      </c>
      <c r="L512" s="144">
        <v>0</v>
      </c>
      <c r="M512" s="144">
        <v>8527</v>
      </c>
      <c r="N512" s="248">
        <v>1066.8</v>
      </c>
      <c r="O512" s="247">
        <v>109631.4</v>
      </c>
      <c r="P512" s="144">
        <v>92205.4</v>
      </c>
      <c r="Q512" s="144">
        <v>3100</v>
      </c>
      <c r="R512" s="144">
        <v>63.8</v>
      </c>
      <c r="S512" s="144">
        <v>1964.8000000000002</v>
      </c>
      <c r="T512" s="144">
        <v>2703.6</v>
      </c>
      <c r="U512" s="144">
        <v>0</v>
      </c>
      <c r="V512" s="144">
        <v>0</v>
      </c>
      <c r="W512" s="144">
        <v>8527</v>
      </c>
      <c r="X512" s="248">
        <v>1066.8</v>
      </c>
      <c r="Y512" s="247">
        <v>102210.94760000001</v>
      </c>
      <c r="Z512" s="144">
        <v>85719.947899999999</v>
      </c>
      <c r="AA512" s="144">
        <v>3064.7800999999999</v>
      </c>
      <c r="AB512" s="144">
        <v>63.75</v>
      </c>
      <c r="AC512" s="144">
        <v>1964.8000000000002</v>
      </c>
      <c r="AD512" s="149">
        <v>1803.8696</v>
      </c>
      <c r="AE512" s="144">
        <v>0</v>
      </c>
      <c r="AF512" s="144">
        <v>0</v>
      </c>
      <c r="AG512" s="144">
        <v>8527</v>
      </c>
      <c r="AH512" s="248">
        <v>1066.8</v>
      </c>
      <c r="AI512" s="247">
        <v>-7420.4523999999801</v>
      </c>
      <c r="AJ512" s="144">
        <v>-6485.452099999995</v>
      </c>
      <c r="AK512" s="144">
        <v>-35.219900000000052</v>
      </c>
      <c r="AL512" s="144">
        <v>-4.9999999999997158E-2</v>
      </c>
      <c r="AM512" s="144">
        <v>0</v>
      </c>
      <c r="AN512" s="144">
        <v>-899.73039999999992</v>
      </c>
      <c r="AO512" s="144">
        <v>0</v>
      </c>
      <c r="AP512" s="144">
        <v>0</v>
      </c>
      <c r="AQ512" s="144">
        <v>0</v>
      </c>
      <c r="AR512" s="248">
        <v>0</v>
      </c>
      <c r="AS512" s="247">
        <v>93.231453397475562</v>
      </c>
      <c r="AT512" s="144">
        <v>92.966299045392148</v>
      </c>
      <c r="AU512" s="144">
        <v>98.863874193548384</v>
      </c>
      <c r="AV512" s="144">
        <v>99.921630094043891</v>
      </c>
      <c r="AW512" s="144">
        <v>100</v>
      </c>
      <c r="AX512" s="144">
        <v>66.72102382009173</v>
      </c>
      <c r="AY512" s="144">
        <v>0</v>
      </c>
      <c r="AZ512" s="144">
        <v>0</v>
      </c>
      <c r="BA512" s="144">
        <v>100</v>
      </c>
      <c r="BB512" s="248">
        <v>100</v>
      </c>
    </row>
    <row r="513" spans="1:54" s="237" customFormat="1" ht="18" customHeight="1" x14ac:dyDescent="0.2">
      <c r="A513" s="244">
        <v>21</v>
      </c>
      <c r="B513" s="245">
        <v>224800</v>
      </c>
      <c r="C513" s="238">
        <v>506</v>
      </c>
      <c r="D513" s="246" t="s">
        <v>1266</v>
      </c>
      <c r="E513" s="247">
        <v>45984.4</v>
      </c>
      <c r="F513" s="144">
        <v>39420.1</v>
      </c>
      <c r="G513" s="144">
        <v>0</v>
      </c>
      <c r="H513" s="144">
        <v>0</v>
      </c>
      <c r="I513" s="144">
        <v>97.8</v>
      </c>
      <c r="J513" s="144">
        <v>0</v>
      </c>
      <c r="K513" s="144">
        <v>0</v>
      </c>
      <c r="L513" s="144">
        <v>0</v>
      </c>
      <c r="M513" s="144">
        <v>6466.4999999999991</v>
      </c>
      <c r="N513" s="248">
        <v>0</v>
      </c>
      <c r="O513" s="247">
        <v>48579.199999999997</v>
      </c>
      <c r="P513" s="144">
        <v>42005.7</v>
      </c>
      <c r="Q513" s="144">
        <v>0</v>
      </c>
      <c r="R513" s="144">
        <v>0</v>
      </c>
      <c r="S513" s="144">
        <v>0</v>
      </c>
      <c r="T513" s="144">
        <v>107</v>
      </c>
      <c r="U513" s="144">
        <v>0</v>
      </c>
      <c r="V513" s="144">
        <v>0</v>
      </c>
      <c r="W513" s="144">
        <v>6466.4999999999991</v>
      </c>
      <c r="X513" s="248">
        <v>0</v>
      </c>
      <c r="Y513" s="247">
        <v>46194.039000000004</v>
      </c>
      <c r="Z513" s="144">
        <v>39779.704300000005</v>
      </c>
      <c r="AA513" s="144">
        <v>0</v>
      </c>
      <c r="AB513" s="144">
        <v>0</v>
      </c>
      <c r="AC513" s="144">
        <v>0</v>
      </c>
      <c r="AD513" s="149">
        <v>81.978999999999999</v>
      </c>
      <c r="AE513" s="144">
        <v>0</v>
      </c>
      <c r="AF513" s="144">
        <v>0</v>
      </c>
      <c r="AG513" s="144">
        <v>6332.3557000000001</v>
      </c>
      <c r="AH513" s="248">
        <v>0</v>
      </c>
      <c r="AI513" s="247">
        <v>-2385.1609999999928</v>
      </c>
      <c r="AJ513" s="144">
        <v>-2225.9956999999922</v>
      </c>
      <c r="AK513" s="144">
        <v>0</v>
      </c>
      <c r="AL513" s="144">
        <v>0</v>
      </c>
      <c r="AM513" s="144">
        <v>0</v>
      </c>
      <c r="AN513" s="144">
        <v>-25.021000000000001</v>
      </c>
      <c r="AO513" s="144">
        <v>0</v>
      </c>
      <c r="AP513" s="144">
        <v>0</v>
      </c>
      <c r="AQ513" s="144">
        <v>-134.14429999999902</v>
      </c>
      <c r="AR513" s="248">
        <v>0</v>
      </c>
      <c r="AS513" s="247">
        <v>95.090159986166938</v>
      </c>
      <c r="AT513" s="144">
        <v>94.700729424816174</v>
      </c>
      <c r="AU513" s="144">
        <v>0</v>
      </c>
      <c r="AV513" s="144">
        <v>0</v>
      </c>
      <c r="AW513" s="144">
        <v>0</v>
      </c>
      <c r="AX513" s="144">
        <v>76.615887850467288</v>
      </c>
      <c r="AY513" s="144">
        <v>0</v>
      </c>
      <c r="AZ513" s="144">
        <v>0</v>
      </c>
      <c r="BA513" s="144">
        <v>97.925550143044944</v>
      </c>
      <c r="BB513" s="248">
        <v>0</v>
      </c>
    </row>
    <row r="514" spans="1:54" s="174" customFormat="1" ht="27.75" customHeight="1" x14ac:dyDescent="0.25">
      <c r="A514" s="244">
        <v>22</v>
      </c>
      <c r="B514" s="245">
        <v>224800</v>
      </c>
      <c r="C514" s="238">
        <v>507</v>
      </c>
      <c r="D514" s="239" t="s">
        <v>1291</v>
      </c>
      <c r="E514" s="247">
        <v>99608.000000000015</v>
      </c>
      <c r="F514" s="138">
        <v>82516.100000000006</v>
      </c>
      <c r="G514" s="138">
        <v>3100</v>
      </c>
      <c r="H514" s="138">
        <v>1694.5</v>
      </c>
      <c r="I514" s="138">
        <v>2703.6</v>
      </c>
      <c r="J514" s="138">
        <v>0</v>
      </c>
      <c r="K514" s="138">
        <v>0</v>
      </c>
      <c r="L514" s="138">
        <v>0</v>
      </c>
      <c r="M514" s="138">
        <v>8527</v>
      </c>
      <c r="N514" s="241">
        <v>1066.8</v>
      </c>
      <c r="O514" s="240">
        <v>109631.4</v>
      </c>
      <c r="P514" s="138">
        <v>92205.4</v>
      </c>
      <c r="Q514" s="139">
        <v>3100</v>
      </c>
      <c r="R514" s="139">
        <v>63.8</v>
      </c>
      <c r="S514" s="138">
        <v>1964.8000000000002</v>
      </c>
      <c r="T514" s="139">
        <v>2703.6</v>
      </c>
      <c r="U514" s="139">
        <v>0</v>
      </c>
      <c r="V514" s="139">
        <v>0</v>
      </c>
      <c r="W514" s="139">
        <v>8527</v>
      </c>
      <c r="X514" s="242">
        <v>1066.8</v>
      </c>
      <c r="Y514" s="243">
        <v>102210.94760000001</v>
      </c>
      <c r="Z514" s="139">
        <v>85719.947899999999</v>
      </c>
      <c r="AA514" s="139">
        <v>3064.7800999999999</v>
      </c>
      <c r="AB514" s="139">
        <v>63.75</v>
      </c>
      <c r="AC514" s="139">
        <v>1964.8000000000002</v>
      </c>
      <c r="AD514" s="149">
        <v>1803.8696</v>
      </c>
      <c r="AE514" s="139">
        <v>0</v>
      </c>
      <c r="AF514" s="139">
        <v>0</v>
      </c>
      <c r="AG514" s="140">
        <v>8527</v>
      </c>
      <c r="AH514" s="142">
        <v>1066.8</v>
      </c>
      <c r="AI514" s="247">
        <v>-7420.4523999999801</v>
      </c>
      <c r="AJ514" s="138">
        <v>-6485.452099999995</v>
      </c>
      <c r="AK514" s="138">
        <v>-35.219900000000052</v>
      </c>
      <c r="AL514" s="138">
        <v>-4.9999999999997158E-2</v>
      </c>
      <c r="AM514" s="138">
        <v>0</v>
      </c>
      <c r="AN514" s="138">
        <v>-899.73039999999992</v>
      </c>
      <c r="AO514" s="138">
        <v>0</v>
      </c>
      <c r="AP514" s="138">
        <v>0</v>
      </c>
      <c r="AQ514" s="138">
        <v>0</v>
      </c>
      <c r="AR514" s="241">
        <v>0</v>
      </c>
      <c r="AS514" s="247">
        <v>93.231453397475562</v>
      </c>
      <c r="AT514" s="138">
        <v>92.966299045392148</v>
      </c>
      <c r="AU514" s="138">
        <v>98.863874193548384</v>
      </c>
      <c r="AV514" s="138">
        <v>99.921630094043891</v>
      </c>
      <c r="AW514" s="138">
        <v>100</v>
      </c>
      <c r="AX514" s="138">
        <v>66.72102382009173</v>
      </c>
      <c r="AY514" s="138">
        <v>0</v>
      </c>
      <c r="AZ514" s="138">
        <v>0</v>
      </c>
      <c r="BA514" s="138">
        <v>100</v>
      </c>
      <c r="BB514" s="241">
        <v>100</v>
      </c>
    </row>
    <row r="515" spans="1:54" s="174" customFormat="1" ht="18" customHeight="1" x14ac:dyDescent="0.25">
      <c r="A515" s="244">
        <v>21</v>
      </c>
      <c r="B515" s="245">
        <v>224800</v>
      </c>
      <c r="C515" s="238">
        <v>508</v>
      </c>
      <c r="D515" s="239" t="s">
        <v>1676</v>
      </c>
      <c r="E515" s="247">
        <v>4192.3</v>
      </c>
      <c r="F515" s="138">
        <v>3594.5</v>
      </c>
      <c r="G515" s="138">
        <v>0</v>
      </c>
      <c r="H515" s="138">
        <v>0</v>
      </c>
      <c r="I515" s="138">
        <v>0</v>
      </c>
      <c r="J515" s="138">
        <v>0</v>
      </c>
      <c r="K515" s="138">
        <v>0</v>
      </c>
      <c r="L515" s="138">
        <v>0</v>
      </c>
      <c r="M515" s="138">
        <v>597.79999999999995</v>
      </c>
      <c r="N515" s="241">
        <v>0</v>
      </c>
      <c r="O515" s="240">
        <v>4496.6000000000004</v>
      </c>
      <c r="P515" s="138">
        <v>3898.7999999999997</v>
      </c>
      <c r="Q515" s="139">
        <v>0</v>
      </c>
      <c r="R515" s="139">
        <v>0</v>
      </c>
      <c r="S515" s="138">
        <v>0</v>
      </c>
      <c r="T515" s="139">
        <v>0</v>
      </c>
      <c r="U515" s="139">
        <v>0</v>
      </c>
      <c r="V515" s="139">
        <v>0</v>
      </c>
      <c r="W515" s="139">
        <v>597.79999999999995</v>
      </c>
      <c r="X515" s="242">
        <v>0</v>
      </c>
      <c r="Y515" s="243">
        <v>4209.7323999999999</v>
      </c>
      <c r="Z515" s="139">
        <v>3611.9328</v>
      </c>
      <c r="AA515" s="139">
        <v>0</v>
      </c>
      <c r="AB515" s="139">
        <v>0</v>
      </c>
      <c r="AC515" s="139">
        <v>0</v>
      </c>
      <c r="AD515" s="149">
        <v>0</v>
      </c>
      <c r="AE515" s="139">
        <v>0</v>
      </c>
      <c r="AF515" s="139">
        <v>0</v>
      </c>
      <c r="AG515" s="140">
        <v>597.79960000000005</v>
      </c>
      <c r="AH515" s="142">
        <v>0</v>
      </c>
      <c r="AI515" s="247">
        <v>-286.86760000000049</v>
      </c>
      <c r="AJ515" s="138">
        <v>-286.86719999999968</v>
      </c>
      <c r="AK515" s="138">
        <v>0</v>
      </c>
      <c r="AL515" s="138">
        <v>0</v>
      </c>
      <c r="AM515" s="138">
        <v>0</v>
      </c>
      <c r="AN515" s="138">
        <v>0</v>
      </c>
      <c r="AO515" s="138">
        <v>0</v>
      </c>
      <c r="AP515" s="138">
        <v>0</v>
      </c>
      <c r="AQ515" s="138">
        <v>-3.9999999989959178E-4</v>
      </c>
      <c r="AR515" s="241">
        <v>0</v>
      </c>
      <c r="AS515" s="247">
        <v>93.620344260107629</v>
      </c>
      <c r="AT515" s="138">
        <v>92.642166820560178</v>
      </c>
      <c r="AU515" s="138">
        <v>0</v>
      </c>
      <c r="AV515" s="138">
        <v>0</v>
      </c>
      <c r="AW515" s="138">
        <v>0</v>
      </c>
      <c r="AX515" s="138">
        <v>0</v>
      </c>
      <c r="AY515" s="138">
        <v>0</v>
      </c>
      <c r="AZ515" s="138">
        <v>0</v>
      </c>
      <c r="BA515" s="138">
        <v>99.999933087989319</v>
      </c>
      <c r="BB515" s="241">
        <v>0</v>
      </c>
    </row>
    <row r="516" spans="1:54" s="174" customFormat="1" ht="18" customHeight="1" x14ac:dyDescent="0.25">
      <c r="A516" s="244">
        <v>21</v>
      </c>
      <c r="B516" s="245">
        <v>224800</v>
      </c>
      <c r="C516" s="238">
        <v>509</v>
      </c>
      <c r="D516" s="239" t="s">
        <v>1677</v>
      </c>
      <c r="E516" s="247">
        <v>1131.7</v>
      </c>
      <c r="F516" s="138">
        <v>955.4</v>
      </c>
      <c r="G516" s="138">
        <v>0</v>
      </c>
      <c r="H516" s="138">
        <v>0</v>
      </c>
      <c r="I516" s="138">
        <v>0</v>
      </c>
      <c r="J516" s="138">
        <v>0</v>
      </c>
      <c r="K516" s="138">
        <v>0</v>
      </c>
      <c r="L516" s="138">
        <v>0</v>
      </c>
      <c r="M516" s="138">
        <v>176.3</v>
      </c>
      <c r="N516" s="241">
        <v>0</v>
      </c>
      <c r="O516" s="240">
        <v>1280.5999999999997</v>
      </c>
      <c r="P516" s="138">
        <v>1104.3</v>
      </c>
      <c r="Q516" s="139">
        <v>0</v>
      </c>
      <c r="R516" s="139">
        <v>0</v>
      </c>
      <c r="S516" s="138">
        <v>0</v>
      </c>
      <c r="T516" s="139">
        <v>0</v>
      </c>
      <c r="U516" s="139">
        <v>0</v>
      </c>
      <c r="V516" s="139">
        <v>0</v>
      </c>
      <c r="W516" s="139">
        <v>176.3</v>
      </c>
      <c r="X516" s="242">
        <v>0</v>
      </c>
      <c r="Y516" s="243">
        <v>1279.7057</v>
      </c>
      <c r="Z516" s="139">
        <v>1104.3</v>
      </c>
      <c r="AA516" s="139">
        <v>0</v>
      </c>
      <c r="AB516" s="139">
        <v>0</v>
      </c>
      <c r="AC516" s="139">
        <v>0</v>
      </c>
      <c r="AD516" s="149">
        <v>0</v>
      </c>
      <c r="AE516" s="139">
        <v>0</v>
      </c>
      <c r="AF516" s="139">
        <v>0</v>
      </c>
      <c r="AG516" s="140">
        <v>175.4057</v>
      </c>
      <c r="AH516" s="142">
        <v>0</v>
      </c>
      <c r="AI516" s="247">
        <v>-0.89429999999970278</v>
      </c>
      <c r="AJ516" s="138">
        <v>0</v>
      </c>
      <c r="AK516" s="138">
        <v>0</v>
      </c>
      <c r="AL516" s="138">
        <v>0</v>
      </c>
      <c r="AM516" s="138">
        <v>0</v>
      </c>
      <c r="AN516" s="138">
        <v>0</v>
      </c>
      <c r="AO516" s="138">
        <v>0</v>
      </c>
      <c r="AP516" s="138">
        <v>0</v>
      </c>
      <c r="AQ516" s="138">
        <v>-0.89430000000001542</v>
      </c>
      <c r="AR516" s="241">
        <v>0</v>
      </c>
      <c r="AS516" s="247">
        <v>99.930165547399668</v>
      </c>
      <c r="AT516" s="138">
        <v>100</v>
      </c>
      <c r="AU516" s="138">
        <v>0</v>
      </c>
      <c r="AV516" s="138">
        <v>0</v>
      </c>
      <c r="AW516" s="138">
        <v>0</v>
      </c>
      <c r="AX516" s="138">
        <v>0</v>
      </c>
      <c r="AY516" s="138">
        <v>0</v>
      </c>
      <c r="AZ516" s="138">
        <v>0</v>
      </c>
      <c r="BA516" s="138">
        <v>99.492739648326705</v>
      </c>
      <c r="BB516" s="241">
        <v>0</v>
      </c>
    </row>
    <row r="517" spans="1:54" s="174" customFormat="1" ht="18" customHeight="1" x14ac:dyDescent="0.25">
      <c r="A517" s="244">
        <v>21</v>
      </c>
      <c r="B517" s="245">
        <v>224800</v>
      </c>
      <c r="C517" s="238">
        <v>510</v>
      </c>
      <c r="D517" s="239" t="s">
        <v>1678</v>
      </c>
      <c r="E517" s="247">
        <v>1453.4</v>
      </c>
      <c r="F517" s="138">
        <v>1230.2</v>
      </c>
      <c r="G517" s="138">
        <v>0</v>
      </c>
      <c r="H517" s="138">
        <v>0</v>
      </c>
      <c r="I517" s="138">
        <v>0</v>
      </c>
      <c r="J517" s="138">
        <v>0</v>
      </c>
      <c r="K517" s="138">
        <v>0</v>
      </c>
      <c r="L517" s="138">
        <v>0</v>
      </c>
      <c r="M517" s="138">
        <v>223.2</v>
      </c>
      <c r="N517" s="241">
        <v>0</v>
      </c>
      <c r="O517" s="240">
        <v>1531.0000000000002</v>
      </c>
      <c r="P517" s="138">
        <v>1307.8</v>
      </c>
      <c r="Q517" s="139">
        <v>0</v>
      </c>
      <c r="R517" s="139">
        <v>0</v>
      </c>
      <c r="S517" s="138">
        <v>0</v>
      </c>
      <c r="T517" s="139">
        <v>0</v>
      </c>
      <c r="U517" s="139">
        <v>0</v>
      </c>
      <c r="V517" s="139">
        <v>0</v>
      </c>
      <c r="W517" s="139">
        <v>223.2</v>
      </c>
      <c r="X517" s="242">
        <v>0</v>
      </c>
      <c r="Y517" s="243">
        <v>1436.1145000000001</v>
      </c>
      <c r="Z517" s="139">
        <v>1212.9145000000001</v>
      </c>
      <c r="AA517" s="139">
        <v>0</v>
      </c>
      <c r="AB517" s="139">
        <v>0</v>
      </c>
      <c r="AC517" s="139">
        <v>0</v>
      </c>
      <c r="AD517" s="149">
        <v>0</v>
      </c>
      <c r="AE517" s="139">
        <v>0</v>
      </c>
      <c r="AF517" s="139">
        <v>0</v>
      </c>
      <c r="AG517" s="140">
        <v>223.2</v>
      </c>
      <c r="AH517" s="142">
        <v>0</v>
      </c>
      <c r="AI517" s="247">
        <v>-94.885500000000093</v>
      </c>
      <c r="AJ517" s="138">
        <v>-94.885499999999865</v>
      </c>
      <c r="AK517" s="138">
        <v>0</v>
      </c>
      <c r="AL517" s="138">
        <v>0</v>
      </c>
      <c r="AM517" s="138">
        <v>0</v>
      </c>
      <c r="AN517" s="138">
        <v>0</v>
      </c>
      <c r="AO517" s="138">
        <v>0</v>
      </c>
      <c r="AP517" s="138">
        <v>0</v>
      </c>
      <c r="AQ517" s="138">
        <v>0</v>
      </c>
      <c r="AR517" s="241">
        <v>0</v>
      </c>
      <c r="AS517" s="247">
        <v>93.802384062704107</v>
      </c>
      <c r="AT517" s="138">
        <v>92.744647499617699</v>
      </c>
      <c r="AU517" s="138">
        <v>0</v>
      </c>
      <c r="AV517" s="138">
        <v>0</v>
      </c>
      <c r="AW517" s="138">
        <v>0</v>
      </c>
      <c r="AX517" s="138">
        <v>0</v>
      </c>
      <c r="AY517" s="138">
        <v>0</v>
      </c>
      <c r="AZ517" s="138">
        <v>0</v>
      </c>
      <c r="BA517" s="138">
        <v>100</v>
      </c>
      <c r="BB517" s="241">
        <v>0</v>
      </c>
    </row>
    <row r="518" spans="1:54" s="174" customFormat="1" ht="18" customHeight="1" x14ac:dyDescent="0.25">
      <c r="A518" s="244">
        <v>21</v>
      </c>
      <c r="B518" s="245">
        <v>224800</v>
      </c>
      <c r="C518" s="238">
        <v>511</v>
      </c>
      <c r="D518" s="239" t="s">
        <v>1679</v>
      </c>
      <c r="E518" s="247">
        <v>2109.6999999999998</v>
      </c>
      <c r="F518" s="138">
        <v>1724.7</v>
      </c>
      <c r="G518" s="138">
        <v>0</v>
      </c>
      <c r="H518" s="138">
        <v>0</v>
      </c>
      <c r="I518" s="138">
        <v>0</v>
      </c>
      <c r="J518" s="138">
        <v>0</v>
      </c>
      <c r="K518" s="138">
        <v>0</v>
      </c>
      <c r="L518" s="138">
        <v>0</v>
      </c>
      <c r="M518" s="138">
        <v>385</v>
      </c>
      <c r="N518" s="241">
        <v>0</v>
      </c>
      <c r="O518" s="240">
        <v>2230.6000000000004</v>
      </c>
      <c r="P518" s="138">
        <v>1845.6000000000001</v>
      </c>
      <c r="Q518" s="139">
        <v>0</v>
      </c>
      <c r="R518" s="139">
        <v>0</v>
      </c>
      <c r="S518" s="138">
        <v>0</v>
      </c>
      <c r="T518" s="139">
        <v>0</v>
      </c>
      <c r="U518" s="139">
        <v>0</v>
      </c>
      <c r="V518" s="139">
        <v>0</v>
      </c>
      <c r="W518" s="139">
        <v>385</v>
      </c>
      <c r="X518" s="242">
        <v>0</v>
      </c>
      <c r="Y518" s="243">
        <v>2230.2679000000003</v>
      </c>
      <c r="Z518" s="139">
        <v>1845.6000000000001</v>
      </c>
      <c r="AA518" s="139">
        <v>0</v>
      </c>
      <c r="AB518" s="139">
        <v>0</v>
      </c>
      <c r="AC518" s="139">
        <v>0</v>
      </c>
      <c r="AD518" s="149">
        <v>0</v>
      </c>
      <c r="AE518" s="139">
        <v>0</v>
      </c>
      <c r="AF518" s="139">
        <v>0</v>
      </c>
      <c r="AG518" s="140">
        <v>384.66789999999997</v>
      </c>
      <c r="AH518" s="142">
        <v>0</v>
      </c>
      <c r="AI518" s="247">
        <v>-0.33210000000008222</v>
      </c>
      <c r="AJ518" s="138">
        <v>0</v>
      </c>
      <c r="AK518" s="138">
        <v>0</v>
      </c>
      <c r="AL518" s="138">
        <v>0</v>
      </c>
      <c r="AM518" s="138">
        <v>0</v>
      </c>
      <c r="AN518" s="138">
        <v>0</v>
      </c>
      <c r="AO518" s="138">
        <v>0</v>
      </c>
      <c r="AP518" s="138">
        <v>0</v>
      </c>
      <c r="AQ518" s="138">
        <v>-0.33210000000002537</v>
      </c>
      <c r="AR518" s="241">
        <v>0</v>
      </c>
      <c r="AS518" s="247">
        <v>99.985111629158069</v>
      </c>
      <c r="AT518" s="138">
        <v>100</v>
      </c>
      <c r="AU518" s="138">
        <v>0</v>
      </c>
      <c r="AV518" s="138">
        <v>0</v>
      </c>
      <c r="AW518" s="138">
        <v>0</v>
      </c>
      <c r="AX518" s="138">
        <v>0</v>
      </c>
      <c r="AY518" s="138">
        <v>0</v>
      </c>
      <c r="AZ518" s="138">
        <v>0</v>
      </c>
      <c r="BA518" s="138">
        <v>99.913740259740251</v>
      </c>
      <c r="BB518" s="241">
        <v>0</v>
      </c>
    </row>
    <row r="519" spans="1:54" s="174" customFormat="1" ht="18" customHeight="1" x14ac:dyDescent="0.25">
      <c r="A519" s="244">
        <v>21</v>
      </c>
      <c r="B519" s="245">
        <v>224800</v>
      </c>
      <c r="C519" s="238">
        <v>512</v>
      </c>
      <c r="D519" s="239" t="s">
        <v>1680</v>
      </c>
      <c r="E519" s="247">
        <v>1777.9</v>
      </c>
      <c r="F519" s="138">
        <v>1496.8</v>
      </c>
      <c r="G519" s="138">
        <v>0</v>
      </c>
      <c r="H519" s="138">
        <v>0</v>
      </c>
      <c r="I519" s="138">
        <v>0</v>
      </c>
      <c r="J519" s="138">
        <v>0</v>
      </c>
      <c r="K519" s="138">
        <v>0</v>
      </c>
      <c r="L519" s="138">
        <v>0</v>
      </c>
      <c r="M519" s="138">
        <v>281.10000000000002</v>
      </c>
      <c r="N519" s="241">
        <v>0</v>
      </c>
      <c r="O519" s="240">
        <v>1841.8999999999999</v>
      </c>
      <c r="P519" s="138">
        <v>1560.8</v>
      </c>
      <c r="Q519" s="139">
        <v>0</v>
      </c>
      <c r="R519" s="139">
        <v>0</v>
      </c>
      <c r="S519" s="138">
        <v>0</v>
      </c>
      <c r="T519" s="139">
        <v>0</v>
      </c>
      <c r="U519" s="139">
        <v>0</v>
      </c>
      <c r="V519" s="139">
        <v>0</v>
      </c>
      <c r="W519" s="139">
        <v>281.10000000000002</v>
      </c>
      <c r="X519" s="242">
        <v>0</v>
      </c>
      <c r="Y519" s="243">
        <v>1510.4766</v>
      </c>
      <c r="Z519" s="139">
        <v>1294.1533999999999</v>
      </c>
      <c r="AA519" s="139">
        <v>0</v>
      </c>
      <c r="AB519" s="139">
        <v>0</v>
      </c>
      <c r="AC519" s="139">
        <v>0</v>
      </c>
      <c r="AD519" s="149">
        <v>0</v>
      </c>
      <c r="AE519" s="139">
        <v>0</v>
      </c>
      <c r="AF519" s="139">
        <v>0</v>
      </c>
      <c r="AG519" s="140">
        <v>216.32320000000001</v>
      </c>
      <c r="AH519" s="142">
        <v>0</v>
      </c>
      <c r="AI519" s="247">
        <v>-331.4233999999999</v>
      </c>
      <c r="AJ519" s="138">
        <v>-266.64660000000003</v>
      </c>
      <c r="AK519" s="138">
        <v>0</v>
      </c>
      <c r="AL519" s="138">
        <v>0</v>
      </c>
      <c r="AM519" s="138">
        <v>0</v>
      </c>
      <c r="AN519" s="138">
        <v>0</v>
      </c>
      <c r="AO519" s="138">
        <v>0</v>
      </c>
      <c r="AP519" s="138">
        <v>0</v>
      </c>
      <c r="AQ519" s="138">
        <v>-64.776800000000009</v>
      </c>
      <c r="AR519" s="241">
        <v>0</v>
      </c>
      <c r="AS519" s="247">
        <v>82.006439003203212</v>
      </c>
      <c r="AT519" s="138">
        <v>82.916030240902089</v>
      </c>
      <c r="AU519" s="138">
        <v>0</v>
      </c>
      <c r="AV519" s="138">
        <v>0</v>
      </c>
      <c r="AW519" s="138">
        <v>0</v>
      </c>
      <c r="AX519" s="138">
        <v>0</v>
      </c>
      <c r="AY519" s="138">
        <v>0</v>
      </c>
      <c r="AZ519" s="138">
        <v>0</v>
      </c>
      <c r="BA519" s="138">
        <v>76.95595873354678</v>
      </c>
      <c r="BB519" s="241">
        <v>0</v>
      </c>
    </row>
    <row r="520" spans="1:54" s="174" customFormat="1" ht="18" customHeight="1" x14ac:dyDescent="0.25">
      <c r="A520" s="244">
        <v>21</v>
      </c>
      <c r="B520" s="245">
        <v>224800</v>
      </c>
      <c r="C520" s="238">
        <v>513</v>
      </c>
      <c r="D520" s="239" t="s">
        <v>1681</v>
      </c>
      <c r="E520" s="247">
        <v>2407.8000000000002</v>
      </c>
      <c r="F520" s="138">
        <v>2089.5</v>
      </c>
      <c r="G520" s="138">
        <v>0</v>
      </c>
      <c r="H520" s="138">
        <v>0</v>
      </c>
      <c r="I520" s="138">
        <v>0</v>
      </c>
      <c r="J520" s="138">
        <v>0</v>
      </c>
      <c r="K520" s="138">
        <v>0</v>
      </c>
      <c r="L520" s="138">
        <v>0</v>
      </c>
      <c r="M520" s="138">
        <v>318.3</v>
      </c>
      <c r="N520" s="241">
        <v>0</v>
      </c>
      <c r="O520" s="240">
        <v>2592.2000000000003</v>
      </c>
      <c r="P520" s="138">
        <v>2273.9</v>
      </c>
      <c r="Q520" s="139">
        <v>0</v>
      </c>
      <c r="R520" s="139">
        <v>0</v>
      </c>
      <c r="S520" s="138">
        <v>0</v>
      </c>
      <c r="T520" s="139">
        <v>0</v>
      </c>
      <c r="U520" s="139">
        <v>0</v>
      </c>
      <c r="V520" s="139">
        <v>0</v>
      </c>
      <c r="W520" s="139">
        <v>318.3</v>
      </c>
      <c r="X520" s="242">
        <v>0</v>
      </c>
      <c r="Y520" s="243">
        <v>2569.5699</v>
      </c>
      <c r="Z520" s="139">
        <v>2273.9</v>
      </c>
      <c r="AA520" s="139">
        <v>0</v>
      </c>
      <c r="AB520" s="139">
        <v>0</v>
      </c>
      <c r="AC520" s="139">
        <v>0</v>
      </c>
      <c r="AD520" s="149">
        <v>0</v>
      </c>
      <c r="AE520" s="139">
        <v>0</v>
      </c>
      <c r="AF520" s="139">
        <v>0</v>
      </c>
      <c r="AG520" s="140">
        <v>295.66989999999998</v>
      </c>
      <c r="AH520" s="142">
        <v>0</v>
      </c>
      <c r="AI520" s="247">
        <v>-22.630100000000311</v>
      </c>
      <c r="AJ520" s="138">
        <v>0</v>
      </c>
      <c r="AK520" s="138">
        <v>0</v>
      </c>
      <c r="AL520" s="138">
        <v>0</v>
      </c>
      <c r="AM520" s="138">
        <v>0</v>
      </c>
      <c r="AN520" s="138">
        <v>0</v>
      </c>
      <c r="AO520" s="138">
        <v>0</v>
      </c>
      <c r="AP520" s="138">
        <v>0</v>
      </c>
      <c r="AQ520" s="138">
        <v>-22.630100000000027</v>
      </c>
      <c r="AR520" s="241">
        <v>0</v>
      </c>
      <c r="AS520" s="247">
        <v>99.126992516009565</v>
      </c>
      <c r="AT520" s="138">
        <v>100</v>
      </c>
      <c r="AU520" s="138">
        <v>0</v>
      </c>
      <c r="AV520" s="138">
        <v>0</v>
      </c>
      <c r="AW520" s="138">
        <v>0</v>
      </c>
      <c r="AX520" s="138">
        <v>0</v>
      </c>
      <c r="AY520" s="138">
        <v>0</v>
      </c>
      <c r="AZ520" s="138">
        <v>0</v>
      </c>
      <c r="BA520" s="138">
        <v>92.890323594093616</v>
      </c>
      <c r="BB520" s="241">
        <v>0</v>
      </c>
    </row>
    <row r="521" spans="1:54" s="174" customFormat="1" ht="18" customHeight="1" x14ac:dyDescent="0.25">
      <c r="A521" s="244">
        <v>21</v>
      </c>
      <c r="B521" s="245">
        <v>224800</v>
      </c>
      <c r="C521" s="238">
        <v>514</v>
      </c>
      <c r="D521" s="239" t="s">
        <v>1682</v>
      </c>
      <c r="E521" s="247">
        <v>2013.1000000000001</v>
      </c>
      <c r="F521" s="138">
        <v>1599</v>
      </c>
      <c r="G521" s="138">
        <v>0</v>
      </c>
      <c r="H521" s="138">
        <v>0</v>
      </c>
      <c r="I521" s="138">
        <v>48.9</v>
      </c>
      <c r="J521" s="138">
        <v>0</v>
      </c>
      <c r="K521" s="138">
        <v>0</v>
      </c>
      <c r="L521" s="138">
        <v>0</v>
      </c>
      <c r="M521" s="138">
        <v>365.2</v>
      </c>
      <c r="N521" s="241">
        <v>0</v>
      </c>
      <c r="O521" s="240">
        <v>2107.3999999999996</v>
      </c>
      <c r="P521" s="138">
        <v>1687.1</v>
      </c>
      <c r="Q521" s="139">
        <v>0</v>
      </c>
      <c r="R521" s="139">
        <v>0</v>
      </c>
      <c r="S521" s="138">
        <v>0</v>
      </c>
      <c r="T521" s="139">
        <v>55.1</v>
      </c>
      <c r="U521" s="139">
        <v>0</v>
      </c>
      <c r="V521" s="139">
        <v>0</v>
      </c>
      <c r="W521" s="139">
        <v>365.2</v>
      </c>
      <c r="X521" s="242">
        <v>0</v>
      </c>
      <c r="Y521" s="243">
        <v>2089.5675999999999</v>
      </c>
      <c r="Z521" s="139">
        <v>1687.1</v>
      </c>
      <c r="AA521" s="139">
        <v>0</v>
      </c>
      <c r="AB521" s="139">
        <v>0</v>
      </c>
      <c r="AC521" s="139">
        <v>0</v>
      </c>
      <c r="AD521" s="149">
        <v>37.267600000000002</v>
      </c>
      <c r="AE521" s="139">
        <v>0</v>
      </c>
      <c r="AF521" s="139">
        <v>0</v>
      </c>
      <c r="AG521" s="140">
        <v>365.2</v>
      </c>
      <c r="AH521" s="142">
        <v>0</v>
      </c>
      <c r="AI521" s="247">
        <v>-17.83239999999978</v>
      </c>
      <c r="AJ521" s="138">
        <v>0</v>
      </c>
      <c r="AK521" s="138">
        <v>0</v>
      </c>
      <c r="AL521" s="138">
        <v>0</v>
      </c>
      <c r="AM521" s="138">
        <v>0</v>
      </c>
      <c r="AN521" s="138">
        <v>-17.8324</v>
      </c>
      <c r="AO521" s="138">
        <v>0</v>
      </c>
      <c r="AP521" s="138">
        <v>0</v>
      </c>
      <c r="AQ521" s="138">
        <v>0</v>
      </c>
      <c r="AR521" s="241">
        <v>0</v>
      </c>
      <c r="AS521" s="247">
        <v>99.153819872829089</v>
      </c>
      <c r="AT521" s="138">
        <v>100</v>
      </c>
      <c r="AU521" s="138">
        <v>0</v>
      </c>
      <c r="AV521" s="138">
        <v>0</v>
      </c>
      <c r="AW521" s="138">
        <v>0</v>
      </c>
      <c r="AX521" s="138">
        <v>67.636297640653353</v>
      </c>
      <c r="AY521" s="138">
        <v>0</v>
      </c>
      <c r="AZ521" s="138">
        <v>0</v>
      </c>
      <c r="BA521" s="138">
        <v>100</v>
      </c>
      <c r="BB521" s="241">
        <v>0</v>
      </c>
    </row>
    <row r="522" spans="1:54" s="174" customFormat="1" ht="18" customHeight="1" x14ac:dyDescent="0.25">
      <c r="A522" s="244">
        <v>21</v>
      </c>
      <c r="B522" s="245">
        <v>224800</v>
      </c>
      <c r="C522" s="238">
        <v>515</v>
      </c>
      <c r="D522" s="239" t="s">
        <v>1683</v>
      </c>
      <c r="E522" s="247">
        <v>1630.2</v>
      </c>
      <c r="F522" s="138">
        <v>1414.2</v>
      </c>
      <c r="G522" s="138">
        <v>0</v>
      </c>
      <c r="H522" s="138">
        <v>0</v>
      </c>
      <c r="I522" s="138">
        <v>0</v>
      </c>
      <c r="J522" s="138">
        <v>0</v>
      </c>
      <c r="K522" s="138">
        <v>0</v>
      </c>
      <c r="L522" s="138">
        <v>0</v>
      </c>
      <c r="M522" s="138">
        <v>216</v>
      </c>
      <c r="N522" s="241">
        <v>0</v>
      </c>
      <c r="O522" s="240">
        <v>1742.6</v>
      </c>
      <c r="P522" s="138">
        <v>1526.6</v>
      </c>
      <c r="Q522" s="139">
        <v>0</v>
      </c>
      <c r="R522" s="139">
        <v>0</v>
      </c>
      <c r="S522" s="138">
        <v>0</v>
      </c>
      <c r="T522" s="139">
        <v>0</v>
      </c>
      <c r="U522" s="139">
        <v>0</v>
      </c>
      <c r="V522" s="139">
        <v>0</v>
      </c>
      <c r="W522" s="139">
        <v>216</v>
      </c>
      <c r="X522" s="242">
        <v>0</v>
      </c>
      <c r="Y522" s="243">
        <v>1742.6</v>
      </c>
      <c r="Z522" s="139">
        <v>1526.6</v>
      </c>
      <c r="AA522" s="139">
        <v>0</v>
      </c>
      <c r="AB522" s="139">
        <v>0</v>
      </c>
      <c r="AC522" s="139">
        <v>0</v>
      </c>
      <c r="AD522" s="149">
        <v>0</v>
      </c>
      <c r="AE522" s="139">
        <v>0</v>
      </c>
      <c r="AF522" s="139">
        <v>0</v>
      </c>
      <c r="AG522" s="140">
        <v>216</v>
      </c>
      <c r="AH522" s="142">
        <v>0</v>
      </c>
      <c r="AI522" s="247">
        <v>0</v>
      </c>
      <c r="AJ522" s="138">
        <v>0</v>
      </c>
      <c r="AK522" s="138">
        <v>0</v>
      </c>
      <c r="AL522" s="138">
        <v>0</v>
      </c>
      <c r="AM522" s="138">
        <v>0</v>
      </c>
      <c r="AN522" s="138">
        <v>0</v>
      </c>
      <c r="AO522" s="138">
        <v>0</v>
      </c>
      <c r="AP522" s="138">
        <v>0</v>
      </c>
      <c r="AQ522" s="138">
        <v>0</v>
      </c>
      <c r="AR522" s="241">
        <v>0</v>
      </c>
      <c r="AS522" s="247">
        <v>100</v>
      </c>
      <c r="AT522" s="138">
        <v>100</v>
      </c>
      <c r="AU522" s="138">
        <v>0</v>
      </c>
      <c r="AV522" s="138">
        <v>0</v>
      </c>
      <c r="AW522" s="138">
        <v>0</v>
      </c>
      <c r="AX522" s="138">
        <v>0</v>
      </c>
      <c r="AY522" s="138">
        <v>0</v>
      </c>
      <c r="AZ522" s="138">
        <v>0</v>
      </c>
      <c r="BA522" s="138">
        <v>100</v>
      </c>
      <c r="BB522" s="241">
        <v>0</v>
      </c>
    </row>
    <row r="523" spans="1:54" s="174" customFormat="1" ht="18" customHeight="1" x14ac:dyDescent="0.25">
      <c r="A523" s="244">
        <v>21</v>
      </c>
      <c r="B523" s="245">
        <v>224800</v>
      </c>
      <c r="C523" s="238">
        <v>516</v>
      </c>
      <c r="D523" s="239" t="s">
        <v>1684</v>
      </c>
      <c r="E523" s="247">
        <v>90.6</v>
      </c>
      <c r="F523" s="138">
        <v>0</v>
      </c>
      <c r="G523" s="138">
        <v>0</v>
      </c>
      <c r="H523" s="138">
        <v>0</v>
      </c>
      <c r="I523" s="138">
        <v>0</v>
      </c>
      <c r="J523" s="138">
        <v>0</v>
      </c>
      <c r="K523" s="138">
        <v>0</v>
      </c>
      <c r="L523" s="138">
        <v>0</v>
      </c>
      <c r="M523" s="138">
        <v>90.6</v>
      </c>
      <c r="N523" s="241">
        <v>0</v>
      </c>
      <c r="O523" s="240">
        <v>90.6</v>
      </c>
      <c r="P523" s="138">
        <v>0</v>
      </c>
      <c r="Q523" s="139">
        <v>0</v>
      </c>
      <c r="R523" s="139">
        <v>0</v>
      </c>
      <c r="S523" s="138">
        <v>0</v>
      </c>
      <c r="T523" s="139">
        <v>0</v>
      </c>
      <c r="U523" s="139">
        <v>0</v>
      </c>
      <c r="V523" s="139">
        <v>0</v>
      </c>
      <c r="W523" s="139">
        <v>90.6</v>
      </c>
      <c r="X523" s="242">
        <v>0</v>
      </c>
      <c r="Y523" s="243">
        <v>90.6</v>
      </c>
      <c r="Z523" s="139">
        <v>0</v>
      </c>
      <c r="AA523" s="139">
        <v>0</v>
      </c>
      <c r="AB523" s="139">
        <v>0</v>
      </c>
      <c r="AC523" s="139">
        <v>0</v>
      </c>
      <c r="AD523" s="149">
        <v>0</v>
      </c>
      <c r="AE523" s="139">
        <v>0</v>
      </c>
      <c r="AF523" s="139">
        <v>0</v>
      </c>
      <c r="AG523" s="140">
        <v>90.6</v>
      </c>
      <c r="AH523" s="142">
        <v>0</v>
      </c>
      <c r="AI523" s="247">
        <v>0</v>
      </c>
      <c r="AJ523" s="138">
        <v>0</v>
      </c>
      <c r="AK523" s="138">
        <v>0</v>
      </c>
      <c r="AL523" s="138">
        <v>0</v>
      </c>
      <c r="AM523" s="138">
        <v>0</v>
      </c>
      <c r="AN523" s="138">
        <v>0</v>
      </c>
      <c r="AO523" s="138">
        <v>0</v>
      </c>
      <c r="AP523" s="138">
        <v>0</v>
      </c>
      <c r="AQ523" s="138">
        <v>0</v>
      </c>
      <c r="AR523" s="241">
        <v>0</v>
      </c>
      <c r="AS523" s="247">
        <v>100</v>
      </c>
      <c r="AT523" s="138">
        <v>0</v>
      </c>
      <c r="AU523" s="138">
        <v>0</v>
      </c>
      <c r="AV523" s="138">
        <v>0</v>
      </c>
      <c r="AW523" s="138">
        <v>0</v>
      </c>
      <c r="AX523" s="138">
        <v>0</v>
      </c>
      <c r="AY523" s="138">
        <v>0</v>
      </c>
      <c r="AZ523" s="138">
        <v>0</v>
      </c>
      <c r="BA523" s="138">
        <v>100</v>
      </c>
      <c r="BB523" s="241">
        <v>0</v>
      </c>
    </row>
    <row r="524" spans="1:54" s="174" customFormat="1" ht="18" customHeight="1" x14ac:dyDescent="0.25">
      <c r="A524" s="244">
        <v>21</v>
      </c>
      <c r="B524" s="245">
        <v>224800</v>
      </c>
      <c r="C524" s="238">
        <v>517</v>
      </c>
      <c r="D524" s="239" t="s">
        <v>1685</v>
      </c>
      <c r="E524" s="247">
        <v>2267</v>
      </c>
      <c r="F524" s="138">
        <v>1914.2</v>
      </c>
      <c r="G524" s="138">
        <v>0</v>
      </c>
      <c r="H524" s="138">
        <v>0</v>
      </c>
      <c r="I524" s="138">
        <v>0</v>
      </c>
      <c r="J524" s="138">
        <v>0</v>
      </c>
      <c r="K524" s="138">
        <v>0</v>
      </c>
      <c r="L524" s="138">
        <v>0</v>
      </c>
      <c r="M524" s="138">
        <v>352.8</v>
      </c>
      <c r="N524" s="241">
        <v>0</v>
      </c>
      <c r="O524" s="240">
        <v>2350.8000000000002</v>
      </c>
      <c r="P524" s="138">
        <v>1998</v>
      </c>
      <c r="Q524" s="139">
        <v>0</v>
      </c>
      <c r="R524" s="139">
        <v>0</v>
      </c>
      <c r="S524" s="138">
        <v>0</v>
      </c>
      <c r="T524" s="139">
        <v>0</v>
      </c>
      <c r="U524" s="139">
        <v>0</v>
      </c>
      <c r="V524" s="139">
        <v>0</v>
      </c>
      <c r="W524" s="139">
        <v>352.8</v>
      </c>
      <c r="X524" s="242">
        <v>0</v>
      </c>
      <c r="Y524" s="243">
        <v>1594.1201000000001</v>
      </c>
      <c r="Z524" s="139">
        <v>1285.2660000000001</v>
      </c>
      <c r="AA524" s="139">
        <v>0</v>
      </c>
      <c r="AB524" s="139">
        <v>0</v>
      </c>
      <c r="AC524" s="139">
        <v>0</v>
      </c>
      <c r="AD524" s="149">
        <v>0</v>
      </c>
      <c r="AE524" s="139">
        <v>0</v>
      </c>
      <c r="AF524" s="139">
        <v>0</v>
      </c>
      <c r="AG524" s="140">
        <v>308.85410000000002</v>
      </c>
      <c r="AH524" s="142">
        <v>0</v>
      </c>
      <c r="AI524" s="247">
        <v>-756.67990000000009</v>
      </c>
      <c r="AJ524" s="138">
        <v>-712.73399999999992</v>
      </c>
      <c r="AK524" s="138">
        <v>0</v>
      </c>
      <c r="AL524" s="138">
        <v>0</v>
      </c>
      <c r="AM524" s="138">
        <v>0</v>
      </c>
      <c r="AN524" s="138">
        <v>0</v>
      </c>
      <c r="AO524" s="138">
        <v>0</v>
      </c>
      <c r="AP524" s="138">
        <v>0</v>
      </c>
      <c r="AQ524" s="138">
        <v>-43.945899999999995</v>
      </c>
      <c r="AR524" s="241">
        <v>0</v>
      </c>
      <c r="AS524" s="247">
        <v>67.81181299982984</v>
      </c>
      <c r="AT524" s="138">
        <v>64.327627627627621</v>
      </c>
      <c r="AU524" s="138">
        <v>0</v>
      </c>
      <c r="AV524" s="138">
        <v>0</v>
      </c>
      <c r="AW524" s="138">
        <v>0</v>
      </c>
      <c r="AX524" s="138">
        <v>0</v>
      </c>
      <c r="AY524" s="138">
        <v>0</v>
      </c>
      <c r="AZ524" s="138">
        <v>0</v>
      </c>
      <c r="BA524" s="138">
        <v>87.543679138321991</v>
      </c>
      <c r="BB524" s="241">
        <v>0</v>
      </c>
    </row>
    <row r="525" spans="1:54" s="174" customFormat="1" ht="18" customHeight="1" x14ac:dyDescent="0.25">
      <c r="A525" s="244">
        <v>21</v>
      </c>
      <c r="B525" s="245">
        <v>224800</v>
      </c>
      <c r="C525" s="238">
        <v>518</v>
      </c>
      <c r="D525" s="239" t="s">
        <v>1675</v>
      </c>
      <c r="E525" s="247">
        <v>10887.999999999998</v>
      </c>
      <c r="F525" s="138">
        <v>9649.7999999999993</v>
      </c>
      <c r="G525" s="138">
        <v>0</v>
      </c>
      <c r="H525" s="138">
        <v>0</v>
      </c>
      <c r="I525" s="138">
        <v>48.9</v>
      </c>
      <c r="J525" s="138">
        <v>0</v>
      </c>
      <c r="K525" s="138">
        <v>0</v>
      </c>
      <c r="L525" s="138">
        <v>0</v>
      </c>
      <c r="M525" s="138">
        <v>1189.3</v>
      </c>
      <c r="N525" s="241">
        <v>0</v>
      </c>
      <c r="O525" s="240">
        <v>11215.8</v>
      </c>
      <c r="P525" s="138">
        <v>9974.6</v>
      </c>
      <c r="Q525" s="139">
        <v>0</v>
      </c>
      <c r="R525" s="139">
        <v>0</v>
      </c>
      <c r="S525" s="138">
        <v>0</v>
      </c>
      <c r="T525" s="139">
        <v>51.900000000000006</v>
      </c>
      <c r="U525" s="139">
        <v>0</v>
      </c>
      <c r="V525" s="139">
        <v>0</v>
      </c>
      <c r="W525" s="139">
        <v>1189.3</v>
      </c>
      <c r="X525" s="242">
        <v>0</v>
      </c>
      <c r="Y525" s="243">
        <v>11208.5759</v>
      </c>
      <c r="Z525" s="139">
        <v>9974.5998999999993</v>
      </c>
      <c r="AA525" s="139">
        <v>0</v>
      </c>
      <c r="AB525" s="139">
        <v>0</v>
      </c>
      <c r="AC525" s="139">
        <v>0</v>
      </c>
      <c r="AD525" s="149">
        <v>44.711399999999998</v>
      </c>
      <c r="AE525" s="139">
        <v>0</v>
      </c>
      <c r="AF525" s="139">
        <v>0</v>
      </c>
      <c r="AG525" s="140">
        <v>1189.2646</v>
      </c>
      <c r="AH525" s="142">
        <v>0</v>
      </c>
      <c r="AI525" s="247">
        <v>-7.2240999999994528</v>
      </c>
      <c r="AJ525" s="138">
        <v>-1.0000000111176632E-4</v>
      </c>
      <c r="AK525" s="138">
        <v>0</v>
      </c>
      <c r="AL525" s="138">
        <v>0</v>
      </c>
      <c r="AM525" s="138">
        <v>0</v>
      </c>
      <c r="AN525" s="138">
        <v>-7.1886000000000081</v>
      </c>
      <c r="AO525" s="138">
        <v>0</v>
      </c>
      <c r="AP525" s="138">
        <v>0</v>
      </c>
      <c r="AQ525" s="138">
        <v>-3.5399999999981446E-2</v>
      </c>
      <c r="AR525" s="241">
        <v>0</v>
      </c>
      <c r="AS525" s="247">
        <v>99.935589971290511</v>
      </c>
      <c r="AT525" s="138">
        <v>99.999998997453517</v>
      </c>
      <c r="AU525" s="138">
        <v>0</v>
      </c>
      <c r="AV525" s="138">
        <v>0</v>
      </c>
      <c r="AW525" s="138">
        <v>0</v>
      </c>
      <c r="AX525" s="138">
        <v>86.149132947976867</v>
      </c>
      <c r="AY525" s="138">
        <v>0</v>
      </c>
      <c r="AZ525" s="138">
        <v>0</v>
      </c>
      <c r="BA525" s="138">
        <v>99.997023459177669</v>
      </c>
      <c r="BB525" s="241">
        <v>0</v>
      </c>
    </row>
    <row r="526" spans="1:54" s="174" customFormat="1" ht="18" customHeight="1" x14ac:dyDescent="0.25">
      <c r="A526" s="244">
        <v>21</v>
      </c>
      <c r="B526" s="245">
        <v>224800</v>
      </c>
      <c r="C526" s="238">
        <v>519</v>
      </c>
      <c r="D526" s="239" t="s">
        <v>1686</v>
      </c>
      <c r="E526" s="247">
        <v>3414.4</v>
      </c>
      <c r="F526" s="138">
        <v>3002</v>
      </c>
      <c r="G526" s="138">
        <v>0</v>
      </c>
      <c r="H526" s="138">
        <v>0</v>
      </c>
      <c r="I526" s="138">
        <v>0</v>
      </c>
      <c r="J526" s="138">
        <v>0</v>
      </c>
      <c r="K526" s="138">
        <v>0</v>
      </c>
      <c r="L526" s="138">
        <v>0</v>
      </c>
      <c r="M526" s="138">
        <v>412.4</v>
      </c>
      <c r="N526" s="241">
        <v>0</v>
      </c>
      <c r="O526" s="240">
        <v>3600.1000000000004</v>
      </c>
      <c r="P526" s="138">
        <v>3187.7</v>
      </c>
      <c r="Q526" s="139">
        <v>0</v>
      </c>
      <c r="R526" s="139">
        <v>0</v>
      </c>
      <c r="S526" s="138">
        <v>0</v>
      </c>
      <c r="T526" s="139">
        <v>0</v>
      </c>
      <c r="U526" s="139">
        <v>0</v>
      </c>
      <c r="V526" s="139">
        <v>0</v>
      </c>
      <c r="W526" s="139">
        <v>412.4</v>
      </c>
      <c r="X526" s="242">
        <v>0</v>
      </c>
      <c r="Y526" s="243">
        <v>3180.3427999999999</v>
      </c>
      <c r="Z526" s="139">
        <v>2767.9771999999998</v>
      </c>
      <c r="AA526" s="139">
        <v>0</v>
      </c>
      <c r="AB526" s="139">
        <v>0</v>
      </c>
      <c r="AC526" s="139">
        <v>0</v>
      </c>
      <c r="AD526" s="149">
        <v>0</v>
      </c>
      <c r="AE526" s="139">
        <v>0</v>
      </c>
      <c r="AF526" s="139">
        <v>0</v>
      </c>
      <c r="AG526" s="140">
        <v>412.36559999999997</v>
      </c>
      <c r="AH526" s="142">
        <v>0</v>
      </c>
      <c r="AI526" s="247">
        <v>-419.75720000000047</v>
      </c>
      <c r="AJ526" s="138">
        <v>-419.72280000000001</v>
      </c>
      <c r="AK526" s="138">
        <v>0</v>
      </c>
      <c r="AL526" s="138">
        <v>0</v>
      </c>
      <c r="AM526" s="138">
        <v>0</v>
      </c>
      <c r="AN526" s="138">
        <v>0</v>
      </c>
      <c r="AO526" s="138">
        <v>0</v>
      </c>
      <c r="AP526" s="138">
        <v>0</v>
      </c>
      <c r="AQ526" s="138">
        <v>-3.4400000000005093E-2</v>
      </c>
      <c r="AR526" s="241">
        <v>0</v>
      </c>
      <c r="AS526" s="247">
        <v>88.340401655509567</v>
      </c>
      <c r="AT526" s="138">
        <v>86.83305204379333</v>
      </c>
      <c r="AU526" s="138">
        <v>0</v>
      </c>
      <c r="AV526" s="138">
        <v>0</v>
      </c>
      <c r="AW526" s="138">
        <v>0</v>
      </c>
      <c r="AX526" s="138">
        <v>0</v>
      </c>
      <c r="AY526" s="138">
        <v>0</v>
      </c>
      <c r="AZ526" s="138">
        <v>0</v>
      </c>
      <c r="BA526" s="138">
        <v>99.991658583899124</v>
      </c>
      <c r="BB526" s="241">
        <v>0</v>
      </c>
    </row>
    <row r="527" spans="1:54" s="174" customFormat="1" ht="18" customHeight="1" x14ac:dyDescent="0.25">
      <c r="A527" s="244">
        <v>21</v>
      </c>
      <c r="B527" s="245">
        <v>224800</v>
      </c>
      <c r="C527" s="238">
        <v>520</v>
      </c>
      <c r="D527" s="239" t="s">
        <v>1687</v>
      </c>
      <c r="E527" s="247">
        <v>1865.2</v>
      </c>
      <c r="F527" s="138">
        <v>1571.5</v>
      </c>
      <c r="G527" s="138">
        <v>0</v>
      </c>
      <c r="H527" s="138">
        <v>0</v>
      </c>
      <c r="I527" s="138">
        <v>0</v>
      </c>
      <c r="J527" s="138">
        <v>0</v>
      </c>
      <c r="K527" s="138">
        <v>0</v>
      </c>
      <c r="L527" s="138">
        <v>0</v>
      </c>
      <c r="M527" s="138">
        <v>293.7</v>
      </c>
      <c r="N527" s="241">
        <v>0</v>
      </c>
      <c r="O527" s="240">
        <v>1987.9000000000003</v>
      </c>
      <c r="P527" s="138">
        <v>1694.2</v>
      </c>
      <c r="Q527" s="139">
        <v>0</v>
      </c>
      <c r="R527" s="139">
        <v>0</v>
      </c>
      <c r="S527" s="138">
        <v>0</v>
      </c>
      <c r="T527" s="139">
        <v>0</v>
      </c>
      <c r="U527" s="139">
        <v>0</v>
      </c>
      <c r="V527" s="139">
        <v>0</v>
      </c>
      <c r="W527" s="139">
        <v>293.7</v>
      </c>
      <c r="X527" s="242">
        <v>0</v>
      </c>
      <c r="Y527" s="243">
        <v>1987.8985</v>
      </c>
      <c r="Z527" s="139">
        <v>1694.2</v>
      </c>
      <c r="AA527" s="139">
        <v>0</v>
      </c>
      <c r="AB527" s="139">
        <v>0</v>
      </c>
      <c r="AC527" s="139">
        <v>0</v>
      </c>
      <c r="AD527" s="149">
        <v>0</v>
      </c>
      <c r="AE527" s="139">
        <v>0</v>
      </c>
      <c r="AF527" s="139">
        <v>0</v>
      </c>
      <c r="AG527" s="140">
        <v>293.69850000000002</v>
      </c>
      <c r="AH527" s="142">
        <v>0</v>
      </c>
      <c r="AI527" s="247">
        <v>-1.5000000003055902E-3</v>
      </c>
      <c r="AJ527" s="138">
        <v>0</v>
      </c>
      <c r="AK527" s="138">
        <v>0</v>
      </c>
      <c r="AL527" s="138">
        <v>0</v>
      </c>
      <c r="AM527" s="138">
        <v>0</v>
      </c>
      <c r="AN527" s="138">
        <v>0</v>
      </c>
      <c r="AO527" s="138">
        <v>0</v>
      </c>
      <c r="AP527" s="138">
        <v>0</v>
      </c>
      <c r="AQ527" s="138">
        <v>-1.4999999999645297E-3</v>
      </c>
      <c r="AR527" s="241">
        <v>0</v>
      </c>
      <c r="AS527" s="247">
        <v>99.999924543488078</v>
      </c>
      <c r="AT527" s="138">
        <v>100</v>
      </c>
      <c r="AU527" s="138">
        <v>0</v>
      </c>
      <c r="AV527" s="138">
        <v>0</v>
      </c>
      <c r="AW527" s="138">
        <v>0</v>
      </c>
      <c r="AX527" s="138">
        <v>0</v>
      </c>
      <c r="AY527" s="138">
        <v>0</v>
      </c>
      <c r="AZ527" s="138">
        <v>0</v>
      </c>
      <c r="BA527" s="138">
        <v>99.999489274770184</v>
      </c>
      <c r="BB527" s="241">
        <v>0</v>
      </c>
    </row>
    <row r="528" spans="1:54" s="174" customFormat="1" ht="18" customHeight="1" x14ac:dyDescent="0.25">
      <c r="A528" s="244">
        <v>21</v>
      </c>
      <c r="B528" s="245">
        <v>224800</v>
      </c>
      <c r="C528" s="238">
        <v>521</v>
      </c>
      <c r="D528" s="239" t="s">
        <v>1688</v>
      </c>
      <c r="E528" s="247">
        <v>1250.1000000000001</v>
      </c>
      <c r="F528" s="138">
        <v>1066.7</v>
      </c>
      <c r="G528" s="138">
        <v>0</v>
      </c>
      <c r="H528" s="138">
        <v>0</v>
      </c>
      <c r="I528" s="138">
        <v>0</v>
      </c>
      <c r="J528" s="138">
        <v>0</v>
      </c>
      <c r="K528" s="138">
        <v>0</v>
      </c>
      <c r="L528" s="138">
        <v>0</v>
      </c>
      <c r="M528" s="138">
        <v>183.4</v>
      </c>
      <c r="N528" s="241">
        <v>0</v>
      </c>
      <c r="O528" s="240">
        <v>1323.8000000000002</v>
      </c>
      <c r="P528" s="138">
        <v>1140.4000000000001</v>
      </c>
      <c r="Q528" s="139">
        <v>0</v>
      </c>
      <c r="R528" s="139">
        <v>0</v>
      </c>
      <c r="S528" s="138">
        <v>0</v>
      </c>
      <c r="T528" s="139">
        <v>0</v>
      </c>
      <c r="U528" s="139">
        <v>0</v>
      </c>
      <c r="V528" s="139">
        <v>0</v>
      </c>
      <c r="W528" s="139">
        <v>183.4</v>
      </c>
      <c r="X528" s="242">
        <v>0</v>
      </c>
      <c r="Y528" s="243">
        <v>1262.6826999999998</v>
      </c>
      <c r="Z528" s="139">
        <v>1080.7675999999999</v>
      </c>
      <c r="AA528" s="139">
        <v>0</v>
      </c>
      <c r="AB528" s="139">
        <v>0</v>
      </c>
      <c r="AC528" s="139">
        <v>0</v>
      </c>
      <c r="AD528" s="149">
        <v>0</v>
      </c>
      <c r="AE528" s="139">
        <v>0</v>
      </c>
      <c r="AF528" s="139">
        <v>0</v>
      </c>
      <c r="AG528" s="140">
        <v>181.9151</v>
      </c>
      <c r="AH528" s="142">
        <v>0</v>
      </c>
      <c r="AI528" s="247">
        <v>-61.117300000000341</v>
      </c>
      <c r="AJ528" s="138">
        <v>-59.632400000000189</v>
      </c>
      <c r="AK528" s="138">
        <v>0</v>
      </c>
      <c r="AL528" s="138">
        <v>0</v>
      </c>
      <c r="AM528" s="138">
        <v>0</v>
      </c>
      <c r="AN528" s="138">
        <v>0</v>
      </c>
      <c r="AO528" s="138">
        <v>0</v>
      </c>
      <c r="AP528" s="138">
        <v>0</v>
      </c>
      <c r="AQ528" s="138">
        <v>-1.4849000000000103</v>
      </c>
      <c r="AR528" s="241">
        <v>0</v>
      </c>
      <c r="AS528" s="247">
        <v>95.383192325124611</v>
      </c>
      <c r="AT528" s="138">
        <v>94.770922483339163</v>
      </c>
      <c r="AU528" s="138">
        <v>0</v>
      </c>
      <c r="AV528" s="138">
        <v>0</v>
      </c>
      <c r="AW528" s="138">
        <v>0</v>
      </c>
      <c r="AX528" s="138">
        <v>0</v>
      </c>
      <c r="AY528" s="138">
        <v>0</v>
      </c>
      <c r="AZ528" s="138">
        <v>0</v>
      </c>
      <c r="BA528" s="138">
        <v>99.190348964013069</v>
      </c>
      <c r="BB528" s="241">
        <v>0</v>
      </c>
    </row>
    <row r="529" spans="1:54" s="174" customFormat="1" ht="18" customHeight="1" x14ac:dyDescent="0.25">
      <c r="A529" s="244">
        <v>21</v>
      </c>
      <c r="B529" s="245">
        <v>224800</v>
      </c>
      <c r="C529" s="238">
        <v>522</v>
      </c>
      <c r="D529" s="239" t="s">
        <v>1689</v>
      </c>
      <c r="E529" s="247">
        <v>1478.4</v>
      </c>
      <c r="F529" s="138">
        <v>1282.7</v>
      </c>
      <c r="G529" s="138">
        <v>0</v>
      </c>
      <c r="H529" s="138">
        <v>0</v>
      </c>
      <c r="I529" s="138">
        <v>0</v>
      </c>
      <c r="J529" s="138">
        <v>0</v>
      </c>
      <c r="K529" s="138">
        <v>0</v>
      </c>
      <c r="L529" s="138">
        <v>0</v>
      </c>
      <c r="M529" s="138">
        <v>195.7</v>
      </c>
      <c r="N529" s="241">
        <v>0</v>
      </c>
      <c r="O529" s="240">
        <v>1567.2999999999997</v>
      </c>
      <c r="P529" s="138">
        <v>1371.6</v>
      </c>
      <c r="Q529" s="139">
        <v>0</v>
      </c>
      <c r="R529" s="139">
        <v>0</v>
      </c>
      <c r="S529" s="138">
        <v>0</v>
      </c>
      <c r="T529" s="139">
        <v>0</v>
      </c>
      <c r="U529" s="139">
        <v>0</v>
      </c>
      <c r="V529" s="139">
        <v>0</v>
      </c>
      <c r="W529" s="139">
        <v>195.7</v>
      </c>
      <c r="X529" s="242">
        <v>0</v>
      </c>
      <c r="Y529" s="243">
        <v>1205.7535</v>
      </c>
      <c r="Z529" s="139">
        <v>1010.0535000000001</v>
      </c>
      <c r="AA529" s="139">
        <v>0</v>
      </c>
      <c r="AB529" s="139">
        <v>0</v>
      </c>
      <c r="AC529" s="139">
        <v>0</v>
      </c>
      <c r="AD529" s="149">
        <v>0</v>
      </c>
      <c r="AE529" s="139">
        <v>0</v>
      </c>
      <c r="AF529" s="139">
        <v>0</v>
      </c>
      <c r="AG529" s="140">
        <v>195.7</v>
      </c>
      <c r="AH529" s="142">
        <v>0</v>
      </c>
      <c r="AI529" s="247">
        <v>-361.5464999999997</v>
      </c>
      <c r="AJ529" s="138">
        <v>-361.54649999999981</v>
      </c>
      <c r="AK529" s="138">
        <v>0</v>
      </c>
      <c r="AL529" s="138">
        <v>0</v>
      </c>
      <c r="AM529" s="138">
        <v>0</v>
      </c>
      <c r="AN529" s="138">
        <v>0</v>
      </c>
      <c r="AO529" s="138">
        <v>0</v>
      </c>
      <c r="AP529" s="138">
        <v>0</v>
      </c>
      <c r="AQ529" s="138">
        <v>0</v>
      </c>
      <c r="AR529" s="241">
        <v>0</v>
      </c>
      <c r="AS529" s="247">
        <v>76.931889236266201</v>
      </c>
      <c r="AT529" s="138">
        <v>73.640529308836406</v>
      </c>
      <c r="AU529" s="138">
        <v>0</v>
      </c>
      <c r="AV529" s="138">
        <v>0</v>
      </c>
      <c r="AW529" s="138">
        <v>0</v>
      </c>
      <c r="AX529" s="138">
        <v>0</v>
      </c>
      <c r="AY529" s="138">
        <v>0</v>
      </c>
      <c r="AZ529" s="138">
        <v>0</v>
      </c>
      <c r="BA529" s="138">
        <v>100</v>
      </c>
      <c r="BB529" s="241">
        <v>0</v>
      </c>
    </row>
    <row r="530" spans="1:54" s="174" customFormat="1" ht="18" customHeight="1" x14ac:dyDescent="0.25">
      <c r="A530" s="244">
        <v>21</v>
      </c>
      <c r="B530" s="245">
        <v>224800</v>
      </c>
      <c r="C530" s="238">
        <v>523</v>
      </c>
      <c r="D530" s="239" t="s">
        <v>1690</v>
      </c>
      <c r="E530" s="247">
        <v>1883.9</v>
      </c>
      <c r="F530" s="138">
        <v>1638.9</v>
      </c>
      <c r="G530" s="138">
        <v>0</v>
      </c>
      <c r="H530" s="138">
        <v>0</v>
      </c>
      <c r="I530" s="138">
        <v>0</v>
      </c>
      <c r="J530" s="138">
        <v>0</v>
      </c>
      <c r="K530" s="138">
        <v>0</v>
      </c>
      <c r="L530" s="138">
        <v>0</v>
      </c>
      <c r="M530" s="138">
        <v>245</v>
      </c>
      <c r="N530" s="241">
        <v>0</v>
      </c>
      <c r="O530" s="240">
        <v>2081.9</v>
      </c>
      <c r="P530" s="138">
        <v>1836.9</v>
      </c>
      <c r="Q530" s="139">
        <v>0</v>
      </c>
      <c r="R530" s="139">
        <v>0</v>
      </c>
      <c r="S530" s="138">
        <v>0</v>
      </c>
      <c r="T530" s="139">
        <v>0</v>
      </c>
      <c r="U530" s="139">
        <v>0</v>
      </c>
      <c r="V530" s="139">
        <v>0</v>
      </c>
      <c r="W530" s="139">
        <v>245</v>
      </c>
      <c r="X530" s="242">
        <v>0</v>
      </c>
      <c r="Y530" s="243">
        <v>2081.9</v>
      </c>
      <c r="Z530" s="139">
        <v>1836.9</v>
      </c>
      <c r="AA530" s="139">
        <v>0</v>
      </c>
      <c r="AB530" s="139">
        <v>0</v>
      </c>
      <c r="AC530" s="139">
        <v>0</v>
      </c>
      <c r="AD530" s="149">
        <v>0</v>
      </c>
      <c r="AE530" s="139">
        <v>0</v>
      </c>
      <c r="AF530" s="139">
        <v>0</v>
      </c>
      <c r="AG530" s="140">
        <v>245</v>
      </c>
      <c r="AH530" s="142">
        <v>0</v>
      </c>
      <c r="AI530" s="247">
        <v>0</v>
      </c>
      <c r="AJ530" s="138">
        <v>0</v>
      </c>
      <c r="AK530" s="138">
        <v>0</v>
      </c>
      <c r="AL530" s="138">
        <v>0</v>
      </c>
      <c r="AM530" s="138">
        <v>0</v>
      </c>
      <c r="AN530" s="138">
        <v>0</v>
      </c>
      <c r="AO530" s="138">
        <v>0</v>
      </c>
      <c r="AP530" s="138">
        <v>0</v>
      </c>
      <c r="AQ530" s="138">
        <v>0</v>
      </c>
      <c r="AR530" s="241">
        <v>0</v>
      </c>
      <c r="AS530" s="247">
        <v>100</v>
      </c>
      <c r="AT530" s="138">
        <v>100</v>
      </c>
      <c r="AU530" s="138">
        <v>0</v>
      </c>
      <c r="AV530" s="138">
        <v>0</v>
      </c>
      <c r="AW530" s="138">
        <v>0</v>
      </c>
      <c r="AX530" s="138">
        <v>0</v>
      </c>
      <c r="AY530" s="138">
        <v>0</v>
      </c>
      <c r="AZ530" s="138">
        <v>0</v>
      </c>
      <c r="BA530" s="138">
        <v>100</v>
      </c>
      <c r="BB530" s="241">
        <v>0</v>
      </c>
    </row>
    <row r="531" spans="1:54" s="174" customFormat="1" ht="18" customHeight="1" x14ac:dyDescent="0.25">
      <c r="A531" s="244">
        <v>21</v>
      </c>
      <c r="B531" s="245">
        <v>224800</v>
      </c>
      <c r="C531" s="238">
        <v>524</v>
      </c>
      <c r="D531" s="239" t="s">
        <v>1691</v>
      </c>
      <c r="E531" s="247">
        <v>3378</v>
      </c>
      <c r="F531" s="138">
        <v>2872.2</v>
      </c>
      <c r="G531" s="138">
        <v>0</v>
      </c>
      <c r="H531" s="138">
        <v>0</v>
      </c>
      <c r="I531" s="138">
        <v>0</v>
      </c>
      <c r="J531" s="138">
        <v>0</v>
      </c>
      <c r="K531" s="138">
        <v>0</v>
      </c>
      <c r="L531" s="138">
        <v>0</v>
      </c>
      <c r="M531" s="138">
        <v>505.8</v>
      </c>
      <c r="N531" s="241">
        <v>0</v>
      </c>
      <c r="O531" s="240">
        <v>3524.7</v>
      </c>
      <c r="P531" s="138">
        <v>3018.8999999999996</v>
      </c>
      <c r="Q531" s="139">
        <v>0</v>
      </c>
      <c r="R531" s="139">
        <v>0</v>
      </c>
      <c r="S531" s="138">
        <v>0</v>
      </c>
      <c r="T531" s="139">
        <v>0</v>
      </c>
      <c r="U531" s="139">
        <v>0</v>
      </c>
      <c r="V531" s="139">
        <v>0</v>
      </c>
      <c r="W531" s="139">
        <v>505.8</v>
      </c>
      <c r="X531" s="242">
        <v>0</v>
      </c>
      <c r="Y531" s="243">
        <v>3524.6914999999995</v>
      </c>
      <c r="Z531" s="139">
        <v>3018.8999999999996</v>
      </c>
      <c r="AA531" s="139">
        <v>0</v>
      </c>
      <c r="AB531" s="139">
        <v>0</v>
      </c>
      <c r="AC531" s="139">
        <v>0</v>
      </c>
      <c r="AD531" s="149">
        <v>0</v>
      </c>
      <c r="AE531" s="139">
        <v>0</v>
      </c>
      <c r="AF531" s="139">
        <v>0</v>
      </c>
      <c r="AG531" s="140">
        <v>505.79149999999998</v>
      </c>
      <c r="AH531" s="142">
        <v>0</v>
      </c>
      <c r="AI531" s="247">
        <v>-8.5000000003674359E-3</v>
      </c>
      <c r="AJ531" s="138">
        <v>0</v>
      </c>
      <c r="AK531" s="138">
        <v>0</v>
      </c>
      <c r="AL531" s="138">
        <v>0</v>
      </c>
      <c r="AM531" s="138">
        <v>0</v>
      </c>
      <c r="AN531" s="138">
        <v>0</v>
      </c>
      <c r="AO531" s="138">
        <v>0</v>
      </c>
      <c r="AP531" s="138">
        <v>0</v>
      </c>
      <c r="AQ531" s="138">
        <v>-8.5000000000263753E-3</v>
      </c>
      <c r="AR531" s="241">
        <v>0</v>
      </c>
      <c r="AS531" s="247">
        <v>99.999758844724369</v>
      </c>
      <c r="AT531" s="138">
        <v>100</v>
      </c>
      <c r="AU531" s="138">
        <v>0</v>
      </c>
      <c r="AV531" s="138">
        <v>0</v>
      </c>
      <c r="AW531" s="138">
        <v>0</v>
      </c>
      <c r="AX531" s="138">
        <v>0</v>
      </c>
      <c r="AY531" s="138">
        <v>0</v>
      </c>
      <c r="AZ531" s="138">
        <v>0</v>
      </c>
      <c r="BA531" s="138">
        <v>99.998319493871094</v>
      </c>
      <c r="BB531" s="241">
        <v>0</v>
      </c>
    </row>
    <row r="532" spans="1:54" s="174" customFormat="1" ht="18" customHeight="1" x14ac:dyDescent="0.25">
      <c r="A532" s="244">
        <v>21</v>
      </c>
      <c r="B532" s="245">
        <v>224800</v>
      </c>
      <c r="C532" s="238">
        <v>525</v>
      </c>
      <c r="D532" s="239" t="s">
        <v>1574</v>
      </c>
      <c r="E532" s="247">
        <v>1295.3</v>
      </c>
      <c r="F532" s="138">
        <v>1083.3</v>
      </c>
      <c r="G532" s="138">
        <v>0</v>
      </c>
      <c r="H532" s="138">
        <v>0</v>
      </c>
      <c r="I532" s="138">
        <v>0</v>
      </c>
      <c r="J532" s="138">
        <v>0</v>
      </c>
      <c r="K532" s="138">
        <v>0</v>
      </c>
      <c r="L532" s="138">
        <v>0</v>
      </c>
      <c r="M532" s="138">
        <v>212</v>
      </c>
      <c r="N532" s="241">
        <v>0</v>
      </c>
      <c r="O532" s="240">
        <v>1403.6</v>
      </c>
      <c r="P532" s="138">
        <v>1191.5999999999999</v>
      </c>
      <c r="Q532" s="139">
        <v>0</v>
      </c>
      <c r="R532" s="139">
        <v>0</v>
      </c>
      <c r="S532" s="138">
        <v>0</v>
      </c>
      <c r="T532" s="139">
        <v>0</v>
      </c>
      <c r="U532" s="139">
        <v>0</v>
      </c>
      <c r="V532" s="139">
        <v>0</v>
      </c>
      <c r="W532" s="139">
        <v>212</v>
      </c>
      <c r="X532" s="242">
        <v>0</v>
      </c>
      <c r="Y532" s="243">
        <v>1379.9044999999999</v>
      </c>
      <c r="Z532" s="139">
        <v>1167.9044999999999</v>
      </c>
      <c r="AA532" s="139">
        <v>0</v>
      </c>
      <c r="AB532" s="139">
        <v>0</v>
      </c>
      <c r="AC532" s="139">
        <v>0</v>
      </c>
      <c r="AD532" s="149">
        <v>0</v>
      </c>
      <c r="AE532" s="139">
        <v>0</v>
      </c>
      <c r="AF532" s="139">
        <v>0</v>
      </c>
      <c r="AG532" s="140">
        <v>212</v>
      </c>
      <c r="AH532" s="142">
        <v>0</v>
      </c>
      <c r="AI532" s="247">
        <v>-23.695500000000038</v>
      </c>
      <c r="AJ532" s="138">
        <v>-23.695500000000038</v>
      </c>
      <c r="AK532" s="138">
        <v>0</v>
      </c>
      <c r="AL532" s="138">
        <v>0</v>
      </c>
      <c r="AM532" s="138">
        <v>0</v>
      </c>
      <c r="AN532" s="138">
        <v>0</v>
      </c>
      <c r="AO532" s="138">
        <v>0</v>
      </c>
      <c r="AP532" s="138">
        <v>0</v>
      </c>
      <c r="AQ532" s="138">
        <v>0</v>
      </c>
      <c r="AR532" s="241">
        <v>0</v>
      </c>
      <c r="AS532" s="247">
        <v>98.31180535765175</v>
      </c>
      <c r="AT532" s="138">
        <v>98.011455186304133</v>
      </c>
      <c r="AU532" s="138">
        <v>0</v>
      </c>
      <c r="AV532" s="138">
        <v>0</v>
      </c>
      <c r="AW532" s="138">
        <v>0</v>
      </c>
      <c r="AX532" s="138">
        <v>0</v>
      </c>
      <c r="AY532" s="138">
        <v>0</v>
      </c>
      <c r="AZ532" s="138">
        <v>0</v>
      </c>
      <c r="BA532" s="138">
        <v>100</v>
      </c>
      <c r="BB532" s="241">
        <v>0</v>
      </c>
    </row>
    <row r="533" spans="1:54" s="174" customFormat="1" ht="18" customHeight="1" x14ac:dyDescent="0.25">
      <c r="A533" s="244">
        <v>21</v>
      </c>
      <c r="B533" s="245">
        <v>224800</v>
      </c>
      <c r="C533" s="238">
        <v>526</v>
      </c>
      <c r="D533" s="239" t="s">
        <v>1604</v>
      </c>
      <c r="E533" s="247">
        <v>1457.4</v>
      </c>
      <c r="F533" s="138">
        <v>1234.5</v>
      </c>
      <c r="G533" s="138">
        <v>0</v>
      </c>
      <c r="H533" s="138">
        <v>0</v>
      </c>
      <c r="I533" s="138">
        <v>0</v>
      </c>
      <c r="J533" s="138">
        <v>0</v>
      </c>
      <c r="K533" s="138">
        <v>0</v>
      </c>
      <c r="L533" s="138">
        <v>0</v>
      </c>
      <c r="M533" s="138">
        <v>222.9</v>
      </c>
      <c r="N533" s="241">
        <v>0</v>
      </c>
      <c r="O533" s="240">
        <v>1609.8000000000002</v>
      </c>
      <c r="P533" s="138">
        <v>1386.9</v>
      </c>
      <c r="Q533" s="139">
        <v>0</v>
      </c>
      <c r="R533" s="139">
        <v>0</v>
      </c>
      <c r="S533" s="138">
        <v>0</v>
      </c>
      <c r="T533" s="139">
        <v>0</v>
      </c>
      <c r="U533" s="139">
        <v>0</v>
      </c>
      <c r="V533" s="139">
        <v>0</v>
      </c>
      <c r="W533" s="139">
        <v>222.9</v>
      </c>
      <c r="X533" s="242">
        <v>0</v>
      </c>
      <c r="Y533" s="243">
        <v>1609.5349000000001</v>
      </c>
      <c r="Z533" s="139">
        <v>1386.6349</v>
      </c>
      <c r="AA533" s="139">
        <v>0</v>
      </c>
      <c r="AB533" s="139">
        <v>0</v>
      </c>
      <c r="AC533" s="139">
        <v>0</v>
      </c>
      <c r="AD533" s="149">
        <v>0</v>
      </c>
      <c r="AE533" s="139">
        <v>0</v>
      </c>
      <c r="AF533" s="139">
        <v>0</v>
      </c>
      <c r="AG533" s="140">
        <v>222.9</v>
      </c>
      <c r="AH533" s="142">
        <v>0</v>
      </c>
      <c r="AI533" s="247">
        <v>-0.26510000000007494</v>
      </c>
      <c r="AJ533" s="138">
        <v>-0.26510000000007494</v>
      </c>
      <c r="AK533" s="138">
        <v>0</v>
      </c>
      <c r="AL533" s="138">
        <v>0</v>
      </c>
      <c r="AM533" s="138">
        <v>0</v>
      </c>
      <c r="AN533" s="138">
        <v>0</v>
      </c>
      <c r="AO533" s="138">
        <v>0</v>
      </c>
      <c r="AP533" s="138">
        <v>0</v>
      </c>
      <c r="AQ533" s="138">
        <v>0</v>
      </c>
      <c r="AR533" s="241">
        <v>0</v>
      </c>
      <c r="AS533" s="247">
        <v>99.98353211579078</v>
      </c>
      <c r="AT533" s="138">
        <v>99.980885427932805</v>
      </c>
      <c r="AU533" s="138">
        <v>0</v>
      </c>
      <c r="AV533" s="138">
        <v>0</v>
      </c>
      <c r="AW533" s="138">
        <v>0</v>
      </c>
      <c r="AX533" s="138">
        <v>0</v>
      </c>
      <c r="AY533" s="138">
        <v>0</v>
      </c>
      <c r="AZ533" s="138">
        <v>0</v>
      </c>
      <c r="BA533" s="138">
        <v>100</v>
      </c>
      <c r="BB533" s="241">
        <v>0</v>
      </c>
    </row>
    <row r="534" spans="1:54" s="174" customFormat="1" ht="18" customHeight="1" x14ac:dyDescent="0.25">
      <c r="A534" s="244">
        <v>0</v>
      </c>
      <c r="B534" s="244"/>
      <c r="C534" s="238">
        <v>527</v>
      </c>
      <c r="D534" s="239"/>
      <c r="E534" s="240">
        <v>0</v>
      </c>
      <c r="F534" s="138"/>
      <c r="G534" s="138"/>
      <c r="H534" s="138"/>
      <c r="I534" s="138"/>
      <c r="J534" s="138"/>
      <c r="K534" s="138"/>
      <c r="L534" s="138"/>
      <c r="M534" s="138"/>
      <c r="N534" s="241"/>
      <c r="O534" s="240">
        <v>0</v>
      </c>
      <c r="P534" s="138">
        <v>0</v>
      </c>
      <c r="Q534" s="139"/>
      <c r="R534" s="139"/>
      <c r="S534" s="138">
        <v>0</v>
      </c>
      <c r="T534" s="139">
        <v>0</v>
      </c>
      <c r="U534" s="139"/>
      <c r="V534" s="139"/>
      <c r="W534" s="139"/>
      <c r="X534" s="242"/>
      <c r="Y534" s="243">
        <v>0</v>
      </c>
      <c r="Z534" s="139">
        <v>0</v>
      </c>
      <c r="AA534" s="139"/>
      <c r="AB534" s="139"/>
      <c r="AC534" s="139">
        <v>0</v>
      </c>
      <c r="AD534" s="149">
        <v>0</v>
      </c>
      <c r="AE534" s="139"/>
      <c r="AF534" s="139"/>
      <c r="AG534" s="140"/>
      <c r="AH534" s="142"/>
      <c r="AI534" s="240">
        <v>0</v>
      </c>
      <c r="AJ534" s="138">
        <v>0</v>
      </c>
      <c r="AK534" s="138">
        <v>0</v>
      </c>
      <c r="AL534" s="138">
        <v>0</v>
      </c>
      <c r="AM534" s="138">
        <v>0</v>
      </c>
      <c r="AN534" s="138">
        <v>0</v>
      </c>
      <c r="AO534" s="138">
        <v>0</v>
      </c>
      <c r="AP534" s="138">
        <v>0</v>
      </c>
      <c r="AQ534" s="138">
        <v>0</v>
      </c>
      <c r="AR534" s="241">
        <v>0</v>
      </c>
      <c r="AS534" s="240">
        <v>0</v>
      </c>
      <c r="AT534" s="138">
        <v>0</v>
      </c>
      <c r="AU534" s="138">
        <v>0</v>
      </c>
      <c r="AV534" s="138">
        <v>0</v>
      </c>
      <c r="AW534" s="138">
        <v>0</v>
      </c>
      <c r="AX534" s="138">
        <v>0</v>
      </c>
      <c r="AY534" s="138">
        <v>0</v>
      </c>
      <c r="AZ534" s="138">
        <v>0</v>
      </c>
      <c r="BA534" s="138">
        <v>0</v>
      </c>
      <c r="BB534" s="241">
        <v>0</v>
      </c>
    </row>
    <row r="535" spans="1:54" s="174" customFormat="1" ht="18" customHeight="1" x14ac:dyDescent="0.25">
      <c r="A535" s="244">
        <v>20</v>
      </c>
      <c r="B535" s="245">
        <v>225300</v>
      </c>
      <c r="C535" s="238">
        <v>528</v>
      </c>
      <c r="D535" s="246" t="s">
        <v>1618</v>
      </c>
      <c r="E535" s="247">
        <v>277255.60000000003</v>
      </c>
      <c r="F535" s="144">
        <v>234293.5</v>
      </c>
      <c r="G535" s="144">
        <v>0</v>
      </c>
      <c r="H535" s="144">
        <v>2891.8</v>
      </c>
      <c r="I535" s="144">
        <v>7606.5</v>
      </c>
      <c r="J535" s="144">
        <v>0</v>
      </c>
      <c r="K535" s="144">
        <v>0</v>
      </c>
      <c r="L535" s="144">
        <v>4360.5</v>
      </c>
      <c r="M535" s="144">
        <v>25805.9</v>
      </c>
      <c r="N535" s="248">
        <v>2297.4</v>
      </c>
      <c r="O535" s="247">
        <v>296694.40000000002</v>
      </c>
      <c r="P535" s="144">
        <v>250974.40000000002</v>
      </c>
      <c r="Q535" s="144">
        <v>0</v>
      </c>
      <c r="R535" s="144">
        <v>112.7</v>
      </c>
      <c r="S535" s="144">
        <v>2967</v>
      </c>
      <c r="T535" s="144">
        <v>7647.6</v>
      </c>
      <c r="U535" s="144">
        <v>0</v>
      </c>
      <c r="V535" s="144">
        <v>6889.4</v>
      </c>
      <c r="W535" s="144">
        <v>25805.9</v>
      </c>
      <c r="X535" s="248">
        <v>2297.4</v>
      </c>
      <c r="Y535" s="247">
        <v>281023.32140000002</v>
      </c>
      <c r="Z535" s="144">
        <v>237556.31599999999</v>
      </c>
      <c r="AA535" s="144">
        <v>0</v>
      </c>
      <c r="AB535" s="144">
        <v>112.6998</v>
      </c>
      <c r="AC535" s="144">
        <v>2832.5754999999999</v>
      </c>
      <c r="AD535" s="149">
        <v>5880.9376000000002</v>
      </c>
      <c r="AE535" s="144">
        <v>0</v>
      </c>
      <c r="AF535" s="144">
        <v>6828.4973</v>
      </c>
      <c r="AG535" s="144">
        <v>25551.2952</v>
      </c>
      <c r="AH535" s="248">
        <v>2261</v>
      </c>
      <c r="AI535" s="247">
        <v>-15671.078600000008</v>
      </c>
      <c r="AJ535" s="144">
        <v>-13418.084000000032</v>
      </c>
      <c r="AK535" s="144">
        <v>0</v>
      </c>
      <c r="AL535" s="144">
        <v>-2.0000000000663931E-4</v>
      </c>
      <c r="AM535" s="144">
        <v>-134.42450000000008</v>
      </c>
      <c r="AN535" s="144">
        <v>-1766.6624000000002</v>
      </c>
      <c r="AO535" s="144">
        <v>0</v>
      </c>
      <c r="AP535" s="144">
        <v>-60.902699999999641</v>
      </c>
      <c r="AQ535" s="144">
        <v>-254.60480000000098</v>
      </c>
      <c r="AR535" s="248">
        <v>-36.400000000000091</v>
      </c>
      <c r="AS535" s="247">
        <v>94.718107722963424</v>
      </c>
      <c r="AT535" s="144">
        <v>94.653604511057694</v>
      </c>
      <c r="AU535" s="144">
        <v>0</v>
      </c>
      <c r="AV535" s="144">
        <v>99.999822537710727</v>
      </c>
      <c r="AW535" s="144">
        <v>95.469346140883047</v>
      </c>
      <c r="AX535" s="144">
        <v>76.899126523353729</v>
      </c>
      <c r="AY535" s="144">
        <v>0</v>
      </c>
      <c r="AZ535" s="144">
        <v>99.115994135918953</v>
      </c>
      <c r="BA535" s="144">
        <v>99.013385311111023</v>
      </c>
      <c r="BB535" s="248">
        <v>98.415600243753815</v>
      </c>
    </row>
    <row r="536" spans="1:54" s="237" customFormat="1" ht="18" customHeight="1" x14ac:dyDescent="0.2">
      <c r="A536" s="244">
        <v>22</v>
      </c>
      <c r="B536" s="245">
        <v>225300</v>
      </c>
      <c r="C536" s="238">
        <v>529</v>
      </c>
      <c r="D536" s="246" t="s">
        <v>1265</v>
      </c>
      <c r="E536" s="247">
        <v>186486.59999999998</v>
      </c>
      <c r="F536" s="144">
        <v>162204.4</v>
      </c>
      <c r="G536" s="144">
        <v>0</v>
      </c>
      <c r="H536" s="144">
        <v>2004.8</v>
      </c>
      <c r="I536" s="144">
        <v>7459.5</v>
      </c>
      <c r="J536" s="144">
        <v>0</v>
      </c>
      <c r="K536" s="144">
        <v>0</v>
      </c>
      <c r="L536" s="144">
        <v>0</v>
      </c>
      <c r="M536" s="144">
        <v>12520.5</v>
      </c>
      <c r="N536" s="248">
        <v>2297.4</v>
      </c>
      <c r="O536" s="247">
        <v>198556.30000000005</v>
      </c>
      <c r="P536" s="144">
        <v>173964.90000000002</v>
      </c>
      <c r="Q536" s="144">
        <v>0</v>
      </c>
      <c r="R536" s="144">
        <v>112.7</v>
      </c>
      <c r="S536" s="144">
        <v>2045</v>
      </c>
      <c r="T536" s="144">
        <v>7482.9</v>
      </c>
      <c r="U536" s="144">
        <v>0</v>
      </c>
      <c r="V536" s="144">
        <v>132.9</v>
      </c>
      <c r="W536" s="144">
        <v>12520.5</v>
      </c>
      <c r="X536" s="248">
        <v>2297.4</v>
      </c>
      <c r="Y536" s="247">
        <v>190856.6661</v>
      </c>
      <c r="Z536" s="144">
        <v>168222.58190000002</v>
      </c>
      <c r="AA536" s="144">
        <v>0</v>
      </c>
      <c r="AB536" s="144">
        <v>112.6998</v>
      </c>
      <c r="AC536" s="144">
        <v>1919.6486</v>
      </c>
      <c r="AD536" s="149">
        <v>5726.5096999999996</v>
      </c>
      <c r="AE536" s="144">
        <v>0</v>
      </c>
      <c r="AF536" s="144">
        <v>132.9</v>
      </c>
      <c r="AG536" s="144">
        <v>12481.3261</v>
      </c>
      <c r="AH536" s="248">
        <v>2261</v>
      </c>
      <c r="AI536" s="247">
        <v>-7699.6339000000444</v>
      </c>
      <c r="AJ536" s="144">
        <v>-5742.3181000000041</v>
      </c>
      <c r="AK536" s="144">
        <v>0</v>
      </c>
      <c r="AL536" s="144">
        <v>-2.0000000000663931E-4</v>
      </c>
      <c r="AM536" s="144">
        <v>-125.35140000000001</v>
      </c>
      <c r="AN536" s="144">
        <v>-1756.3903</v>
      </c>
      <c r="AO536" s="144">
        <v>0</v>
      </c>
      <c r="AP536" s="144">
        <v>0</v>
      </c>
      <c r="AQ536" s="144">
        <v>-39.173899999999776</v>
      </c>
      <c r="AR536" s="248">
        <v>-36.400000000000091</v>
      </c>
      <c r="AS536" s="247">
        <v>96.12219108635685</v>
      </c>
      <c r="AT536" s="144">
        <v>96.699151323054238</v>
      </c>
      <c r="AU536" s="144">
        <v>0</v>
      </c>
      <c r="AV536" s="144">
        <v>99.999822537710727</v>
      </c>
      <c r="AW536" s="144">
        <v>93.870347188264063</v>
      </c>
      <c r="AX536" s="144">
        <v>76.527946384423146</v>
      </c>
      <c r="AY536" s="144">
        <v>0</v>
      </c>
      <c r="AZ536" s="144">
        <v>100</v>
      </c>
      <c r="BA536" s="144">
        <v>99.687121920051112</v>
      </c>
      <c r="BB536" s="248">
        <v>98.415600243753815</v>
      </c>
    </row>
    <row r="537" spans="1:54" s="237" customFormat="1" ht="18" customHeight="1" x14ac:dyDescent="0.2">
      <c r="A537" s="244">
        <v>21</v>
      </c>
      <c r="B537" s="245">
        <v>225300</v>
      </c>
      <c r="C537" s="238">
        <v>530</v>
      </c>
      <c r="D537" s="246" t="s">
        <v>1266</v>
      </c>
      <c r="E537" s="247">
        <v>90768.999999999971</v>
      </c>
      <c r="F537" s="144">
        <v>72089.099999999991</v>
      </c>
      <c r="G537" s="144">
        <v>0</v>
      </c>
      <c r="H537" s="144">
        <v>887</v>
      </c>
      <c r="I537" s="144">
        <v>147</v>
      </c>
      <c r="J537" s="144">
        <v>0</v>
      </c>
      <c r="K537" s="144">
        <v>0</v>
      </c>
      <c r="L537" s="144">
        <v>4360.5</v>
      </c>
      <c r="M537" s="144">
        <v>13285.4</v>
      </c>
      <c r="N537" s="248">
        <v>0</v>
      </c>
      <c r="O537" s="247">
        <v>98138.1</v>
      </c>
      <c r="P537" s="144">
        <v>77009.5</v>
      </c>
      <c r="Q537" s="144">
        <v>0</v>
      </c>
      <c r="R537" s="144">
        <v>0</v>
      </c>
      <c r="S537" s="144">
        <v>922</v>
      </c>
      <c r="T537" s="144">
        <v>164.7</v>
      </c>
      <c r="U537" s="144">
        <v>0</v>
      </c>
      <c r="V537" s="144">
        <v>6756.5</v>
      </c>
      <c r="W537" s="144">
        <v>13285.4</v>
      </c>
      <c r="X537" s="248">
        <v>0</v>
      </c>
      <c r="Y537" s="247">
        <v>90166.655299999999</v>
      </c>
      <c r="Z537" s="144">
        <v>69333.734100000001</v>
      </c>
      <c r="AA537" s="144">
        <v>0</v>
      </c>
      <c r="AB537" s="144">
        <v>0</v>
      </c>
      <c r="AC537" s="144">
        <v>912.92690000000005</v>
      </c>
      <c r="AD537" s="149">
        <v>154.42789999999999</v>
      </c>
      <c r="AE537" s="144">
        <v>0</v>
      </c>
      <c r="AF537" s="144">
        <v>6695.5973000000004</v>
      </c>
      <c r="AG537" s="144">
        <v>13069.969100000002</v>
      </c>
      <c r="AH537" s="248">
        <v>0</v>
      </c>
      <c r="AI537" s="247">
        <v>-7971.4447000000073</v>
      </c>
      <c r="AJ537" s="144">
        <v>-7675.7658999999985</v>
      </c>
      <c r="AK537" s="144">
        <v>0</v>
      </c>
      <c r="AL537" s="144">
        <v>0</v>
      </c>
      <c r="AM537" s="144">
        <v>-9.073099999999954</v>
      </c>
      <c r="AN537" s="144">
        <v>-10.272099999999995</v>
      </c>
      <c r="AO537" s="144">
        <v>0</v>
      </c>
      <c r="AP537" s="144">
        <v>-60.902699999999641</v>
      </c>
      <c r="AQ537" s="144">
        <v>-215.43089999999756</v>
      </c>
      <c r="AR537" s="248">
        <v>0</v>
      </c>
      <c r="AS537" s="247">
        <v>91.877319104404904</v>
      </c>
      <c r="AT537" s="144">
        <v>90.032702588641669</v>
      </c>
      <c r="AU537" s="144">
        <v>0</v>
      </c>
      <c r="AV537" s="144">
        <v>0</v>
      </c>
      <c r="AW537" s="144">
        <v>99.015932754880694</v>
      </c>
      <c r="AX537" s="144">
        <v>93.763145112325446</v>
      </c>
      <c r="AY537" s="144">
        <v>0</v>
      </c>
      <c r="AZ537" s="144">
        <v>99.098605787019906</v>
      </c>
      <c r="BA537" s="144">
        <v>98.378438737260467</v>
      </c>
      <c r="BB537" s="248">
        <v>0</v>
      </c>
    </row>
    <row r="538" spans="1:54" s="174" customFormat="1" ht="27" customHeight="1" x14ac:dyDescent="0.25">
      <c r="A538" s="244">
        <v>22</v>
      </c>
      <c r="B538" s="245">
        <v>225300</v>
      </c>
      <c r="C538" s="238">
        <v>531</v>
      </c>
      <c r="D538" s="239" t="s">
        <v>1291</v>
      </c>
      <c r="E538" s="247">
        <v>186486.59999999998</v>
      </c>
      <c r="F538" s="138">
        <v>162204.4</v>
      </c>
      <c r="G538" s="138">
        <v>0</v>
      </c>
      <c r="H538" s="138">
        <v>2004.8</v>
      </c>
      <c r="I538" s="138">
        <v>7459.5</v>
      </c>
      <c r="J538" s="138">
        <v>0</v>
      </c>
      <c r="K538" s="138">
        <v>0</v>
      </c>
      <c r="L538" s="138">
        <v>0</v>
      </c>
      <c r="M538" s="138">
        <v>12520.5</v>
      </c>
      <c r="N538" s="241">
        <v>2297.4</v>
      </c>
      <c r="O538" s="240">
        <v>198556.30000000005</v>
      </c>
      <c r="P538" s="138">
        <v>173964.90000000002</v>
      </c>
      <c r="Q538" s="139">
        <v>0</v>
      </c>
      <c r="R538" s="139">
        <v>112.7</v>
      </c>
      <c r="S538" s="138">
        <v>2045</v>
      </c>
      <c r="T538" s="139">
        <v>7482.9</v>
      </c>
      <c r="U538" s="139">
        <v>0</v>
      </c>
      <c r="V538" s="139">
        <v>132.9</v>
      </c>
      <c r="W538" s="139">
        <v>12520.5</v>
      </c>
      <c r="X538" s="242">
        <v>2297.4</v>
      </c>
      <c r="Y538" s="243">
        <v>190856.6661</v>
      </c>
      <c r="Z538" s="139">
        <v>168222.58190000002</v>
      </c>
      <c r="AA538" s="139">
        <v>0</v>
      </c>
      <c r="AB538" s="139">
        <v>112.6998</v>
      </c>
      <c r="AC538" s="139">
        <v>1919.6486</v>
      </c>
      <c r="AD538" s="149">
        <v>5726.5096999999996</v>
      </c>
      <c r="AE538" s="139">
        <v>0</v>
      </c>
      <c r="AF538" s="139">
        <v>132.9</v>
      </c>
      <c r="AG538" s="140">
        <v>12481.3261</v>
      </c>
      <c r="AH538" s="142">
        <v>2261</v>
      </c>
      <c r="AI538" s="247">
        <v>-7699.6339000000444</v>
      </c>
      <c r="AJ538" s="138">
        <v>-5742.3181000000041</v>
      </c>
      <c r="AK538" s="138">
        <v>0</v>
      </c>
      <c r="AL538" s="138">
        <v>-2.0000000000663931E-4</v>
      </c>
      <c r="AM538" s="138">
        <v>-125.35140000000001</v>
      </c>
      <c r="AN538" s="138">
        <v>-1756.3903</v>
      </c>
      <c r="AO538" s="138">
        <v>0</v>
      </c>
      <c r="AP538" s="138">
        <v>0</v>
      </c>
      <c r="AQ538" s="138">
        <v>-39.173899999999776</v>
      </c>
      <c r="AR538" s="241">
        <v>-36.400000000000091</v>
      </c>
      <c r="AS538" s="247">
        <v>96.12219108635685</v>
      </c>
      <c r="AT538" s="138">
        <v>96.699151323054238</v>
      </c>
      <c r="AU538" s="138">
        <v>0</v>
      </c>
      <c r="AV538" s="138">
        <v>99.999822537710727</v>
      </c>
      <c r="AW538" s="138">
        <v>93.870347188264063</v>
      </c>
      <c r="AX538" s="138">
        <v>76.527946384423146</v>
      </c>
      <c r="AY538" s="138">
        <v>0</v>
      </c>
      <c r="AZ538" s="138">
        <v>100</v>
      </c>
      <c r="BA538" s="138">
        <v>99.687121920051112</v>
      </c>
      <c r="BB538" s="241">
        <v>98.415600243753815</v>
      </c>
    </row>
    <row r="539" spans="1:54" s="174" customFormat="1" ht="18" customHeight="1" x14ac:dyDescent="0.25">
      <c r="A539" s="244">
        <v>21</v>
      </c>
      <c r="B539" s="245">
        <v>225300</v>
      </c>
      <c r="C539" s="238">
        <v>532</v>
      </c>
      <c r="D539" s="239" t="s">
        <v>1692</v>
      </c>
      <c r="E539" s="247">
        <v>1252.5</v>
      </c>
      <c r="F539" s="138">
        <v>1061.5999999999999</v>
      </c>
      <c r="G539" s="138">
        <v>0</v>
      </c>
      <c r="H539" s="138">
        <v>0</v>
      </c>
      <c r="I539" s="138">
        <v>0</v>
      </c>
      <c r="J539" s="138">
        <v>0</v>
      </c>
      <c r="K539" s="138">
        <v>0</v>
      </c>
      <c r="L539" s="138">
        <v>0</v>
      </c>
      <c r="M539" s="138">
        <v>190.9</v>
      </c>
      <c r="N539" s="241">
        <v>0</v>
      </c>
      <c r="O539" s="240">
        <v>1356.1000000000001</v>
      </c>
      <c r="P539" s="138">
        <v>1165.2</v>
      </c>
      <c r="Q539" s="139">
        <v>0</v>
      </c>
      <c r="R539" s="139">
        <v>0</v>
      </c>
      <c r="S539" s="138">
        <v>0</v>
      </c>
      <c r="T539" s="139">
        <v>0</v>
      </c>
      <c r="U539" s="139">
        <v>0</v>
      </c>
      <c r="V539" s="139">
        <v>0</v>
      </c>
      <c r="W539" s="139">
        <v>190.9</v>
      </c>
      <c r="X539" s="242">
        <v>0</v>
      </c>
      <c r="Y539" s="243">
        <v>1316.0415</v>
      </c>
      <c r="Z539" s="139">
        <v>1125.8112000000001</v>
      </c>
      <c r="AA539" s="139">
        <v>0</v>
      </c>
      <c r="AB539" s="139">
        <v>0</v>
      </c>
      <c r="AC539" s="139">
        <v>0</v>
      </c>
      <c r="AD539" s="149">
        <v>0</v>
      </c>
      <c r="AE539" s="139">
        <v>0</v>
      </c>
      <c r="AF539" s="139">
        <v>0</v>
      </c>
      <c r="AG539" s="140">
        <v>190.2303</v>
      </c>
      <c r="AH539" s="142">
        <v>0</v>
      </c>
      <c r="AI539" s="247">
        <v>-40.058500000000095</v>
      </c>
      <c r="AJ539" s="138">
        <v>-39.388799999999947</v>
      </c>
      <c r="AK539" s="138">
        <v>0</v>
      </c>
      <c r="AL539" s="138">
        <v>0</v>
      </c>
      <c r="AM539" s="138">
        <v>0</v>
      </c>
      <c r="AN539" s="138">
        <v>0</v>
      </c>
      <c r="AO539" s="138">
        <v>0</v>
      </c>
      <c r="AP539" s="138">
        <v>0</v>
      </c>
      <c r="AQ539" s="138">
        <v>-0.66970000000000596</v>
      </c>
      <c r="AR539" s="241">
        <v>0</v>
      </c>
      <c r="AS539" s="247">
        <v>97.046051176166941</v>
      </c>
      <c r="AT539" s="138">
        <v>96.619567456230698</v>
      </c>
      <c r="AU539" s="138">
        <v>0</v>
      </c>
      <c r="AV539" s="138">
        <v>0</v>
      </c>
      <c r="AW539" s="138">
        <v>0</v>
      </c>
      <c r="AX539" s="138">
        <v>0</v>
      </c>
      <c r="AY539" s="138">
        <v>0</v>
      </c>
      <c r="AZ539" s="138">
        <v>0</v>
      </c>
      <c r="BA539" s="138">
        <v>99.649188056574118</v>
      </c>
      <c r="BB539" s="241">
        <v>0</v>
      </c>
    </row>
    <row r="540" spans="1:54" s="174" customFormat="1" ht="18" customHeight="1" x14ac:dyDescent="0.25">
      <c r="A540" s="244">
        <v>21</v>
      </c>
      <c r="B540" s="245">
        <v>225300</v>
      </c>
      <c r="C540" s="238">
        <v>533</v>
      </c>
      <c r="D540" s="239" t="s">
        <v>1693</v>
      </c>
      <c r="E540" s="247">
        <v>1775.7</v>
      </c>
      <c r="F540" s="138">
        <v>1450.7</v>
      </c>
      <c r="G540" s="138">
        <v>0</v>
      </c>
      <c r="H540" s="138">
        <v>0</v>
      </c>
      <c r="I540" s="138">
        <v>0</v>
      </c>
      <c r="J540" s="138">
        <v>0</v>
      </c>
      <c r="K540" s="138">
        <v>0</v>
      </c>
      <c r="L540" s="138">
        <v>0</v>
      </c>
      <c r="M540" s="138">
        <v>325</v>
      </c>
      <c r="N540" s="241">
        <v>0</v>
      </c>
      <c r="O540" s="240">
        <v>1899.5</v>
      </c>
      <c r="P540" s="138">
        <v>1574.5</v>
      </c>
      <c r="Q540" s="139">
        <v>0</v>
      </c>
      <c r="R540" s="139">
        <v>0</v>
      </c>
      <c r="S540" s="138">
        <v>0</v>
      </c>
      <c r="T540" s="139">
        <v>0</v>
      </c>
      <c r="U540" s="139">
        <v>0</v>
      </c>
      <c r="V540" s="139">
        <v>0</v>
      </c>
      <c r="W540" s="139">
        <v>325</v>
      </c>
      <c r="X540" s="242">
        <v>0</v>
      </c>
      <c r="Y540" s="243">
        <v>1682.5581999999999</v>
      </c>
      <c r="Z540" s="139">
        <v>1357.5581999999999</v>
      </c>
      <c r="AA540" s="139">
        <v>0</v>
      </c>
      <c r="AB540" s="139">
        <v>0</v>
      </c>
      <c r="AC540" s="139">
        <v>0</v>
      </c>
      <c r="AD540" s="149">
        <v>0</v>
      </c>
      <c r="AE540" s="139">
        <v>0</v>
      </c>
      <c r="AF540" s="139">
        <v>0</v>
      </c>
      <c r="AG540" s="140">
        <v>325</v>
      </c>
      <c r="AH540" s="142">
        <v>0</v>
      </c>
      <c r="AI540" s="247">
        <v>-216.94180000000006</v>
      </c>
      <c r="AJ540" s="138">
        <v>-216.94180000000006</v>
      </c>
      <c r="AK540" s="138">
        <v>0</v>
      </c>
      <c r="AL540" s="138">
        <v>0</v>
      </c>
      <c r="AM540" s="138">
        <v>0</v>
      </c>
      <c r="AN540" s="138">
        <v>0</v>
      </c>
      <c r="AO540" s="138">
        <v>0</v>
      </c>
      <c r="AP540" s="138">
        <v>0</v>
      </c>
      <c r="AQ540" s="138">
        <v>0</v>
      </c>
      <c r="AR540" s="241">
        <v>0</v>
      </c>
      <c r="AS540" s="247">
        <v>88.579005001316133</v>
      </c>
      <c r="AT540" s="138">
        <v>86.221543347094311</v>
      </c>
      <c r="AU540" s="138">
        <v>0</v>
      </c>
      <c r="AV540" s="138">
        <v>0</v>
      </c>
      <c r="AW540" s="138">
        <v>0</v>
      </c>
      <c r="AX540" s="138">
        <v>0</v>
      </c>
      <c r="AY540" s="138">
        <v>0</v>
      </c>
      <c r="AZ540" s="138">
        <v>0</v>
      </c>
      <c r="BA540" s="138">
        <v>100</v>
      </c>
      <c r="BB540" s="241">
        <v>0</v>
      </c>
    </row>
    <row r="541" spans="1:54" s="174" customFormat="1" ht="18" customHeight="1" x14ac:dyDescent="0.25">
      <c r="A541" s="244">
        <v>21</v>
      </c>
      <c r="B541" s="245">
        <v>225300</v>
      </c>
      <c r="C541" s="238">
        <v>534</v>
      </c>
      <c r="D541" s="239" t="s">
        <v>1694</v>
      </c>
      <c r="E541" s="247">
        <v>1799</v>
      </c>
      <c r="F541" s="138">
        <v>1492.6</v>
      </c>
      <c r="G541" s="138">
        <v>0</v>
      </c>
      <c r="H541" s="138">
        <v>0</v>
      </c>
      <c r="I541" s="138">
        <v>0</v>
      </c>
      <c r="J541" s="138">
        <v>0</v>
      </c>
      <c r="K541" s="138">
        <v>0</v>
      </c>
      <c r="L541" s="138">
        <v>0</v>
      </c>
      <c r="M541" s="138">
        <v>306.39999999999998</v>
      </c>
      <c r="N541" s="241">
        <v>0</v>
      </c>
      <c r="O541" s="240">
        <v>1982</v>
      </c>
      <c r="P541" s="138">
        <v>1675.6</v>
      </c>
      <c r="Q541" s="139">
        <v>0</v>
      </c>
      <c r="R541" s="139">
        <v>0</v>
      </c>
      <c r="S541" s="138">
        <v>0</v>
      </c>
      <c r="T541" s="139">
        <v>0</v>
      </c>
      <c r="U541" s="139">
        <v>0</v>
      </c>
      <c r="V541" s="139">
        <v>0</v>
      </c>
      <c r="W541" s="139">
        <v>306.39999999999998</v>
      </c>
      <c r="X541" s="242">
        <v>0</v>
      </c>
      <c r="Y541" s="243">
        <v>1868.8549</v>
      </c>
      <c r="Z541" s="139">
        <v>1572.885</v>
      </c>
      <c r="AA541" s="139">
        <v>0</v>
      </c>
      <c r="AB541" s="139">
        <v>0</v>
      </c>
      <c r="AC541" s="139">
        <v>0</v>
      </c>
      <c r="AD541" s="149">
        <v>0</v>
      </c>
      <c r="AE541" s="139">
        <v>0</v>
      </c>
      <c r="AF541" s="139">
        <v>0</v>
      </c>
      <c r="AG541" s="140">
        <v>295.9699</v>
      </c>
      <c r="AH541" s="142">
        <v>0</v>
      </c>
      <c r="AI541" s="247">
        <v>-113.14509999999996</v>
      </c>
      <c r="AJ541" s="138">
        <v>-102.71499999999992</v>
      </c>
      <c r="AK541" s="138">
        <v>0</v>
      </c>
      <c r="AL541" s="138">
        <v>0</v>
      </c>
      <c r="AM541" s="138">
        <v>0</v>
      </c>
      <c r="AN541" s="138">
        <v>0</v>
      </c>
      <c r="AO541" s="138">
        <v>0</v>
      </c>
      <c r="AP541" s="138">
        <v>0</v>
      </c>
      <c r="AQ541" s="138">
        <v>-10.430099999999982</v>
      </c>
      <c r="AR541" s="241">
        <v>0</v>
      </c>
      <c r="AS541" s="247">
        <v>94.291367305751777</v>
      </c>
      <c r="AT541" s="138">
        <v>93.869957030317508</v>
      </c>
      <c r="AU541" s="138">
        <v>0</v>
      </c>
      <c r="AV541" s="138">
        <v>0</v>
      </c>
      <c r="AW541" s="138">
        <v>0</v>
      </c>
      <c r="AX541" s="138">
        <v>0</v>
      </c>
      <c r="AY541" s="138">
        <v>0</v>
      </c>
      <c r="AZ541" s="138">
        <v>0</v>
      </c>
      <c r="BA541" s="138">
        <v>96.59592036553525</v>
      </c>
      <c r="BB541" s="241">
        <v>0</v>
      </c>
    </row>
    <row r="542" spans="1:54" s="174" customFormat="1" ht="18" customHeight="1" x14ac:dyDescent="0.25">
      <c r="A542" s="244">
        <v>21</v>
      </c>
      <c r="B542" s="245">
        <v>225300</v>
      </c>
      <c r="C542" s="238">
        <v>535</v>
      </c>
      <c r="D542" s="239" t="s">
        <v>1695</v>
      </c>
      <c r="E542" s="247">
        <v>2152.1</v>
      </c>
      <c r="F542" s="138">
        <v>1859.2</v>
      </c>
      <c r="G542" s="138">
        <v>0</v>
      </c>
      <c r="H542" s="138">
        <v>0</v>
      </c>
      <c r="I542" s="138">
        <v>0</v>
      </c>
      <c r="J542" s="138">
        <v>0</v>
      </c>
      <c r="K542" s="138">
        <v>0</v>
      </c>
      <c r="L542" s="138">
        <v>0</v>
      </c>
      <c r="M542" s="138">
        <v>292.89999999999998</v>
      </c>
      <c r="N542" s="241">
        <v>0</v>
      </c>
      <c r="O542" s="240">
        <v>2305.8999999999996</v>
      </c>
      <c r="P542" s="138">
        <v>2013</v>
      </c>
      <c r="Q542" s="139">
        <v>0</v>
      </c>
      <c r="R542" s="139">
        <v>0</v>
      </c>
      <c r="S542" s="138">
        <v>0</v>
      </c>
      <c r="T542" s="139">
        <v>0</v>
      </c>
      <c r="U542" s="139">
        <v>0</v>
      </c>
      <c r="V542" s="139">
        <v>0</v>
      </c>
      <c r="W542" s="139">
        <v>292.89999999999998</v>
      </c>
      <c r="X542" s="242">
        <v>0</v>
      </c>
      <c r="Y542" s="243">
        <v>2087.9719999999998</v>
      </c>
      <c r="Z542" s="139">
        <v>1795.0719999999999</v>
      </c>
      <c r="AA542" s="139">
        <v>0</v>
      </c>
      <c r="AB542" s="139">
        <v>0</v>
      </c>
      <c r="AC542" s="139">
        <v>0</v>
      </c>
      <c r="AD542" s="149">
        <v>0</v>
      </c>
      <c r="AE542" s="139">
        <v>0</v>
      </c>
      <c r="AF542" s="139">
        <v>0</v>
      </c>
      <c r="AG542" s="140">
        <v>292.89999999999998</v>
      </c>
      <c r="AH542" s="142">
        <v>0</v>
      </c>
      <c r="AI542" s="247">
        <v>-217.92799999999988</v>
      </c>
      <c r="AJ542" s="138">
        <v>-217.92800000000011</v>
      </c>
      <c r="AK542" s="138">
        <v>0</v>
      </c>
      <c r="AL542" s="138">
        <v>0</v>
      </c>
      <c r="AM542" s="138">
        <v>0</v>
      </c>
      <c r="AN542" s="138">
        <v>0</v>
      </c>
      <c r="AO542" s="138">
        <v>0</v>
      </c>
      <c r="AP542" s="138">
        <v>0</v>
      </c>
      <c r="AQ542" s="138">
        <v>0</v>
      </c>
      <c r="AR542" s="241">
        <v>0</v>
      </c>
      <c r="AS542" s="247">
        <v>90.549113144542261</v>
      </c>
      <c r="AT542" s="138">
        <v>89.173969200198698</v>
      </c>
      <c r="AU542" s="138">
        <v>0</v>
      </c>
      <c r="AV542" s="138">
        <v>0</v>
      </c>
      <c r="AW542" s="138">
        <v>0</v>
      </c>
      <c r="AX542" s="138">
        <v>0</v>
      </c>
      <c r="AY542" s="138">
        <v>0</v>
      </c>
      <c r="AZ542" s="138">
        <v>0</v>
      </c>
      <c r="BA542" s="138">
        <v>100</v>
      </c>
      <c r="BB542" s="241">
        <v>0</v>
      </c>
    </row>
    <row r="543" spans="1:54" s="174" customFormat="1" ht="18" customHeight="1" x14ac:dyDescent="0.25">
      <c r="A543" s="244">
        <v>21</v>
      </c>
      <c r="B543" s="245">
        <v>225300</v>
      </c>
      <c r="C543" s="238">
        <v>536</v>
      </c>
      <c r="D543" s="239" t="s">
        <v>1696</v>
      </c>
      <c r="E543" s="247">
        <v>2133.5</v>
      </c>
      <c r="F543" s="138">
        <v>1712.5</v>
      </c>
      <c r="G543" s="138">
        <v>0</v>
      </c>
      <c r="H543" s="138">
        <v>0</v>
      </c>
      <c r="I543" s="138">
        <v>0</v>
      </c>
      <c r="J543" s="138">
        <v>0</v>
      </c>
      <c r="K543" s="138">
        <v>0</v>
      </c>
      <c r="L543" s="138">
        <v>0</v>
      </c>
      <c r="M543" s="138">
        <v>421</v>
      </c>
      <c r="N543" s="241">
        <v>0</v>
      </c>
      <c r="O543" s="240">
        <v>2450.8000000000002</v>
      </c>
      <c r="P543" s="138">
        <v>2029.8000000000002</v>
      </c>
      <c r="Q543" s="139">
        <v>0</v>
      </c>
      <c r="R543" s="139">
        <v>0</v>
      </c>
      <c r="S543" s="138">
        <v>0</v>
      </c>
      <c r="T543" s="139">
        <v>0</v>
      </c>
      <c r="U543" s="139">
        <v>0</v>
      </c>
      <c r="V543" s="139">
        <v>0</v>
      </c>
      <c r="W543" s="139">
        <v>421</v>
      </c>
      <c r="X543" s="242">
        <v>0</v>
      </c>
      <c r="Y543" s="243">
        <v>2186.8361999999997</v>
      </c>
      <c r="Z543" s="139">
        <v>1766.5854999999999</v>
      </c>
      <c r="AA543" s="139">
        <v>0</v>
      </c>
      <c r="AB543" s="139">
        <v>0</v>
      </c>
      <c r="AC543" s="139">
        <v>0</v>
      </c>
      <c r="AD543" s="149">
        <v>0</v>
      </c>
      <c r="AE543" s="139">
        <v>0</v>
      </c>
      <c r="AF543" s="139">
        <v>0</v>
      </c>
      <c r="AG543" s="140">
        <v>420.25069999999999</v>
      </c>
      <c r="AH543" s="142">
        <v>0</v>
      </c>
      <c r="AI543" s="247">
        <v>-263.96380000000045</v>
      </c>
      <c r="AJ543" s="138">
        <v>-263.21450000000027</v>
      </c>
      <c r="AK543" s="138">
        <v>0</v>
      </c>
      <c r="AL543" s="138">
        <v>0</v>
      </c>
      <c r="AM543" s="138">
        <v>0</v>
      </c>
      <c r="AN543" s="138">
        <v>0</v>
      </c>
      <c r="AO543" s="138">
        <v>0</v>
      </c>
      <c r="AP543" s="138">
        <v>0</v>
      </c>
      <c r="AQ543" s="138">
        <v>-0.74930000000000518</v>
      </c>
      <c r="AR543" s="241">
        <v>0</v>
      </c>
      <c r="AS543" s="247">
        <v>89.229484250040784</v>
      </c>
      <c r="AT543" s="138">
        <v>87.03249088580155</v>
      </c>
      <c r="AU543" s="138">
        <v>0</v>
      </c>
      <c r="AV543" s="138">
        <v>0</v>
      </c>
      <c r="AW543" s="138">
        <v>0</v>
      </c>
      <c r="AX543" s="138">
        <v>0</v>
      </c>
      <c r="AY543" s="138">
        <v>0</v>
      </c>
      <c r="AZ543" s="138">
        <v>0</v>
      </c>
      <c r="BA543" s="138">
        <v>99.822019002375299</v>
      </c>
      <c r="BB543" s="241">
        <v>0</v>
      </c>
    </row>
    <row r="544" spans="1:54" s="174" customFormat="1" ht="18" customHeight="1" x14ac:dyDescent="0.25">
      <c r="A544" s="244">
        <v>21</v>
      </c>
      <c r="B544" s="245">
        <v>225300</v>
      </c>
      <c r="C544" s="238">
        <v>537</v>
      </c>
      <c r="D544" s="239" t="s">
        <v>1697</v>
      </c>
      <c r="E544" s="247">
        <v>2362</v>
      </c>
      <c r="F544" s="138">
        <v>1951</v>
      </c>
      <c r="G544" s="138">
        <v>0</v>
      </c>
      <c r="H544" s="138">
        <v>0</v>
      </c>
      <c r="I544" s="138">
        <v>0</v>
      </c>
      <c r="J544" s="138">
        <v>0</v>
      </c>
      <c r="K544" s="138">
        <v>0</v>
      </c>
      <c r="L544" s="138">
        <v>0</v>
      </c>
      <c r="M544" s="138">
        <v>411</v>
      </c>
      <c r="N544" s="241">
        <v>0</v>
      </c>
      <c r="O544" s="240">
        <v>2486.6</v>
      </c>
      <c r="P544" s="138">
        <v>2075.6</v>
      </c>
      <c r="Q544" s="139">
        <v>0</v>
      </c>
      <c r="R544" s="139">
        <v>0</v>
      </c>
      <c r="S544" s="138">
        <v>0</v>
      </c>
      <c r="T544" s="139">
        <v>0</v>
      </c>
      <c r="U544" s="139">
        <v>0</v>
      </c>
      <c r="V544" s="139">
        <v>0</v>
      </c>
      <c r="W544" s="139">
        <v>411</v>
      </c>
      <c r="X544" s="242">
        <v>0</v>
      </c>
      <c r="Y544" s="243">
        <v>2255.0268999999998</v>
      </c>
      <c r="Z544" s="139">
        <v>1845.0355</v>
      </c>
      <c r="AA544" s="139">
        <v>0</v>
      </c>
      <c r="AB544" s="139">
        <v>0</v>
      </c>
      <c r="AC544" s="139">
        <v>0</v>
      </c>
      <c r="AD544" s="149">
        <v>0</v>
      </c>
      <c r="AE544" s="139">
        <v>0</v>
      </c>
      <c r="AF544" s="139">
        <v>0</v>
      </c>
      <c r="AG544" s="140">
        <v>409.9914</v>
      </c>
      <c r="AH544" s="142">
        <v>0</v>
      </c>
      <c r="AI544" s="247">
        <v>-231.57310000000007</v>
      </c>
      <c r="AJ544" s="138">
        <v>-230.56449999999995</v>
      </c>
      <c r="AK544" s="138">
        <v>0</v>
      </c>
      <c r="AL544" s="138">
        <v>0</v>
      </c>
      <c r="AM544" s="138">
        <v>0</v>
      </c>
      <c r="AN544" s="138">
        <v>0</v>
      </c>
      <c r="AO544" s="138">
        <v>0</v>
      </c>
      <c r="AP544" s="138">
        <v>0</v>
      </c>
      <c r="AQ544" s="138">
        <v>-1.0086000000000013</v>
      </c>
      <c r="AR544" s="241">
        <v>0</v>
      </c>
      <c r="AS544" s="247">
        <v>90.687159173168169</v>
      </c>
      <c r="AT544" s="138">
        <v>88.891669878589326</v>
      </c>
      <c r="AU544" s="138">
        <v>0</v>
      </c>
      <c r="AV544" s="138">
        <v>0</v>
      </c>
      <c r="AW544" s="138">
        <v>0</v>
      </c>
      <c r="AX544" s="138">
        <v>0</v>
      </c>
      <c r="AY544" s="138">
        <v>0</v>
      </c>
      <c r="AZ544" s="138">
        <v>0</v>
      </c>
      <c r="BA544" s="138">
        <v>99.754598540145992</v>
      </c>
      <c r="BB544" s="241">
        <v>0</v>
      </c>
    </row>
    <row r="545" spans="1:54" s="174" customFormat="1" ht="18" customHeight="1" x14ac:dyDescent="0.25">
      <c r="A545" s="244">
        <v>21</v>
      </c>
      <c r="B545" s="245">
        <v>225300</v>
      </c>
      <c r="C545" s="238">
        <v>538</v>
      </c>
      <c r="D545" s="239" t="s">
        <v>1698</v>
      </c>
      <c r="E545" s="247">
        <v>1587.5</v>
      </c>
      <c r="F545" s="138">
        <v>1305.8</v>
      </c>
      <c r="G545" s="138">
        <v>0</v>
      </c>
      <c r="H545" s="138">
        <v>0</v>
      </c>
      <c r="I545" s="138">
        <v>0</v>
      </c>
      <c r="J545" s="138">
        <v>0</v>
      </c>
      <c r="K545" s="138">
        <v>0</v>
      </c>
      <c r="L545" s="138">
        <v>0</v>
      </c>
      <c r="M545" s="138">
        <v>281.7</v>
      </c>
      <c r="N545" s="241">
        <v>0</v>
      </c>
      <c r="O545" s="240">
        <v>1644.0000000000002</v>
      </c>
      <c r="P545" s="138">
        <v>1362.3</v>
      </c>
      <c r="Q545" s="139">
        <v>0</v>
      </c>
      <c r="R545" s="139">
        <v>0</v>
      </c>
      <c r="S545" s="138">
        <v>0</v>
      </c>
      <c r="T545" s="139">
        <v>0</v>
      </c>
      <c r="U545" s="139">
        <v>0</v>
      </c>
      <c r="V545" s="139">
        <v>0</v>
      </c>
      <c r="W545" s="139">
        <v>281.7</v>
      </c>
      <c r="X545" s="242">
        <v>0</v>
      </c>
      <c r="Y545" s="243">
        <v>1421.4518</v>
      </c>
      <c r="Z545" s="139">
        <v>1141.3639000000001</v>
      </c>
      <c r="AA545" s="139">
        <v>0</v>
      </c>
      <c r="AB545" s="139">
        <v>0</v>
      </c>
      <c r="AC545" s="139">
        <v>0</v>
      </c>
      <c r="AD545" s="149">
        <v>0</v>
      </c>
      <c r="AE545" s="139">
        <v>0</v>
      </c>
      <c r="AF545" s="139">
        <v>0</v>
      </c>
      <c r="AG545" s="140">
        <v>280.08789999999999</v>
      </c>
      <c r="AH545" s="142">
        <v>0</v>
      </c>
      <c r="AI545" s="247">
        <v>-222.54820000000018</v>
      </c>
      <c r="AJ545" s="138">
        <v>-220.9360999999999</v>
      </c>
      <c r="AK545" s="138">
        <v>0</v>
      </c>
      <c r="AL545" s="138">
        <v>0</v>
      </c>
      <c r="AM545" s="138">
        <v>0</v>
      </c>
      <c r="AN545" s="138">
        <v>0</v>
      </c>
      <c r="AO545" s="138">
        <v>0</v>
      </c>
      <c r="AP545" s="138">
        <v>0</v>
      </c>
      <c r="AQ545" s="138">
        <v>-1.6120999999999981</v>
      </c>
      <c r="AR545" s="241">
        <v>0</v>
      </c>
      <c r="AS545" s="247">
        <v>86.463004866180043</v>
      </c>
      <c r="AT545" s="138">
        <v>83.782125816633652</v>
      </c>
      <c r="AU545" s="138">
        <v>0</v>
      </c>
      <c r="AV545" s="138">
        <v>0</v>
      </c>
      <c r="AW545" s="138">
        <v>0</v>
      </c>
      <c r="AX545" s="138">
        <v>0</v>
      </c>
      <c r="AY545" s="138">
        <v>0</v>
      </c>
      <c r="AZ545" s="138">
        <v>0</v>
      </c>
      <c r="BA545" s="138">
        <v>99.427724529641466</v>
      </c>
      <c r="BB545" s="241">
        <v>0</v>
      </c>
    </row>
    <row r="546" spans="1:54" s="174" customFormat="1" ht="18" customHeight="1" x14ac:dyDescent="0.25">
      <c r="A546" s="244">
        <v>21</v>
      </c>
      <c r="B546" s="245">
        <v>225300</v>
      </c>
      <c r="C546" s="238">
        <v>539</v>
      </c>
      <c r="D546" s="239" t="s">
        <v>1699</v>
      </c>
      <c r="E546" s="247">
        <v>875.6</v>
      </c>
      <c r="F546" s="138">
        <v>684.2</v>
      </c>
      <c r="G546" s="138">
        <v>0</v>
      </c>
      <c r="H546" s="138">
        <v>0</v>
      </c>
      <c r="I546" s="138">
        <v>0</v>
      </c>
      <c r="J546" s="138">
        <v>0</v>
      </c>
      <c r="K546" s="138">
        <v>0</v>
      </c>
      <c r="L546" s="138">
        <v>0</v>
      </c>
      <c r="M546" s="138">
        <v>191.4</v>
      </c>
      <c r="N546" s="241">
        <v>0</v>
      </c>
      <c r="O546" s="240">
        <v>959.2</v>
      </c>
      <c r="P546" s="138">
        <v>767.8</v>
      </c>
      <c r="Q546" s="139">
        <v>0</v>
      </c>
      <c r="R546" s="139">
        <v>0</v>
      </c>
      <c r="S546" s="138">
        <v>0</v>
      </c>
      <c r="T546" s="139">
        <v>0</v>
      </c>
      <c r="U546" s="139">
        <v>0</v>
      </c>
      <c r="V546" s="139">
        <v>0</v>
      </c>
      <c r="W546" s="139">
        <v>191.4</v>
      </c>
      <c r="X546" s="242">
        <v>0</v>
      </c>
      <c r="Y546" s="243">
        <v>736.64959999999996</v>
      </c>
      <c r="Z546" s="139">
        <v>545.24959999999999</v>
      </c>
      <c r="AA546" s="139">
        <v>0</v>
      </c>
      <c r="AB546" s="139">
        <v>0</v>
      </c>
      <c r="AC546" s="139">
        <v>0</v>
      </c>
      <c r="AD546" s="149">
        <v>0</v>
      </c>
      <c r="AE546" s="139">
        <v>0</v>
      </c>
      <c r="AF546" s="139">
        <v>0</v>
      </c>
      <c r="AG546" s="140">
        <v>191.4</v>
      </c>
      <c r="AH546" s="142">
        <v>0</v>
      </c>
      <c r="AI546" s="247">
        <v>-222.55040000000008</v>
      </c>
      <c r="AJ546" s="138">
        <v>-222.55039999999997</v>
      </c>
      <c r="AK546" s="138">
        <v>0</v>
      </c>
      <c r="AL546" s="138">
        <v>0</v>
      </c>
      <c r="AM546" s="138">
        <v>0</v>
      </c>
      <c r="AN546" s="138">
        <v>0</v>
      </c>
      <c r="AO546" s="138">
        <v>0</v>
      </c>
      <c r="AP546" s="138">
        <v>0</v>
      </c>
      <c r="AQ546" s="138">
        <v>0</v>
      </c>
      <c r="AR546" s="241">
        <v>0</v>
      </c>
      <c r="AS546" s="247">
        <v>76.798331943286072</v>
      </c>
      <c r="AT546" s="138">
        <v>71.014535035165409</v>
      </c>
      <c r="AU546" s="138">
        <v>0</v>
      </c>
      <c r="AV546" s="138">
        <v>0</v>
      </c>
      <c r="AW546" s="138">
        <v>0</v>
      </c>
      <c r="AX546" s="138">
        <v>0</v>
      </c>
      <c r="AY546" s="138">
        <v>0</v>
      </c>
      <c r="AZ546" s="138">
        <v>0</v>
      </c>
      <c r="BA546" s="138">
        <v>100</v>
      </c>
      <c r="BB546" s="241">
        <v>0</v>
      </c>
    </row>
    <row r="547" spans="1:54" s="174" customFormat="1" ht="18" customHeight="1" x14ac:dyDescent="0.25">
      <c r="A547" s="244">
        <v>21</v>
      </c>
      <c r="B547" s="245">
        <v>225300</v>
      </c>
      <c r="C547" s="238">
        <v>540</v>
      </c>
      <c r="D547" s="239" t="s">
        <v>1700</v>
      </c>
      <c r="E547" s="247">
        <v>5798</v>
      </c>
      <c r="F547" s="138">
        <v>3952.5</v>
      </c>
      <c r="G547" s="138">
        <v>0</v>
      </c>
      <c r="H547" s="138">
        <v>0</v>
      </c>
      <c r="I547" s="138">
        <v>51.3</v>
      </c>
      <c r="J547" s="138">
        <v>0</v>
      </c>
      <c r="K547" s="138">
        <v>0</v>
      </c>
      <c r="L547" s="138">
        <v>610</v>
      </c>
      <c r="M547" s="138">
        <v>1184.2</v>
      </c>
      <c r="N547" s="241">
        <v>0</v>
      </c>
      <c r="O547" s="240">
        <v>5934.6</v>
      </c>
      <c r="P547" s="138">
        <v>4089.1</v>
      </c>
      <c r="Q547" s="139">
        <v>0</v>
      </c>
      <c r="R547" s="139">
        <v>0</v>
      </c>
      <c r="S547" s="138">
        <v>0</v>
      </c>
      <c r="T547" s="139">
        <v>51.3</v>
      </c>
      <c r="U547" s="139">
        <v>0</v>
      </c>
      <c r="V547" s="139">
        <v>610</v>
      </c>
      <c r="W547" s="139">
        <v>1184.2</v>
      </c>
      <c r="X547" s="242">
        <v>0</v>
      </c>
      <c r="Y547" s="243">
        <v>5648.9441999999999</v>
      </c>
      <c r="Z547" s="139">
        <v>3862.4032000000002</v>
      </c>
      <c r="AA547" s="139">
        <v>0</v>
      </c>
      <c r="AB547" s="139">
        <v>0</v>
      </c>
      <c r="AC547" s="139">
        <v>0</v>
      </c>
      <c r="AD547" s="149">
        <v>51.214100000000002</v>
      </c>
      <c r="AE547" s="139">
        <v>0</v>
      </c>
      <c r="AF547" s="139">
        <v>551.12689999999998</v>
      </c>
      <c r="AG547" s="140">
        <v>1184.2</v>
      </c>
      <c r="AH547" s="142">
        <v>0</v>
      </c>
      <c r="AI547" s="247">
        <v>-285.65580000000045</v>
      </c>
      <c r="AJ547" s="138">
        <v>-226.69679999999971</v>
      </c>
      <c r="AK547" s="138">
        <v>0</v>
      </c>
      <c r="AL547" s="138">
        <v>0</v>
      </c>
      <c r="AM547" s="138">
        <v>0</v>
      </c>
      <c r="AN547" s="138">
        <v>-8.5899999999995202E-2</v>
      </c>
      <c r="AO547" s="138">
        <v>0</v>
      </c>
      <c r="AP547" s="138">
        <v>-58.873100000000022</v>
      </c>
      <c r="AQ547" s="138">
        <v>0</v>
      </c>
      <c r="AR547" s="241">
        <v>0</v>
      </c>
      <c r="AS547" s="247">
        <v>95.186603983419261</v>
      </c>
      <c r="AT547" s="138">
        <v>94.456071018072436</v>
      </c>
      <c r="AU547" s="138">
        <v>0</v>
      </c>
      <c r="AV547" s="138">
        <v>0</v>
      </c>
      <c r="AW547" s="138">
        <v>0</v>
      </c>
      <c r="AX547" s="138">
        <v>99.832553606237823</v>
      </c>
      <c r="AY547" s="138">
        <v>0</v>
      </c>
      <c r="AZ547" s="138">
        <v>90.348672131147538</v>
      </c>
      <c r="BA547" s="138">
        <v>100</v>
      </c>
      <c r="BB547" s="241">
        <v>0</v>
      </c>
    </row>
    <row r="548" spans="1:54" s="174" customFormat="1" ht="18" customHeight="1" x14ac:dyDescent="0.25">
      <c r="A548" s="244">
        <v>21</v>
      </c>
      <c r="B548" s="245">
        <v>225300</v>
      </c>
      <c r="C548" s="238">
        <v>541</v>
      </c>
      <c r="D548" s="239" t="s">
        <v>1701</v>
      </c>
      <c r="E548" s="247">
        <v>878.6</v>
      </c>
      <c r="F548" s="138">
        <v>723</v>
      </c>
      <c r="G548" s="138">
        <v>0</v>
      </c>
      <c r="H548" s="138">
        <v>0</v>
      </c>
      <c r="I548" s="138">
        <v>0</v>
      </c>
      <c r="J548" s="138">
        <v>0</v>
      </c>
      <c r="K548" s="138">
        <v>0</v>
      </c>
      <c r="L548" s="138">
        <v>0</v>
      </c>
      <c r="M548" s="138">
        <v>155.6</v>
      </c>
      <c r="N548" s="241">
        <v>0</v>
      </c>
      <c r="O548" s="240">
        <v>918.70000000000016</v>
      </c>
      <c r="P548" s="138">
        <v>763.1</v>
      </c>
      <c r="Q548" s="139">
        <v>0</v>
      </c>
      <c r="R548" s="139">
        <v>0</v>
      </c>
      <c r="S548" s="138">
        <v>0</v>
      </c>
      <c r="T548" s="139">
        <v>0</v>
      </c>
      <c r="U548" s="139">
        <v>0</v>
      </c>
      <c r="V548" s="139">
        <v>0</v>
      </c>
      <c r="W548" s="139">
        <v>155.6</v>
      </c>
      <c r="X548" s="242">
        <v>0</v>
      </c>
      <c r="Y548" s="243">
        <v>617.88199999999995</v>
      </c>
      <c r="Z548" s="139">
        <v>462.28199999999998</v>
      </c>
      <c r="AA548" s="139">
        <v>0</v>
      </c>
      <c r="AB548" s="139">
        <v>0</v>
      </c>
      <c r="AC548" s="139">
        <v>0</v>
      </c>
      <c r="AD548" s="149">
        <v>0</v>
      </c>
      <c r="AE548" s="139">
        <v>0</v>
      </c>
      <c r="AF548" s="139">
        <v>0</v>
      </c>
      <c r="AG548" s="140">
        <v>155.6</v>
      </c>
      <c r="AH548" s="142">
        <v>0</v>
      </c>
      <c r="AI548" s="247">
        <v>-300.81800000000021</v>
      </c>
      <c r="AJ548" s="138">
        <v>-300.81800000000004</v>
      </c>
      <c r="AK548" s="138">
        <v>0</v>
      </c>
      <c r="AL548" s="138">
        <v>0</v>
      </c>
      <c r="AM548" s="138">
        <v>0</v>
      </c>
      <c r="AN548" s="138">
        <v>0</v>
      </c>
      <c r="AO548" s="138">
        <v>0</v>
      </c>
      <c r="AP548" s="138">
        <v>0</v>
      </c>
      <c r="AQ548" s="138">
        <v>0</v>
      </c>
      <c r="AR548" s="241">
        <v>0</v>
      </c>
      <c r="AS548" s="247">
        <v>67.256122782192207</v>
      </c>
      <c r="AT548" s="138">
        <v>60.579478443192237</v>
      </c>
      <c r="AU548" s="138">
        <v>0</v>
      </c>
      <c r="AV548" s="138">
        <v>0</v>
      </c>
      <c r="AW548" s="138">
        <v>0</v>
      </c>
      <c r="AX548" s="138">
        <v>0</v>
      </c>
      <c r="AY548" s="138">
        <v>0</v>
      </c>
      <c r="AZ548" s="138">
        <v>0</v>
      </c>
      <c r="BA548" s="138">
        <v>100</v>
      </c>
      <c r="BB548" s="241">
        <v>0</v>
      </c>
    </row>
    <row r="549" spans="1:54" s="174" customFormat="1" ht="18" customHeight="1" x14ac:dyDescent="0.25">
      <c r="A549" s="244">
        <v>21</v>
      </c>
      <c r="B549" s="245">
        <v>225300</v>
      </c>
      <c r="C549" s="238">
        <v>542</v>
      </c>
      <c r="D549" s="239" t="s">
        <v>1702</v>
      </c>
      <c r="E549" s="247">
        <v>1616.2</v>
      </c>
      <c r="F549" s="138">
        <v>1356.9</v>
      </c>
      <c r="G549" s="138">
        <v>0</v>
      </c>
      <c r="H549" s="138">
        <v>0</v>
      </c>
      <c r="I549" s="138">
        <v>0</v>
      </c>
      <c r="J549" s="138">
        <v>0</v>
      </c>
      <c r="K549" s="138">
        <v>0</v>
      </c>
      <c r="L549" s="138">
        <v>0</v>
      </c>
      <c r="M549" s="138">
        <v>259.3</v>
      </c>
      <c r="N549" s="241">
        <v>0</v>
      </c>
      <c r="O549" s="240">
        <v>1779.7</v>
      </c>
      <c r="P549" s="138">
        <v>1520.3999999999999</v>
      </c>
      <c r="Q549" s="139">
        <v>0</v>
      </c>
      <c r="R549" s="139">
        <v>0</v>
      </c>
      <c r="S549" s="138">
        <v>0</v>
      </c>
      <c r="T549" s="139">
        <v>0</v>
      </c>
      <c r="U549" s="139">
        <v>0</v>
      </c>
      <c r="V549" s="139">
        <v>0</v>
      </c>
      <c r="W549" s="139">
        <v>259.3</v>
      </c>
      <c r="X549" s="242">
        <v>0</v>
      </c>
      <c r="Y549" s="243">
        <v>1689.6685</v>
      </c>
      <c r="Z549" s="139">
        <v>1430.3685</v>
      </c>
      <c r="AA549" s="139">
        <v>0</v>
      </c>
      <c r="AB549" s="139">
        <v>0</v>
      </c>
      <c r="AC549" s="139">
        <v>0</v>
      </c>
      <c r="AD549" s="149">
        <v>0</v>
      </c>
      <c r="AE549" s="139">
        <v>0</v>
      </c>
      <c r="AF549" s="139">
        <v>0</v>
      </c>
      <c r="AG549" s="140">
        <v>259.3</v>
      </c>
      <c r="AH549" s="142">
        <v>0</v>
      </c>
      <c r="AI549" s="247">
        <v>-90.031500000000051</v>
      </c>
      <c r="AJ549" s="138">
        <v>-90.031499999999824</v>
      </c>
      <c r="AK549" s="138">
        <v>0</v>
      </c>
      <c r="AL549" s="138">
        <v>0</v>
      </c>
      <c r="AM549" s="138">
        <v>0</v>
      </c>
      <c r="AN549" s="138">
        <v>0</v>
      </c>
      <c r="AO549" s="138">
        <v>0</v>
      </c>
      <c r="AP549" s="138">
        <v>0</v>
      </c>
      <c r="AQ549" s="138">
        <v>0</v>
      </c>
      <c r="AR549" s="241">
        <v>0</v>
      </c>
      <c r="AS549" s="247">
        <v>94.94119795471147</v>
      </c>
      <c r="AT549" s="138">
        <v>94.078433307024483</v>
      </c>
      <c r="AU549" s="138">
        <v>0</v>
      </c>
      <c r="AV549" s="138">
        <v>0</v>
      </c>
      <c r="AW549" s="138">
        <v>0</v>
      </c>
      <c r="AX549" s="138">
        <v>0</v>
      </c>
      <c r="AY549" s="138">
        <v>0</v>
      </c>
      <c r="AZ549" s="138">
        <v>0</v>
      </c>
      <c r="BA549" s="138">
        <v>100</v>
      </c>
      <c r="BB549" s="241">
        <v>0</v>
      </c>
    </row>
    <row r="550" spans="1:54" s="174" customFormat="1" ht="18" customHeight="1" x14ac:dyDescent="0.25">
      <c r="A550" s="244">
        <v>21</v>
      </c>
      <c r="B550" s="245">
        <v>225300</v>
      </c>
      <c r="C550" s="238">
        <v>543</v>
      </c>
      <c r="D550" s="239" t="s">
        <v>1703</v>
      </c>
      <c r="E550" s="247">
        <v>2351.9</v>
      </c>
      <c r="F550" s="138">
        <v>1809.3</v>
      </c>
      <c r="G550" s="138">
        <v>0</v>
      </c>
      <c r="H550" s="138">
        <v>0</v>
      </c>
      <c r="I550" s="138">
        <v>0</v>
      </c>
      <c r="J550" s="138">
        <v>0</v>
      </c>
      <c r="K550" s="138">
        <v>0</v>
      </c>
      <c r="L550" s="138">
        <v>0</v>
      </c>
      <c r="M550" s="138">
        <v>542.6</v>
      </c>
      <c r="N550" s="241">
        <v>0</v>
      </c>
      <c r="O550" s="240">
        <v>2416.3000000000006</v>
      </c>
      <c r="P550" s="138">
        <v>1873.7</v>
      </c>
      <c r="Q550" s="139">
        <v>0</v>
      </c>
      <c r="R550" s="139">
        <v>0</v>
      </c>
      <c r="S550" s="138">
        <v>0</v>
      </c>
      <c r="T550" s="139">
        <v>0</v>
      </c>
      <c r="U550" s="139">
        <v>0</v>
      </c>
      <c r="V550" s="139">
        <v>0</v>
      </c>
      <c r="W550" s="139">
        <v>542.6</v>
      </c>
      <c r="X550" s="242">
        <v>0</v>
      </c>
      <c r="Y550" s="243">
        <v>2116.5074</v>
      </c>
      <c r="Z550" s="139">
        <v>1573.9074000000001</v>
      </c>
      <c r="AA550" s="139">
        <v>0</v>
      </c>
      <c r="AB550" s="139">
        <v>0</v>
      </c>
      <c r="AC550" s="139">
        <v>0</v>
      </c>
      <c r="AD550" s="149">
        <v>0</v>
      </c>
      <c r="AE550" s="139">
        <v>0</v>
      </c>
      <c r="AF550" s="139">
        <v>0</v>
      </c>
      <c r="AG550" s="140">
        <v>542.6</v>
      </c>
      <c r="AH550" s="142">
        <v>0</v>
      </c>
      <c r="AI550" s="247">
        <v>-299.79260000000068</v>
      </c>
      <c r="AJ550" s="138">
        <v>-299.79259999999999</v>
      </c>
      <c r="AK550" s="138">
        <v>0</v>
      </c>
      <c r="AL550" s="138">
        <v>0</v>
      </c>
      <c r="AM550" s="138">
        <v>0</v>
      </c>
      <c r="AN550" s="138">
        <v>0</v>
      </c>
      <c r="AO550" s="138">
        <v>0</v>
      </c>
      <c r="AP550" s="138">
        <v>0</v>
      </c>
      <c r="AQ550" s="138">
        <v>0</v>
      </c>
      <c r="AR550" s="241">
        <v>0</v>
      </c>
      <c r="AS550" s="247">
        <v>87.59290650995321</v>
      </c>
      <c r="AT550" s="138">
        <v>83.999967977797937</v>
      </c>
      <c r="AU550" s="138">
        <v>0</v>
      </c>
      <c r="AV550" s="138">
        <v>0</v>
      </c>
      <c r="AW550" s="138">
        <v>0</v>
      </c>
      <c r="AX550" s="138">
        <v>0</v>
      </c>
      <c r="AY550" s="138">
        <v>0</v>
      </c>
      <c r="AZ550" s="138">
        <v>0</v>
      </c>
      <c r="BA550" s="138">
        <v>100</v>
      </c>
      <c r="BB550" s="241">
        <v>0</v>
      </c>
    </row>
    <row r="551" spans="1:54" s="174" customFormat="1" ht="18" customHeight="1" x14ac:dyDescent="0.25">
      <c r="A551" s="244">
        <v>21</v>
      </c>
      <c r="B551" s="245">
        <v>225300</v>
      </c>
      <c r="C551" s="238">
        <v>544</v>
      </c>
      <c r="D551" s="239" t="s">
        <v>1704</v>
      </c>
      <c r="E551" s="247">
        <v>218.8</v>
      </c>
      <c r="F551" s="138">
        <v>0</v>
      </c>
      <c r="G551" s="138">
        <v>0</v>
      </c>
      <c r="H551" s="138">
        <v>0</v>
      </c>
      <c r="I551" s="138">
        <v>0</v>
      </c>
      <c r="J551" s="138">
        <v>0</v>
      </c>
      <c r="K551" s="138">
        <v>0</v>
      </c>
      <c r="L551" s="138">
        <v>0</v>
      </c>
      <c r="M551" s="138">
        <v>218.8</v>
      </c>
      <c r="N551" s="241">
        <v>0</v>
      </c>
      <c r="O551" s="240">
        <v>218.8</v>
      </c>
      <c r="P551" s="138">
        <v>0</v>
      </c>
      <c r="Q551" s="139">
        <v>0</v>
      </c>
      <c r="R551" s="139">
        <v>0</v>
      </c>
      <c r="S551" s="138">
        <v>0</v>
      </c>
      <c r="T551" s="139">
        <v>0</v>
      </c>
      <c r="U551" s="139">
        <v>0</v>
      </c>
      <c r="V551" s="139">
        <v>0</v>
      </c>
      <c r="W551" s="139">
        <v>218.8</v>
      </c>
      <c r="X551" s="242">
        <v>0</v>
      </c>
      <c r="Y551" s="243">
        <v>218.8</v>
      </c>
      <c r="Z551" s="139">
        <v>0</v>
      </c>
      <c r="AA551" s="139">
        <v>0</v>
      </c>
      <c r="AB551" s="139">
        <v>0</v>
      </c>
      <c r="AC551" s="139">
        <v>0</v>
      </c>
      <c r="AD551" s="149">
        <v>0</v>
      </c>
      <c r="AE551" s="139">
        <v>0</v>
      </c>
      <c r="AF551" s="139">
        <v>0</v>
      </c>
      <c r="AG551" s="140">
        <v>218.8</v>
      </c>
      <c r="AH551" s="142">
        <v>0</v>
      </c>
      <c r="AI551" s="247">
        <v>0</v>
      </c>
      <c r="AJ551" s="138">
        <v>0</v>
      </c>
      <c r="AK551" s="138">
        <v>0</v>
      </c>
      <c r="AL551" s="138">
        <v>0</v>
      </c>
      <c r="AM551" s="138">
        <v>0</v>
      </c>
      <c r="AN551" s="138">
        <v>0</v>
      </c>
      <c r="AO551" s="138">
        <v>0</v>
      </c>
      <c r="AP551" s="138">
        <v>0</v>
      </c>
      <c r="AQ551" s="138">
        <v>0</v>
      </c>
      <c r="AR551" s="241">
        <v>0</v>
      </c>
      <c r="AS551" s="247">
        <v>100</v>
      </c>
      <c r="AT551" s="138">
        <v>0</v>
      </c>
      <c r="AU551" s="138">
        <v>0</v>
      </c>
      <c r="AV551" s="138">
        <v>0</v>
      </c>
      <c r="AW551" s="138">
        <v>0</v>
      </c>
      <c r="AX551" s="138">
        <v>0</v>
      </c>
      <c r="AY551" s="138">
        <v>0</v>
      </c>
      <c r="AZ551" s="138">
        <v>0</v>
      </c>
      <c r="BA551" s="138">
        <v>100</v>
      </c>
      <c r="BB551" s="241">
        <v>0</v>
      </c>
    </row>
    <row r="552" spans="1:54" s="174" customFormat="1" ht="18" customHeight="1" x14ac:dyDescent="0.25">
      <c r="A552" s="244">
        <v>21</v>
      </c>
      <c r="B552" s="245">
        <v>225300</v>
      </c>
      <c r="C552" s="238">
        <v>545</v>
      </c>
      <c r="D552" s="239" t="s">
        <v>1705</v>
      </c>
      <c r="E552" s="247">
        <v>3369.2999999999997</v>
      </c>
      <c r="F552" s="138">
        <v>2868.6</v>
      </c>
      <c r="G552" s="138">
        <v>0</v>
      </c>
      <c r="H552" s="138">
        <v>0</v>
      </c>
      <c r="I552" s="138">
        <v>0</v>
      </c>
      <c r="J552" s="138">
        <v>0</v>
      </c>
      <c r="K552" s="138">
        <v>0</v>
      </c>
      <c r="L552" s="138">
        <v>0</v>
      </c>
      <c r="M552" s="138">
        <v>500.7</v>
      </c>
      <c r="N552" s="241">
        <v>0</v>
      </c>
      <c r="O552" s="240">
        <v>3507.2999999999997</v>
      </c>
      <c r="P552" s="138">
        <v>3006.6</v>
      </c>
      <c r="Q552" s="139">
        <v>0</v>
      </c>
      <c r="R552" s="139">
        <v>0</v>
      </c>
      <c r="S552" s="138">
        <v>0</v>
      </c>
      <c r="T552" s="139">
        <v>0</v>
      </c>
      <c r="U552" s="139">
        <v>0</v>
      </c>
      <c r="V552" s="139">
        <v>0</v>
      </c>
      <c r="W552" s="139">
        <v>500.7</v>
      </c>
      <c r="X552" s="242">
        <v>0</v>
      </c>
      <c r="Y552" s="243">
        <v>2869.6248999999998</v>
      </c>
      <c r="Z552" s="139">
        <v>2368.9250999999999</v>
      </c>
      <c r="AA552" s="139">
        <v>0</v>
      </c>
      <c r="AB552" s="139">
        <v>0</v>
      </c>
      <c r="AC552" s="139">
        <v>0</v>
      </c>
      <c r="AD552" s="149">
        <v>0</v>
      </c>
      <c r="AE552" s="139">
        <v>0</v>
      </c>
      <c r="AF552" s="139">
        <v>0</v>
      </c>
      <c r="AG552" s="140">
        <v>500.69979999999998</v>
      </c>
      <c r="AH552" s="142">
        <v>0</v>
      </c>
      <c r="AI552" s="247">
        <v>-637.67509999999993</v>
      </c>
      <c r="AJ552" s="138">
        <v>-637.67489999999998</v>
      </c>
      <c r="AK552" s="138">
        <v>0</v>
      </c>
      <c r="AL552" s="138">
        <v>0</v>
      </c>
      <c r="AM552" s="138">
        <v>0</v>
      </c>
      <c r="AN552" s="138">
        <v>0</v>
      </c>
      <c r="AO552" s="138">
        <v>0</v>
      </c>
      <c r="AP552" s="138">
        <v>0</v>
      </c>
      <c r="AQ552" s="138">
        <v>-2.0000000000663931E-4</v>
      </c>
      <c r="AR552" s="241">
        <v>0</v>
      </c>
      <c r="AS552" s="247">
        <v>81.8186325663616</v>
      </c>
      <c r="AT552" s="138">
        <v>78.790830173618048</v>
      </c>
      <c r="AU552" s="138">
        <v>0</v>
      </c>
      <c r="AV552" s="138">
        <v>0</v>
      </c>
      <c r="AW552" s="138">
        <v>0</v>
      </c>
      <c r="AX552" s="138">
        <v>0</v>
      </c>
      <c r="AY552" s="138">
        <v>0</v>
      </c>
      <c r="AZ552" s="138">
        <v>0</v>
      </c>
      <c r="BA552" s="138">
        <v>99.999960055921704</v>
      </c>
      <c r="BB552" s="241">
        <v>0</v>
      </c>
    </row>
    <row r="553" spans="1:54" s="174" customFormat="1" ht="18" customHeight="1" x14ac:dyDescent="0.25">
      <c r="A553" s="244">
        <v>21</v>
      </c>
      <c r="B553" s="245">
        <v>225300</v>
      </c>
      <c r="C553" s="238">
        <v>546</v>
      </c>
      <c r="D553" s="239" t="s">
        <v>1706</v>
      </c>
      <c r="E553" s="247">
        <v>1125.9000000000001</v>
      </c>
      <c r="F553" s="138">
        <v>950</v>
      </c>
      <c r="G553" s="138">
        <v>0</v>
      </c>
      <c r="H553" s="138">
        <v>0</v>
      </c>
      <c r="I553" s="138">
        <v>0</v>
      </c>
      <c r="J553" s="138">
        <v>0</v>
      </c>
      <c r="K553" s="138">
        <v>0</v>
      </c>
      <c r="L553" s="138">
        <v>0</v>
      </c>
      <c r="M553" s="138">
        <v>175.9</v>
      </c>
      <c r="N553" s="241">
        <v>0</v>
      </c>
      <c r="O553" s="240">
        <v>1297.5000000000002</v>
      </c>
      <c r="P553" s="138">
        <v>1121.6000000000001</v>
      </c>
      <c r="Q553" s="139">
        <v>0</v>
      </c>
      <c r="R553" s="139">
        <v>0</v>
      </c>
      <c r="S553" s="138">
        <v>0</v>
      </c>
      <c r="T553" s="139">
        <v>0</v>
      </c>
      <c r="U553" s="139">
        <v>0</v>
      </c>
      <c r="V553" s="139">
        <v>0</v>
      </c>
      <c r="W553" s="139">
        <v>175.9</v>
      </c>
      <c r="X553" s="242">
        <v>0</v>
      </c>
      <c r="Y553" s="243">
        <v>1283.7584999999999</v>
      </c>
      <c r="Z553" s="139">
        <v>1110.4085</v>
      </c>
      <c r="AA553" s="139">
        <v>0</v>
      </c>
      <c r="AB553" s="139">
        <v>0</v>
      </c>
      <c r="AC553" s="139">
        <v>0</v>
      </c>
      <c r="AD553" s="149">
        <v>0</v>
      </c>
      <c r="AE553" s="139">
        <v>0</v>
      </c>
      <c r="AF553" s="139">
        <v>0</v>
      </c>
      <c r="AG553" s="140">
        <v>173.35</v>
      </c>
      <c r="AH553" s="142">
        <v>0</v>
      </c>
      <c r="AI553" s="247">
        <v>-13.741500000000315</v>
      </c>
      <c r="AJ553" s="138">
        <v>-11.191500000000133</v>
      </c>
      <c r="AK553" s="138">
        <v>0</v>
      </c>
      <c r="AL553" s="138">
        <v>0</v>
      </c>
      <c r="AM553" s="138">
        <v>0</v>
      </c>
      <c r="AN553" s="138">
        <v>0</v>
      </c>
      <c r="AO553" s="138">
        <v>0</v>
      </c>
      <c r="AP553" s="138">
        <v>0</v>
      </c>
      <c r="AQ553" s="138">
        <v>-2.5500000000000114</v>
      </c>
      <c r="AR553" s="241">
        <v>0</v>
      </c>
      <c r="AS553" s="247">
        <v>98.940924855491303</v>
      </c>
      <c r="AT553" s="138">
        <v>99.002184379457901</v>
      </c>
      <c r="AU553" s="138">
        <v>0</v>
      </c>
      <c r="AV553" s="138">
        <v>0</v>
      </c>
      <c r="AW553" s="138">
        <v>0</v>
      </c>
      <c r="AX553" s="138">
        <v>0</v>
      </c>
      <c r="AY553" s="138">
        <v>0</v>
      </c>
      <c r="AZ553" s="138">
        <v>0</v>
      </c>
      <c r="BA553" s="138">
        <v>98.550312677657757</v>
      </c>
      <c r="BB553" s="241">
        <v>0</v>
      </c>
    </row>
    <row r="554" spans="1:54" s="174" customFormat="1" ht="18" customHeight="1" x14ac:dyDescent="0.25">
      <c r="A554" s="244">
        <v>21</v>
      </c>
      <c r="B554" s="245">
        <v>225300</v>
      </c>
      <c r="C554" s="238">
        <v>547</v>
      </c>
      <c r="D554" s="239" t="s">
        <v>1707</v>
      </c>
      <c r="E554" s="247">
        <v>1253.8999999999999</v>
      </c>
      <c r="F554" s="138">
        <v>1021.3</v>
      </c>
      <c r="G554" s="138">
        <v>0</v>
      </c>
      <c r="H554" s="138">
        <v>0</v>
      </c>
      <c r="I554" s="138">
        <v>0</v>
      </c>
      <c r="J554" s="138">
        <v>0</v>
      </c>
      <c r="K554" s="138">
        <v>0</v>
      </c>
      <c r="L554" s="138">
        <v>0</v>
      </c>
      <c r="M554" s="138">
        <v>232.6</v>
      </c>
      <c r="N554" s="241">
        <v>0</v>
      </c>
      <c r="O554" s="240">
        <v>3728.2000000000003</v>
      </c>
      <c r="P554" s="138">
        <v>1099.5999999999999</v>
      </c>
      <c r="Q554" s="139">
        <v>0</v>
      </c>
      <c r="R554" s="139">
        <v>0</v>
      </c>
      <c r="S554" s="138">
        <v>0</v>
      </c>
      <c r="T554" s="139">
        <v>0</v>
      </c>
      <c r="U554" s="139">
        <v>0</v>
      </c>
      <c r="V554" s="139">
        <v>2396</v>
      </c>
      <c r="W554" s="139">
        <v>232.6</v>
      </c>
      <c r="X554" s="242">
        <v>0</v>
      </c>
      <c r="Y554" s="243">
        <v>3491.0882999999999</v>
      </c>
      <c r="Z554" s="139">
        <v>862.48829999999998</v>
      </c>
      <c r="AA554" s="139">
        <v>0</v>
      </c>
      <c r="AB554" s="139">
        <v>0</v>
      </c>
      <c r="AC554" s="139">
        <v>0</v>
      </c>
      <c r="AD554" s="149">
        <v>0</v>
      </c>
      <c r="AE554" s="139">
        <v>0</v>
      </c>
      <c r="AF554" s="139">
        <v>2396</v>
      </c>
      <c r="AG554" s="140">
        <v>232.6</v>
      </c>
      <c r="AH554" s="142">
        <v>0</v>
      </c>
      <c r="AI554" s="247">
        <v>-237.11170000000038</v>
      </c>
      <c r="AJ554" s="138">
        <v>-237.11169999999993</v>
      </c>
      <c r="AK554" s="138">
        <v>0</v>
      </c>
      <c r="AL554" s="138">
        <v>0</v>
      </c>
      <c r="AM554" s="138">
        <v>0</v>
      </c>
      <c r="AN554" s="138">
        <v>0</v>
      </c>
      <c r="AO554" s="138">
        <v>0</v>
      </c>
      <c r="AP554" s="138">
        <v>0</v>
      </c>
      <c r="AQ554" s="138">
        <v>0</v>
      </c>
      <c r="AR554" s="241">
        <v>0</v>
      </c>
      <c r="AS554" s="247">
        <v>93.640048817123528</v>
      </c>
      <c r="AT554" s="138">
        <v>78.436549654419792</v>
      </c>
      <c r="AU554" s="138">
        <v>0</v>
      </c>
      <c r="AV554" s="138">
        <v>0</v>
      </c>
      <c r="AW554" s="138">
        <v>0</v>
      </c>
      <c r="AX554" s="138">
        <v>0</v>
      </c>
      <c r="AY554" s="138">
        <v>0</v>
      </c>
      <c r="AZ554" s="138">
        <v>100</v>
      </c>
      <c r="BA554" s="138">
        <v>100</v>
      </c>
      <c r="BB554" s="241">
        <v>0</v>
      </c>
    </row>
    <row r="555" spans="1:54" s="174" customFormat="1" ht="18" customHeight="1" x14ac:dyDescent="0.25">
      <c r="A555" s="244">
        <v>21</v>
      </c>
      <c r="B555" s="245">
        <v>225300</v>
      </c>
      <c r="C555" s="238">
        <v>548</v>
      </c>
      <c r="D555" s="239" t="s">
        <v>1453</v>
      </c>
      <c r="E555" s="247">
        <v>110.4</v>
      </c>
      <c r="F555" s="138">
        <v>0</v>
      </c>
      <c r="G555" s="138">
        <v>0</v>
      </c>
      <c r="H555" s="138">
        <v>0</v>
      </c>
      <c r="I555" s="138">
        <v>0</v>
      </c>
      <c r="J555" s="138">
        <v>0</v>
      </c>
      <c r="K555" s="138">
        <v>0</v>
      </c>
      <c r="L555" s="138">
        <v>0</v>
      </c>
      <c r="M555" s="138">
        <v>110.4</v>
      </c>
      <c r="N555" s="241">
        <v>0</v>
      </c>
      <c r="O555" s="240">
        <v>110.4</v>
      </c>
      <c r="P555" s="138">
        <v>0</v>
      </c>
      <c r="Q555" s="139">
        <v>0</v>
      </c>
      <c r="R555" s="139">
        <v>0</v>
      </c>
      <c r="S555" s="138">
        <v>0</v>
      </c>
      <c r="T555" s="139">
        <v>0</v>
      </c>
      <c r="U555" s="139">
        <v>0</v>
      </c>
      <c r="V555" s="139">
        <v>0</v>
      </c>
      <c r="W555" s="139">
        <v>110.4</v>
      </c>
      <c r="X555" s="242">
        <v>0</v>
      </c>
      <c r="Y555" s="243">
        <v>110.4</v>
      </c>
      <c r="Z555" s="139">
        <v>0</v>
      </c>
      <c r="AA555" s="139">
        <v>0</v>
      </c>
      <c r="AB555" s="139">
        <v>0</v>
      </c>
      <c r="AC555" s="139">
        <v>0</v>
      </c>
      <c r="AD555" s="149">
        <v>0</v>
      </c>
      <c r="AE555" s="139">
        <v>0</v>
      </c>
      <c r="AF555" s="139">
        <v>0</v>
      </c>
      <c r="AG555" s="140">
        <v>110.4</v>
      </c>
      <c r="AH555" s="142">
        <v>0</v>
      </c>
      <c r="AI555" s="247">
        <v>0</v>
      </c>
      <c r="AJ555" s="138">
        <v>0</v>
      </c>
      <c r="AK555" s="138">
        <v>0</v>
      </c>
      <c r="AL555" s="138">
        <v>0</v>
      </c>
      <c r="AM555" s="138">
        <v>0</v>
      </c>
      <c r="AN555" s="138">
        <v>0</v>
      </c>
      <c r="AO555" s="138">
        <v>0</v>
      </c>
      <c r="AP555" s="138">
        <v>0</v>
      </c>
      <c r="AQ555" s="138">
        <v>0</v>
      </c>
      <c r="AR555" s="241">
        <v>0</v>
      </c>
      <c r="AS555" s="247">
        <v>100</v>
      </c>
      <c r="AT555" s="138">
        <v>0</v>
      </c>
      <c r="AU555" s="138">
        <v>0</v>
      </c>
      <c r="AV555" s="138">
        <v>0</v>
      </c>
      <c r="AW555" s="138">
        <v>0</v>
      </c>
      <c r="AX555" s="138">
        <v>0</v>
      </c>
      <c r="AY555" s="138">
        <v>0</v>
      </c>
      <c r="AZ555" s="138">
        <v>0</v>
      </c>
      <c r="BA555" s="138">
        <v>100</v>
      </c>
      <c r="BB555" s="241">
        <v>0</v>
      </c>
    </row>
    <row r="556" spans="1:54" s="174" customFormat="1" ht="18" customHeight="1" x14ac:dyDescent="0.25">
      <c r="A556" s="244">
        <v>21</v>
      </c>
      <c r="B556" s="245">
        <v>225300</v>
      </c>
      <c r="C556" s="238">
        <v>549</v>
      </c>
      <c r="D556" s="239" t="s">
        <v>1708</v>
      </c>
      <c r="E556" s="247">
        <v>2041.1</v>
      </c>
      <c r="F556" s="138">
        <v>1748</v>
      </c>
      <c r="G556" s="138">
        <v>0</v>
      </c>
      <c r="H556" s="138">
        <v>0</v>
      </c>
      <c r="I556" s="138">
        <v>0</v>
      </c>
      <c r="J556" s="138">
        <v>0</v>
      </c>
      <c r="K556" s="138">
        <v>0</v>
      </c>
      <c r="L556" s="138">
        <v>0</v>
      </c>
      <c r="M556" s="138">
        <v>293.10000000000002</v>
      </c>
      <c r="N556" s="241">
        <v>0</v>
      </c>
      <c r="O556" s="240">
        <v>2223.9999999999995</v>
      </c>
      <c r="P556" s="138">
        <v>1930.9</v>
      </c>
      <c r="Q556" s="139">
        <v>0</v>
      </c>
      <c r="R556" s="139">
        <v>0</v>
      </c>
      <c r="S556" s="138">
        <v>0</v>
      </c>
      <c r="T556" s="139">
        <v>0</v>
      </c>
      <c r="U556" s="139">
        <v>0</v>
      </c>
      <c r="V556" s="139">
        <v>0</v>
      </c>
      <c r="W556" s="139">
        <v>293.10000000000002</v>
      </c>
      <c r="X556" s="242">
        <v>0</v>
      </c>
      <c r="Y556" s="243">
        <v>2137.7240999999999</v>
      </c>
      <c r="Z556" s="139">
        <v>1844.6241</v>
      </c>
      <c r="AA556" s="139">
        <v>0</v>
      </c>
      <c r="AB556" s="139">
        <v>0</v>
      </c>
      <c r="AC556" s="139">
        <v>0</v>
      </c>
      <c r="AD556" s="149">
        <v>0</v>
      </c>
      <c r="AE556" s="139">
        <v>0</v>
      </c>
      <c r="AF556" s="139">
        <v>0</v>
      </c>
      <c r="AG556" s="140">
        <v>293.10000000000002</v>
      </c>
      <c r="AH556" s="142">
        <v>0</v>
      </c>
      <c r="AI556" s="247">
        <v>-86.275899999999638</v>
      </c>
      <c r="AJ556" s="138">
        <v>-86.275900000000092</v>
      </c>
      <c r="AK556" s="138">
        <v>0</v>
      </c>
      <c r="AL556" s="138">
        <v>0</v>
      </c>
      <c r="AM556" s="138">
        <v>0</v>
      </c>
      <c r="AN556" s="138">
        <v>0</v>
      </c>
      <c r="AO556" s="138">
        <v>0</v>
      </c>
      <c r="AP556" s="138">
        <v>0</v>
      </c>
      <c r="AQ556" s="138">
        <v>0</v>
      </c>
      <c r="AR556" s="241">
        <v>0</v>
      </c>
      <c r="AS556" s="247">
        <v>96.120687949640299</v>
      </c>
      <c r="AT556" s="138">
        <v>95.531829716712409</v>
      </c>
      <c r="AU556" s="138">
        <v>0</v>
      </c>
      <c r="AV556" s="138">
        <v>0</v>
      </c>
      <c r="AW556" s="138">
        <v>0</v>
      </c>
      <c r="AX556" s="138">
        <v>0</v>
      </c>
      <c r="AY556" s="138">
        <v>0</v>
      </c>
      <c r="AZ556" s="138">
        <v>0</v>
      </c>
      <c r="BA556" s="138">
        <v>100</v>
      </c>
      <c r="BB556" s="241">
        <v>0</v>
      </c>
    </row>
    <row r="557" spans="1:54" s="174" customFormat="1" ht="18" customHeight="1" x14ac:dyDescent="0.25">
      <c r="A557" s="244">
        <v>21</v>
      </c>
      <c r="B557" s="245">
        <v>225300</v>
      </c>
      <c r="C557" s="238">
        <v>550</v>
      </c>
      <c r="D557" s="239" t="s">
        <v>1618</v>
      </c>
      <c r="E557" s="247">
        <v>21423</v>
      </c>
      <c r="F557" s="138">
        <v>17339.2</v>
      </c>
      <c r="G557" s="138">
        <v>0</v>
      </c>
      <c r="H557" s="138">
        <v>887</v>
      </c>
      <c r="I557" s="138">
        <v>47.8</v>
      </c>
      <c r="J557" s="138">
        <v>0</v>
      </c>
      <c r="K557" s="138">
        <v>0</v>
      </c>
      <c r="L557" s="138">
        <v>1388</v>
      </c>
      <c r="M557" s="138">
        <v>1761</v>
      </c>
      <c r="N557" s="241">
        <v>0</v>
      </c>
      <c r="O557" s="240">
        <v>21653.8</v>
      </c>
      <c r="P557" s="138">
        <v>17517.3</v>
      </c>
      <c r="Q557" s="139">
        <v>0</v>
      </c>
      <c r="R557" s="139">
        <v>0</v>
      </c>
      <c r="S557" s="138">
        <v>922</v>
      </c>
      <c r="T557" s="139">
        <v>65.5</v>
      </c>
      <c r="U557" s="139">
        <v>0</v>
      </c>
      <c r="V557" s="139">
        <v>1388</v>
      </c>
      <c r="W557" s="139">
        <v>1761</v>
      </c>
      <c r="X557" s="242">
        <v>0</v>
      </c>
      <c r="Y557" s="243">
        <v>21454.966400000001</v>
      </c>
      <c r="Z557" s="139">
        <v>17335.414700000001</v>
      </c>
      <c r="AA557" s="139">
        <v>0</v>
      </c>
      <c r="AB557" s="139">
        <v>0</v>
      </c>
      <c r="AC557" s="139">
        <v>912.92690000000005</v>
      </c>
      <c r="AD557" s="149">
        <v>57.6248</v>
      </c>
      <c r="AE557" s="139">
        <v>0</v>
      </c>
      <c r="AF557" s="139">
        <v>1388</v>
      </c>
      <c r="AG557" s="140">
        <v>1761</v>
      </c>
      <c r="AH557" s="142">
        <v>0</v>
      </c>
      <c r="AI557" s="247">
        <v>-198.83359999999811</v>
      </c>
      <c r="AJ557" s="138">
        <v>-181.8852999999981</v>
      </c>
      <c r="AK557" s="138">
        <v>0</v>
      </c>
      <c r="AL557" s="138">
        <v>0</v>
      </c>
      <c r="AM557" s="138">
        <v>-9.073099999999954</v>
      </c>
      <c r="AN557" s="138">
        <v>-7.8751999999999995</v>
      </c>
      <c r="AO557" s="138">
        <v>0</v>
      </c>
      <c r="AP557" s="138">
        <v>0</v>
      </c>
      <c r="AQ557" s="138">
        <v>0</v>
      </c>
      <c r="AR557" s="241">
        <v>0</v>
      </c>
      <c r="AS557" s="247">
        <v>99.081761168940332</v>
      </c>
      <c r="AT557" s="138">
        <v>98.961681880198441</v>
      </c>
      <c r="AU557" s="138">
        <v>0</v>
      </c>
      <c r="AV557" s="138">
        <v>0</v>
      </c>
      <c r="AW557" s="138">
        <v>99.015932754880694</v>
      </c>
      <c r="AX557" s="138">
        <v>87.976793893129766</v>
      </c>
      <c r="AY557" s="138">
        <v>0</v>
      </c>
      <c r="AZ557" s="138">
        <v>100</v>
      </c>
      <c r="BA557" s="138">
        <v>100</v>
      </c>
      <c r="BB557" s="241">
        <v>0</v>
      </c>
    </row>
    <row r="558" spans="1:54" s="174" customFormat="1" ht="18" customHeight="1" x14ac:dyDescent="0.25">
      <c r="A558" s="244">
        <v>21</v>
      </c>
      <c r="B558" s="245">
        <v>225300</v>
      </c>
      <c r="C558" s="238">
        <v>551</v>
      </c>
      <c r="D558" s="239" t="s">
        <v>1709</v>
      </c>
      <c r="E558" s="247">
        <v>117.5</v>
      </c>
      <c r="F558" s="138">
        <v>0</v>
      </c>
      <c r="G558" s="138">
        <v>0</v>
      </c>
      <c r="H558" s="138">
        <v>0</v>
      </c>
      <c r="I558" s="138">
        <v>0</v>
      </c>
      <c r="J558" s="138">
        <v>0</v>
      </c>
      <c r="K558" s="138">
        <v>0</v>
      </c>
      <c r="L558" s="138">
        <v>0</v>
      </c>
      <c r="M558" s="138">
        <v>117.5</v>
      </c>
      <c r="N558" s="241">
        <v>0</v>
      </c>
      <c r="O558" s="240">
        <v>117.5</v>
      </c>
      <c r="P558" s="138">
        <v>0</v>
      </c>
      <c r="Q558" s="139">
        <v>0</v>
      </c>
      <c r="R558" s="139">
        <v>0</v>
      </c>
      <c r="S558" s="138">
        <v>0</v>
      </c>
      <c r="T558" s="139">
        <v>0</v>
      </c>
      <c r="U558" s="139">
        <v>0</v>
      </c>
      <c r="V558" s="139">
        <v>0</v>
      </c>
      <c r="W558" s="139">
        <v>117.5</v>
      </c>
      <c r="X558" s="242">
        <v>0</v>
      </c>
      <c r="Y558" s="243">
        <v>117.5</v>
      </c>
      <c r="Z558" s="139">
        <v>0</v>
      </c>
      <c r="AA558" s="139">
        <v>0</v>
      </c>
      <c r="AB558" s="139">
        <v>0</v>
      </c>
      <c r="AC558" s="139">
        <v>0</v>
      </c>
      <c r="AD558" s="149">
        <v>0</v>
      </c>
      <c r="AE558" s="139">
        <v>0</v>
      </c>
      <c r="AF558" s="139">
        <v>0</v>
      </c>
      <c r="AG558" s="140">
        <v>117.5</v>
      </c>
      <c r="AH558" s="142">
        <v>0</v>
      </c>
      <c r="AI558" s="247">
        <v>0</v>
      </c>
      <c r="AJ558" s="138">
        <v>0</v>
      </c>
      <c r="AK558" s="138">
        <v>0</v>
      </c>
      <c r="AL558" s="138">
        <v>0</v>
      </c>
      <c r="AM558" s="138">
        <v>0</v>
      </c>
      <c r="AN558" s="138">
        <v>0</v>
      </c>
      <c r="AO558" s="138">
        <v>0</v>
      </c>
      <c r="AP558" s="138">
        <v>0</v>
      </c>
      <c r="AQ558" s="138">
        <v>0</v>
      </c>
      <c r="AR558" s="241">
        <v>0</v>
      </c>
      <c r="AS558" s="247">
        <v>100</v>
      </c>
      <c r="AT558" s="138">
        <v>0</v>
      </c>
      <c r="AU558" s="138">
        <v>0</v>
      </c>
      <c r="AV558" s="138">
        <v>0</v>
      </c>
      <c r="AW558" s="138">
        <v>0</v>
      </c>
      <c r="AX558" s="138">
        <v>0</v>
      </c>
      <c r="AY558" s="138">
        <v>0</v>
      </c>
      <c r="AZ558" s="138">
        <v>0</v>
      </c>
      <c r="BA558" s="138">
        <v>100</v>
      </c>
      <c r="BB558" s="241">
        <v>0</v>
      </c>
    </row>
    <row r="559" spans="1:54" s="174" customFormat="1" ht="18" customHeight="1" x14ac:dyDescent="0.25">
      <c r="A559" s="244">
        <v>21</v>
      </c>
      <c r="B559" s="245">
        <v>225300</v>
      </c>
      <c r="C559" s="238">
        <v>552</v>
      </c>
      <c r="D559" s="239" t="s">
        <v>1710</v>
      </c>
      <c r="E559" s="247">
        <v>3199.2</v>
      </c>
      <c r="F559" s="138">
        <v>2541.6</v>
      </c>
      <c r="G559" s="138">
        <v>0</v>
      </c>
      <c r="H559" s="138">
        <v>0</v>
      </c>
      <c r="I559" s="138">
        <v>0</v>
      </c>
      <c r="J559" s="138">
        <v>0</v>
      </c>
      <c r="K559" s="138">
        <v>0</v>
      </c>
      <c r="L559" s="138">
        <v>0</v>
      </c>
      <c r="M559" s="138">
        <v>657.6</v>
      </c>
      <c r="N559" s="241">
        <v>0</v>
      </c>
      <c r="O559" s="240">
        <v>3468.2999999999997</v>
      </c>
      <c r="P559" s="138">
        <v>2810.7000000000003</v>
      </c>
      <c r="Q559" s="139">
        <v>0</v>
      </c>
      <c r="R559" s="139">
        <v>0</v>
      </c>
      <c r="S559" s="138">
        <v>0</v>
      </c>
      <c r="T559" s="139">
        <v>0</v>
      </c>
      <c r="U559" s="139">
        <v>0</v>
      </c>
      <c r="V559" s="139">
        <v>0</v>
      </c>
      <c r="W559" s="139">
        <v>657.6</v>
      </c>
      <c r="X559" s="242">
        <v>0</v>
      </c>
      <c r="Y559" s="243">
        <v>3374.4147000000003</v>
      </c>
      <c r="Z559" s="139">
        <v>2725.2854000000002</v>
      </c>
      <c r="AA559" s="139">
        <v>0</v>
      </c>
      <c r="AB559" s="139">
        <v>0</v>
      </c>
      <c r="AC559" s="139">
        <v>0</v>
      </c>
      <c r="AD559" s="149">
        <v>0</v>
      </c>
      <c r="AE559" s="139">
        <v>0</v>
      </c>
      <c r="AF559" s="139">
        <v>0</v>
      </c>
      <c r="AG559" s="140">
        <v>649.12929999999994</v>
      </c>
      <c r="AH559" s="142">
        <v>0</v>
      </c>
      <c r="AI559" s="247">
        <v>-93.885299999999461</v>
      </c>
      <c r="AJ559" s="138">
        <v>-85.414600000000064</v>
      </c>
      <c r="AK559" s="138">
        <v>0</v>
      </c>
      <c r="AL559" s="138">
        <v>0</v>
      </c>
      <c r="AM559" s="138">
        <v>0</v>
      </c>
      <c r="AN559" s="138">
        <v>0</v>
      </c>
      <c r="AO559" s="138">
        <v>0</v>
      </c>
      <c r="AP559" s="138">
        <v>0</v>
      </c>
      <c r="AQ559" s="138">
        <v>-8.4707000000000789</v>
      </c>
      <c r="AR559" s="241">
        <v>0</v>
      </c>
      <c r="AS559" s="247">
        <v>97.293045584292031</v>
      </c>
      <c r="AT559" s="138">
        <v>96.961091543031984</v>
      </c>
      <c r="AU559" s="138">
        <v>0</v>
      </c>
      <c r="AV559" s="138">
        <v>0</v>
      </c>
      <c r="AW559" s="138">
        <v>0</v>
      </c>
      <c r="AX559" s="138">
        <v>0</v>
      </c>
      <c r="AY559" s="138">
        <v>0</v>
      </c>
      <c r="AZ559" s="138">
        <v>0</v>
      </c>
      <c r="BA559" s="138">
        <v>98.711876520681258</v>
      </c>
      <c r="BB559" s="241">
        <v>0</v>
      </c>
    </row>
    <row r="560" spans="1:54" s="174" customFormat="1" ht="18" customHeight="1" x14ac:dyDescent="0.25">
      <c r="A560" s="244">
        <v>21</v>
      </c>
      <c r="B560" s="245">
        <v>225300</v>
      </c>
      <c r="C560" s="238">
        <v>553</v>
      </c>
      <c r="D560" s="239" t="s">
        <v>1711</v>
      </c>
      <c r="E560" s="247">
        <v>1549.7</v>
      </c>
      <c r="F560" s="138">
        <v>1301.8</v>
      </c>
      <c r="G560" s="138">
        <v>0</v>
      </c>
      <c r="H560" s="138">
        <v>0</v>
      </c>
      <c r="I560" s="138">
        <v>0</v>
      </c>
      <c r="J560" s="138">
        <v>0</v>
      </c>
      <c r="K560" s="138">
        <v>0</v>
      </c>
      <c r="L560" s="138">
        <v>0</v>
      </c>
      <c r="M560" s="138">
        <v>247.9</v>
      </c>
      <c r="N560" s="241">
        <v>0</v>
      </c>
      <c r="O560" s="240">
        <v>1653.6000000000001</v>
      </c>
      <c r="P560" s="138">
        <v>1405.7</v>
      </c>
      <c r="Q560" s="139">
        <v>0</v>
      </c>
      <c r="R560" s="139">
        <v>0</v>
      </c>
      <c r="S560" s="138">
        <v>0</v>
      </c>
      <c r="T560" s="139">
        <v>0</v>
      </c>
      <c r="U560" s="139">
        <v>0</v>
      </c>
      <c r="V560" s="139">
        <v>0</v>
      </c>
      <c r="W560" s="139">
        <v>247.9</v>
      </c>
      <c r="X560" s="242">
        <v>0</v>
      </c>
      <c r="Y560" s="243">
        <v>1555.76</v>
      </c>
      <c r="Z560" s="139">
        <v>1307.8599999999999</v>
      </c>
      <c r="AA560" s="139">
        <v>0</v>
      </c>
      <c r="AB560" s="139">
        <v>0</v>
      </c>
      <c r="AC560" s="139">
        <v>0</v>
      </c>
      <c r="AD560" s="149">
        <v>0</v>
      </c>
      <c r="AE560" s="139">
        <v>0</v>
      </c>
      <c r="AF560" s="139">
        <v>0</v>
      </c>
      <c r="AG560" s="140">
        <v>247.9</v>
      </c>
      <c r="AH560" s="142">
        <v>0</v>
      </c>
      <c r="AI560" s="247">
        <v>-97.840000000000146</v>
      </c>
      <c r="AJ560" s="138">
        <v>-97.840000000000146</v>
      </c>
      <c r="AK560" s="138">
        <v>0</v>
      </c>
      <c r="AL560" s="138">
        <v>0</v>
      </c>
      <c r="AM560" s="138">
        <v>0</v>
      </c>
      <c r="AN560" s="138">
        <v>0</v>
      </c>
      <c r="AO560" s="138">
        <v>0</v>
      </c>
      <c r="AP560" s="138">
        <v>0</v>
      </c>
      <c r="AQ560" s="138">
        <v>0</v>
      </c>
      <c r="AR560" s="241">
        <v>0</v>
      </c>
      <c r="AS560" s="247">
        <v>94.083212385099174</v>
      </c>
      <c r="AT560" s="138">
        <v>93.039766664295357</v>
      </c>
      <c r="AU560" s="138">
        <v>0</v>
      </c>
      <c r="AV560" s="138">
        <v>0</v>
      </c>
      <c r="AW560" s="138">
        <v>0</v>
      </c>
      <c r="AX560" s="138">
        <v>0</v>
      </c>
      <c r="AY560" s="138">
        <v>0</v>
      </c>
      <c r="AZ560" s="138">
        <v>0</v>
      </c>
      <c r="BA560" s="138">
        <v>100</v>
      </c>
      <c r="BB560" s="241">
        <v>0</v>
      </c>
    </row>
    <row r="561" spans="1:54" s="174" customFormat="1" ht="18" customHeight="1" x14ac:dyDescent="0.25">
      <c r="A561" s="244">
        <v>21</v>
      </c>
      <c r="B561" s="245">
        <v>225300</v>
      </c>
      <c r="C561" s="238">
        <v>554</v>
      </c>
      <c r="D561" s="239" t="s">
        <v>1712</v>
      </c>
      <c r="E561" s="247">
        <v>2660.2999999999997</v>
      </c>
      <c r="F561" s="138">
        <v>2215.6999999999998</v>
      </c>
      <c r="G561" s="138">
        <v>0</v>
      </c>
      <c r="H561" s="138">
        <v>0</v>
      </c>
      <c r="I561" s="138">
        <v>0</v>
      </c>
      <c r="J561" s="138">
        <v>0</v>
      </c>
      <c r="K561" s="138">
        <v>0</v>
      </c>
      <c r="L561" s="138">
        <v>0</v>
      </c>
      <c r="M561" s="138">
        <v>444.6</v>
      </c>
      <c r="N561" s="241">
        <v>0</v>
      </c>
      <c r="O561" s="240">
        <v>2767.5000000000005</v>
      </c>
      <c r="P561" s="138">
        <v>2322.9</v>
      </c>
      <c r="Q561" s="139">
        <v>0</v>
      </c>
      <c r="R561" s="139">
        <v>0</v>
      </c>
      <c r="S561" s="138">
        <v>0</v>
      </c>
      <c r="T561" s="139">
        <v>0</v>
      </c>
      <c r="U561" s="139">
        <v>0</v>
      </c>
      <c r="V561" s="139">
        <v>0</v>
      </c>
      <c r="W561" s="139">
        <v>444.6</v>
      </c>
      <c r="X561" s="242">
        <v>0</v>
      </c>
      <c r="Y561" s="243">
        <v>2702.3701999999998</v>
      </c>
      <c r="Z561" s="139">
        <v>2257.7701999999999</v>
      </c>
      <c r="AA561" s="139">
        <v>0</v>
      </c>
      <c r="AB561" s="139">
        <v>0</v>
      </c>
      <c r="AC561" s="139">
        <v>0</v>
      </c>
      <c r="AD561" s="149">
        <v>0</v>
      </c>
      <c r="AE561" s="139">
        <v>0</v>
      </c>
      <c r="AF561" s="139">
        <v>0</v>
      </c>
      <c r="AG561" s="140">
        <v>444.6</v>
      </c>
      <c r="AH561" s="142">
        <v>0</v>
      </c>
      <c r="AI561" s="247">
        <v>-65.129800000000614</v>
      </c>
      <c r="AJ561" s="138">
        <v>-65.129800000000159</v>
      </c>
      <c r="AK561" s="138">
        <v>0</v>
      </c>
      <c r="AL561" s="138">
        <v>0</v>
      </c>
      <c r="AM561" s="138">
        <v>0</v>
      </c>
      <c r="AN561" s="138">
        <v>0</v>
      </c>
      <c r="AO561" s="138">
        <v>0</v>
      </c>
      <c r="AP561" s="138">
        <v>0</v>
      </c>
      <c r="AQ561" s="138">
        <v>0</v>
      </c>
      <c r="AR561" s="241">
        <v>0</v>
      </c>
      <c r="AS561" s="247">
        <v>97.646619692863581</v>
      </c>
      <c r="AT561" s="138">
        <v>97.196185802229962</v>
      </c>
      <c r="AU561" s="138">
        <v>0</v>
      </c>
      <c r="AV561" s="138">
        <v>0</v>
      </c>
      <c r="AW561" s="138">
        <v>0</v>
      </c>
      <c r="AX561" s="138">
        <v>0</v>
      </c>
      <c r="AY561" s="138">
        <v>0</v>
      </c>
      <c r="AZ561" s="138">
        <v>0</v>
      </c>
      <c r="BA561" s="138">
        <v>100</v>
      </c>
      <c r="BB561" s="241">
        <v>0</v>
      </c>
    </row>
    <row r="562" spans="1:54" s="174" customFormat="1" ht="18" customHeight="1" x14ac:dyDescent="0.25">
      <c r="A562" s="244">
        <v>21</v>
      </c>
      <c r="B562" s="245">
        <v>225300</v>
      </c>
      <c r="C562" s="238">
        <v>555</v>
      </c>
      <c r="D562" s="239" t="s">
        <v>1713</v>
      </c>
      <c r="E562" s="247">
        <v>1730</v>
      </c>
      <c r="F562" s="138">
        <v>1435</v>
      </c>
      <c r="G562" s="138">
        <v>0</v>
      </c>
      <c r="H562" s="138">
        <v>0</v>
      </c>
      <c r="I562" s="138">
        <v>0</v>
      </c>
      <c r="J562" s="138">
        <v>0</v>
      </c>
      <c r="K562" s="138">
        <v>0</v>
      </c>
      <c r="L562" s="138">
        <v>0</v>
      </c>
      <c r="M562" s="138">
        <v>295</v>
      </c>
      <c r="N562" s="241">
        <v>0</v>
      </c>
      <c r="O562" s="240">
        <v>1789.5</v>
      </c>
      <c r="P562" s="138">
        <v>1494.5</v>
      </c>
      <c r="Q562" s="139">
        <v>0</v>
      </c>
      <c r="R562" s="139">
        <v>0</v>
      </c>
      <c r="S562" s="138">
        <v>0</v>
      </c>
      <c r="T562" s="139">
        <v>0</v>
      </c>
      <c r="U562" s="139">
        <v>0</v>
      </c>
      <c r="V562" s="139">
        <v>0</v>
      </c>
      <c r="W562" s="139">
        <v>295</v>
      </c>
      <c r="X562" s="242">
        <v>0</v>
      </c>
      <c r="Y562" s="243">
        <v>1363.4112</v>
      </c>
      <c r="Z562" s="139">
        <v>1070.0687</v>
      </c>
      <c r="AA562" s="139">
        <v>0</v>
      </c>
      <c r="AB562" s="139">
        <v>0</v>
      </c>
      <c r="AC562" s="139">
        <v>0</v>
      </c>
      <c r="AD562" s="149">
        <v>0</v>
      </c>
      <c r="AE562" s="139">
        <v>0</v>
      </c>
      <c r="AF562" s="139">
        <v>0</v>
      </c>
      <c r="AG562" s="140">
        <v>293.34249999999997</v>
      </c>
      <c r="AH562" s="142">
        <v>0</v>
      </c>
      <c r="AI562" s="247">
        <v>-426.08879999999999</v>
      </c>
      <c r="AJ562" s="138">
        <v>-424.43129999999996</v>
      </c>
      <c r="AK562" s="138">
        <v>0</v>
      </c>
      <c r="AL562" s="138">
        <v>0</v>
      </c>
      <c r="AM562" s="138">
        <v>0</v>
      </c>
      <c r="AN562" s="138">
        <v>0</v>
      </c>
      <c r="AO562" s="138">
        <v>0</v>
      </c>
      <c r="AP562" s="138">
        <v>0</v>
      </c>
      <c r="AQ562" s="138">
        <v>-1.6575000000000273</v>
      </c>
      <c r="AR562" s="241">
        <v>0</v>
      </c>
      <c r="AS562" s="247">
        <v>76.189505448449296</v>
      </c>
      <c r="AT562" s="138">
        <v>71.600448310471734</v>
      </c>
      <c r="AU562" s="138">
        <v>0</v>
      </c>
      <c r="AV562" s="138">
        <v>0</v>
      </c>
      <c r="AW562" s="138">
        <v>0</v>
      </c>
      <c r="AX562" s="138">
        <v>0</v>
      </c>
      <c r="AY562" s="138">
        <v>0</v>
      </c>
      <c r="AZ562" s="138">
        <v>0</v>
      </c>
      <c r="BA562" s="138">
        <v>99.438135593220338</v>
      </c>
      <c r="BB562" s="241">
        <v>0</v>
      </c>
    </row>
    <row r="563" spans="1:54" s="174" customFormat="1" ht="18" customHeight="1" x14ac:dyDescent="0.25">
      <c r="A563" s="244">
        <v>21</v>
      </c>
      <c r="B563" s="245">
        <v>225300</v>
      </c>
      <c r="C563" s="238">
        <v>556</v>
      </c>
      <c r="D563" s="239" t="s">
        <v>1714</v>
      </c>
      <c r="E563" s="247">
        <v>4616.4000000000005</v>
      </c>
      <c r="F563" s="138">
        <v>3981.3</v>
      </c>
      <c r="G563" s="138">
        <v>0</v>
      </c>
      <c r="H563" s="138">
        <v>0</v>
      </c>
      <c r="I563" s="138">
        <v>47.9</v>
      </c>
      <c r="J563" s="138">
        <v>0</v>
      </c>
      <c r="K563" s="138">
        <v>0</v>
      </c>
      <c r="L563" s="138">
        <v>0</v>
      </c>
      <c r="M563" s="138">
        <v>587.20000000000005</v>
      </c>
      <c r="N563" s="241">
        <v>0</v>
      </c>
      <c r="O563" s="240">
        <v>4933.3999999999996</v>
      </c>
      <c r="P563" s="138">
        <v>4298.3</v>
      </c>
      <c r="Q563" s="139">
        <v>0</v>
      </c>
      <c r="R563" s="139">
        <v>0</v>
      </c>
      <c r="S563" s="138">
        <v>0</v>
      </c>
      <c r="T563" s="139">
        <v>47.9</v>
      </c>
      <c r="U563" s="139">
        <v>0</v>
      </c>
      <c r="V563" s="139">
        <v>0</v>
      </c>
      <c r="W563" s="139">
        <v>587.20000000000005</v>
      </c>
      <c r="X563" s="242">
        <v>0</v>
      </c>
      <c r="Y563" s="243">
        <v>4546.1189000000004</v>
      </c>
      <c r="Z563" s="139">
        <v>3913.3299000000002</v>
      </c>
      <c r="AA563" s="139">
        <v>0</v>
      </c>
      <c r="AB563" s="139">
        <v>0</v>
      </c>
      <c r="AC563" s="139">
        <v>0</v>
      </c>
      <c r="AD563" s="149">
        <v>45.588999999999999</v>
      </c>
      <c r="AE563" s="139">
        <v>0</v>
      </c>
      <c r="AF563" s="139">
        <v>0</v>
      </c>
      <c r="AG563" s="140">
        <v>587.20000000000005</v>
      </c>
      <c r="AH563" s="142">
        <v>0</v>
      </c>
      <c r="AI563" s="247">
        <v>-387.28109999999924</v>
      </c>
      <c r="AJ563" s="138">
        <v>-384.9701</v>
      </c>
      <c r="AK563" s="138">
        <v>0</v>
      </c>
      <c r="AL563" s="138">
        <v>0</v>
      </c>
      <c r="AM563" s="138">
        <v>0</v>
      </c>
      <c r="AN563" s="138">
        <v>-2.3109999999999999</v>
      </c>
      <c r="AO563" s="138">
        <v>0</v>
      </c>
      <c r="AP563" s="138">
        <v>0</v>
      </c>
      <c r="AQ563" s="138">
        <v>0</v>
      </c>
      <c r="AR563" s="241">
        <v>0</v>
      </c>
      <c r="AS563" s="247">
        <v>92.149813516033589</v>
      </c>
      <c r="AT563" s="138">
        <v>91.043666100551377</v>
      </c>
      <c r="AU563" s="138">
        <v>0</v>
      </c>
      <c r="AV563" s="138">
        <v>0</v>
      </c>
      <c r="AW563" s="138">
        <v>0</v>
      </c>
      <c r="AX563" s="138">
        <v>95.17536534446765</v>
      </c>
      <c r="AY563" s="138">
        <v>0</v>
      </c>
      <c r="AZ563" s="138">
        <v>0</v>
      </c>
      <c r="BA563" s="138">
        <v>100</v>
      </c>
      <c r="BB563" s="241">
        <v>0</v>
      </c>
    </row>
    <row r="564" spans="1:54" s="174" customFormat="1" ht="18" customHeight="1" x14ac:dyDescent="0.25">
      <c r="A564" s="244">
        <v>21</v>
      </c>
      <c r="B564" s="245">
        <v>225300</v>
      </c>
      <c r="C564" s="238">
        <v>557</v>
      </c>
      <c r="D564" s="239" t="s">
        <v>1715</v>
      </c>
      <c r="E564" s="247">
        <v>1199.4000000000001</v>
      </c>
      <c r="F564" s="138">
        <v>1052.7</v>
      </c>
      <c r="G564" s="138">
        <v>0</v>
      </c>
      <c r="H564" s="138">
        <v>0</v>
      </c>
      <c r="I564" s="138">
        <v>0</v>
      </c>
      <c r="J564" s="138">
        <v>0</v>
      </c>
      <c r="K564" s="138">
        <v>0</v>
      </c>
      <c r="L564" s="138">
        <v>0</v>
      </c>
      <c r="M564" s="138">
        <v>146.69999999999999</v>
      </c>
      <c r="N564" s="241">
        <v>0</v>
      </c>
      <c r="O564" s="240">
        <v>1267.1999999999998</v>
      </c>
      <c r="P564" s="138">
        <v>1120.5</v>
      </c>
      <c r="Q564" s="139">
        <v>0</v>
      </c>
      <c r="R564" s="139">
        <v>0</v>
      </c>
      <c r="S564" s="138">
        <v>0</v>
      </c>
      <c r="T564" s="139">
        <v>0</v>
      </c>
      <c r="U564" s="139">
        <v>0</v>
      </c>
      <c r="V564" s="139">
        <v>0</v>
      </c>
      <c r="W564" s="139">
        <v>146.69999999999999</v>
      </c>
      <c r="X564" s="242">
        <v>0</v>
      </c>
      <c r="Y564" s="243">
        <v>1201.2052999999999</v>
      </c>
      <c r="Z564" s="139">
        <v>1054.5052999999998</v>
      </c>
      <c r="AA564" s="139">
        <v>0</v>
      </c>
      <c r="AB564" s="139">
        <v>0</v>
      </c>
      <c r="AC564" s="139">
        <v>0</v>
      </c>
      <c r="AD564" s="149">
        <v>0</v>
      </c>
      <c r="AE564" s="139">
        <v>0</v>
      </c>
      <c r="AF564" s="139">
        <v>0</v>
      </c>
      <c r="AG564" s="140">
        <v>146.69999999999999</v>
      </c>
      <c r="AH564" s="142">
        <v>0</v>
      </c>
      <c r="AI564" s="247">
        <v>-65.994699999999966</v>
      </c>
      <c r="AJ564" s="138">
        <v>-65.994700000000194</v>
      </c>
      <c r="AK564" s="138">
        <v>0</v>
      </c>
      <c r="AL564" s="138">
        <v>0</v>
      </c>
      <c r="AM564" s="138">
        <v>0</v>
      </c>
      <c r="AN564" s="138">
        <v>0</v>
      </c>
      <c r="AO564" s="138">
        <v>0</v>
      </c>
      <c r="AP564" s="138">
        <v>0</v>
      </c>
      <c r="AQ564" s="138">
        <v>0</v>
      </c>
      <c r="AR564" s="241">
        <v>0</v>
      </c>
      <c r="AS564" s="247">
        <v>94.792084911616158</v>
      </c>
      <c r="AT564" s="138">
        <v>94.110245426149021</v>
      </c>
      <c r="AU564" s="138">
        <v>0</v>
      </c>
      <c r="AV564" s="138">
        <v>0</v>
      </c>
      <c r="AW564" s="138">
        <v>0</v>
      </c>
      <c r="AX564" s="138">
        <v>0</v>
      </c>
      <c r="AY564" s="138">
        <v>0</v>
      </c>
      <c r="AZ564" s="138">
        <v>0</v>
      </c>
      <c r="BA564" s="138">
        <v>100</v>
      </c>
      <c r="BB564" s="241">
        <v>0</v>
      </c>
    </row>
    <row r="565" spans="1:54" s="174" customFormat="1" ht="18" customHeight="1" x14ac:dyDescent="0.25">
      <c r="A565" s="244">
        <v>21</v>
      </c>
      <c r="B565" s="245">
        <v>225300</v>
      </c>
      <c r="C565" s="238">
        <v>558</v>
      </c>
      <c r="D565" s="239" t="s">
        <v>1716</v>
      </c>
      <c r="E565" s="247">
        <v>2522.9</v>
      </c>
      <c r="F565" s="138">
        <v>1445.6</v>
      </c>
      <c r="G565" s="138">
        <v>0</v>
      </c>
      <c r="H565" s="138">
        <v>0</v>
      </c>
      <c r="I565" s="138">
        <v>0</v>
      </c>
      <c r="J565" s="138">
        <v>0</v>
      </c>
      <c r="K565" s="138">
        <v>0</v>
      </c>
      <c r="L565" s="138">
        <v>862.5</v>
      </c>
      <c r="M565" s="138">
        <v>214.8</v>
      </c>
      <c r="N565" s="241">
        <v>0</v>
      </c>
      <c r="O565" s="240">
        <v>2634.4</v>
      </c>
      <c r="P565" s="138">
        <v>1557.1000000000001</v>
      </c>
      <c r="Q565" s="139">
        <v>0</v>
      </c>
      <c r="R565" s="139">
        <v>0</v>
      </c>
      <c r="S565" s="138">
        <v>0</v>
      </c>
      <c r="T565" s="139">
        <v>0</v>
      </c>
      <c r="U565" s="139">
        <v>0</v>
      </c>
      <c r="V565" s="139">
        <v>862.5</v>
      </c>
      <c r="W565" s="139">
        <v>214.8</v>
      </c>
      <c r="X565" s="242">
        <v>0</v>
      </c>
      <c r="Y565" s="243">
        <v>2580.3205000000003</v>
      </c>
      <c r="Z565" s="139">
        <v>1505.0501000000002</v>
      </c>
      <c r="AA565" s="139">
        <v>0</v>
      </c>
      <c r="AB565" s="139">
        <v>0</v>
      </c>
      <c r="AC565" s="139">
        <v>0</v>
      </c>
      <c r="AD565" s="149">
        <v>0</v>
      </c>
      <c r="AE565" s="139">
        <v>0</v>
      </c>
      <c r="AF565" s="139">
        <v>860.47040000000004</v>
      </c>
      <c r="AG565" s="140">
        <v>214.8</v>
      </c>
      <c r="AH565" s="142">
        <v>0</v>
      </c>
      <c r="AI565" s="247">
        <v>-54.079499999999825</v>
      </c>
      <c r="AJ565" s="138">
        <v>-52.04989999999998</v>
      </c>
      <c r="AK565" s="138">
        <v>0</v>
      </c>
      <c r="AL565" s="138">
        <v>0</v>
      </c>
      <c r="AM565" s="138">
        <v>0</v>
      </c>
      <c r="AN565" s="138">
        <v>0</v>
      </c>
      <c r="AO565" s="138">
        <v>0</v>
      </c>
      <c r="AP565" s="138">
        <v>-2.0295999999999594</v>
      </c>
      <c r="AQ565" s="138">
        <v>0</v>
      </c>
      <c r="AR565" s="241">
        <v>0</v>
      </c>
      <c r="AS565" s="247">
        <v>97.947179623443674</v>
      </c>
      <c r="AT565" s="138">
        <v>96.657253869372553</v>
      </c>
      <c r="AU565" s="138">
        <v>0</v>
      </c>
      <c r="AV565" s="138">
        <v>0</v>
      </c>
      <c r="AW565" s="138">
        <v>0</v>
      </c>
      <c r="AX565" s="138">
        <v>0</v>
      </c>
      <c r="AY565" s="138">
        <v>0</v>
      </c>
      <c r="AZ565" s="138">
        <v>99.764684057971024</v>
      </c>
      <c r="BA565" s="138">
        <v>100</v>
      </c>
      <c r="BB565" s="241">
        <v>0</v>
      </c>
    </row>
    <row r="566" spans="1:54" s="174" customFormat="1" ht="18" customHeight="1" x14ac:dyDescent="0.25">
      <c r="A566" s="244">
        <v>21</v>
      </c>
      <c r="B566" s="245">
        <v>225300</v>
      </c>
      <c r="C566" s="238">
        <v>559</v>
      </c>
      <c r="D566" s="239" t="s">
        <v>1717</v>
      </c>
      <c r="E566" s="247">
        <v>1320.5</v>
      </c>
      <c r="F566" s="138">
        <v>1117.4000000000001</v>
      </c>
      <c r="G566" s="138">
        <v>0</v>
      </c>
      <c r="H566" s="138">
        <v>0</v>
      </c>
      <c r="I566" s="138">
        <v>0</v>
      </c>
      <c r="J566" s="138">
        <v>0</v>
      </c>
      <c r="K566" s="138">
        <v>0</v>
      </c>
      <c r="L566" s="138">
        <v>0</v>
      </c>
      <c r="M566" s="138">
        <v>203.1</v>
      </c>
      <c r="N566" s="241">
        <v>0</v>
      </c>
      <c r="O566" s="240">
        <v>1482.7</v>
      </c>
      <c r="P566" s="138">
        <v>1279.6000000000001</v>
      </c>
      <c r="Q566" s="139">
        <v>0</v>
      </c>
      <c r="R566" s="139">
        <v>0</v>
      </c>
      <c r="S566" s="138">
        <v>0</v>
      </c>
      <c r="T566" s="139">
        <v>0</v>
      </c>
      <c r="U566" s="139">
        <v>0</v>
      </c>
      <c r="V566" s="139">
        <v>0</v>
      </c>
      <c r="W566" s="139">
        <v>203.1</v>
      </c>
      <c r="X566" s="242">
        <v>0</v>
      </c>
      <c r="Y566" s="243">
        <v>943.76600000000008</v>
      </c>
      <c r="Z566" s="139">
        <v>914.60160000000008</v>
      </c>
      <c r="AA566" s="139">
        <v>0</v>
      </c>
      <c r="AB566" s="139">
        <v>0</v>
      </c>
      <c r="AC566" s="139">
        <v>0</v>
      </c>
      <c r="AD566" s="149">
        <v>0</v>
      </c>
      <c r="AE566" s="139">
        <v>0</v>
      </c>
      <c r="AF566" s="139">
        <v>0</v>
      </c>
      <c r="AG566" s="140">
        <v>29.164400000000001</v>
      </c>
      <c r="AH566" s="142">
        <v>0</v>
      </c>
      <c r="AI566" s="247">
        <v>-538.93399999999997</v>
      </c>
      <c r="AJ566" s="138">
        <v>-364.99840000000006</v>
      </c>
      <c r="AK566" s="138">
        <v>0</v>
      </c>
      <c r="AL566" s="138">
        <v>0</v>
      </c>
      <c r="AM566" s="138">
        <v>0</v>
      </c>
      <c r="AN566" s="138">
        <v>0</v>
      </c>
      <c r="AO566" s="138">
        <v>0</v>
      </c>
      <c r="AP566" s="138">
        <v>0</v>
      </c>
      <c r="AQ566" s="138">
        <v>-173.93559999999999</v>
      </c>
      <c r="AR566" s="241">
        <v>0</v>
      </c>
      <c r="AS566" s="247">
        <v>63.651851352262767</v>
      </c>
      <c r="AT566" s="138">
        <v>71.475586120662697</v>
      </c>
      <c r="AU566" s="138">
        <v>0</v>
      </c>
      <c r="AV566" s="138">
        <v>0</v>
      </c>
      <c r="AW566" s="138">
        <v>0</v>
      </c>
      <c r="AX566" s="138">
        <v>0</v>
      </c>
      <c r="AY566" s="138">
        <v>0</v>
      </c>
      <c r="AZ566" s="138">
        <v>0</v>
      </c>
      <c r="BA566" s="138">
        <v>14.359625800098474</v>
      </c>
      <c r="BB566" s="241">
        <v>0</v>
      </c>
    </row>
    <row r="567" spans="1:54" s="174" customFormat="1" ht="18" customHeight="1" x14ac:dyDescent="0.25">
      <c r="A567" s="244">
        <v>21</v>
      </c>
      <c r="B567" s="245">
        <v>225300</v>
      </c>
      <c r="C567" s="238">
        <v>560</v>
      </c>
      <c r="D567" s="239" t="s">
        <v>1718</v>
      </c>
      <c r="E567" s="247">
        <v>1433.9</v>
      </c>
      <c r="F567" s="138">
        <v>1257.4000000000001</v>
      </c>
      <c r="G567" s="138">
        <v>0</v>
      </c>
      <c r="H567" s="138">
        <v>0</v>
      </c>
      <c r="I567" s="138">
        <v>0</v>
      </c>
      <c r="J567" s="138">
        <v>0</v>
      </c>
      <c r="K567" s="138">
        <v>0</v>
      </c>
      <c r="L567" s="138">
        <v>0</v>
      </c>
      <c r="M567" s="138">
        <v>176.5</v>
      </c>
      <c r="N567" s="241">
        <v>0</v>
      </c>
      <c r="O567" s="240">
        <v>1517.6000000000001</v>
      </c>
      <c r="P567" s="138">
        <v>1341.1000000000001</v>
      </c>
      <c r="Q567" s="139">
        <v>0</v>
      </c>
      <c r="R567" s="139">
        <v>0</v>
      </c>
      <c r="S567" s="138">
        <v>0</v>
      </c>
      <c r="T567" s="139">
        <v>0</v>
      </c>
      <c r="U567" s="139">
        <v>0</v>
      </c>
      <c r="V567" s="139">
        <v>0</v>
      </c>
      <c r="W567" s="139">
        <v>176.5</v>
      </c>
      <c r="X567" s="242">
        <v>0</v>
      </c>
      <c r="Y567" s="243">
        <v>1399.8110000000001</v>
      </c>
      <c r="Z567" s="139">
        <v>1223.3110000000001</v>
      </c>
      <c r="AA567" s="139">
        <v>0</v>
      </c>
      <c r="AB567" s="139">
        <v>0</v>
      </c>
      <c r="AC567" s="139">
        <v>0</v>
      </c>
      <c r="AD567" s="149">
        <v>0</v>
      </c>
      <c r="AE567" s="139">
        <v>0</v>
      </c>
      <c r="AF567" s="139">
        <v>0</v>
      </c>
      <c r="AG567" s="140">
        <v>176.5</v>
      </c>
      <c r="AH567" s="142">
        <v>0</v>
      </c>
      <c r="AI567" s="247">
        <v>-117.78899999999999</v>
      </c>
      <c r="AJ567" s="138">
        <v>-117.78899999999999</v>
      </c>
      <c r="AK567" s="138">
        <v>0</v>
      </c>
      <c r="AL567" s="138">
        <v>0</v>
      </c>
      <c r="AM567" s="138">
        <v>0</v>
      </c>
      <c r="AN567" s="138">
        <v>0</v>
      </c>
      <c r="AO567" s="138">
        <v>0</v>
      </c>
      <c r="AP567" s="138">
        <v>0</v>
      </c>
      <c r="AQ567" s="138">
        <v>0</v>
      </c>
      <c r="AR567" s="241">
        <v>0</v>
      </c>
      <c r="AS567" s="247">
        <v>92.238468634686342</v>
      </c>
      <c r="AT567" s="138">
        <v>91.21698605622251</v>
      </c>
      <c r="AU567" s="138">
        <v>0</v>
      </c>
      <c r="AV567" s="138">
        <v>0</v>
      </c>
      <c r="AW567" s="138">
        <v>0</v>
      </c>
      <c r="AX567" s="138">
        <v>0</v>
      </c>
      <c r="AY567" s="138">
        <v>0</v>
      </c>
      <c r="AZ567" s="138">
        <v>0</v>
      </c>
      <c r="BA567" s="138">
        <v>100</v>
      </c>
      <c r="BB567" s="241">
        <v>0</v>
      </c>
    </row>
    <row r="568" spans="1:54" s="174" customFormat="1" ht="18" customHeight="1" x14ac:dyDescent="0.25">
      <c r="A568" s="244">
        <v>21</v>
      </c>
      <c r="B568" s="245">
        <v>225300</v>
      </c>
      <c r="C568" s="238">
        <v>561</v>
      </c>
      <c r="D568" s="239" t="s">
        <v>1719</v>
      </c>
      <c r="E568" s="247">
        <v>1383.3999999999999</v>
      </c>
      <c r="F568" s="138">
        <v>1207.0999999999999</v>
      </c>
      <c r="G568" s="138">
        <v>0</v>
      </c>
      <c r="H568" s="138">
        <v>0</v>
      </c>
      <c r="I568" s="138">
        <v>0</v>
      </c>
      <c r="J568" s="138">
        <v>0</v>
      </c>
      <c r="K568" s="138">
        <v>0</v>
      </c>
      <c r="L568" s="138">
        <v>0</v>
      </c>
      <c r="M568" s="138">
        <v>176.3</v>
      </c>
      <c r="N568" s="241">
        <v>0</v>
      </c>
      <c r="O568" s="240">
        <v>1455.1000000000001</v>
      </c>
      <c r="P568" s="138">
        <v>1278.8</v>
      </c>
      <c r="Q568" s="139">
        <v>0</v>
      </c>
      <c r="R568" s="139">
        <v>0</v>
      </c>
      <c r="S568" s="138">
        <v>0</v>
      </c>
      <c r="T568" s="139">
        <v>0</v>
      </c>
      <c r="U568" s="139">
        <v>0</v>
      </c>
      <c r="V568" s="139">
        <v>0</v>
      </c>
      <c r="W568" s="139">
        <v>176.3</v>
      </c>
      <c r="X568" s="242">
        <v>0</v>
      </c>
      <c r="Y568" s="243">
        <v>1231.7851000000001</v>
      </c>
      <c r="Z568" s="139">
        <v>1055.4851000000001</v>
      </c>
      <c r="AA568" s="139">
        <v>0</v>
      </c>
      <c r="AB568" s="139">
        <v>0</v>
      </c>
      <c r="AC568" s="139">
        <v>0</v>
      </c>
      <c r="AD568" s="149">
        <v>0</v>
      </c>
      <c r="AE568" s="139">
        <v>0</v>
      </c>
      <c r="AF568" s="139">
        <v>0</v>
      </c>
      <c r="AG568" s="140">
        <v>176.3</v>
      </c>
      <c r="AH568" s="142">
        <v>0</v>
      </c>
      <c r="AI568" s="247">
        <v>-223.31490000000008</v>
      </c>
      <c r="AJ568" s="138">
        <v>-223.31489999999985</v>
      </c>
      <c r="AK568" s="138">
        <v>0</v>
      </c>
      <c r="AL568" s="138">
        <v>0</v>
      </c>
      <c r="AM568" s="138">
        <v>0</v>
      </c>
      <c r="AN568" s="138">
        <v>0</v>
      </c>
      <c r="AO568" s="138">
        <v>0</v>
      </c>
      <c r="AP568" s="138">
        <v>0</v>
      </c>
      <c r="AQ568" s="138">
        <v>0</v>
      </c>
      <c r="AR568" s="241">
        <v>0</v>
      </c>
      <c r="AS568" s="247">
        <v>84.652951687169264</v>
      </c>
      <c r="AT568" s="138">
        <v>82.537152017516433</v>
      </c>
      <c r="AU568" s="138">
        <v>0</v>
      </c>
      <c r="AV568" s="138">
        <v>0</v>
      </c>
      <c r="AW568" s="138">
        <v>0</v>
      </c>
      <c r="AX568" s="138">
        <v>0</v>
      </c>
      <c r="AY568" s="138">
        <v>0</v>
      </c>
      <c r="AZ568" s="138">
        <v>0</v>
      </c>
      <c r="BA568" s="138">
        <v>100</v>
      </c>
      <c r="BB568" s="241">
        <v>0</v>
      </c>
    </row>
    <row r="569" spans="1:54" s="174" customFormat="1" ht="18" customHeight="1" x14ac:dyDescent="0.25">
      <c r="A569" s="244">
        <v>21</v>
      </c>
      <c r="B569" s="245">
        <v>225300</v>
      </c>
      <c r="C569" s="238">
        <v>562</v>
      </c>
      <c r="D569" s="239" t="s">
        <v>1512</v>
      </c>
      <c r="E569" s="247">
        <v>1762.8999999999999</v>
      </c>
      <c r="F569" s="138">
        <v>1468.6</v>
      </c>
      <c r="G569" s="138">
        <v>0</v>
      </c>
      <c r="H569" s="138">
        <v>0</v>
      </c>
      <c r="I569" s="138">
        <v>0</v>
      </c>
      <c r="J569" s="138">
        <v>0</v>
      </c>
      <c r="K569" s="138">
        <v>0</v>
      </c>
      <c r="L569" s="138">
        <v>0</v>
      </c>
      <c r="M569" s="138">
        <v>294.3</v>
      </c>
      <c r="N569" s="241">
        <v>0</v>
      </c>
      <c r="O569" s="240">
        <v>1903.7999999999997</v>
      </c>
      <c r="P569" s="138">
        <v>1609.5</v>
      </c>
      <c r="Q569" s="139">
        <v>0</v>
      </c>
      <c r="R569" s="139">
        <v>0</v>
      </c>
      <c r="S569" s="138">
        <v>0</v>
      </c>
      <c r="T569" s="139">
        <v>0</v>
      </c>
      <c r="U569" s="139">
        <v>0</v>
      </c>
      <c r="V569" s="139">
        <v>0</v>
      </c>
      <c r="W569" s="139">
        <v>294.3</v>
      </c>
      <c r="X569" s="242">
        <v>0</v>
      </c>
      <c r="Y569" s="243">
        <v>1589.1714999999999</v>
      </c>
      <c r="Z569" s="139">
        <v>1295.9601</v>
      </c>
      <c r="AA569" s="139">
        <v>0</v>
      </c>
      <c r="AB569" s="139">
        <v>0</v>
      </c>
      <c r="AC569" s="139">
        <v>0</v>
      </c>
      <c r="AD569" s="149">
        <v>0</v>
      </c>
      <c r="AE569" s="139">
        <v>0</v>
      </c>
      <c r="AF569" s="139">
        <v>0</v>
      </c>
      <c r="AG569" s="140">
        <v>293.21140000000003</v>
      </c>
      <c r="AH569" s="142">
        <v>0</v>
      </c>
      <c r="AI569" s="247">
        <v>-314.6284999999998</v>
      </c>
      <c r="AJ569" s="138">
        <v>-313.53989999999999</v>
      </c>
      <c r="AK569" s="138">
        <v>0</v>
      </c>
      <c r="AL569" s="138">
        <v>0</v>
      </c>
      <c r="AM569" s="138">
        <v>0</v>
      </c>
      <c r="AN569" s="138">
        <v>0</v>
      </c>
      <c r="AO569" s="138">
        <v>0</v>
      </c>
      <c r="AP569" s="138">
        <v>0</v>
      </c>
      <c r="AQ569" s="138">
        <v>-1.0885999999999854</v>
      </c>
      <c r="AR569" s="241">
        <v>0</v>
      </c>
      <c r="AS569" s="247">
        <v>83.473657947263376</v>
      </c>
      <c r="AT569" s="138">
        <v>80.519422180801499</v>
      </c>
      <c r="AU569" s="138">
        <v>0</v>
      </c>
      <c r="AV569" s="138">
        <v>0</v>
      </c>
      <c r="AW569" s="138">
        <v>0</v>
      </c>
      <c r="AX569" s="138">
        <v>0</v>
      </c>
      <c r="AY569" s="138">
        <v>0</v>
      </c>
      <c r="AZ569" s="138">
        <v>0</v>
      </c>
      <c r="BA569" s="138">
        <v>99.630105334692502</v>
      </c>
      <c r="BB569" s="241">
        <v>0</v>
      </c>
    </row>
    <row r="570" spans="1:54" s="174" customFormat="1" ht="18" customHeight="1" x14ac:dyDescent="0.25">
      <c r="A570" s="244">
        <v>21</v>
      </c>
      <c r="B570" s="245">
        <v>225300</v>
      </c>
      <c r="C570" s="238">
        <v>563</v>
      </c>
      <c r="D570" s="239" t="s">
        <v>1555</v>
      </c>
      <c r="E570" s="247">
        <v>81</v>
      </c>
      <c r="F570" s="138">
        <v>0</v>
      </c>
      <c r="G570" s="138">
        <v>0</v>
      </c>
      <c r="H570" s="138">
        <v>0</v>
      </c>
      <c r="I570" s="138">
        <v>0</v>
      </c>
      <c r="J570" s="138">
        <v>0</v>
      </c>
      <c r="K570" s="138">
        <v>0</v>
      </c>
      <c r="L570" s="138">
        <v>0</v>
      </c>
      <c r="M570" s="138">
        <v>81</v>
      </c>
      <c r="N570" s="241">
        <v>0</v>
      </c>
      <c r="O570" s="240">
        <v>81</v>
      </c>
      <c r="P570" s="138">
        <v>0</v>
      </c>
      <c r="Q570" s="139">
        <v>0</v>
      </c>
      <c r="R570" s="139">
        <v>0</v>
      </c>
      <c r="S570" s="138">
        <v>0</v>
      </c>
      <c r="T570" s="139">
        <v>0</v>
      </c>
      <c r="U570" s="139">
        <v>0</v>
      </c>
      <c r="V570" s="139">
        <v>0</v>
      </c>
      <c r="W570" s="139">
        <v>81</v>
      </c>
      <c r="X570" s="242">
        <v>0</v>
      </c>
      <c r="Y570" s="243">
        <v>75.366699999999994</v>
      </c>
      <c r="Z570" s="139">
        <v>0</v>
      </c>
      <c r="AA570" s="139">
        <v>0</v>
      </c>
      <c r="AB570" s="139">
        <v>0</v>
      </c>
      <c r="AC570" s="139">
        <v>0</v>
      </c>
      <c r="AD570" s="149">
        <v>0</v>
      </c>
      <c r="AE570" s="139">
        <v>0</v>
      </c>
      <c r="AF570" s="139">
        <v>0</v>
      </c>
      <c r="AG570" s="140">
        <v>75.366699999999994</v>
      </c>
      <c r="AH570" s="142">
        <v>0</v>
      </c>
      <c r="AI570" s="247">
        <v>-5.6333000000000055</v>
      </c>
      <c r="AJ570" s="138">
        <v>0</v>
      </c>
      <c r="AK570" s="138">
        <v>0</v>
      </c>
      <c r="AL570" s="138">
        <v>0</v>
      </c>
      <c r="AM570" s="138">
        <v>0</v>
      </c>
      <c r="AN570" s="138">
        <v>0</v>
      </c>
      <c r="AO570" s="138">
        <v>0</v>
      </c>
      <c r="AP570" s="138">
        <v>0</v>
      </c>
      <c r="AQ570" s="138">
        <v>-5.6333000000000055</v>
      </c>
      <c r="AR570" s="241">
        <v>0</v>
      </c>
      <c r="AS570" s="247">
        <v>93.045308641975296</v>
      </c>
      <c r="AT570" s="138">
        <v>0</v>
      </c>
      <c r="AU570" s="138">
        <v>0</v>
      </c>
      <c r="AV570" s="138">
        <v>0</v>
      </c>
      <c r="AW570" s="138">
        <v>0</v>
      </c>
      <c r="AX570" s="138">
        <v>0</v>
      </c>
      <c r="AY570" s="138">
        <v>0</v>
      </c>
      <c r="AZ570" s="138">
        <v>0</v>
      </c>
      <c r="BA570" s="138">
        <v>93.045308641975296</v>
      </c>
      <c r="BB570" s="241">
        <v>0</v>
      </c>
    </row>
    <row r="571" spans="1:54" s="174" customFormat="1" ht="18" customHeight="1" x14ac:dyDescent="0.25">
      <c r="A571" s="244">
        <v>21</v>
      </c>
      <c r="B571" s="245">
        <v>225300</v>
      </c>
      <c r="C571" s="238">
        <v>564</v>
      </c>
      <c r="D571" s="239" t="s">
        <v>1720</v>
      </c>
      <c r="E571" s="247">
        <v>1522.3000000000002</v>
      </c>
      <c r="F571" s="138">
        <v>1345.9</v>
      </c>
      <c r="G571" s="138">
        <v>0</v>
      </c>
      <c r="H571" s="138">
        <v>0</v>
      </c>
      <c r="I571" s="138">
        <v>0</v>
      </c>
      <c r="J571" s="138">
        <v>0</v>
      </c>
      <c r="K571" s="138">
        <v>0</v>
      </c>
      <c r="L571" s="138">
        <v>0</v>
      </c>
      <c r="M571" s="138">
        <v>176.4</v>
      </c>
      <c r="N571" s="241">
        <v>0</v>
      </c>
      <c r="O571" s="240">
        <v>1674.8000000000002</v>
      </c>
      <c r="P571" s="138">
        <v>1498.4</v>
      </c>
      <c r="Q571" s="139">
        <v>0</v>
      </c>
      <c r="R571" s="139">
        <v>0</v>
      </c>
      <c r="S571" s="138">
        <v>0</v>
      </c>
      <c r="T571" s="139">
        <v>0</v>
      </c>
      <c r="U571" s="139">
        <v>0</v>
      </c>
      <c r="V571" s="139">
        <v>0</v>
      </c>
      <c r="W571" s="139">
        <v>176.4</v>
      </c>
      <c r="X571" s="242">
        <v>0</v>
      </c>
      <c r="Y571" s="243">
        <v>1196.1679999999999</v>
      </c>
      <c r="Z571" s="139">
        <v>1019.7680999999999</v>
      </c>
      <c r="AA571" s="139">
        <v>0</v>
      </c>
      <c r="AB571" s="139">
        <v>0</v>
      </c>
      <c r="AC571" s="139">
        <v>0</v>
      </c>
      <c r="AD571" s="149">
        <v>0</v>
      </c>
      <c r="AE571" s="139">
        <v>0</v>
      </c>
      <c r="AF571" s="139">
        <v>0</v>
      </c>
      <c r="AG571" s="140">
        <v>176.3999</v>
      </c>
      <c r="AH571" s="142">
        <v>0</v>
      </c>
      <c r="AI571" s="247">
        <v>-478.63200000000029</v>
      </c>
      <c r="AJ571" s="138">
        <v>-478.6319000000002</v>
      </c>
      <c r="AK571" s="138">
        <v>0</v>
      </c>
      <c r="AL571" s="138">
        <v>0</v>
      </c>
      <c r="AM571" s="138">
        <v>0</v>
      </c>
      <c r="AN571" s="138">
        <v>0</v>
      </c>
      <c r="AO571" s="138">
        <v>0</v>
      </c>
      <c r="AP571" s="138">
        <v>0</v>
      </c>
      <c r="AQ571" s="138">
        <v>-1.0000000000331966E-4</v>
      </c>
      <c r="AR571" s="241">
        <v>0</v>
      </c>
      <c r="AS571" s="247">
        <v>71.421542870790532</v>
      </c>
      <c r="AT571" s="138">
        <v>68.057134276561655</v>
      </c>
      <c r="AU571" s="138">
        <v>0</v>
      </c>
      <c r="AV571" s="138">
        <v>0</v>
      </c>
      <c r="AW571" s="138">
        <v>0</v>
      </c>
      <c r="AX571" s="138">
        <v>0</v>
      </c>
      <c r="AY571" s="138">
        <v>0</v>
      </c>
      <c r="AZ571" s="138">
        <v>0</v>
      </c>
      <c r="BA571" s="138">
        <v>99.999943310657585</v>
      </c>
      <c r="BB571" s="241">
        <v>0</v>
      </c>
    </row>
    <row r="572" spans="1:54" s="174" customFormat="1" ht="18" customHeight="1" x14ac:dyDescent="0.25">
      <c r="A572" s="244">
        <v>21</v>
      </c>
      <c r="B572" s="245">
        <v>225300</v>
      </c>
      <c r="C572" s="238">
        <v>565</v>
      </c>
      <c r="D572" s="239" t="s">
        <v>1721</v>
      </c>
      <c r="E572" s="247">
        <v>4465.5999999999995</v>
      </c>
      <c r="F572" s="138">
        <v>3827.7</v>
      </c>
      <c r="G572" s="138">
        <v>0</v>
      </c>
      <c r="H572" s="138">
        <v>0</v>
      </c>
      <c r="I572" s="138">
        <v>0</v>
      </c>
      <c r="J572" s="138">
        <v>0</v>
      </c>
      <c r="K572" s="138">
        <v>0</v>
      </c>
      <c r="L572" s="138">
        <v>0</v>
      </c>
      <c r="M572" s="138">
        <v>637.9</v>
      </c>
      <c r="N572" s="241">
        <v>0</v>
      </c>
      <c r="O572" s="240">
        <v>4869.2</v>
      </c>
      <c r="P572" s="138">
        <v>4231.3</v>
      </c>
      <c r="Q572" s="139">
        <v>0</v>
      </c>
      <c r="R572" s="139">
        <v>0</v>
      </c>
      <c r="S572" s="138">
        <v>0</v>
      </c>
      <c r="T572" s="139">
        <v>0</v>
      </c>
      <c r="U572" s="139">
        <v>0</v>
      </c>
      <c r="V572" s="139">
        <v>0</v>
      </c>
      <c r="W572" s="139">
        <v>637.9</v>
      </c>
      <c r="X572" s="242">
        <v>0</v>
      </c>
      <c r="Y572" s="243">
        <v>4385.9616999999998</v>
      </c>
      <c r="Z572" s="139">
        <v>3748.6116999999999</v>
      </c>
      <c r="AA572" s="139">
        <v>0</v>
      </c>
      <c r="AB572" s="139">
        <v>0</v>
      </c>
      <c r="AC572" s="139">
        <v>0</v>
      </c>
      <c r="AD572" s="149">
        <v>0</v>
      </c>
      <c r="AE572" s="139">
        <v>0</v>
      </c>
      <c r="AF572" s="139">
        <v>0</v>
      </c>
      <c r="AG572" s="140">
        <v>637.35</v>
      </c>
      <c r="AH572" s="142">
        <v>0</v>
      </c>
      <c r="AI572" s="247">
        <v>-483.23829999999998</v>
      </c>
      <c r="AJ572" s="138">
        <v>-482.68830000000025</v>
      </c>
      <c r="AK572" s="138">
        <v>0</v>
      </c>
      <c r="AL572" s="138">
        <v>0</v>
      </c>
      <c r="AM572" s="138">
        <v>0</v>
      </c>
      <c r="AN572" s="138">
        <v>0</v>
      </c>
      <c r="AO572" s="138">
        <v>0</v>
      </c>
      <c r="AP572" s="138">
        <v>0</v>
      </c>
      <c r="AQ572" s="138">
        <v>-0.54999999999995453</v>
      </c>
      <c r="AR572" s="241">
        <v>0</v>
      </c>
      <c r="AS572" s="247">
        <v>90.075612010186475</v>
      </c>
      <c r="AT572" s="138">
        <v>88.592434949070025</v>
      </c>
      <c r="AU572" s="138">
        <v>0</v>
      </c>
      <c r="AV572" s="138">
        <v>0</v>
      </c>
      <c r="AW572" s="138">
        <v>0</v>
      </c>
      <c r="AX572" s="138">
        <v>0</v>
      </c>
      <c r="AY572" s="138">
        <v>0</v>
      </c>
      <c r="AZ572" s="138">
        <v>0</v>
      </c>
      <c r="BA572" s="138">
        <v>99.913779589277311</v>
      </c>
      <c r="BB572" s="241">
        <v>0</v>
      </c>
    </row>
    <row r="573" spans="1:54" s="174" customFormat="1" ht="18" customHeight="1" x14ac:dyDescent="0.25">
      <c r="A573" s="244">
        <v>21</v>
      </c>
      <c r="B573" s="245">
        <v>225300</v>
      </c>
      <c r="C573" s="238">
        <v>566</v>
      </c>
      <c r="D573" s="239" t="s">
        <v>1722</v>
      </c>
      <c r="E573" s="247">
        <v>197.9</v>
      </c>
      <c r="F573" s="138">
        <v>0</v>
      </c>
      <c r="G573" s="138">
        <v>0</v>
      </c>
      <c r="H573" s="138">
        <v>0</v>
      </c>
      <c r="I573" s="138">
        <v>0</v>
      </c>
      <c r="J573" s="138">
        <v>0</v>
      </c>
      <c r="K573" s="138">
        <v>0</v>
      </c>
      <c r="L573" s="138">
        <v>0</v>
      </c>
      <c r="M573" s="138">
        <v>197.9</v>
      </c>
      <c r="N573" s="241">
        <v>0</v>
      </c>
      <c r="O573" s="240">
        <v>197.9</v>
      </c>
      <c r="P573" s="138">
        <v>0</v>
      </c>
      <c r="Q573" s="139">
        <v>0</v>
      </c>
      <c r="R573" s="139">
        <v>0</v>
      </c>
      <c r="S573" s="138">
        <v>0</v>
      </c>
      <c r="T573" s="139">
        <v>0</v>
      </c>
      <c r="U573" s="139">
        <v>0</v>
      </c>
      <c r="V573" s="139">
        <v>0</v>
      </c>
      <c r="W573" s="139">
        <v>197.9</v>
      </c>
      <c r="X573" s="242">
        <v>0</v>
      </c>
      <c r="Y573" s="243">
        <v>197.9</v>
      </c>
      <c r="Z573" s="139">
        <v>0</v>
      </c>
      <c r="AA573" s="139">
        <v>0</v>
      </c>
      <c r="AB573" s="139">
        <v>0</v>
      </c>
      <c r="AC573" s="139">
        <v>0</v>
      </c>
      <c r="AD573" s="149">
        <v>0</v>
      </c>
      <c r="AE573" s="139">
        <v>0</v>
      </c>
      <c r="AF573" s="139">
        <v>0</v>
      </c>
      <c r="AG573" s="140">
        <v>197.9</v>
      </c>
      <c r="AH573" s="142">
        <v>0</v>
      </c>
      <c r="AI573" s="247">
        <v>0</v>
      </c>
      <c r="AJ573" s="138">
        <v>0</v>
      </c>
      <c r="AK573" s="138">
        <v>0</v>
      </c>
      <c r="AL573" s="138">
        <v>0</v>
      </c>
      <c r="AM573" s="138">
        <v>0</v>
      </c>
      <c r="AN573" s="138">
        <v>0</v>
      </c>
      <c r="AO573" s="138">
        <v>0</v>
      </c>
      <c r="AP573" s="138">
        <v>0</v>
      </c>
      <c r="AQ573" s="138">
        <v>0</v>
      </c>
      <c r="AR573" s="241">
        <v>0</v>
      </c>
      <c r="AS573" s="247">
        <v>100</v>
      </c>
      <c r="AT573" s="138">
        <v>0</v>
      </c>
      <c r="AU573" s="138">
        <v>0</v>
      </c>
      <c r="AV573" s="138">
        <v>0</v>
      </c>
      <c r="AW573" s="138">
        <v>0</v>
      </c>
      <c r="AX573" s="138">
        <v>0</v>
      </c>
      <c r="AY573" s="138">
        <v>0</v>
      </c>
      <c r="AZ573" s="138">
        <v>0</v>
      </c>
      <c r="BA573" s="138">
        <v>100</v>
      </c>
      <c r="BB573" s="241">
        <v>0</v>
      </c>
    </row>
    <row r="574" spans="1:54" s="174" customFormat="1" ht="18" customHeight="1" x14ac:dyDescent="0.25">
      <c r="A574" s="244">
        <v>21</v>
      </c>
      <c r="B574" s="245">
        <v>225300</v>
      </c>
      <c r="C574" s="238">
        <v>567</v>
      </c>
      <c r="D574" s="239" t="s">
        <v>1560</v>
      </c>
      <c r="E574" s="247">
        <v>992</v>
      </c>
      <c r="F574" s="138">
        <v>815.9</v>
      </c>
      <c r="G574" s="138">
        <v>0</v>
      </c>
      <c r="H574" s="138">
        <v>0</v>
      </c>
      <c r="I574" s="138">
        <v>0</v>
      </c>
      <c r="J574" s="138">
        <v>0</v>
      </c>
      <c r="K574" s="138">
        <v>0</v>
      </c>
      <c r="L574" s="138">
        <v>0</v>
      </c>
      <c r="M574" s="138">
        <v>176.1</v>
      </c>
      <c r="N574" s="241">
        <v>0</v>
      </c>
      <c r="O574" s="240">
        <v>1094</v>
      </c>
      <c r="P574" s="138">
        <v>917.9</v>
      </c>
      <c r="Q574" s="139">
        <v>0</v>
      </c>
      <c r="R574" s="139">
        <v>0</v>
      </c>
      <c r="S574" s="138">
        <v>0</v>
      </c>
      <c r="T574" s="139">
        <v>0</v>
      </c>
      <c r="U574" s="139">
        <v>0</v>
      </c>
      <c r="V574" s="139">
        <v>0</v>
      </c>
      <c r="W574" s="139">
        <v>176.1</v>
      </c>
      <c r="X574" s="242">
        <v>0</v>
      </c>
      <c r="Y574" s="243">
        <v>1050.4698000000001</v>
      </c>
      <c r="Z574" s="139">
        <v>876.05790000000002</v>
      </c>
      <c r="AA574" s="139">
        <v>0</v>
      </c>
      <c r="AB574" s="139">
        <v>0</v>
      </c>
      <c r="AC574" s="139">
        <v>0</v>
      </c>
      <c r="AD574" s="149">
        <v>0</v>
      </c>
      <c r="AE574" s="139">
        <v>0</v>
      </c>
      <c r="AF574" s="139">
        <v>0</v>
      </c>
      <c r="AG574" s="140">
        <v>174.4119</v>
      </c>
      <c r="AH574" s="142">
        <v>0</v>
      </c>
      <c r="AI574" s="247">
        <v>-43.530199999999923</v>
      </c>
      <c r="AJ574" s="138">
        <v>-41.842099999999959</v>
      </c>
      <c r="AK574" s="138">
        <v>0</v>
      </c>
      <c r="AL574" s="138">
        <v>0</v>
      </c>
      <c r="AM574" s="138">
        <v>0</v>
      </c>
      <c r="AN574" s="138">
        <v>0</v>
      </c>
      <c r="AO574" s="138">
        <v>0</v>
      </c>
      <c r="AP574" s="138">
        <v>0</v>
      </c>
      <c r="AQ574" s="138">
        <v>-1.6880999999999915</v>
      </c>
      <c r="AR574" s="241">
        <v>0</v>
      </c>
      <c r="AS574" s="247">
        <v>96.021005484460701</v>
      </c>
      <c r="AT574" s="138">
        <v>95.441540472818403</v>
      </c>
      <c r="AU574" s="138">
        <v>0</v>
      </c>
      <c r="AV574" s="138">
        <v>0</v>
      </c>
      <c r="AW574" s="138">
        <v>0</v>
      </c>
      <c r="AX574" s="138">
        <v>0</v>
      </c>
      <c r="AY574" s="138">
        <v>0</v>
      </c>
      <c r="AZ574" s="138">
        <v>0</v>
      </c>
      <c r="BA574" s="138">
        <v>99.041396933560478</v>
      </c>
      <c r="BB574" s="241">
        <v>0</v>
      </c>
    </row>
    <row r="575" spans="1:54" s="174" customFormat="1" ht="18" customHeight="1" x14ac:dyDescent="0.25">
      <c r="A575" s="244">
        <v>21</v>
      </c>
      <c r="B575" s="245">
        <v>225300</v>
      </c>
      <c r="C575" s="238">
        <v>568</v>
      </c>
      <c r="D575" s="239" t="s">
        <v>1600</v>
      </c>
      <c r="E575" s="247">
        <v>3146</v>
      </c>
      <c r="F575" s="138">
        <v>1441.8</v>
      </c>
      <c r="G575" s="138">
        <v>0</v>
      </c>
      <c r="H575" s="138">
        <v>0</v>
      </c>
      <c r="I575" s="138">
        <v>0</v>
      </c>
      <c r="J575" s="138">
        <v>0</v>
      </c>
      <c r="K575" s="138">
        <v>0</v>
      </c>
      <c r="L575" s="138">
        <v>1500</v>
      </c>
      <c r="M575" s="138">
        <v>204.2</v>
      </c>
      <c r="N575" s="241">
        <v>0</v>
      </c>
      <c r="O575" s="240">
        <v>3230.7000000000007</v>
      </c>
      <c r="P575" s="138">
        <v>1526.5</v>
      </c>
      <c r="Q575" s="139">
        <v>0</v>
      </c>
      <c r="R575" s="139">
        <v>0</v>
      </c>
      <c r="S575" s="138">
        <v>0</v>
      </c>
      <c r="T575" s="139">
        <v>0</v>
      </c>
      <c r="U575" s="139">
        <v>0</v>
      </c>
      <c r="V575" s="139">
        <v>1500</v>
      </c>
      <c r="W575" s="139">
        <v>204.2</v>
      </c>
      <c r="X575" s="242">
        <v>0</v>
      </c>
      <c r="Y575" s="243">
        <v>2607.3168999999998</v>
      </c>
      <c r="Z575" s="139">
        <v>906.4692</v>
      </c>
      <c r="AA575" s="139">
        <v>0</v>
      </c>
      <c r="AB575" s="139">
        <v>0</v>
      </c>
      <c r="AC575" s="139">
        <v>0</v>
      </c>
      <c r="AD575" s="149">
        <v>0</v>
      </c>
      <c r="AE575" s="139">
        <v>0</v>
      </c>
      <c r="AF575" s="139">
        <v>1500</v>
      </c>
      <c r="AG575" s="140">
        <v>200.8477</v>
      </c>
      <c r="AH575" s="142">
        <v>0</v>
      </c>
      <c r="AI575" s="247">
        <v>-623.38310000000092</v>
      </c>
      <c r="AJ575" s="138">
        <v>-620.0308</v>
      </c>
      <c r="AK575" s="138">
        <v>0</v>
      </c>
      <c r="AL575" s="138">
        <v>0</v>
      </c>
      <c r="AM575" s="138">
        <v>0</v>
      </c>
      <c r="AN575" s="138">
        <v>0</v>
      </c>
      <c r="AO575" s="138">
        <v>0</v>
      </c>
      <c r="AP575" s="138">
        <v>0</v>
      </c>
      <c r="AQ575" s="138">
        <v>-3.3522999999999854</v>
      </c>
      <c r="AR575" s="241">
        <v>0</v>
      </c>
      <c r="AS575" s="247">
        <v>80.70439533228091</v>
      </c>
      <c r="AT575" s="138">
        <v>59.382194562725189</v>
      </c>
      <c r="AU575" s="138">
        <v>0</v>
      </c>
      <c r="AV575" s="138">
        <v>0</v>
      </c>
      <c r="AW575" s="138">
        <v>0</v>
      </c>
      <c r="AX575" s="138">
        <v>0</v>
      </c>
      <c r="AY575" s="138">
        <v>0</v>
      </c>
      <c r="AZ575" s="138">
        <v>100</v>
      </c>
      <c r="BA575" s="138">
        <v>98.358325171400594</v>
      </c>
      <c r="BB575" s="241">
        <v>0</v>
      </c>
    </row>
    <row r="576" spans="1:54" s="174" customFormat="1" ht="18" customHeight="1" x14ac:dyDescent="0.25">
      <c r="A576" s="244">
        <v>21</v>
      </c>
      <c r="B576" s="245">
        <v>225300</v>
      </c>
      <c r="C576" s="238">
        <v>569</v>
      </c>
      <c r="D576" s="239" t="s">
        <v>1723</v>
      </c>
      <c r="E576" s="247">
        <v>97.3</v>
      </c>
      <c r="F576" s="138">
        <v>0</v>
      </c>
      <c r="G576" s="138">
        <v>0</v>
      </c>
      <c r="H576" s="138">
        <v>0</v>
      </c>
      <c r="I576" s="138">
        <v>0</v>
      </c>
      <c r="J576" s="138">
        <v>0</v>
      </c>
      <c r="K576" s="138">
        <v>0</v>
      </c>
      <c r="L576" s="138">
        <v>0</v>
      </c>
      <c r="M576" s="138">
        <v>97.3</v>
      </c>
      <c r="N576" s="241">
        <v>0</v>
      </c>
      <c r="O576" s="240">
        <v>97.3</v>
      </c>
      <c r="P576" s="138">
        <v>0</v>
      </c>
      <c r="Q576" s="139">
        <v>0</v>
      </c>
      <c r="R576" s="139">
        <v>0</v>
      </c>
      <c r="S576" s="138">
        <v>0</v>
      </c>
      <c r="T576" s="139">
        <v>0</v>
      </c>
      <c r="U576" s="139">
        <v>0</v>
      </c>
      <c r="V576" s="139">
        <v>0</v>
      </c>
      <c r="W576" s="139">
        <v>97.3</v>
      </c>
      <c r="X576" s="242">
        <v>0</v>
      </c>
      <c r="Y576" s="243">
        <v>95.265299999999996</v>
      </c>
      <c r="Z576" s="139">
        <v>0</v>
      </c>
      <c r="AA576" s="139">
        <v>0</v>
      </c>
      <c r="AB576" s="139">
        <v>0</v>
      </c>
      <c r="AC576" s="139">
        <v>0</v>
      </c>
      <c r="AD576" s="149">
        <v>0</v>
      </c>
      <c r="AE576" s="139">
        <v>0</v>
      </c>
      <c r="AF576" s="139">
        <v>0</v>
      </c>
      <c r="AG576" s="140">
        <v>95.265299999999996</v>
      </c>
      <c r="AH576" s="142">
        <v>0</v>
      </c>
      <c r="AI576" s="247">
        <v>-2.0347000000000008</v>
      </c>
      <c r="AJ576" s="138">
        <v>0</v>
      </c>
      <c r="AK576" s="138">
        <v>0</v>
      </c>
      <c r="AL576" s="138">
        <v>0</v>
      </c>
      <c r="AM576" s="138">
        <v>0</v>
      </c>
      <c r="AN576" s="138">
        <v>0</v>
      </c>
      <c r="AO576" s="138">
        <v>0</v>
      </c>
      <c r="AP576" s="138">
        <v>0</v>
      </c>
      <c r="AQ576" s="138">
        <v>-2.0347000000000008</v>
      </c>
      <c r="AR576" s="241">
        <v>0</v>
      </c>
      <c r="AS576" s="247">
        <v>97.908838643371027</v>
      </c>
      <c r="AT576" s="138">
        <v>0</v>
      </c>
      <c r="AU576" s="138">
        <v>0</v>
      </c>
      <c r="AV576" s="138">
        <v>0</v>
      </c>
      <c r="AW576" s="138">
        <v>0</v>
      </c>
      <c r="AX576" s="138">
        <v>0</v>
      </c>
      <c r="AY576" s="138">
        <v>0</v>
      </c>
      <c r="AZ576" s="138">
        <v>0</v>
      </c>
      <c r="BA576" s="138">
        <v>97.908838643371027</v>
      </c>
      <c r="BB576" s="241">
        <v>0</v>
      </c>
    </row>
    <row r="577" spans="1:54" s="174" customFormat="1" ht="18" customHeight="1" x14ac:dyDescent="0.25">
      <c r="A577" s="244">
        <v>21</v>
      </c>
      <c r="B577" s="245">
        <v>225300</v>
      </c>
      <c r="C577" s="238">
        <v>570</v>
      </c>
      <c r="D577" s="239" t="s">
        <v>1724</v>
      </c>
      <c r="E577" s="247">
        <v>2645.7999999999997</v>
      </c>
      <c r="F577" s="138">
        <v>2347.1999999999998</v>
      </c>
      <c r="G577" s="138">
        <v>0</v>
      </c>
      <c r="H577" s="138">
        <v>0</v>
      </c>
      <c r="I577" s="138">
        <v>0</v>
      </c>
      <c r="J577" s="138">
        <v>0</v>
      </c>
      <c r="K577" s="138">
        <v>0</v>
      </c>
      <c r="L577" s="138">
        <v>0</v>
      </c>
      <c r="M577" s="138">
        <v>298.60000000000002</v>
      </c>
      <c r="N577" s="241">
        <v>0</v>
      </c>
      <c r="O577" s="240">
        <v>3029.2000000000003</v>
      </c>
      <c r="P577" s="138">
        <v>2730.6</v>
      </c>
      <c r="Q577" s="139">
        <v>0</v>
      </c>
      <c r="R577" s="139">
        <v>0</v>
      </c>
      <c r="S577" s="138">
        <v>0</v>
      </c>
      <c r="T577" s="139">
        <v>0</v>
      </c>
      <c r="U577" s="139">
        <v>0</v>
      </c>
      <c r="V577" s="139">
        <v>0</v>
      </c>
      <c r="W577" s="139">
        <v>298.60000000000002</v>
      </c>
      <c r="X577" s="242">
        <v>0</v>
      </c>
      <c r="Y577" s="243">
        <v>2757.8171000000002</v>
      </c>
      <c r="Z577" s="139">
        <v>2459.2171000000003</v>
      </c>
      <c r="AA577" s="139">
        <v>0</v>
      </c>
      <c r="AB577" s="139">
        <v>0</v>
      </c>
      <c r="AC577" s="139">
        <v>0</v>
      </c>
      <c r="AD577" s="149">
        <v>0</v>
      </c>
      <c r="AE577" s="139">
        <v>0</v>
      </c>
      <c r="AF577" s="139">
        <v>0</v>
      </c>
      <c r="AG577" s="140">
        <v>298.60000000000002</v>
      </c>
      <c r="AH577" s="142">
        <v>0</v>
      </c>
      <c r="AI577" s="247">
        <v>-271.38290000000006</v>
      </c>
      <c r="AJ577" s="138">
        <v>-271.38289999999961</v>
      </c>
      <c r="AK577" s="138">
        <v>0</v>
      </c>
      <c r="AL577" s="138">
        <v>0</v>
      </c>
      <c r="AM577" s="138">
        <v>0</v>
      </c>
      <c r="AN577" s="138">
        <v>0</v>
      </c>
      <c r="AO577" s="138">
        <v>0</v>
      </c>
      <c r="AP577" s="138">
        <v>0</v>
      </c>
      <c r="AQ577" s="138">
        <v>0</v>
      </c>
      <c r="AR577" s="241">
        <v>0</v>
      </c>
      <c r="AS577" s="247">
        <v>91.041103261587224</v>
      </c>
      <c r="AT577" s="138">
        <v>90.061418735808999</v>
      </c>
      <c r="AU577" s="138">
        <v>0</v>
      </c>
      <c r="AV577" s="138">
        <v>0</v>
      </c>
      <c r="AW577" s="138">
        <v>0</v>
      </c>
      <c r="AX577" s="138">
        <v>0</v>
      </c>
      <c r="AY577" s="138">
        <v>0</v>
      </c>
      <c r="AZ577" s="138">
        <v>0</v>
      </c>
      <c r="BA577" s="138">
        <v>100</v>
      </c>
      <c r="BB577" s="241">
        <v>0</v>
      </c>
    </row>
    <row r="578" spans="1:54" s="174" customFormat="1" ht="18" customHeight="1" x14ac:dyDescent="0.25">
      <c r="A578" s="244">
        <v>0</v>
      </c>
      <c r="B578" s="244"/>
      <c r="C578" s="238">
        <v>571</v>
      </c>
      <c r="D578" s="239"/>
      <c r="E578" s="240">
        <v>0</v>
      </c>
      <c r="F578" s="138"/>
      <c r="G578" s="138"/>
      <c r="H578" s="138"/>
      <c r="I578" s="138"/>
      <c r="J578" s="138"/>
      <c r="K578" s="138"/>
      <c r="L578" s="138"/>
      <c r="M578" s="138"/>
      <c r="N578" s="241"/>
      <c r="O578" s="240">
        <v>0</v>
      </c>
      <c r="P578" s="138">
        <v>0</v>
      </c>
      <c r="Q578" s="139"/>
      <c r="R578" s="139"/>
      <c r="S578" s="138">
        <v>0</v>
      </c>
      <c r="T578" s="139">
        <v>0</v>
      </c>
      <c r="U578" s="139"/>
      <c r="V578" s="139"/>
      <c r="W578" s="139"/>
      <c r="X578" s="242"/>
      <c r="Y578" s="243">
        <v>0</v>
      </c>
      <c r="Z578" s="139">
        <v>0</v>
      </c>
      <c r="AA578" s="139"/>
      <c r="AB578" s="139"/>
      <c r="AC578" s="139">
        <v>0</v>
      </c>
      <c r="AD578" s="149">
        <v>0</v>
      </c>
      <c r="AE578" s="139"/>
      <c r="AF578" s="139"/>
      <c r="AG578" s="140"/>
      <c r="AH578" s="142"/>
      <c r="AI578" s="240">
        <v>0</v>
      </c>
      <c r="AJ578" s="138">
        <v>0</v>
      </c>
      <c r="AK578" s="138">
        <v>0</v>
      </c>
      <c r="AL578" s="138">
        <v>0</v>
      </c>
      <c r="AM578" s="138">
        <v>0</v>
      </c>
      <c r="AN578" s="138">
        <v>0</v>
      </c>
      <c r="AO578" s="138">
        <v>0</v>
      </c>
      <c r="AP578" s="138">
        <v>0</v>
      </c>
      <c r="AQ578" s="138">
        <v>0</v>
      </c>
      <c r="AR578" s="241">
        <v>0</v>
      </c>
      <c r="AS578" s="240">
        <v>0</v>
      </c>
      <c r="AT578" s="138">
        <v>0</v>
      </c>
      <c r="AU578" s="138">
        <v>0</v>
      </c>
      <c r="AV578" s="138">
        <v>0</v>
      </c>
      <c r="AW578" s="138">
        <v>0</v>
      </c>
      <c r="AX578" s="138">
        <v>0</v>
      </c>
      <c r="AY578" s="138">
        <v>0</v>
      </c>
      <c r="AZ578" s="138">
        <v>0</v>
      </c>
      <c r="BA578" s="138">
        <v>0</v>
      </c>
      <c r="BB578" s="241">
        <v>0</v>
      </c>
    </row>
    <row r="579" spans="1:54" s="174" customFormat="1" ht="18" customHeight="1" x14ac:dyDescent="0.25">
      <c r="A579" s="244">
        <v>20</v>
      </c>
      <c r="B579" s="245">
        <v>225500</v>
      </c>
      <c r="C579" s="238">
        <v>572</v>
      </c>
      <c r="D579" s="246" t="s">
        <v>1725</v>
      </c>
      <c r="E579" s="247">
        <v>270807.50000000006</v>
      </c>
      <c r="F579" s="144">
        <v>236577.10000000003</v>
      </c>
      <c r="G579" s="144">
        <v>0</v>
      </c>
      <c r="H579" s="144">
        <v>1913.7</v>
      </c>
      <c r="I579" s="144">
        <v>6786.7</v>
      </c>
      <c r="J579" s="144">
        <v>0</v>
      </c>
      <c r="K579" s="144">
        <v>0</v>
      </c>
      <c r="L579" s="144">
        <v>3100</v>
      </c>
      <c r="M579" s="144">
        <v>20447</v>
      </c>
      <c r="N579" s="248">
        <v>1983</v>
      </c>
      <c r="O579" s="247">
        <v>290916</v>
      </c>
      <c r="P579" s="144">
        <v>255612.6</v>
      </c>
      <c r="Q579" s="144">
        <v>0</v>
      </c>
      <c r="R579" s="144">
        <v>92.1</v>
      </c>
      <c r="S579" s="144">
        <v>2074.6</v>
      </c>
      <c r="T579" s="144">
        <v>6786.7</v>
      </c>
      <c r="U579" s="144">
        <v>0</v>
      </c>
      <c r="V579" s="144">
        <v>3920</v>
      </c>
      <c r="W579" s="144">
        <v>20447</v>
      </c>
      <c r="X579" s="248">
        <v>1983</v>
      </c>
      <c r="Y579" s="247">
        <v>275370.201</v>
      </c>
      <c r="Z579" s="144">
        <v>244979.51980000001</v>
      </c>
      <c r="AA579" s="144">
        <v>0</v>
      </c>
      <c r="AB579" s="144">
        <v>92.1</v>
      </c>
      <c r="AC579" s="144">
        <v>2074.6</v>
      </c>
      <c r="AD579" s="149">
        <v>5402.4462000000003</v>
      </c>
      <c r="AE579" s="144">
        <v>0</v>
      </c>
      <c r="AF579" s="144">
        <v>3300.6007999999997</v>
      </c>
      <c r="AG579" s="144">
        <v>17545.1342</v>
      </c>
      <c r="AH579" s="248">
        <v>1975.8</v>
      </c>
      <c r="AI579" s="247">
        <v>-15545.798999999999</v>
      </c>
      <c r="AJ579" s="144">
        <v>-10633.080199999997</v>
      </c>
      <c r="AK579" s="144">
        <v>0</v>
      </c>
      <c r="AL579" s="144">
        <v>0</v>
      </c>
      <c r="AM579" s="144">
        <v>0</v>
      </c>
      <c r="AN579" s="144">
        <v>-1384.2537999999995</v>
      </c>
      <c r="AO579" s="144">
        <v>0</v>
      </c>
      <c r="AP579" s="144">
        <v>-619.39920000000029</v>
      </c>
      <c r="AQ579" s="144">
        <v>-2901.8657999999996</v>
      </c>
      <c r="AR579" s="248">
        <v>-7.2000000000000455</v>
      </c>
      <c r="AS579" s="247">
        <v>94.656258507610445</v>
      </c>
      <c r="AT579" s="144">
        <v>95.840158036027958</v>
      </c>
      <c r="AU579" s="144">
        <v>0</v>
      </c>
      <c r="AV579" s="144">
        <v>100</v>
      </c>
      <c r="AW579" s="144">
        <v>100</v>
      </c>
      <c r="AX579" s="144">
        <v>79.603433185495163</v>
      </c>
      <c r="AY579" s="144">
        <v>0</v>
      </c>
      <c r="AZ579" s="144">
        <v>84.198999999999984</v>
      </c>
      <c r="BA579" s="144">
        <v>85.807865212500616</v>
      </c>
      <c r="BB579" s="248">
        <v>99.636913767019664</v>
      </c>
    </row>
    <row r="580" spans="1:54" s="237" customFormat="1" ht="18" customHeight="1" x14ac:dyDescent="0.2">
      <c r="A580" s="244">
        <v>22</v>
      </c>
      <c r="B580" s="245">
        <v>225500</v>
      </c>
      <c r="C580" s="238">
        <v>573</v>
      </c>
      <c r="D580" s="246" t="s">
        <v>1265</v>
      </c>
      <c r="E580" s="247">
        <v>163761.10000000003</v>
      </c>
      <c r="F580" s="144">
        <v>144272.20000000001</v>
      </c>
      <c r="G580" s="144">
        <v>0</v>
      </c>
      <c r="H580" s="144">
        <v>1913.7</v>
      </c>
      <c r="I580" s="144">
        <v>6786.7</v>
      </c>
      <c r="J580" s="144">
        <v>0</v>
      </c>
      <c r="K580" s="144">
        <v>0</v>
      </c>
      <c r="L580" s="144">
        <v>0</v>
      </c>
      <c r="M580" s="144">
        <v>8805.5</v>
      </c>
      <c r="N580" s="248">
        <v>1983</v>
      </c>
      <c r="O580" s="247">
        <v>174456.10000000006</v>
      </c>
      <c r="P580" s="144">
        <v>154314.20000000001</v>
      </c>
      <c r="Q580" s="144">
        <v>0</v>
      </c>
      <c r="R580" s="144">
        <v>92.1</v>
      </c>
      <c r="S580" s="144">
        <v>2074.6</v>
      </c>
      <c r="T580" s="144">
        <v>6786.7</v>
      </c>
      <c r="U580" s="144">
        <v>0</v>
      </c>
      <c r="V580" s="144">
        <v>400</v>
      </c>
      <c r="W580" s="144">
        <v>8805.5</v>
      </c>
      <c r="X580" s="248">
        <v>1983</v>
      </c>
      <c r="Y580" s="247">
        <v>165374.7605</v>
      </c>
      <c r="Z580" s="144">
        <v>149907.62409999999</v>
      </c>
      <c r="AA580" s="144">
        <v>0</v>
      </c>
      <c r="AB580" s="144">
        <v>92.1</v>
      </c>
      <c r="AC580" s="144">
        <v>2074.6</v>
      </c>
      <c r="AD580" s="149">
        <v>5402.4462000000003</v>
      </c>
      <c r="AE580" s="144">
        <v>0</v>
      </c>
      <c r="AF580" s="144">
        <v>0</v>
      </c>
      <c r="AG580" s="144">
        <v>5922.1902</v>
      </c>
      <c r="AH580" s="248">
        <v>1975.8</v>
      </c>
      <c r="AI580" s="247">
        <v>-9081.3395000000601</v>
      </c>
      <c r="AJ580" s="144">
        <v>-4406.5759000000253</v>
      </c>
      <c r="AK580" s="144">
        <v>0</v>
      </c>
      <c r="AL580" s="144">
        <v>0</v>
      </c>
      <c r="AM580" s="144">
        <v>0</v>
      </c>
      <c r="AN580" s="144">
        <v>-1384.2537999999995</v>
      </c>
      <c r="AO580" s="144">
        <v>0</v>
      </c>
      <c r="AP580" s="144">
        <v>-400</v>
      </c>
      <c r="AQ580" s="144">
        <v>-2883.3098</v>
      </c>
      <c r="AR580" s="248">
        <v>-7.2000000000000455</v>
      </c>
      <c r="AS580" s="247">
        <v>94.794484400373463</v>
      </c>
      <c r="AT580" s="144">
        <v>97.144413216670912</v>
      </c>
      <c r="AU580" s="144">
        <v>0</v>
      </c>
      <c r="AV580" s="144">
        <v>100</v>
      </c>
      <c r="AW580" s="144">
        <v>100</v>
      </c>
      <c r="AX580" s="144">
        <v>79.603433185495163</v>
      </c>
      <c r="AY580" s="144">
        <v>0</v>
      </c>
      <c r="AZ580" s="144">
        <v>0</v>
      </c>
      <c r="BA580" s="144">
        <v>67.255581170859131</v>
      </c>
      <c r="BB580" s="248">
        <v>99.636913767019664</v>
      </c>
    </row>
    <row r="581" spans="1:54" s="237" customFormat="1" ht="18" customHeight="1" x14ac:dyDescent="0.2">
      <c r="A581" s="244">
        <v>21</v>
      </c>
      <c r="B581" s="245">
        <v>225500</v>
      </c>
      <c r="C581" s="238">
        <v>574</v>
      </c>
      <c r="D581" s="246" t="s">
        <v>1266</v>
      </c>
      <c r="E581" s="247">
        <v>107046.39999999998</v>
      </c>
      <c r="F581" s="144">
        <v>92304.900000000009</v>
      </c>
      <c r="G581" s="144">
        <v>0</v>
      </c>
      <c r="H581" s="144">
        <v>0</v>
      </c>
      <c r="I581" s="144">
        <v>0</v>
      </c>
      <c r="J581" s="144">
        <v>0</v>
      </c>
      <c r="K581" s="144">
        <v>0</v>
      </c>
      <c r="L581" s="144">
        <v>3100</v>
      </c>
      <c r="M581" s="144">
        <v>11641.499999999998</v>
      </c>
      <c r="N581" s="248">
        <v>0</v>
      </c>
      <c r="O581" s="247">
        <v>116459.9</v>
      </c>
      <c r="P581" s="144">
        <v>101298.4</v>
      </c>
      <c r="Q581" s="144">
        <v>0</v>
      </c>
      <c r="R581" s="144">
        <v>0</v>
      </c>
      <c r="S581" s="144">
        <v>0</v>
      </c>
      <c r="T581" s="144">
        <v>0</v>
      </c>
      <c r="U581" s="144">
        <v>0</v>
      </c>
      <c r="V581" s="144">
        <v>3520</v>
      </c>
      <c r="W581" s="144">
        <v>11641.499999999998</v>
      </c>
      <c r="X581" s="248">
        <v>0</v>
      </c>
      <c r="Y581" s="247">
        <v>109995.44050000003</v>
      </c>
      <c r="Z581" s="144">
        <v>95071.895700000023</v>
      </c>
      <c r="AA581" s="144">
        <v>0</v>
      </c>
      <c r="AB581" s="144">
        <v>0</v>
      </c>
      <c r="AC581" s="144">
        <v>0</v>
      </c>
      <c r="AD581" s="149">
        <v>0</v>
      </c>
      <c r="AE581" s="144">
        <v>0</v>
      </c>
      <c r="AF581" s="144">
        <v>3300.6007999999997</v>
      </c>
      <c r="AG581" s="144">
        <v>11622.944000000001</v>
      </c>
      <c r="AH581" s="248">
        <v>0</v>
      </c>
      <c r="AI581" s="247">
        <v>-6464.4594999999681</v>
      </c>
      <c r="AJ581" s="144">
        <v>-6226.5042999999714</v>
      </c>
      <c r="AK581" s="144">
        <v>0</v>
      </c>
      <c r="AL581" s="144">
        <v>0</v>
      </c>
      <c r="AM581" s="144">
        <v>0</v>
      </c>
      <c r="AN581" s="144">
        <v>0</v>
      </c>
      <c r="AO581" s="144">
        <v>0</v>
      </c>
      <c r="AP581" s="144">
        <v>-219.39920000000029</v>
      </c>
      <c r="AQ581" s="144">
        <v>-18.555999999996857</v>
      </c>
      <c r="AR581" s="248">
        <v>0</v>
      </c>
      <c r="AS581" s="247">
        <v>94.449197105613209</v>
      </c>
      <c r="AT581" s="144">
        <v>93.853304395725928</v>
      </c>
      <c r="AU581" s="144">
        <v>0</v>
      </c>
      <c r="AV581" s="144">
        <v>0</v>
      </c>
      <c r="AW581" s="144">
        <v>0</v>
      </c>
      <c r="AX581" s="144">
        <v>0</v>
      </c>
      <c r="AY581" s="144">
        <v>0</v>
      </c>
      <c r="AZ581" s="144">
        <v>93.767068181818175</v>
      </c>
      <c r="BA581" s="144">
        <v>99.840604733067067</v>
      </c>
      <c r="BB581" s="248">
        <v>0</v>
      </c>
    </row>
    <row r="582" spans="1:54" s="174" customFormat="1" ht="27.75" customHeight="1" x14ac:dyDescent="0.25">
      <c r="A582" s="244">
        <v>22</v>
      </c>
      <c r="B582" s="245">
        <v>225500</v>
      </c>
      <c r="C582" s="238">
        <v>575</v>
      </c>
      <c r="D582" s="239" t="s">
        <v>1291</v>
      </c>
      <c r="E582" s="247">
        <v>163761.10000000003</v>
      </c>
      <c r="F582" s="138">
        <v>144272.20000000001</v>
      </c>
      <c r="G582" s="138">
        <v>0</v>
      </c>
      <c r="H582" s="138">
        <v>1913.7</v>
      </c>
      <c r="I582" s="138">
        <v>6786.7</v>
      </c>
      <c r="J582" s="138">
        <v>0</v>
      </c>
      <c r="K582" s="138">
        <v>0</v>
      </c>
      <c r="L582" s="138">
        <v>0</v>
      </c>
      <c r="M582" s="138">
        <v>8805.5</v>
      </c>
      <c r="N582" s="241">
        <v>1983</v>
      </c>
      <c r="O582" s="240">
        <v>174456.10000000006</v>
      </c>
      <c r="P582" s="138">
        <v>154314.20000000001</v>
      </c>
      <c r="Q582" s="139">
        <v>0</v>
      </c>
      <c r="R582" s="139">
        <v>92.1</v>
      </c>
      <c r="S582" s="138">
        <v>2074.6</v>
      </c>
      <c r="T582" s="139">
        <v>6786.7</v>
      </c>
      <c r="U582" s="139">
        <v>0</v>
      </c>
      <c r="V582" s="139">
        <v>400</v>
      </c>
      <c r="W582" s="139">
        <v>8805.5</v>
      </c>
      <c r="X582" s="242">
        <v>1983</v>
      </c>
      <c r="Y582" s="243">
        <v>165374.7605</v>
      </c>
      <c r="Z582" s="139">
        <v>149907.62409999999</v>
      </c>
      <c r="AA582" s="139">
        <v>0</v>
      </c>
      <c r="AB582" s="139">
        <v>92.1</v>
      </c>
      <c r="AC582" s="139">
        <v>2074.6</v>
      </c>
      <c r="AD582" s="149">
        <v>5402.4462000000003</v>
      </c>
      <c r="AE582" s="139">
        <v>0</v>
      </c>
      <c r="AF582" s="139">
        <v>0</v>
      </c>
      <c r="AG582" s="140">
        <v>5922.1902</v>
      </c>
      <c r="AH582" s="142">
        <v>1975.8</v>
      </c>
      <c r="AI582" s="247">
        <v>-9081.3395000000601</v>
      </c>
      <c r="AJ582" s="138">
        <v>-4406.5759000000253</v>
      </c>
      <c r="AK582" s="138">
        <v>0</v>
      </c>
      <c r="AL582" s="138">
        <v>0</v>
      </c>
      <c r="AM582" s="138">
        <v>0</v>
      </c>
      <c r="AN582" s="138">
        <v>-1384.2537999999995</v>
      </c>
      <c r="AO582" s="138">
        <v>0</v>
      </c>
      <c r="AP582" s="138">
        <v>-400</v>
      </c>
      <c r="AQ582" s="138">
        <v>-2883.3098</v>
      </c>
      <c r="AR582" s="241">
        <v>-7.2000000000000455</v>
      </c>
      <c r="AS582" s="247">
        <v>94.794484400373463</v>
      </c>
      <c r="AT582" s="138">
        <v>97.144413216670912</v>
      </c>
      <c r="AU582" s="138">
        <v>0</v>
      </c>
      <c r="AV582" s="138">
        <v>100</v>
      </c>
      <c r="AW582" s="138">
        <v>100</v>
      </c>
      <c r="AX582" s="138">
        <v>79.603433185495163</v>
      </c>
      <c r="AY582" s="138">
        <v>0</v>
      </c>
      <c r="AZ582" s="138">
        <v>0</v>
      </c>
      <c r="BA582" s="138">
        <v>67.255581170859131</v>
      </c>
      <c r="BB582" s="241">
        <v>99.636913767019664</v>
      </c>
    </row>
    <row r="583" spans="1:54" s="174" customFormat="1" ht="18" customHeight="1" x14ac:dyDescent="0.25">
      <c r="A583" s="244">
        <v>21</v>
      </c>
      <c r="B583" s="245">
        <v>225500</v>
      </c>
      <c r="C583" s="238">
        <v>576</v>
      </c>
      <c r="D583" s="239" t="s">
        <v>1726</v>
      </c>
      <c r="E583" s="247">
        <v>8202.6</v>
      </c>
      <c r="F583" s="138">
        <v>6073.1</v>
      </c>
      <c r="G583" s="138">
        <v>0</v>
      </c>
      <c r="H583" s="138">
        <v>0</v>
      </c>
      <c r="I583" s="138">
        <v>0</v>
      </c>
      <c r="J583" s="138">
        <v>0</v>
      </c>
      <c r="K583" s="138">
        <v>0</v>
      </c>
      <c r="L583" s="138">
        <v>1550</v>
      </c>
      <c r="M583" s="138">
        <v>579.5</v>
      </c>
      <c r="N583" s="241">
        <v>0</v>
      </c>
      <c r="O583" s="240">
        <v>8696.5999999999985</v>
      </c>
      <c r="P583" s="138">
        <v>6567.1</v>
      </c>
      <c r="Q583" s="139">
        <v>0</v>
      </c>
      <c r="R583" s="139">
        <v>0</v>
      </c>
      <c r="S583" s="138">
        <v>0</v>
      </c>
      <c r="T583" s="139">
        <v>0</v>
      </c>
      <c r="U583" s="139">
        <v>0</v>
      </c>
      <c r="V583" s="139">
        <v>1550</v>
      </c>
      <c r="W583" s="139">
        <v>579.5</v>
      </c>
      <c r="X583" s="242">
        <v>0</v>
      </c>
      <c r="Y583" s="243">
        <v>8256.2933000000012</v>
      </c>
      <c r="Z583" s="139">
        <v>6239.9598000000005</v>
      </c>
      <c r="AA583" s="139">
        <v>0</v>
      </c>
      <c r="AB583" s="139">
        <v>0</v>
      </c>
      <c r="AC583" s="139">
        <v>0</v>
      </c>
      <c r="AD583" s="149">
        <v>0</v>
      </c>
      <c r="AE583" s="139">
        <v>0</v>
      </c>
      <c r="AF583" s="139">
        <v>1436.8335</v>
      </c>
      <c r="AG583" s="140">
        <v>579.5</v>
      </c>
      <c r="AH583" s="142">
        <v>0</v>
      </c>
      <c r="AI583" s="247">
        <v>-440.30669999999736</v>
      </c>
      <c r="AJ583" s="138">
        <v>-327.14019999999982</v>
      </c>
      <c r="AK583" s="138">
        <v>0</v>
      </c>
      <c r="AL583" s="138">
        <v>0</v>
      </c>
      <c r="AM583" s="138">
        <v>0</v>
      </c>
      <c r="AN583" s="138">
        <v>0</v>
      </c>
      <c r="AO583" s="138">
        <v>0</v>
      </c>
      <c r="AP583" s="138">
        <v>-113.16650000000004</v>
      </c>
      <c r="AQ583" s="138">
        <v>0</v>
      </c>
      <c r="AR583" s="241">
        <v>0</v>
      </c>
      <c r="AS583" s="247">
        <v>94.93702481429527</v>
      </c>
      <c r="AT583" s="138">
        <v>95.018498271687662</v>
      </c>
      <c r="AU583" s="138">
        <v>0</v>
      </c>
      <c r="AV583" s="138">
        <v>0</v>
      </c>
      <c r="AW583" s="138">
        <v>0</v>
      </c>
      <c r="AX583" s="138">
        <v>0</v>
      </c>
      <c r="AY583" s="138">
        <v>0</v>
      </c>
      <c r="AZ583" s="138">
        <v>92.698935483870969</v>
      </c>
      <c r="BA583" s="138">
        <v>100</v>
      </c>
      <c r="BB583" s="241">
        <v>0</v>
      </c>
    </row>
    <row r="584" spans="1:54" s="174" customFormat="1" ht="18" customHeight="1" x14ac:dyDescent="0.25">
      <c r="A584" s="244">
        <v>21</v>
      </c>
      <c r="B584" s="245">
        <v>225500</v>
      </c>
      <c r="C584" s="238">
        <v>577</v>
      </c>
      <c r="D584" s="239" t="s">
        <v>1727</v>
      </c>
      <c r="E584" s="247">
        <v>2038.6</v>
      </c>
      <c r="F584" s="138">
        <v>1820.6</v>
      </c>
      <c r="G584" s="138">
        <v>0</v>
      </c>
      <c r="H584" s="138">
        <v>0</v>
      </c>
      <c r="I584" s="138">
        <v>0</v>
      </c>
      <c r="J584" s="138">
        <v>0</v>
      </c>
      <c r="K584" s="138">
        <v>0</v>
      </c>
      <c r="L584" s="138">
        <v>0</v>
      </c>
      <c r="M584" s="138">
        <v>218</v>
      </c>
      <c r="N584" s="241">
        <v>0</v>
      </c>
      <c r="O584" s="240">
        <v>2248.3000000000002</v>
      </c>
      <c r="P584" s="138">
        <v>2030.3000000000002</v>
      </c>
      <c r="Q584" s="139">
        <v>0</v>
      </c>
      <c r="R584" s="139">
        <v>0</v>
      </c>
      <c r="S584" s="138">
        <v>0</v>
      </c>
      <c r="T584" s="139">
        <v>0</v>
      </c>
      <c r="U584" s="139">
        <v>0</v>
      </c>
      <c r="V584" s="139">
        <v>0</v>
      </c>
      <c r="W584" s="139">
        <v>218</v>
      </c>
      <c r="X584" s="242">
        <v>0</v>
      </c>
      <c r="Y584" s="243">
        <v>2225.2628</v>
      </c>
      <c r="Z584" s="139">
        <v>2007.2628</v>
      </c>
      <c r="AA584" s="139">
        <v>0</v>
      </c>
      <c r="AB584" s="139">
        <v>0</v>
      </c>
      <c r="AC584" s="139">
        <v>0</v>
      </c>
      <c r="AD584" s="149">
        <v>0</v>
      </c>
      <c r="AE584" s="139">
        <v>0</v>
      </c>
      <c r="AF584" s="139">
        <v>0</v>
      </c>
      <c r="AG584" s="140">
        <v>218</v>
      </c>
      <c r="AH584" s="142">
        <v>0</v>
      </c>
      <c r="AI584" s="247">
        <v>-23.037200000000212</v>
      </c>
      <c r="AJ584" s="138">
        <v>-23.037200000000212</v>
      </c>
      <c r="AK584" s="138">
        <v>0</v>
      </c>
      <c r="AL584" s="138">
        <v>0</v>
      </c>
      <c r="AM584" s="138">
        <v>0</v>
      </c>
      <c r="AN584" s="138">
        <v>0</v>
      </c>
      <c r="AO584" s="138">
        <v>0</v>
      </c>
      <c r="AP584" s="138">
        <v>0</v>
      </c>
      <c r="AQ584" s="138">
        <v>0</v>
      </c>
      <c r="AR584" s="241">
        <v>0</v>
      </c>
      <c r="AS584" s="247">
        <v>98.975350264644391</v>
      </c>
      <c r="AT584" s="138">
        <v>98.865330246761545</v>
      </c>
      <c r="AU584" s="138">
        <v>0</v>
      </c>
      <c r="AV584" s="138">
        <v>0</v>
      </c>
      <c r="AW584" s="138">
        <v>0</v>
      </c>
      <c r="AX584" s="138">
        <v>0</v>
      </c>
      <c r="AY584" s="138">
        <v>0</v>
      </c>
      <c r="AZ584" s="138">
        <v>0</v>
      </c>
      <c r="BA584" s="138">
        <v>100</v>
      </c>
      <c r="BB584" s="241">
        <v>0</v>
      </c>
    </row>
    <row r="585" spans="1:54" s="174" customFormat="1" ht="18" customHeight="1" x14ac:dyDescent="0.25">
      <c r="A585" s="244">
        <v>21</v>
      </c>
      <c r="B585" s="245">
        <v>225500</v>
      </c>
      <c r="C585" s="238">
        <v>578</v>
      </c>
      <c r="D585" s="239" t="s">
        <v>1728</v>
      </c>
      <c r="E585" s="247">
        <v>2918.2000000000003</v>
      </c>
      <c r="F585" s="138">
        <v>2633.8</v>
      </c>
      <c r="G585" s="138">
        <v>0</v>
      </c>
      <c r="H585" s="138">
        <v>0</v>
      </c>
      <c r="I585" s="138">
        <v>0</v>
      </c>
      <c r="J585" s="138">
        <v>0</v>
      </c>
      <c r="K585" s="138">
        <v>0</v>
      </c>
      <c r="L585" s="138">
        <v>0</v>
      </c>
      <c r="M585" s="138">
        <v>284.39999999999998</v>
      </c>
      <c r="N585" s="241">
        <v>0</v>
      </c>
      <c r="O585" s="240">
        <v>3252.0999999999995</v>
      </c>
      <c r="P585" s="138">
        <v>2967.7</v>
      </c>
      <c r="Q585" s="139">
        <v>0</v>
      </c>
      <c r="R585" s="139">
        <v>0</v>
      </c>
      <c r="S585" s="138">
        <v>0</v>
      </c>
      <c r="T585" s="139">
        <v>0</v>
      </c>
      <c r="U585" s="139">
        <v>0</v>
      </c>
      <c r="V585" s="139">
        <v>0</v>
      </c>
      <c r="W585" s="139">
        <v>284.39999999999998</v>
      </c>
      <c r="X585" s="242">
        <v>0</v>
      </c>
      <c r="Y585" s="243">
        <v>3252.1</v>
      </c>
      <c r="Z585" s="139">
        <v>2967.7</v>
      </c>
      <c r="AA585" s="139">
        <v>0</v>
      </c>
      <c r="AB585" s="139">
        <v>0</v>
      </c>
      <c r="AC585" s="139">
        <v>0</v>
      </c>
      <c r="AD585" s="149">
        <v>0</v>
      </c>
      <c r="AE585" s="139">
        <v>0</v>
      </c>
      <c r="AF585" s="139">
        <v>0</v>
      </c>
      <c r="AG585" s="140">
        <v>284.39999999999998</v>
      </c>
      <c r="AH585" s="142">
        <v>0</v>
      </c>
      <c r="AI585" s="247">
        <v>0</v>
      </c>
      <c r="AJ585" s="138">
        <v>0</v>
      </c>
      <c r="AK585" s="138">
        <v>0</v>
      </c>
      <c r="AL585" s="138">
        <v>0</v>
      </c>
      <c r="AM585" s="138">
        <v>0</v>
      </c>
      <c r="AN585" s="138">
        <v>0</v>
      </c>
      <c r="AO585" s="138">
        <v>0</v>
      </c>
      <c r="AP585" s="138">
        <v>0</v>
      </c>
      <c r="AQ585" s="138">
        <v>0</v>
      </c>
      <c r="AR585" s="241">
        <v>0</v>
      </c>
      <c r="AS585" s="247">
        <v>100.00000000000003</v>
      </c>
      <c r="AT585" s="138">
        <v>100</v>
      </c>
      <c r="AU585" s="138">
        <v>0</v>
      </c>
      <c r="AV585" s="138">
        <v>0</v>
      </c>
      <c r="AW585" s="138">
        <v>0</v>
      </c>
      <c r="AX585" s="138">
        <v>0</v>
      </c>
      <c r="AY585" s="138">
        <v>0</v>
      </c>
      <c r="AZ585" s="138">
        <v>0</v>
      </c>
      <c r="BA585" s="138">
        <v>100</v>
      </c>
      <c r="BB585" s="241">
        <v>0</v>
      </c>
    </row>
    <row r="586" spans="1:54" s="174" customFormat="1" ht="18" customHeight="1" x14ac:dyDescent="0.25">
      <c r="A586" s="244">
        <v>21</v>
      </c>
      <c r="B586" s="245">
        <v>225500</v>
      </c>
      <c r="C586" s="238">
        <v>579</v>
      </c>
      <c r="D586" s="239" t="s">
        <v>1729</v>
      </c>
      <c r="E586" s="247">
        <v>11438.9</v>
      </c>
      <c r="F586" s="138">
        <v>10138.4</v>
      </c>
      <c r="G586" s="138">
        <v>0</v>
      </c>
      <c r="H586" s="138">
        <v>0</v>
      </c>
      <c r="I586" s="138">
        <v>0</v>
      </c>
      <c r="J586" s="138">
        <v>0</v>
      </c>
      <c r="K586" s="138">
        <v>0</v>
      </c>
      <c r="L586" s="138">
        <v>0</v>
      </c>
      <c r="M586" s="138">
        <v>1300.5</v>
      </c>
      <c r="N586" s="241">
        <v>0</v>
      </c>
      <c r="O586" s="240">
        <v>12398.1</v>
      </c>
      <c r="P586" s="138">
        <v>11097.6</v>
      </c>
      <c r="Q586" s="139">
        <v>0</v>
      </c>
      <c r="R586" s="139">
        <v>0</v>
      </c>
      <c r="S586" s="138">
        <v>0</v>
      </c>
      <c r="T586" s="139">
        <v>0</v>
      </c>
      <c r="U586" s="139">
        <v>0</v>
      </c>
      <c r="V586" s="139">
        <v>0</v>
      </c>
      <c r="W586" s="139">
        <v>1300.5</v>
      </c>
      <c r="X586" s="242">
        <v>0</v>
      </c>
      <c r="Y586" s="243">
        <v>11811.076999999999</v>
      </c>
      <c r="Z586" s="139">
        <v>10510.576999999999</v>
      </c>
      <c r="AA586" s="139">
        <v>0</v>
      </c>
      <c r="AB586" s="139">
        <v>0</v>
      </c>
      <c r="AC586" s="139">
        <v>0</v>
      </c>
      <c r="AD586" s="149">
        <v>0</v>
      </c>
      <c r="AE586" s="139">
        <v>0</v>
      </c>
      <c r="AF586" s="139">
        <v>0</v>
      </c>
      <c r="AG586" s="140">
        <v>1300.5</v>
      </c>
      <c r="AH586" s="142">
        <v>0</v>
      </c>
      <c r="AI586" s="247">
        <v>-587.02300000000105</v>
      </c>
      <c r="AJ586" s="138">
        <v>-587.02300000000105</v>
      </c>
      <c r="AK586" s="138">
        <v>0</v>
      </c>
      <c r="AL586" s="138">
        <v>0</v>
      </c>
      <c r="AM586" s="138">
        <v>0</v>
      </c>
      <c r="AN586" s="138">
        <v>0</v>
      </c>
      <c r="AO586" s="138">
        <v>0</v>
      </c>
      <c r="AP586" s="138">
        <v>0</v>
      </c>
      <c r="AQ586" s="138">
        <v>0</v>
      </c>
      <c r="AR586" s="241">
        <v>0</v>
      </c>
      <c r="AS586" s="247">
        <v>95.265218057605594</v>
      </c>
      <c r="AT586" s="138">
        <v>94.710360798731259</v>
      </c>
      <c r="AU586" s="138">
        <v>0</v>
      </c>
      <c r="AV586" s="138">
        <v>0</v>
      </c>
      <c r="AW586" s="138">
        <v>0</v>
      </c>
      <c r="AX586" s="138">
        <v>0</v>
      </c>
      <c r="AY586" s="138">
        <v>0</v>
      </c>
      <c r="AZ586" s="138">
        <v>0</v>
      </c>
      <c r="BA586" s="138">
        <v>100</v>
      </c>
      <c r="BB586" s="241">
        <v>0</v>
      </c>
    </row>
    <row r="587" spans="1:54" s="174" customFormat="1" ht="18" customHeight="1" x14ac:dyDescent="0.25">
      <c r="A587" s="244">
        <v>21</v>
      </c>
      <c r="B587" s="245">
        <v>225500</v>
      </c>
      <c r="C587" s="238">
        <v>580</v>
      </c>
      <c r="D587" s="239" t="s">
        <v>1730</v>
      </c>
      <c r="E587" s="247">
        <v>3510.3</v>
      </c>
      <c r="F587" s="138">
        <v>1651.9</v>
      </c>
      <c r="G587" s="138">
        <v>0</v>
      </c>
      <c r="H587" s="138">
        <v>0</v>
      </c>
      <c r="I587" s="138">
        <v>0</v>
      </c>
      <c r="J587" s="138">
        <v>0</v>
      </c>
      <c r="K587" s="138">
        <v>0</v>
      </c>
      <c r="L587" s="138">
        <v>1550</v>
      </c>
      <c r="M587" s="138">
        <v>308.39999999999998</v>
      </c>
      <c r="N587" s="241">
        <v>0</v>
      </c>
      <c r="O587" s="240">
        <v>3681.5000000000005</v>
      </c>
      <c r="P587" s="138">
        <v>1823.1</v>
      </c>
      <c r="Q587" s="139">
        <v>0</v>
      </c>
      <c r="R587" s="139">
        <v>0</v>
      </c>
      <c r="S587" s="138">
        <v>0</v>
      </c>
      <c r="T587" s="139">
        <v>0</v>
      </c>
      <c r="U587" s="139">
        <v>0</v>
      </c>
      <c r="V587" s="139">
        <v>1550</v>
      </c>
      <c r="W587" s="139">
        <v>308.39999999999998</v>
      </c>
      <c r="X587" s="242">
        <v>0</v>
      </c>
      <c r="Y587" s="243">
        <v>3609.2877000000003</v>
      </c>
      <c r="Z587" s="139">
        <v>1755.5019</v>
      </c>
      <c r="AA587" s="139">
        <v>0</v>
      </c>
      <c r="AB587" s="139">
        <v>0</v>
      </c>
      <c r="AC587" s="139">
        <v>0</v>
      </c>
      <c r="AD587" s="149">
        <v>0</v>
      </c>
      <c r="AE587" s="139">
        <v>0</v>
      </c>
      <c r="AF587" s="139">
        <v>1545.3858</v>
      </c>
      <c r="AG587" s="140">
        <v>308.39999999999998</v>
      </c>
      <c r="AH587" s="142">
        <v>0</v>
      </c>
      <c r="AI587" s="247">
        <v>-72.212300000000141</v>
      </c>
      <c r="AJ587" s="138">
        <v>-67.598099999999931</v>
      </c>
      <c r="AK587" s="138">
        <v>0</v>
      </c>
      <c r="AL587" s="138">
        <v>0</v>
      </c>
      <c r="AM587" s="138">
        <v>0</v>
      </c>
      <c r="AN587" s="138">
        <v>0</v>
      </c>
      <c r="AO587" s="138">
        <v>0</v>
      </c>
      <c r="AP587" s="138">
        <v>-4.6141999999999825</v>
      </c>
      <c r="AQ587" s="138">
        <v>0</v>
      </c>
      <c r="AR587" s="241">
        <v>0</v>
      </c>
      <c r="AS587" s="247">
        <v>98.038508760016299</v>
      </c>
      <c r="AT587" s="138">
        <v>96.292134276781312</v>
      </c>
      <c r="AU587" s="138">
        <v>0</v>
      </c>
      <c r="AV587" s="138">
        <v>0</v>
      </c>
      <c r="AW587" s="138">
        <v>0</v>
      </c>
      <c r="AX587" s="138">
        <v>0</v>
      </c>
      <c r="AY587" s="138">
        <v>0</v>
      </c>
      <c r="AZ587" s="138">
        <v>99.70230967741935</v>
      </c>
      <c r="BA587" s="138">
        <v>100</v>
      </c>
      <c r="BB587" s="241">
        <v>0</v>
      </c>
    </row>
    <row r="588" spans="1:54" s="174" customFormat="1" ht="18" customHeight="1" x14ac:dyDescent="0.25">
      <c r="A588" s="244">
        <v>21</v>
      </c>
      <c r="B588" s="245">
        <v>225500</v>
      </c>
      <c r="C588" s="238">
        <v>581</v>
      </c>
      <c r="D588" s="239" t="s">
        <v>1731</v>
      </c>
      <c r="E588" s="247">
        <v>1939.3</v>
      </c>
      <c r="F588" s="138">
        <v>1681.1</v>
      </c>
      <c r="G588" s="138">
        <v>0</v>
      </c>
      <c r="H588" s="138">
        <v>0</v>
      </c>
      <c r="I588" s="138">
        <v>0</v>
      </c>
      <c r="J588" s="138">
        <v>0</v>
      </c>
      <c r="K588" s="138">
        <v>0</v>
      </c>
      <c r="L588" s="138">
        <v>0</v>
      </c>
      <c r="M588" s="138">
        <v>258.2</v>
      </c>
      <c r="N588" s="241">
        <v>0</v>
      </c>
      <c r="O588" s="240">
        <v>2162.3000000000006</v>
      </c>
      <c r="P588" s="138">
        <v>1904.1000000000001</v>
      </c>
      <c r="Q588" s="139">
        <v>0</v>
      </c>
      <c r="R588" s="139">
        <v>0</v>
      </c>
      <c r="S588" s="138">
        <v>0</v>
      </c>
      <c r="T588" s="139">
        <v>0</v>
      </c>
      <c r="U588" s="139">
        <v>0</v>
      </c>
      <c r="V588" s="139">
        <v>0</v>
      </c>
      <c r="W588" s="139">
        <v>258.2</v>
      </c>
      <c r="X588" s="242">
        <v>0</v>
      </c>
      <c r="Y588" s="243">
        <v>2158.0790000000002</v>
      </c>
      <c r="Z588" s="139">
        <v>1904.1000000000001</v>
      </c>
      <c r="AA588" s="139">
        <v>0</v>
      </c>
      <c r="AB588" s="139">
        <v>0</v>
      </c>
      <c r="AC588" s="139">
        <v>0</v>
      </c>
      <c r="AD588" s="149">
        <v>0</v>
      </c>
      <c r="AE588" s="139">
        <v>0</v>
      </c>
      <c r="AF588" s="139">
        <v>0</v>
      </c>
      <c r="AG588" s="140">
        <v>253.97900000000001</v>
      </c>
      <c r="AH588" s="142">
        <v>0</v>
      </c>
      <c r="AI588" s="247">
        <v>-4.2210000000004584</v>
      </c>
      <c r="AJ588" s="138">
        <v>0</v>
      </c>
      <c r="AK588" s="138">
        <v>0</v>
      </c>
      <c r="AL588" s="138">
        <v>0</v>
      </c>
      <c r="AM588" s="138">
        <v>0</v>
      </c>
      <c r="AN588" s="138">
        <v>0</v>
      </c>
      <c r="AO588" s="138">
        <v>0</v>
      </c>
      <c r="AP588" s="138">
        <v>0</v>
      </c>
      <c r="AQ588" s="138">
        <v>-4.2209999999999752</v>
      </c>
      <c r="AR588" s="241">
        <v>0</v>
      </c>
      <c r="AS588" s="247">
        <v>99.804791194561332</v>
      </c>
      <c r="AT588" s="138">
        <v>100</v>
      </c>
      <c r="AU588" s="138">
        <v>0</v>
      </c>
      <c r="AV588" s="138">
        <v>0</v>
      </c>
      <c r="AW588" s="138">
        <v>0</v>
      </c>
      <c r="AX588" s="138">
        <v>0</v>
      </c>
      <c r="AY588" s="138">
        <v>0</v>
      </c>
      <c r="AZ588" s="138">
        <v>0</v>
      </c>
      <c r="BA588" s="138">
        <v>98.365220759101476</v>
      </c>
      <c r="BB588" s="241">
        <v>0</v>
      </c>
    </row>
    <row r="589" spans="1:54" s="174" customFormat="1" ht="18" customHeight="1" x14ac:dyDescent="0.25">
      <c r="A589" s="244">
        <v>21</v>
      </c>
      <c r="B589" s="245">
        <v>225500</v>
      </c>
      <c r="C589" s="238">
        <v>582</v>
      </c>
      <c r="D589" s="239" t="s">
        <v>1732</v>
      </c>
      <c r="E589" s="247">
        <v>1788.8</v>
      </c>
      <c r="F589" s="138">
        <v>1658.5</v>
      </c>
      <c r="G589" s="138">
        <v>0</v>
      </c>
      <c r="H589" s="138">
        <v>0</v>
      </c>
      <c r="I589" s="138">
        <v>0</v>
      </c>
      <c r="J589" s="138">
        <v>0</v>
      </c>
      <c r="K589" s="138">
        <v>0</v>
      </c>
      <c r="L589" s="138">
        <v>0</v>
      </c>
      <c r="M589" s="138">
        <v>130.30000000000001</v>
      </c>
      <c r="N589" s="241">
        <v>0</v>
      </c>
      <c r="O589" s="240">
        <v>1895.5999999999997</v>
      </c>
      <c r="P589" s="138">
        <v>1765.3</v>
      </c>
      <c r="Q589" s="139">
        <v>0</v>
      </c>
      <c r="R589" s="139">
        <v>0</v>
      </c>
      <c r="S589" s="138">
        <v>0</v>
      </c>
      <c r="T589" s="139">
        <v>0</v>
      </c>
      <c r="U589" s="139">
        <v>0</v>
      </c>
      <c r="V589" s="139">
        <v>0</v>
      </c>
      <c r="W589" s="139">
        <v>130.30000000000001</v>
      </c>
      <c r="X589" s="242">
        <v>0</v>
      </c>
      <c r="Y589" s="243">
        <v>1439.9476</v>
      </c>
      <c r="Z589" s="139">
        <v>1309.7045000000001</v>
      </c>
      <c r="AA589" s="139">
        <v>0</v>
      </c>
      <c r="AB589" s="139">
        <v>0</v>
      </c>
      <c r="AC589" s="139">
        <v>0</v>
      </c>
      <c r="AD589" s="149">
        <v>0</v>
      </c>
      <c r="AE589" s="139">
        <v>0</v>
      </c>
      <c r="AF589" s="139">
        <v>0</v>
      </c>
      <c r="AG589" s="140">
        <v>130.2431</v>
      </c>
      <c r="AH589" s="142">
        <v>0</v>
      </c>
      <c r="AI589" s="247">
        <v>-455.65239999999972</v>
      </c>
      <c r="AJ589" s="138">
        <v>-455.5954999999999</v>
      </c>
      <c r="AK589" s="138">
        <v>0</v>
      </c>
      <c r="AL589" s="138">
        <v>0</v>
      </c>
      <c r="AM589" s="138">
        <v>0</v>
      </c>
      <c r="AN589" s="138">
        <v>0</v>
      </c>
      <c r="AO589" s="138">
        <v>0</v>
      </c>
      <c r="AP589" s="138">
        <v>0</v>
      </c>
      <c r="AQ589" s="138">
        <v>-5.6900000000013051E-2</v>
      </c>
      <c r="AR589" s="241">
        <v>0</v>
      </c>
      <c r="AS589" s="247">
        <v>75.962629246676528</v>
      </c>
      <c r="AT589" s="138">
        <v>74.191610491134654</v>
      </c>
      <c r="AU589" s="138">
        <v>0</v>
      </c>
      <c r="AV589" s="138">
        <v>0</v>
      </c>
      <c r="AW589" s="138">
        <v>0</v>
      </c>
      <c r="AX589" s="138">
        <v>0</v>
      </c>
      <c r="AY589" s="138">
        <v>0</v>
      </c>
      <c r="AZ589" s="138">
        <v>0</v>
      </c>
      <c r="BA589" s="138">
        <v>99.956331542594</v>
      </c>
      <c r="BB589" s="241">
        <v>0</v>
      </c>
    </row>
    <row r="590" spans="1:54" s="174" customFormat="1" ht="18" customHeight="1" x14ac:dyDescent="0.25">
      <c r="A590" s="244">
        <v>21</v>
      </c>
      <c r="B590" s="245">
        <v>225500</v>
      </c>
      <c r="C590" s="238">
        <v>583</v>
      </c>
      <c r="D590" s="239" t="s">
        <v>1619</v>
      </c>
      <c r="E590" s="247">
        <v>3496.7999999999997</v>
      </c>
      <c r="F590" s="138">
        <v>3070.1</v>
      </c>
      <c r="G590" s="138">
        <v>0</v>
      </c>
      <c r="H590" s="138">
        <v>0</v>
      </c>
      <c r="I590" s="138">
        <v>0</v>
      </c>
      <c r="J590" s="138">
        <v>0</v>
      </c>
      <c r="K590" s="138">
        <v>0</v>
      </c>
      <c r="L590" s="138">
        <v>0</v>
      </c>
      <c r="M590" s="138">
        <v>426.7</v>
      </c>
      <c r="N590" s="241">
        <v>0</v>
      </c>
      <c r="O590" s="240">
        <v>3870.7000000000003</v>
      </c>
      <c r="P590" s="138">
        <v>3444</v>
      </c>
      <c r="Q590" s="139">
        <v>0</v>
      </c>
      <c r="R590" s="139">
        <v>0</v>
      </c>
      <c r="S590" s="138">
        <v>0</v>
      </c>
      <c r="T590" s="139">
        <v>0</v>
      </c>
      <c r="U590" s="139">
        <v>0</v>
      </c>
      <c r="V590" s="139">
        <v>0</v>
      </c>
      <c r="W590" s="139">
        <v>426.7</v>
      </c>
      <c r="X590" s="242">
        <v>0</v>
      </c>
      <c r="Y590" s="243">
        <v>3680.5827999999997</v>
      </c>
      <c r="Z590" s="139">
        <v>3253.8831999999998</v>
      </c>
      <c r="AA590" s="139">
        <v>0</v>
      </c>
      <c r="AB590" s="139">
        <v>0</v>
      </c>
      <c r="AC590" s="139">
        <v>0</v>
      </c>
      <c r="AD590" s="149">
        <v>0</v>
      </c>
      <c r="AE590" s="139">
        <v>0</v>
      </c>
      <c r="AF590" s="139">
        <v>0</v>
      </c>
      <c r="AG590" s="140">
        <v>426.69959999999998</v>
      </c>
      <c r="AH590" s="142">
        <v>0</v>
      </c>
      <c r="AI590" s="247">
        <v>-190.11720000000059</v>
      </c>
      <c r="AJ590" s="138">
        <v>-190.11680000000024</v>
      </c>
      <c r="AK590" s="138">
        <v>0</v>
      </c>
      <c r="AL590" s="138">
        <v>0</v>
      </c>
      <c r="AM590" s="138">
        <v>0</v>
      </c>
      <c r="AN590" s="138">
        <v>0</v>
      </c>
      <c r="AO590" s="138">
        <v>0</v>
      </c>
      <c r="AP590" s="138">
        <v>0</v>
      </c>
      <c r="AQ590" s="138">
        <v>-4.0000000001327862E-4</v>
      </c>
      <c r="AR590" s="241">
        <v>0</v>
      </c>
      <c r="AS590" s="247">
        <v>95.088299274033105</v>
      </c>
      <c r="AT590" s="138">
        <v>94.479767711962822</v>
      </c>
      <c r="AU590" s="138">
        <v>0</v>
      </c>
      <c r="AV590" s="138">
        <v>0</v>
      </c>
      <c r="AW590" s="138">
        <v>0</v>
      </c>
      <c r="AX590" s="138">
        <v>0</v>
      </c>
      <c r="AY590" s="138">
        <v>0</v>
      </c>
      <c r="AZ590" s="138">
        <v>0</v>
      </c>
      <c r="BA590" s="138">
        <v>99.999906257323644</v>
      </c>
      <c r="BB590" s="241">
        <v>0</v>
      </c>
    </row>
    <row r="591" spans="1:54" s="174" customFormat="1" ht="18" customHeight="1" x14ac:dyDescent="0.25">
      <c r="A591" s="244">
        <v>21</v>
      </c>
      <c r="B591" s="245">
        <v>225500</v>
      </c>
      <c r="C591" s="238">
        <v>584</v>
      </c>
      <c r="D591" s="239" t="s">
        <v>1733</v>
      </c>
      <c r="E591" s="247">
        <v>443.5</v>
      </c>
      <c r="F591" s="138">
        <v>305.89999999999998</v>
      </c>
      <c r="G591" s="138">
        <v>0</v>
      </c>
      <c r="H591" s="138">
        <v>0</v>
      </c>
      <c r="I591" s="138">
        <v>0</v>
      </c>
      <c r="J591" s="138">
        <v>0</v>
      </c>
      <c r="K591" s="138">
        <v>0</v>
      </c>
      <c r="L591" s="138">
        <v>0</v>
      </c>
      <c r="M591" s="138">
        <v>137.6</v>
      </c>
      <c r="N591" s="241">
        <v>0</v>
      </c>
      <c r="O591" s="240">
        <v>543.5</v>
      </c>
      <c r="P591" s="138">
        <v>305.89999999999998</v>
      </c>
      <c r="Q591" s="139">
        <v>0</v>
      </c>
      <c r="R591" s="139">
        <v>0</v>
      </c>
      <c r="S591" s="138">
        <v>0</v>
      </c>
      <c r="T591" s="139">
        <v>0</v>
      </c>
      <c r="U591" s="139">
        <v>0</v>
      </c>
      <c r="V591" s="139">
        <v>100</v>
      </c>
      <c r="W591" s="139">
        <v>137.6</v>
      </c>
      <c r="X591" s="242">
        <v>0</v>
      </c>
      <c r="Y591" s="243">
        <v>253.99680000000001</v>
      </c>
      <c r="Z591" s="139">
        <v>124.02209999999999</v>
      </c>
      <c r="AA591" s="139">
        <v>0</v>
      </c>
      <c r="AB591" s="139">
        <v>0</v>
      </c>
      <c r="AC591" s="139">
        <v>0</v>
      </c>
      <c r="AD591" s="149">
        <v>0</v>
      </c>
      <c r="AE591" s="139">
        <v>0</v>
      </c>
      <c r="AF591" s="139">
        <v>0</v>
      </c>
      <c r="AG591" s="140">
        <v>129.97470000000001</v>
      </c>
      <c r="AH591" s="142">
        <v>0</v>
      </c>
      <c r="AI591" s="247">
        <v>-289.50319999999999</v>
      </c>
      <c r="AJ591" s="138">
        <v>-181.87789999999998</v>
      </c>
      <c r="AK591" s="138">
        <v>0</v>
      </c>
      <c r="AL591" s="138">
        <v>0</v>
      </c>
      <c r="AM591" s="138">
        <v>0</v>
      </c>
      <c r="AN591" s="138">
        <v>0</v>
      </c>
      <c r="AO591" s="138">
        <v>0</v>
      </c>
      <c r="AP591" s="138">
        <v>-100</v>
      </c>
      <c r="AQ591" s="138">
        <v>-7.6252999999999815</v>
      </c>
      <c r="AR591" s="241">
        <v>0</v>
      </c>
      <c r="AS591" s="247">
        <v>46.733541858325665</v>
      </c>
      <c r="AT591" s="138">
        <v>40.543347499182744</v>
      </c>
      <c r="AU591" s="138">
        <v>0</v>
      </c>
      <c r="AV591" s="138">
        <v>0</v>
      </c>
      <c r="AW591" s="138">
        <v>0</v>
      </c>
      <c r="AX591" s="138">
        <v>0</v>
      </c>
      <c r="AY591" s="138">
        <v>0</v>
      </c>
      <c r="AZ591" s="138">
        <v>0</v>
      </c>
      <c r="BA591" s="138">
        <v>94.458357558139554</v>
      </c>
      <c r="BB591" s="241">
        <v>0</v>
      </c>
    </row>
    <row r="592" spans="1:54" s="174" customFormat="1" ht="18" customHeight="1" x14ac:dyDescent="0.25">
      <c r="A592" s="244">
        <v>21</v>
      </c>
      <c r="B592" s="245">
        <v>225500</v>
      </c>
      <c r="C592" s="238">
        <v>585</v>
      </c>
      <c r="D592" s="239" t="s">
        <v>1725</v>
      </c>
      <c r="E592" s="247">
        <v>19517.899999999998</v>
      </c>
      <c r="F592" s="138">
        <v>17669.099999999999</v>
      </c>
      <c r="G592" s="138">
        <v>0</v>
      </c>
      <c r="H592" s="138">
        <v>0</v>
      </c>
      <c r="I592" s="138">
        <v>0</v>
      </c>
      <c r="J592" s="138">
        <v>0</v>
      </c>
      <c r="K592" s="138">
        <v>0</v>
      </c>
      <c r="L592" s="138">
        <v>0</v>
      </c>
      <c r="M592" s="138">
        <v>1848.8</v>
      </c>
      <c r="N592" s="241">
        <v>0</v>
      </c>
      <c r="O592" s="240">
        <v>21669.400000000005</v>
      </c>
      <c r="P592" s="138">
        <v>19700.600000000002</v>
      </c>
      <c r="Q592" s="139">
        <v>0</v>
      </c>
      <c r="R592" s="139">
        <v>0</v>
      </c>
      <c r="S592" s="138">
        <v>0</v>
      </c>
      <c r="T592" s="139">
        <v>0</v>
      </c>
      <c r="U592" s="139">
        <v>0</v>
      </c>
      <c r="V592" s="139">
        <v>120</v>
      </c>
      <c r="W592" s="139">
        <v>1848.8</v>
      </c>
      <c r="X592" s="242">
        <v>0</v>
      </c>
      <c r="Y592" s="243">
        <v>21669.386000000002</v>
      </c>
      <c r="Z592" s="139">
        <v>19700.600000000002</v>
      </c>
      <c r="AA592" s="139">
        <v>0</v>
      </c>
      <c r="AB592" s="139">
        <v>0</v>
      </c>
      <c r="AC592" s="139">
        <v>0</v>
      </c>
      <c r="AD592" s="149">
        <v>0</v>
      </c>
      <c r="AE592" s="139">
        <v>0</v>
      </c>
      <c r="AF592" s="139">
        <v>120</v>
      </c>
      <c r="AG592" s="140">
        <v>1848.7860000000001</v>
      </c>
      <c r="AH592" s="142">
        <v>0</v>
      </c>
      <c r="AI592" s="247">
        <v>-1.4000000002852175E-2</v>
      </c>
      <c r="AJ592" s="138">
        <v>0</v>
      </c>
      <c r="AK592" s="138">
        <v>0</v>
      </c>
      <c r="AL592" s="138">
        <v>0</v>
      </c>
      <c r="AM592" s="138">
        <v>0</v>
      </c>
      <c r="AN592" s="138">
        <v>0</v>
      </c>
      <c r="AO592" s="138">
        <v>0</v>
      </c>
      <c r="AP592" s="138">
        <v>0</v>
      </c>
      <c r="AQ592" s="138">
        <v>-1.3999999999896318E-2</v>
      </c>
      <c r="AR592" s="241">
        <v>0</v>
      </c>
      <c r="AS592" s="247">
        <v>99.999935392765821</v>
      </c>
      <c r="AT592" s="138">
        <v>100</v>
      </c>
      <c r="AU592" s="138">
        <v>0</v>
      </c>
      <c r="AV592" s="138">
        <v>0</v>
      </c>
      <c r="AW592" s="138">
        <v>0</v>
      </c>
      <c r="AX592" s="138">
        <v>0</v>
      </c>
      <c r="AY592" s="138">
        <v>0</v>
      </c>
      <c r="AZ592" s="138">
        <v>100</v>
      </c>
      <c r="BA592" s="138">
        <v>99.999242752055395</v>
      </c>
      <c r="BB592" s="241">
        <v>0</v>
      </c>
    </row>
    <row r="593" spans="1:54" s="174" customFormat="1" ht="18" customHeight="1" x14ac:dyDescent="0.25">
      <c r="A593" s="244">
        <v>21</v>
      </c>
      <c r="B593" s="245">
        <v>225500</v>
      </c>
      <c r="C593" s="238">
        <v>586</v>
      </c>
      <c r="D593" s="239" t="s">
        <v>1734</v>
      </c>
      <c r="E593" s="247">
        <v>2839.1</v>
      </c>
      <c r="F593" s="138">
        <v>2544.4</v>
      </c>
      <c r="G593" s="138">
        <v>0</v>
      </c>
      <c r="H593" s="138">
        <v>0</v>
      </c>
      <c r="I593" s="138">
        <v>0</v>
      </c>
      <c r="J593" s="138">
        <v>0</v>
      </c>
      <c r="K593" s="138">
        <v>0</v>
      </c>
      <c r="L593" s="138">
        <v>0</v>
      </c>
      <c r="M593" s="138">
        <v>294.7</v>
      </c>
      <c r="N593" s="241">
        <v>0</v>
      </c>
      <c r="O593" s="240">
        <v>3195.4</v>
      </c>
      <c r="P593" s="138">
        <v>2800.7000000000003</v>
      </c>
      <c r="Q593" s="139">
        <v>0</v>
      </c>
      <c r="R593" s="139">
        <v>0</v>
      </c>
      <c r="S593" s="138">
        <v>0</v>
      </c>
      <c r="T593" s="139">
        <v>0</v>
      </c>
      <c r="U593" s="139">
        <v>0</v>
      </c>
      <c r="V593" s="139">
        <v>100</v>
      </c>
      <c r="W593" s="139">
        <v>294.7</v>
      </c>
      <c r="X593" s="242">
        <v>0</v>
      </c>
      <c r="Y593" s="243">
        <v>3195.3904000000002</v>
      </c>
      <c r="Z593" s="139">
        <v>2800.7000000000003</v>
      </c>
      <c r="AA593" s="139">
        <v>0</v>
      </c>
      <c r="AB593" s="139">
        <v>0</v>
      </c>
      <c r="AC593" s="139">
        <v>0</v>
      </c>
      <c r="AD593" s="149">
        <v>0</v>
      </c>
      <c r="AE593" s="139">
        <v>0</v>
      </c>
      <c r="AF593" s="139">
        <v>99.990399999999994</v>
      </c>
      <c r="AG593" s="140">
        <v>294.7</v>
      </c>
      <c r="AH593" s="142">
        <v>0</v>
      </c>
      <c r="AI593" s="247">
        <v>-9.5999999998639396E-3</v>
      </c>
      <c r="AJ593" s="138">
        <v>0</v>
      </c>
      <c r="AK593" s="138">
        <v>0</v>
      </c>
      <c r="AL593" s="138">
        <v>0</v>
      </c>
      <c r="AM593" s="138">
        <v>0</v>
      </c>
      <c r="AN593" s="138">
        <v>0</v>
      </c>
      <c r="AO593" s="138">
        <v>0</v>
      </c>
      <c r="AP593" s="138">
        <v>-9.6000000000060481E-3</v>
      </c>
      <c r="AQ593" s="138">
        <v>0</v>
      </c>
      <c r="AR593" s="241">
        <v>0</v>
      </c>
      <c r="AS593" s="247">
        <v>99.999699568129188</v>
      </c>
      <c r="AT593" s="138">
        <v>100</v>
      </c>
      <c r="AU593" s="138">
        <v>0</v>
      </c>
      <c r="AV593" s="138">
        <v>0</v>
      </c>
      <c r="AW593" s="138">
        <v>0</v>
      </c>
      <c r="AX593" s="138">
        <v>0</v>
      </c>
      <c r="AY593" s="138">
        <v>0</v>
      </c>
      <c r="AZ593" s="138">
        <v>99.990399999999994</v>
      </c>
      <c r="BA593" s="138">
        <v>100</v>
      </c>
      <c r="BB593" s="241">
        <v>0</v>
      </c>
    </row>
    <row r="594" spans="1:54" s="174" customFormat="1" ht="18" customHeight="1" x14ac:dyDescent="0.25">
      <c r="A594" s="244">
        <v>21</v>
      </c>
      <c r="B594" s="245">
        <v>225500</v>
      </c>
      <c r="C594" s="238">
        <v>587</v>
      </c>
      <c r="D594" s="239" t="s">
        <v>1735</v>
      </c>
      <c r="E594" s="247">
        <v>5045.2</v>
      </c>
      <c r="F594" s="138">
        <v>4459.3</v>
      </c>
      <c r="G594" s="138">
        <v>0</v>
      </c>
      <c r="H594" s="138">
        <v>0</v>
      </c>
      <c r="I594" s="138">
        <v>0</v>
      </c>
      <c r="J594" s="138">
        <v>0</v>
      </c>
      <c r="K594" s="138">
        <v>0</v>
      </c>
      <c r="L594" s="138">
        <v>0</v>
      </c>
      <c r="M594" s="138">
        <v>585.9</v>
      </c>
      <c r="N594" s="241">
        <v>0</v>
      </c>
      <c r="O594" s="240">
        <v>5257.9</v>
      </c>
      <c r="P594" s="138">
        <v>4672</v>
      </c>
      <c r="Q594" s="139">
        <v>0</v>
      </c>
      <c r="R594" s="139">
        <v>0</v>
      </c>
      <c r="S594" s="138">
        <v>0</v>
      </c>
      <c r="T594" s="139">
        <v>0</v>
      </c>
      <c r="U594" s="139">
        <v>0</v>
      </c>
      <c r="V594" s="139">
        <v>0</v>
      </c>
      <c r="W594" s="139">
        <v>585.9</v>
      </c>
      <c r="X594" s="242">
        <v>0</v>
      </c>
      <c r="Y594" s="243">
        <v>5064.6413000000002</v>
      </c>
      <c r="Z594" s="139">
        <v>4478.7413000000006</v>
      </c>
      <c r="AA594" s="139">
        <v>0</v>
      </c>
      <c r="AB594" s="139">
        <v>0</v>
      </c>
      <c r="AC594" s="139">
        <v>0</v>
      </c>
      <c r="AD594" s="149">
        <v>0</v>
      </c>
      <c r="AE594" s="139">
        <v>0</v>
      </c>
      <c r="AF594" s="139">
        <v>0</v>
      </c>
      <c r="AG594" s="140">
        <v>585.9</v>
      </c>
      <c r="AH594" s="142">
        <v>0</v>
      </c>
      <c r="AI594" s="247">
        <v>-193.25869999999941</v>
      </c>
      <c r="AJ594" s="138">
        <v>-193.25869999999941</v>
      </c>
      <c r="AK594" s="138">
        <v>0</v>
      </c>
      <c r="AL594" s="138">
        <v>0</v>
      </c>
      <c r="AM594" s="138">
        <v>0</v>
      </c>
      <c r="AN594" s="138">
        <v>0</v>
      </c>
      <c r="AO594" s="138">
        <v>0</v>
      </c>
      <c r="AP594" s="138">
        <v>0</v>
      </c>
      <c r="AQ594" s="138">
        <v>0</v>
      </c>
      <c r="AR594" s="241">
        <v>0</v>
      </c>
      <c r="AS594" s="247">
        <v>96.324412788375597</v>
      </c>
      <c r="AT594" s="138">
        <v>95.863469606164401</v>
      </c>
      <c r="AU594" s="138">
        <v>0</v>
      </c>
      <c r="AV594" s="138">
        <v>0</v>
      </c>
      <c r="AW594" s="138">
        <v>0</v>
      </c>
      <c r="AX594" s="138">
        <v>0</v>
      </c>
      <c r="AY594" s="138">
        <v>0</v>
      </c>
      <c r="AZ594" s="138">
        <v>0</v>
      </c>
      <c r="BA594" s="138">
        <v>100</v>
      </c>
      <c r="BB594" s="241">
        <v>0</v>
      </c>
    </row>
    <row r="595" spans="1:54" s="174" customFormat="1" ht="18" customHeight="1" x14ac:dyDescent="0.25">
      <c r="A595" s="244">
        <v>21</v>
      </c>
      <c r="B595" s="245">
        <v>225500</v>
      </c>
      <c r="C595" s="238">
        <v>588</v>
      </c>
      <c r="D595" s="239" t="s">
        <v>1736</v>
      </c>
      <c r="E595" s="247">
        <v>3049</v>
      </c>
      <c r="F595" s="138">
        <v>2694.8</v>
      </c>
      <c r="G595" s="138">
        <v>0</v>
      </c>
      <c r="H595" s="138">
        <v>0</v>
      </c>
      <c r="I595" s="138">
        <v>0</v>
      </c>
      <c r="J595" s="138">
        <v>0</v>
      </c>
      <c r="K595" s="138">
        <v>0</v>
      </c>
      <c r="L595" s="138">
        <v>0</v>
      </c>
      <c r="M595" s="138">
        <v>354.2</v>
      </c>
      <c r="N595" s="241">
        <v>0</v>
      </c>
      <c r="O595" s="240">
        <v>3572.7</v>
      </c>
      <c r="P595" s="138">
        <v>3218.5</v>
      </c>
      <c r="Q595" s="139">
        <v>0</v>
      </c>
      <c r="R595" s="139">
        <v>0</v>
      </c>
      <c r="S595" s="138">
        <v>0</v>
      </c>
      <c r="T595" s="139">
        <v>0</v>
      </c>
      <c r="U595" s="139">
        <v>0</v>
      </c>
      <c r="V595" s="139">
        <v>0</v>
      </c>
      <c r="W595" s="139">
        <v>354.2</v>
      </c>
      <c r="X595" s="242">
        <v>0</v>
      </c>
      <c r="Y595" s="243">
        <v>3484.4841000000001</v>
      </c>
      <c r="Z595" s="139">
        <v>3130.5553</v>
      </c>
      <c r="AA595" s="139">
        <v>0</v>
      </c>
      <c r="AB595" s="139">
        <v>0</v>
      </c>
      <c r="AC595" s="139">
        <v>0</v>
      </c>
      <c r="AD595" s="149">
        <v>0</v>
      </c>
      <c r="AE595" s="139">
        <v>0</v>
      </c>
      <c r="AF595" s="139">
        <v>0</v>
      </c>
      <c r="AG595" s="140">
        <v>353.92880000000002</v>
      </c>
      <c r="AH595" s="142">
        <v>0</v>
      </c>
      <c r="AI595" s="247">
        <v>-88.215899999999692</v>
      </c>
      <c r="AJ595" s="138">
        <v>-87.944700000000012</v>
      </c>
      <c r="AK595" s="138">
        <v>0</v>
      </c>
      <c r="AL595" s="138">
        <v>0</v>
      </c>
      <c r="AM595" s="138">
        <v>0</v>
      </c>
      <c r="AN595" s="138">
        <v>0</v>
      </c>
      <c r="AO595" s="138">
        <v>0</v>
      </c>
      <c r="AP595" s="138">
        <v>0</v>
      </c>
      <c r="AQ595" s="138">
        <v>-0.2711999999999648</v>
      </c>
      <c r="AR595" s="241">
        <v>0</v>
      </c>
      <c r="AS595" s="247">
        <v>97.530833823158972</v>
      </c>
      <c r="AT595" s="138">
        <v>97.267525244679192</v>
      </c>
      <c r="AU595" s="138">
        <v>0</v>
      </c>
      <c r="AV595" s="138">
        <v>0</v>
      </c>
      <c r="AW595" s="138">
        <v>0</v>
      </c>
      <c r="AX595" s="138">
        <v>0</v>
      </c>
      <c r="AY595" s="138">
        <v>0</v>
      </c>
      <c r="AZ595" s="138">
        <v>0</v>
      </c>
      <c r="BA595" s="138">
        <v>99.923433088650498</v>
      </c>
      <c r="BB595" s="241">
        <v>0</v>
      </c>
    </row>
    <row r="596" spans="1:54" s="174" customFormat="1" ht="18" customHeight="1" x14ac:dyDescent="0.25">
      <c r="A596" s="244">
        <v>21</v>
      </c>
      <c r="B596" s="245">
        <v>225500</v>
      </c>
      <c r="C596" s="238">
        <v>589</v>
      </c>
      <c r="D596" s="239" t="s">
        <v>1737</v>
      </c>
      <c r="E596" s="247">
        <v>1833.9</v>
      </c>
      <c r="F596" s="138">
        <v>1566.2</v>
      </c>
      <c r="G596" s="138">
        <v>0</v>
      </c>
      <c r="H596" s="138">
        <v>0</v>
      </c>
      <c r="I596" s="138">
        <v>0</v>
      </c>
      <c r="J596" s="138">
        <v>0</v>
      </c>
      <c r="K596" s="138">
        <v>0</v>
      </c>
      <c r="L596" s="138">
        <v>0</v>
      </c>
      <c r="M596" s="138">
        <v>267.7</v>
      </c>
      <c r="N596" s="241">
        <v>0</v>
      </c>
      <c r="O596" s="240">
        <v>1988.3999999999996</v>
      </c>
      <c r="P596" s="138">
        <v>1720.7</v>
      </c>
      <c r="Q596" s="139">
        <v>0</v>
      </c>
      <c r="R596" s="139">
        <v>0</v>
      </c>
      <c r="S596" s="138">
        <v>0</v>
      </c>
      <c r="T596" s="139">
        <v>0</v>
      </c>
      <c r="U596" s="139">
        <v>0</v>
      </c>
      <c r="V596" s="139">
        <v>0</v>
      </c>
      <c r="W596" s="139">
        <v>267.7</v>
      </c>
      <c r="X596" s="242">
        <v>0</v>
      </c>
      <c r="Y596" s="243">
        <v>1653.0208</v>
      </c>
      <c r="Z596" s="139">
        <v>1387.1179</v>
      </c>
      <c r="AA596" s="139">
        <v>0</v>
      </c>
      <c r="AB596" s="139">
        <v>0</v>
      </c>
      <c r="AC596" s="139">
        <v>0</v>
      </c>
      <c r="AD596" s="149">
        <v>0</v>
      </c>
      <c r="AE596" s="139">
        <v>0</v>
      </c>
      <c r="AF596" s="139">
        <v>0</v>
      </c>
      <c r="AG596" s="140">
        <v>265.90289999999999</v>
      </c>
      <c r="AH596" s="142">
        <v>0</v>
      </c>
      <c r="AI596" s="247">
        <v>-335.37919999999963</v>
      </c>
      <c r="AJ596" s="138">
        <v>-333.58210000000008</v>
      </c>
      <c r="AK596" s="138">
        <v>0</v>
      </c>
      <c r="AL596" s="138">
        <v>0</v>
      </c>
      <c r="AM596" s="138">
        <v>0</v>
      </c>
      <c r="AN596" s="138">
        <v>0</v>
      </c>
      <c r="AO596" s="138">
        <v>0</v>
      </c>
      <c r="AP596" s="138">
        <v>0</v>
      </c>
      <c r="AQ596" s="138">
        <v>-1.7971000000000004</v>
      </c>
      <c r="AR596" s="241">
        <v>0</v>
      </c>
      <c r="AS596" s="247">
        <v>83.133212633273004</v>
      </c>
      <c r="AT596" s="138">
        <v>80.613581681873654</v>
      </c>
      <c r="AU596" s="138">
        <v>0</v>
      </c>
      <c r="AV596" s="138">
        <v>0</v>
      </c>
      <c r="AW596" s="138">
        <v>0</v>
      </c>
      <c r="AX596" s="138">
        <v>0</v>
      </c>
      <c r="AY596" s="138">
        <v>0</v>
      </c>
      <c r="AZ596" s="138">
        <v>0</v>
      </c>
      <c r="BA596" s="138">
        <v>99.32868883078072</v>
      </c>
      <c r="BB596" s="241">
        <v>0</v>
      </c>
    </row>
    <row r="597" spans="1:54" s="174" customFormat="1" ht="18" customHeight="1" x14ac:dyDescent="0.25">
      <c r="A597" s="244">
        <v>21</v>
      </c>
      <c r="B597" s="245">
        <v>225500</v>
      </c>
      <c r="C597" s="238">
        <v>590</v>
      </c>
      <c r="D597" s="239" t="s">
        <v>1738</v>
      </c>
      <c r="E597" s="247">
        <v>543.1</v>
      </c>
      <c r="F597" s="138">
        <v>425</v>
      </c>
      <c r="G597" s="138">
        <v>0</v>
      </c>
      <c r="H597" s="138">
        <v>0</v>
      </c>
      <c r="I597" s="138">
        <v>0</v>
      </c>
      <c r="J597" s="138">
        <v>0</v>
      </c>
      <c r="K597" s="138">
        <v>0</v>
      </c>
      <c r="L597" s="138">
        <v>0</v>
      </c>
      <c r="M597" s="138">
        <v>118.1</v>
      </c>
      <c r="N597" s="241">
        <v>0</v>
      </c>
      <c r="O597" s="240">
        <v>565.29999999999995</v>
      </c>
      <c r="P597" s="138">
        <v>447.2</v>
      </c>
      <c r="Q597" s="139">
        <v>0</v>
      </c>
      <c r="R597" s="139">
        <v>0</v>
      </c>
      <c r="S597" s="138">
        <v>0</v>
      </c>
      <c r="T597" s="139">
        <v>0</v>
      </c>
      <c r="U597" s="139">
        <v>0</v>
      </c>
      <c r="V597" s="139">
        <v>0</v>
      </c>
      <c r="W597" s="139">
        <v>118.1</v>
      </c>
      <c r="X597" s="242">
        <v>0</v>
      </c>
      <c r="Y597" s="243">
        <v>472.59789999999998</v>
      </c>
      <c r="Z597" s="139">
        <v>355.38389999999998</v>
      </c>
      <c r="AA597" s="139">
        <v>0</v>
      </c>
      <c r="AB597" s="139">
        <v>0</v>
      </c>
      <c r="AC597" s="139">
        <v>0</v>
      </c>
      <c r="AD597" s="149">
        <v>0</v>
      </c>
      <c r="AE597" s="139">
        <v>0</v>
      </c>
      <c r="AF597" s="139">
        <v>0</v>
      </c>
      <c r="AG597" s="140">
        <v>117.214</v>
      </c>
      <c r="AH597" s="142">
        <v>0</v>
      </c>
      <c r="AI597" s="247">
        <v>-92.702099999999973</v>
      </c>
      <c r="AJ597" s="138">
        <v>-91.816100000000006</v>
      </c>
      <c r="AK597" s="138">
        <v>0</v>
      </c>
      <c r="AL597" s="138">
        <v>0</v>
      </c>
      <c r="AM597" s="138">
        <v>0</v>
      </c>
      <c r="AN597" s="138">
        <v>0</v>
      </c>
      <c r="AO597" s="138">
        <v>0</v>
      </c>
      <c r="AP597" s="138">
        <v>0</v>
      </c>
      <c r="AQ597" s="138">
        <v>-0.88599999999999568</v>
      </c>
      <c r="AR597" s="241">
        <v>0</v>
      </c>
      <c r="AS597" s="247">
        <v>83.601255970281272</v>
      </c>
      <c r="AT597" s="138">
        <v>79.4686717352415</v>
      </c>
      <c r="AU597" s="138">
        <v>0</v>
      </c>
      <c r="AV597" s="138">
        <v>0</v>
      </c>
      <c r="AW597" s="138">
        <v>0</v>
      </c>
      <c r="AX597" s="138">
        <v>0</v>
      </c>
      <c r="AY597" s="138">
        <v>0</v>
      </c>
      <c r="AZ597" s="138">
        <v>0</v>
      </c>
      <c r="BA597" s="138">
        <v>99.249788314987299</v>
      </c>
      <c r="BB597" s="241">
        <v>0</v>
      </c>
    </row>
    <row r="598" spans="1:54" s="174" customFormat="1" ht="18" customHeight="1" x14ac:dyDescent="0.25">
      <c r="A598" s="244">
        <v>21</v>
      </c>
      <c r="B598" s="245">
        <v>225500</v>
      </c>
      <c r="C598" s="238">
        <v>591</v>
      </c>
      <c r="D598" s="239" t="s">
        <v>1739</v>
      </c>
      <c r="E598" s="247">
        <v>5852.3</v>
      </c>
      <c r="F598" s="138">
        <v>5195.6000000000004</v>
      </c>
      <c r="G598" s="138">
        <v>0</v>
      </c>
      <c r="H598" s="138">
        <v>0</v>
      </c>
      <c r="I598" s="138">
        <v>0</v>
      </c>
      <c r="J598" s="138">
        <v>0</v>
      </c>
      <c r="K598" s="138">
        <v>0</v>
      </c>
      <c r="L598" s="138">
        <v>0</v>
      </c>
      <c r="M598" s="138">
        <v>656.7</v>
      </c>
      <c r="N598" s="241">
        <v>0</v>
      </c>
      <c r="O598" s="240">
        <v>6394.8999999999987</v>
      </c>
      <c r="P598" s="138">
        <v>5738.2</v>
      </c>
      <c r="Q598" s="139">
        <v>0</v>
      </c>
      <c r="R598" s="139">
        <v>0</v>
      </c>
      <c r="S598" s="138">
        <v>0</v>
      </c>
      <c r="T598" s="139">
        <v>0</v>
      </c>
      <c r="U598" s="139">
        <v>0</v>
      </c>
      <c r="V598" s="139">
        <v>0</v>
      </c>
      <c r="W598" s="139">
        <v>656.7</v>
      </c>
      <c r="X598" s="242">
        <v>0</v>
      </c>
      <c r="Y598" s="243">
        <v>6394.9</v>
      </c>
      <c r="Z598" s="139">
        <v>5738.2</v>
      </c>
      <c r="AA598" s="139">
        <v>0</v>
      </c>
      <c r="AB598" s="139">
        <v>0</v>
      </c>
      <c r="AC598" s="139">
        <v>0</v>
      </c>
      <c r="AD598" s="149">
        <v>0</v>
      </c>
      <c r="AE598" s="139">
        <v>0</v>
      </c>
      <c r="AF598" s="139">
        <v>0</v>
      </c>
      <c r="AG598" s="140">
        <v>656.7</v>
      </c>
      <c r="AH598" s="142">
        <v>0</v>
      </c>
      <c r="AI598" s="247">
        <v>0</v>
      </c>
      <c r="AJ598" s="138">
        <v>0</v>
      </c>
      <c r="AK598" s="138">
        <v>0</v>
      </c>
      <c r="AL598" s="138">
        <v>0</v>
      </c>
      <c r="AM598" s="138">
        <v>0</v>
      </c>
      <c r="AN598" s="138">
        <v>0</v>
      </c>
      <c r="AO598" s="138">
        <v>0</v>
      </c>
      <c r="AP598" s="138">
        <v>0</v>
      </c>
      <c r="AQ598" s="138">
        <v>0</v>
      </c>
      <c r="AR598" s="241">
        <v>0</v>
      </c>
      <c r="AS598" s="247">
        <v>100.00000000000003</v>
      </c>
      <c r="AT598" s="138">
        <v>100</v>
      </c>
      <c r="AU598" s="138">
        <v>0</v>
      </c>
      <c r="AV598" s="138">
        <v>0</v>
      </c>
      <c r="AW598" s="138">
        <v>0</v>
      </c>
      <c r="AX598" s="138">
        <v>0</v>
      </c>
      <c r="AY598" s="138">
        <v>0</v>
      </c>
      <c r="AZ598" s="138">
        <v>0</v>
      </c>
      <c r="BA598" s="138">
        <v>100</v>
      </c>
      <c r="BB598" s="241">
        <v>0</v>
      </c>
    </row>
    <row r="599" spans="1:54" s="174" customFormat="1" ht="18" customHeight="1" x14ac:dyDescent="0.25">
      <c r="A599" s="244">
        <v>21</v>
      </c>
      <c r="B599" s="245">
        <v>225500</v>
      </c>
      <c r="C599" s="238">
        <v>592</v>
      </c>
      <c r="D599" s="239" t="s">
        <v>1740</v>
      </c>
      <c r="E599" s="247">
        <v>7235.4000000000005</v>
      </c>
      <c r="F599" s="138">
        <v>6354.6</v>
      </c>
      <c r="G599" s="138">
        <v>0</v>
      </c>
      <c r="H599" s="138">
        <v>0</v>
      </c>
      <c r="I599" s="138">
        <v>0</v>
      </c>
      <c r="J599" s="138">
        <v>0</v>
      </c>
      <c r="K599" s="138">
        <v>0</v>
      </c>
      <c r="L599" s="138">
        <v>0</v>
      </c>
      <c r="M599" s="138">
        <v>880.8</v>
      </c>
      <c r="N599" s="241">
        <v>0</v>
      </c>
      <c r="O599" s="240">
        <v>7642.6999999999989</v>
      </c>
      <c r="P599" s="138">
        <v>6761.9</v>
      </c>
      <c r="Q599" s="139">
        <v>0</v>
      </c>
      <c r="R599" s="139">
        <v>0</v>
      </c>
      <c r="S599" s="138">
        <v>0</v>
      </c>
      <c r="T599" s="139">
        <v>0</v>
      </c>
      <c r="U599" s="139">
        <v>0</v>
      </c>
      <c r="V599" s="139">
        <v>0</v>
      </c>
      <c r="W599" s="139">
        <v>880.8</v>
      </c>
      <c r="X599" s="242">
        <v>0</v>
      </c>
      <c r="Y599" s="243">
        <v>7511.3944000000001</v>
      </c>
      <c r="Z599" s="139">
        <v>6630.5944</v>
      </c>
      <c r="AA599" s="139">
        <v>0</v>
      </c>
      <c r="AB599" s="139">
        <v>0</v>
      </c>
      <c r="AC599" s="139">
        <v>0</v>
      </c>
      <c r="AD599" s="149">
        <v>0</v>
      </c>
      <c r="AE599" s="139">
        <v>0</v>
      </c>
      <c r="AF599" s="139">
        <v>0</v>
      </c>
      <c r="AG599" s="140">
        <v>880.8</v>
      </c>
      <c r="AH599" s="142">
        <v>0</v>
      </c>
      <c r="AI599" s="247">
        <v>-131.30559999999878</v>
      </c>
      <c r="AJ599" s="138">
        <v>-131.30559999999969</v>
      </c>
      <c r="AK599" s="138">
        <v>0</v>
      </c>
      <c r="AL599" s="138">
        <v>0</v>
      </c>
      <c r="AM599" s="138">
        <v>0</v>
      </c>
      <c r="AN599" s="138">
        <v>0</v>
      </c>
      <c r="AO599" s="138">
        <v>0</v>
      </c>
      <c r="AP599" s="138">
        <v>0</v>
      </c>
      <c r="AQ599" s="138">
        <v>0</v>
      </c>
      <c r="AR599" s="241">
        <v>0</v>
      </c>
      <c r="AS599" s="247">
        <v>98.28194747929399</v>
      </c>
      <c r="AT599" s="138">
        <v>98.058155252222008</v>
      </c>
      <c r="AU599" s="138">
        <v>0</v>
      </c>
      <c r="AV599" s="138">
        <v>0</v>
      </c>
      <c r="AW599" s="138">
        <v>0</v>
      </c>
      <c r="AX599" s="138">
        <v>0</v>
      </c>
      <c r="AY599" s="138">
        <v>0</v>
      </c>
      <c r="AZ599" s="138">
        <v>0</v>
      </c>
      <c r="BA599" s="138">
        <v>100</v>
      </c>
      <c r="BB599" s="241">
        <v>0</v>
      </c>
    </row>
    <row r="600" spans="1:54" s="174" customFormat="1" ht="18" customHeight="1" x14ac:dyDescent="0.25">
      <c r="A600" s="244">
        <v>21</v>
      </c>
      <c r="B600" s="245">
        <v>225500</v>
      </c>
      <c r="C600" s="238">
        <v>593</v>
      </c>
      <c r="D600" s="239" t="s">
        <v>1741</v>
      </c>
      <c r="E600" s="247">
        <v>5103.4000000000005</v>
      </c>
      <c r="F600" s="138">
        <v>4448.8</v>
      </c>
      <c r="G600" s="138">
        <v>0</v>
      </c>
      <c r="H600" s="138">
        <v>0</v>
      </c>
      <c r="I600" s="138">
        <v>0</v>
      </c>
      <c r="J600" s="138">
        <v>0</v>
      </c>
      <c r="K600" s="138">
        <v>0</v>
      </c>
      <c r="L600" s="138">
        <v>0</v>
      </c>
      <c r="M600" s="138">
        <v>654.6</v>
      </c>
      <c r="N600" s="241">
        <v>0</v>
      </c>
      <c r="O600" s="240">
        <v>5385</v>
      </c>
      <c r="P600" s="138">
        <v>4730.3999999999996</v>
      </c>
      <c r="Q600" s="139">
        <v>0</v>
      </c>
      <c r="R600" s="139">
        <v>0</v>
      </c>
      <c r="S600" s="138">
        <v>0</v>
      </c>
      <c r="T600" s="139">
        <v>0</v>
      </c>
      <c r="U600" s="139">
        <v>0</v>
      </c>
      <c r="V600" s="139">
        <v>0</v>
      </c>
      <c r="W600" s="139">
        <v>654.6</v>
      </c>
      <c r="X600" s="242">
        <v>0</v>
      </c>
      <c r="Y600" s="243">
        <v>3863.9877000000001</v>
      </c>
      <c r="Z600" s="139">
        <v>3209.4140000000002</v>
      </c>
      <c r="AA600" s="139">
        <v>0</v>
      </c>
      <c r="AB600" s="139">
        <v>0</v>
      </c>
      <c r="AC600" s="139">
        <v>0</v>
      </c>
      <c r="AD600" s="149">
        <v>0</v>
      </c>
      <c r="AE600" s="139">
        <v>0</v>
      </c>
      <c r="AF600" s="139">
        <v>0</v>
      </c>
      <c r="AG600" s="140">
        <v>654.57370000000003</v>
      </c>
      <c r="AH600" s="142">
        <v>0</v>
      </c>
      <c r="AI600" s="247">
        <v>-1521.0122999999999</v>
      </c>
      <c r="AJ600" s="138">
        <v>-1520.9859999999994</v>
      </c>
      <c r="AK600" s="138">
        <v>0</v>
      </c>
      <c r="AL600" s="138">
        <v>0</v>
      </c>
      <c r="AM600" s="138">
        <v>0</v>
      </c>
      <c r="AN600" s="138">
        <v>0</v>
      </c>
      <c r="AO600" s="138">
        <v>0</v>
      </c>
      <c r="AP600" s="138">
        <v>0</v>
      </c>
      <c r="AQ600" s="138">
        <v>-2.6299999999991996E-2</v>
      </c>
      <c r="AR600" s="241">
        <v>0</v>
      </c>
      <c r="AS600" s="247">
        <v>71.754646239554319</v>
      </c>
      <c r="AT600" s="138">
        <v>67.846566886521231</v>
      </c>
      <c r="AU600" s="138">
        <v>0</v>
      </c>
      <c r="AV600" s="138">
        <v>0</v>
      </c>
      <c r="AW600" s="138">
        <v>0</v>
      </c>
      <c r="AX600" s="138">
        <v>0</v>
      </c>
      <c r="AY600" s="138">
        <v>0</v>
      </c>
      <c r="AZ600" s="138">
        <v>0</v>
      </c>
      <c r="BA600" s="138">
        <v>99.995982279254505</v>
      </c>
      <c r="BB600" s="241">
        <v>0</v>
      </c>
    </row>
    <row r="601" spans="1:54" s="174" customFormat="1" ht="18" customHeight="1" x14ac:dyDescent="0.25">
      <c r="A601" s="244">
        <v>21</v>
      </c>
      <c r="B601" s="245">
        <v>225500</v>
      </c>
      <c r="C601" s="238">
        <v>594</v>
      </c>
      <c r="D601" s="239" t="s">
        <v>1742</v>
      </c>
      <c r="E601" s="247">
        <v>1622.9</v>
      </c>
      <c r="F601" s="138">
        <v>1416.2</v>
      </c>
      <c r="G601" s="138">
        <v>0</v>
      </c>
      <c r="H601" s="138">
        <v>0</v>
      </c>
      <c r="I601" s="138">
        <v>0</v>
      </c>
      <c r="J601" s="138">
        <v>0</v>
      </c>
      <c r="K601" s="138">
        <v>0</v>
      </c>
      <c r="L601" s="138">
        <v>0</v>
      </c>
      <c r="M601" s="138">
        <v>206.7</v>
      </c>
      <c r="N601" s="241">
        <v>0</v>
      </c>
      <c r="O601" s="240">
        <v>1927.3999999999996</v>
      </c>
      <c r="P601" s="138">
        <v>1720.6999999999998</v>
      </c>
      <c r="Q601" s="139">
        <v>0</v>
      </c>
      <c r="R601" s="139">
        <v>0</v>
      </c>
      <c r="S601" s="138">
        <v>0</v>
      </c>
      <c r="T601" s="139">
        <v>0</v>
      </c>
      <c r="U601" s="139">
        <v>0</v>
      </c>
      <c r="V601" s="139">
        <v>0</v>
      </c>
      <c r="W601" s="139">
        <v>206.7</v>
      </c>
      <c r="X601" s="242">
        <v>0</v>
      </c>
      <c r="Y601" s="243">
        <v>1746.2275</v>
      </c>
      <c r="Z601" s="139">
        <v>1539.5274999999999</v>
      </c>
      <c r="AA601" s="139">
        <v>0</v>
      </c>
      <c r="AB601" s="139">
        <v>0</v>
      </c>
      <c r="AC601" s="139">
        <v>0</v>
      </c>
      <c r="AD601" s="149">
        <v>0</v>
      </c>
      <c r="AE601" s="139">
        <v>0</v>
      </c>
      <c r="AF601" s="139">
        <v>0</v>
      </c>
      <c r="AG601" s="140">
        <v>206.7</v>
      </c>
      <c r="AH601" s="142">
        <v>0</v>
      </c>
      <c r="AI601" s="247">
        <v>-181.17249999999967</v>
      </c>
      <c r="AJ601" s="138">
        <v>-181.1724999999999</v>
      </c>
      <c r="AK601" s="138">
        <v>0</v>
      </c>
      <c r="AL601" s="138">
        <v>0</v>
      </c>
      <c r="AM601" s="138">
        <v>0</v>
      </c>
      <c r="AN601" s="138">
        <v>0</v>
      </c>
      <c r="AO601" s="138">
        <v>0</v>
      </c>
      <c r="AP601" s="138">
        <v>0</v>
      </c>
      <c r="AQ601" s="138">
        <v>0</v>
      </c>
      <c r="AR601" s="241">
        <v>0</v>
      </c>
      <c r="AS601" s="247">
        <v>90.600160838435215</v>
      </c>
      <c r="AT601" s="138">
        <v>89.471000174347665</v>
      </c>
      <c r="AU601" s="138">
        <v>0</v>
      </c>
      <c r="AV601" s="138">
        <v>0</v>
      </c>
      <c r="AW601" s="138">
        <v>0</v>
      </c>
      <c r="AX601" s="138">
        <v>0</v>
      </c>
      <c r="AY601" s="138">
        <v>0</v>
      </c>
      <c r="AZ601" s="138">
        <v>0</v>
      </c>
      <c r="BA601" s="138">
        <v>100</v>
      </c>
      <c r="BB601" s="241">
        <v>0</v>
      </c>
    </row>
    <row r="602" spans="1:54" s="174" customFormat="1" ht="18" customHeight="1" x14ac:dyDescent="0.25">
      <c r="A602" s="244">
        <v>21</v>
      </c>
      <c r="B602" s="245">
        <v>225500</v>
      </c>
      <c r="C602" s="238">
        <v>595</v>
      </c>
      <c r="D602" s="239" t="s">
        <v>1743</v>
      </c>
      <c r="E602" s="247">
        <v>3217.1</v>
      </c>
      <c r="F602" s="138">
        <v>2859.1</v>
      </c>
      <c r="G602" s="138">
        <v>0</v>
      </c>
      <c r="H602" s="138">
        <v>0</v>
      </c>
      <c r="I602" s="138">
        <v>0</v>
      </c>
      <c r="J602" s="138">
        <v>0</v>
      </c>
      <c r="K602" s="138">
        <v>0</v>
      </c>
      <c r="L602" s="138">
        <v>0</v>
      </c>
      <c r="M602" s="138">
        <v>358</v>
      </c>
      <c r="N602" s="241">
        <v>0</v>
      </c>
      <c r="O602" s="240">
        <v>3393</v>
      </c>
      <c r="P602" s="138">
        <v>3035</v>
      </c>
      <c r="Q602" s="139">
        <v>0</v>
      </c>
      <c r="R602" s="139">
        <v>0</v>
      </c>
      <c r="S602" s="138">
        <v>0</v>
      </c>
      <c r="T602" s="139">
        <v>0</v>
      </c>
      <c r="U602" s="139">
        <v>0</v>
      </c>
      <c r="V602" s="139">
        <v>0</v>
      </c>
      <c r="W602" s="139">
        <v>358</v>
      </c>
      <c r="X602" s="242">
        <v>0</v>
      </c>
      <c r="Y602" s="243">
        <v>2169.4321</v>
      </c>
      <c r="Z602" s="139">
        <v>1814.3941</v>
      </c>
      <c r="AA602" s="139">
        <v>0</v>
      </c>
      <c r="AB602" s="139">
        <v>0</v>
      </c>
      <c r="AC602" s="139">
        <v>0</v>
      </c>
      <c r="AD602" s="149">
        <v>0</v>
      </c>
      <c r="AE602" s="139">
        <v>0</v>
      </c>
      <c r="AF602" s="139">
        <v>0</v>
      </c>
      <c r="AG602" s="140">
        <v>355.03800000000001</v>
      </c>
      <c r="AH602" s="142">
        <v>0</v>
      </c>
      <c r="AI602" s="247">
        <v>-1223.5679</v>
      </c>
      <c r="AJ602" s="138">
        <v>-1220.6059</v>
      </c>
      <c r="AK602" s="138">
        <v>0</v>
      </c>
      <c r="AL602" s="138">
        <v>0</v>
      </c>
      <c r="AM602" s="138">
        <v>0</v>
      </c>
      <c r="AN602" s="138">
        <v>0</v>
      </c>
      <c r="AO602" s="138">
        <v>0</v>
      </c>
      <c r="AP602" s="138">
        <v>0</v>
      </c>
      <c r="AQ602" s="138">
        <v>-2.9619999999999891</v>
      </c>
      <c r="AR602" s="241">
        <v>0</v>
      </c>
      <c r="AS602" s="247">
        <v>63.938464485705857</v>
      </c>
      <c r="AT602" s="138">
        <v>59.782342668863265</v>
      </c>
      <c r="AU602" s="138">
        <v>0</v>
      </c>
      <c r="AV602" s="138">
        <v>0</v>
      </c>
      <c r="AW602" s="138">
        <v>0</v>
      </c>
      <c r="AX602" s="138">
        <v>0</v>
      </c>
      <c r="AY602" s="138">
        <v>0</v>
      </c>
      <c r="AZ602" s="138">
        <v>0</v>
      </c>
      <c r="BA602" s="138">
        <v>99.172625698324026</v>
      </c>
      <c r="BB602" s="241">
        <v>0</v>
      </c>
    </row>
    <row r="603" spans="1:54" s="174" customFormat="1" ht="18" customHeight="1" x14ac:dyDescent="0.25">
      <c r="A603" s="244">
        <v>21</v>
      </c>
      <c r="B603" s="245">
        <v>225500</v>
      </c>
      <c r="C603" s="238">
        <v>596</v>
      </c>
      <c r="D603" s="239" t="s">
        <v>1744</v>
      </c>
      <c r="E603" s="247">
        <v>4368.8</v>
      </c>
      <c r="F603" s="138">
        <v>3861.8</v>
      </c>
      <c r="G603" s="138">
        <v>0</v>
      </c>
      <c r="H603" s="138">
        <v>0</v>
      </c>
      <c r="I603" s="138">
        <v>0</v>
      </c>
      <c r="J603" s="138">
        <v>0</v>
      </c>
      <c r="K603" s="138">
        <v>0</v>
      </c>
      <c r="L603" s="138">
        <v>0</v>
      </c>
      <c r="M603" s="138">
        <v>507</v>
      </c>
      <c r="N603" s="241">
        <v>0</v>
      </c>
      <c r="O603" s="240">
        <v>4822.6000000000004</v>
      </c>
      <c r="P603" s="138">
        <v>4315.6000000000004</v>
      </c>
      <c r="Q603" s="139">
        <v>0</v>
      </c>
      <c r="R603" s="139">
        <v>0</v>
      </c>
      <c r="S603" s="138">
        <v>0</v>
      </c>
      <c r="T603" s="139">
        <v>0</v>
      </c>
      <c r="U603" s="139">
        <v>0</v>
      </c>
      <c r="V603" s="139">
        <v>0</v>
      </c>
      <c r="W603" s="139">
        <v>507</v>
      </c>
      <c r="X603" s="242">
        <v>0</v>
      </c>
      <c r="Y603" s="243">
        <v>4822.5452000000005</v>
      </c>
      <c r="Z603" s="139">
        <v>4315.6000000000004</v>
      </c>
      <c r="AA603" s="139">
        <v>0</v>
      </c>
      <c r="AB603" s="139">
        <v>0</v>
      </c>
      <c r="AC603" s="139">
        <v>0</v>
      </c>
      <c r="AD603" s="149">
        <v>0</v>
      </c>
      <c r="AE603" s="139">
        <v>0</v>
      </c>
      <c r="AF603" s="139">
        <v>0</v>
      </c>
      <c r="AG603" s="140">
        <v>506.9452</v>
      </c>
      <c r="AH603" s="142">
        <v>0</v>
      </c>
      <c r="AI603" s="247">
        <v>-5.4799999999886495E-2</v>
      </c>
      <c r="AJ603" s="138">
        <v>0</v>
      </c>
      <c r="AK603" s="138">
        <v>0</v>
      </c>
      <c r="AL603" s="138">
        <v>0</v>
      </c>
      <c r="AM603" s="138">
        <v>0</v>
      </c>
      <c r="AN603" s="138">
        <v>0</v>
      </c>
      <c r="AO603" s="138">
        <v>0</v>
      </c>
      <c r="AP603" s="138">
        <v>0</v>
      </c>
      <c r="AQ603" s="138">
        <v>-5.4800000000000182E-2</v>
      </c>
      <c r="AR603" s="241">
        <v>0</v>
      </c>
      <c r="AS603" s="247">
        <v>99.998863683490242</v>
      </c>
      <c r="AT603" s="138">
        <v>100</v>
      </c>
      <c r="AU603" s="138">
        <v>0</v>
      </c>
      <c r="AV603" s="138">
        <v>0</v>
      </c>
      <c r="AW603" s="138">
        <v>0</v>
      </c>
      <c r="AX603" s="138">
        <v>0</v>
      </c>
      <c r="AY603" s="138">
        <v>0</v>
      </c>
      <c r="AZ603" s="138">
        <v>0</v>
      </c>
      <c r="BA603" s="138">
        <v>99.989191321499021</v>
      </c>
      <c r="BB603" s="241">
        <v>0</v>
      </c>
    </row>
    <row r="604" spans="1:54" s="174" customFormat="1" ht="18" customHeight="1" x14ac:dyDescent="0.25">
      <c r="A604" s="244">
        <v>21</v>
      </c>
      <c r="B604" s="245">
        <v>225500</v>
      </c>
      <c r="C604" s="238">
        <v>597</v>
      </c>
      <c r="D604" s="239" t="s">
        <v>1745</v>
      </c>
      <c r="E604" s="247">
        <v>2659.3</v>
      </c>
      <c r="F604" s="138">
        <v>2306.3000000000002</v>
      </c>
      <c r="G604" s="138">
        <v>0</v>
      </c>
      <c r="H604" s="138">
        <v>0</v>
      </c>
      <c r="I604" s="138">
        <v>0</v>
      </c>
      <c r="J604" s="138">
        <v>0</v>
      </c>
      <c r="K604" s="138">
        <v>0</v>
      </c>
      <c r="L604" s="138">
        <v>0</v>
      </c>
      <c r="M604" s="138">
        <v>353</v>
      </c>
      <c r="N604" s="241">
        <v>0</v>
      </c>
      <c r="O604" s="240">
        <v>2905.6</v>
      </c>
      <c r="P604" s="138">
        <v>2452.6</v>
      </c>
      <c r="Q604" s="139">
        <v>0</v>
      </c>
      <c r="R604" s="139">
        <v>0</v>
      </c>
      <c r="S604" s="138">
        <v>0</v>
      </c>
      <c r="T604" s="139">
        <v>0</v>
      </c>
      <c r="U604" s="139">
        <v>0</v>
      </c>
      <c r="V604" s="139">
        <v>100</v>
      </c>
      <c r="W604" s="139">
        <v>353</v>
      </c>
      <c r="X604" s="242">
        <v>0</v>
      </c>
      <c r="Y604" s="243">
        <v>2741.8778999999995</v>
      </c>
      <c r="Z604" s="139">
        <v>2290.4867999999997</v>
      </c>
      <c r="AA604" s="139">
        <v>0</v>
      </c>
      <c r="AB604" s="139">
        <v>0</v>
      </c>
      <c r="AC604" s="139">
        <v>0</v>
      </c>
      <c r="AD604" s="149">
        <v>0</v>
      </c>
      <c r="AE604" s="139">
        <v>0</v>
      </c>
      <c r="AF604" s="139">
        <v>98.391099999999994</v>
      </c>
      <c r="AG604" s="140">
        <v>353</v>
      </c>
      <c r="AH604" s="142">
        <v>0</v>
      </c>
      <c r="AI604" s="247">
        <v>-163.72210000000041</v>
      </c>
      <c r="AJ604" s="138">
        <v>-162.11320000000023</v>
      </c>
      <c r="AK604" s="138">
        <v>0</v>
      </c>
      <c r="AL604" s="138">
        <v>0</v>
      </c>
      <c r="AM604" s="138">
        <v>0</v>
      </c>
      <c r="AN604" s="138">
        <v>0</v>
      </c>
      <c r="AO604" s="138">
        <v>0</v>
      </c>
      <c r="AP604" s="138">
        <v>-1.6089000000000055</v>
      </c>
      <c r="AQ604" s="138">
        <v>0</v>
      </c>
      <c r="AR604" s="241">
        <v>0</v>
      </c>
      <c r="AS604" s="247">
        <v>94.365291161894262</v>
      </c>
      <c r="AT604" s="138">
        <v>93.390149229389209</v>
      </c>
      <c r="AU604" s="138">
        <v>0</v>
      </c>
      <c r="AV604" s="138">
        <v>0</v>
      </c>
      <c r="AW604" s="138">
        <v>0</v>
      </c>
      <c r="AX604" s="138">
        <v>0</v>
      </c>
      <c r="AY604" s="138">
        <v>0</v>
      </c>
      <c r="AZ604" s="138">
        <v>98.391099999999994</v>
      </c>
      <c r="BA604" s="138">
        <v>100</v>
      </c>
      <c r="BB604" s="241">
        <v>0</v>
      </c>
    </row>
    <row r="605" spans="1:54" s="174" customFormat="1" ht="18" customHeight="1" x14ac:dyDescent="0.25">
      <c r="A605" s="244">
        <v>21</v>
      </c>
      <c r="B605" s="245">
        <v>225500</v>
      </c>
      <c r="C605" s="238">
        <v>598</v>
      </c>
      <c r="D605" s="239" t="s">
        <v>1746</v>
      </c>
      <c r="E605" s="247">
        <v>3840.8</v>
      </c>
      <c r="F605" s="138">
        <v>3371.9</v>
      </c>
      <c r="G605" s="138">
        <v>0</v>
      </c>
      <c r="H605" s="138">
        <v>0</v>
      </c>
      <c r="I605" s="138">
        <v>0</v>
      </c>
      <c r="J605" s="138">
        <v>0</v>
      </c>
      <c r="K605" s="138">
        <v>0</v>
      </c>
      <c r="L605" s="138">
        <v>0</v>
      </c>
      <c r="M605" s="138">
        <v>468.9</v>
      </c>
      <c r="N605" s="241">
        <v>0</v>
      </c>
      <c r="O605" s="240">
        <v>4137.7</v>
      </c>
      <c r="P605" s="138">
        <v>3668.8</v>
      </c>
      <c r="Q605" s="139">
        <v>0</v>
      </c>
      <c r="R605" s="139">
        <v>0</v>
      </c>
      <c r="S605" s="138">
        <v>0</v>
      </c>
      <c r="T605" s="139">
        <v>0</v>
      </c>
      <c r="U605" s="139">
        <v>0</v>
      </c>
      <c r="V605" s="139">
        <v>0</v>
      </c>
      <c r="W605" s="139">
        <v>468.9</v>
      </c>
      <c r="X605" s="242">
        <v>0</v>
      </c>
      <c r="Y605" s="243">
        <v>3816.4</v>
      </c>
      <c r="Z605" s="139">
        <v>3348.1</v>
      </c>
      <c r="AA605" s="139">
        <v>0</v>
      </c>
      <c r="AB605" s="139">
        <v>0</v>
      </c>
      <c r="AC605" s="139">
        <v>0</v>
      </c>
      <c r="AD605" s="149">
        <v>0</v>
      </c>
      <c r="AE605" s="139">
        <v>0</v>
      </c>
      <c r="AF605" s="139">
        <v>0</v>
      </c>
      <c r="AG605" s="140">
        <v>468.27</v>
      </c>
      <c r="AH605" s="142">
        <v>0</v>
      </c>
      <c r="AI605" s="247">
        <v>-321.29999999999973</v>
      </c>
      <c r="AJ605" s="138">
        <v>-320.70000000000027</v>
      </c>
      <c r="AK605" s="138">
        <v>0</v>
      </c>
      <c r="AL605" s="138">
        <v>0</v>
      </c>
      <c r="AM605" s="138">
        <v>0</v>
      </c>
      <c r="AN605" s="138">
        <v>0</v>
      </c>
      <c r="AO605" s="138">
        <v>0</v>
      </c>
      <c r="AP605" s="138">
        <v>0</v>
      </c>
      <c r="AQ605" s="138">
        <v>-0.62999999999999545</v>
      </c>
      <c r="AR605" s="241">
        <v>0</v>
      </c>
      <c r="AS605" s="247">
        <v>92.23481644391812</v>
      </c>
      <c r="AT605" s="138">
        <v>91.25872219799389</v>
      </c>
      <c r="AU605" s="138">
        <v>0</v>
      </c>
      <c r="AV605" s="138">
        <v>0</v>
      </c>
      <c r="AW605" s="138">
        <v>0</v>
      </c>
      <c r="AX605" s="138">
        <v>0</v>
      </c>
      <c r="AY605" s="138">
        <v>0</v>
      </c>
      <c r="AZ605" s="138">
        <v>0</v>
      </c>
      <c r="BA605" s="138">
        <v>99.865642994241838</v>
      </c>
      <c r="BB605" s="241">
        <v>0</v>
      </c>
    </row>
    <row r="606" spans="1:54" s="174" customFormat="1" ht="18" customHeight="1" x14ac:dyDescent="0.25">
      <c r="A606" s="244">
        <v>21</v>
      </c>
      <c r="B606" s="245">
        <v>225500</v>
      </c>
      <c r="C606" s="238">
        <v>599</v>
      </c>
      <c r="D606" s="239" t="s">
        <v>1747</v>
      </c>
      <c r="E606" s="247">
        <v>1507.4</v>
      </c>
      <c r="F606" s="138">
        <v>1371</v>
      </c>
      <c r="G606" s="138">
        <v>0</v>
      </c>
      <c r="H606" s="138">
        <v>0</v>
      </c>
      <c r="I606" s="138">
        <v>0</v>
      </c>
      <c r="J606" s="138">
        <v>0</v>
      </c>
      <c r="K606" s="138">
        <v>0</v>
      </c>
      <c r="L606" s="138">
        <v>0</v>
      </c>
      <c r="M606" s="138">
        <v>136.4</v>
      </c>
      <c r="N606" s="241">
        <v>0</v>
      </c>
      <c r="O606" s="240">
        <v>1670.2</v>
      </c>
      <c r="P606" s="138">
        <v>1533.8</v>
      </c>
      <c r="Q606" s="139">
        <v>0</v>
      </c>
      <c r="R606" s="139">
        <v>0</v>
      </c>
      <c r="S606" s="138">
        <v>0</v>
      </c>
      <c r="T606" s="139">
        <v>0</v>
      </c>
      <c r="U606" s="139">
        <v>0</v>
      </c>
      <c r="V606" s="139">
        <v>0</v>
      </c>
      <c r="W606" s="139">
        <v>136.4</v>
      </c>
      <c r="X606" s="242">
        <v>0</v>
      </c>
      <c r="Y606" s="243">
        <v>1583.3</v>
      </c>
      <c r="Z606" s="139">
        <v>1446.9</v>
      </c>
      <c r="AA606" s="139">
        <v>0</v>
      </c>
      <c r="AB606" s="139">
        <v>0</v>
      </c>
      <c r="AC606" s="139">
        <v>0</v>
      </c>
      <c r="AD606" s="149">
        <v>0</v>
      </c>
      <c r="AE606" s="139">
        <v>0</v>
      </c>
      <c r="AF606" s="139">
        <v>0</v>
      </c>
      <c r="AG606" s="140">
        <v>136.38900000000001</v>
      </c>
      <c r="AH606" s="142">
        <v>0</v>
      </c>
      <c r="AI606" s="247">
        <v>-86.900000000000091</v>
      </c>
      <c r="AJ606" s="138">
        <v>-86.899999999999864</v>
      </c>
      <c r="AK606" s="138">
        <v>0</v>
      </c>
      <c r="AL606" s="138">
        <v>0</v>
      </c>
      <c r="AM606" s="138">
        <v>0</v>
      </c>
      <c r="AN606" s="138">
        <v>0</v>
      </c>
      <c r="AO606" s="138">
        <v>0</v>
      </c>
      <c r="AP606" s="138">
        <v>0</v>
      </c>
      <c r="AQ606" s="138">
        <v>-1.099999999999568E-2</v>
      </c>
      <c r="AR606" s="241">
        <v>0</v>
      </c>
      <c r="AS606" s="247">
        <v>94.797030295772956</v>
      </c>
      <c r="AT606" s="138">
        <v>94.33433302907811</v>
      </c>
      <c r="AU606" s="138">
        <v>0</v>
      </c>
      <c r="AV606" s="138">
        <v>0</v>
      </c>
      <c r="AW606" s="138">
        <v>0</v>
      </c>
      <c r="AX606" s="138">
        <v>0</v>
      </c>
      <c r="AY606" s="138">
        <v>0</v>
      </c>
      <c r="AZ606" s="138">
        <v>0</v>
      </c>
      <c r="BA606" s="138">
        <v>99.991935483870975</v>
      </c>
      <c r="BB606" s="241">
        <v>0</v>
      </c>
    </row>
    <row r="607" spans="1:54" s="174" customFormat="1" ht="18" customHeight="1" x14ac:dyDescent="0.25">
      <c r="A607" s="244">
        <v>21</v>
      </c>
      <c r="B607" s="245">
        <v>225500</v>
      </c>
      <c r="C607" s="238">
        <v>600</v>
      </c>
      <c r="D607" s="239" t="s">
        <v>1748</v>
      </c>
      <c r="E607" s="247">
        <v>3033.8</v>
      </c>
      <c r="F607" s="138">
        <v>2727.4</v>
      </c>
      <c r="G607" s="138">
        <v>0</v>
      </c>
      <c r="H607" s="138">
        <v>0</v>
      </c>
      <c r="I607" s="138">
        <v>0</v>
      </c>
      <c r="J607" s="138">
        <v>0</v>
      </c>
      <c r="K607" s="138">
        <v>0</v>
      </c>
      <c r="L607" s="138">
        <v>0</v>
      </c>
      <c r="M607" s="138">
        <v>306.39999999999998</v>
      </c>
      <c r="N607" s="241">
        <v>0</v>
      </c>
      <c r="O607" s="240">
        <v>3182.9999999999995</v>
      </c>
      <c r="P607" s="138">
        <v>2876.6</v>
      </c>
      <c r="Q607" s="139">
        <v>0</v>
      </c>
      <c r="R607" s="139">
        <v>0</v>
      </c>
      <c r="S607" s="138">
        <v>0</v>
      </c>
      <c r="T607" s="139">
        <v>0</v>
      </c>
      <c r="U607" s="139">
        <v>0</v>
      </c>
      <c r="V607" s="139">
        <v>0</v>
      </c>
      <c r="W607" s="139">
        <v>306.39999999999998</v>
      </c>
      <c r="X607" s="242">
        <v>0</v>
      </c>
      <c r="Y607" s="243">
        <v>3119.2510000000002</v>
      </c>
      <c r="Z607" s="139">
        <v>2812.8510000000001</v>
      </c>
      <c r="AA607" s="139">
        <v>0</v>
      </c>
      <c r="AB607" s="139">
        <v>0</v>
      </c>
      <c r="AC607" s="139">
        <v>0</v>
      </c>
      <c r="AD607" s="149">
        <v>0</v>
      </c>
      <c r="AE607" s="139">
        <v>0</v>
      </c>
      <c r="AF607" s="139">
        <v>0</v>
      </c>
      <c r="AG607" s="140">
        <v>306.39999999999998</v>
      </c>
      <c r="AH607" s="142">
        <v>0</v>
      </c>
      <c r="AI607" s="247">
        <v>-63.748999999999342</v>
      </c>
      <c r="AJ607" s="138">
        <v>-63.748999999999796</v>
      </c>
      <c r="AK607" s="138">
        <v>0</v>
      </c>
      <c r="AL607" s="138">
        <v>0</v>
      </c>
      <c r="AM607" s="138">
        <v>0</v>
      </c>
      <c r="AN607" s="138">
        <v>0</v>
      </c>
      <c r="AO607" s="138">
        <v>0</v>
      </c>
      <c r="AP607" s="138">
        <v>0</v>
      </c>
      <c r="AQ607" s="138">
        <v>0</v>
      </c>
      <c r="AR607" s="241">
        <v>0</v>
      </c>
      <c r="AS607" s="247">
        <v>97.997203895695904</v>
      </c>
      <c r="AT607" s="138">
        <v>97.783876798998818</v>
      </c>
      <c r="AU607" s="138">
        <v>0</v>
      </c>
      <c r="AV607" s="138">
        <v>0</v>
      </c>
      <c r="AW607" s="138">
        <v>0</v>
      </c>
      <c r="AX607" s="138">
        <v>0</v>
      </c>
      <c r="AY607" s="138">
        <v>0</v>
      </c>
      <c r="AZ607" s="138">
        <v>0</v>
      </c>
      <c r="BA607" s="138">
        <v>100</v>
      </c>
      <c r="BB607" s="241">
        <v>0</v>
      </c>
    </row>
    <row r="608" spans="1:54" s="174" customFormat="1" ht="18" customHeight="1" x14ac:dyDescent="0.25">
      <c r="A608" s="244">
        <v>0</v>
      </c>
      <c r="B608" s="244"/>
      <c r="C608" s="238">
        <v>601</v>
      </c>
      <c r="D608" s="239"/>
      <c r="E608" s="240">
        <v>0</v>
      </c>
      <c r="F608" s="138"/>
      <c r="G608" s="138"/>
      <c r="H608" s="138"/>
      <c r="I608" s="138"/>
      <c r="J608" s="138"/>
      <c r="K608" s="138"/>
      <c r="L608" s="138"/>
      <c r="M608" s="138"/>
      <c r="N608" s="241"/>
      <c r="O608" s="240">
        <v>0</v>
      </c>
      <c r="P608" s="138">
        <v>0</v>
      </c>
      <c r="Q608" s="139"/>
      <c r="R608" s="139"/>
      <c r="S608" s="138">
        <v>0</v>
      </c>
      <c r="T608" s="139">
        <v>0</v>
      </c>
      <c r="U608" s="139"/>
      <c r="V608" s="139"/>
      <c r="W608" s="139"/>
      <c r="X608" s="242"/>
      <c r="Y608" s="243">
        <v>0</v>
      </c>
      <c r="Z608" s="139">
        <v>0</v>
      </c>
      <c r="AA608" s="139"/>
      <c r="AB608" s="139"/>
      <c r="AC608" s="139">
        <v>0</v>
      </c>
      <c r="AD608" s="149">
        <v>0</v>
      </c>
      <c r="AE608" s="139"/>
      <c r="AF608" s="139"/>
      <c r="AG608" s="140"/>
      <c r="AH608" s="142"/>
      <c r="AI608" s="240">
        <v>0</v>
      </c>
      <c r="AJ608" s="138">
        <v>0</v>
      </c>
      <c r="AK608" s="138">
        <v>0</v>
      </c>
      <c r="AL608" s="138">
        <v>0</v>
      </c>
      <c r="AM608" s="138">
        <v>0</v>
      </c>
      <c r="AN608" s="138">
        <v>0</v>
      </c>
      <c r="AO608" s="138">
        <v>0</v>
      </c>
      <c r="AP608" s="138">
        <v>0</v>
      </c>
      <c r="AQ608" s="138">
        <v>0</v>
      </c>
      <c r="AR608" s="241">
        <v>0</v>
      </c>
      <c r="AS608" s="240">
        <v>0</v>
      </c>
      <c r="AT608" s="138">
        <v>0</v>
      </c>
      <c r="AU608" s="138">
        <v>0</v>
      </c>
      <c r="AV608" s="138">
        <v>0</v>
      </c>
      <c r="AW608" s="138">
        <v>0</v>
      </c>
      <c r="AX608" s="138">
        <v>0</v>
      </c>
      <c r="AY608" s="138">
        <v>0</v>
      </c>
      <c r="AZ608" s="138">
        <v>0</v>
      </c>
      <c r="BA608" s="138">
        <v>0</v>
      </c>
      <c r="BB608" s="241">
        <v>0</v>
      </c>
    </row>
    <row r="609" spans="1:54" s="174" customFormat="1" ht="18" customHeight="1" x14ac:dyDescent="0.25">
      <c r="A609" s="244">
        <v>20</v>
      </c>
      <c r="B609" s="245">
        <v>225700</v>
      </c>
      <c r="C609" s="238">
        <v>602</v>
      </c>
      <c r="D609" s="246" t="s">
        <v>1749</v>
      </c>
      <c r="E609" s="247">
        <v>129496.49999999999</v>
      </c>
      <c r="F609" s="144">
        <v>106861.49999999999</v>
      </c>
      <c r="G609" s="144">
        <v>500</v>
      </c>
      <c r="H609" s="144">
        <v>2452.8000000000002</v>
      </c>
      <c r="I609" s="144">
        <v>2473.5</v>
      </c>
      <c r="J609" s="144">
        <v>0</v>
      </c>
      <c r="K609" s="144">
        <v>0</v>
      </c>
      <c r="L609" s="144">
        <v>4078.4</v>
      </c>
      <c r="M609" s="144">
        <v>12141.7</v>
      </c>
      <c r="N609" s="248">
        <v>988.6</v>
      </c>
      <c r="O609" s="247">
        <v>138705.30000000002</v>
      </c>
      <c r="P609" s="144">
        <v>115905.5</v>
      </c>
      <c r="Q609" s="144">
        <v>500</v>
      </c>
      <c r="R609" s="144">
        <v>61.5</v>
      </c>
      <c r="S609" s="144">
        <v>2556.1</v>
      </c>
      <c r="T609" s="144">
        <v>2473.5</v>
      </c>
      <c r="U609" s="144">
        <v>0</v>
      </c>
      <c r="V609" s="144">
        <v>4078.4</v>
      </c>
      <c r="W609" s="144">
        <v>12141.7</v>
      </c>
      <c r="X609" s="248">
        <v>988.6</v>
      </c>
      <c r="Y609" s="247">
        <v>134158.18540000002</v>
      </c>
      <c r="Z609" s="144">
        <v>112181.96449999999</v>
      </c>
      <c r="AA609" s="144">
        <v>499.99860000000001</v>
      </c>
      <c r="AB609" s="144">
        <v>61.5</v>
      </c>
      <c r="AC609" s="144">
        <v>2523.1485000000002</v>
      </c>
      <c r="AD609" s="149">
        <v>1765.3778</v>
      </c>
      <c r="AE609" s="144">
        <v>0</v>
      </c>
      <c r="AF609" s="144">
        <v>4062.1971000000003</v>
      </c>
      <c r="AG609" s="144">
        <v>12075.398900000002</v>
      </c>
      <c r="AH609" s="248">
        <v>988.6</v>
      </c>
      <c r="AI609" s="247">
        <v>-4547.1146000000008</v>
      </c>
      <c r="AJ609" s="144">
        <v>-3723.5355000000127</v>
      </c>
      <c r="AK609" s="144">
        <v>-1.3999999999896318E-3</v>
      </c>
      <c r="AL609" s="144">
        <v>0</v>
      </c>
      <c r="AM609" s="144">
        <v>-32.951499999999669</v>
      </c>
      <c r="AN609" s="144">
        <v>-708.12220000000002</v>
      </c>
      <c r="AO609" s="144">
        <v>0</v>
      </c>
      <c r="AP609" s="144">
        <v>-16.202899999999772</v>
      </c>
      <c r="AQ609" s="144">
        <v>-66.301099999998769</v>
      </c>
      <c r="AR609" s="248">
        <v>0</v>
      </c>
      <c r="AS609" s="247">
        <v>96.721744158298208</v>
      </c>
      <c r="AT609" s="144">
        <v>96.787438473584075</v>
      </c>
      <c r="AU609" s="144">
        <v>99.999719999999996</v>
      </c>
      <c r="AV609" s="144">
        <v>100</v>
      </c>
      <c r="AW609" s="144">
        <v>98.710868119400658</v>
      </c>
      <c r="AX609" s="144">
        <v>71.3716515059632</v>
      </c>
      <c r="AY609" s="144">
        <v>0</v>
      </c>
      <c r="AZ609" s="144">
        <v>99.602714299725392</v>
      </c>
      <c r="BA609" s="144">
        <v>99.453938904766233</v>
      </c>
      <c r="BB609" s="248">
        <v>100</v>
      </c>
    </row>
    <row r="610" spans="1:54" s="237" customFormat="1" ht="18" customHeight="1" x14ac:dyDescent="0.2">
      <c r="A610" s="244">
        <v>22</v>
      </c>
      <c r="B610" s="245">
        <v>225700</v>
      </c>
      <c r="C610" s="238">
        <v>603</v>
      </c>
      <c r="D610" s="246" t="s">
        <v>1265</v>
      </c>
      <c r="E610" s="247">
        <v>83390.500000000015</v>
      </c>
      <c r="F610" s="144">
        <v>72221.2</v>
      </c>
      <c r="G610" s="144">
        <v>500</v>
      </c>
      <c r="H610" s="144">
        <v>899.6</v>
      </c>
      <c r="I610" s="144">
        <v>2473.5</v>
      </c>
      <c r="J610" s="144">
        <v>0</v>
      </c>
      <c r="K610" s="144">
        <v>0</v>
      </c>
      <c r="L610" s="144">
        <v>0</v>
      </c>
      <c r="M610" s="144">
        <v>6307.6</v>
      </c>
      <c r="N610" s="248">
        <v>988.6</v>
      </c>
      <c r="O610" s="247">
        <v>89717.400000000009</v>
      </c>
      <c r="P610" s="144">
        <v>78412.3</v>
      </c>
      <c r="Q610" s="144">
        <v>500</v>
      </c>
      <c r="R610" s="144">
        <v>61.5</v>
      </c>
      <c r="S610" s="144">
        <v>973.9</v>
      </c>
      <c r="T610" s="144">
        <v>2473.5</v>
      </c>
      <c r="U610" s="144">
        <v>0</v>
      </c>
      <c r="V610" s="144">
        <v>0</v>
      </c>
      <c r="W610" s="144">
        <v>6307.6</v>
      </c>
      <c r="X610" s="248">
        <v>988.6</v>
      </c>
      <c r="Y610" s="247">
        <v>87618.277200000011</v>
      </c>
      <c r="Z610" s="144">
        <v>77040.460699999996</v>
      </c>
      <c r="AA610" s="144">
        <v>499.99860000000001</v>
      </c>
      <c r="AB610" s="144">
        <v>61.5</v>
      </c>
      <c r="AC610" s="144">
        <v>959.92139999999995</v>
      </c>
      <c r="AD610" s="149">
        <v>1765.3778</v>
      </c>
      <c r="AE610" s="144">
        <v>0</v>
      </c>
      <c r="AF610" s="144">
        <v>0</v>
      </c>
      <c r="AG610" s="144">
        <v>6302.4187000000002</v>
      </c>
      <c r="AH610" s="248">
        <v>988.6</v>
      </c>
      <c r="AI610" s="247">
        <v>-2099.1227999999974</v>
      </c>
      <c r="AJ610" s="144">
        <v>-1371.8393000000069</v>
      </c>
      <c r="AK610" s="144">
        <v>-1.3999999999896318E-3</v>
      </c>
      <c r="AL610" s="144">
        <v>0</v>
      </c>
      <c r="AM610" s="144">
        <v>-13.978600000000029</v>
      </c>
      <c r="AN610" s="144">
        <v>-708.12220000000002</v>
      </c>
      <c r="AO610" s="144">
        <v>0</v>
      </c>
      <c r="AP610" s="144">
        <v>0</v>
      </c>
      <c r="AQ610" s="144">
        <v>-5.1813000000001921</v>
      </c>
      <c r="AR610" s="248">
        <v>0</v>
      </c>
      <c r="AS610" s="247">
        <v>97.660294658561213</v>
      </c>
      <c r="AT610" s="144">
        <v>98.250479452840935</v>
      </c>
      <c r="AU610" s="144">
        <v>99.999719999999996</v>
      </c>
      <c r="AV610" s="144">
        <v>100</v>
      </c>
      <c r="AW610" s="144">
        <v>98.564678098367381</v>
      </c>
      <c r="AX610" s="144">
        <v>71.3716515059632</v>
      </c>
      <c r="AY610" s="144">
        <v>0</v>
      </c>
      <c r="AZ610" s="144">
        <v>0</v>
      </c>
      <c r="BA610" s="144">
        <v>99.917856236920528</v>
      </c>
      <c r="BB610" s="248">
        <v>100</v>
      </c>
    </row>
    <row r="611" spans="1:54" s="237" customFormat="1" ht="18" customHeight="1" x14ac:dyDescent="0.2">
      <c r="A611" s="244">
        <v>21</v>
      </c>
      <c r="B611" s="245">
        <v>225700</v>
      </c>
      <c r="C611" s="238">
        <v>604</v>
      </c>
      <c r="D611" s="246" t="s">
        <v>1266</v>
      </c>
      <c r="E611" s="247">
        <v>46106.000000000007</v>
      </c>
      <c r="F611" s="144">
        <v>34640.299999999988</v>
      </c>
      <c r="G611" s="144">
        <v>0</v>
      </c>
      <c r="H611" s="144">
        <v>1553.2</v>
      </c>
      <c r="I611" s="144">
        <v>0</v>
      </c>
      <c r="J611" s="144">
        <v>0</v>
      </c>
      <c r="K611" s="144">
        <v>0</v>
      </c>
      <c r="L611" s="144">
        <v>4078.4</v>
      </c>
      <c r="M611" s="144">
        <v>5834.1000000000013</v>
      </c>
      <c r="N611" s="248">
        <v>0</v>
      </c>
      <c r="O611" s="247">
        <v>48987.9</v>
      </c>
      <c r="P611" s="144">
        <v>37493.200000000004</v>
      </c>
      <c r="Q611" s="144">
        <v>0</v>
      </c>
      <c r="R611" s="144">
        <v>0</v>
      </c>
      <c r="S611" s="144">
        <v>1582.2</v>
      </c>
      <c r="T611" s="144">
        <v>0</v>
      </c>
      <c r="U611" s="144">
        <v>0</v>
      </c>
      <c r="V611" s="144">
        <v>4078.4</v>
      </c>
      <c r="W611" s="144">
        <v>5834.1000000000013</v>
      </c>
      <c r="X611" s="248">
        <v>0</v>
      </c>
      <c r="Y611" s="247">
        <v>46539.908199999991</v>
      </c>
      <c r="Z611" s="144">
        <v>35141.503799999991</v>
      </c>
      <c r="AA611" s="144">
        <v>0</v>
      </c>
      <c r="AB611" s="144">
        <v>0</v>
      </c>
      <c r="AC611" s="144">
        <v>1563.2271000000001</v>
      </c>
      <c r="AD611" s="149">
        <v>0</v>
      </c>
      <c r="AE611" s="144">
        <v>0</v>
      </c>
      <c r="AF611" s="144">
        <v>4062.1971000000003</v>
      </c>
      <c r="AG611" s="144">
        <v>5772.9802000000018</v>
      </c>
      <c r="AH611" s="248">
        <v>0</v>
      </c>
      <c r="AI611" s="247">
        <v>-2447.9918000000107</v>
      </c>
      <c r="AJ611" s="144">
        <v>-2351.6962000000131</v>
      </c>
      <c r="AK611" s="144">
        <v>0</v>
      </c>
      <c r="AL611" s="144">
        <v>0</v>
      </c>
      <c r="AM611" s="144">
        <v>-18.972899999999981</v>
      </c>
      <c r="AN611" s="144">
        <v>0</v>
      </c>
      <c r="AO611" s="144">
        <v>0</v>
      </c>
      <c r="AP611" s="144">
        <v>-16.202899999999772</v>
      </c>
      <c r="AQ611" s="144">
        <v>-61.119799999999486</v>
      </c>
      <c r="AR611" s="248">
        <v>0</v>
      </c>
      <c r="AS611" s="247">
        <v>95.002864380796055</v>
      </c>
      <c r="AT611" s="144">
        <v>93.727672751325542</v>
      </c>
      <c r="AU611" s="144">
        <v>0</v>
      </c>
      <c r="AV611" s="144">
        <v>0</v>
      </c>
      <c r="AW611" s="144">
        <v>98.800853242320812</v>
      </c>
      <c r="AX611" s="144">
        <v>0</v>
      </c>
      <c r="AY611" s="144">
        <v>0</v>
      </c>
      <c r="AZ611" s="144">
        <v>99.602714299725392</v>
      </c>
      <c r="BA611" s="144">
        <v>98.952369688555237</v>
      </c>
      <c r="BB611" s="248">
        <v>0</v>
      </c>
    </row>
    <row r="612" spans="1:54" s="174" customFormat="1" ht="29.25" customHeight="1" x14ac:dyDescent="0.25">
      <c r="A612" s="244">
        <v>22</v>
      </c>
      <c r="B612" s="245">
        <v>225700</v>
      </c>
      <c r="C612" s="238">
        <v>605</v>
      </c>
      <c r="D612" s="239" t="s">
        <v>1291</v>
      </c>
      <c r="E612" s="247">
        <v>83390.500000000015</v>
      </c>
      <c r="F612" s="138">
        <v>72221.2</v>
      </c>
      <c r="G612" s="138">
        <v>500</v>
      </c>
      <c r="H612" s="138">
        <v>899.6</v>
      </c>
      <c r="I612" s="138">
        <v>2473.5</v>
      </c>
      <c r="J612" s="138">
        <v>0</v>
      </c>
      <c r="K612" s="138">
        <v>0</v>
      </c>
      <c r="L612" s="138">
        <v>0</v>
      </c>
      <c r="M612" s="138">
        <v>6307.6</v>
      </c>
      <c r="N612" s="241">
        <v>988.6</v>
      </c>
      <c r="O612" s="240">
        <v>89717.400000000009</v>
      </c>
      <c r="P612" s="138">
        <v>78412.3</v>
      </c>
      <c r="Q612" s="139">
        <v>500</v>
      </c>
      <c r="R612" s="139">
        <v>61.5</v>
      </c>
      <c r="S612" s="138">
        <v>973.9</v>
      </c>
      <c r="T612" s="139">
        <v>2473.5</v>
      </c>
      <c r="U612" s="139">
        <v>0</v>
      </c>
      <c r="V612" s="139">
        <v>0</v>
      </c>
      <c r="W612" s="139">
        <v>6307.6</v>
      </c>
      <c r="X612" s="242">
        <v>988.6</v>
      </c>
      <c r="Y612" s="243">
        <v>87618.277200000011</v>
      </c>
      <c r="Z612" s="139">
        <v>77040.460699999996</v>
      </c>
      <c r="AA612" s="139">
        <v>499.99860000000001</v>
      </c>
      <c r="AB612" s="139">
        <v>61.5</v>
      </c>
      <c r="AC612" s="139">
        <v>959.92139999999995</v>
      </c>
      <c r="AD612" s="149">
        <v>1765.3778</v>
      </c>
      <c r="AE612" s="139">
        <v>0</v>
      </c>
      <c r="AF612" s="139">
        <v>0</v>
      </c>
      <c r="AG612" s="140">
        <v>6302.4187000000002</v>
      </c>
      <c r="AH612" s="142">
        <v>988.6</v>
      </c>
      <c r="AI612" s="247">
        <v>-2099.1227999999974</v>
      </c>
      <c r="AJ612" s="138">
        <v>-1371.8393000000069</v>
      </c>
      <c r="AK612" s="138">
        <v>-1.3999999999896318E-3</v>
      </c>
      <c r="AL612" s="138">
        <v>0</v>
      </c>
      <c r="AM612" s="138">
        <v>-13.978600000000029</v>
      </c>
      <c r="AN612" s="138">
        <v>-708.12220000000002</v>
      </c>
      <c r="AO612" s="138">
        <v>0</v>
      </c>
      <c r="AP612" s="138">
        <v>0</v>
      </c>
      <c r="AQ612" s="138">
        <v>-5.1813000000001921</v>
      </c>
      <c r="AR612" s="241">
        <v>0</v>
      </c>
      <c r="AS612" s="247">
        <v>97.660294658561213</v>
      </c>
      <c r="AT612" s="138">
        <v>98.250479452840935</v>
      </c>
      <c r="AU612" s="138">
        <v>99.999719999999996</v>
      </c>
      <c r="AV612" s="138">
        <v>100</v>
      </c>
      <c r="AW612" s="138">
        <v>98.564678098367381</v>
      </c>
      <c r="AX612" s="138">
        <v>71.3716515059632</v>
      </c>
      <c r="AY612" s="138">
        <v>0</v>
      </c>
      <c r="AZ612" s="138">
        <v>0</v>
      </c>
      <c r="BA612" s="138">
        <v>99.917856236920528</v>
      </c>
      <c r="BB612" s="241">
        <v>100</v>
      </c>
    </row>
    <row r="613" spans="1:54" s="174" customFormat="1" ht="18" customHeight="1" x14ac:dyDescent="0.25">
      <c r="A613" s="244">
        <v>21</v>
      </c>
      <c r="B613" s="245">
        <v>225700</v>
      </c>
      <c r="C613" s="238">
        <v>606</v>
      </c>
      <c r="D613" s="239" t="s">
        <v>1750</v>
      </c>
      <c r="E613" s="247">
        <v>844.09999999999991</v>
      </c>
      <c r="F613" s="138">
        <v>709.4</v>
      </c>
      <c r="G613" s="138">
        <v>0</v>
      </c>
      <c r="H613" s="138">
        <v>0</v>
      </c>
      <c r="I613" s="138">
        <v>0</v>
      </c>
      <c r="J613" s="138">
        <v>0</v>
      </c>
      <c r="K613" s="138">
        <v>0</v>
      </c>
      <c r="L613" s="138">
        <v>0</v>
      </c>
      <c r="M613" s="138">
        <v>134.69999999999999</v>
      </c>
      <c r="N613" s="241">
        <v>0</v>
      </c>
      <c r="O613" s="240">
        <v>932.5999999999998</v>
      </c>
      <c r="P613" s="138">
        <v>797.9</v>
      </c>
      <c r="Q613" s="139">
        <v>0</v>
      </c>
      <c r="R613" s="139">
        <v>0</v>
      </c>
      <c r="S613" s="138">
        <v>0</v>
      </c>
      <c r="T613" s="139">
        <v>0</v>
      </c>
      <c r="U613" s="139">
        <v>0</v>
      </c>
      <c r="V613" s="139">
        <v>0</v>
      </c>
      <c r="W613" s="139">
        <v>134.69999999999999</v>
      </c>
      <c r="X613" s="242">
        <v>0</v>
      </c>
      <c r="Y613" s="243">
        <v>932.49900000000002</v>
      </c>
      <c r="Z613" s="139">
        <v>797.9</v>
      </c>
      <c r="AA613" s="139">
        <v>0</v>
      </c>
      <c r="AB613" s="139">
        <v>0</v>
      </c>
      <c r="AC613" s="139">
        <v>0</v>
      </c>
      <c r="AD613" s="149">
        <v>0</v>
      </c>
      <c r="AE613" s="139">
        <v>0</v>
      </c>
      <c r="AF613" s="139">
        <v>0</v>
      </c>
      <c r="AG613" s="140">
        <v>134.59899999999999</v>
      </c>
      <c r="AH613" s="142">
        <v>0</v>
      </c>
      <c r="AI613" s="247">
        <v>-0.10099999999977172</v>
      </c>
      <c r="AJ613" s="138">
        <v>0</v>
      </c>
      <c r="AK613" s="138">
        <v>0</v>
      </c>
      <c r="AL613" s="138">
        <v>0</v>
      </c>
      <c r="AM613" s="138">
        <v>0</v>
      </c>
      <c r="AN613" s="138">
        <v>0</v>
      </c>
      <c r="AO613" s="138">
        <v>0</v>
      </c>
      <c r="AP613" s="138">
        <v>0</v>
      </c>
      <c r="AQ613" s="138">
        <v>-0.10099999999999909</v>
      </c>
      <c r="AR613" s="241">
        <v>0</v>
      </c>
      <c r="AS613" s="247">
        <v>99.989170062191747</v>
      </c>
      <c r="AT613" s="138">
        <v>100</v>
      </c>
      <c r="AU613" s="138">
        <v>0</v>
      </c>
      <c r="AV613" s="138">
        <v>0</v>
      </c>
      <c r="AW613" s="138">
        <v>0</v>
      </c>
      <c r="AX613" s="138">
        <v>0</v>
      </c>
      <c r="AY613" s="138">
        <v>0</v>
      </c>
      <c r="AZ613" s="138">
        <v>0</v>
      </c>
      <c r="BA613" s="138">
        <v>99.925018559762435</v>
      </c>
      <c r="BB613" s="241">
        <v>0</v>
      </c>
    </row>
    <row r="614" spans="1:54" s="174" customFormat="1" ht="18" customHeight="1" x14ac:dyDescent="0.25">
      <c r="A614" s="244">
        <v>21</v>
      </c>
      <c r="B614" s="245">
        <v>225700</v>
      </c>
      <c r="C614" s="238">
        <v>607</v>
      </c>
      <c r="D614" s="239" t="s">
        <v>1751</v>
      </c>
      <c r="E614" s="247">
        <v>673.3</v>
      </c>
      <c r="F614" s="138">
        <v>560.79999999999995</v>
      </c>
      <c r="G614" s="138">
        <v>0</v>
      </c>
      <c r="H614" s="138">
        <v>0</v>
      </c>
      <c r="I614" s="138">
        <v>0</v>
      </c>
      <c r="J614" s="138">
        <v>0</v>
      </c>
      <c r="K614" s="138">
        <v>0</v>
      </c>
      <c r="L614" s="138">
        <v>0</v>
      </c>
      <c r="M614" s="138">
        <v>112.5</v>
      </c>
      <c r="N614" s="241">
        <v>0</v>
      </c>
      <c r="O614" s="240">
        <v>707</v>
      </c>
      <c r="P614" s="138">
        <v>594.5</v>
      </c>
      <c r="Q614" s="139">
        <v>0</v>
      </c>
      <c r="R614" s="139">
        <v>0</v>
      </c>
      <c r="S614" s="138">
        <v>0</v>
      </c>
      <c r="T614" s="139">
        <v>0</v>
      </c>
      <c r="U614" s="139">
        <v>0</v>
      </c>
      <c r="V614" s="139">
        <v>0</v>
      </c>
      <c r="W614" s="139">
        <v>112.5</v>
      </c>
      <c r="X614" s="242">
        <v>0</v>
      </c>
      <c r="Y614" s="243">
        <v>433.32619999999997</v>
      </c>
      <c r="Z614" s="139">
        <v>320.82619999999997</v>
      </c>
      <c r="AA614" s="139">
        <v>0</v>
      </c>
      <c r="AB614" s="139">
        <v>0</v>
      </c>
      <c r="AC614" s="139">
        <v>0</v>
      </c>
      <c r="AD614" s="149">
        <v>0</v>
      </c>
      <c r="AE614" s="139">
        <v>0</v>
      </c>
      <c r="AF614" s="139">
        <v>0</v>
      </c>
      <c r="AG614" s="140">
        <v>112.5</v>
      </c>
      <c r="AH614" s="142">
        <v>0</v>
      </c>
      <c r="AI614" s="247">
        <v>-273.67380000000003</v>
      </c>
      <c r="AJ614" s="138">
        <v>-273.67380000000003</v>
      </c>
      <c r="AK614" s="138">
        <v>0</v>
      </c>
      <c r="AL614" s="138">
        <v>0</v>
      </c>
      <c r="AM614" s="138">
        <v>0</v>
      </c>
      <c r="AN614" s="138">
        <v>0</v>
      </c>
      <c r="AO614" s="138">
        <v>0</v>
      </c>
      <c r="AP614" s="138">
        <v>0</v>
      </c>
      <c r="AQ614" s="138">
        <v>0</v>
      </c>
      <c r="AR614" s="241">
        <v>0</v>
      </c>
      <c r="AS614" s="247">
        <v>61.290834512022627</v>
      </c>
      <c r="AT614" s="138">
        <v>53.96571909167367</v>
      </c>
      <c r="AU614" s="138">
        <v>0</v>
      </c>
      <c r="AV614" s="138">
        <v>0</v>
      </c>
      <c r="AW614" s="138">
        <v>0</v>
      </c>
      <c r="AX614" s="138">
        <v>0</v>
      </c>
      <c r="AY614" s="138">
        <v>0</v>
      </c>
      <c r="AZ614" s="138">
        <v>0</v>
      </c>
      <c r="BA614" s="138">
        <v>100</v>
      </c>
      <c r="BB614" s="241">
        <v>0</v>
      </c>
    </row>
    <row r="615" spans="1:54" s="174" customFormat="1" ht="18" customHeight="1" x14ac:dyDescent="0.25">
      <c r="A615" s="244">
        <v>21</v>
      </c>
      <c r="B615" s="245">
        <v>225700</v>
      </c>
      <c r="C615" s="238">
        <v>608</v>
      </c>
      <c r="D615" s="239" t="s">
        <v>1752</v>
      </c>
      <c r="E615" s="247">
        <v>3340.9</v>
      </c>
      <c r="F615" s="138">
        <v>2866.3</v>
      </c>
      <c r="G615" s="138">
        <v>0</v>
      </c>
      <c r="H615" s="138">
        <v>0</v>
      </c>
      <c r="I615" s="138">
        <v>0</v>
      </c>
      <c r="J615" s="138">
        <v>0</v>
      </c>
      <c r="K615" s="138">
        <v>0</v>
      </c>
      <c r="L615" s="138">
        <v>0</v>
      </c>
      <c r="M615" s="138">
        <v>474.6</v>
      </c>
      <c r="N615" s="241">
        <v>0</v>
      </c>
      <c r="O615" s="240">
        <v>3487.6000000000004</v>
      </c>
      <c r="P615" s="138">
        <v>3013</v>
      </c>
      <c r="Q615" s="139">
        <v>0</v>
      </c>
      <c r="R615" s="139">
        <v>0</v>
      </c>
      <c r="S615" s="138">
        <v>0</v>
      </c>
      <c r="T615" s="139">
        <v>0</v>
      </c>
      <c r="U615" s="139">
        <v>0</v>
      </c>
      <c r="V615" s="139">
        <v>0</v>
      </c>
      <c r="W615" s="139">
        <v>474.6</v>
      </c>
      <c r="X615" s="242">
        <v>0</v>
      </c>
      <c r="Y615" s="243">
        <v>3480.2767999999996</v>
      </c>
      <c r="Z615" s="139">
        <v>3005.6767999999997</v>
      </c>
      <c r="AA615" s="139">
        <v>0</v>
      </c>
      <c r="AB615" s="139">
        <v>0</v>
      </c>
      <c r="AC615" s="139">
        <v>0</v>
      </c>
      <c r="AD615" s="149">
        <v>0</v>
      </c>
      <c r="AE615" s="139">
        <v>0</v>
      </c>
      <c r="AF615" s="139">
        <v>0</v>
      </c>
      <c r="AG615" s="140">
        <v>474.6</v>
      </c>
      <c r="AH615" s="142">
        <v>0</v>
      </c>
      <c r="AI615" s="247">
        <v>-7.3232000000007247</v>
      </c>
      <c r="AJ615" s="138">
        <v>-7.3232000000002699</v>
      </c>
      <c r="AK615" s="138">
        <v>0</v>
      </c>
      <c r="AL615" s="138">
        <v>0</v>
      </c>
      <c r="AM615" s="138">
        <v>0</v>
      </c>
      <c r="AN615" s="138">
        <v>0</v>
      </c>
      <c r="AO615" s="138">
        <v>0</v>
      </c>
      <c r="AP615" s="138">
        <v>0</v>
      </c>
      <c r="AQ615" s="138">
        <v>0</v>
      </c>
      <c r="AR615" s="241">
        <v>0</v>
      </c>
      <c r="AS615" s="247">
        <v>99.790021791489821</v>
      </c>
      <c r="AT615" s="138">
        <v>99.756946564885482</v>
      </c>
      <c r="AU615" s="138">
        <v>0</v>
      </c>
      <c r="AV615" s="138">
        <v>0</v>
      </c>
      <c r="AW615" s="138">
        <v>0</v>
      </c>
      <c r="AX615" s="138">
        <v>0</v>
      </c>
      <c r="AY615" s="138">
        <v>0</v>
      </c>
      <c r="AZ615" s="138">
        <v>0</v>
      </c>
      <c r="BA615" s="138">
        <v>100</v>
      </c>
      <c r="BB615" s="241">
        <v>0</v>
      </c>
    </row>
    <row r="616" spans="1:54" s="174" customFormat="1" ht="18" customHeight="1" x14ac:dyDescent="0.25">
      <c r="A616" s="244">
        <v>21</v>
      </c>
      <c r="B616" s="245">
        <v>225700</v>
      </c>
      <c r="C616" s="238">
        <v>609</v>
      </c>
      <c r="D616" s="239" t="s">
        <v>1753</v>
      </c>
      <c r="E616" s="247">
        <v>1510</v>
      </c>
      <c r="F616" s="138">
        <v>1312.7</v>
      </c>
      <c r="G616" s="138">
        <v>0</v>
      </c>
      <c r="H616" s="138">
        <v>0</v>
      </c>
      <c r="I616" s="138">
        <v>0</v>
      </c>
      <c r="J616" s="138">
        <v>0</v>
      </c>
      <c r="K616" s="138">
        <v>0</v>
      </c>
      <c r="L616" s="138">
        <v>0</v>
      </c>
      <c r="M616" s="138">
        <v>197.3</v>
      </c>
      <c r="N616" s="241">
        <v>0</v>
      </c>
      <c r="O616" s="240">
        <v>1820.8000000000002</v>
      </c>
      <c r="P616" s="138">
        <v>1623.5</v>
      </c>
      <c r="Q616" s="139">
        <v>0</v>
      </c>
      <c r="R616" s="139">
        <v>0</v>
      </c>
      <c r="S616" s="138">
        <v>0</v>
      </c>
      <c r="T616" s="139">
        <v>0</v>
      </c>
      <c r="U616" s="139">
        <v>0</v>
      </c>
      <c r="V616" s="139">
        <v>0</v>
      </c>
      <c r="W616" s="139">
        <v>197.3</v>
      </c>
      <c r="X616" s="242">
        <v>0</v>
      </c>
      <c r="Y616" s="243">
        <v>1710.3946000000001</v>
      </c>
      <c r="Z616" s="139">
        <v>1513.7179000000001</v>
      </c>
      <c r="AA616" s="139">
        <v>0</v>
      </c>
      <c r="AB616" s="139">
        <v>0</v>
      </c>
      <c r="AC616" s="139">
        <v>0</v>
      </c>
      <c r="AD616" s="149">
        <v>0</v>
      </c>
      <c r="AE616" s="139">
        <v>0</v>
      </c>
      <c r="AF616" s="139">
        <v>0</v>
      </c>
      <c r="AG616" s="140">
        <v>196.67670000000001</v>
      </c>
      <c r="AH616" s="142">
        <v>0</v>
      </c>
      <c r="AI616" s="247">
        <v>-110.4054000000001</v>
      </c>
      <c r="AJ616" s="138">
        <v>-109.7820999999999</v>
      </c>
      <c r="AK616" s="138">
        <v>0</v>
      </c>
      <c r="AL616" s="138">
        <v>0</v>
      </c>
      <c r="AM616" s="138">
        <v>0</v>
      </c>
      <c r="AN616" s="138">
        <v>0</v>
      </c>
      <c r="AO616" s="138">
        <v>0</v>
      </c>
      <c r="AP616" s="138">
        <v>0</v>
      </c>
      <c r="AQ616" s="138">
        <v>-0.62330000000000041</v>
      </c>
      <c r="AR616" s="241">
        <v>0</v>
      </c>
      <c r="AS616" s="247">
        <v>93.936434534270646</v>
      </c>
      <c r="AT616" s="138">
        <v>93.237936556821694</v>
      </c>
      <c r="AU616" s="138">
        <v>0</v>
      </c>
      <c r="AV616" s="138">
        <v>0</v>
      </c>
      <c r="AW616" s="138">
        <v>0</v>
      </c>
      <c r="AX616" s="138">
        <v>0</v>
      </c>
      <c r="AY616" s="138">
        <v>0</v>
      </c>
      <c r="AZ616" s="138">
        <v>0</v>
      </c>
      <c r="BA616" s="138">
        <v>99.684085149518495</v>
      </c>
      <c r="BB616" s="241">
        <v>0</v>
      </c>
    </row>
    <row r="617" spans="1:54" s="174" customFormat="1" ht="18" customHeight="1" x14ac:dyDescent="0.25">
      <c r="A617" s="244">
        <v>21</v>
      </c>
      <c r="B617" s="245">
        <v>225700</v>
      </c>
      <c r="C617" s="238">
        <v>610</v>
      </c>
      <c r="D617" s="239" t="s">
        <v>1754</v>
      </c>
      <c r="E617" s="247">
        <v>1256.3999999999999</v>
      </c>
      <c r="F617" s="138">
        <v>1118.0999999999999</v>
      </c>
      <c r="G617" s="138">
        <v>0</v>
      </c>
      <c r="H617" s="138">
        <v>0</v>
      </c>
      <c r="I617" s="138">
        <v>0</v>
      </c>
      <c r="J617" s="138">
        <v>0</v>
      </c>
      <c r="K617" s="138">
        <v>0</v>
      </c>
      <c r="L617" s="138">
        <v>0</v>
      </c>
      <c r="M617" s="138">
        <v>138.30000000000001</v>
      </c>
      <c r="N617" s="241">
        <v>0</v>
      </c>
      <c r="O617" s="240">
        <v>1336.7000000000003</v>
      </c>
      <c r="P617" s="138">
        <v>1198.4000000000001</v>
      </c>
      <c r="Q617" s="139">
        <v>0</v>
      </c>
      <c r="R617" s="139">
        <v>0</v>
      </c>
      <c r="S617" s="138">
        <v>0</v>
      </c>
      <c r="T617" s="139">
        <v>0</v>
      </c>
      <c r="U617" s="139">
        <v>0</v>
      </c>
      <c r="V617" s="139">
        <v>0</v>
      </c>
      <c r="W617" s="139">
        <v>138.30000000000001</v>
      </c>
      <c r="X617" s="242">
        <v>0</v>
      </c>
      <c r="Y617" s="243">
        <v>1333.1382000000001</v>
      </c>
      <c r="Z617" s="139">
        <v>1198.4000000000001</v>
      </c>
      <c r="AA617" s="139">
        <v>0</v>
      </c>
      <c r="AB617" s="139">
        <v>0</v>
      </c>
      <c r="AC617" s="139">
        <v>0</v>
      </c>
      <c r="AD617" s="149">
        <v>0</v>
      </c>
      <c r="AE617" s="139">
        <v>0</v>
      </c>
      <c r="AF617" s="139">
        <v>0</v>
      </c>
      <c r="AG617" s="140">
        <v>134.73820000000001</v>
      </c>
      <c r="AH617" s="142">
        <v>0</v>
      </c>
      <c r="AI617" s="247">
        <v>-3.5618000000001757</v>
      </c>
      <c r="AJ617" s="138">
        <v>0</v>
      </c>
      <c r="AK617" s="138">
        <v>0</v>
      </c>
      <c r="AL617" s="138">
        <v>0</v>
      </c>
      <c r="AM617" s="138">
        <v>0</v>
      </c>
      <c r="AN617" s="138">
        <v>0</v>
      </c>
      <c r="AO617" s="138">
        <v>0</v>
      </c>
      <c r="AP617" s="138">
        <v>0</v>
      </c>
      <c r="AQ617" s="138">
        <v>-3.5618000000000052</v>
      </c>
      <c r="AR617" s="241">
        <v>0</v>
      </c>
      <c r="AS617" s="247">
        <v>99.733537817012035</v>
      </c>
      <c r="AT617" s="138">
        <v>100</v>
      </c>
      <c r="AU617" s="138">
        <v>0</v>
      </c>
      <c r="AV617" s="138">
        <v>0</v>
      </c>
      <c r="AW617" s="138">
        <v>0</v>
      </c>
      <c r="AX617" s="138">
        <v>0</v>
      </c>
      <c r="AY617" s="138">
        <v>0</v>
      </c>
      <c r="AZ617" s="138">
        <v>0</v>
      </c>
      <c r="BA617" s="138">
        <v>97.424584237165575</v>
      </c>
      <c r="BB617" s="241">
        <v>0</v>
      </c>
    </row>
    <row r="618" spans="1:54" s="174" customFormat="1" ht="18" customHeight="1" x14ac:dyDescent="0.25">
      <c r="A618" s="244">
        <v>21</v>
      </c>
      <c r="B618" s="245">
        <v>225700</v>
      </c>
      <c r="C618" s="238">
        <v>611</v>
      </c>
      <c r="D618" s="239" t="s">
        <v>1755</v>
      </c>
      <c r="E618" s="247">
        <v>690.69999999999993</v>
      </c>
      <c r="F618" s="138">
        <v>574.79999999999995</v>
      </c>
      <c r="G618" s="138">
        <v>0</v>
      </c>
      <c r="H618" s="138">
        <v>0</v>
      </c>
      <c r="I618" s="138">
        <v>0</v>
      </c>
      <c r="J618" s="138">
        <v>0</v>
      </c>
      <c r="K618" s="138">
        <v>0</v>
      </c>
      <c r="L618" s="138">
        <v>0</v>
      </c>
      <c r="M618" s="138">
        <v>115.9</v>
      </c>
      <c r="N618" s="241">
        <v>0</v>
      </c>
      <c r="O618" s="240">
        <v>730.10000000000014</v>
      </c>
      <c r="P618" s="138">
        <v>614.20000000000005</v>
      </c>
      <c r="Q618" s="139">
        <v>0</v>
      </c>
      <c r="R618" s="139">
        <v>0</v>
      </c>
      <c r="S618" s="138">
        <v>0</v>
      </c>
      <c r="T618" s="139">
        <v>0</v>
      </c>
      <c r="U618" s="139">
        <v>0</v>
      </c>
      <c r="V618" s="139">
        <v>0</v>
      </c>
      <c r="W618" s="139">
        <v>115.9</v>
      </c>
      <c r="X618" s="242">
        <v>0</v>
      </c>
      <c r="Y618" s="243">
        <v>714.58749999999998</v>
      </c>
      <c r="Z618" s="139">
        <v>598.6875</v>
      </c>
      <c r="AA618" s="139">
        <v>0</v>
      </c>
      <c r="AB618" s="139">
        <v>0</v>
      </c>
      <c r="AC618" s="139">
        <v>0</v>
      </c>
      <c r="AD618" s="149">
        <v>0</v>
      </c>
      <c r="AE618" s="139">
        <v>0</v>
      </c>
      <c r="AF618" s="139">
        <v>0</v>
      </c>
      <c r="AG618" s="140">
        <v>115.9</v>
      </c>
      <c r="AH618" s="142">
        <v>0</v>
      </c>
      <c r="AI618" s="247">
        <v>-15.512500000000159</v>
      </c>
      <c r="AJ618" s="138">
        <v>-15.512500000000045</v>
      </c>
      <c r="AK618" s="138">
        <v>0</v>
      </c>
      <c r="AL618" s="138">
        <v>0</v>
      </c>
      <c r="AM618" s="138">
        <v>0</v>
      </c>
      <c r="AN618" s="138">
        <v>0</v>
      </c>
      <c r="AO618" s="138">
        <v>0</v>
      </c>
      <c r="AP618" s="138">
        <v>0</v>
      </c>
      <c r="AQ618" s="138">
        <v>0</v>
      </c>
      <c r="AR618" s="241">
        <v>0</v>
      </c>
      <c r="AS618" s="247">
        <v>97.875291056019691</v>
      </c>
      <c r="AT618" s="138">
        <v>97.474356887007488</v>
      </c>
      <c r="AU618" s="138">
        <v>0</v>
      </c>
      <c r="AV618" s="138">
        <v>0</v>
      </c>
      <c r="AW618" s="138">
        <v>0</v>
      </c>
      <c r="AX618" s="138">
        <v>0</v>
      </c>
      <c r="AY618" s="138">
        <v>0</v>
      </c>
      <c r="AZ618" s="138">
        <v>0</v>
      </c>
      <c r="BA618" s="138">
        <v>100</v>
      </c>
      <c r="BB618" s="241">
        <v>0</v>
      </c>
    </row>
    <row r="619" spans="1:54" s="174" customFormat="1" ht="18" customHeight="1" x14ac:dyDescent="0.25">
      <c r="A619" s="244">
        <v>21</v>
      </c>
      <c r="B619" s="245">
        <v>225700</v>
      </c>
      <c r="C619" s="238">
        <v>612</v>
      </c>
      <c r="D619" s="239" t="s">
        <v>1756</v>
      </c>
      <c r="E619" s="247">
        <v>973.09999999999991</v>
      </c>
      <c r="F619" s="138">
        <v>855.8</v>
      </c>
      <c r="G619" s="138">
        <v>0</v>
      </c>
      <c r="H619" s="138">
        <v>0</v>
      </c>
      <c r="I619" s="138">
        <v>0</v>
      </c>
      <c r="J619" s="138">
        <v>0</v>
      </c>
      <c r="K619" s="138">
        <v>0</v>
      </c>
      <c r="L619" s="138">
        <v>0</v>
      </c>
      <c r="M619" s="138">
        <v>117.3</v>
      </c>
      <c r="N619" s="241">
        <v>0</v>
      </c>
      <c r="O619" s="240">
        <v>1019.3</v>
      </c>
      <c r="P619" s="138">
        <v>902</v>
      </c>
      <c r="Q619" s="139">
        <v>0</v>
      </c>
      <c r="R619" s="139">
        <v>0</v>
      </c>
      <c r="S619" s="138">
        <v>0</v>
      </c>
      <c r="T619" s="139">
        <v>0</v>
      </c>
      <c r="U619" s="139">
        <v>0</v>
      </c>
      <c r="V619" s="139">
        <v>0</v>
      </c>
      <c r="W619" s="139">
        <v>117.3</v>
      </c>
      <c r="X619" s="242">
        <v>0</v>
      </c>
      <c r="Y619" s="243">
        <v>885.11099999999999</v>
      </c>
      <c r="Z619" s="139">
        <v>768.11099999999999</v>
      </c>
      <c r="AA619" s="139">
        <v>0</v>
      </c>
      <c r="AB619" s="139">
        <v>0</v>
      </c>
      <c r="AC619" s="139">
        <v>0</v>
      </c>
      <c r="AD619" s="149">
        <v>0</v>
      </c>
      <c r="AE619" s="139">
        <v>0</v>
      </c>
      <c r="AF619" s="139">
        <v>0</v>
      </c>
      <c r="AG619" s="140">
        <v>117</v>
      </c>
      <c r="AH619" s="142">
        <v>0</v>
      </c>
      <c r="AI619" s="247">
        <v>-134.18899999999996</v>
      </c>
      <c r="AJ619" s="138">
        <v>-133.88900000000001</v>
      </c>
      <c r="AK619" s="138">
        <v>0</v>
      </c>
      <c r="AL619" s="138">
        <v>0</v>
      </c>
      <c r="AM619" s="138">
        <v>0</v>
      </c>
      <c r="AN619" s="138">
        <v>0</v>
      </c>
      <c r="AO619" s="138">
        <v>0</v>
      </c>
      <c r="AP619" s="138">
        <v>0</v>
      </c>
      <c r="AQ619" s="138">
        <v>-0.29999999999999716</v>
      </c>
      <c r="AR619" s="241">
        <v>0</v>
      </c>
      <c r="AS619" s="247">
        <v>86.835181006573137</v>
      </c>
      <c r="AT619" s="138">
        <v>85.156430155210643</v>
      </c>
      <c r="AU619" s="138">
        <v>0</v>
      </c>
      <c r="AV619" s="138">
        <v>0</v>
      </c>
      <c r="AW619" s="138">
        <v>0</v>
      </c>
      <c r="AX619" s="138">
        <v>0</v>
      </c>
      <c r="AY619" s="138">
        <v>0</v>
      </c>
      <c r="AZ619" s="138">
        <v>0</v>
      </c>
      <c r="BA619" s="138">
        <v>99.744245524296687</v>
      </c>
      <c r="BB619" s="241">
        <v>0</v>
      </c>
    </row>
    <row r="620" spans="1:54" s="174" customFormat="1" ht="18" customHeight="1" x14ac:dyDescent="0.25">
      <c r="A620" s="244">
        <v>21</v>
      </c>
      <c r="B620" s="245">
        <v>225700</v>
      </c>
      <c r="C620" s="238">
        <v>613</v>
      </c>
      <c r="D620" s="239" t="s">
        <v>1757</v>
      </c>
      <c r="E620" s="247">
        <v>2481.2000000000003</v>
      </c>
      <c r="F620" s="138">
        <v>1161.7</v>
      </c>
      <c r="G620" s="138">
        <v>0</v>
      </c>
      <c r="H620" s="138">
        <v>0</v>
      </c>
      <c r="I620" s="138">
        <v>0</v>
      </c>
      <c r="J620" s="138">
        <v>0</v>
      </c>
      <c r="K620" s="138">
        <v>0</v>
      </c>
      <c r="L620" s="138">
        <v>1129.4000000000001</v>
      </c>
      <c r="M620" s="138">
        <v>190.1</v>
      </c>
      <c r="N620" s="241">
        <v>0</v>
      </c>
      <c r="O620" s="240">
        <v>2642.3</v>
      </c>
      <c r="P620" s="138">
        <v>1322.8</v>
      </c>
      <c r="Q620" s="139">
        <v>0</v>
      </c>
      <c r="R620" s="139">
        <v>0</v>
      </c>
      <c r="S620" s="138">
        <v>0</v>
      </c>
      <c r="T620" s="139">
        <v>0</v>
      </c>
      <c r="U620" s="139">
        <v>0</v>
      </c>
      <c r="V620" s="139">
        <v>1129.4000000000001</v>
      </c>
      <c r="W620" s="139">
        <v>190.1</v>
      </c>
      <c r="X620" s="242">
        <v>0</v>
      </c>
      <c r="Y620" s="243">
        <v>2404.0831000000003</v>
      </c>
      <c r="Z620" s="139">
        <v>1084.5831000000001</v>
      </c>
      <c r="AA620" s="139">
        <v>0</v>
      </c>
      <c r="AB620" s="139">
        <v>0</v>
      </c>
      <c r="AC620" s="139">
        <v>0</v>
      </c>
      <c r="AD620" s="149">
        <v>0</v>
      </c>
      <c r="AE620" s="139">
        <v>0</v>
      </c>
      <c r="AF620" s="139">
        <v>1129.4000000000001</v>
      </c>
      <c r="AG620" s="140">
        <v>190.1</v>
      </c>
      <c r="AH620" s="142">
        <v>0</v>
      </c>
      <c r="AI620" s="247">
        <v>-238.2168999999999</v>
      </c>
      <c r="AJ620" s="138">
        <v>-238.2168999999999</v>
      </c>
      <c r="AK620" s="138">
        <v>0</v>
      </c>
      <c r="AL620" s="138">
        <v>0</v>
      </c>
      <c r="AM620" s="138">
        <v>0</v>
      </c>
      <c r="AN620" s="138">
        <v>0</v>
      </c>
      <c r="AO620" s="138">
        <v>0</v>
      </c>
      <c r="AP620" s="138">
        <v>0</v>
      </c>
      <c r="AQ620" s="138">
        <v>0</v>
      </c>
      <c r="AR620" s="241">
        <v>0</v>
      </c>
      <c r="AS620" s="247">
        <v>90.984486999962158</v>
      </c>
      <c r="AT620" s="138">
        <v>81.991465074085284</v>
      </c>
      <c r="AU620" s="138">
        <v>0</v>
      </c>
      <c r="AV620" s="138">
        <v>0</v>
      </c>
      <c r="AW620" s="138">
        <v>0</v>
      </c>
      <c r="AX620" s="138">
        <v>0</v>
      </c>
      <c r="AY620" s="138">
        <v>0</v>
      </c>
      <c r="AZ620" s="138">
        <v>100</v>
      </c>
      <c r="BA620" s="138">
        <v>100</v>
      </c>
      <c r="BB620" s="241">
        <v>0</v>
      </c>
    </row>
    <row r="621" spans="1:54" s="174" customFormat="1" ht="18" customHeight="1" x14ac:dyDescent="0.25">
      <c r="A621" s="244">
        <v>21</v>
      </c>
      <c r="B621" s="245">
        <v>225700</v>
      </c>
      <c r="C621" s="238">
        <v>614</v>
      </c>
      <c r="D621" s="239" t="s">
        <v>1758</v>
      </c>
      <c r="E621" s="247">
        <v>1327.7</v>
      </c>
      <c r="F621" s="138">
        <v>1146.4000000000001</v>
      </c>
      <c r="G621" s="138">
        <v>0</v>
      </c>
      <c r="H621" s="138">
        <v>0</v>
      </c>
      <c r="I621" s="138">
        <v>0</v>
      </c>
      <c r="J621" s="138">
        <v>0</v>
      </c>
      <c r="K621" s="138">
        <v>0</v>
      </c>
      <c r="L621" s="138">
        <v>0</v>
      </c>
      <c r="M621" s="138">
        <v>181.3</v>
      </c>
      <c r="N621" s="241">
        <v>0</v>
      </c>
      <c r="O621" s="240">
        <v>1386.1999999999998</v>
      </c>
      <c r="P621" s="138">
        <v>1204.9000000000001</v>
      </c>
      <c r="Q621" s="139">
        <v>0</v>
      </c>
      <c r="R621" s="139">
        <v>0</v>
      </c>
      <c r="S621" s="138">
        <v>0</v>
      </c>
      <c r="T621" s="139">
        <v>0</v>
      </c>
      <c r="U621" s="139">
        <v>0</v>
      </c>
      <c r="V621" s="139">
        <v>0</v>
      </c>
      <c r="W621" s="139">
        <v>181.3</v>
      </c>
      <c r="X621" s="242">
        <v>0</v>
      </c>
      <c r="Y621" s="243">
        <v>1378.1401000000001</v>
      </c>
      <c r="Z621" s="139">
        <v>1197.2021999999999</v>
      </c>
      <c r="AA621" s="139">
        <v>0</v>
      </c>
      <c r="AB621" s="139">
        <v>0</v>
      </c>
      <c r="AC621" s="139">
        <v>0</v>
      </c>
      <c r="AD621" s="149">
        <v>0</v>
      </c>
      <c r="AE621" s="139">
        <v>0</v>
      </c>
      <c r="AF621" s="139">
        <v>0</v>
      </c>
      <c r="AG621" s="140">
        <v>180.93790000000001</v>
      </c>
      <c r="AH621" s="142">
        <v>0</v>
      </c>
      <c r="AI621" s="247">
        <v>-8.0598999999997432</v>
      </c>
      <c r="AJ621" s="138">
        <v>-7.697800000000143</v>
      </c>
      <c r="AK621" s="138">
        <v>0</v>
      </c>
      <c r="AL621" s="138">
        <v>0</v>
      </c>
      <c r="AM621" s="138">
        <v>0</v>
      </c>
      <c r="AN621" s="138">
        <v>0</v>
      </c>
      <c r="AO621" s="138">
        <v>0</v>
      </c>
      <c r="AP621" s="138">
        <v>0</v>
      </c>
      <c r="AQ621" s="138">
        <v>-0.36209999999999809</v>
      </c>
      <c r="AR621" s="241">
        <v>0</v>
      </c>
      <c r="AS621" s="247">
        <v>99.418561535132028</v>
      </c>
      <c r="AT621" s="138">
        <v>99.361125404597885</v>
      </c>
      <c r="AU621" s="138">
        <v>0</v>
      </c>
      <c r="AV621" s="138">
        <v>0</v>
      </c>
      <c r="AW621" s="138">
        <v>0</v>
      </c>
      <c r="AX621" s="138">
        <v>0</v>
      </c>
      <c r="AY621" s="138">
        <v>0</v>
      </c>
      <c r="AZ621" s="138">
        <v>0</v>
      </c>
      <c r="BA621" s="138">
        <v>99.800275785990081</v>
      </c>
      <c r="BB621" s="241">
        <v>0</v>
      </c>
    </row>
    <row r="622" spans="1:54" s="174" customFormat="1" ht="18" customHeight="1" x14ac:dyDescent="0.25">
      <c r="A622" s="244">
        <v>21</v>
      </c>
      <c r="B622" s="245">
        <v>225700</v>
      </c>
      <c r="C622" s="238">
        <v>615</v>
      </c>
      <c r="D622" s="239" t="s">
        <v>1759</v>
      </c>
      <c r="E622" s="247">
        <v>3073.7</v>
      </c>
      <c r="F622" s="138">
        <v>2674.2</v>
      </c>
      <c r="G622" s="138">
        <v>0</v>
      </c>
      <c r="H622" s="138">
        <v>0</v>
      </c>
      <c r="I622" s="138">
        <v>0</v>
      </c>
      <c r="J622" s="138">
        <v>0</v>
      </c>
      <c r="K622" s="138">
        <v>0</v>
      </c>
      <c r="L622" s="138">
        <v>0</v>
      </c>
      <c r="M622" s="138">
        <v>399.5</v>
      </c>
      <c r="N622" s="241">
        <v>0</v>
      </c>
      <c r="O622" s="240">
        <v>3330.2999999999997</v>
      </c>
      <c r="P622" s="138">
        <v>2930.7999999999997</v>
      </c>
      <c r="Q622" s="139">
        <v>0</v>
      </c>
      <c r="R622" s="139">
        <v>0</v>
      </c>
      <c r="S622" s="138">
        <v>0</v>
      </c>
      <c r="T622" s="139">
        <v>0</v>
      </c>
      <c r="U622" s="139">
        <v>0</v>
      </c>
      <c r="V622" s="139">
        <v>0</v>
      </c>
      <c r="W622" s="139">
        <v>399.5</v>
      </c>
      <c r="X622" s="242">
        <v>0</v>
      </c>
      <c r="Y622" s="243">
        <v>3194.576</v>
      </c>
      <c r="Z622" s="139">
        <v>2795.076</v>
      </c>
      <c r="AA622" s="139">
        <v>0</v>
      </c>
      <c r="AB622" s="139">
        <v>0</v>
      </c>
      <c r="AC622" s="139">
        <v>0</v>
      </c>
      <c r="AD622" s="149">
        <v>0</v>
      </c>
      <c r="AE622" s="139">
        <v>0</v>
      </c>
      <c r="AF622" s="139">
        <v>0</v>
      </c>
      <c r="AG622" s="140">
        <v>399.5</v>
      </c>
      <c r="AH622" s="142">
        <v>0</v>
      </c>
      <c r="AI622" s="247">
        <v>-135.72399999999971</v>
      </c>
      <c r="AJ622" s="138">
        <v>-135.72399999999971</v>
      </c>
      <c r="AK622" s="138">
        <v>0</v>
      </c>
      <c r="AL622" s="138">
        <v>0</v>
      </c>
      <c r="AM622" s="138">
        <v>0</v>
      </c>
      <c r="AN622" s="138">
        <v>0</v>
      </c>
      <c r="AO622" s="138">
        <v>0</v>
      </c>
      <c r="AP622" s="138">
        <v>0</v>
      </c>
      <c r="AQ622" s="138">
        <v>0</v>
      </c>
      <c r="AR622" s="241">
        <v>0</v>
      </c>
      <c r="AS622" s="247">
        <v>95.924571359937545</v>
      </c>
      <c r="AT622" s="138">
        <v>95.369045994267793</v>
      </c>
      <c r="AU622" s="138">
        <v>0</v>
      </c>
      <c r="AV622" s="138">
        <v>0</v>
      </c>
      <c r="AW622" s="138">
        <v>0</v>
      </c>
      <c r="AX622" s="138">
        <v>0</v>
      </c>
      <c r="AY622" s="138">
        <v>0</v>
      </c>
      <c r="AZ622" s="138">
        <v>0</v>
      </c>
      <c r="BA622" s="138">
        <v>100</v>
      </c>
      <c r="BB622" s="241">
        <v>0</v>
      </c>
    </row>
    <row r="623" spans="1:54" s="174" customFormat="1" ht="18" customHeight="1" x14ac:dyDescent="0.25">
      <c r="A623" s="244">
        <v>21</v>
      </c>
      <c r="B623" s="245">
        <v>225700</v>
      </c>
      <c r="C623" s="238">
        <v>616</v>
      </c>
      <c r="D623" s="239" t="s">
        <v>1760</v>
      </c>
      <c r="E623" s="247">
        <v>772.09999999999991</v>
      </c>
      <c r="F623" s="138">
        <v>650.79999999999995</v>
      </c>
      <c r="G623" s="138">
        <v>0</v>
      </c>
      <c r="H623" s="138">
        <v>0</v>
      </c>
      <c r="I623" s="138">
        <v>0</v>
      </c>
      <c r="J623" s="138">
        <v>0</v>
      </c>
      <c r="K623" s="138">
        <v>0</v>
      </c>
      <c r="L623" s="138">
        <v>0</v>
      </c>
      <c r="M623" s="138">
        <v>121.3</v>
      </c>
      <c r="N623" s="241">
        <v>0</v>
      </c>
      <c r="O623" s="240">
        <v>812.5</v>
      </c>
      <c r="P623" s="138">
        <v>691.2</v>
      </c>
      <c r="Q623" s="139">
        <v>0</v>
      </c>
      <c r="R623" s="139">
        <v>0</v>
      </c>
      <c r="S623" s="138">
        <v>0</v>
      </c>
      <c r="T623" s="139">
        <v>0</v>
      </c>
      <c r="U623" s="139">
        <v>0</v>
      </c>
      <c r="V623" s="139">
        <v>0</v>
      </c>
      <c r="W623" s="139">
        <v>121.3</v>
      </c>
      <c r="X623" s="242">
        <v>0</v>
      </c>
      <c r="Y623" s="243">
        <v>585.52819999999997</v>
      </c>
      <c r="Z623" s="139">
        <v>464.22910000000002</v>
      </c>
      <c r="AA623" s="139">
        <v>0</v>
      </c>
      <c r="AB623" s="139">
        <v>0</v>
      </c>
      <c r="AC623" s="139">
        <v>0</v>
      </c>
      <c r="AD623" s="149">
        <v>0</v>
      </c>
      <c r="AE623" s="139">
        <v>0</v>
      </c>
      <c r="AF623" s="139">
        <v>0</v>
      </c>
      <c r="AG623" s="140">
        <v>121.2991</v>
      </c>
      <c r="AH623" s="142">
        <v>0</v>
      </c>
      <c r="AI623" s="247">
        <v>-226.97180000000003</v>
      </c>
      <c r="AJ623" s="138">
        <v>-226.97090000000003</v>
      </c>
      <c r="AK623" s="138">
        <v>0</v>
      </c>
      <c r="AL623" s="138">
        <v>0</v>
      </c>
      <c r="AM623" s="138">
        <v>0</v>
      </c>
      <c r="AN623" s="138">
        <v>0</v>
      </c>
      <c r="AO623" s="138">
        <v>0</v>
      </c>
      <c r="AP623" s="138">
        <v>0</v>
      </c>
      <c r="AQ623" s="138">
        <v>-9.0000000000145519E-4</v>
      </c>
      <c r="AR623" s="241">
        <v>0</v>
      </c>
      <c r="AS623" s="247">
        <v>72.065009230769235</v>
      </c>
      <c r="AT623" s="138">
        <v>67.162774884259264</v>
      </c>
      <c r="AU623" s="138">
        <v>0</v>
      </c>
      <c r="AV623" s="138">
        <v>0</v>
      </c>
      <c r="AW623" s="138">
        <v>0</v>
      </c>
      <c r="AX623" s="138">
        <v>0</v>
      </c>
      <c r="AY623" s="138">
        <v>0</v>
      </c>
      <c r="AZ623" s="138">
        <v>0</v>
      </c>
      <c r="BA623" s="138">
        <v>99.999258037922502</v>
      </c>
      <c r="BB623" s="241">
        <v>0</v>
      </c>
    </row>
    <row r="624" spans="1:54" s="174" customFormat="1" ht="18" customHeight="1" x14ac:dyDescent="0.25">
      <c r="A624" s="244">
        <v>21</v>
      </c>
      <c r="B624" s="245">
        <v>225700</v>
      </c>
      <c r="C624" s="238">
        <v>617</v>
      </c>
      <c r="D624" s="239" t="s">
        <v>1761</v>
      </c>
      <c r="E624" s="247">
        <v>5094.6000000000004</v>
      </c>
      <c r="F624" s="138">
        <v>2578.1</v>
      </c>
      <c r="G624" s="138">
        <v>0</v>
      </c>
      <c r="H624" s="138">
        <v>0</v>
      </c>
      <c r="I624" s="138">
        <v>0</v>
      </c>
      <c r="J624" s="138">
        <v>0</v>
      </c>
      <c r="K624" s="138">
        <v>0</v>
      </c>
      <c r="L624" s="138">
        <v>2000</v>
      </c>
      <c r="M624" s="138">
        <v>516.5</v>
      </c>
      <c r="N624" s="241">
        <v>0</v>
      </c>
      <c r="O624" s="240">
        <v>5277.9</v>
      </c>
      <c r="P624" s="138">
        <v>2761.4</v>
      </c>
      <c r="Q624" s="139">
        <v>0</v>
      </c>
      <c r="R624" s="139">
        <v>0</v>
      </c>
      <c r="S624" s="138">
        <v>0</v>
      </c>
      <c r="T624" s="139">
        <v>0</v>
      </c>
      <c r="U624" s="139">
        <v>0</v>
      </c>
      <c r="V624" s="139">
        <v>2000</v>
      </c>
      <c r="W624" s="139">
        <v>516.5</v>
      </c>
      <c r="X624" s="242">
        <v>0</v>
      </c>
      <c r="Y624" s="243">
        <v>5175.9938000000002</v>
      </c>
      <c r="Z624" s="139">
        <v>2698.1435000000001</v>
      </c>
      <c r="AA624" s="139">
        <v>0</v>
      </c>
      <c r="AB624" s="139">
        <v>0</v>
      </c>
      <c r="AC624" s="139">
        <v>0</v>
      </c>
      <c r="AD624" s="149">
        <v>0</v>
      </c>
      <c r="AE624" s="139">
        <v>0</v>
      </c>
      <c r="AF624" s="139">
        <v>1983.7971</v>
      </c>
      <c r="AG624" s="140">
        <v>494.0532</v>
      </c>
      <c r="AH624" s="142">
        <v>0</v>
      </c>
      <c r="AI624" s="247">
        <v>-101.90619999999944</v>
      </c>
      <c r="AJ624" s="138">
        <v>-63.25649999999996</v>
      </c>
      <c r="AK624" s="138">
        <v>0</v>
      </c>
      <c r="AL624" s="138">
        <v>0</v>
      </c>
      <c r="AM624" s="138">
        <v>0</v>
      </c>
      <c r="AN624" s="138">
        <v>0</v>
      </c>
      <c r="AO624" s="138">
        <v>0</v>
      </c>
      <c r="AP624" s="138">
        <v>-16.2029</v>
      </c>
      <c r="AQ624" s="138">
        <v>-22.446799999999996</v>
      </c>
      <c r="AR624" s="241">
        <v>0</v>
      </c>
      <c r="AS624" s="247">
        <v>98.069190397696062</v>
      </c>
      <c r="AT624" s="138">
        <v>97.70925979575577</v>
      </c>
      <c r="AU624" s="138">
        <v>0</v>
      </c>
      <c r="AV624" s="138">
        <v>0</v>
      </c>
      <c r="AW624" s="138">
        <v>0</v>
      </c>
      <c r="AX624" s="138">
        <v>0</v>
      </c>
      <c r="AY624" s="138">
        <v>0</v>
      </c>
      <c r="AZ624" s="138">
        <v>99.189855000000009</v>
      </c>
      <c r="BA624" s="138">
        <v>95.654056147144246</v>
      </c>
      <c r="BB624" s="241">
        <v>0</v>
      </c>
    </row>
    <row r="625" spans="1:54" s="174" customFormat="1" ht="18" customHeight="1" x14ac:dyDescent="0.25">
      <c r="A625" s="244">
        <v>21</v>
      </c>
      <c r="B625" s="245">
        <v>225700</v>
      </c>
      <c r="C625" s="238">
        <v>618</v>
      </c>
      <c r="D625" s="239" t="s">
        <v>1749</v>
      </c>
      <c r="E625" s="247">
        <v>10240.200000000001</v>
      </c>
      <c r="F625" s="138">
        <v>7524.4</v>
      </c>
      <c r="G625" s="138">
        <v>0</v>
      </c>
      <c r="H625" s="138">
        <v>1553.2</v>
      </c>
      <c r="I625" s="138">
        <v>0</v>
      </c>
      <c r="J625" s="138">
        <v>0</v>
      </c>
      <c r="K625" s="138">
        <v>0</v>
      </c>
      <c r="L625" s="138">
        <v>0</v>
      </c>
      <c r="M625" s="138">
        <v>1162.5999999999999</v>
      </c>
      <c r="N625" s="241">
        <v>0</v>
      </c>
      <c r="O625" s="240">
        <v>10588.900000000003</v>
      </c>
      <c r="P625" s="138">
        <v>7844.1</v>
      </c>
      <c r="Q625" s="139">
        <v>0</v>
      </c>
      <c r="R625" s="139">
        <v>0</v>
      </c>
      <c r="S625" s="138">
        <v>1582.2</v>
      </c>
      <c r="T625" s="139">
        <v>0</v>
      </c>
      <c r="U625" s="139">
        <v>0</v>
      </c>
      <c r="V625" s="139">
        <v>0</v>
      </c>
      <c r="W625" s="139">
        <v>1162.5999999999999</v>
      </c>
      <c r="X625" s="242">
        <v>0</v>
      </c>
      <c r="Y625" s="243">
        <v>10539.893900000001</v>
      </c>
      <c r="Z625" s="139">
        <v>7844.1</v>
      </c>
      <c r="AA625" s="139">
        <v>0</v>
      </c>
      <c r="AB625" s="139">
        <v>0</v>
      </c>
      <c r="AC625" s="139">
        <v>1563.2271000000001</v>
      </c>
      <c r="AD625" s="149">
        <v>0</v>
      </c>
      <c r="AE625" s="139">
        <v>0</v>
      </c>
      <c r="AF625" s="139">
        <v>0</v>
      </c>
      <c r="AG625" s="140">
        <v>1132.5668000000001</v>
      </c>
      <c r="AH625" s="142">
        <v>0</v>
      </c>
      <c r="AI625" s="247">
        <v>-49.006100000002334</v>
      </c>
      <c r="AJ625" s="138">
        <v>0</v>
      </c>
      <c r="AK625" s="138">
        <v>0</v>
      </c>
      <c r="AL625" s="138">
        <v>0</v>
      </c>
      <c r="AM625" s="138">
        <v>-18.972899999999981</v>
      </c>
      <c r="AN625" s="138">
        <v>0</v>
      </c>
      <c r="AO625" s="138">
        <v>0</v>
      </c>
      <c r="AP625" s="138">
        <v>0</v>
      </c>
      <c r="AQ625" s="138">
        <v>-30.033199999999852</v>
      </c>
      <c r="AR625" s="241">
        <v>0</v>
      </c>
      <c r="AS625" s="247">
        <v>99.537193665064336</v>
      </c>
      <c r="AT625" s="138">
        <v>100</v>
      </c>
      <c r="AU625" s="138">
        <v>0</v>
      </c>
      <c r="AV625" s="138">
        <v>0</v>
      </c>
      <c r="AW625" s="138">
        <v>98.800853242320812</v>
      </c>
      <c r="AX625" s="138">
        <v>0</v>
      </c>
      <c r="AY625" s="138">
        <v>0</v>
      </c>
      <c r="AZ625" s="138">
        <v>0</v>
      </c>
      <c r="BA625" s="138">
        <v>97.416721142267349</v>
      </c>
      <c r="BB625" s="241">
        <v>0</v>
      </c>
    </row>
    <row r="626" spans="1:54" s="174" customFormat="1" ht="18" customHeight="1" x14ac:dyDescent="0.25">
      <c r="A626" s="244">
        <v>21</v>
      </c>
      <c r="B626" s="245">
        <v>225700</v>
      </c>
      <c r="C626" s="238">
        <v>619</v>
      </c>
      <c r="D626" s="239" t="s">
        <v>1762</v>
      </c>
      <c r="E626" s="247">
        <v>952.2</v>
      </c>
      <c r="F626" s="138">
        <v>811.1</v>
      </c>
      <c r="G626" s="138">
        <v>0</v>
      </c>
      <c r="H626" s="138">
        <v>0</v>
      </c>
      <c r="I626" s="138">
        <v>0</v>
      </c>
      <c r="J626" s="138">
        <v>0</v>
      </c>
      <c r="K626" s="138">
        <v>0</v>
      </c>
      <c r="L626" s="138">
        <v>0</v>
      </c>
      <c r="M626" s="138">
        <v>141.1</v>
      </c>
      <c r="N626" s="241">
        <v>0</v>
      </c>
      <c r="O626" s="240">
        <v>1035.8999999999999</v>
      </c>
      <c r="P626" s="138">
        <v>894.8</v>
      </c>
      <c r="Q626" s="139">
        <v>0</v>
      </c>
      <c r="R626" s="139">
        <v>0</v>
      </c>
      <c r="S626" s="138">
        <v>0</v>
      </c>
      <c r="T626" s="139">
        <v>0</v>
      </c>
      <c r="U626" s="139">
        <v>0</v>
      </c>
      <c r="V626" s="139">
        <v>0</v>
      </c>
      <c r="W626" s="139">
        <v>141.1</v>
      </c>
      <c r="X626" s="242">
        <v>0</v>
      </c>
      <c r="Y626" s="243">
        <v>963.48570000000007</v>
      </c>
      <c r="Z626" s="139">
        <v>822.38570000000004</v>
      </c>
      <c r="AA626" s="139">
        <v>0</v>
      </c>
      <c r="AB626" s="139">
        <v>0</v>
      </c>
      <c r="AC626" s="139">
        <v>0</v>
      </c>
      <c r="AD626" s="149">
        <v>0</v>
      </c>
      <c r="AE626" s="139">
        <v>0</v>
      </c>
      <c r="AF626" s="139">
        <v>0</v>
      </c>
      <c r="AG626" s="140">
        <v>141.1</v>
      </c>
      <c r="AH626" s="142">
        <v>0</v>
      </c>
      <c r="AI626" s="247">
        <v>-72.414299999999798</v>
      </c>
      <c r="AJ626" s="138">
        <v>-72.414299999999912</v>
      </c>
      <c r="AK626" s="138">
        <v>0</v>
      </c>
      <c r="AL626" s="138">
        <v>0</v>
      </c>
      <c r="AM626" s="138">
        <v>0</v>
      </c>
      <c r="AN626" s="138">
        <v>0</v>
      </c>
      <c r="AO626" s="138">
        <v>0</v>
      </c>
      <c r="AP626" s="138">
        <v>0</v>
      </c>
      <c r="AQ626" s="138">
        <v>0</v>
      </c>
      <c r="AR626" s="241">
        <v>0</v>
      </c>
      <c r="AS626" s="247">
        <v>93.009527946713021</v>
      </c>
      <c r="AT626" s="138">
        <v>91.907208314707205</v>
      </c>
      <c r="AU626" s="138">
        <v>0</v>
      </c>
      <c r="AV626" s="138">
        <v>0</v>
      </c>
      <c r="AW626" s="138">
        <v>0</v>
      </c>
      <c r="AX626" s="138">
        <v>0</v>
      </c>
      <c r="AY626" s="138">
        <v>0</v>
      </c>
      <c r="AZ626" s="138">
        <v>0</v>
      </c>
      <c r="BA626" s="138">
        <v>100</v>
      </c>
      <c r="BB626" s="241">
        <v>0</v>
      </c>
    </row>
    <row r="627" spans="1:54" s="174" customFormat="1" ht="18" customHeight="1" x14ac:dyDescent="0.25">
      <c r="A627" s="244">
        <v>21</v>
      </c>
      <c r="B627" s="245">
        <v>225700</v>
      </c>
      <c r="C627" s="238">
        <v>620</v>
      </c>
      <c r="D627" s="239" t="s">
        <v>1763</v>
      </c>
      <c r="E627" s="247">
        <v>63.5</v>
      </c>
      <c r="F627" s="138">
        <v>0</v>
      </c>
      <c r="G627" s="138">
        <v>0</v>
      </c>
      <c r="H627" s="138">
        <v>0</v>
      </c>
      <c r="I627" s="138">
        <v>0</v>
      </c>
      <c r="J627" s="138">
        <v>0</v>
      </c>
      <c r="K627" s="138">
        <v>0</v>
      </c>
      <c r="L627" s="138">
        <v>0</v>
      </c>
      <c r="M627" s="138">
        <v>63.5</v>
      </c>
      <c r="N627" s="241">
        <v>0</v>
      </c>
      <c r="O627" s="240">
        <v>63.5</v>
      </c>
      <c r="P627" s="138">
        <v>0</v>
      </c>
      <c r="Q627" s="139">
        <v>0</v>
      </c>
      <c r="R627" s="139">
        <v>0</v>
      </c>
      <c r="S627" s="138">
        <v>0</v>
      </c>
      <c r="T627" s="139">
        <v>0</v>
      </c>
      <c r="U627" s="139">
        <v>0</v>
      </c>
      <c r="V627" s="139">
        <v>0</v>
      </c>
      <c r="W627" s="139">
        <v>63.5</v>
      </c>
      <c r="X627" s="242">
        <v>0</v>
      </c>
      <c r="Y627" s="243">
        <v>63.5</v>
      </c>
      <c r="Z627" s="139">
        <v>0</v>
      </c>
      <c r="AA627" s="139">
        <v>0</v>
      </c>
      <c r="AB627" s="139">
        <v>0</v>
      </c>
      <c r="AC627" s="139">
        <v>0</v>
      </c>
      <c r="AD627" s="149">
        <v>0</v>
      </c>
      <c r="AE627" s="139">
        <v>0</v>
      </c>
      <c r="AF627" s="139">
        <v>0</v>
      </c>
      <c r="AG627" s="140">
        <v>63.5</v>
      </c>
      <c r="AH627" s="142">
        <v>0</v>
      </c>
      <c r="AI627" s="247">
        <v>0</v>
      </c>
      <c r="AJ627" s="138">
        <v>0</v>
      </c>
      <c r="AK627" s="138">
        <v>0</v>
      </c>
      <c r="AL627" s="138">
        <v>0</v>
      </c>
      <c r="AM627" s="138">
        <v>0</v>
      </c>
      <c r="AN627" s="138">
        <v>0</v>
      </c>
      <c r="AO627" s="138">
        <v>0</v>
      </c>
      <c r="AP627" s="138">
        <v>0</v>
      </c>
      <c r="AQ627" s="138">
        <v>0</v>
      </c>
      <c r="AR627" s="241">
        <v>0</v>
      </c>
      <c r="AS627" s="247">
        <v>100</v>
      </c>
      <c r="AT627" s="138">
        <v>0</v>
      </c>
      <c r="AU627" s="138">
        <v>0</v>
      </c>
      <c r="AV627" s="138">
        <v>0</v>
      </c>
      <c r="AW627" s="138">
        <v>0</v>
      </c>
      <c r="AX627" s="138">
        <v>0</v>
      </c>
      <c r="AY627" s="138">
        <v>0</v>
      </c>
      <c r="AZ627" s="138">
        <v>0</v>
      </c>
      <c r="BA627" s="138">
        <v>100</v>
      </c>
      <c r="BB627" s="241">
        <v>0</v>
      </c>
    </row>
    <row r="628" spans="1:54" s="174" customFormat="1" ht="18" customHeight="1" x14ac:dyDescent="0.25">
      <c r="A628" s="244">
        <v>21</v>
      </c>
      <c r="B628" s="245">
        <v>225700</v>
      </c>
      <c r="C628" s="238">
        <v>621</v>
      </c>
      <c r="D628" s="239" t="s">
        <v>1764</v>
      </c>
      <c r="E628" s="247">
        <v>1153.3</v>
      </c>
      <c r="F628" s="138">
        <v>962.1</v>
      </c>
      <c r="G628" s="138">
        <v>0</v>
      </c>
      <c r="H628" s="138">
        <v>0</v>
      </c>
      <c r="I628" s="138">
        <v>0</v>
      </c>
      <c r="J628" s="138">
        <v>0</v>
      </c>
      <c r="K628" s="138">
        <v>0</v>
      </c>
      <c r="L628" s="138">
        <v>0</v>
      </c>
      <c r="M628" s="138">
        <v>191.2</v>
      </c>
      <c r="N628" s="241">
        <v>0</v>
      </c>
      <c r="O628" s="240">
        <v>1239.3999999999999</v>
      </c>
      <c r="P628" s="138">
        <v>1048.2</v>
      </c>
      <c r="Q628" s="139">
        <v>0</v>
      </c>
      <c r="R628" s="139">
        <v>0</v>
      </c>
      <c r="S628" s="138">
        <v>0</v>
      </c>
      <c r="T628" s="139">
        <v>0</v>
      </c>
      <c r="U628" s="139">
        <v>0</v>
      </c>
      <c r="V628" s="139">
        <v>0</v>
      </c>
      <c r="W628" s="139">
        <v>191.2</v>
      </c>
      <c r="X628" s="242">
        <v>0</v>
      </c>
      <c r="Y628" s="243">
        <v>1183.4117999999999</v>
      </c>
      <c r="Z628" s="139">
        <v>992.63599999999997</v>
      </c>
      <c r="AA628" s="139">
        <v>0</v>
      </c>
      <c r="AB628" s="139">
        <v>0</v>
      </c>
      <c r="AC628" s="139">
        <v>0</v>
      </c>
      <c r="AD628" s="149">
        <v>0</v>
      </c>
      <c r="AE628" s="139">
        <v>0</v>
      </c>
      <c r="AF628" s="139">
        <v>0</v>
      </c>
      <c r="AG628" s="140">
        <v>190.7758</v>
      </c>
      <c r="AH628" s="142">
        <v>0</v>
      </c>
      <c r="AI628" s="247">
        <v>-55.988200000000006</v>
      </c>
      <c r="AJ628" s="138">
        <v>-55.564000000000078</v>
      </c>
      <c r="AK628" s="138">
        <v>0</v>
      </c>
      <c r="AL628" s="138">
        <v>0</v>
      </c>
      <c r="AM628" s="138">
        <v>0</v>
      </c>
      <c r="AN628" s="138">
        <v>0</v>
      </c>
      <c r="AO628" s="138">
        <v>0</v>
      </c>
      <c r="AP628" s="138">
        <v>0</v>
      </c>
      <c r="AQ628" s="138">
        <v>-0.42419999999998481</v>
      </c>
      <c r="AR628" s="241">
        <v>0</v>
      </c>
      <c r="AS628" s="247">
        <v>95.482636759722453</v>
      </c>
      <c r="AT628" s="138">
        <v>94.699103224575452</v>
      </c>
      <c r="AU628" s="138">
        <v>0</v>
      </c>
      <c r="AV628" s="138">
        <v>0</v>
      </c>
      <c r="AW628" s="138">
        <v>0</v>
      </c>
      <c r="AX628" s="138">
        <v>0</v>
      </c>
      <c r="AY628" s="138">
        <v>0</v>
      </c>
      <c r="AZ628" s="138">
        <v>0</v>
      </c>
      <c r="BA628" s="138">
        <v>99.778138075313819</v>
      </c>
      <c r="BB628" s="241">
        <v>0</v>
      </c>
    </row>
    <row r="629" spans="1:54" s="174" customFormat="1" ht="18" customHeight="1" x14ac:dyDescent="0.25">
      <c r="A629" s="244">
        <v>21</v>
      </c>
      <c r="B629" s="245">
        <v>225700</v>
      </c>
      <c r="C629" s="238">
        <v>622</v>
      </c>
      <c r="D629" s="239" t="s">
        <v>1765</v>
      </c>
      <c r="E629" s="247">
        <v>699.7</v>
      </c>
      <c r="F629" s="138">
        <v>560.1</v>
      </c>
      <c r="G629" s="138">
        <v>0</v>
      </c>
      <c r="H629" s="138">
        <v>0</v>
      </c>
      <c r="I629" s="138">
        <v>0</v>
      </c>
      <c r="J629" s="138">
        <v>0</v>
      </c>
      <c r="K629" s="138">
        <v>0</v>
      </c>
      <c r="L629" s="138">
        <v>0</v>
      </c>
      <c r="M629" s="138">
        <v>139.6</v>
      </c>
      <c r="N629" s="241">
        <v>0</v>
      </c>
      <c r="O629" s="240">
        <v>751.79999999999984</v>
      </c>
      <c r="P629" s="138">
        <v>612.19999999999993</v>
      </c>
      <c r="Q629" s="139">
        <v>0</v>
      </c>
      <c r="R629" s="139">
        <v>0</v>
      </c>
      <c r="S629" s="138">
        <v>0</v>
      </c>
      <c r="T629" s="139">
        <v>0</v>
      </c>
      <c r="U629" s="139">
        <v>0</v>
      </c>
      <c r="V629" s="139">
        <v>0</v>
      </c>
      <c r="W629" s="139">
        <v>139.6</v>
      </c>
      <c r="X629" s="242">
        <v>0</v>
      </c>
      <c r="Y629" s="243">
        <v>731.45860000000005</v>
      </c>
      <c r="Z629" s="139">
        <v>591.85860000000002</v>
      </c>
      <c r="AA629" s="139">
        <v>0</v>
      </c>
      <c r="AB629" s="139">
        <v>0</v>
      </c>
      <c r="AC629" s="139">
        <v>0</v>
      </c>
      <c r="AD629" s="149">
        <v>0</v>
      </c>
      <c r="AE629" s="139">
        <v>0</v>
      </c>
      <c r="AF629" s="139">
        <v>0</v>
      </c>
      <c r="AG629" s="140">
        <v>139.6</v>
      </c>
      <c r="AH629" s="142">
        <v>0</v>
      </c>
      <c r="AI629" s="247">
        <v>-20.341399999999794</v>
      </c>
      <c r="AJ629" s="138">
        <v>-20.341399999999908</v>
      </c>
      <c r="AK629" s="138">
        <v>0</v>
      </c>
      <c r="AL629" s="138">
        <v>0</v>
      </c>
      <c r="AM629" s="138">
        <v>0</v>
      </c>
      <c r="AN629" s="138">
        <v>0</v>
      </c>
      <c r="AO629" s="138">
        <v>0</v>
      </c>
      <c r="AP629" s="138">
        <v>0</v>
      </c>
      <c r="AQ629" s="138">
        <v>0</v>
      </c>
      <c r="AR629" s="241">
        <v>0</v>
      </c>
      <c r="AS629" s="247">
        <v>97.294306996541664</v>
      </c>
      <c r="AT629" s="138">
        <v>96.677327670695874</v>
      </c>
      <c r="AU629" s="138">
        <v>0</v>
      </c>
      <c r="AV629" s="138">
        <v>0</v>
      </c>
      <c r="AW629" s="138">
        <v>0</v>
      </c>
      <c r="AX629" s="138">
        <v>0</v>
      </c>
      <c r="AY629" s="138">
        <v>0</v>
      </c>
      <c r="AZ629" s="138">
        <v>0</v>
      </c>
      <c r="BA629" s="138">
        <v>100</v>
      </c>
      <c r="BB629" s="241">
        <v>0</v>
      </c>
    </row>
    <row r="630" spans="1:54" s="174" customFormat="1" ht="18" customHeight="1" x14ac:dyDescent="0.25">
      <c r="A630" s="244">
        <v>21</v>
      </c>
      <c r="B630" s="245">
        <v>225700</v>
      </c>
      <c r="C630" s="238">
        <v>623</v>
      </c>
      <c r="D630" s="239" t="s">
        <v>1766</v>
      </c>
      <c r="E630" s="247">
        <v>889.59999999999991</v>
      </c>
      <c r="F630" s="138">
        <v>773.8</v>
      </c>
      <c r="G630" s="138">
        <v>0</v>
      </c>
      <c r="H630" s="138">
        <v>0</v>
      </c>
      <c r="I630" s="138">
        <v>0</v>
      </c>
      <c r="J630" s="138">
        <v>0</v>
      </c>
      <c r="K630" s="138">
        <v>0</v>
      </c>
      <c r="L630" s="138">
        <v>0</v>
      </c>
      <c r="M630" s="138">
        <v>115.8</v>
      </c>
      <c r="N630" s="241">
        <v>0</v>
      </c>
      <c r="O630" s="240">
        <v>970.0999999999998</v>
      </c>
      <c r="P630" s="138">
        <v>854.3</v>
      </c>
      <c r="Q630" s="139">
        <v>0</v>
      </c>
      <c r="R630" s="139">
        <v>0</v>
      </c>
      <c r="S630" s="138">
        <v>0</v>
      </c>
      <c r="T630" s="139">
        <v>0</v>
      </c>
      <c r="U630" s="139">
        <v>0</v>
      </c>
      <c r="V630" s="139">
        <v>0</v>
      </c>
      <c r="W630" s="139">
        <v>115.8</v>
      </c>
      <c r="X630" s="242">
        <v>0</v>
      </c>
      <c r="Y630" s="243">
        <v>904.76859999999988</v>
      </c>
      <c r="Z630" s="139">
        <v>789.22039999999993</v>
      </c>
      <c r="AA630" s="139">
        <v>0</v>
      </c>
      <c r="AB630" s="139">
        <v>0</v>
      </c>
      <c r="AC630" s="139">
        <v>0</v>
      </c>
      <c r="AD630" s="149">
        <v>0</v>
      </c>
      <c r="AE630" s="139">
        <v>0</v>
      </c>
      <c r="AF630" s="139">
        <v>0</v>
      </c>
      <c r="AG630" s="140">
        <v>115.54819999999999</v>
      </c>
      <c r="AH630" s="142">
        <v>0</v>
      </c>
      <c r="AI630" s="247">
        <v>-65.331399999999917</v>
      </c>
      <c r="AJ630" s="138">
        <v>-65.079600000000028</v>
      </c>
      <c r="AK630" s="138">
        <v>0</v>
      </c>
      <c r="AL630" s="138">
        <v>0</v>
      </c>
      <c r="AM630" s="138">
        <v>0</v>
      </c>
      <c r="AN630" s="138">
        <v>0</v>
      </c>
      <c r="AO630" s="138">
        <v>0</v>
      </c>
      <c r="AP630" s="138">
        <v>0</v>
      </c>
      <c r="AQ630" s="138">
        <v>-0.25180000000000291</v>
      </c>
      <c r="AR630" s="241">
        <v>0</v>
      </c>
      <c r="AS630" s="247">
        <v>93.265498402226569</v>
      </c>
      <c r="AT630" s="138">
        <v>92.382114011471373</v>
      </c>
      <c r="AU630" s="138">
        <v>0</v>
      </c>
      <c r="AV630" s="138">
        <v>0</v>
      </c>
      <c r="AW630" s="138">
        <v>0</v>
      </c>
      <c r="AX630" s="138">
        <v>0</v>
      </c>
      <c r="AY630" s="138">
        <v>0</v>
      </c>
      <c r="AZ630" s="138">
        <v>0</v>
      </c>
      <c r="BA630" s="138">
        <v>99.78255613126079</v>
      </c>
      <c r="BB630" s="241">
        <v>0</v>
      </c>
    </row>
    <row r="631" spans="1:54" s="174" customFormat="1" ht="18" customHeight="1" x14ac:dyDescent="0.25">
      <c r="A631" s="244">
        <v>21</v>
      </c>
      <c r="B631" s="245">
        <v>225700</v>
      </c>
      <c r="C631" s="238">
        <v>624</v>
      </c>
      <c r="D631" s="239" t="s">
        <v>1767</v>
      </c>
      <c r="E631" s="247">
        <v>1906</v>
      </c>
      <c r="F631" s="138">
        <v>839.8</v>
      </c>
      <c r="G631" s="138">
        <v>0</v>
      </c>
      <c r="H631" s="138">
        <v>0</v>
      </c>
      <c r="I631" s="138">
        <v>0</v>
      </c>
      <c r="J631" s="138">
        <v>0</v>
      </c>
      <c r="K631" s="138">
        <v>0</v>
      </c>
      <c r="L631" s="138">
        <v>949</v>
      </c>
      <c r="M631" s="138">
        <v>117.2</v>
      </c>
      <c r="N631" s="241">
        <v>0</v>
      </c>
      <c r="O631" s="240">
        <v>1975.6000000000001</v>
      </c>
      <c r="P631" s="138">
        <v>909.4</v>
      </c>
      <c r="Q631" s="139">
        <v>0</v>
      </c>
      <c r="R631" s="139">
        <v>0</v>
      </c>
      <c r="S631" s="138">
        <v>0</v>
      </c>
      <c r="T631" s="139">
        <v>0</v>
      </c>
      <c r="U631" s="139">
        <v>0</v>
      </c>
      <c r="V631" s="139">
        <v>949</v>
      </c>
      <c r="W631" s="139">
        <v>117.2</v>
      </c>
      <c r="X631" s="242">
        <v>0</v>
      </c>
      <c r="Y631" s="243">
        <v>1967.4102999999998</v>
      </c>
      <c r="Z631" s="139">
        <v>903.64379999999994</v>
      </c>
      <c r="AA631" s="139">
        <v>0</v>
      </c>
      <c r="AB631" s="139">
        <v>0</v>
      </c>
      <c r="AC631" s="139">
        <v>0</v>
      </c>
      <c r="AD631" s="149">
        <v>0</v>
      </c>
      <c r="AE631" s="139">
        <v>0</v>
      </c>
      <c r="AF631" s="139">
        <v>949</v>
      </c>
      <c r="AG631" s="140">
        <v>114.76649999999999</v>
      </c>
      <c r="AH631" s="142">
        <v>0</v>
      </c>
      <c r="AI631" s="247">
        <v>-8.1897000000003572</v>
      </c>
      <c r="AJ631" s="138">
        <v>-5.7562000000000353</v>
      </c>
      <c r="AK631" s="138">
        <v>0</v>
      </c>
      <c r="AL631" s="138">
        <v>0</v>
      </c>
      <c r="AM631" s="138">
        <v>0</v>
      </c>
      <c r="AN631" s="138">
        <v>0</v>
      </c>
      <c r="AO631" s="138">
        <v>0</v>
      </c>
      <c r="AP631" s="138">
        <v>0</v>
      </c>
      <c r="AQ631" s="138">
        <v>-2.4335000000000093</v>
      </c>
      <c r="AR631" s="241">
        <v>0</v>
      </c>
      <c r="AS631" s="247">
        <v>99.585457582506564</v>
      </c>
      <c r="AT631" s="138">
        <v>99.367033208709032</v>
      </c>
      <c r="AU631" s="138">
        <v>0</v>
      </c>
      <c r="AV631" s="138">
        <v>0</v>
      </c>
      <c r="AW631" s="138">
        <v>0</v>
      </c>
      <c r="AX631" s="138">
        <v>0</v>
      </c>
      <c r="AY631" s="138">
        <v>0</v>
      </c>
      <c r="AZ631" s="138">
        <v>100</v>
      </c>
      <c r="BA631" s="138">
        <v>97.923634812286693</v>
      </c>
      <c r="BB631" s="241">
        <v>0</v>
      </c>
    </row>
    <row r="632" spans="1:54" s="174" customFormat="1" ht="18" customHeight="1" x14ac:dyDescent="0.25">
      <c r="A632" s="244">
        <v>21</v>
      </c>
      <c r="B632" s="245">
        <v>225700</v>
      </c>
      <c r="C632" s="238">
        <v>625</v>
      </c>
      <c r="D632" s="239" t="s">
        <v>1768</v>
      </c>
      <c r="E632" s="247">
        <v>1233.5999999999999</v>
      </c>
      <c r="F632" s="138">
        <v>1108.0999999999999</v>
      </c>
      <c r="G632" s="138">
        <v>0</v>
      </c>
      <c r="H632" s="138">
        <v>0</v>
      </c>
      <c r="I632" s="138">
        <v>0</v>
      </c>
      <c r="J632" s="138">
        <v>0</v>
      </c>
      <c r="K632" s="138">
        <v>0</v>
      </c>
      <c r="L632" s="138">
        <v>0</v>
      </c>
      <c r="M632" s="138">
        <v>125.5</v>
      </c>
      <c r="N632" s="241">
        <v>0</v>
      </c>
      <c r="O632" s="240">
        <v>1363.6</v>
      </c>
      <c r="P632" s="138">
        <v>1238.0999999999999</v>
      </c>
      <c r="Q632" s="139">
        <v>0</v>
      </c>
      <c r="R632" s="139">
        <v>0</v>
      </c>
      <c r="S632" s="138">
        <v>0</v>
      </c>
      <c r="T632" s="139">
        <v>0</v>
      </c>
      <c r="U632" s="139">
        <v>0</v>
      </c>
      <c r="V632" s="139">
        <v>0</v>
      </c>
      <c r="W632" s="139">
        <v>125.5</v>
      </c>
      <c r="X632" s="242">
        <v>0</v>
      </c>
      <c r="Y632" s="243">
        <v>1303.4824999999998</v>
      </c>
      <c r="Z632" s="139">
        <v>1178.5629999999999</v>
      </c>
      <c r="AA632" s="139">
        <v>0</v>
      </c>
      <c r="AB632" s="139">
        <v>0</v>
      </c>
      <c r="AC632" s="139">
        <v>0</v>
      </c>
      <c r="AD632" s="149">
        <v>0</v>
      </c>
      <c r="AE632" s="139">
        <v>0</v>
      </c>
      <c r="AF632" s="139">
        <v>0</v>
      </c>
      <c r="AG632" s="140">
        <v>124.9195</v>
      </c>
      <c r="AH632" s="142">
        <v>0</v>
      </c>
      <c r="AI632" s="247">
        <v>-60.117500000000064</v>
      </c>
      <c r="AJ632" s="138">
        <v>-59.537000000000035</v>
      </c>
      <c r="AK632" s="138">
        <v>0</v>
      </c>
      <c r="AL632" s="138">
        <v>0</v>
      </c>
      <c r="AM632" s="138">
        <v>0</v>
      </c>
      <c r="AN632" s="138">
        <v>0</v>
      </c>
      <c r="AO632" s="138">
        <v>0</v>
      </c>
      <c r="AP632" s="138">
        <v>0</v>
      </c>
      <c r="AQ632" s="138">
        <v>-0.58050000000000068</v>
      </c>
      <c r="AR632" s="241">
        <v>0</v>
      </c>
      <c r="AS632" s="247">
        <v>95.591265767087123</v>
      </c>
      <c r="AT632" s="138">
        <v>95.191260802843061</v>
      </c>
      <c r="AU632" s="138">
        <v>0</v>
      </c>
      <c r="AV632" s="138">
        <v>0</v>
      </c>
      <c r="AW632" s="138">
        <v>0</v>
      </c>
      <c r="AX632" s="138">
        <v>0</v>
      </c>
      <c r="AY632" s="138">
        <v>0</v>
      </c>
      <c r="AZ632" s="138">
        <v>0</v>
      </c>
      <c r="BA632" s="138">
        <v>99.537450199203178</v>
      </c>
      <c r="BB632" s="241">
        <v>0</v>
      </c>
    </row>
    <row r="633" spans="1:54" s="174" customFormat="1" ht="18" customHeight="1" x14ac:dyDescent="0.25">
      <c r="A633" s="244">
        <v>21</v>
      </c>
      <c r="B633" s="245">
        <v>225700</v>
      </c>
      <c r="C633" s="238">
        <v>626</v>
      </c>
      <c r="D633" s="239" t="s">
        <v>1769</v>
      </c>
      <c r="E633" s="247">
        <v>1883.8000000000002</v>
      </c>
      <c r="F633" s="138">
        <v>1601.2</v>
      </c>
      <c r="G633" s="138">
        <v>0</v>
      </c>
      <c r="H633" s="138">
        <v>0</v>
      </c>
      <c r="I633" s="138">
        <v>0</v>
      </c>
      <c r="J633" s="138">
        <v>0</v>
      </c>
      <c r="K633" s="138">
        <v>0</v>
      </c>
      <c r="L633" s="138">
        <v>0</v>
      </c>
      <c r="M633" s="138">
        <v>282.60000000000002</v>
      </c>
      <c r="N633" s="241">
        <v>0</v>
      </c>
      <c r="O633" s="240">
        <v>2133.1999999999994</v>
      </c>
      <c r="P633" s="138">
        <v>1850.6</v>
      </c>
      <c r="Q633" s="139">
        <v>0</v>
      </c>
      <c r="R633" s="139">
        <v>0</v>
      </c>
      <c r="S633" s="138">
        <v>0</v>
      </c>
      <c r="T633" s="139">
        <v>0</v>
      </c>
      <c r="U633" s="139">
        <v>0</v>
      </c>
      <c r="V633" s="139">
        <v>0</v>
      </c>
      <c r="W633" s="139">
        <v>282.60000000000002</v>
      </c>
      <c r="X633" s="242">
        <v>0</v>
      </c>
      <c r="Y633" s="243">
        <v>1998.4888000000001</v>
      </c>
      <c r="Z633" s="139">
        <v>1715.8887999999999</v>
      </c>
      <c r="AA633" s="139">
        <v>0</v>
      </c>
      <c r="AB633" s="139">
        <v>0</v>
      </c>
      <c r="AC633" s="139">
        <v>0</v>
      </c>
      <c r="AD633" s="149">
        <v>0</v>
      </c>
      <c r="AE633" s="139">
        <v>0</v>
      </c>
      <c r="AF633" s="139">
        <v>0</v>
      </c>
      <c r="AG633" s="140">
        <v>282.60000000000002</v>
      </c>
      <c r="AH633" s="142">
        <v>0</v>
      </c>
      <c r="AI633" s="247">
        <v>-134.71119999999928</v>
      </c>
      <c r="AJ633" s="138">
        <v>-134.71119999999996</v>
      </c>
      <c r="AK633" s="138">
        <v>0</v>
      </c>
      <c r="AL633" s="138">
        <v>0</v>
      </c>
      <c r="AM633" s="138">
        <v>0</v>
      </c>
      <c r="AN633" s="138">
        <v>0</v>
      </c>
      <c r="AO633" s="138">
        <v>0</v>
      </c>
      <c r="AP633" s="138">
        <v>0</v>
      </c>
      <c r="AQ633" s="138">
        <v>0</v>
      </c>
      <c r="AR633" s="241">
        <v>0</v>
      </c>
      <c r="AS633" s="247">
        <v>93.685017813613385</v>
      </c>
      <c r="AT633" s="138">
        <v>92.720674375878104</v>
      </c>
      <c r="AU633" s="138">
        <v>0</v>
      </c>
      <c r="AV633" s="138">
        <v>0</v>
      </c>
      <c r="AW633" s="138">
        <v>0</v>
      </c>
      <c r="AX633" s="138">
        <v>0</v>
      </c>
      <c r="AY633" s="138">
        <v>0</v>
      </c>
      <c r="AZ633" s="138">
        <v>0</v>
      </c>
      <c r="BA633" s="138">
        <v>100</v>
      </c>
      <c r="BB633" s="241">
        <v>0</v>
      </c>
    </row>
    <row r="634" spans="1:54" s="174" customFormat="1" ht="18" customHeight="1" x14ac:dyDescent="0.25">
      <c r="A634" s="244">
        <v>21</v>
      </c>
      <c r="B634" s="245">
        <v>225700</v>
      </c>
      <c r="C634" s="238">
        <v>627</v>
      </c>
      <c r="D634" s="239" t="s">
        <v>1770</v>
      </c>
      <c r="E634" s="247">
        <v>1024.7</v>
      </c>
      <c r="F634" s="138">
        <v>848.9</v>
      </c>
      <c r="G634" s="138">
        <v>0</v>
      </c>
      <c r="H634" s="138">
        <v>0</v>
      </c>
      <c r="I634" s="138">
        <v>0</v>
      </c>
      <c r="J634" s="138">
        <v>0</v>
      </c>
      <c r="K634" s="138">
        <v>0</v>
      </c>
      <c r="L634" s="138">
        <v>0</v>
      </c>
      <c r="M634" s="138">
        <v>175.8</v>
      </c>
      <c r="N634" s="241">
        <v>0</v>
      </c>
      <c r="O634" s="240">
        <v>1069.3999999999999</v>
      </c>
      <c r="P634" s="138">
        <v>893.6</v>
      </c>
      <c r="Q634" s="139">
        <v>0</v>
      </c>
      <c r="R634" s="139">
        <v>0</v>
      </c>
      <c r="S634" s="138">
        <v>0</v>
      </c>
      <c r="T634" s="139">
        <v>0</v>
      </c>
      <c r="U634" s="139">
        <v>0</v>
      </c>
      <c r="V634" s="139">
        <v>0</v>
      </c>
      <c r="W634" s="139">
        <v>175.8</v>
      </c>
      <c r="X634" s="242">
        <v>0</v>
      </c>
      <c r="Y634" s="243">
        <v>1054.2138</v>
      </c>
      <c r="Z634" s="139">
        <v>878.41380000000004</v>
      </c>
      <c r="AA634" s="139">
        <v>0</v>
      </c>
      <c r="AB634" s="139">
        <v>0</v>
      </c>
      <c r="AC634" s="139">
        <v>0</v>
      </c>
      <c r="AD634" s="149">
        <v>0</v>
      </c>
      <c r="AE634" s="139">
        <v>0</v>
      </c>
      <c r="AF634" s="139">
        <v>0</v>
      </c>
      <c r="AG634" s="140">
        <v>175.8</v>
      </c>
      <c r="AH634" s="142">
        <v>0</v>
      </c>
      <c r="AI634" s="247">
        <v>-15.186199999999872</v>
      </c>
      <c r="AJ634" s="138">
        <v>-15.186199999999985</v>
      </c>
      <c r="AK634" s="138">
        <v>0</v>
      </c>
      <c r="AL634" s="138">
        <v>0</v>
      </c>
      <c r="AM634" s="138">
        <v>0</v>
      </c>
      <c r="AN634" s="138">
        <v>0</v>
      </c>
      <c r="AO634" s="138">
        <v>0</v>
      </c>
      <c r="AP634" s="138">
        <v>0</v>
      </c>
      <c r="AQ634" s="138">
        <v>0</v>
      </c>
      <c r="AR634" s="241">
        <v>0</v>
      </c>
      <c r="AS634" s="247">
        <v>98.579932672526667</v>
      </c>
      <c r="AT634" s="138">
        <v>98.300559534467325</v>
      </c>
      <c r="AU634" s="138">
        <v>0</v>
      </c>
      <c r="AV634" s="138">
        <v>0</v>
      </c>
      <c r="AW634" s="138">
        <v>0</v>
      </c>
      <c r="AX634" s="138">
        <v>0</v>
      </c>
      <c r="AY634" s="138">
        <v>0</v>
      </c>
      <c r="AZ634" s="138">
        <v>0</v>
      </c>
      <c r="BA634" s="138">
        <v>100</v>
      </c>
      <c r="BB634" s="241">
        <v>0</v>
      </c>
    </row>
    <row r="635" spans="1:54" s="174" customFormat="1" ht="18" customHeight="1" x14ac:dyDescent="0.25">
      <c r="A635" s="244">
        <v>21</v>
      </c>
      <c r="B635" s="245">
        <v>225700</v>
      </c>
      <c r="C635" s="238">
        <v>628</v>
      </c>
      <c r="D635" s="239" t="s">
        <v>1771</v>
      </c>
      <c r="E635" s="247">
        <v>2498.8000000000002</v>
      </c>
      <c r="F635" s="138">
        <v>2111.3000000000002</v>
      </c>
      <c r="G635" s="138">
        <v>0</v>
      </c>
      <c r="H635" s="138">
        <v>0</v>
      </c>
      <c r="I635" s="138">
        <v>0</v>
      </c>
      <c r="J635" s="138">
        <v>0</v>
      </c>
      <c r="K635" s="138">
        <v>0</v>
      </c>
      <c r="L635" s="138">
        <v>0</v>
      </c>
      <c r="M635" s="138">
        <v>387.5</v>
      </c>
      <c r="N635" s="241">
        <v>0</v>
      </c>
      <c r="O635" s="240">
        <v>2706.7000000000003</v>
      </c>
      <c r="P635" s="138">
        <v>2319.2000000000003</v>
      </c>
      <c r="Q635" s="139">
        <v>0</v>
      </c>
      <c r="R635" s="139">
        <v>0</v>
      </c>
      <c r="S635" s="138">
        <v>0</v>
      </c>
      <c r="T635" s="139">
        <v>0</v>
      </c>
      <c r="U635" s="139">
        <v>0</v>
      </c>
      <c r="V635" s="139">
        <v>0</v>
      </c>
      <c r="W635" s="139">
        <v>387.5</v>
      </c>
      <c r="X635" s="242">
        <v>0</v>
      </c>
      <c r="Y635" s="243">
        <v>2049.8993</v>
      </c>
      <c r="Z635" s="139">
        <v>1662.3999999999999</v>
      </c>
      <c r="AA635" s="139">
        <v>0</v>
      </c>
      <c r="AB635" s="139">
        <v>0</v>
      </c>
      <c r="AC635" s="139">
        <v>0</v>
      </c>
      <c r="AD635" s="149">
        <v>0</v>
      </c>
      <c r="AE635" s="139">
        <v>0</v>
      </c>
      <c r="AF635" s="139">
        <v>0</v>
      </c>
      <c r="AG635" s="140">
        <v>387.49930000000001</v>
      </c>
      <c r="AH635" s="142">
        <v>0</v>
      </c>
      <c r="AI635" s="247">
        <v>-656.80070000000023</v>
      </c>
      <c r="AJ635" s="138">
        <v>-656.80000000000041</v>
      </c>
      <c r="AK635" s="138">
        <v>0</v>
      </c>
      <c r="AL635" s="138">
        <v>0</v>
      </c>
      <c r="AM635" s="138">
        <v>0</v>
      </c>
      <c r="AN635" s="138">
        <v>0</v>
      </c>
      <c r="AO635" s="138">
        <v>0</v>
      </c>
      <c r="AP635" s="138">
        <v>0</v>
      </c>
      <c r="AQ635" s="138">
        <v>-6.9999999999481588E-4</v>
      </c>
      <c r="AR635" s="241">
        <v>0</v>
      </c>
      <c r="AS635" s="247">
        <v>75.73426312483835</v>
      </c>
      <c r="AT635" s="138">
        <v>71.679889617109339</v>
      </c>
      <c r="AU635" s="138">
        <v>0</v>
      </c>
      <c r="AV635" s="138">
        <v>0</v>
      </c>
      <c r="AW635" s="138">
        <v>0</v>
      </c>
      <c r="AX635" s="138">
        <v>0</v>
      </c>
      <c r="AY635" s="138">
        <v>0</v>
      </c>
      <c r="AZ635" s="138">
        <v>0</v>
      </c>
      <c r="BA635" s="138">
        <v>99.999819354838721</v>
      </c>
      <c r="BB635" s="241">
        <v>0</v>
      </c>
    </row>
    <row r="636" spans="1:54" s="174" customFormat="1" ht="18" customHeight="1" x14ac:dyDescent="0.25">
      <c r="A636" s="244">
        <v>21</v>
      </c>
      <c r="B636" s="245">
        <v>225700</v>
      </c>
      <c r="C636" s="238">
        <v>629</v>
      </c>
      <c r="D636" s="239" t="s">
        <v>1772</v>
      </c>
      <c r="E636" s="247">
        <v>601</v>
      </c>
      <c r="F636" s="138">
        <v>511.2</v>
      </c>
      <c r="G636" s="138">
        <v>0</v>
      </c>
      <c r="H636" s="138">
        <v>0</v>
      </c>
      <c r="I636" s="138">
        <v>0</v>
      </c>
      <c r="J636" s="138">
        <v>0</v>
      </c>
      <c r="K636" s="138">
        <v>0</v>
      </c>
      <c r="L636" s="138">
        <v>0</v>
      </c>
      <c r="M636" s="138">
        <v>89.8</v>
      </c>
      <c r="N636" s="241">
        <v>0</v>
      </c>
      <c r="O636" s="240">
        <v>634.69999999999993</v>
      </c>
      <c r="P636" s="138">
        <v>544.9</v>
      </c>
      <c r="Q636" s="139">
        <v>0</v>
      </c>
      <c r="R636" s="139">
        <v>0</v>
      </c>
      <c r="S636" s="138">
        <v>0</v>
      </c>
      <c r="T636" s="139">
        <v>0</v>
      </c>
      <c r="U636" s="139">
        <v>0</v>
      </c>
      <c r="V636" s="139">
        <v>0</v>
      </c>
      <c r="W636" s="139">
        <v>89.8</v>
      </c>
      <c r="X636" s="242">
        <v>0</v>
      </c>
      <c r="Y636" s="243">
        <v>634.69999999999993</v>
      </c>
      <c r="Z636" s="139">
        <v>544.9</v>
      </c>
      <c r="AA636" s="139">
        <v>0</v>
      </c>
      <c r="AB636" s="139">
        <v>0</v>
      </c>
      <c r="AC636" s="139">
        <v>0</v>
      </c>
      <c r="AD636" s="149">
        <v>0</v>
      </c>
      <c r="AE636" s="139">
        <v>0</v>
      </c>
      <c r="AF636" s="139">
        <v>0</v>
      </c>
      <c r="AG636" s="140">
        <v>89.8</v>
      </c>
      <c r="AH636" s="142">
        <v>0</v>
      </c>
      <c r="AI636" s="247">
        <v>0</v>
      </c>
      <c r="AJ636" s="138">
        <v>0</v>
      </c>
      <c r="AK636" s="138">
        <v>0</v>
      </c>
      <c r="AL636" s="138">
        <v>0</v>
      </c>
      <c r="AM636" s="138">
        <v>0</v>
      </c>
      <c r="AN636" s="138">
        <v>0</v>
      </c>
      <c r="AO636" s="138">
        <v>0</v>
      </c>
      <c r="AP636" s="138">
        <v>0</v>
      </c>
      <c r="AQ636" s="138">
        <v>0</v>
      </c>
      <c r="AR636" s="241">
        <v>0</v>
      </c>
      <c r="AS636" s="247">
        <v>100</v>
      </c>
      <c r="AT636" s="138">
        <v>100</v>
      </c>
      <c r="AU636" s="138">
        <v>0</v>
      </c>
      <c r="AV636" s="138">
        <v>0</v>
      </c>
      <c r="AW636" s="138">
        <v>0</v>
      </c>
      <c r="AX636" s="138">
        <v>0</v>
      </c>
      <c r="AY636" s="138">
        <v>0</v>
      </c>
      <c r="AZ636" s="138">
        <v>0</v>
      </c>
      <c r="BA636" s="138">
        <v>100</v>
      </c>
      <c r="BB636" s="241">
        <v>0</v>
      </c>
    </row>
    <row r="637" spans="1:54" s="174" customFormat="1" ht="18" customHeight="1" x14ac:dyDescent="0.25">
      <c r="A637" s="244">
        <v>21</v>
      </c>
      <c r="B637" s="245">
        <v>225700</v>
      </c>
      <c r="C637" s="238">
        <v>630</v>
      </c>
      <c r="D637" s="239" t="s">
        <v>1773</v>
      </c>
      <c r="E637" s="247">
        <v>921.80000000000007</v>
      </c>
      <c r="F637" s="138">
        <v>779.2</v>
      </c>
      <c r="G637" s="138">
        <v>0</v>
      </c>
      <c r="H637" s="138">
        <v>0</v>
      </c>
      <c r="I637" s="138">
        <v>0</v>
      </c>
      <c r="J637" s="138">
        <v>0</v>
      </c>
      <c r="K637" s="138">
        <v>0</v>
      </c>
      <c r="L637" s="138">
        <v>0</v>
      </c>
      <c r="M637" s="138">
        <v>142.6</v>
      </c>
      <c r="N637" s="241">
        <v>0</v>
      </c>
      <c r="O637" s="240">
        <v>971.8</v>
      </c>
      <c r="P637" s="138">
        <v>829.2</v>
      </c>
      <c r="Q637" s="139">
        <v>0</v>
      </c>
      <c r="R637" s="139">
        <v>0</v>
      </c>
      <c r="S637" s="138">
        <v>0</v>
      </c>
      <c r="T637" s="139">
        <v>0</v>
      </c>
      <c r="U637" s="139">
        <v>0</v>
      </c>
      <c r="V637" s="139">
        <v>0</v>
      </c>
      <c r="W637" s="139">
        <v>142.6</v>
      </c>
      <c r="X637" s="242">
        <v>0</v>
      </c>
      <c r="Y637" s="243">
        <v>917.54039999999998</v>
      </c>
      <c r="Z637" s="139">
        <v>774.94039999999995</v>
      </c>
      <c r="AA637" s="139">
        <v>0</v>
      </c>
      <c r="AB637" s="139">
        <v>0</v>
      </c>
      <c r="AC637" s="139">
        <v>0</v>
      </c>
      <c r="AD637" s="149">
        <v>0</v>
      </c>
      <c r="AE637" s="139">
        <v>0</v>
      </c>
      <c r="AF637" s="139">
        <v>0</v>
      </c>
      <c r="AG637" s="140">
        <v>142.6</v>
      </c>
      <c r="AH637" s="142">
        <v>0</v>
      </c>
      <c r="AI637" s="247">
        <v>-54.259599999999978</v>
      </c>
      <c r="AJ637" s="138">
        <v>-54.259600000000091</v>
      </c>
      <c r="AK637" s="138">
        <v>0</v>
      </c>
      <c r="AL637" s="138">
        <v>0</v>
      </c>
      <c r="AM637" s="138">
        <v>0</v>
      </c>
      <c r="AN637" s="138">
        <v>0</v>
      </c>
      <c r="AO637" s="138">
        <v>0</v>
      </c>
      <c r="AP637" s="138">
        <v>0</v>
      </c>
      <c r="AQ637" s="138">
        <v>0</v>
      </c>
      <c r="AR637" s="241">
        <v>0</v>
      </c>
      <c r="AS637" s="247">
        <v>94.4165877752624</v>
      </c>
      <c r="AT637" s="138">
        <v>93.456391702846105</v>
      </c>
      <c r="AU637" s="138">
        <v>0</v>
      </c>
      <c r="AV637" s="138">
        <v>0</v>
      </c>
      <c r="AW637" s="138">
        <v>0</v>
      </c>
      <c r="AX637" s="138">
        <v>0</v>
      </c>
      <c r="AY637" s="138">
        <v>0</v>
      </c>
      <c r="AZ637" s="138">
        <v>0</v>
      </c>
      <c r="BA637" s="138">
        <v>100</v>
      </c>
      <c r="BB637" s="241">
        <v>0</v>
      </c>
    </row>
    <row r="638" spans="1:54" s="174" customFormat="1" ht="18" customHeight="1" x14ac:dyDescent="0.25">
      <c r="A638" s="244">
        <v>0</v>
      </c>
      <c r="B638" s="244"/>
      <c r="C638" s="238">
        <v>631</v>
      </c>
      <c r="D638" s="239"/>
      <c r="E638" s="240">
        <v>0</v>
      </c>
      <c r="F638" s="138"/>
      <c r="G638" s="138"/>
      <c r="H638" s="138"/>
      <c r="I638" s="138"/>
      <c r="J638" s="138"/>
      <c r="K638" s="138"/>
      <c r="L638" s="138"/>
      <c r="M638" s="138"/>
      <c r="N638" s="241"/>
      <c r="O638" s="240">
        <v>0</v>
      </c>
      <c r="P638" s="138">
        <v>0</v>
      </c>
      <c r="Q638" s="139"/>
      <c r="R638" s="139"/>
      <c r="S638" s="138">
        <v>0</v>
      </c>
      <c r="T638" s="139">
        <v>0</v>
      </c>
      <c r="U638" s="139"/>
      <c r="V638" s="139"/>
      <c r="W638" s="139"/>
      <c r="X638" s="242"/>
      <c r="Y638" s="243">
        <v>0</v>
      </c>
      <c r="Z638" s="139">
        <v>0</v>
      </c>
      <c r="AA638" s="139"/>
      <c r="AB638" s="139"/>
      <c r="AC638" s="139">
        <v>0</v>
      </c>
      <c r="AD638" s="149">
        <v>0</v>
      </c>
      <c r="AE638" s="139"/>
      <c r="AF638" s="139"/>
      <c r="AG638" s="140"/>
      <c r="AH638" s="142"/>
      <c r="AI638" s="240">
        <v>0</v>
      </c>
      <c r="AJ638" s="138">
        <v>0</v>
      </c>
      <c r="AK638" s="138">
        <v>0</v>
      </c>
      <c r="AL638" s="138">
        <v>0</v>
      </c>
      <c r="AM638" s="138">
        <v>0</v>
      </c>
      <c r="AN638" s="138">
        <v>0</v>
      </c>
      <c r="AO638" s="138">
        <v>0</v>
      </c>
      <c r="AP638" s="138">
        <v>0</v>
      </c>
      <c r="AQ638" s="138">
        <v>0</v>
      </c>
      <c r="AR638" s="241">
        <v>0</v>
      </c>
      <c r="AS638" s="240">
        <v>0</v>
      </c>
      <c r="AT638" s="138">
        <v>0</v>
      </c>
      <c r="AU638" s="138">
        <v>0</v>
      </c>
      <c r="AV638" s="138">
        <v>0</v>
      </c>
      <c r="AW638" s="138">
        <v>0</v>
      </c>
      <c r="AX638" s="138">
        <v>0</v>
      </c>
      <c r="AY638" s="138">
        <v>0</v>
      </c>
      <c r="AZ638" s="138">
        <v>0</v>
      </c>
      <c r="BA638" s="138">
        <v>0</v>
      </c>
      <c r="BB638" s="241">
        <v>0</v>
      </c>
    </row>
    <row r="639" spans="1:54" s="174" customFormat="1" ht="18" customHeight="1" x14ac:dyDescent="0.25">
      <c r="A639" s="244">
        <v>20</v>
      </c>
      <c r="B639" s="245">
        <v>226000</v>
      </c>
      <c r="C639" s="238">
        <v>632</v>
      </c>
      <c r="D639" s="246" t="s">
        <v>1774</v>
      </c>
      <c r="E639" s="247">
        <v>158157.20000000001</v>
      </c>
      <c r="F639" s="144">
        <v>132917.80000000002</v>
      </c>
      <c r="G639" s="144">
        <v>500</v>
      </c>
      <c r="H639" s="144">
        <v>3889.9</v>
      </c>
      <c r="I639" s="144">
        <v>3864.1000000000004</v>
      </c>
      <c r="J639" s="144">
        <v>0</v>
      </c>
      <c r="K639" s="144">
        <v>0</v>
      </c>
      <c r="L639" s="144">
        <v>2496.8000000000002</v>
      </c>
      <c r="M639" s="144">
        <v>13219</v>
      </c>
      <c r="N639" s="248">
        <v>1269.5999999999999</v>
      </c>
      <c r="O639" s="247">
        <v>184692.19999999995</v>
      </c>
      <c r="P639" s="144">
        <v>144780.5</v>
      </c>
      <c r="Q639" s="144">
        <v>500</v>
      </c>
      <c r="R639" s="144">
        <v>48.5</v>
      </c>
      <c r="S639" s="144">
        <v>4009.3</v>
      </c>
      <c r="T639" s="144">
        <v>3868.5</v>
      </c>
      <c r="U639" s="144">
        <v>0</v>
      </c>
      <c r="V639" s="144">
        <v>16996.8</v>
      </c>
      <c r="W639" s="144">
        <v>13219</v>
      </c>
      <c r="X639" s="248">
        <v>1269.5999999999999</v>
      </c>
      <c r="Y639" s="247">
        <v>177161.5</v>
      </c>
      <c r="Z639" s="144">
        <v>139336.45269999999</v>
      </c>
      <c r="AA639" s="144">
        <v>437.30059999999997</v>
      </c>
      <c r="AB639" s="144">
        <v>0</v>
      </c>
      <c r="AC639" s="144">
        <v>4009.3</v>
      </c>
      <c r="AD639" s="149">
        <v>2739.4380999999998</v>
      </c>
      <c r="AE639" s="144">
        <v>0</v>
      </c>
      <c r="AF639" s="144">
        <v>16255.8081</v>
      </c>
      <c r="AG639" s="144">
        <v>13113.6675</v>
      </c>
      <c r="AH639" s="248">
        <v>1269.5999999999999</v>
      </c>
      <c r="AI639" s="247">
        <v>-7530.6999999999534</v>
      </c>
      <c r="AJ639" s="144">
        <v>-5444.0473000000056</v>
      </c>
      <c r="AK639" s="144">
        <v>-62.699400000000026</v>
      </c>
      <c r="AL639" s="144">
        <v>-48.5</v>
      </c>
      <c r="AM639" s="144">
        <v>0</v>
      </c>
      <c r="AN639" s="144">
        <v>-1129.0619000000002</v>
      </c>
      <c r="AO639" s="144">
        <v>0</v>
      </c>
      <c r="AP639" s="144">
        <v>-740.99189999999908</v>
      </c>
      <c r="AQ639" s="144">
        <v>-105.33250000000044</v>
      </c>
      <c r="AR639" s="248">
        <v>0</v>
      </c>
      <c r="AS639" s="247">
        <v>95.922567385087206</v>
      </c>
      <c r="AT639" s="144">
        <v>96.239792444424495</v>
      </c>
      <c r="AU639" s="144">
        <v>87.460120000000003</v>
      </c>
      <c r="AV639" s="144">
        <v>0</v>
      </c>
      <c r="AW639" s="144">
        <v>100</v>
      </c>
      <c r="AX639" s="144">
        <v>70.813961483779238</v>
      </c>
      <c r="AY639" s="144">
        <v>0</v>
      </c>
      <c r="AZ639" s="144">
        <v>95.640403487715346</v>
      </c>
      <c r="BA639" s="144">
        <v>99.203173462440418</v>
      </c>
      <c r="BB639" s="248">
        <v>100</v>
      </c>
    </row>
    <row r="640" spans="1:54" s="237" customFormat="1" ht="18" customHeight="1" x14ac:dyDescent="0.2">
      <c r="A640" s="244">
        <v>22</v>
      </c>
      <c r="B640" s="245">
        <v>226000</v>
      </c>
      <c r="C640" s="238">
        <v>633</v>
      </c>
      <c r="D640" s="246" t="s">
        <v>1265</v>
      </c>
      <c r="E640" s="247">
        <v>113529.00000000001</v>
      </c>
      <c r="F640" s="144">
        <v>96775.6</v>
      </c>
      <c r="G640" s="144">
        <v>500</v>
      </c>
      <c r="H640" s="144">
        <v>3889.9</v>
      </c>
      <c r="I640" s="144">
        <v>3766.3</v>
      </c>
      <c r="J640" s="144">
        <v>0</v>
      </c>
      <c r="K640" s="144">
        <v>0</v>
      </c>
      <c r="L640" s="144">
        <v>1006.5</v>
      </c>
      <c r="M640" s="144">
        <v>6321.1</v>
      </c>
      <c r="N640" s="248">
        <v>1269.5999999999999</v>
      </c>
      <c r="O640" s="247">
        <v>122406.80000000002</v>
      </c>
      <c r="P640" s="144">
        <v>105485.5</v>
      </c>
      <c r="Q640" s="144">
        <v>500</v>
      </c>
      <c r="R640" s="144">
        <v>48.5</v>
      </c>
      <c r="S640" s="144">
        <v>4009.3</v>
      </c>
      <c r="T640" s="144">
        <v>3766.3</v>
      </c>
      <c r="U640" s="144">
        <v>0</v>
      </c>
      <c r="V640" s="144">
        <v>1006.5</v>
      </c>
      <c r="W640" s="144">
        <v>6321.1</v>
      </c>
      <c r="X640" s="248">
        <v>1269.5999999999999</v>
      </c>
      <c r="Y640" s="247">
        <v>118225.1</v>
      </c>
      <c r="Z640" s="144">
        <v>102486.0202</v>
      </c>
      <c r="AA640" s="144">
        <v>437.30059999999997</v>
      </c>
      <c r="AB640" s="144">
        <v>0</v>
      </c>
      <c r="AC640" s="144">
        <v>4009.3</v>
      </c>
      <c r="AD640" s="149">
        <v>2695.33</v>
      </c>
      <c r="AE640" s="144">
        <v>0</v>
      </c>
      <c r="AF640" s="144">
        <v>1006.5</v>
      </c>
      <c r="AG640" s="144">
        <v>6321.0938999999998</v>
      </c>
      <c r="AH640" s="248">
        <v>1269.5999999999999</v>
      </c>
      <c r="AI640" s="247">
        <v>-4181.7000000000116</v>
      </c>
      <c r="AJ640" s="144">
        <v>-2999.479800000001</v>
      </c>
      <c r="AK640" s="144">
        <v>-62.699400000000026</v>
      </c>
      <c r="AL640" s="144">
        <v>-48.5</v>
      </c>
      <c r="AM640" s="144">
        <v>0</v>
      </c>
      <c r="AN640" s="144">
        <v>-1070.9700000000003</v>
      </c>
      <c r="AO640" s="144">
        <v>0</v>
      </c>
      <c r="AP640" s="144">
        <v>0</v>
      </c>
      <c r="AQ640" s="144">
        <v>-6.1000000005151378E-3</v>
      </c>
      <c r="AR640" s="248">
        <v>0</v>
      </c>
      <c r="AS640" s="247">
        <v>96.583768222026862</v>
      </c>
      <c r="AT640" s="144">
        <v>97.156500372089056</v>
      </c>
      <c r="AU640" s="144">
        <v>87.460120000000003</v>
      </c>
      <c r="AV640" s="144">
        <v>0</v>
      </c>
      <c r="AW640" s="144">
        <v>100</v>
      </c>
      <c r="AX640" s="144">
        <v>71.56440007434351</v>
      </c>
      <c r="AY640" s="144">
        <v>0</v>
      </c>
      <c r="AZ640" s="144">
        <v>100</v>
      </c>
      <c r="BA640" s="144">
        <v>99.999903497808916</v>
      </c>
      <c r="BB640" s="248">
        <v>100</v>
      </c>
    </row>
    <row r="641" spans="1:54" s="237" customFormat="1" ht="18" customHeight="1" x14ac:dyDescent="0.2">
      <c r="A641" s="244">
        <v>21</v>
      </c>
      <c r="B641" s="245">
        <v>226000</v>
      </c>
      <c r="C641" s="238">
        <v>634</v>
      </c>
      <c r="D641" s="246" t="s">
        <v>1266</v>
      </c>
      <c r="E641" s="247">
        <v>44628.2</v>
      </c>
      <c r="F641" s="144">
        <v>36142.200000000004</v>
      </c>
      <c r="G641" s="144">
        <v>0</v>
      </c>
      <c r="H641" s="144">
        <v>0</v>
      </c>
      <c r="I641" s="144">
        <v>97.8</v>
      </c>
      <c r="J641" s="144">
        <v>0</v>
      </c>
      <c r="K641" s="144">
        <v>0</v>
      </c>
      <c r="L641" s="144">
        <v>1490.3</v>
      </c>
      <c r="M641" s="144">
        <v>6897.8999999999987</v>
      </c>
      <c r="N641" s="248">
        <v>0</v>
      </c>
      <c r="O641" s="247">
        <v>62285.399999999994</v>
      </c>
      <c r="P641" s="144">
        <v>39295</v>
      </c>
      <c r="Q641" s="144">
        <v>0</v>
      </c>
      <c r="R641" s="144">
        <v>0</v>
      </c>
      <c r="S641" s="144">
        <v>0</v>
      </c>
      <c r="T641" s="144">
        <v>102.19999999999999</v>
      </c>
      <c r="U641" s="144">
        <v>0</v>
      </c>
      <c r="V641" s="144">
        <v>15990.3</v>
      </c>
      <c r="W641" s="144">
        <v>6897.8999999999987</v>
      </c>
      <c r="X641" s="248">
        <v>0</v>
      </c>
      <c r="Y641" s="247">
        <v>58936.422299999998</v>
      </c>
      <c r="Z641" s="144">
        <v>36850.432500000003</v>
      </c>
      <c r="AA641" s="144">
        <v>0</v>
      </c>
      <c r="AB641" s="144">
        <v>0</v>
      </c>
      <c r="AC641" s="144">
        <v>0</v>
      </c>
      <c r="AD641" s="149">
        <v>44.1081</v>
      </c>
      <c r="AE641" s="144">
        <v>0</v>
      </c>
      <c r="AF641" s="144">
        <v>15249.3081</v>
      </c>
      <c r="AG641" s="144">
        <v>6792.5735999999988</v>
      </c>
      <c r="AH641" s="248">
        <v>0</v>
      </c>
      <c r="AI641" s="247">
        <v>-3348.9776999999958</v>
      </c>
      <c r="AJ641" s="144">
        <v>-2444.5674999999974</v>
      </c>
      <c r="AK641" s="144">
        <v>0</v>
      </c>
      <c r="AL641" s="144">
        <v>0</v>
      </c>
      <c r="AM641" s="144">
        <v>0</v>
      </c>
      <c r="AN641" s="144">
        <v>-58.091899999999988</v>
      </c>
      <c r="AO641" s="144">
        <v>0</v>
      </c>
      <c r="AP641" s="144">
        <v>-740.99189999999908</v>
      </c>
      <c r="AQ641" s="144">
        <v>-105.32639999999992</v>
      </c>
      <c r="AR641" s="248">
        <v>0</v>
      </c>
      <c r="AS641" s="247">
        <v>94.623173809592615</v>
      </c>
      <c r="AT641" s="144">
        <v>93.778934979004973</v>
      </c>
      <c r="AU641" s="144">
        <v>0</v>
      </c>
      <c r="AV641" s="144">
        <v>0</v>
      </c>
      <c r="AW641" s="144">
        <v>0</v>
      </c>
      <c r="AX641" s="144">
        <v>43.158610567514685</v>
      </c>
      <c r="AY641" s="144">
        <v>0</v>
      </c>
      <c r="AZ641" s="144">
        <v>95.365991257199681</v>
      </c>
      <c r="BA641" s="144">
        <v>98.473065715652581</v>
      </c>
      <c r="BB641" s="248">
        <v>0</v>
      </c>
    </row>
    <row r="642" spans="1:54" s="174" customFormat="1" ht="27" customHeight="1" x14ac:dyDescent="0.25">
      <c r="A642" s="244">
        <v>22</v>
      </c>
      <c r="B642" s="245">
        <v>226000</v>
      </c>
      <c r="C642" s="238">
        <v>635</v>
      </c>
      <c r="D642" s="239" t="s">
        <v>1291</v>
      </c>
      <c r="E642" s="247">
        <v>113529.00000000001</v>
      </c>
      <c r="F642" s="138">
        <v>96775.6</v>
      </c>
      <c r="G642" s="138">
        <v>500</v>
      </c>
      <c r="H642" s="138">
        <v>3889.9</v>
      </c>
      <c r="I642" s="138">
        <v>3766.3</v>
      </c>
      <c r="J642" s="138">
        <v>0</v>
      </c>
      <c r="K642" s="138">
        <v>0</v>
      </c>
      <c r="L642" s="138">
        <v>1006.5</v>
      </c>
      <c r="M642" s="138">
        <v>6321.1</v>
      </c>
      <c r="N642" s="241">
        <v>1269.5999999999999</v>
      </c>
      <c r="O642" s="240">
        <v>122406.80000000002</v>
      </c>
      <c r="P642" s="138">
        <v>105485.5</v>
      </c>
      <c r="Q642" s="139">
        <v>500</v>
      </c>
      <c r="R642" s="139">
        <v>48.5</v>
      </c>
      <c r="S642" s="138">
        <v>4009.3</v>
      </c>
      <c r="T642" s="139">
        <v>3766.3</v>
      </c>
      <c r="U642" s="139">
        <v>0</v>
      </c>
      <c r="V642" s="139">
        <v>1006.5</v>
      </c>
      <c r="W642" s="139">
        <v>6321.1</v>
      </c>
      <c r="X642" s="242">
        <v>1269.5999999999999</v>
      </c>
      <c r="Y642" s="243">
        <v>118225.1</v>
      </c>
      <c r="Z642" s="139">
        <v>102486.0202</v>
      </c>
      <c r="AA642" s="139">
        <v>437.30059999999997</v>
      </c>
      <c r="AB642" s="139">
        <v>0</v>
      </c>
      <c r="AC642" s="139">
        <v>4009.3</v>
      </c>
      <c r="AD642" s="149">
        <v>2695.33</v>
      </c>
      <c r="AE642" s="139">
        <v>0</v>
      </c>
      <c r="AF642" s="139">
        <v>1006.5</v>
      </c>
      <c r="AG642" s="140">
        <v>6321.0938999999998</v>
      </c>
      <c r="AH642" s="142">
        <v>1269.5999999999999</v>
      </c>
      <c r="AI642" s="247">
        <v>-4181.7000000000116</v>
      </c>
      <c r="AJ642" s="138">
        <v>-2999.479800000001</v>
      </c>
      <c r="AK642" s="138">
        <v>-62.699400000000026</v>
      </c>
      <c r="AL642" s="138">
        <v>-48.5</v>
      </c>
      <c r="AM642" s="138">
        <v>0</v>
      </c>
      <c r="AN642" s="138">
        <v>-1070.9700000000003</v>
      </c>
      <c r="AO642" s="138">
        <v>0</v>
      </c>
      <c r="AP642" s="138">
        <v>0</v>
      </c>
      <c r="AQ642" s="138">
        <v>-6.1000000005151378E-3</v>
      </c>
      <c r="AR642" s="241">
        <v>0</v>
      </c>
      <c r="AS642" s="247">
        <v>96.583768222026862</v>
      </c>
      <c r="AT642" s="138">
        <v>97.156500372089056</v>
      </c>
      <c r="AU642" s="138">
        <v>87.460120000000003</v>
      </c>
      <c r="AV642" s="138">
        <v>0</v>
      </c>
      <c r="AW642" s="138">
        <v>100</v>
      </c>
      <c r="AX642" s="138">
        <v>71.56440007434351</v>
      </c>
      <c r="AY642" s="138">
        <v>0</v>
      </c>
      <c r="AZ642" s="138">
        <v>100</v>
      </c>
      <c r="BA642" s="138">
        <v>99.999903497808916</v>
      </c>
      <c r="BB642" s="241">
        <v>100</v>
      </c>
    </row>
    <row r="643" spans="1:54" s="174" customFormat="1" ht="18" customHeight="1" x14ac:dyDescent="0.25">
      <c r="A643" s="244">
        <v>21</v>
      </c>
      <c r="B643" s="245">
        <v>226000</v>
      </c>
      <c r="C643" s="238">
        <v>636</v>
      </c>
      <c r="D643" s="239" t="s">
        <v>1775</v>
      </c>
      <c r="E643" s="247">
        <v>1881.4</v>
      </c>
      <c r="F643" s="138">
        <v>1614.4</v>
      </c>
      <c r="G643" s="138">
        <v>0</v>
      </c>
      <c r="H643" s="138">
        <v>0</v>
      </c>
      <c r="I643" s="138">
        <v>0</v>
      </c>
      <c r="J643" s="138">
        <v>0</v>
      </c>
      <c r="K643" s="138">
        <v>0</v>
      </c>
      <c r="L643" s="138">
        <v>0</v>
      </c>
      <c r="M643" s="138">
        <v>267</v>
      </c>
      <c r="N643" s="241">
        <v>0</v>
      </c>
      <c r="O643" s="240">
        <v>2010.5</v>
      </c>
      <c r="P643" s="138">
        <v>1743.5</v>
      </c>
      <c r="Q643" s="139">
        <v>0</v>
      </c>
      <c r="R643" s="139">
        <v>0</v>
      </c>
      <c r="S643" s="138">
        <v>0</v>
      </c>
      <c r="T643" s="139">
        <v>0</v>
      </c>
      <c r="U643" s="139">
        <v>0</v>
      </c>
      <c r="V643" s="139">
        <v>0</v>
      </c>
      <c r="W643" s="139">
        <v>267</v>
      </c>
      <c r="X643" s="242">
        <v>0</v>
      </c>
      <c r="Y643" s="243">
        <v>1908.5</v>
      </c>
      <c r="Z643" s="139">
        <v>1641.5</v>
      </c>
      <c r="AA643" s="139">
        <v>0</v>
      </c>
      <c r="AB643" s="139">
        <v>0</v>
      </c>
      <c r="AC643" s="139">
        <v>0</v>
      </c>
      <c r="AD643" s="149">
        <v>0</v>
      </c>
      <c r="AE643" s="139">
        <v>0</v>
      </c>
      <c r="AF643" s="139">
        <v>0</v>
      </c>
      <c r="AG643" s="140">
        <v>266.9751</v>
      </c>
      <c r="AH643" s="142">
        <v>0</v>
      </c>
      <c r="AI643" s="247">
        <v>-102</v>
      </c>
      <c r="AJ643" s="138">
        <v>-102</v>
      </c>
      <c r="AK643" s="138">
        <v>0</v>
      </c>
      <c r="AL643" s="138">
        <v>0</v>
      </c>
      <c r="AM643" s="138">
        <v>0</v>
      </c>
      <c r="AN643" s="138">
        <v>0</v>
      </c>
      <c r="AO643" s="138">
        <v>0</v>
      </c>
      <c r="AP643" s="138">
        <v>0</v>
      </c>
      <c r="AQ643" s="138">
        <v>-2.4900000000002365E-2</v>
      </c>
      <c r="AR643" s="241">
        <v>0</v>
      </c>
      <c r="AS643" s="247">
        <v>94.92663516538174</v>
      </c>
      <c r="AT643" s="138">
        <v>94.149698881560084</v>
      </c>
      <c r="AU643" s="138">
        <v>0</v>
      </c>
      <c r="AV643" s="138">
        <v>0</v>
      </c>
      <c r="AW643" s="138">
        <v>0</v>
      </c>
      <c r="AX643" s="138">
        <v>0</v>
      </c>
      <c r="AY643" s="138">
        <v>0</v>
      </c>
      <c r="AZ643" s="138">
        <v>0</v>
      </c>
      <c r="BA643" s="138">
        <v>99.990674157303374</v>
      </c>
      <c r="BB643" s="241">
        <v>0</v>
      </c>
    </row>
    <row r="644" spans="1:54" s="174" customFormat="1" ht="18" customHeight="1" x14ac:dyDescent="0.25">
      <c r="A644" s="244">
        <v>21</v>
      </c>
      <c r="B644" s="245">
        <v>226000</v>
      </c>
      <c r="C644" s="238">
        <v>637</v>
      </c>
      <c r="D644" s="239" t="s">
        <v>1776</v>
      </c>
      <c r="E644" s="247">
        <v>1565.1999999999998</v>
      </c>
      <c r="F644" s="138">
        <v>1270.8</v>
      </c>
      <c r="G644" s="138">
        <v>0</v>
      </c>
      <c r="H644" s="138">
        <v>0</v>
      </c>
      <c r="I644" s="138">
        <v>0</v>
      </c>
      <c r="J644" s="138">
        <v>0</v>
      </c>
      <c r="K644" s="138">
        <v>0</v>
      </c>
      <c r="L644" s="138">
        <v>0</v>
      </c>
      <c r="M644" s="138">
        <v>294.39999999999998</v>
      </c>
      <c r="N644" s="241">
        <v>0</v>
      </c>
      <c r="O644" s="240">
        <v>2342.6</v>
      </c>
      <c r="P644" s="138">
        <v>1348.2</v>
      </c>
      <c r="Q644" s="139">
        <v>0</v>
      </c>
      <c r="R644" s="139">
        <v>0</v>
      </c>
      <c r="S644" s="138">
        <v>0</v>
      </c>
      <c r="T644" s="139">
        <v>0</v>
      </c>
      <c r="U644" s="139">
        <v>0</v>
      </c>
      <c r="V644" s="139">
        <v>700</v>
      </c>
      <c r="W644" s="139">
        <v>294.39999999999998</v>
      </c>
      <c r="X644" s="242">
        <v>0</v>
      </c>
      <c r="Y644" s="243">
        <v>1565.4</v>
      </c>
      <c r="Z644" s="139">
        <v>1271</v>
      </c>
      <c r="AA644" s="139">
        <v>0</v>
      </c>
      <c r="AB644" s="139">
        <v>0</v>
      </c>
      <c r="AC644" s="139">
        <v>0</v>
      </c>
      <c r="AD644" s="149">
        <v>0</v>
      </c>
      <c r="AE644" s="139">
        <v>0</v>
      </c>
      <c r="AF644" s="139">
        <v>0</v>
      </c>
      <c r="AG644" s="140">
        <v>294.39999999999998</v>
      </c>
      <c r="AH644" s="142">
        <v>0</v>
      </c>
      <c r="AI644" s="247">
        <v>-777.19999999999982</v>
      </c>
      <c r="AJ644" s="138">
        <v>-77.200000000000045</v>
      </c>
      <c r="AK644" s="138">
        <v>0</v>
      </c>
      <c r="AL644" s="138">
        <v>0</v>
      </c>
      <c r="AM644" s="138">
        <v>0</v>
      </c>
      <c r="AN644" s="138">
        <v>0</v>
      </c>
      <c r="AO644" s="138">
        <v>0</v>
      </c>
      <c r="AP644" s="138">
        <v>-700</v>
      </c>
      <c r="AQ644" s="138">
        <v>0</v>
      </c>
      <c r="AR644" s="241">
        <v>0</v>
      </c>
      <c r="AS644" s="247">
        <v>66.82318791086827</v>
      </c>
      <c r="AT644" s="138">
        <v>94.273846610295209</v>
      </c>
      <c r="AU644" s="138">
        <v>0</v>
      </c>
      <c r="AV644" s="138">
        <v>0</v>
      </c>
      <c r="AW644" s="138">
        <v>0</v>
      </c>
      <c r="AX644" s="138">
        <v>0</v>
      </c>
      <c r="AY644" s="138">
        <v>0</v>
      </c>
      <c r="AZ644" s="138">
        <v>0</v>
      </c>
      <c r="BA644" s="138">
        <v>100</v>
      </c>
      <c r="BB644" s="241">
        <v>0</v>
      </c>
    </row>
    <row r="645" spans="1:54" s="174" customFormat="1" ht="18" customHeight="1" x14ac:dyDescent="0.25">
      <c r="A645" s="244">
        <v>21</v>
      </c>
      <c r="B645" s="245">
        <v>226000</v>
      </c>
      <c r="C645" s="238">
        <v>638</v>
      </c>
      <c r="D645" s="239" t="s">
        <v>1777</v>
      </c>
      <c r="E645" s="247">
        <v>852.19999999999993</v>
      </c>
      <c r="F645" s="138">
        <v>751.4</v>
      </c>
      <c r="G645" s="138">
        <v>0</v>
      </c>
      <c r="H645" s="138">
        <v>0</v>
      </c>
      <c r="I645" s="138">
        <v>0</v>
      </c>
      <c r="J645" s="138">
        <v>0</v>
      </c>
      <c r="K645" s="138">
        <v>0</v>
      </c>
      <c r="L645" s="138">
        <v>0</v>
      </c>
      <c r="M645" s="138">
        <v>100.8</v>
      </c>
      <c r="N645" s="241">
        <v>0</v>
      </c>
      <c r="O645" s="240">
        <v>924.59999999999991</v>
      </c>
      <c r="P645" s="138">
        <v>823.8</v>
      </c>
      <c r="Q645" s="139">
        <v>0</v>
      </c>
      <c r="R645" s="139">
        <v>0</v>
      </c>
      <c r="S645" s="138">
        <v>0</v>
      </c>
      <c r="T645" s="139">
        <v>0</v>
      </c>
      <c r="U645" s="139">
        <v>0</v>
      </c>
      <c r="V645" s="139">
        <v>0</v>
      </c>
      <c r="W645" s="139">
        <v>100.8</v>
      </c>
      <c r="X645" s="242">
        <v>0</v>
      </c>
      <c r="Y645" s="243">
        <v>924.59949999999992</v>
      </c>
      <c r="Z645" s="139">
        <v>823.8</v>
      </c>
      <c r="AA645" s="139">
        <v>0</v>
      </c>
      <c r="AB645" s="139">
        <v>0</v>
      </c>
      <c r="AC645" s="139">
        <v>0</v>
      </c>
      <c r="AD645" s="149">
        <v>0</v>
      </c>
      <c r="AE645" s="139">
        <v>0</v>
      </c>
      <c r="AF645" s="139">
        <v>0</v>
      </c>
      <c r="AG645" s="140">
        <v>100.79949999999999</v>
      </c>
      <c r="AH645" s="142">
        <v>0</v>
      </c>
      <c r="AI645" s="247">
        <v>-4.9999999998817657E-4</v>
      </c>
      <c r="AJ645" s="138">
        <v>0</v>
      </c>
      <c r="AK645" s="138">
        <v>0</v>
      </c>
      <c r="AL645" s="138">
        <v>0</v>
      </c>
      <c r="AM645" s="138">
        <v>0</v>
      </c>
      <c r="AN645" s="138">
        <v>0</v>
      </c>
      <c r="AO645" s="138">
        <v>0</v>
      </c>
      <c r="AP645" s="138">
        <v>0</v>
      </c>
      <c r="AQ645" s="138">
        <v>-5.0000000000238742E-4</v>
      </c>
      <c r="AR645" s="241">
        <v>0</v>
      </c>
      <c r="AS645" s="247">
        <v>99.99994592256111</v>
      </c>
      <c r="AT645" s="138">
        <v>100</v>
      </c>
      <c r="AU645" s="138">
        <v>0</v>
      </c>
      <c r="AV645" s="138">
        <v>0</v>
      </c>
      <c r="AW645" s="138">
        <v>0</v>
      </c>
      <c r="AX645" s="138">
        <v>0</v>
      </c>
      <c r="AY645" s="138">
        <v>0</v>
      </c>
      <c r="AZ645" s="138">
        <v>0</v>
      </c>
      <c r="BA645" s="138">
        <v>99.999503968253961</v>
      </c>
      <c r="BB645" s="241">
        <v>0</v>
      </c>
    </row>
    <row r="646" spans="1:54" s="174" customFormat="1" ht="18" customHeight="1" x14ac:dyDescent="0.25">
      <c r="A646" s="244">
        <v>21</v>
      </c>
      <c r="B646" s="245">
        <v>226000</v>
      </c>
      <c r="C646" s="238">
        <v>639</v>
      </c>
      <c r="D646" s="239" t="s">
        <v>1778</v>
      </c>
      <c r="E646" s="247">
        <v>2079.8000000000002</v>
      </c>
      <c r="F646" s="138">
        <v>1649</v>
      </c>
      <c r="G646" s="138">
        <v>0</v>
      </c>
      <c r="H646" s="138">
        <v>0</v>
      </c>
      <c r="I646" s="138">
        <v>0</v>
      </c>
      <c r="J646" s="138">
        <v>0</v>
      </c>
      <c r="K646" s="138">
        <v>0</v>
      </c>
      <c r="L646" s="138">
        <v>0</v>
      </c>
      <c r="M646" s="138">
        <v>430.8</v>
      </c>
      <c r="N646" s="241">
        <v>0</v>
      </c>
      <c r="O646" s="240">
        <v>3181.6000000000004</v>
      </c>
      <c r="P646" s="138">
        <v>1750.8</v>
      </c>
      <c r="Q646" s="139">
        <v>0</v>
      </c>
      <c r="R646" s="139">
        <v>0</v>
      </c>
      <c r="S646" s="138">
        <v>0</v>
      </c>
      <c r="T646" s="139">
        <v>0</v>
      </c>
      <c r="U646" s="139">
        <v>0</v>
      </c>
      <c r="V646" s="139">
        <v>1000</v>
      </c>
      <c r="W646" s="139">
        <v>430.8</v>
      </c>
      <c r="X646" s="242">
        <v>0</v>
      </c>
      <c r="Y646" s="243">
        <v>2919.6331</v>
      </c>
      <c r="Z646" s="139">
        <v>1491.4364</v>
      </c>
      <c r="AA646" s="139">
        <v>0</v>
      </c>
      <c r="AB646" s="139">
        <v>0</v>
      </c>
      <c r="AC646" s="139">
        <v>0</v>
      </c>
      <c r="AD646" s="149">
        <v>0</v>
      </c>
      <c r="AE646" s="139">
        <v>0</v>
      </c>
      <c r="AF646" s="139">
        <v>999.98500000000001</v>
      </c>
      <c r="AG646" s="140">
        <v>428.21170000000001</v>
      </c>
      <c r="AH646" s="142">
        <v>0</v>
      </c>
      <c r="AI646" s="247">
        <v>-261.96690000000035</v>
      </c>
      <c r="AJ646" s="138">
        <v>-259.36359999999991</v>
      </c>
      <c r="AK646" s="138">
        <v>0</v>
      </c>
      <c r="AL646" s="138">
        <v>0</v>
      </c>
      <c r="AM646" s="138">
        <v>0</v>
      </c>
      <c r="AN646" s="138">
        <v>0</v>
      </c>
      <c r="AO646" s="138">
        <v>0</v>
      </c>
      <c r="AP646" s="138">
        <v>-1.4999999999986358E-2</v>
      </c>
      <c r="AQ646" s="138">
        <v>-2.5883000000000038</v>
      </c>
      <c r="AR646" s="241">
        <v>0</v>
      </c>
      <c r="AS646" s="247">
        <v>91.766189967312044</v>
      </c>
      <c r="AT646" s="138">
        <v>85.185994973726295</v>
      </c>
      <c r="AU646" s="138">
        <v>0</v>
      </c>
      <c r="AV646" s="138">
        <v>0</v>
      </c>
      <c r="AW646" s="138">
        <v>0</v>
      </c>
      <c r="AX646" s="138">
        <v>0</v>
      </c>
      <c r="AY646" s="138">
        <v>0</v>
      </c>
      <c r="AZ646" s="138">
        <v>99.998500000000007</v>
      </c>
      <c r="BA646" s="138">
        <v>99.399187558031571</v>
      </c>
      <c r="BB646" s="241">
        <v>0</v>
      </c>
    </row>
    <row r="647" spans="1:54" s="174" customFormat="1" ht="18" customHeight="1" x14ac:dyDescent="0.25">
      <c r="A647" s="244">
        <v>21</v>
      </c>
      <c r="B647" s="245">
        <v>226000</v>
      </c>
      <c r="C647" s="238">
        <v>640</v>
      </c>
      <c r="D647" s="239" t="s">
        <v>1779</v>
      </c>
      <c r="E647" s="247">
        <v>1080.5</v>
      </c>
      <c r="F647" s="138">
        <v>963</v>
      </c>
      <c r="G647" s="138">
        <v>0</v>
      </c>
      <c r="H647" s="138">
        <v>0</v>
      </c>
      <c r="I647" s="138">
        <v>0</v>
      </c>
      <c r="J647" s="138">
        <v>0</v>
      </c>
      <c r="K647" s="138">
        <v>0</v>
      </c>
      <c r="L647" s="138">
        <v>0</v>
      </c>
      <c r="M647" s="138">
        <v>117.5</v>
      </c>
      <c r="N647" s="241">
        <v>0</v>
      </c>
      <c r="O647" s="240">
        <v>1856.2</v>
      </c>
      <c r="P647" s="138">
        <v>1138.7</v>
      </c>
      <c r="Q647" s="139">
        <v>0</v>
      </c>
      <c r="R647" s="139">
        <v>0</v>
      </c>
      <c r="S647" s="138">
        <v>0</v>
      </c>
      <c r="T647" s="139">
        <v>0</v>
      </c>
      <c r="U647" s="139">
        <v>0</v>
      </c>
      <c r="V647" s="139">
        <v>600</v>
      </c>
      <c r="W647" s="139">
        <v>117.5</v>
      </c>
      <c r="X647" s="242">
        <v>0</v>
      </c>
      <c r="Y647" s="243">
        <v>1848.0567000000001</v>
      </c>
      <c r="Z647" s="139">
        <v>1138.7</v>
      </c>
      <c r="AA647" s="139">
        <v>0</v>
      </c>
      <c r="AB647" s="139">
        <v>0</v>
      </c>
      <c r="AC647" s="139">
        <v>0</v>
      </c>
      <c r="AD647" s="149">
        <v>0</v>
      </c>
      <c r="AE647" s="139">
        <v>0</v>
      </c>
      <c r="AF647" s="139">
        <v>591.85670000000005</v>
      </c>
      <c r="AG647" s="140">
        <v>117.5</v>
      </c>
      <c r="AH647" s="142">
        <v>0</v>
      </c>
      <c r="AI647" s="247">
        <v>-8.1432999999999538</v>
      </c>
      <c r="AJ647" s="138">
        <v>0</v>
      </c>
      <c r="AK647" s="138">
        <v>0</v>
      </c>
      <c r="AL647" s="138">
        <v>0</v>
      </c>
      <c r="AM647" s="138">
        <v>0</v>
      </c>
      <c r="AN647" s="138">
        <v>0</v>
      </c>
      <c r="AO647" s="138">
        <v>0</v>
      </c>
      <c r="AP647" s="138">
        <v>-8.1432999999999538</v>
      </c>
      <c r="AQ647" s="138">
        <v>0</v>
      </c>
      <c r="AR647" s="241">
        <v>0</v>
      </c>
      <c r="AS647" s="247">
        <v>99.561291886650153</v>
      </c>
      <c r="AT647" s="138">
        <v>100</v>
      </c>
      <c r="AU647" s="138">
        <v>0</v>
      </c>
      <c r="AV647" s="138">
        <v>0</v>
      </c>
      <c r="AW647" s="138">
        <v>0</v>
      </c>
      <c r="AX647" s="138">
        <v>0</v>
      </c>
      <c r="AY647" s="138">
        <v>0</v>
      </c>
      <c r="AZ647" s="138">
        <v>98.642783333333341</v>
      </c>
      <c r="BA647" s="138">
        <v>100</v>
      </c>
      <c r="BB647" s="241">
        <v>0</v>
      </c>
    </row>
    <row r="648" spans="1:54" s="174" customFormat="1" ht="18" customHeight="1" x14ac:dyDescent="0.25">
      <c r="A648" s="244">
        <v>21</v>
      </c>
      <c r="B648" s="245">
        <v>226000</v>
      </c>
      <c r="C648" s="238">
        <v>641</v>
      </c>
      <c r="D648" s="239" t="s">
        <v>1780</v>
      </c>
      <c r="E648" s="247">
        <v>1258.5</v>
      </c>
      <c r="F648" s="138">
        <v>1039.5</v>
      </c>
      <c r="G648" s="138">
        <v>0</v>
      </c>
      <c r="H648" s="138">
        <v>0</v>
      </c>
      <c r="I648" s="138">
        <v>0</v>
      </c>
      <c r="J648" s="138">
        <v>0</v>
      </c>
      <c r="K648" s="138">
        <v>0</v>
      </c>
      <c r="L648" s="138">
        <v>0</v>
      </c>
      <c r="M648" s="138">
        <v>219</v>
      </c>
      <c r="N648" s="241">
        <v>0</v>
      </c>
      <c r="O648" s="240">
        <v>2147.8000000000002</v>
      </c>
      <c r="P648" s="138">
        <v>1128.8000000000002</v>
      </c>
      <c r="Q648" s="139">
        <v>0</v>
      </c>
      <c r="R648" s="139">
        <v>0</v>
      </c>
      <c r="S648" s="138">
        <v>0</v>
      </c>
      <c r="T648" s="139">
        <v>0</v>
      </c>
      <c r="U648" s="139">
        <v>0</v>
      </c>
      <c r="V648" s="139">
        <v>800</v>
      </c>
      <c r="W648" s="139">
        <v>219</v>
      </c>
      <c r="X648" s="242">
        <v>0</v>
      </c>
      <c r="Y648" s="243">
        <v>1933.9191999999998</v>
      </c>
      <c r="Z648" s="139">
        <v>914.91919999999993</v>
      </c>
      <c r="AA648" s="139">
        <v>0</v>
      </c>
      <c r="AB648" s="139">
        <v>0</v>
      </c>
      <c r="AC648" s="139">
        <v>0</v>
      </c>
      <c r="AD648" s="149">
        <v>0</v>
      </c>
      <c r="AE648" s="139">
        <v>0</v>
      </c>
      <c r="AF648" s="139">
        <v>800</v>
      </c>
      <c r="AG648" s="140">
        <v>219</v>
      </c>
      <c r="AH648" s="142">
        <v>0</v>
      </c>
      <c r="AI648" s="247">
        <v>-213.88080000000036</v>
      </c>
      <c r="AJ648" s="138">
        <v>-213.88080000000025</v>
      </c>
      <c r="AK648" s="138">
        <v>0</v>
      </c>
      <c r="AL648" s="138">
        <v>0</v>
      </c>
      <c r="AM648" s="138">
        <v>0</v>
      </c>
      <c r="AN648" s="138">
        <v>0</v>
      </c>
      <c r="AO648" s="138">
        <v>0</v>
      </c>
      <c r="AP648" s="138">
        <v>0</v>
      </c>
      <c r="AQ648" s="138">
        <v>0</v>
      </c>
      <c r="AR648" s="241">
        <v>0</v>
      </c>
      <c r="AS648" s="247">
        <v>90.041866095539604</v>
      </c>
      <c r="AT648" s="138">
        <v>81.052374202693116</v>
      </c>
      <c r="AU648" s="138">
        <v>0</v>
      </c>
      <c r="AV648" s="138">
        <v>0</v>
      </c>
      <c r="AW648" s="138">
        <v>0</v>
      </c>
      <c r="AX648" s="138">
        <v>0</v>
      </c>
      <c r="AY648" s="138">
        <v>0</v>
      </c>
      <c r="AZ648" s="138">
        <v>100</v>
      </c>
      <c r="BA648" s="138">
        <v>100</v>
      </c>
      <c r="BB648" s="241">
        <v>0</v>
      </c>
    </row>
    <row r="649" spans="1:54" s="174" customFormat="1" ht="18" customHeight="1" x14ac:dyDescent="0.25">
      <c r="A649" s="244">
        <v>21</v>
      </c>
      <c r="B649" s="245">
        <v>226000</v>
      </c>
      <c r="C649" s="238">
        <v>642</v>
      </c>
      <c r="D649" s="239" t="s">
        <v>1781</v>
      </c>
      <c r="E649" s="247">
        <v>798</v>
      </c>
      <c r="F649" s="138">
        <v>602.6</v>
      </c>
      <c r="G649" s="138">
        <v>0</v>
      </c>
      <c r="H649" s="138">
        <v>0</v>
      </c>
      <c r="I649" s="138">
        <v>48.9</v>
      </c>
      <c r="J649" s="138">
        <v>0</v>
      </c>
      <c r="K649" s="138">
        <v>0</v>
      </c>
      <c r="L649" s="138">
        <v>0</v>
      </c>
      <c r="M649" s="138">
        <v>146.5</v>
      </c>
      <c r="N649" s="241">
        <v>0</v>
      </c>
      <c r="O649" s="240">
        <v>855.1</v>
      </c>
      <c r="P649" s="138">
        <v>655.30000000000007</v>
      </c>
      <c r="Q649" s="139">
        <v>0</v>
      </c>
      <c r="R649" s="139">
        <v>0</v>
      </c>
      <c r="S649" s="138">
        <v>0</v>
      </c>
      <c r="T649" s="139">
        <v>53.3</v>
      </c>
      <c r="U649" s="139">
        <v>0</v>
      </c>
      <c r="V649" s="139">
        <v>0</v>
      </c>
      <c r="W649" s="139">
        <v>146.5</v>
      </c>
      <c r="X649" s="242">
        <v>0</v>
      </c>
      <c r="Y649" s="243">
        <v>617.11210000000005</v>
      </c>
      <c r="Z649" s="139">
        <v>427.55590000000001</v>
      </c>
      <c r="AA649" s="139">
        <v>0</v>
      </c>
      <c r="AB649" s="139">
        <v>0</v>
      </c>
      <c r="AC649" s="139">
        <v>0</v>
      </c>
      <c r="AD649" s="149">
        <v>43.056199999999997</v>
      </c>
      <c r="AE649" s="139">
        <v>0</v>
      </c>
      <c r="AF649" s="139">
        <v>0</v>
      </c>
      <c r="AG649" s="140">
        <v>146.5</v>
      </c>
      <c r="AH649" s="142">
        <v>0</v>
      </c>
      <c r="AI649" s="247">
        <v>-237.98789999999997</v>
      </c>
      <c r="AJ649" s="138">
        <v>-227.74410000000006</v>
      </c>
      <c r="AK649" s="138">
        <v>0</v>
      </c>
      <c r="AL649" s="138">
        <v>0</v>
      </c>
      <c r="AM649" s="138">
        <v>0</v>
      </c>
      <c r="AN649" s="138">
        <v>-10.2438</v>
      </c>
      <c r="AO649" s="138">
        <v>0</v>
      </c>
      <c r="AP649" s="138">
        <v>0</v>
      </c>
      <c r="AQ649" s="138">
        <v>0</v>
      </c>
      <c r="AR649" s="241">
        <v>0</v>
      </c>
      <c r="AS649" s="247">
        <v>72.168413051105134</v>
      </c>
      <c r="AT649" s="138">
        <v>65.245826339081333</v>
      </c>
      <c r="AU649" s="138">
        <v>0</v>
      </c>
      <c r="AV649" s="138">
        <v>0</v>
      </c>
      <c r="AW649" s="138">
        <v>0</v>
      </c>
      <c r="AX649" s="138">
        <v>80.78086303939962</v>
      </c>
      <c r="AY649" s="138">
        <v>0</v>
      </c>
      <c r="AZ649" s="138">
        <v>0</v>
      </c>
      <c r="BA649" s="138">
        <v>100</v>
      </c>
      <c r="BB649" s="241">
        <v>0</v>
      </c>
    </row>
    <row r="650" spans="1:54" s="174" customFormat="1" ht="18" customHeight="1" x14ac:dyDescent="0.25">
      <c r="A650" s="244">
        <v>21</v>
      </c>
      <c r="B650" s="245">
        <v>226000</v>
      </c>
      <c r="C650" s="238">
        <v>643</v>
      </c>
      <c r="D650" s="239" t="s">
        <v>1782</v>
      </c>
      <c r="E650" s="247">
        <v>802.3</v>
      </c>
      <c r="F650" s="138">
        <v>694.8</v>
      </c>
      <c r="G650" s="138">
        <v>0</v>
      </c>
      <c r="H650" s="138">
        <v>0</v>
      </c>
      <c r="I650" s="138">
        <v>0</v>
      </c>
      <c r="J650" s="138">
        <v>0</v>
      </c>
      <c r="K650" s="138">
        <v>0</v>
      </c>
      <c r="L650" s="138">
        <v>0</v>
      </c>
      <c r="M650" s="138">
        <v>107.5</v>
      </c>
      <c r="N650" s="241">
        <v>0</v>
      </c>
      <c r="O650" s="240">
        <v>879.8</v>
      </c>
      <c r="P650" s="138">
        <v>772.3</v>
      </c>
      <c r="Q650" s="139">
        <v>0</v>
      </c>
      <c r="R650" s="139">
        <v>0</v>
      </c>
      <c r="S650" s="138">
        <v>0</v>
      </c>
      <c r="T650" s="139">
        <v>0</v>
      </c>
      <c r="U650" s="139">
        <v>0</v>
      </c>
      <c r="V650" s="139">
        <v>0</v>
      </c>
      <c r="W650" s="139">
        <v>107.5</v>
      </c>
      <c r="X650" s="242">
        <v>0</v>
      </c>
      <c r="Y650" s="243">
        <v>877.07539999999995</v>
      </c>
      <c r="Z650" s="139">
        <v>769.57539999999995</v>
      </c>
      <c r="AA650" s="139">
        <v>0</v>
      </c>
      <c r="AB650" s="139">
        <v>0</v>
      </c>
      <c r="AC650" s="139">
        <v>0</v>
      </c>
      <c r="AD650" s="149">
        <v>0</v>
      </c>
      <c r="AE650" s="139">
        <v>0</v>
      </c>
      <c r="AF650" s="139">
        <v>0</v>
      </c>
      <c r="AG650" s="140">
        <v>107.5</v>
      </c>
      <c r="AH650" s="142">
        <v>0</v>
      </c>
      <c r="AI650" s="247">
        <v>-2.7246000000000095</v>
      </c>
      <c r="AJ650" s="138">
        <v>-2.7246000000000095</v>
      </c>
      <c r="AK650" s="138">
        <v>0</v>
      </c>
      <c r="AL650" s="138">
        <v>0</v>
      </c>
      <c r="AM650" s="138">
        <v>0</v>
      </c>
      <c r="AN650" s="138">
        <v>0</v>
      </c>
      <c r="AO650" s="138">
        <v>0</v>
      </c>
      <c r="AP650" s="138">
        <v>0</v>
      </c>
      <c r="AQ650" s="138">
        <v>0</v>
      </c>
      <c r="AR650" s="241">
        <v>0</v>
      </c>
      <c r="AS650" s="247">
        <v>99.690315980904757</v>
      </c>
      <c r="AT650" s="138">
        <v>99.647209633562085</v>
      </c>
      <c r="AU650" s="138">
        <v>0</v>
      </c>
      <c r="AV650" s="138">
        <v>0</v>
      </c>
      <c r="AW650" s="138">
        <v>0</v>
      </c>
      <c r="AX650" s="138">
        <v>0</v>
      </c>
      <c r="AY650" s="138">
        <v>0</v>
      </c>
      <c r="AZ650" s="138">
        <v>0</v>
      </c>
      <c r="BA650" s="138">
        <v>100</v>
      </c>
      <c r="BB650" s="241">
        <v>0</v>
      </c>
    </row>
    <row r="651" spans="1:54" s="174" customFormat="1" ht="18" customHeight="1" x14ac:dyDescent="0.25">
      <c r="A651" s="244">
        <v>21</v>
      </c>
      <c r="B651" s="245">
        <v>226000</v>
      </c>
      <c r="C651" s="238">
        <v>644</v>
      </c>
      <c r="D651" s="239" t="s">
        <v>1783</v>
      </c>
      <c r="E651" s="247">
        <v>2601</v>
      </c>
      <c r="F651" s="138">
        <v>2089.4</v>
      </c>
      <c r="G651" s="138">
        <v>0</v>
      </c>
      <c r="H651" s="138">
        <v>0</v>
      </c>
      <c r="I651" s="138">
        <v>48.9</v>
      </c>
      <c r="J651" s="138">
        <v>0</v>
      </c>
      <c r="K651" s="138">
        <v>0</v>
      </c>
      <c r="L651" s="138">
        <v>0</v>
      </c>
      <c r="M651" s="138">
        <v>462.7</v>
      </c>
      <c r="N651" s="241">
        <v>0</v>
      </c>
      <c r="O651" s="240">
        <v>3728.1</v>
      </c>
      <c r="P651" s="138">
        <v>2216.5</v>
      </c>
      <c r="Q651" s="139">
        <v>0</v>
      </c>
      <c r="R651" s="139">
        <v>0</v>
      </c>
      <c r="S651" s="138">
        <v>0</v>
      </c>
      <c r="T651" s="139">
        <v>48.9</v>
      </c>
      <c r="U651" s="139">
        <v>0</v>
      </c>
      <c r="V651" s="139">
        <v>1000</v>
      </c>
      <c r="W651" s="139">
        <v>462.7</v>
      </c>
      <c r="X651" s="242">
        <v>0</v>
      </c>
      <c r="Y651" s="243">
        <v>3680.2518999999998</v>
      </c>
      <c r="Z651" s="139">
        <v>2216.5</v>
      </c>
      <c r="AA651" s="139">
        <v>0</v>
      </c>
      <c r="AB651" s="139">
        <v>0</v>
      </c>
      <c r="AC651" s="139">
        <v>0</v>
      </c>
      <c r="AD651" s="149">
        <v>1.0519000000000001</v>
      </c>
      <c r="AE651" s="139">
        <v>0</v>
      </c>
      <c r="AF651" s="139">
        <v>1000</v>
      </c>
      <c r="AG651" s="140">
        <v>462.7</v>
      </c>
      <c r="AH651" s="142">
        <v>0</v>
      </c>
      <c r="AI651" s="247">
        <v>-47.848100000000159</v>
      </c>
      <c r="AJ651" s="138">
        <v>0</v>
      </c>
      <c r="AK651" s="138">
        <v>0</v>
      </c>
      <c r="AL651" s="138">
        <v>0</v>
      </c>
      <c r="AM651" s="138">
        <v>0</v>
      </c>
      <c r="AN651" s="138">
        <v>-47.848099999999995</v>
      </c>
      <c r="AO651" s="138">
        <v>0</v>
      </c>
      <c r="AP651" s="138">
        <v>0</v>
      </c>
      <c r="AQ651" s="138">
        <v>0</v>
      </c>
      <c r="AR651" s="241">
        <v>0</v>
      </c>
      <c r="AS651" s="247">
        <v>98.716555349910138</v>
      </c>
      <c r="AT651" s="138">
        <v>100</v>
      </c>
      <c r="AU651" s="138">
        <v>0</v>
      </c>
      <c r="AV651" s="138">
        <v>0</v>
      </c>
      <c r="AW651" s="138">
        <v>0</v>
      </c>
      <c r="AX651" s="138">
        <v>2.1511247443762782</v>
      </c>
      <c r="AY651" s="138">
        <v>0</v>
      </c>
      <c r="AZ651" s="138">
        <v>100</v>
      </c>
      <c r="BA651" s="138">
        <v>100</v>
      </c>
      <c r="BB651" s="241">
        <v>0</v>
      </c>
    </row>
    <row r="652" spans="1:54" s="174" customFormat="1" ht="18" customHeight="1" x14ac:dyDescent="0.25">
      <c r="A652" s="244">
        <v>21</v>
      </c>
      <c r="B652" s="245">
        <v>226000</v>
      </c>
      <c r="C652" s="238">
        <v>645</v>
      </c>
      <c r="D652" s="239" t="s">
        <v>1784</v>
      </c>
      <c r="E652" s="247">
        <v>1287.2</v>
      </c>
      <c r="F652" s="138">
        <v>1092.2</v>
      </c>
      <c r="G652" s="138">
        <v>0</v>
      </c>
      <c r="H652" s="138">
        <v>0</v>
      </c>
      <c r="I652" s="138">
        <v>0</v>
      </c>
      <c r="J652" s="138">
        <v>0</v>
      </c>
      <c r="K652" s="138">
        <v>0</v>
      </c>
      <c r="L652" s="138">
        <v>0</v>
      </c>
      <c r="M652" s="138">
        <v>195</v>
      </c>
      <c r="N652" s="241">
        <v>0</v>
      </c>
      <c r="O652" s="240">
        <v>2023.9</v>
      </c>
      <c r="P652" s="138">
        <v>1128.9000000000001</v>
      </c>
      <c r="Q652" s="139">
        <v>0</v>
      </c>
      <c r="R652" s="139">
        <v>0</v>
      </c>
      <c r="S652" s="138">
        <v>0</v>
      </c>
      <c r="T652" s="139">
        <v>0</v>
      </c>
      <c r="U652" s="139">
        <v>0</v>
      </c>
      <c r="V652" s="139">
        <v>700</v>
      </c>
      <c r="W652" s="139">
        <v>195</v>
      </c>
      <c r="X652" s="242">
        <v>0</v>
      </c>
      <c r="Y652" s="243">
        <v>1564.0265999999999</v>
      </c>
      <c r="Z652" s="139">
        <v>669.22979999999995</v>
      </c>
      <c r="AA652" s="139">
        <v>0</v>
      </c>
      <c r="AB652" s="139">
        <v>0</v>
      </c>
      <c r="AC652" s="139">
        <v>0</v>
      </c>
      <c r="AD652" s="149">
        <v>0</v>
      </c>
      <c r="AE652" s="139">
        <v>0</v>
      </c>
      <c r="AF652" s="139">
        <v>699.79679999999996</v>
      </c>
      <c r="AG652" s="140">
        <v>195</v>
      </c>
      <c r="AH652" s="142">
        <v>0</v>
      </c>
      <c r="AI652" s="247">
        <v>-459.87340000000017</v>
      </c>
      <c r="AJ652" s="138">
        <v>-459.67020000000014</v>
      </c>
      <c r="AK652" s="138">
        <v>0</v>
      </c>
      <c r="AL652" s="138">
        <v>0</v>
      </c>
      <c r="AM652" s="138">
        <v>0</v>
      </c>
      <c r="AN652" s="138">
        <v>0</v>
      </c>
      <c r="AO652" s="138">
        <v>0</v>
      </c>
      <c r="AP652" s="138">
        <v>-0.20320000000003802</v>
      </c>
      <c r="AQ652" s="138">
        <v>0</v>
      </c>
      <c r="AR652" s="241">
        <v>0</v>
      </c>
      <c r="AS652" s="247">
        <v>77.277859578042381</v>
      </c>
      <c r="AT652" s="138">
        <v>59.281583842678707</v>
      </c>
      <c r="AU652" s="138">
        <v>0</v>
      </c>
      <c r="AV652" s="138">
        <v>0</v>
      </c>
      <c r="AW652" s="138">
        <v>0</v>
      </c>
      <c r="AX652" s="138">
        <v>0</v>
      </c>
      <c r="AY652" s="138">
        <v>0</v>
      </c>
      <c r="AZ652" s="138">
        <v>99.970971428571417</v>
      </c>
      <c r="BA652" s="138">
        <v>100</v>
      </c>
      <c r="BB652" s="241">
        <v>0</v>
      </c>
    </row>
    <row r="653" spans="1:54" s="174" customFormat="1" ht="18" customHeight="1" x14ac:dyDescent="0.25">
      <c r="A653" s="244">
        <v>21</v>
      </c>
      <c r="B653" s="245">
        <v>226000</v>
      </c>
      <c r="C653" s="238">
        <v>646</v>
      </c>
      <c r="D653" s="239" t="s">
        <v>1785</v>
      </c>
      <c r="E653" s="247">
        <v>1114.8</v>
      </c>
      <c r="F653" s="138">
        <v>990.7</v>
      </c>
      <c r="G653" s="138">
        <v>0</v>
      </c>
      <c r="H653" s="138">
        <v>0</v>
      </c>
      <c r="I653" s="138">
        <v>0</v>
      </c>
      <c r="J653" s="138">
        <v>0</v>
      </c>
      <c r="K653" s="138">
        <v>0</v>
      </c>
      <c r="L653" s="138">
        <v>0</v>
      </c>
      <c r="M653" s="138">
        <v>124.1</v>
      </c>
      <c r="N653" s="241">
        <v>0</v>
      </c>
      <c r="O653" s="240">
        <v>1220.7</v>
      </c>
      <c r="P653" s="138">
        <v>1096.6000000000001</v>
      </c>
      <c r="Q653" s="139">
        <v>0</v>
      </c>
      <c r="R653" s="139">
        <v>0</v>
      </c>
      <c r="S653" s="138">
        <v>0</v>
      </c>
      <c r="T653" s="139">
        <v>0</v>
      </c>
      <c r="U653" s="139">
        <v>0</v>
      </c>
      <c r="V653" s="139">
        <v>0</v>
      </c>
      <c r="W653" s="139">
        <v>124.1</v>
      </c>
      <c r="X653" s="242">
        <v>0</v>
      </c>
      <c r="Y653" s="243">
        <v>1220.7</v>
      </c>
      <c r="Z653" s="139">
        <v>1096.6000000000001</v>
      </c>
      <c r="AA653" s="139">
        <v>0</v>
      </c>
      <c r="AB653" s="139">
        <v>0</v>
      </c>
      <c r="AC653" s="139">
        <v>0</v>
      </c>
      <c r="AD653" s="149">
        <v>0</v>
      </c>
      <c r="AE653" s="139">
        <v>0</v>
      </c>
      <c r="AF653" s="139">
        <v>0</v>
      </c>
      <c r="AG653" s="140">
        <v>124.1</v>
      </c>
      <c r="AH653" s="142">
        <v>0</v>
      </c>
      <c r="AI653" s="247">
        <v>0</v>
      </c>
      <c r="AJ653" s="138">
        <v>0</v>
      </c>
      <c r="AK653" s="138">
        <v>0</v>
      </c>
      <c r="AL653" s="138">
        <v>0</v>
      </c>
      <c r="AM653" s="138">
        <v>0</v>
      </c>
      <c r="AN653" s="138">
        <v>0</v>
      </c>
      <c r="AO653" s="138">
        <v>0</v>
      </c>
      <c r="AP653" s="138">
        <v>0</v>
      </c>
      <c r="AQ653" s="138">
        <v>0</v>
      </c>
      <c r="AR653" s="241">
        <v>0</v>
      </c>
      <c r="AS653" s="247">
        <v>100</v>
      </c>
      <c r="AT653" s="138">
        <v>100</v>
      </c>
      <c r="AU653" s="138">
        <v>0</v>
      </c>
      <c r="AV653" s="138">
        <v>0</v>
      </c>
      <c r="AW653" s="138">
        <v>0</v>
      </c>
      <c r="AX653" s="138">
        <v>0</v>
      </c>
      <c r="AY653" s="138">
        <v>0</v>
      </c>
      <c r="AZ653" s="138">
        <v>0</v>
      </c>
      <c r="BA653" s="138">
        <v>100</v>
      </c>
      <c r="BB653" s="241">
        <v>0</v>
      </c>
    </row>
    <row r="654" spans="1:54" s="174" customFormat="1" ht="18" customHeight="1" x14ac:dyDescent="0.25">
      <c r="A654" s="244">
        <v>21</v>
      </c>
      <c r="B654" s="245">
        <v>226000</v>
      </c>
      <c r="C654" s="238">
        <v>647</v>
      </c>
      <c r="D654" s="239" t="s">
        <v>1786</v>
      </c>
      <c r="E654" s="247">
        <v>1585.9</v>
      </c>
      <c r="F654" s="138">
        <v>1354.9</v>
      </c>
      <c r="G654" s="138">
        <v>0</v>
      </c>
      <c r="H654" s="138">
        <v>0</v>
      </c>
      <c r="I654" s="138">
        <v>0</v>
      </c>
      <c r="J654" s="138">
        <v>0</v>
      </c>
      <c r="K654" s="138">
        <v>0</v>
      </c>
      <c r="L654" s="138">
        <v>0</v>
      </c>
      <c r="M654" s="138">
        <v>231</v>
      </c>
      <c r="N654" s="241">
        <v>0</v>
      </c>
      <c r="O654" s="240">
        <v>3130.6</v>
      </c>
      <c r="P654" s="138">
        <v>1399.6</v>
      </c>
      <c r="Q654" s="139">
        <v>0</v>
      </c>
      <c r="R654" s="139">
        <v>0</v>
      </c>
      <c r="S654" s="138">
        <v>0</v>
      </c>
      <c r="T654" s="139">
        <v>0</v>
      </c>
      <c r="U654" s="139">
        <v>0</v>
      </c>
      <c r="V654" s="139">
        <v>1500</v>
      </c>
      <c r="W654" s="139">
        <v>231</v>
      </c>
      <c r="X654" s="242">
        <v>0</v>
      </c>
      <c r="Y654" s="243">
        <v>3033.7879000000003</v>
      </c>
      <c r="Z654" s="139">
        <v>1305.3887</v>
      </c>
      <c r="AA654" s="139">
        <v>0</v>
      </c>
      <c r="AB654" s="139">
        <v>0</v>
      </c>
      <c r="AC654" s="139">
        <v>0</v>
      </c>
      <c r="AD654" s="149">
        <v>0</v>
      </c>
      <c r="AE654" s="139">
        <v>0</v>
      </c>
      <c r="AF654" s="139">
        <v>1497.3992000000001</v>
      </c>
      <c r="AG654" s="140">
        <v>231</v>
      </c>
      <c r="AH654" s="142">
        <v>0</v>
      </c>
      <c r="AI654" s="247">
        <v>-96.812099999999646</v>
      </c>
      <c r="AJ654" s="138">
        <v>-94.211299999999937</v>
      </c>
      <c r="AK654" s="138">
        <v>0</v>
      </c>
      <c r="AL654" s="138">
        <v>0</v>
      </c>
      <c r="AM654" s="138">
        <v>0</v>
      </c>
      <c r="AN654" s="138">
        <v>0</v>
      </c>
      <c r="AO654" s="138">
        <v>0</v>
      </c>
      <c r="AP654" s="138">
        <v>-2.6007999999999356</v>
      </c>
      <c r="AQ654" s="138">
        <v>0</v>
      </c>
      <c r="AR654" s="241">
        <v>0</v>
      </c>
      <c r="AS654" s="247">
        <v>96.907554462403382</v>
      </c>
      <c r="AT654" s="138">
        <v>93.26869819948557</v>
      </c>
      <c r="AU654" s="138">
        <v>0</v>
      </c>
      <c r="AV654" s="138">
        <v>0</v>
      </c>
      <c r="AW654" s="138">
        <v>0</v>
      </c>
      <c r="AX654" s="138">
        <v>0</v>
      </c>
      <c r="AY654" s="138">
        <v>0</v>
      </c>
      <c r="AZ654" s="138">
        <v>99.826613333333341</v>
      </c>
      <c r="BA654" s="138">
        <v>100</v>
      </c>
      <c r="BB654" s="241">
        <v>0</v>
      </c>
    </row>
    <row r="655" spans="1:54" s="174" customFormat="1" ht="18" customHeight="1" x14ac:dyDescent="0.25">
      <c r="A655" s="244">
        <v>21</v>
      </c>
      <c r="B655" s="245">
        <v>226000</v>
      </c>
      <c r="C655" s="238">
        <v>648</v>
      </c>
      <c r="D655" s="239" t="s">
        <v>1787</v>
      </c>
      <c r="E655" s="247">
        <v>3079.3999999999996</v>
      </c>
      <c r="F655" s="138">
        <v>1369.6</v>
      </c>
      <c r="G655" s="138">
        <v>0</v>
      </c>
      <c r="H655" s="138">
        <v>0</v>
      </c>
      <c r="I655" s="138">
        <v>0</v>
      </c>
      <c r="J655" s="138">
        <v>0</v>
      </c>
      <c r="K655" s="138">
        <v>0</v>
      </c>
      <c r="L655" s="138">
        <v>1490.3</v>
      </c>
      <c r="M655" s="138">
        <v>219.5</v>
      </c>
      <c r="N655" s="241">
        <v>0</v>
      </c>
      <c r="O655" s="240">
        <v>4090.3000000000011</v>
      </c>
      <c r="P655" s="138">
        <v>1580.5</v>
      </c>
      <c r="Q655" s="139">
        <v>0</v>
      </c>
      <c r="R655" s="139">
        <v>0</v>
      </c>
      <c r="S655" s="138">
        <v>0</v>
      </c>
      <c r="T655" s="139">
        <v>0</v>
      </c>
      <c r="U655" s="139">
        <v>0</v>
      </c>
      <c r="V655" s="139">
        <v>2290.3000000000002</v>
      </c>
      <c r="W655" s="139">
        <v>219.5</v>
      </c>
      <c r="X655" s="242">
        <v>0</v>
      </c>
      <c r="Y655" s="243">
        <v>4090.3</v>
      </c>
      <c r="Z655" s="139">
        <v>1580.5</v>
      </c>
      <c r="AA655" s="139">
        <v>0</v>
      </c>
      <c r="AB655" s="139">
        <v>0</v>
      </c>
      <c r="AC655" s="139">
        <v>0</v>
      </c>
      <c r="AD655" s="149">
        <v>0</v>
      </c>
      <c r="AE655" s="139">
        <v>0</v>
      </c>
      <c r="AF655" s="139">
        <v>2290.3000000000002</v>
      </c>
      <c r="AG655" s="140">
        <v>219.5</v>
      </c>
      <c r="AH655" s="142">
        <v>0</v>
      </c>
      <c r="AI655" s="247">
        <v>0</v>
      </c>
      <c r="AJ655" s="138">
        <v>0</v>
      </c>
      <c r="AK655" s="138">
        <v>0</v>
      </c>
      <c r="AL655" s="138">
        <v>0</v>
      </c>
      <c r="AM655" s="138">
        <v>0</v>
      </c>
      <c r="AN655" s="138">
        <v>0</v>
      </c>
      <c r="AO655" s="138">
        <v>0</v>
      </c>
      <c r="AP655" s="138">
        <v>0</v>
      </c>
      <c r="AQ655" s="138">
        <v>0</v>
      </c>
      <c r="AR655" s="241">
        <v>0</v>
      </c>
      <c r="AS655" s="247">
        <v>99.999999999999972</v>
      </c>
      <c r="AT655" s="138">
        <v>100</v>
      </c>
      <c r="AU655" s="138">
        <v>0</v>
      </c>
      <c r="AV655" s="138">
        <v>0</v>
      </c>
      <c r="AW655" s="138">
        <v>0</v>
      </c>
      <c r="AX655" s="138">
        <v>0</v>
      </c>
      <c r="AY655" s="138">
        <v>0</v>
      </c>
      <c r="AZ655" s="138">
        <v>100</v>
      </c>
      <c r="BA655" s="138">
        <v>100</v>
      </c>
      <c r="BB655" s="241">
        <v>0</v>
      </c>
    </row>
    <row r="656" spans="1:54" s="174" customFormat="1" ht="18" customHeight="1" x14ac:dyDescent="0.25">
      <c r="A656" s="244">
        <v>21</v>
      </c>
      <c r="B656" s="245">
        <v>226000</v>
      </c>
      <c r="C656" s="238">
        <v>649</v>
      </c>
      <c r="D656" s="239" t="s">
        <v>1788</v>
      </c>
      <c r="E656" s="247">
        <v>1713.1</v>
      </c>
      <c r="F656" s="138">
        <v>1431.6</v>
      </c>
      <c r="G656" s="138">
        <v>0</v>
      </c>
      <c r="H656" s="138">
        <v>0</v>
      </c>
      <c r="I656" s="138">
        <v>0</v>
      </c>
      <c r="J656" s="138">
        <v>0</v>
      </c>
      <c r="K656" s="138">
        <v>0</v>
      </c>
      <c r="L656" s="138">
        <v>0</v>
      </c>
      <c r="M656" s="138">
        <v>281.5</v>
      </c>
      <c r="N656" s="241">
        <v>0</v>
      </c>
      <c r="O656" s="240">
        <v>1918.8000000000004</v>
      </c>
      <c r="P656" s="138">
        <v>1637.3</v>
      </c>
      <c r="Q656" s="139">
        <v>0</v>
      </c>
      <c r="R656" s="139">
        <v>0</v>
      </c>
      <c r="S656" s="138">
        <v>0</v>
      </c>
      <c r="T656" s="139">
        <v>0</v>
      </c>
      <c r="U656" s="139">
        <v>0</v>
      </c>
      <c r="V656" s="139">
        <v>0</v>
      </c>
      <c r="W656" s="139">
        <v>281.5</v>
      </c>
      <c r="X656" s="242">
        <v>0</v>
      </c>
      <c r="Y656" s="243">
        <v>1681.0661</v>
      </c>
      <c r="Z656" s="139">
        <v>1401.0577000000001</v>
      </c>
      <c r="AA656" s="139">
        <v>0</v>
      </c>
      <c r="AB656" s="139">
        <v>0</v>
      </c>
      <c r="AC656" s="139">
        <v>0</v>
      </c>
      <c r="AD656" s="149">
        <v>0</v>
      </c>
      <c r="AE656" s="139">
        <v>0</v>
      </c>
      <c r="AF656" s="139">
        <v>0</v>
      </c>
      <c r="AG656" s="140">
        <v>280.00839999999999</v>
      </c>
      <c r="AH656" s="142">
        <v>0</v>
      </c>
      <c r="AI656" s="247">
        <v>-237.7339000000004</v>
      </c>
      <c r="AJ656" s="138">
        <v>-236.24229999999989</v>
      </c>
      <c r="AK656" s="138">
        <v>0</v>
      </c>
      <c r="AL656" s="138">
        <v>0</v>
      </c>
      <c r="AM656" s="138">
        <v>0</v>
      </c>
      <c r="AN656" s="138">
        <v>0</v>
      </c>
      <c r="AO656" s="138">
        <v>0</v>
      </c>
      <c r="AP656" s="138">
        <v>0</v>
      </c>
      <c r="AQ656" s="138">
        <v>-1.4916000000000054</v>
      </c>
      <c r="AR656" s="241">
        <v>0</v>
      </c>
      <c r="AS656" s="247">
        <v>87.610282468209277</v>
      </c>
      <c r="AT656" s="138">
        <v>85.571227020094071</v>
      </c>
      <c r="AU656" s="138">
        <v>0</v>
      </c>
      <c r="AV656" s="138">
        <v>0</v>
      </c>
      <c r="AW656" s="138">
        <v>0</v>
      </c>
      <c r="AX656" s="138">
        <v>0</v>
      </c>
      <c r="AY656" s="138">
        <v>0</v>
      </c>
      <c r="AZ656" s="138">
        <v>0</v>
      </c>
      <c r="BA656" s="138">
        <v>99.470124333925398</v>
      </c>
      <c r="BB656" s="241">
        <v>0</v>
      </c>
    </row>
    <row r="657" spans="1:54" s="174" customFormat="1" ht="18" customHeight="1" x14ac:dyDescent="0.25">
      <c r="A657" s="244">
        <v>21</v>
      </c>
      <c r="B657" s="245">
        <v>226000</v>
      </c>
      <c r="C657" s="238">
        <v>650</v>
      </c>
      <c r="D657" s="239" t="s">
        <v>1789</v>
      </c>
      <c r="E657" s="247">
        <v>1756.9</v>
      </c>
      <c r="F657" s="138">
        <v>1439.5</v>
      </c>
      <c r="G657" s="138">
        <v>0</v>
      </c>
      <c r="H657" s="138">
        <v>0</v>
      </c>
      <c r="I657" s="138">
        <v>0</v>
      </c>
      <c r="J657" s="138">
        <v>0</v>
      </c>
      <c r="K657" s="138">
        <v>0</v>
      </c>
      <c r="L657" s="138">
        <v>0</v>
      </c>
      <c r="M657" s="138">
        <v>317.39999999999998</v>
      </c>
      <c r="N657" s="241">
        <v>0</v>
      </c>
      <c r="O657" s="240">
        <v>2019.3999999999999</v>
      </c>
      <c r="P657" s="138">
        <v>1702</v>
      </c>
      <c r="Q657" s="139">
        <v>0</v>
      </c>
      <c r="R657" s="139">
        <v>0</v>
      </c>
      <c r="S657" s="138">
        <v>0</v>
      </c>
      <c r="T657" s="139">
        <v>0</v>
      </c>
      <c r="U657" s="139">
        <v>0</v>
      </c>
      <c r="V657" s="139">
        <v>0</v>
      </c>
      <c r="W657" s="139">
        <v>317.39999999999998</v>
      </c>
      <c r="X657" s="242">
        <v>0</v>
      </c>
      <c r="Y657" s="243">
        <v>1837.9211</v>
      </c>
      <c r="Z657" s="139">
        <v>1522.1459</v>
      </c>
      <c r="AA657" s="139">
        <v>0</v>
      </c>
      <c r="AB657" s="139">
        <v>0</v>
      </c>
      <c r="AC657" s="139">
        <v>0</v>
      </c>
      <c r="AD657" s="149">
        <v>0</v>
      </c>
      <c r="AE657" s="139">
        <v>0</v>
      </c>
      <c r="AF657" s="139">
        <v>0</v>
      </c>
      <c r="AG657" s="140">
        <v>315.77519999999998</v>
      </c>
      <c r="AH657" s="142">
        <v>0</v>
      </c>
      <c r="AI657" s="247">
        <v>-181.47889999999984</v>
      </c>
      <c r="AJ657" s="138">
        <v>-179.85410000000002</v>
      </c>
      <c r="AK657" s="138">
        <v>0</v>
      </c>
      <c r="AL657" s="138">
        <v>0</v>
      </c>
      <c r="AM657" s="138">
        <v>0</v>
      </c>
      <c r="AN657" s="138">
        <v>0</v>
      </c>
      <c r="AO657" s="138">
        <v>0</v>
      </c>
      <c r="AP657" s="138">
        <v>0</v>
      </c>
      <c r="AQ657" s="138">
        <v>-1.6247999999999934</v>
      </c>
      <c r="AR657" s="241">
        <v>0</v>
      </c>
      <c r="AS657" s="247">
        <v>91.013226701000306</v>
      </c>
      <c r="AT657" s="138">
        <v>89.432779083431257</v>
      </c>
      <c r="AU657" s="138">
        <v>0</v>
      </c>
      <c r="AV657" s="138">
        <v>0</v>
      </c>
      <c r="AW657" s="138">
        <v>0</v>
      </c>
      <c r="AX657" s="138">
        <v>0</v>
      </c>
      <c r="AY657" s="138">
        <v>0</v>
      </c>
      <c r="AZ657" s="138">
        <v>0</v>
      </c>
      <c r="BA657" s="138">
        <v>99.488090737240071</v>
      </c>
      <c r="BB657" s="241">
        <v>0</v>
      </c>
    </row>
    <row r="658" spans="1:54" s="174" customFormat="1" ht="18" customHeight="1" x14ac:dyDescent="0.25">
      <c r="A658" s="244">
        <v>21</v>
      </c>
      <c r="B658" s="245">
        <v>226000</v>
      </c>
      <c r="C658" s="238">
        <v>651</v>
      </c>
      <c r="D658" s="239" t="s">
        <v>1774</v>
      </c>
      <c r="E658" s="247">
        <v>8413.1</v>
      </c>
      <c r="F658" s="138">
        <v>7073.1</v>
      </c>
      <c r="G658" s="138">
        <v>0</v>
      </c>
      <c r="H658" s="138">
        <v>0</v>
      </c>
      <c r="I658" s="138">
        <v>0</v>
      </c>
      <c r="J658" s="138">
        <v>0</v>
      </c>
      <c r="K658" s="138">
        <v>0</v>
      </c>
      <c r="L658" s="138">
        <v>0</v>
      </c>
      <c r="M658" s="138">
        <v>1340</v>
      </c>
      <c r="N658" s="241">
        <v>0</v>
      </c>
      <c r="O658" s="240">
        <v>12856.9</v>
      </c>
      <c r="P658" s="138">
        <v>7516.9</v>
      </c>
      <c r="Q658" s="139">
        <v>0</v>
      </c>
      <c r="R658" s="139">
        <v>0</v>
      </c>
      <c r="S658" s="138">
        <v>0</v>
      </c>
      <c r="T658" s="139">
        <v>0</v>
      </c>
      <c r="U658" s="139">
        <v>0</v>
      </c>
      <c r="V658" s="139">
        <v>4000</v>
      </c>
      <c r="W658" s="139">
        <v>1340</v>
      </c>
      <c r="X658" s="242">
        <v>0</v>
      </c>
      <c r="Y658" s="243">
        <v>12854.482499999998</v>
      </c>
      <c r="Z658" s="139">
        <v>7516.9</v>
      </c>
      <c r="AA658" s="139">
        <v>0</v>
      </c>
      <c r="AB658" s="139">
        <v>0</v>
      </c>
      <c r="AC658" s="139">
        <v>0</v>
      </c>
      <c r="AD658" s="149">
        <v>0</v>
      </c>
      <c r="AE658" s="139">
        <v>0</v>
      </c>
      <c r="AF658" s="139">
        <v>3997.5868</v>
      </c>
      <c r="AG658" s="140">
        <v>1339.9956999999999</v>
      </c>
      <c r="AH658" s="142">
        <v>0</v>
      </c>
      <c r="AI658" s="247">
        <v>-2.4175000000013824</v>
      </c>
      <c r="AJ658" s="138">
        <v>0</v>
      </c>
      <c r="AK658" s="138">
        <v>0</v>
      </c>
      <c r="AL658" s="138">
        <v>0</v>
      </c>
      <c r="AM658" s="138">
        <v>0</v>
      </c>
      <c r="AN658" s="138">
        <v>0</v>
      </c>
      <c r="AO658" s="138">
        <v>0</v>
      </c>
      <c r="AP658" s="138">
        <v>-2.4131999999999607</v>
      </c>
      <c r="AQ658" s="138">
        <v>-4.3000000000574801E-3</v>
      </c>
      <c r="AR658" s="241">
        <v>0</v>
      </c>
      <c r="AS658" s="247">
        <v>99.981196867051921</v>
      </c>
      <c r="AT658" s="138">
        <v>100</v>
      </c>
      <c r="AU658" s="138">
        <v>0</v>
      </c>
      <c r="AV658" s="138">
        <v>0</v>
      </c>
      <c r="AW658" s="138">
        <v>0</v>
      </c>
      <c r="AX658" s="138">
        <v>0</v>
      </c>
      <c r="AY658" s="138">
        <v>0</v>
      </c>
      <c r="AZ658" s="138">
        <v>99.939670000000007</v>
      </c>
      <c r="BA658" s="138">
        <v>99.999679104477607</v>
      </c>
      <c r="BB658" s="241">
        <v>0</v>
      </c>
    </row>
    <row r="659" spans="1:54" s="174" customFormat="1" ht="18" customHeight="1" x14ac:dyDescent="0.25">
      <c r="A659" s="244">
        <v>21</v>
      </c>
      <c r="B659" s="245">
        <v>226000</v>
      </c>
      <c r="C659" s="238">
        <v>652</v>
      </c>
      <c r="D659" s="239" t="s">
        <v>1790</v>
      </c>
      <c r="E659" s="247">
        <v>1583.3000000000002</v>
      </c>
      <c r="F659" s="138">
        <v>1232.9000000000001</v>
      </c>
      <c r="G659" s="138">
        <v>0</v>
      </c>
      <c r="H659" s="138">
        <v>0</v>
      </c>
      <c r="I659" s="138">
        <v>0</v>
      </c>
      <c r="J659" s="138">
        <v>0</v>
      </c>
      <c r="K659" s="138">
        <v>0</v>
      </c>
      <c r="L659" s="138">
        <v>0</v>
      </c>
      <c r="M659" s="138">
        <v>350.4</v>
      </c>
      <c r="N659" s="241">
        <v>0</v>
      </c>
      <c r="O659" s="240">
        <v>2519.1000000000004</v>
      </c>
      <c r="P659" s="138">
        <v>1368.7</v>
      </c>
      <c r="Q659" s="139">
        <v>0</v>
      </c>
      <c r="R659" s="139">
        <v>0</v>
      </c>
      <c r="S659" s="138">
        <v>0</v>
      </c>
      <c r="T659" s="139">
        <v>0</v>
      </c>
      <c r="U659" s="139">
        <v>0</v>
      </c>
      <c r="V659" s="139">
        <v>800</v>
      </c>
      <c r="W659" s="139">
        <v>350.4</v>
      </c>
      <c r="X659" s="242">
        <v>0</v>
      </c>
      <c r="Y659" s="243">
        <v>2372.0500999999999</v>
      </c>
      <c r="Z659" s="139">
        <v>1244.6315999999999</v>
      </c>
      <c r="AA659" s="139">
        <v>0</v>
      </c>
      <c r="AB659" s="139">
        <v>0</v>
      </c>
      <c r="AC659" s="139">
        <v>0</v>
      </c>
      <c r="AD659" s="149">
        <v>0</v>
      </c>
      <c r="AE659" s="139">
        <v>0</v>
      </c>
      <c r="AF659" s="139">
        <v>777.01850000000002</v>
      </c>
      <c r="AG659" s="140">
        <v>350.4</v>
      </c>
      <c r="AH659" s="142">
        <v>0</v>
      </c>
      <c r="AI659" s="247">
        <v>-147.04990000000043</v>
      </c>
      <c r="AJ659" s="138">
        <v>-124.06840000000011</v>
      </c>
      <c r="AK659" s="138">
        <v>0</v>
      </c>
      <c r="AL659" s="138">
        <v>0</v>
      </c>
      <c r="AM659" s="138">
        <v>0</v>
      </c>
      <c r="AN659" s="138">
        <v>0</v>
      </c>
      <c r="AO659" s="138">
        <v>0</v>
      </c>
      <c r="AP659" s="138">
        <v>-22.981499999999983</v>
      </c>
      <c r="AQ659" s="138">
        <v>0</v>
      </c>
      <c r="AR659" s="241">
        <v>0</v>
      </c>
      <c r="AS659" s="247">
        <v>94.162601722837508</v>
      </c>
      <c r="AT659" s="138">
        <v>90.935310878936207</v>
      </c>
      <c r="AU659" s="138">
        <v>0</v>
      </c>
      <c r="AV659" s="138">
        <v>0</v>
      </c>
      <c r="AW659" s="138">
        <v>0</v>
      </c>
      <c r="AX659" s="138">
        <v>0</v>
      </c>
      <c r="AY659" s="138">
        <v>0</v>
      </c>
      <c r="AZ659" s="138">
        <v>97.127312500000002</v>
      </c>
      <c r="BA659" s="138">
        <v>100</v>
      </c>
      <c r="BB659" s="241">
        <v>0</v>
      </c>
    </row>
    <row r="660" spans="1:54" s="174" customFormat="1" ht="18" customHeight="1" x14ac:dyDescent="0.25">
      <c r="A660" s="244">
        <v>21</v>
      </c>
      <c r="B660" s="245">
        <v>226000</v>
      </c>
      <c r="C660" s="238">
        <v>653</v>
      </c>
      <c r="D660" s="239" t="s">
        <v>1791</v>
      </c>
      <c r="E660" s="247">
        <v>1463.4</v>
      </c>
      <c r="F660" s="138">
        <v>1283.7</v>
      </c>
      <c r="G660" s="138">
        <v>0</v>
      </c>
      <c r="H660" s="138">
        <v>0</v>
      </c>
      <c r="I660" s="138">
        <v>0</v>
      </c>
      <c r="J660" s="138">
        <v>0</v>
      </c>
      <c r="K660" s="138">
        <v>0</v>
      </c>
      <c r="L660" s="138">
        <v>0</v>
      </c>
      <c r="M660" s="138">
        <v>179.7</v>
      </c>
      <c r="N660" s="241">
        <v>0</v>
      </c>
      <c r="O660" s="240">
        <v>1576.5000000000002</v>
      </c>
      <c r="P660" s="138">
        <v>1396.8</v>
      </c>
      <c r="Q660" s="139">
        <v>0</v>
      </c>
      <c r="R660" s="139">
        <v>0</v>
      </c>
      <c r="S660" s="138">
        <v>0</v>
      </c>
      <c r="T660" s="139">
        <v>0</v>
      </c>
      <c r="U660" s="139">
        <v>0</v>
      </c>
      <c r="V660" s="139">
        <v>0</v>
      </c>
      <c r="W660" s="139">
        <v>179.7</v>
      </c>
      <c r="X660" s="242">
        <v>0</v>
      </c>
      <c r="Y660" s="243">
        <v>1359.5529999999999</v>
      </c>
      <c r="Z660" s="139">
        <v>1179.8529999999998</v>
      </c>
      <c r="AA660" s="139">
        <v>0</v>
      </c>
      <c r="AB660" s="139">
        <v>0</v>
      </c>
      <c r="AC660" s="139">
        <v>0</v>
      </c>
      <c r="AD660" s="149">
        <v>0</v>
      </c>
      <c r="AE660" s="139">
        <v>0</v>
      </c>
      <c r="AF660" s="139">
        <v>0</v>
      </c>
      <c r="AG660" s="140">
        <v>179.7</v>
      </c>
      <c r="AH660" s="142">
        <v>0</v>
      </c>
      <c r="AI660" s="247">
        <v>-216.94700000000034</v>
      </c>
      <c r="AJ660" s="138">
        <v>-216.94700000000012</v>
      </c>
      <c r="AK660" s="138">
        <v>0</v>
      </c>
      <c r="AL660" s="138">
        <v>0</v>
      </c>
      <c r="AM660" s="138">
        <v>0</v>
      </c>
      <c r="AN660" s="138">
        <v>0</v>
      </c>
      <c r="AO660" s="138">
        <v>0</v>
      </c>
      <c r="AP660" s="138">
        <v>0</v>
      </c>
      <c r="AQ660" s="138">
        <v>0</v>
      </c>
      <c r="AR660" s="241">
        <v>0</v>
      </c>
      <c r="AS660" s="247">
        <v>86.238693307960659</v>
      </c>
      <c r="AT660" s="138">
        <v>84.468284650629997</v>
      </c>
      <c r="AU660" s="138">
        <v>0</v>
      </c>
      <c r="AV660" s="138">
        <v>0</v>
      </c>
      <c r="AW660" s="138">
        <v>0</v>
      </c>
      <c r="AX660" s="138">
        <v>0</v>
      </c>
      <c r="AY660" s="138">
        <v>0</v>
      </c>
      <c r="AZ660" s="138">
        <v>0</v>
      </c>
      <c r="BA660" s="138">
        <v>100</v>
      </c>
      <c r="BB660" s="241">
        <v>0</v>
      </c>
    </row>
    <row r="661" spans="1:54" s="174" customFormat="1" ht="18" customHeight="1" x14ac:dyDescent="0.25">
      <c r="A661" s="244">
        <v>21</v>
      </c>
      <c r="B661" s="245">
        <v>226000</v>
      </c>
      <c r="C661" s="238">
        <v>654</v>
      </c>
      <c r="D661" s="239" t="s">
        <v>1792</v>
      </c>
      <c r="E661" s="247">
        <v>2275.1</v>
      </c>
      <c r="F661" s="138">
        <v>1982</v>
      </c>
      <c r="G661" s="138">
        <v>0</v>
      </c>
      <c r="H661" s="138">
        <v>0</v>
      </c>
      <c r="I661" s="138">
        <v>0</v>
      </c>
      <c r="J661" s="138">
        <v>0</v>
      </c>
      <c r="K661" s="138">
        <v>0</v>
      </c>
      <c r="L661" s="138">
        <v>0</v>
      </c>
      <c r="M661" s="138">
        <v>293.10000000000002</v>
      </c>
      <c r="N661" s="241">
        <v>0</v>
      </c>
      <c r="O661" s="240">
        <v>3315.3000000000006</v>
      </c>
      <c r="P661" s="138">
        <v>2222.2000000000003</v>
      </c>
      <c r="Q661" s="139">
        <v>0</v>
      </c>
      <c r="R661" s="139">
        <v>0</v>
      </c>
      <c r="S661" s="138">
        <v>0</v>
      </c>
      <c r="T661" s="139">
        <v>0</v>
      </c>
      <c r="U661" s="139">
        <v>0</v>
      </c>
      <c r="V661" s="139">
        <v>800</v>
      </c>
      <c r="W661" s="139">
        <v>293.10000000000002</v>
      </c>
      <c r="X661" s="242">
        <v>0</v>
      </c>
      <c r="Y661" s="243">
        <v>3212.7387000000003</v>
      </c>
      <c r="Z661" s="139">
        <v>2222.2000000000003</v>
      </c>
      <c r="AA661" s="139">
        <v>0</v>
      </c>
      <c r="AB661" s="139">
        <v>0</v>
      </c>
      <c r="AC661" s="139">
        <v>0</v>
      </c>
      <c r="AD661" s="149">
        <v>0</v>
      </c>
      <c r="AE661" s="139">
        <v>0</v>
      </c>
      <c r="AF661" s="139">
        <v>796.21500000000003</v>
      </c>
      <c r="AG661" s="140">
        <v>194.3237</v>
      </c>
      <c r="AH661" s="142">
        <v>0</v>
      </c>
      <c r="AI661" s="247">
        <v>-102.5613000000003</v>
      </c>
      <c r="AJ661" s="138">
        <v>0</v>
      </c>
      <c r="AK661" s="138">
        <v>0</v>
      </c>
      <c r="AL661" s="138">
        <v>0</v>
      </c>
      <c r="AM661" s="138">
        <v>0</v>
      </c>
      <c r="AN661" s="138">
        <v>0</v>
      </c>
      <c r="AO661" s="138">
        <v>0</v>
      </c>
      <c r="AP661" s="138">
        <v>-3.7849999999999682</v>
      </c>
      <c r="AQ661" s="138">
        <v>-98.77630000000002</v>
      </c>
      <c r="AR661" s="241">
        <v>0</v>
      </c>
      <c r="AS661" s="247">
        <v>96.906424757940442</v>
      </c>
      <c r="AT661" s="138">
        <v>100</v>
      </c>
      <c r="AU661" s="138">
        <v>0</v>
      </c>
      <c r="AV661" s="138">
        <v>0</v>
      </c>
      <c r="AW661" s="138">
        <v>0</v>
      </c>
      <c r="AX661" s="138">
        <v>0</v>
      </c>
      <c r="AY661" s="138">
        <v>0</v>
      </c>
      <c r="AZ661" s="138">
        <v>99.526875000000004</v>
      </c>
      <c r="BA661" s="138">
        <v>66.299454111224833</v>
      </c>
      <c r="BB661" s="241">
        <v>0</v>
      </c>
    </row>
    <row r="662" spans="1:54" s="174" customFormat="1" ht="18" customHeight="1" x14ac:dyDescent="0.25">
      <c r="A662" s="244">
        <v>21</v>
      </c>
      <c r="B662" s="245">
        <v>226000</v>
      </c>
      <c r="C662" s="238">
        <v>655</v>
      </c>
      <c r="D662" s="239" t="s">
        <v>1793</v>
      </c>
      <c r="E662" s="247">
        <v>719.4</v>
      </c>
      <c r="F662" s="138">
        <v>508.5</v>
      </c>
      <c r="G662" s="138">
        <v>0</v>
      </c>
      <c r="H662" s="138">
        <v>0</v>
      </c>
      <c r="I662" s="138">
        <v>0</v>
      </c>
      <c r="J662" s="138">
        <v>0</v>
      </c>
      <c r="K662" s="138">
        <v>0</v>
      </c>
      <c r="L662" s="138">
        <v>0</v>
      </c>
      <c r="M662" s="138">
        <v>210.9</v>
      </c>
      <c r="N662" s="241">
        <v>0</v>
      </c>
      <c r="O662" s="240">
        <v>1357.4</v>
      </c>
      <c r="P662" s="138">
        <v>546.5</v>
      </c>
      <c r="Q662" s="139">
        <v>0</v>
      </c>
      <c r="R662" s="139">
        <v>0</v>
      </c>
      <c r="S662" s="138">
        <v>0</v>
      </c>
      <c r="T662" s="139">
        <v>0</v>
      </c>
      <c r="U662" s="139">
        <v>0</v>
      </c>
      <c r="V662" s="139">
        <v>600</v>
      </c>
      <c r="W662" s="139">
        <v>210.9</v>
      </c>
      <c r="X662" s="242">
        <v>0</v>
      </c>
      <c r="Y662" s="243">
        <v>1247.8457000000001</v>
      </c>
      <c r="Z662" s="139">
        <v>437.13479999999998</v>
      </c>
      <c r="AA662" s="139">
        <v>0</v>
      </c>
      <c r="AB662" s="139">
        <v>0</v>
      </c>
      <c r="AC662" s="139">
        <v>0</v>
      </c>
      <c r="AD662" s="149">
        <v>0</v>
      </c>
      <c r="AE662" s="139">
        <v>0</v>
      </c>
      <c r="AF662" s="139">
        <v>599.87789999999995</v>
      </c>
      <c r="AG662" s="140">
        <v>210.833</v>
      </c>
      <c r="AH662" s="142">
        <v>0</v>
      </c>
      <c r="AI662" s="247">
        <v>-109.55430000000001</v>
      </c>
      <c r="AJ662" s="138">
        <v>-109.36520000000002</v>
      </c>
      <c r="AK662" s="138">
        <v>0</v>
      </c>
      <c r="AL662" s="138">
        <v>0</v>
      </c>
      <c r="AM662" s="138">
        <v>0</v>
      </c>
      <c r="AN662" s="138">
        <v>0</v>
      </c>
      <c r="AO662" s="138">
        <v>0</v>
      </c>
      <c r="AP662" s="138">
        <v>-0.12210000000004584</v>
      </c>
      <c r="AQ662" s="138">
        <v>-6.7000000000007276E-2</v>
      </c>
      <c r="AR662" s="241">
        <v>0</v>
      </c>
      <c r="AS662" s="247">
        <v>91.929107116546334</v>
      </c>
      <c r="AT662" s="138">
        <v>79.988069533394324</v>
      </c>
      <c r="AU662" s="138">
        <v>0</v>
      </c>
      <c r="AV662" s="138">
        <v>0</v>
      </c>
      <c r="AW662" s="138">
        <v>0</v>
      </c>
      <c r="AX662" s="138">
        <v>0</v>
      </c>
      <c r="AY662" s="138">
        <v>0</v>
      </c>
      <c r="AZ662" s="138">
        <v>99.979649999999992</v>
      </c>
      <c r="BA662" s="138">
        <v>99.968231389284014</v>
      </c>
      <c r="BB662" s="241">
        <v>0</v>
      </c>
    </row>
    <row r="663" spans="1:54" s="174" customFormat="1" ht="18" customHeight="1" x14ac:dyDescent="0.25">
      <c r="A663" s="244">
        <v>21</v>
      </c>
      <c r="B663" s="245">
        <v>226000</v>
      </c>
      <c r="C663" s="238">
        <v>656</v>
      </c>
      <c r="D663" s="239" t="s">
        <v>1794</v>
      </c>
      <c r="E663" s="247">
        <v>4715.0999999999995</v>
      </c>
      <c r="F663" s="138">
        <v>4010.2</v>
      </c>
      <c r="G663" s="138">
        <v>0</v>
      </c>
      <c r="H663" s="138">
        <v>0</v>
      </c>
      <c r="I663" s="138">
        <v>0</v>
      </c>
      <c r="J663" s="138">
        <v>0</v>
      </c>
      <c r="K663" s="138">
        <v>0</v>
      </c>
      <c r="L663" s="138">
        <v>0</v>
      </c>
      <c r="M663" s="138">
        <v>704.9</v>
      </c>
      <c r="N663" s="241">
        <v>0</v>
      </c>
      <c r="O663" s="240">
        <v>6226.6</v>
      </c>
      <c r="P663" s="138">
        <v>4321.7000000000007</v>
      </c>
      <c r="Q663" s="139">
        <v>0</v>
      </c>
      <c r="R663" s="139">
        <v>0</v>
      </c>
      <c r="S663" s="138">
        <v>0</v>
      </c>
      <c r="T663" s="139">
        <v>0</v>
      </c>
      <c r="U663" s="139">
        <v>0</v>
      </c>
      <c r="V663" s="139">
        <v>1200</v>
      </c>
      <c r="W663" s="139">
        <v>704.9</v>
      </c>
      <c r="X663" s="242">
        <v>0</v>
      </c>
      <c r="Y663" s="243">
        <v>6225.3635000000013</v>
      </c>
      <c r="Z663" s="139">
        <v>4321.7000000000007</v>
      </c>
      <c r="AA663" s="139">
        <v>0</v>
      </c>
      <c r="AB663" s="139">
        <v>0</v>
      </c>
      <c r="AC663" s="139">
        <v>0</v>
      </c>
      <c r="AD663" s="149">
        <v>0</v>
      </c>
      <c r="AE663" s="139">
        <v>0</v>
      </c>
      <c r="AF663" s="139">
        <v>1199.2722000000001</v>
      </c>
      <c r="AG663" s="140">
        <v>704.3913</v>
      </c>
      <c r="AH663" s="142">
        <v>0</v>
      </c>
      <c r="AI663" s="247">
        <v>-1.2364999999990687</v>
      </c>
      <c r="AJ663" s="138">
        <v>0</v>
      </c>
      <c r="AK663" s="138">
        <v>0</v>
      </c>
      <c r="AL663" s="138">
        <v>0</v>
      </c>
      <c r="AM663" s="138">
        <v>0</v>
      </c>
      <c r="AN663" s="138">
        <v>0</v>
      </c>
      <c r="AO663" s="138">
        <v>0</v>
      </c>
      <c r="AP663" s="138">
        <v>-0.72779999999988831</v>
      </c>
      <c r="AQ663" s="138">
        <v>-0.50869999999997617</v>
      </c>
      <c r="AR663" s="241">
        <v>0</v>
      </c>
      <c r="AS663" s="247">
        <v>99.980141650338879</v>
      </c>
      <c r="AT663" s="138">
        <v>100</v>
      </c>
      <c r="AU663" s="138">
        <v>0</v>
      </c>
      <c r="AV663" s="138">
        <v>0</v>
      </c>
      <c r="AW663" s="138">
        <v>0</v>
      </c>
      <c r="AX663" s="138">
        <v>0</v>
      </c>
      <c r="AY663" s="138">
        <v>0</v>
      </c>
      <c r="AZ663" s="138">
        <v>99.939350000000005</v>
      </c>
      <c r="BA663" s="138">
        <v>99.927833735281595</v>
      </c>
      <c r="BB663" s="241">
        <v>0</v>
      </c>
    </row>
    <row r="664" spans="1:54" s="174" customFormat="1" ht="18" customHeight="1" x14ac:dyDescent="0.25">
      <c r="A664" s="244">
        <v>21</v>
      </c>
      <c r="B664" s="245">
        <v>226000</v>
      </c>
      <c r="C664" s="238">
        <v>657</v>
      </c>
      <c r="D664" s="239" t="s">
        <v>1795</v>
      </c>
      <c r="E664" s="247">
        <v>790.4</v>
      </c>
      <c r="F664" s="138">
        <v>679</v>
      </c>
      <c r="G664" s="138">
        <v>0</v>
      </c>
      <c r="H664" s="138">
        <v>0</v>
      </c>
      <c r="I664" s="138">
        <v>0</v>
      </c>
      <c r="J664" s="138">
        <v>0</v>
      </c>
      <c r="K664" s="138">
        <v>0</v>
      </c>
      <c r="L664" s="138">
        <v>0</v>
      </c>
      <c r="M664" s="138">
        <v>111.4</v>
      </c>
      <c r="N664" s="241">
        <v>0</v>
      </c>
      <c r="O664" s="240">
        <v>817.50000000000011</v>
      </c>
      <c r="P664" s="138">
        <v>706.1</v>
      </c>
      <c r="Q664" s="139">
        <v>0</v>
      </c>
      <c r="R664" s="139">
        <v>0</v>
      </c>
      <c r="S664" s="138">
        <v>0</v>
      </c>
      <c r="T664" s="139">
        <v>0</v>
      </c>
      <c r="U664" s="139">
        <v>0</v>
      </c>
      <c r="V664" s="139">
        <v>0</v>
      </c>
      <c r="W664" s="139">
        <v>111.4</v>
      </c>
      <c r="X664" s="242">
        <v>0</v>
      </c>
      <c r="Y664" s="243">
        <v>762.33600000000001</v>
      </c>
      <c r="Z664" s="139">
        <v>650.98599999999999</v>
      </c>
      <c r="AA664" s="139">
        <v>0</v>
      </c>
      <c r="AB664" s="139">
        <v>0</v>
      </c>
      <c r="AC664" s="139">
        <v>0</v>
      </c>
      <c r="AD664" s="149">
        <v>0</v>
      </c>
      <c r="AE664" s="139">
        <v>0</v>
      </c>
      <c r="AF664" s="139">
        <v>0</v>
      </c>
      <c r="AG664" s="140">
        <v>111.35</v>
      </c>
      <c r="AH664" s="142">
        <v>0</v>
      </c>
      <c r="AI664" s="247">
        <v>-55.164000000000101</v>
      </c>
      <c r="AJ664" s="138">
        <v>-55.114000000000033</v>
      </c>
      <c r="AK664" s="138">
        <v>0</v>
      </c>
      <c r="AL664" s="138">
        <v>0</v>
      </c>
      <c r="AM664" s="138">
        <v>0</v>
      </c>
      <c r="AN664" s="138">
        <v>0</v>
      </c>
      <c r="AO664" s="138">
        <v>0</v>
      </c>
      <c r="AP664" s="138">
        <v>0</v>
      </c>
      <c r="AQ664" s="138">
        <v>-5.0000000000011369E-2</v>
      </c>
      <c r="AR664" s="241">
        <v>0</v>
      </c>
      <c r="AS664" s="247">
        <v>93.252110091743106</v>
      </c>
      <c r="AT664" s="138">
        <v>92.194590001416216</v>
      </c>
      <c r="AU664" s="138">
        <v>0</v>
      </c>
      <c r="AV664" s="138">
        <v>0</v>
      </c>
      <c r="AW664" s="138">
        <v>0</v>
      </c>
      <c r="AX664" s="138">
        <v>0</v>
      </c>
      <c r="AY664" s="138">
        <v>0</v>
      </c>
      <c r="AZ664" s="138">
        <v>0</v>
      </c>
      <c r="BA664" s="138">
        <v>99.95511669658886</v>
      </c>
      <c r="BB664" s="241">
        <v>0</v>
      </c>
    </row>
    <row r="665" spans="1:54" s="174" customFormat="1" ht="18" customHeight="1" x14ac:dyDescent="0.25">
      <c r="A665" s="244">
        <v>21</v>
      </c>
      <c r="B665" s="245">
        <v>226000</v>
      </c>
      <c r="C665" s="238">
        <v>658</v>
      </c>
      <c r="D665" s="239" t="s">
        <v>1796</v>
      </c>
      <c r="E665" s="247">
        <v>1212.2</v>
      </c>
      <c r="F665" s="138">
        <v>1019.4</v>
      </c>
      <c r="G665" s="138">
        <v>0</v>
      </c>
      <c r="H665" s="138">
        <v>0</v>
      </c>
      <c r="I665" s="138">
        <v>0</v>
      </c>
      <c r="J665" s="138">
        <v>0</v>
      </c>
      <c r="K665" s="138">
        <v>0</v>
      </c>
      <c r="L665" s="138">
        <v>0</v>
      </c>
      <c r="M665" s="138">
        <v>192.8</v>
      </c>
      <c r="N665" s="241">
        <v>0</v>
      </c>
      <c r="O665" s="240">
        <v>1286.1000000000001</v>
      </c>
      <c r="P665" s="138">
        <v>1093.3</v>
      </c>
      <c r="Q665" s="139">
        <v>0</v>
      </c>
      <c r="R665" s="139">
        <v>0</v>
      </c>
      <c r="S665" s="138">
        <v>0</v>
      </c>
      <c r="T665" s="139">
        <v>0</v>
      </c>
      <c r="U665" s="139">
        <v>0</v>
      </c>
      <c r="V665" s="139">
        <v>0</v>
      </c>
      <c r="W665" s="139">
        <v>192.8</v>
      </c>
      <c r="X665" s="242">
        <v>0</v>
      </c>
      <c r="Y665" s="243">
        <v>1199.7577999999999</v>
      </c>
      <c r="Z665" s="139">
        <v>1007.1478</v>
      </c>
      <c r="AA665" s="139">
        <v>0</v>
      </c>
      <c r="AB665" s="139">
        <v>0</v>
      </c>
      <c r="AC665" s="139">
        <v>0</v>
      </c>
      <c r="AD665" s="149">
        <v>0</v>
      </c>
      <c r="AE665" s="139">
        <v>0</v>
      </c>
      <c r="AF665" s="139">
        <v>0</v>
      </c>
      <c r="AG665" s="140">
        <v>192.61</v>
      </c>
      <c r="AH665" s="142">
        <v>0</v>
      </c>
      <c r="AI665" s="247">
        <v>-86.342200000000275</v>
      </c>
      <c r="AJ665" s="138">
        <v>-86.152199999999993</v>
      </c>
      <c r="AK665" s="138">
        <v>0</v>
      </c>
      <c r="AL665" s="138">
        <v>0</v>
      </c>
      <c r="AM665" s="138">
        <v>0</v>
      </c>
      <c r="AN665" s="138">
        <v>0</v>
      </c>
      <c r="AO665" s="138">
        <v>0</v>
      </c>
      <c r="AP665" s="138">
        <v>0</v>
      </c>
      <c r="AQ665" s="138">
        <v>-0.18999999999999773</v>
      </c>
      <c r="AR665" s="241">
        <v>0</v>
      </c>
      <c r="AS665" s="247">
        <v>93.286509602674727</v>
      </c>
      <c r="AT665" s="138">
        <v>92.119985365407487</v>
      </c>
      <c r="AU665" s="138">
        <v>0</v>
      </c>
      <c r="AV665" s="138">
        <v>0</v>
      </c>
      <c r="AW665" s="138">
        <v>0</v>
      </c>
      <c r="AX665" s="138">
        <v>0</v>
      </c>
      <c r="AY665" s="138">
        <v>0</v>
      </c>
      <c r="AZ665" s="138">
        <v>0</v>
      </c>
      <c r="BA665" s="138">
        <v>99.901452282157678</v>
      </c>
      <c r="BB665" s="241">
        <v>0</v>
      </c>
    </row>
    <row r="666" spans="1:54" s="174" customFormat="1" ht="18" customHeight="1" x14ac:dyDescent="0.25">
      <c r="A666" s="244">
        <v>0</v>
      </c>
      <c r="B666" s="244"/>
      <c r="C666" s="238">
        <v>659</v>
      </c>
      <c r="D666" s="239"/>
      <c r="E666" s="240">
        <v>0</v>
      </c>
      <c r="F666" s="138"/>
      <c r="G666" s="138"/>
      <c r="H666" s="138"/>
      <c r="I666" s="138"/>
      <c r="J666" s="138"/>
      <c r="K666" s="138"/>
      <c r="L666" s="138"/>
      <c r="M666" s="138"/>
      <c r="N666" s="241"/>
      <c r="O666" s="240">
        <v>0</v>
      </c>
      <c r="P666" s="138">
        <v>0</v>
      </c>
      <c r="Q666" s="139"/>
      <c r="R666" s="139"/>
      <c r="S666" s="138">
        <v>0</v>
      </c>
      <c r="T666" s="139">
        <v>0</v>
      </c>
      <c r="U666" s="139"/>
      <c r="V666" s="139"/>
      <c r="W666" s="139"/>
      <c r="X666" s="242"/>
      <c r="Y666" s="243">
        <v>0</v>
      </c>
      <c r="Z666" s="139">
        <v>0</v>
      </c>
      <c r="AA666" s="139"/>
      <c r="AB666" s="139"/>
      <c r="AC666" s="139">
        <v>0</v>
      </c>
      <c r="AD666" s="149">
        <v>0</v>
      </c>
      <c r="AE666" s="139"/>
      <c r="AF666" s="139"/>
      <c r="AG666" s="140"/>
      <c r="AH666" s="142"/>
      <c r="AI666" s="240">
        <v>0</v>
      </c>
      <c r="AJ666" s="138">
        <v>0</v>
      </c>
      <c r="AK666" s="138">
        <v>0</v>
      </c>
      <c r="AL666" s="138">
        <v>0</v>
      </c>
      <c r="AM666" s="138">
        <v>0</v>
      </c>
      <c r="AN666" s="138">
        <v>0</v>
      </c>
      <c r="AO666" s="138">
        <v>0</v>
      </c>
      <c r="AP666" s="138">
        <v>0</v>
      </c>
      <c r="AQ666" s="138">
        <v>0</v>
      </c>
      <c r="AR666" s="241">
        <v>0</v>
      </c>
      <c r="AS666" s="240">
        <v>0</v>
      </c>
      <c r="AT666" s="138">
        <v>0</v>
      </c>
      <c r="AU666" s="138">
        <v>0</v>
      </c>
      <c r="AV666" s="138">
        <v>0</v>
      </c>
      <c r="AW666" s="138">
        <v>0</v>
      </c>
      <c r="AX666" s="138">
        <v>0</v>
      </c>
      <c r="AY666" s="138">
        <v>0</v>
      </c>
      <c r="AZ666" s="138">
        <v>0</v>
      </c>
      <c r="BA666" s="138">
        <v>0</v>
      </c>
      <c r="BB666" s="241">
        <v>0</v>
      </c>
    </row>
    <row r="667" spans="1:54" s="174" customFormat="1" ht="18" customHeight="1" x14ac:dyDescent="0.25">
      <c r="A667" s="244">
        <v>20</v>
      </c>
      <c r="B667" s="245">
        <v>226200</v>
      </c>
      <c r="C667" s="238">
        <v>660</v>
      </c>
      <c r="D667" s="246" t="s">
        <v>1797</v>
      </c>
      <c r="E667" s="247">
        <v>114058.4</v>
      </c>
      <c r="F667" s="144">
        <v>93888.299999999988</v>
      </c>
      <c r="G667" s="144">
        <v>0</v>
      </c>
      <c r="H667" s="144">
        <v>1742.2</v>
      </c>
      <c r="I667" s="144">
        <v>2959.1000000000004</v>
      </c>
      <c r="J667" s="144">
        <v>0</v>
      </c>
      <c r="K667" s="144">
        <v>0</v>
      </c>
      <c r="L667" s="144">
        <v>875</v>
      </c>
      <c r="M667" s="144">
        <v>13692.5</v>
      </c>
      <c r="N667" s="248">
        <v>901.3</v>
      </c>
      <c r="O667" s="247">
        <v>127571.20000000004</v>
      </c>
      <c r="P667" s="144">
        <v>106734.40000000001</v>
      </c>
      <c r="Q667" s="144">
        <v>0</v>
      </c>
      <c r="R667" s="144">
        <v>71.400000000000006</v>
      </c>
      <c r="S667" s="144">
        <v>2158.1</v>
      </c>
      <c r="T667" s="144">
        <v>2978.5</v>
      </c>
      <c r="U667" s="144">
        <v>0</v>
      </c>
      <c r="V667" s="144">
        <v>1035</v>
      </c>
      <c r="W667" s="144">
        <v>13692.5</v>
      </c>
      <c r="X667" s="248">
        <v>901.3</v>
      </c>
      <c r="Y667" s="247">
        <v>122834.94430000002</v>
      </c>
      <c r="Z667" s="144">
        <v>102569.57759999999</v>
      </c>
      <c r="AA667" s="144">
        <v>0</v>
      </c>
      <c r="AB667" s="144">
        <v>71.38</v>
      </c>
      <c r="AC667" s="144">
        <v>2158.1</v>
      </c>
      <c r="AD667" s="149">
        <v>2526.6875</v>
      </c>
      <c r="AE667" s="144">
        <v>0</v>
      </c>
      <c r="AF667" s="144">
        <v>1016.7244000000001</v>
      </c>
      <c r="AG667" s="144">
        <v>13591.174800000001</v>
      </c>
      <c r="AH667" s="248">
        <v>901.3</v>
      </c>
      <c r="AI667" s="247">
        <v>-4736.2557000000234</v>
      </c>
      <c r="AJ667" s="144">
        <v>-4164.8224000000191</v>
      </c>
      <c r="AK667" s="144">
        <v>0</v>
      </c>
      <c r="AL667" s="144">
        <v>-2.0000000000010232E-2</v>
      </c>
      <c r="AM667" s="144">
        <v>0</v>
      </c>
      <c r="AN667" s="144">
        <v>-451.8125</v>
      </c>
      <c r="AO667" s="144">
        <v>0</v>
      </c>
      <c r="AP667" s="144">
        <v>-18.27559999999994</v>
      </c>
      <c r="AQ667" s="144">
        <v>-101.32519999999931</v>
      </c>
      <c r="AR667" s="248">
        <v>0</v>
      </c>
      <c r="AS667" s="247">
        <v>96.287362900090287</v>
      </c>
      <c r="AT667" s="144">
        <v>96.097956797433611</v>
      </c>
      <c r="AU667" s="144">
        <v>0</v>
      </c>
      <c r="AV667" s="144">
        <v>99.9719887955182</v>
      </c>
      <c r="AW667" s="144">
        <v>100</v>
      </c>
      <c r="AX667" s="144">
        <v>84.830871243914714</v>
      </c>
      <c r="AY667" s="144">
        <v>0</v>
      </c>
      <c r="AZ667" s="144">
        <v>98.234241545893724</v>
      </c>
      <c r="BA667" s="144">
        <v>99.259994887712253</v>
      </c>
      <c r="BB667" s="248">
        <v>100</v>
      </c>
    </row>
    <row r="668" spans="1:54" s="237" customFormat="1" ht="18" customHeight="1" x14ac:dyDescent="0.2">
      <c r="A668" s="244">
        <v>22</v>
      </c>
      <c r="B668" s="245">
        <v>226200</v>
      </c>
      <c r="C668" s="238">
        <v>661</v>
      </c>
      <c r="D668" s="246" t="s">
        <v>1265</v>
      </c>
      <c r="E668" s="247">
        <v>80829.8</v>
      </c>
      <c r="F668" s="144">
        <v>67741.899999999994</v>
      </c>
      <c r="G668" s="144">
        <v>0</v>
      </c>
      <c r="H668" s="144">
        <v>1742.2</v>
      </c>
      <c r="I668" s="144">
        <v>2861.3</v>
      </c>
      <c r="J668" s="144">
        <v>0</v>
      </c>
      <c r="K668" s="144">
        <v>0</v>
      </c>
      <c r="L668" s="144">
        <v>0</v>
      </c>
      <c r="M668" s="144">
        <v>7583.1</v>
      </c>
      <c r="N668" s="248">
        <v>901.3</v>
      </c>
      <c r="O668" s="247">
        <v>91445.200000000026</v>
      </c>
      <c r="P668" s="144">
        <v>77850.600000000006</v>
      </c>
      <c r="Q668" s="144">
        <v>0</v>
      </c>
      <c r="R668" s="144">
        <v>71.400000000000006</v>
      </c>
      <c r="S668" s="144">
        <v>2158.1</v>
      </c>
      <c r="T668" s="144">
        <v>2880.7</v>
      </c>
      <c r="U668" s="144">
        <v>0</v>
      </c>
      <c r="V668" s="144">
        <v>0</v>
      </c>
      <c r="W668" s="144">
        <v>7583.1</v>
      </c>
      <c r="X668" s="248">
        <v>901.3</v>
      </c>
      <c r="Y668" s="247">
        <v>89240.093900000007</v>
      </c>
      <c r="Z668" s="144">
        <v>76111.09</v>
      </c>
      <c r="AA668" s="144">
        <v>0</v>
      </c>
      <c r="AB668" s="144">
        <v>71.38</v>
      </c>
      <c r="AC668" s="144">
        <v>2158.1</v>
      </c>
      <c r="AD668" s="149">
        <v>2456.0409</v>
      </c>
      <c r="AE668" s="144">
        <v>0</v>
      </c>
      <c r="AF668" s="144">
        <v>0</v>
      </c>
      <c r="AG668" s="144">
        <v>7542.183</v>
      </c>
      <c r="AH668" s="248">
        <v>901.3</v>
      </c>
      <c r="AI668" s="247">
        <v>-2205.1061000000191</v>
      </c>
      <c r="AJ668" s="144">
        <v>-1739.5100000000093</v>
      </c>
      <c r="AK668" s="144">
        <v>0</v>
      </c>
      <c r="AL668" s="144">
        <v>-2.0000000000010232E-2</v>
      </c>
      <c r="AM668" s="144">
        <v>0</v>
      </c>
      <c r="AN668" s="144">
        <v>-424.65909999999985</v>
      </c>
      <c r="AO668" s="144">
        <v>0</v>
      </c>
      <c r="AP668" s="144">
        <v>0</v>
      </c>
      <c r="AQ668" s="144">
        <v>-40.917000000000371</v>
      </c>
      <c r="AR668" s="248">
        <v>0</v>
      </c>
      <c r="AS668" s="247">
        <v>97.588603775813255</v>
      </c>
      <c r="AT668" s="144">
        <v>97.765579199132688</v>
      </c>
      <c r="AU668" s="144">
        <v>0</v>
      </c>
      <c r="AV668" s="144">
        <v>99.9719887955182</v>
      </c>
      <c r="AW668" s="144">
        <v>100</v>
      </c>
      <c r="AX668" s="144">
        <v>85.258475370569656</v>
      </c>
      <c r="AY668" s="144">
        <v>0</v>
      </c>
      <c r="AZ668" s="144">
        <v>0</v>
      </c>
      <c r="BA668" s="144">
        <v>99.460418562329394</v>
      </c>
      <c r="BB668" s="248">
        <v>100</v>
      </c>
    </row>
    <row r="669" spans="1:54" s="237" customFormat="1" ht="18" customHeight="1" x14ac:dyDescent="0.2">
      <c r="A669" s="244">
        <v>21</v>
      </c>
      <c r="B669" s="245">
        <v>226200</v>
      </c>
      <c r="C669" s="238">
        <v>662</v>
      </c>
      <c r="D669" s="246" t="s">
        <v>1266</v>
      </c>
      <c r="E669" s="247">
        <v>33228.600000000006</v>
      </c>
      <c r="F669" s="144">
        <v>26146.400000000001</v>
      </c>
      <c r="G669" s="144">
        <v>0</v>
      </c>
      <c r="H669" s="144">
        <v>0</v>
      </c>
      <c r="I669" s="144">
        <v>97.8</v>
      </c>
      <c r="J669" s="144">
        <v>0</v>
      </c>
      <c r="K669" s="144">
        <v>0</v>
      </c>
      <c r="L669" s="144">
        <v>875</v>
      </c>
      <c r="M669" s="144">
        <v>6109.4</v>
      </c>
      <c r="N669" s="248">
        <v>0</v>
      </c>
      <c r="O669" s="247">
        <v>36126</v>
      </c>
      <c r="P669" s="144">
        <v>28883.800000000003</v>
      </c>
      <c r="Q669" s="144">
        <v>0</v>
      </c>
      <c r="R669" s="144">
        <v>0</v>
      </c>
      <c r="S669" s="144">
        <v>0</v>
      </c>
      <c r="T669" s="144">
        <v>97.8</v>
      </c>
      <c r="U669" s="144">
        <v>0</v>
      </c>
      <c r="V669" s="144">
        <v>1035</v>
      </c>
      <c r="W669" s="144">
        <v>6109.4</v>
      </c>
      <c r="X669" s="248">
        <v>0</v>
      </c>
      <c r="Y669" s="247">
        <v>33594.850399999996</v>
      </c>
      <c r="Z669" s="144">
        <v>26458.487599999993</v>
      </c>
      <c r="AA669" s="144">
        <v>0</v>
      </c>
      <c r="AB669" s="144">
        <v>0</v>
      </c>
      <c r="AC669" s="144">
        <v>0</v>
      </c>
      <c r="AD669" s="149">
        <v>70.646600000000007</v>
      </c>
      <c r="AE669" s="144">
        <v>0</v>
      </c>
      <c r="AF669" s="144">
        <v>1016.7244000000001</v>
      </c>
      <c r="AG669" s="144">
        <v>6048.9918000000007</v>
      </c>
      <c r="AH669" s="248">
        <v>0</v>
      </c>
      <c r="AI669" s="247">
        <v>-2531.1496000000043</v>
      </c>
      <c r="AJ669" s="144">
        <v>-2425.3124000000098</v>
      </c>
      <c r="AK669" s="144">
        <v>0</v>
      </c>
      <c r="AL669" s="144">
        <v>0</v>
      </c>
      <c r="AM669" s="144">
        <v>0</v>
      </c>
      <c r="AN669" s="144">
        <v>-27.153399999999991</v>
      </c>
      <c r="AO669" s="144">
        <v>0</v>
      </c>
      <c r="AP669" s="144">
        <v>-18.27559999999994</v>
      </c>
      <c r="AQ669" s="144">
        <v>-60.408199999998942</v>
      </c>
      <c r="AR669" s="248">
        <v>0</v>
      </c>
      <c r="AS669" s="247">
        <v>92.993551458783145</v>
      </c>
      <c r="AT669" s="144">
        <v>91.603208719074331</v>
      </c>
      <c r="AU669" s="144">
        <v>0</v>
      </c>
      <c r="AV669" s="144">
        <v>0</v>
      </c>
      <c r="AW669" s="144">
        <v>0</v>
      </c>
      <c r="AX669" s="144">
        <v>72.235787321063398</v>
      </c>
      <c r="AY669" s="144">
        <v>0</v>
      </c>
      <c r="AZ669" s="144">
        <v>98.234241545893724</v>
      </c>
      <c r="BA669" s="144">
        <v>99.011225324909162</v>
      </c>
      <c r="BB669" s="248">
        <v>0</v>
      </c>
    </row>
    <row r="670" spans="1:54" s="174" customFormat="1" ht="29.25" customHeight="1" x14ac:dyDescent="0.25">
      <c r="A670" s="244">
        <v>22</v>
      </c>
      <c r="B670" s="245">
        <v>226200</v>
      </c>
      <c r="C670" s="238">
        <v>663</v>
      </c>
      <c r="D670" s="239" t="s">
        <v>1291</v>
      </c>
      <c r="E670" s="247">
        <v>80829.8</v>
      </c>
      <c r="F670" s="138">
        <v>67741.899999999994</v>
      </c>
      <c r="G670" s="138">
        <v>0</v>
      </c>
      <c r="H670" s="138">
        <v>1742.2</v>
      </c>
      <c r="I670" s="138">
        <v>2861.3</v>
      </c>
      <c r="J670" s="138">
        <v>0</v>
      </c>
      <c r="K670" s="138">
        <v>0</v>
      </c>
      <c r="L670" s="138">
        <v>0</v>
      </c>
      <c r="M670" s="138">
        <v>7583.1</v>
      </c>
      <c r="N670" s="241">
        <v>901.3</v>
      </c>
      <c r="O670" s="240">
        <v>91445.200000000026</v>
      </c>
      <c r="P670" s="138">
        <v>77850.600000000006</v>
      </c>
      <c r="Q670" s="139">
        <v>0</v>
      </c>
      <c r="R670" s="139">
        <v>71.400000000000006</v>
      </c>
      <c r="S670" s="138">
        <v>2158.1</v>
      </c>
      <c r="T670" s="139">
        <v>2880.7</v>
      </c>
      <c r="U670" s="139">
        <v>0</v>
      </c>
      <c r="V670" s="139">
        <v>0</v>
      </c>
      <c r="W670" s="139">
        <v>7583.1</v>
      </c>
      <c r="X670" s="242">
        <v>901.3</v>
      </c>
      <c r="Y670" s="243">
        <v>89240.093900000007</v>
      </c>
      <c r="Z670" s="139">
        <v>76111.09</v>
      </c>
      <c r="AA670" s="139">
        <v>0</v>
      </c>
      <c r="AB670" s="139">
        <v>71.38</v>
      </c>
      <c r="AC670" s="139">
        <v>2158.1</v>
      </c>
      <c r="AD670" s="149">
        <v>2456.0409</v>
      </c>
      <c r="AE670" s="139">
        <v>0</v>
      </c>
      <c r="AF670" s="139">
        <v>0</v>
      </c>
      <c r="AG670" s="140">
        <v>7542.183</v>
      </c>
      <c r="AH670" s="142">
        <v>901.3</v>
      </c>
      <c r="AI670" s="247">
        <v>-2205.1061000000191</v>
      </c>
      <c r="AJ670" s="138">
        <v>-1739.5100000000093</v>
      </c>
      <c r="AK670" s="138">
        <v>0</v>
      </c>
      <c r="AL670" s="138">
        <v>-2.0000000000010232E-2</v>
      </c>
      <c r="AM670" s="138">
        <v>0</v>
      </c>
      <c r="AN670" s="138">
        <v>-424.65909999999985</v>
      </c>
      <c r="AO670" s="138">
        <v>0</v>
      </c>
      <c r="AP670" s="138">
        <v>0</v>
      </c>
      <c r="AQ670" s="138">
        <v>-40.917000000000371</v>
      </c>
      <c r="AR670" s="241">
        <v>0</v>
      </c>
      <c r="AS670" s="247">
        <v>97.588603775813255</v>
      </c>
      <c r="AT670" s="138">
        <v>97.765579199132688</v>
      </c>
      <c r="AU670" s="138">
        <v>0</v>
      </c>
      <c r="AV670" s="138">
        <v>99.9719887955182</v>
      </c>
      <c r="AW670" s="138">
        <v>100</v>
      </c>
      <c r="AX670" s="138">
        <v>85.258475370569656</v>
      </c>
      <c r="AY670" s="138">
        <v>0</v>
      </c>
      <c r="AZ670" s="138">
        <v>0</v>
      </c>
      <c r="BA670" s="138">
        <v>99.460418562329394</v>
      </c>
      <c r="BB670" s="241">
        <v>100</v>
      </c>
    </row>
    <row r="671" spans="1:54" s="174" customFormat="1" ht="18" customHeight="1" x14ac:dyDescent="0.25">
      <c r="A671" s="244">
        <v>21</v>
      </c>
      <c r="B671" s="245">
        <v>226200</v>
      </c>
      <c r="C671" s="238">
        <v>664</v>
      </c>
      <c r="D671" s="239" t="s">
        <v>1798</v>
      </c>
      <c r="E671" s="247">
        <v>2445.7999999999997</v>
      </c>
      <c r="F671" s="138">
        <v>2144.1999999999998</v>
      </c>
      <c r="G671" s="138">
        <v>0</v>
      </c>
      <c r="H671" s="138">
        <v>0</v>
      </c>
      <c r="I671" s="138">
        <v>0</v>
      </c>
      <c r="J671" s="138">
        <v>0</v>
      </c>
      <c r="K671" s="138">
        <v>0</v>
      </c>
      <c r="L671" s="138">
        <v>0</v>
      </c>
      <c r="M671" s="138">
        <v>301.60000000000002</v>
      </c>
      <c r="N671" s="241">
        <v>0</v>
      </c>
      <c r="O671" s="240">
        <v>2660.5000000000005</v>
      </c>
      <c r="P671" s="138">
        <v>2358.9</v>
      </c>
      <c r="Q671" s="139">
        <v>0</v>
      </c>
      <c r="R671" s="139">
        <v>0</v>
      </c>
      <c r="S671" s="138">
        <v>0</v>
      </c>
      <c r="T671" s="139">
        <v>0</v>
      </c>
      <c r="U671" s="139">
        <v>0</v>
      </c>
      <c r="V671" s="139">
        <v>0</v>
      </c>
      <c r="W671" s="139">
        <v>301.60000000000002</v>
      </c>
      <c r="X671" s="242">
        <v>0</v>
      </c>
      <c r="Y671" s="243">
        <v>2648.4818999999998</v>
      </c>
      <c r="Z671" s="139">
        <v>2348.4587999999999</v>
      </c>
      <c r="AA671" s="139">
        <v>0</v>
      </c>
      <c r="AB671" s="139">
        <v>0</v>
      </c>
      <c r="AC671" s="139">
        <v>0</v>
      </c>
      <c r="AD671" s="149">
        <v>0</v>
      </c>
      <c r="AE671" s="139">
        <v>0</v>
      </c>
      <c r="AF671" s="139">
        <v>0</v>
      </c>
      <c r="AG671" s="140">
        <v>300.0231</v>
      </c>
      <c r="AH671" s="142">
        <v>0</v>
      </c>
      <c r="AI671" s="247">
        <v>-12.018100000000686</v>
      </c>
      <c r="AJ671" s="138">
        <v>-10.441200000000208</v>
      </c>
      <c r="AK671" s="138">
        <v>0</v>
      </c>
      <c r="AL671" s="138">
        <v>0</v>
      </c>
      <c r="AM671" s="138">
        <v>0</v>
      </c>
      <c r="AN671" s="138">
        <v>0</v>
      </c>
      <c r="AO671" s="138">
        <v>0</v>
      </c>
      <c r="AP671" s="138">
        <v>0</v>
      </c>
      <c r="AQ671" s="138">
        <v>-1.5769000000000233</v>
      </c>
      <c r="AR671" s="241">
        <v>0</v>
      </c>
      <c r="AS671" s="247">
        <v>99.548276639729352</v>
      </c>
      <c r="AT671" s="138">
        <v>99.557369960574832</v>
      </c>
      <c r="AU671" s="138">
        <v>0</v>
      </c>
      <c r="AV671" s="138">
        <v>0</v>
      </c>
      <c r="AW671" s="138">
        <v>0</v>
      </c>
      <c r="AX671" s="138">
        <v>0</v>
      </c>
      <c r="AY671" s="138">
        <v>0</v>
      </c>
      <c r="AZ671" s="138">
        <v>0</v>
      </c>
      <c r="BA671" s="138">
        <v>99.477155172413788</v>
      </c>
      <c r="BB671" s="241">
        <v>0</v>
      </c>
    </row>
    <row r="672" spans="1:54" s="174" customFormat="1" ht="18" customHeight="1" x14ac:dyDescent="0.25">
      <c r="A672" s="244">
        <v>21</v>
      </c>
      <c r="B672" s="245">
        <v>226200</v>
      </c>
      <c r="C672" s="238">
        <v>665</v>
      </c>
      <c r="D672" s="239" t="s">
        <v>1799</v>
      </c>
      <c r="E672" s="247">
        <v>1669.1999999999998</v>
      </c>
      <c r="F672" s="138">
        <v>1394.3</v>
      </c>
      <c r="G672" s="138">
        <v>0</v>
      </c>
      <c r="H672" s="138">
        <v>0</v>
      </c>
      <c r="I672" s="138">
        <v>0</v>
      </c>
      <c r="J672" s="138">
        <v>0</v>
      </c>
      <c r="K672" s="138">
        <v>0</v>
      </c>
      <c r="L672" s="138">
        <v>0</v>
      </c>
      <c r="M672" s="138">
        <v>274.89999999999998</v>
      </c>
      <c r="N672" s="241">
        <v>0</v>
      </c>
      <c r="O672" s="240">
        <v>1765.8000000000002</v>
      </c>
      <c r="P672" s="138">
        <v>1490.9</v>
      </c>
      <c r="Q672" s="139">
        <v>0</v>
      </c>
      <c r="R672" s="139">
        <v>0</v>
      </c>
      <c r="S672" s="138">
        <v>0</v>
      </c>
      <c r="T672" s="139">
        <v>0</v>
      </c>
      <c r="U672" s="139">
        <v>0</v>
      </c>
      <c r="V672" s="139">
        <v>0</v>
      </c>
      <c r="W672" s="139">
        <v>274.89999999999998</v>
      </c>
      <c r="X672" s="242">
        <v>0</v>
      </c>
      <c r="Y672" s="243">
        <v>1762.7819</v>
      </c>
      <c r="Z672" s="139">
        <v>1488.3804</v>
      </c>
      <c r="AA672" s="139">
        <v>0</v>
      </c>
      <c r="AB672" s="139">
        <v>0</v>
      </c>
      <c r="AC672" s="139">
        <v>0</v>
      </c>
      <c r="AD672" s="149">
        <v>0</v>
      </c>
      <c r="AE672" s="139">
        <v>0</v>
      </c>
      <c r="AF672" s="139">
        <v>0</v>
      </c>
      <c r="AG672" s="140">
        <v>274.4015</v>
      </c>
      <c r="AH672" s="142">
        <v>0</v>
      </c>
      <c r="AI672" s="247">
        <v>-3.0181000000002314</v>
      </c>
      <c r="AJ672" s="138">
        <v>-2.5196000000000822</v>
      </c>
      <c r="AK672" s="138">
        <v>0</v>
      </c>
      <c r="AL672" s="138">
        <v>0</v>
      </c>
      <c r="AM672" s="138">
        <v>0</v>
      </c>
      <c r="AN672" s="138">
        <v>0</v>
      </c>
      <c r="AO672" s="138">
        <v>0</v>
      </c>
      <c r="AP672" s="138">
        <v>0</v>
      </c>
      <c r="AQ672" s="138">
        <v>-0.49849999999997863</v>
      </c>
      <c r="AR672" s="241">
        <v>0</v>
      </c>
      <c r="AS672" s="247">
        <v>99.829080303545126</v>
      </c>
      <c r="AT672" s="138">
        <v>99.831001408545177</v>
      </c>
      <c r="AU672" s="138">
        <v>0</v>
      </c>
      <c r="AV672" s="138">
        <v>0</v>
      </c>
      <c r="AW672" s="138">
        <v>0</v>
      </c>
      <c r="AX672" s="138">
        <v>0</v>
      </c>
      <c r="AY672" s="138">
        <v>0</v>
      </c>
      <c r="AZ672" s="138">
        <v>0</v>
      </c>
      <c r="BA672" s="138">
        <v>99.818661331393244</v>
      </c>
      <c r="BB672" s="241">
        <v>0</v>
      </c>
    </row>
    <row r="673" spans="1:54" s="174" customFormat="1" ht="18" customHeight="1" x14ac:dyDescent="0.25">
      <c r="A673" s="244">
        <v>21</v>
      </c>
      <c r="B673" s="245">
        <v>226200</v>
      </c>
      <c r="C673" s="238">
        <v>666</v>
      </c>
      <c r="D673" s="239" t="s">
        <v>1800</v>
      </c>
      <c r="E673" s="247">
        <v>822</v>
      </c>
      <c r="F673" s="138">
        <v>574.20000000000005</v>
      </c>
      <c r="G673" s="138">
        <v>0</v>
      </c>
      <c r="H673" s="138">
        <v>0</v>
      </c>
      <c r="I673" s="138">
        <v>0</v>
      </c>
      <c r="J673" s="138">
        <v>0</v>
      </c>
      <c r="K673" s="138">
        <v>0</v>
      </c>
      <c r="L673" s="138">
        <v>0</v>
      </c>
      <c r="M673" s="138">
        <v>247.8</v>
      </c>
      <c r="N673" s="241">
        <v>0</v>
      </c>
      <c r="O673" s="240">
        <v>979</v>
      </c>
      <c r="P673" s="138">
        <v>631.20000000000005</v>
      </c>
      <c r="Q673" s="139">
        <v>0</v>
      </c>
      <c r="R673" s="139">
        <v>0</v>
      </c>
      <c r="S673" s="138">
        <v>0</v>
      </c>
      <c r="T673" s="139">
        <v>0</v>
      </c>
      <c r="U673" s="139">
        <v>0</v>
      </c>
      <c r="V673" s="139">
        <v>100</v>
      </c>
      <c r="W673" s="139">
        <v>247.8</v>
      </c>
      <c r="X673" s="242">
        <v>0</v>
      </c>
      <c r="Y673" s="243">
        <v>831.01690000000008</v>
      </c>
      <c r="Z673" s="139">
        <v>483.21699999999998</v>
      </c>
      <c r="AA673" s="139">
        <v>0</v>
      </c>
      <c r="AB673" s="139">
        <v>0</v>
      </c>
      <c r="AC673" s="139">
        <v>0</v>
      </c>
      <c r="AD673" s="149">
        <v>0</v>
      </c>
      <c r="AE673" s="139">
        <v>0</v>
      </c>
      <c r="AF673" s="139">
        <v>99.999899999999997</v>
      </c>
      <c r="AG673" s="140">
        <v>247.8</v>
      </c>
      <c r="AH673" s="142">
        <v>0</v>
      </c>
      <c r="AI673" s="247">
        <v>-147.98309999999992</v>
      </c>
      <c r="AJ673" s="138">
        <v>-147.98300000000006</v>
      </c>
      <c r="AK673" s="138">
        <v>0</v>
      </c>
      <c r="AL673" s="138">
        <v>0</v>
      </c>
      <c r="AM673" s="138">
        <v>0</v>
      </c>
      <c r="AN673" s="138">
        <v>0</v>
      </c>
      <c r="AO673" s="138">
        <v>0</v>
      </c>
      <c r="AP673" s="138">
        <v>-1.0000000000331966E-4</v>
      </c>
      <c r="AQ673" s="138">
        <v>0</v>
      </c>
      <c r="AR673" s="241">
        <v>0</v>
      </c>
      <c r="AS673" s="247">
        <v>84.884259448416756</v>
      </c>
      <c r="AT673" s="138">
        <v>76.55529150823827</v>
      </c>
      <c r="AU673" s="138">
        <v>0</v>
      </c>
      <c r="AV673" s="138">
        <v>0</v>
      </c>
      <c r="AW673" s="138">
        <v>0</v>
      </c>
      <c r="AX673" s="138">
        <v>0</v>
      </c>
      <c r="AY673" s="138">
        <v>0</v>
      </c>
      <c r="AZ673" s="138">
        <v>99.999899999999997</v>
      </c>
      <c r="BA673" s="138">
        <v>100</v>
      </c>
      <c r="BB673" s="241">
        <v>0</v>
      </c>
    </row>
    <row r="674" spans="1:54" s="174" customFormat="1" ht="18" customHeight="1" x14ac:dyDescent="0.25">
      <c r="A674" s="244">
        <v>21</v>
      </c>
      <c r="B674" s="245">
        <v>226200</v>
      </c>
      <c r="C674" s="238">
        <v>667</v>
      </c>
      <c r="D674" s="239" t="s">
        <v>1801</v>
      </c>
      <c r="E674" s="247">
        <v>1299</v>
      </c>
      <c r="F674" s="138">
        <v>1040.4000000000001</v>
      </c>
      <c r="G674" s="138">
        <v>0</v>
      </c>
      <c r="H674" s="138">
        <v>0</v>
      </c>
      <c r="I674" s="138">
        <v>0</v>
      </c>
      <c r="J674" s="138">
        <v>0</v>
      </c>
      <c r="K674" s="138">
        <v>0</v>
      </c>
      <c r="L674" s="138">
        <v>0</v>
      </c>
      <c r="M674" s="138">
        <v>258.60000000000002</v>
      </c>
      <c r="N674" s="241">
        <v>0</v>
      </c>
      <c r="O674" s="240">
        <v>1480.1</v>
      </c>
      <c r="P674" s="138">
        <v>1221.5</v>
      </c>
      <c r="Q674" s="139">
        <v>0</v>
      </c>
      <c r="R674" s="139">
        <v>0</v>
      </c>
      <c r="S674" s="138">
        <v>0</v>
      </c>
      <c r="T674" s="139">
        <v>0</v>
      </c>
      <c r="U674" s="139">
        <v>0</v>
      </c>
      <c r="V674" s="139">
        <v>0</v>
      </c>
      <c r="W674" s="139">
        <v>258.60000000000002</v>
      </c>
      <c r="X674" s="242">
        <v>0</v>
      </c>
      <c r="Y674" s="243">
        <v>1316.6185</v>
      </c>
      <c r="Z674" s="139">
        <v>1058.0259000000001</v>
      </c>
      <c r="AA674" s="139">
        <v>0</v>
      </c>
      <c r="AB674" s="139">
        <v>0</v>
      </c>
      <c r="AC674" s="139">
        <v>0</v>
      </c>
      <c r="AD674" s="149">
        <v>0</v>
      </c>
      <c r="AE674" s="139">
        <v>0</v>
      </c>
      <c r="AF674" s="139">
        <v>0</v>
      </c>
      <c r="AG674" s="140">
        <v>258.5926</v>
      </c>
      <c r="AH674" s="142">
        <v>0</v>
      </c>
      <c r="AI674" s="247">
        <v>-163.48149999999987</v>
      </c>
      <c r="AJ674" s="138">
        <v>-163.47409999999991</v>
      </c>
      <c r="AK674" s="138">
        <v>0</v>
      </c>
      <c r="AL674" s="138">
        <v>0</v>
      </c>
      <c r="AM674" s="138">
        <v>0</v>
      </c>
      <c r="AN674" s="138">
        <v>0</v>
      </c>
      <c r="AO674" s="138">
        <v>0</v>
      </c>
      <c r="AP674" s="138">
        <v>0</v>
      </c>
      <c r="AQ674" s="138">
        <v>-7.4000000000182808E-3</v>
      </c>
      <c r="AR674" s="241">
        <v>0</v>
      </c>
      <c r="AS674" s="247">
        <v>88.954699006823873</v>
      </c>
      <c r="AT674" s="138">
        <v>86.616938190749082</v>
      </c>
      <c r="AU674" s="138">
        <v>0</v>
      </c>
      <c r="AV674" s="138">
        <v>0</v>
      </c>
      <c r="AW674" s="138">
        <v>0</v>
      </c>
      <c r="AX674" s="138">
        <v>0</v>
      </c>
      <c r="AY674" s="138">
        <v>0</v>
      </c>
      <c r="AZ674" s="138">
        <v>0</v>
      </c>
      <c r="BA674" s="138">
        <v>99.997138437741683</v>
      </c>
      <c r="BB674" s="241">
        <v>0</v>
      </c>
    </row>
    <row r="675" spans="1:54" s="174" customFormat="1" ht="18" customHeight="1" x14ac:dyDescent="0.25">
      <c r="A675" s="244">
        <v>21</v>
      </c>
      <c r="B675" s="245">
        <v>226200</v>
      </c>
      <c r="C675" s="238">
        <v>668</v>
      </c>
      <c r="D675" s="239" t="s">
        <v>1802</v>
      </c>
      <c r="E675" s="247">
        <v>572.69999999999993</v>
      </c>
      <c r="F675" s="138">
        <v>455.4</v>
      </c>
      <c r="G675" s="138">
        <v>0</v>
      </c>
      <c r="H675" s="138">
        <v>0</v>
      </c>
      <c r="I675" s="138">
        <v>0</v>
      </c>
      <c r="J675" s="138">
        <v>0</v>
      </c>
      <c r="K675" s="138">
        <v>0</v>
      </c>
      <c r="L675" s="138">
        <v>0</v>
      </c>
      <c r="M675" s="138">
        <v>117.3</v>
      </c>
      <c r="N675" s="241">
        <v>0</v>
      </c>
      <c r="O675" s="240">
        <v>674.3</v>
      </c>
      <c r="P675" s="138">
        <v>557</v>
      </c>
      <c r="Q675" s="139">
        <v>0</v>
      </c>
      <c r="R675" s="139">
        <v>0</v>
      </c>
      <c r="S675" s="138">
        <v>0</v>
      </c>
      <c r="T675" s="139">
        <v>0</v>
      </c>
      <c r="U675" s="139">
        <v>0</v>
      </c>
      <c r="V675" s="139">
        <v>0</v>
      </c>
      <c r="W675" s="139">
        <v>117.3</v>
      </c>
      <c r="X675" s="242">
        <v>0</v>
      </c>
      <c r="Y675" s="243">
        <v>615.49630000000002</v>
      </c>
      <c r="Z675" s="139">
        <v>498.52589999999998</v>
      </c>
      <c r="AA675" s="139">
        <v>0</v>
      </c>
      <c r="AB675" s="139">
        <v>0</v>
      </c>
      <c r="AC675" s="139">
        <v>0</v>
      </c>
      <c r="AD675" s="149">
        <v>0</v>
      </c>
      <c r="AE675" s="139">
        <v>0</v>
      </c>
      <c r="AF675" s="139">
        <v>0</v>
      </c>
      <c r="AG675" s="140">
        <v>116.9704</v>
      </c>
      <c r="AH675" s="142">
        <v>0</v>
      </c>
      <c r="AI675" s="247">
        <v>-58.803699999999935</v>
      </c>
      <c r="AJ675" s="138">
        <v>-58.474100000000021</v>
      </c>
      <c r="AK675" s="138">
        <v>0</v>
      </c>
      <c r="AL675" s="138">
        <v>0</v>
      </c>
      <c r="AM675" s="138">
        <v>0</v>
      </c>
      <c r="AN675" s="138">
        <v>0</v>
      </c>
      <c r="AO675" s="138">
        <v>0</v>
      </c>
      <c r="AP675" s="138">
        <v>0</v>
      </c>
      <c r="AQ675" s="138">
        <v>-0.32959999999999923</v>
      </c>
      <c r="AR675" s="241">
        <v>0</v>
      </c>
      <c r="AS675" s="247">
        <v>91.279297048791349</v>
      </c>
      <c r="AT675" s="138">
        <v>89.501956912028717</v>
      </c>
      <c r="AU675" s="138">
        <v>0</v>
      </c>
      <c r="AV675" s="138">
        <v>0</v>
      </c>
      <c r="AW675" s="138">
        <v>0</v>
      </c>
      <c r="AX675" s="138">
        <v>0</v>
      </c>
      <c r="AY675" s="138">
        <v>0</v>
      </c>
      <c r="AZ675" s="138">
        <v>0</v>
      </c>
      <c r="BA675" s="138">
        <v>99.719011082693939</v>
      </c>
      <c r="BB675" s="241">
        <v>0</v>
      </c>
    </row>
    <row r="676" spans="1:54" s="174" customFormat="1" ht="18" customHeight="1" x14ac:dyDescent="0.25">
      <c r="A676" s="244">
        <v>21</v>
      </c>
      <c r="B676" s="245">
        <v>226200</v>
      </c>
      <c r="C676" s="238">
        <v>669</v>
      </c>
      <c r="D676" s="239" t="s">
        <v>1803</v>
      </c>
      <c r="E676" s="247">
        <v>992.5</v>
      </c>
      <c r="F676" s="138">
        <v>805.6</v>
      </c>
      <c r="G676" s="138">
        <v>0</v>
      </c>
      <c r="H676" s="138">
        <v>0</v>
      </c>
      <c r="I676" s="138">
        <v>0</v>
      </c>
      <c r="J676" s="138">
        <v>0</v>
      </c>
      <c r="K676" s="138">
        <v>0</v>
      </c>
      <c r="L676" s="138">
        <v>0</v>
      </c>
      <c r="M676" s="138">
        <v>186.9</v>
      </c>
      <c r="N676" s="241">
        <v>0</v>
      </c>
      <c r="O676" s="240">
        <v>1046.8</v>
      </c>
      <c r="P676" s="138">
        <v>859.9</v>
      </c>
      <c r="Q676" s="139">
        <v>0</v>
      </c>
      <c r="R676" s="139">
        <v>0</v>
      </c>
      <c r="S676" s="138">
        <v>0</v>
      </c>
      <c r="T676" s="139">
        <v>0</v>
      </c>
      <c r="U676" s="139">
        <v>0</v>
      </c>
      <c r="V676" s="139">
        <v>0</v>
      </c>
      <c r="W676" s="139">
        <v>186.9</v>
      </c>
      <c r="X676" s="242">
        <v>0</v>
      </c>
      <c r="Y676" s="243">
        <v>1046.7864</v>
      </c>
      <c r="Z676" s="139">
        <v>859.9</v>
      </c>
      <c r="AA676" s="139">
        <v>0</v>
      </c>
      <c r="AB676" s="139">
        <v>0</v>
      </c>
      <c r="AC676" s="139">
        <v>0</v>
      </c>
      <c r="AD676" s="149">
        <v>0</v>
      </c>
      <c r="AE676" s="139">
        <v>0</v>
      </c>
      <c r="AF676" s="139">
        <v>0</v>
      </c>
      <c r="AG676" s="140">
        <v>186.88640000000001</v>
      </c>
      <c r="AH676" s="142">
        <v>0</v>
      </c>
      <c r="AI676" s="247">
        <v>-1.3599999999996726E-2</v>
      </c>
      <c r="AJ676" s="138">
        <v>0</v>
      </c>
      <c r="AK676" s="138">
        <v>0</v>
      </c>
      <c r="AL676" s="138">
        <v>0</v>
      </c>
      <c r="AM676" s="138">
        <v>0</v>
      </c>
      <c r="AN676" s="138">
        <v>0</v>
      </c>
      <c r="AO676" s="138">
        <v>0</v>
      </c>
      <c r="AP676" s="138">
        <v>0</v>
      </c>
      <c r="AQ676" s="138">
        <v>-1.3599999999996726E-2</v>
      </c>
      <c r="AR676" s="241">
        <v>0</v>
      </c>
      <c r="AS676" s="247">
        <v>99.998700802445555</v>
      </c>
      <c r="AT676" s="138">
        <v>100</v>
      </c>
      <c r="AU676" s="138">
        <v>0</v>
      </c>
      <c r="AV676" s="138">
        <v>0</v>
      </c>
      <c r="AW676" s="138">
        <v>0</v>
      </c>
      <c r="AX676" s="138">
        <v>0</v>
      </c>
      <c r="AY676" s="138">
        <v>0</v>
      </c>
      <c r="AZ676" s="138">
        <v>0</v>
      </c>
      <c r="BA676" s="138">
        <v>99.992723381487423</v>
      </c>
      <c r="BB676" s="241">
        <v>0</v>
      </c>
    </row>
    <row r="677" spans="1:54" s="174" customFormat="1" ht="18" customHeight="1" x14ac:dyDescent="0.25">
      <c r="A677" s="244">
        <v>21</v>
      </c>
      <c r="B677" s="245">
        <v>226200</v>
      </c>
      <c r="C677" s="238">
        <v>670</v>
      </c>
      <c r="D677" s="239" t="s">
        <v>1804</v>
      </c>
      <c r="E677" s="247">
        <v>135.30000000000001</v>
      </c>
      <c r="F677" s="138">
        <v>0</v>
      </c>
      <c r="G677" s="138">
        <v>0</v>
      </c>
      <c r="H677" s="138">
        <v>0</v>
      </c>
      <c r="I677" s="138">
        <v>0</v>
      </c>
      <c r="J677" s="138">
        <v>0</v>
      </c>
      <c r="K677" s="138">
        <v>0</v>
      </c>
      <c r="L677" s="138">
        <v>0</v>
      </c>
      <c r="M677" s="138">
        <v>135.30000000000001</v>
      </c>
      <c r="N677" s="241">
        <v>0</v>
      </c>
      <c r="O677" s="240">
        <v>135.30000000000001</v>
      </c>
      <c r="P677" s="138">
        <v>0</v>
      </c>
      <c r="Q677" s="139">
        <v>0</v>
      </c>
      <c r="R677" s="139">
        <v>0</v>
      </c>
      <c r="S677" s="138">
        <v>0</v>
      </c>
      <c r="T677" s="139">
        <v>0</v>
      </c>
      <c r="U677" s="139">
        <v>0</v>
      </c>
      <c r="V677" s="139">
        <v>0</v>
      </c>
      <c r="W677" s="139">
        <v>135.30000000000001</v>
      </c>
      <c r="X677" s="242">
        <v>0</v>
      </c>
      <c r="Y677" s="243">
        <v>135.0043</v>
      </c>
      <c r="Z677" s="139">
        <v>0</v>
      </c>
      <c r="AA677" s="139">
        <v>0</v>
      </c>
      <c r="AB677" s="139">
        <v>0</v>
      </c>
      <c r="AC677" s="139">
        <v>0</v>
      </c>
      <c r="AD677" s="149">
        <v>0</v>
      </c>
      <c r="AE677" s="139">
        <v>0</v>
      </c>
      <c r="AF677" s="139">
        <v>0</v>
      </c>
      <c r="AG677" s="140">
        <v>135.0043</v>
      </c>
      <c r="AH677" s="142">
        <v>0</v>
      </c>
      <c r="AI677" s="247">
        <v>-0.29570000000001073</v>
      </c>
      <c r="AJ677" s="138">
        <v>0</v>
      </c>
      <c r="AK677" s="138">
        <v>0</v>
      </c>
      <c r="AL677" s="138">
        <v>0</v>
      </c>
      <c r="AM677" s="138">
        <v>0</v>
      </c>
      <c r="AN677" s="138">
        <v>0</v>
      </c>
      <c r="AO677" s="138">
        <v>0</v>
      </c>
      <c r="AP677" s="138">
        <v>0</v>
      </c>
      <c r="AQ677" s="138">
        <v>-0.29570000000001073</v>
      </c>
      <c r="AR677" s="241">
        <v>0</v>
      </c>
      <c r="AS677" s="247">
        <v>99.78144863266813</v>
      </c>
      <c r="AT677" s="138">
        <v>0</v>
      </c>
      <c r="AU677" s="138">
        <v>0</v>
      </c>
      <c r="AV677" s="138">
        <v>0</v>
      </c>
      <c r="AW677" s="138">
        <v>0</v>
      </c>
      <c r="AX677" s="138">
        <v>0</v>
      </c>
      <c r="AY677" s="138">
        <v>0</v>
      </c>
      <c r="AZ677" s="138">
        <v>0</v>
      </c>
      <c r="BA677" s="138">
        <v>99.78144863266813</v>
      </c>
      <c r="BB677" s="241">
        <v>0</v>
      </c>
    </row>
    <row r="678" spans="1:54" s="174" customFormat="1" ht="18" customHeight="1" x14ac:dyDescent="0.25">
      <c r="A678" s="244">
        <v>21</v>
      </c>
      <c r="B678" s="245">
        <v>226200</v>
      </c>
      <c r="C678" s="238">
        <v>671</v>
      </c>
      <c r="D678" s="239" t="s">
        <v>1805</v>
      </c>
      <c r="E678" s="247">
        <v>830</v>
      </c>
      <c r="F678" s="138">
        <v>681.3</v>
      </c>
      <c r="G678" s="138">
        <v>0</v>
      </c>
      <c r="H678" s="138">
        <v>0</v>
      </c>
      <c r="I678" s="138">
        <v>0</v>
      </c>
      <c r="J678" s="138">
        <v>0</v>
      </c>
      <c r="K678" s="138">
        <v>0</v>
      </c>
      <c r="L678" s="138">
        <v>0</v>
      </c>
      <c r="M678" s="138">
        <v>148.69999999999999</v>
      </c>
      <c r="N678" s="241">
        <v>0</v>
      </c>
      <c r="O678" s="240">
        <v>925.6</v>
      </c>
      <c r="P678" s="138">
        <v>776.9</v>
      </c>
      <c r="Q678" s="139">
        <v>0</v>
      </c>
      <c r="R678" s="139">
        <v>0</v>
      </c>
      <c r="S678" s="138">
        <v>0</v>
      </c>
      <c r="T678" s="139">
        <v>0</v>
      </c>
      <c r="U678" s="139">
        <v>0</v>
      </c>
      <c r="V678" s="139">
        <v>0</v>
      </c>
      <c r="W678" s="139">
        <v>148.69999999999999</v>
      </c>
      <c r="X678" s="242">
        <v>0</v>
      </c>
      <c r="Y678" s="243">
        <v>918.89070000000004</v>
      </c>
      <c r="Z678" s="139">
        <v>776.87860000000001</v>
      </c>
      <c r="AA678" s="139">
        <v>0</v>
      </c>
      <c r="AB678" s="139">
        <v>0</v>
      </c>
      <c r="AC678" s="139">
        <v>0</v>
      </c>
      <c r="AD678" s="149">
        <v>0</v>
      </c>
      <c r="AE678" s="139">
        <v>0</v>
      </c>
      <c r="AF678" s="139">
        <v>0</v>
      </c>
      <c r="AG678" s="140">
        <v>142.0121</v>
      </c>
      <c r="AH678" s="142">
        <v>0</v>
      </c>
      <c r="AI678" s="247">
        <v>-6.7092999999999847</v>
      </c>
      <c r="AJ678" s="138">
        <v>-2.1399999999971442E-2</v>
      </c>
      <c r="AK678" s="138">
        <v>0</v>
      </c>
      <c r="AL678" s="138">
        <v>0</v>
      </c>
      <c r="AM678" s="138">
        <v>0</v>
      </c>
      <c r="AN678" s="138">
        <v>0</v>
      </c>
      <c r="AO678" s="138">
        <v>0</v>
      </c>
      <c r="AP678" s="138">
        <v>0</v>
      </c>
      <c r="AQ678" s="138">
        <v>-6.6878999999999849</v>
      </c>
      <c r="AR678" s="241">
        <v>0</v>
      </c>
      <c r="AS678" s="247">
        <v>99.275140449438197</v>
      </c>
      <c r="AT678" s="138">
        <v>99.997245462736515</v>
      </c>
      <c r="AU678" s="138">
        <v>0</v>
      </c>
      <c r="AV678" s="138">
        <v>0</v>
      </c>
      <c r="AW678" s="138">
        <v>0</v>
      </c>
      <c r="AX678" s="138">
        <v>0</v>
      </c>
      <c r="AY678" s="138">
        <v>0</v>
      </c>
      <c r="AZ678" s="138">
        <v>0</v>
      </c>
      <c r="BA678" s="138">
        <v>95.502420981842647</v>
      </c>
      <c r="BB678" s="241">
        <v>0</v>
      </c>
    </row>
    <row r="679" spans="1:54" s="174" customFormat="1" ht="18" customHeight="1" x14ac:dyDescent="0.25">
      <c r="A679" s="244">
        <v>21</v>
      </c>
      <c r="B679" s="245">
        <v>226200</v>
      </c>
      <c r="C679" s="238">
        <v>672</v>
      </c>
      <c r="D679" s="239" t="s">
        <v>1806</v>
      </c>
      <c r="E679" s="247">
        <v>1421.6999999999998</v>
      </c>
      <c r="F679" s="138">
        <v>998.1</v>
      </c>
      <c r="G679" s="138">
        <v>0</v>
      </c>
      <c r="H679" s="138">
        <v>0</v>
      </c>
      <c r="I679" s="138">
        <v>0</v>
      </c>
      <c r="J679" s="138">
        <v>0</v>
      </c>
      <c r="K679" s="138">
        <v>0</v>
      </c>
      <c r="L679" s="138">
        <v>175</v>
      </c>
      <c r="M679" s="138">
        <v>248.6</v>
      </c>
      <c r="N679" s="241">
        <v>0</v>
      </c>
      <c r="O679" s="240">
        <v>1454.7999999999997</v>
      </c>
      <c r="P679" s="138">
        <v>1031.1999999999998</v>
      </c>
      <c r="Q679" s="139">
        <v>0</v>
      </c>
      <c r="R679" s="139">
        <v>0</v>
      </c>
      <c r="S679" s="138">
        <v>0</v>
      </c>
      <c r="T679" s="139">
        <v>0</v>
      </c>
      <c r="U679" s="139">
        <v>0</v>
      </c>
      <c r="V679" s="139">
        <v>175</v>
      </c>
      <c r="W679" s="139">
        <v>248.6</v>
      </c>
      <c r="X679" s="242">
        <v>0</v>
      </c>
      <c r="Y679" s="243">
        <v>1413.6936000000001</v>
      </c>
      <c r="Z679" s="139">
        <v>992.32139999999993</v>
      </c>
      <c r="AA679" s="139">
        <v>0</v>
      </c>
      <c r="AB679" s="139">
        <v>0</v>
      </c>
      <c r="AC679" s="139">
        <v>0</v>
      </c>
      <c r="AD679" s="149">
        <v>0</v>
      </c>
      <c r="AE679" s="139">
        <v>0</v>
      </c>
      <c r="AF679" s="139">
        <v>174.36</v>
      </c>
      <c r="AG679" s="140">
        <v>247.01220000000001</v>
      </c>
      <c r="AH679" s="142">
        <v>0</v>
      </c>
      <c r="AI679" s="247">
        <v>-41.106399999999667</v>
      </c>
      <c r="AJ679" s="138">
        <v>-38.878599999999892</v>
      </c>
      <c r="AK679" s="138">
        <v>0</v>
      </c>
      <c r="AL679" s="138">
        <v>0</v>
      </c>
      <c r="AM679" s="138">
        <v>0</v>
      </c>
      <c r="AN679" s="138">
        <v>0</v>
      </c>
      <c r="AO679" s="138">
        <v>0</v>
      </c>
      <c r="AP679" s="138">
        <v>-0.63999999999998636</v>
      </c>
      <c r="AQ679" s="138">
        <v>-1.5877999999999872</v>
      </c>
      <c r="AR679" s="241">
        <v>0</v>
      </c>
      <c r="AS679" s="247">
        <v>97.174429474841929</v>
      </c>
      <c r="AT679" s="138">
        <v>96.229771140418947</v>
      </c>
      <c r="AU679" s="138">
        <v>0</v>
      </c>
      <c r="AV679" s="138">
        <v>0</v>
      </c>
      <c r="AW679" s="138">
        <v>0</v>
      </c>
      <c r="AX679" s="138">
        <v>0</v>
      </c>
      <c r="AY679" s="138">
        <v>0</v>
      </c>
      <c r="AZ679" s="138">
        <v>99.634285714285724</v>
      </c>
      <c r="BA679" s="138">
        <v>99.361303298471455</v>
      </c>
      <c r="BB679" s="241">
        <v>0</v>
      </c>
    </row>
    <row r="680" spans="1:54" s="174" customFormat="1" ht="18" customHeight="1" x14ac:dyDescent="0.25">
      <c r="A680" s="244">
        <v>21</v>
      </c>
      <c r="B680" s="245">
        <v>226200</v>
      </c>
      <c r="C680" s="238">
        <v>673</v>
      </c>
      <c r="D680" s="239" t="s">
        <v>1807</v>
      </c>
      <c r="E680" s="247">
        <v>1173</v>
      </c>
      <c r="F680" s="138">
        <v>956.6</v>
      </c>
      <c r="G680" s="138">
        <v>0</v>
      </c>
      <c r="H680" s="138">
        <v>0</v>
      </c>
      <c r="I680" s="138">
        <v>0</v>
      </c>
      <c r="J680" s="138">
        <v>0</v>
      </c>
      <c r="K680" s="138">
        <v>0</v>
      </c>
      <c r="L680" s="138">
        <v>0</v>
      </c>
      <c r="M680" s="138">
        <v>216.4</v>
      </c>
      <c r="N680" s="241">
        <v>0</v>
      </c>
      <c r="O680" s="240">
        <v>1236.5</v>
      </c>
      <c r="P680" s="138">
        <v>1020.1</v>
      </c>
      <c r="Q680" s="139">
        <v>0</v>
      </c>
      <c r="R680" s="139">
        <v>0</v>
      </c>
      <c r="S680" s="138">
        <v>0</v>
      </c>
      <c r="T680" s="139">
        <v>0</v>
      </c>
      <c r="U680" s="139">
        <v>0</v>
      </c>
      <c r="V680" s="139">
        <v>0</v>
      </c>
      <c r="W680" s="139">
        <v>216.4</v>
      </c>
      <c r="X680" s="242">
        <v>0</v>
      </c>
      <c r="Y680" s="243">
        <v>1236.1056000000001</v>
      </c>
      <c r="Z680" s="139">
        <v>1020.1</v>
      </c>
      <c r="AA680" s="139">
        <v>0</v>
      </c>
      <c r="AB680" s="139">
        <v>0</v>
      </c>
      <c r="AC680" s="139">
        <v>0</v>
      </c>
      <c r="AD680" s="149">
        <v>0</v>
      </c>
      <c r="AE680" s="139">
        <v>0</v>
      </c>
      <c r="AF680" s="139">
        <v>0</v>
      </c>
      <c r="AG680" s="140">
        <v>216.00559999999999</v>
      </c>
      <c r="AH680" s="142">
        <v>0</v>
      </c>
      <c r="AI680" s="247">
        <v>-0.39439999999990505</v>
      </c>
      <c r="AJ680" s="138">
        <v>0</v>
      </c>
      <c r="AK680" s="138">
        <v>0</v>
      </c>
      <c r="AL680" s="138">
        <v>0</v>
      </c>
      <c r="AM680" s="138">
        <v>0</v>
      </c>
      <c r="AN680" s="138">
        <v>0</v>
      </c>
      <c r="AO680" s="138">
        <v>0</v>
      </c>
      <c r="AP680" s="138">
        <v>0</v>
      </c>
      <c r="AQ680" s="138">
        <v>-0.39440000000001874</v>
      </c>
      <c r="AR680" s="241">
        <v>0</v>
      </c>
      <c r="AS680" s="247">
        <v>99.968103517994351</v>
      </c>
      <c r="AT680" s="138">
        <v>100</v>
      </c>
      <c r="AU680" s="138">
        <v>0</v>
      </c>
      <c r="AV680" s="138">
        <v>0</v>
      </c>
      <c r="AW680" s="138">
        <v>0</v>
      </c>
      <c r="AX680" s="138">
        <v>0</v>
      </c>
      <c r="AY680" s="138">
        <v>0</v>
      </c>
      <c r="AZ680" s="138">
        <v>0</v>
      </c>
      <c r="BA680" s="138">
        <v>99.8177449168207</v>
      </c>
      <c r="BB680" s="241">
        <v>0</v>
      </c>
    </row>
    <row r="681" spans="1:54" s="174" customFormat="1" ht="18" customHeight="1" x14ac:dyDescent="0.25">
      <c r="A681" s="244">
        <v>21</v>
      </c>
      <c r="B681" s="245">
        <v>226200</v>
      </c>
      <c r="C681" s="238">
        <v>674</v>
      </c>
      <c r="D681" s="239" t="s">
        <v>1808</v>
      </c>
      <c r="E681" s="247">
        <v>1427</v>
      </c>
      <c r="F681" s="138">
        <v>1223.2</v>
      </c>
      <c r="G681" s="138">
        <v>0</v>
      </c>
      <c r="H681" s="138">
        <v>0</v>
      </c>
      <c r="I681" s="138">
        <v>0</v>
      </c>
      <c r="J681" s="138">
        <v>0</v>
      </c>
      <c r="K681" s="138">
        <v>0</v>
      </c>
      <c r="L681" s="138">
        <v>0</v>
      </c>
      <c r="M681" s="138">
        <v>203.8</v>
      </c>
      <c r="N681" s="241">
        <v>0</v>
      </c>
      <c r="O681" s="240">
        <v>1576.6999999999996</v>
      </c>
      <c r="P681" s="138">
        <v>1372.8999999999999</v>
      </c>
      <c r="Q681" s="139">
        <v>0</v>
      </c>
      <c r="R681" s="139">
        <v>0</v>
      </c>
      <c r="S681" s="138">
        <v>0</v>
      </c>
      <c r="T681" s="139">
        <v>0</v>
      </c>
      <c r="U681" s="139">
        <v>0</v>
      </c>
      <c r="V681" s="139">
        <v>0</v>
      </c>
      <c r="W681" s="139">
        <v>203.8</v>
      </c>
      <c r="X681" s="242">
        <v>0</v>
      </c>
      <c r="Y681" s="243">
        <v>1077.673</v>
      </c>
      <c r="Z681" s="139">
        <v>874.16930000000002</v>
      </c>
      <c r="AA681" s="139">
        <v>0</v>
      </c>
      <c r="AB681" s="139">
        <v>0</v>
      </c>
      <c r="AC681" s="139">
        <v>0</v>
      </c>
      <c r="AD681" s="149">
        <v>0</v>
      </c>
      <c r="AE681" s="139">
        <v>0</v>
      </c>
      <c r="AF681" s="139">
        <v>0</v>
      </c>
      <c r="AG681" s="140">
        <v>203.50370000000001</v>
      </c>
      <c r="AH681" s="142">
        <v>0</v>
      </c>
      <c r="AI681" s="247">
        <v>-499.02699999999959</v>
      </c>
      <c r="AJ681" s="138">
        <v>-498.73069999999984</v>
      </c>
      <c r="AK681" s="138">
        <v>0</v>
      </c>
      <c r="AL681" s="138">
        <v>0</v>
      </c>
      <c r="AM681" s="138">
        <v>0</v>
      </c>
      <c r="AN681" s="138">
        <v>0</v>
      </c>
      <c r="AO681" s="138">
        <v>0</v>
      </c>
      <c r="AP681" s="138">
        <v>0</v>
      </c>
      <c r="AQ681" s="138">
        <v>-0.29630000000000223</v>
      </c>
      <c r="AR681" s="241">
        <v>0</v>
      </c>
      <c r="AS681" s="247">
        <v>68.349908035770937</v>
      </c>
      <c r="AT681" s="138">
        <v>63.673195425741135</v>
      </c>
      <c r="AU681" s="138">
        <v>0</v>
      </c>
      <c r="AV681" s="138">
        <v>0</v>
      </c>
      <c r="AW681" s="138">
        <v>0</v>
      </c>
      <c r="AX681" s="138">
        <v>0</v>
      </c>
      <c r="AY681" s="138">
        <v>0</v>
      </c>
      <c r="AZ681" s="138">
        <v>0</v>
      </c>
      <c r="BA681" s="138">
        <v>99.854612365063787</v>
      </c>
      <c r="BB681" s="241">
        <v>0</v>
      </c>
    </row>
    <row r="682" spans="1:54" s="174" customFormat="1" ht="18" customHeight="1" x14ac:dyDescent="0.25">
      <c r="A682" s="244">
        <v>21</v>
      </c>
      <c r="B682" s="245">
        <v>226200</v>
      </c>
      <c r="C682" s="238">
        <v>675</v>
      </c>
      <c r="D682" s="239" t="s">
        <v>1809</v>
      </c>
      <c r="E682" s="247">
        <v>1522.9</v>
      </c>
      <c r="F682" s="138">
        <v>1132.7</v>
      </c>
      <c r="G682" s="138">
        <v>0</v>
      </c>
      <c r="H682" s="138">
        <v>0</v>
      </c>
      <c r="I682" s="138">
        <v>0</v>
      </c>
      <c r="J682" s="138">
        <v>0</v>
      </c>
      <c r="K682" s="138">
        <v>0</v>
      </c>
      <c r="L682" s="138">
        <v>0</v>
      </c>
      <c r="M682" s="138">
        <v>390.2</v>
      </c>
      <c r="N682" s="241">
        <v>0</v>
      </c>
      <c r="O682" s="240">
        <v>1690.5000000000002</v>
      </c>
      <c r="P682" s="138">
        <v>1300.3</v>
      </c>
      <c r="Q682" s="139">
        <v>0</v>
      </c>
      <c r="R682" s="139">
        <v>0</v>
      </c>
      <c r="S682" s="138">
        <v>0</v>
      </c>
      <c r="T682" s="139">
        <v>0</v>
      </c>
      <c r="U682" s="139">
        <v>0</v>
      </c>
      <c r="V682" s="139">
        <v>0</v>
      </c>
      <c r="W682" s="139">
        <v>390.2</v>
      </c>
      <c r="X682" s="242">
        <v>0</v>
      </c>
      <c r="Y682" s="243">
        <v>1614.5705</v>
      </c>
      <c r="Z682" s="139">
        <v>1270.6346000000001</v>
      </c>
      <c r="AA682" s="139">
        <v>0</v>
      </c>
      <c r="AB682" s="139">
        <v>0</v>
      </c>
      <c r="AC682" s="139">
        <v>0</v>
      </c>
      <c r="AD682" s="149">
        <v>0</v>
      </c>
      <c r="AE682" s="139">
        <v>0</v>
      </c>
      <c r="AF682" s="139">
        <v>0</v>
      </c>
      <c r="AG682" s="140">
        <v>343.9359</v>
      </c>
      <c r="AH682" s="142">
        <v>0</v>
      </c>
      <c r="AI682" s="247">
        <v>-75.929500000000189</v>
      </c>
      <c r="AJ682" s="138">
        <v>-29.665399999999863</v>
      </c>
      <c r="AK682" s="138">
        <v>0</v>
      </c>
      <c r="AL682" s="138">
        <v>0</v>
      </c>
      <c r="AM682" s="138">
        <v>0</v>
      </c>
      <c r="AN682" s="138">
        <v>0</v>
      </c>
      <c r="AO682" s="138">
        <v>0</v>
      </c>
      <c r="AP682" s="138">
        <v>0</v>
      </c>
      <c r="AQ682" s="138">
        <v>-46.264099999999985</v>
      </c>
      <c r="AR682" s="241">
        <v>0</v>
      </c>
      <c r="AS682" s="247">
        <v>95.508459035788221</v>
      </c>
      <c r="AT682" s="138">
        <v>97.718572637083753</v>
      </c>
      <c r="AU682" s="138">
        <v>0</v>
      </c>
      <c r="AV682" s="138">
        <v>0</v>
      </c>
      <c r="AW682" s="138">
        <v>0</v>
      </c>
      <c r="AX682" s="138">
        <v>0</v>
      </c>
      <c r="AY682" s="138">
        <v>0</v>
      </c>
      <c r="AZ682" s="138">
        <v>0</v>
      </c>
      <c r="BA682" s="138">
        <v>88.143490517683247</v>
      </c>
      <c r="BB682" s="241">
        <v>0</v>
      </c>
    </row>
    <row r="683" spans="1:54" s="174" customFormat="1" ht="18" customHeight="1" x14ac:dyDescent="0.25">
      <c r="A683" s="244">
        <v>21</v>
      </c>
      <c r="B683" s="245">
        <v>226200</v>
      </c>
      <c r="C683" s="238">
        <v>676</v>
      </c>
      <c r="D683" s="239" t="s">
        <v>1810</v>
      </c>
      <c r="E683" s="247">
        <v>1147.4000000000001</v>
      </c>
      <c r="F683" s="138">
        <v>1020.6</v>
      </c>
      <c r="G683" s="138">
        <v>0</v>
      </c>
      <c r="H683" s="138">
        <v>0</v>
      </c>
      <c r="I683" s="138">
        <v>0</v>
      </c>
      <c r="J683" s="138">
        <v>0</v>
      </c>
      <c r="K683" s="138">
        <v>0</v>
      </c>
      <c r="L683" s="138">
        <v>0</v>
      </c>
      <c r="M683" s="138">
        <v>126.8</v>
      </c>
      <c r="N683" s="241">
        <v>0</v>
      </c>
      <c r="O683" s="240">
        <v>1264.2000000000003</v>
      </c>
      <c r="P683" s="138">
        <v>1137.4000000000001</v>
      </c>
      <c r="Q683" s="139">
        <v>0</v>
      </c>
      <c r="R683" s="139">
        <v>0</v>
      </c>
      <c r="S683" s="138">
        <v>0</v>
      </c>
      <c r="T683" s="139">
        <v>0</v>
      </c>
      <c r="U683" s="139">
        <v>0</v>
      </c>
      <c r="V683" s="139">
        <v>0</v>
      </c>
      <c r="W683" s="139">
        <v>126.8</v>
      </c>
      <c r="X683" s="242">
        <v>0</v>
      </c>
      <c r="Y683" s="243">
        <v>1213.9102</v>
      </c>
      <c r="Z683" s="139">
        <v>1087.1912</v>
      </c>
      <c r="AA683" s="139">
        <v>0</v>
      </c>
      <c r="AB683" s="139">
        <v>0</v>
      </c>
      <c r="AC683" s="139">
        <v>0</v>
      </c>
      <c r="AD683" s="149">
        <v>0</v>
      </c>
      <c r="AE683" s="139">
        <v>0</v>
      </c>
      <c r="AF683" s="139">
        <v>0</v>
      </c>
      <c r="AG683" s="140">
        <v>126.71899999999999</v>
      </c>
      <c r="AH683" s="142">
        <v>0</v>
      </c>
      <c r="AI683" s="247">
        <v>-50.289800000000241</v>
      </c>
      <c r="AJ683" s="138">
        <v>-50.20880000000011</v>
      </c>
      <c r="AK683" s="138">
        <v>0</v>
      </c>
      <c r="AL683" s="138">
        <v>0</v>
      </c>
      <c r="AM683" s="138">
        <v>0</v>
      </c>
      <c r="AN683" s="138">
        <v>0</v>
      </c>
      <c r="AO683" s="138">
        <v>0</v>
      </c>
      <c r="AP683" s="138">
        <v>0</v>
      </c>
      <c r="AQ683" s="138">
        <v>-8.100000000000307E-2</v>
      </c>
      <c r="AR683" s="241">
        <v>0</v>
      </c>
      <c r="AS683" s="247">
        <v>96.022006011706992</v>
      </c>
      <c r="AT683" s="138">
        <v>95.585651485844906</v>
      </c>
      <c r="AU683" s="138">
        <v>0</v>
      </c>
      <c r="AV683" s="138">
        <v>0</v>
      </c>
      <c r="AW683" s="138">
        <v>0</v>
      </c>
      <c r="AX683" s="138">
        <v>0</v>
      </c>
      <c r="AY683" s="138">
        <v>0</v>
      </c>
      <c r="AZ683" s="138">
        <v>0</v>
      </c>
      <c r="BA683" s="138">
        <v>99.936119873817034</v>
      </c>
      <c r="BB683" s="241">
        <v>0</v>
      </c>
    </row>
    <row r="684" spans="1:54" s="174" customFormat="1" ht="18" customHeight="1" x14ac:dyDescent="0.25">
      <c r="A684" s="244">
        <v>21</v>
      </c>
      <c r="B684" s="245">
        <v>226200</v>
      </c>
      <c r="C684" s="238">
        <v>677</v>
      </c>
      <c r="D684" s="239" t="s">
        <v>1811</v>
      </c>
      <c r="E684" s="247">
        <v>1098.7</v>
      </c>
      <c r="F684" s="138">
        <v>926.5</v>
      </c>
      <c r="G684" s="138">
        <v>0</v>
      </c>
      <c r="H684" s="138">
        <v>0</v>
      </c>
      <c r="I684" s="138">
        <v>0</v>
      </c>
      <c r="J684" s="138">
        <v>0</v>
      </c>
      <c r="K684" s="138">
        <v>0</v>
      </c>
      <c r="L684" s="138">
        <v>0</v>
      </c>
      <c r="M684" s="138">
        <v>172.2</v>
      </c>
      <c r="N684" s="241">
        <v>0</v>
      </c>
      <c r="O684" s="240">
        <v>1186.4000000000003</v>
      </c>
      <c r="P684" s="138">
        <v>1014.2</v>
      </c>
      <c r="Q684" s="139">
        <v>0</v>
      </c>
      <c r="R684" s="139">
        <v>0</v>
      </c>
      <c r="S684" s="138">
        <v>0</v>
      </c>
      <c r="T684" s="139">
        <v>0</v>
      </c>
      <c r="U684" s="139">
        <v>0</v>
      </c>
      <c r="V684" s="139">
        <v>0</v>
      </c>
      <c r="W684" s="139">
        <v>172.2</v>
      </c>
      <c r="X684" s="242">
        <v>0</v>
      </c>
      <c r="Y684" s="243">
        <v>895.55569999999989</v>
      </c>
      <c r="Z684" s="139">
        <v>723.35569999999996</v>
      </c>
      <c r="AA684" s="139">
        <v>0</v>
      </c>
      <c r="AB684" s="139">
        <v>0</v>
      </c>
      <c r="AC684" s="139">
        <v>0</v>
      </c>
      <c r="AD684" s="149">
        <v>0</v>
      </c>
      <c r="AE684" s="139">
        <v>0</v>
      </c>
      <c r="AF684" s="139">
        <v>0</v>
      </c>
      <c r="AG684" s="140">
        <v>172.2</v>
      </c>
      <c r="AH684" s="142">
        <v>0</v>
      </c>
      <c r="AI684" s="247">
        <v>-290.84430000000043</v>
      </c>
      <c r="AJ684" s="138">
        <v>-290.84430000000009</v>
      </c>
      <c r="AK684" s="138">
        <v>0</v>
      </c>
      <c r="AL684" s="138">
        <v>0</v>
      </c>
      <c r="AM684" s="138">
        <v>0</v>
      </c>
      <c r="AN684" s="138">
        <v>0</v>
      </c>
      <c r="AO684" s="138">
        <v>0</v>
      </c>
      <c r="AP684" s="138">
        <v>0</v>
      </c>
      <c r="AQ684" s="138">
        <v>0</v>
      </c>
      <c r="AR684" s="241">
        <v>0</v>
      </c>
      <c r="AS684" s="247">
        <v>75.485139919082911</v>
      </c>
      <c r="AT684" s="138">
        <v>71.322786432656272</v>
      </c>
      <c r="AU684" s="138">
        <v>0</v>
      </c>
      <c r="AV684" s="138">
        <v>0</v>
      </c>
      <c r="AW684" s="138">
        <v>0</v>
      </c>
      <c r="AX684" s="138">
        <v>0</v>
      </c>
      <c r="AY684" s="138">
        <v>0</v>
      </c>
      <c r="AZ684" s="138">
        <v>0</v>
      </c>
      <c r="BA684" s="138">
        <v>100</v>
      </c>
      <c r="BB684" s="241">
        <v>0</v>
      </c>
    </row>
    <row r="685" spans="1:54" s="174" customFormat="1" ht="18" customHeight="1" x14ac:dyDescent="0.25">
      <c r="A685" s="244">
        <v>21</v>
      </c>
      <c r="B685" s="245">
        <v>226200</v>
      </c>
      <c r="C685" s="238">
        <v>678</v>
      </c>
      <c r="D685" s="239" t="s">
        <v>1812</v>
      </c>
      <c r="E685" s="247">
        <v>508.1</v>
      </c>
      <c r="F685" s="138">
        <v>419.7</v>
      </c>
      <c r="G685" s="138">
        <v>0</v>
      </c>
      <c r="H685" s="138">
        <v>0</v>
      </c>
      <c r="I685" s="138">
        <v>0</v>
      </c>
      <c r="J685" s="138">
        <v>0</v>
      </c>
      <c r="K685" s="138">
        <v>0</v>
      </c>
      <c r="L685" s="138">
        <v>0</v>
      </c>
      <c r="M685" s="138">
        <v>88.4</v>
      </c>
      <c r="N685" s="241">
        <v>0</v>
      </c>
      <c r="O685" s="240">
        <v>606.79999999999984</v>
      </c>
      <c r="P685" s="138">
        <v>518.4</v>
      </c>
      <c r="Q685" s="139">
        <v>0</v>
      </c>
      <c r="R685" s="139">
        <v>0</v>
      </c>
      <c r="S685" s="138">
        <v>0</v>
      </c>
      <c r="T685" s="139">
        <v>0</v>
      </c>
      <c r="U685" s="139">
        <v>0</v>
      </c>
      <c r="V685" s="139">
        <v>0</v>
      </c>
      <c r="W685" s="139">
        <v>88.4</v>
      </c>
      <c r="X685" s="242">
        <v>0</v>
      </c>
      <c r="Y685" s="243">
        <v>605.93769999999995</v>
      </c>
      <c r="Z685" s="139">
        <v>518.4</v>
      </c>
      <c r="AA685" s="139">
        <v>0</v>
      </c>
      <c r="AB685" s="139">
        <v>0</v>
      </c>
      <c r="AC685" s="139">
        <v>0</v>
      </c>
      <c r="AD685" s="149">
        <v>0</v>
      </c>
      <c r="AE685" s="139">
        <v>0</v>
      </c>
      <c r="AF685" s="139">
        <v>0</v>
      </c>
      <c r="AG685" s="140">
        <v>87.537700000000001</v>
      </c>
      <c r="AH685" s="142">
        <v>0</v>
      </c>
      <c r="AI685" s="247">
        <v>-0.86229999999989104</v>
      </c>
      <c r="AJ685" s="138">
        <v>0</v>
      </c>
      <c r="AK685" s="138">
        <v>0</v>
      </c>
      <c r="AL685" s="138">
        <v>0</v>
      </c>
      <c r="AM685" s="138">
        <v>0</v>
      </c>
      <c r="AN685" s="138">
        <v>0</v>
      </c>
      <c r="AO685" s="138">
        <v>0</v>
      </c>
      <c r="AP685" s="138">
        <v>0</v>
      </c>
      <c r="AQ685" s="138">
        <v>-0.86230000000000473</v>
      </c>
      <c r="AR685" s="241">
        <v>0</v>
      </c>
      <c r="AS685" s="247">
        <v>99.857893869479255</v>
      </c>
      <c r="AT685" s="138">
        <v>100</v>
      </c>
      <c r="AU685" s="138">
        <v>0</v>
      </c>
      <c r="AV685" s="138">
        <v>0</v>
      </c>
      <c r="AW685" s="138">
        <v>0</v>
      </c>
      <c r="AX685" s="138">
        <v>0</v>
      </c>
      <c r="AY685" s="138">
        <v>0</v>
      </c>
      <c r="AZ685" s="138">
        <v>0</v>
      </c>
      <c r="BA685" s="138">
        <v>99.024547511312207</v>
      </c>
      <c r="BB685" s="241">
        <v>0</v>
      </c>
    </row>
    <row r="686" spans="1:54" s="174" customFormat="1" ht="18" customHeight="1" x14ac:dyDescent="0.25">
      <c r="A686" s="244">
        <v>21</v>
      </c>
      <c r="B686" s="245">
        <v>226200</v>
      </c>
      <c r="C686" s="238">
        <v>679</v>
      </c>
      <c r="D686" s="239" t="s">
        <v>1797</v>
      </c>
      <c r="E686" s="247">
        <v>2257.4</v>
      </c>
      <c r="F686" s="138">
        <v>1890.4</v>
      </c>
      <c r="G686" s="138">
        <v>0</v>
      </c>
      <c r="H686" s="138">
        <v>0</v>
      </c>
      <c r="I686" s="138">
        <v>0</v>
      </c>
      <c r="J686" s="138">
        <v>0</v>
      </c>
      <c r="K686" s="138">
        <v>0</v>
      </c>
      <c r="L686" s="138">
        <v>0</v>
      </c>
      <c r="M686" s="138">
        <v>367</v>
      </c>
      <c r="N686" s="241">
        <v>0</v>
      </c>
      <c r="O686" s="240">
        <v>2487.7000000000003</v>
      </c>
      <c r="P686" s="138">
        <v>2120.7000000000003</v>
      </c>
      <c r="Q686" s="139">
        <v>0</v>
      </c>
      <c r="R686" s="139">
        <v>0</v>
      </c>
      <c r="S686" s="138">
        <v>0</v>
      </c>
      <c r="T686" s="139">
        <v>0</v>
      </c>
      <c r="U686" s="139">
        <v>0</v>
      </c>
      <c r="V686" s="139">
        <v>0</v>
      </c>
      <c r="W686" s="139">
        <v>367</v>
      </c>
      <c r="X686" s="242">
        <v>0</v>
      </c>
      <c r="Y686" s="243">
        <v>2374.7263999999996</v>
      </c>
      <c r="Z686" s="139">
        <v>2007.7263999999998</v>
      </c>
      <c r="AA686" s="139">
        <v>0</v>
      </c>
      <c r="AB686" s="139">
        <v>0</v>
      </c>
      <c r="AC686" s="139">
        <v>0</v>
      </c>
      <c r="AD686" s="149">
        <v>0</v>
      </c>
      <c r="AE686" s="139">
        <v>0</v>
      </c>
      <c r="AF686" s="139">
        <v>0</v>
      </c>
      <c r="AG686" s="140">
        <v>367</v>
      </c>
      <c r="AH686" s="142">
        <v>0</v>
      </c>
      <c r="AI686" s="247">
        <v>-112.97360000000072</v>
      </c>
      <c r="AJ686" s="138">
        <v>-112.97360000000049</v>
      </c>
      <c r="AK686" s="138">
        <v>0</v>
      </c>
      <c r="AL686" s="138">
        <v>0</v>
      </c>
      <c r="AM686" s="138">
        <v>0</v>
      </c>
      <c r="AN686" s="138">
        <v>0</v>
      </c>
      <c r="AO686" s="138">
        <v>0</v>
      </c>
      <c r="AP686" s="138">
        <v>0</v>
      </c>
      <c r="AQ686" s="138">
        <v>0</v>
      </c>
      <c r="AR686" s="241">
        <v>0</v>
      </c>
      <c r="AS686" s="247">
        <v>95.458712867307128</v>
      </c>
      <c r="AT686" s="138">
        <v>94.672815579761377</v>
      </c>
      <c r="AU686" s="138">
        <v>0</v>
      </c>
      <c r="AV686" s="138">
        <v>0</v>
      </c>
      <c r="AW686" s="138">
        <v>0</v>
      </c>
      <c r="AX686" s="138">
        <v>0</v>
      </c>
      <c r="AY686" s="138">
        <v>0</v>
      </c>
      <c r="AZ686" s="138">
        <v>0</v>
      </c>
      <c r="BA686" s="138">
        <v>100</v>
      </c>
      <c r="BB686" s="241">
        <v>0</v>
      </c>
    </row>
    <row r="687" spans="1:54" s="174" customFormat="1" ht="18" customHeight="1" x14ac:dyDescent="0.25">
      <c r="A687" s="244">
        <v>21</v>
      </c>
      <c r="B687" s="245">
        <v>226200</v>
      </c>
      <c r="C687" s="238">
        <v>680</v>
      </c>
      <c r="D687" s="239" t="s">
        <v>1813</v>
      </c>
      <c r="E687" s="247">
        <v>6138.2000000000007</v>
      </c>
      <c r="F687" s="138">
        <v>4695.8</v>
      </c>
      <c r="G687" s="138">
        <v>0</v>
      </c>
      <c r="H687" s="138">
        <v>0</v>
      </c>
      <c r="I687" s="138">
        <v>0</v>
      </c>
      <c r="J687" s="138">
        <v>0</v>
      </c>
      <c r="K687" s="138">
        <v>0</v>
      </c>
      <c r="L687" s="138">
        <v>400</v>
      </c>
      <c r="M687" s="138">
        <v>1042.4000000000001</v>
      </c>
      <c r="N687" s="241">
        <v>0</v>
      </c>
      <c r="O687" s="240">
        <v>6529.7000000000016</v>
      </c>
      <c r="P687" s="138">
        <v>5087.3</v>
      </c>
      <c r="Q687" s="139">
        <v>0</v>
      </c>
      <c r="R687" s="139">
        <v>0</v>
      </c>
      <c r="S687" s="138">
        <v>0</v>
      </c>
      <c r="T687" s="139">
        <v>0</v>
      </c>
      <c r="U687" s="139">
        <v>0</v>
      </c>
      <c r="V687" s="139">
        <v>400</v>
      </c>
      <c r="W687" s="139">
        <v>1042.4000000000001</v>
      </c>
      <c r="X687" s="242">
        <v>0</v>
      </c>
      <c r="Y687" s="243">
        <v>6395.3547999999992</v>
      </c>
      <c r="Z687" s="139">
        <v>4967.9187999999995</v>
      </c>
      <c r="AA687" s="139">
        <v>0</v>
      </c>
      <c r="AB687" s="139">
        <v>0</v>
      </c>
      <c r="AC687" s="139">
        <v>0</v>
      </c>
      <c r="AD687" s="149">
        <v>0</v>
      </c>
      <c r="AE687" s="139">
        <v>0</v>
      </c>
      <c r="AF687" s="139">
        <v>385.036</v>
      </c>
      <c r="AG687" s="140">
        <v>1042.4000000000001</v>
      </c>
      <c r="AH687" s="142">
        <v>0</v>
      </c>
      <c r="AI687" s="247">
        <v>-134.34520000000248</v>
      </c>
      <c r="AJ687" s="138">
        <v>-119.38120000000072</v>
      </c>
      <c r="AK687" s="138">
        <v>0</v>
      </c>
      <c r="AL687" s="138">
        <v>0</v>
      </c>
      <c r="AM687" s="138">
        <v>0</v>
      </c>
      <c r="AN687" s="138">
        <v>0</v>
      </c>
      <c r="AO687" s="138">
        <v>0</v>
      </c>
      <c r="AP687" s="138">
        <v>-14.963999999999999</v>
      </c>
      <c r="AQ687" s="138">
        <v>0</v>
      </c>
      <c r="AR687" s="241">
        <v>0</v>
      </c>
      <c r="AS687" s="247">
        <v>97.942551725194065</v>
      </c>
      <c r="AT687" s="138">
        <v>97.653348534586115</v>
      </c>
      <c r="AU687" s="138">
        <v>0</v>
      </c>
      <c r="AV687" s="138">
        <v>0</v>
      </c>
      <c r="AW687" s="138">
        <v>0</v>
      </c>
      <c r="AX687" s="138">
        <v>0</v>
      </c>
      <c r="AY687" s="138">
        <v>0</v>
      </c>
      <c r="AZ687" s="138">
        <v>96.259</v>
      </c>
      <c r="BA687" s="138">
        <v>100</v>
      </c>
      <c r="BB687" s="241">
        <v>0</v>
      </c>
    </row>
    <row r="688" spans="1:54" s="174" customFormat="1" ht="18" customHeight="1" x14ac:dyDescent="0.25">
      <c r="A688" s="244">
        <v>21</v>
      </c>
      <c r="B688" s="245">
        <v>226200</v>
      </c>
      <c r="C688" s="238">
        <v>681</v>
      </c>
      <c r="D688" s="239" t="s">
        <v>1814</v>
      </c>
      <c r="E688" s="247">
        <v>4046.4</v>
      </c>
      <c r="F688" s="138">
        <v>3000.7</v>
      </c>
      <c r="G688" s="138">
        <v>0</v>
      </c>
      <c r="H688" s="138">
        <v>0</v>
      </c>
      <c r="I688" s="138">
        <v>97.8</v>
      </c>
      <c r="J688" s="138">
        <v>0</v>
      </c>
      <c r="K688" s="138">
        <v>0</v>
      </c>
      <c r="L688" s="138">
        <v>0</v>
      </c>
      <c r="M688" s="138">
        <v>947.9</v>
      </c>
      <c r="N688" s="241">
        <v>0</v>
      </c>
      <c r="O688" s="240">
        <v>4216.7</v>
      </c>
      <c r="P688" s="138">
        <v>3171</v>
      </c>
      <c r="Q688" s="139">
        <v>0</v>
      </c>
      <c r="R688" s="139">
        <v>0</v>
      </c>
      <c r="S688" s="138">
        <v>0</v>
      </c>
      <c r="T688" s="139">
        <v>97.8</v>
      </c>
      <c r="U688" s="139">
        <v>0</v>
      </c>
      <c r="V688" s="139">
        <v>0</v>
      </c>
      <c r="W688" s="139">
        <v>947.9</v>
      </c>
      <c r="X688" s="242">
        <v>0</v>
      </c>
      <c r="Y688" s="243">
        <v>3413.9787999999999</v>
      </c>
      <c r="Z688" s="139">
        <v>2396.3503999999998</v>
      </c>
      <c r="AA688" s="139">
        <v>0</v>
      </c>
      <c r="AB688" s="139">
        <v>0</v>
      </c>
      <c r="AC688" s="139">
        <v>0</v>
      </c>
      <c r="AD688" s="149">
        <v>70.646600000000007</v>
      </c>
      <c r="AE688" s="139">
        <v>0</v>
      </c>
      <c r="AF688" s="139">
        <v>0</v>
      </c>
      <c r="AG688" s="140">
        <v>946.98180000000002</v>
      </c>
      <c r="AH688" s="142">
        <v>0</v>
      </c>
      <c r="AI688" s="247">
        <v>-802.72119999999995</v>
      </c>
      <c r="AJ688" s="138">
        <v>-774.64960000000019</v>
      </c>
      <c r="AK688" s="138">
        <v>0</v>
      </c>
      <c r="AL688" s="138">
        <v>0</v>
      </c>
      <c r="AM688" s="138">
        <v>0</v>
      </c>
      <c r="AN688" s="138">
        <v>-27.153399999999991</v>
      </c>
      <c r="AO688" s="138">
        <v>0</v>
      </c>
      <c r="AP688" s="138">
        <v>0</v>
      </c>
      <c r="AQ688" s="138">
        <v>-0.91819999999995616</v>
      </c>
      <c r="AR688" s="241">
        <v>0</v>
      </c>
      <c r="AS688" s="247">
        <v>80.963284084710793</v>
      </c>
      <c r="AT688" s="138">
        <v>75.570810469883313</v>
      </c>
      <c r="AU688" s="138">
        <v>0</v>
      </c>
      <c r="AV688" s="138">
        <v>0</v>
      </c>
      <c r="AW688" s="138">
        <v>0</v>
      </c>
      <c r="AX688" s="138">
        <v>72.235787321063398</v>
      </c>
      <c r="AY688" s="138">
        <v>0</v>
      </c>
      <c r="AZ688" s="138">
        <v>0</v>
      </c>
      <c r="BA688" s="138">
        <v>99.903133241903163</v>
      </c>
      <c r="BB688" s="241">
        <v>0</v>
      </c>
    </row>
    <row r="689" spans="1:54" s="174" customFormat="1" ht="18" customHeight="1" x14ac:dyDescent="0.25">
      <c r="A689" s="244">
        <v>21</v>
      </c>
      <c r="B689" s="245">
        <v>226200</v>
      </c>
      <c r="C689" s="238">
        <v>682</v>
      </c>
      <c r="D689" s="239" t="s">
        <v>1815</v>
      </c>
      <c r="E689" s="247">
        <v>1478.1</v>
      </c>
      <c r="F689" s="138">
        <v>1283.5999999999999</v>
      </c>
      <c r="G689" s="138">
        <v>0</v>
      </c>
      <c r="H689" s="138">
        <v>0</v>
      </c>
      <c r="I689" s="138">
        <v>0</v>
      </c>
      <c r="J689" s="138">
        <v>0</v>
      </c>
      <c r="K689" s="138">
        <v>0</v>
      </c>
      <c r="L689" s="138">
        <v>0</v>
      </c>
      <c r="M689" s="138">
        <v>194.5</v>
      </c>
      <c r="N689" s="241">
        <v>0</v>
      </c>
      <c r="O689" s="240">
        <v>1602.9</v>
      </c>
      <c r="P689" s="138">
        <v>1408.4</v>
      </c>
      <c r="Q689" s="139">
        <v>0</v>
      </c>
      <c r="R689" s="139">
        <v>0</v>
      </c>
      <c r="S689" s="138">
        <v>0</v>
      </c>
      <c r="T689" s="139">
        <v>0</v>
      </c>
      <c r="U689" s="139">
        <v>0</v>
      </c>
      <c r="V689" s="139">
        <v>0</v>
      </c>
      <c r="W689" s="139">
        <v>194.5</v>
      </c>
      <c r="X689" s="242">
        <v>0</v>
      </c>
      <c r="Y689" s="243">
        <v>1585.5800999999999</v>
      </c>
      <c r="Z689" s="139">
        <v>1391.6397999999999</v>
      </c>
      <c r="AA689" s="139">
        <v>0</v>
      </c>
      <c r="AB689" s="139">
        <v>0</v>
      </c>
      <c r="AC689" s="139">
        <v>0</v>
      </c>
      <c r="AD689" s="149">
        <v>0</v>
      </c>
      <c r="AE689" s="139">
        <v>0</v>
      </c>
      <c r="AF689" s="139">
        <v>0</v>
      </c>
      <c r="AG689" s="140">
        <v>193.94030000000001</v>
      </c>
      <c r="AH689" s="142">
        <v>0</v>
      </c>
      <c r="AI689" s="247">
        <v>-17.319900000000189</v>
      </c>
      <c r="AJ689" s="138">
        <v>-16.760200000000168</v>
      </c>
      <c r="AK689" s="138">
        <v>0</v>
      </c>
      <c r="AL689" s="138">
        <v>0</v>
      </c>
      <c r="AM689" s="138">
        <v>0</v>
      </c>
      <c r="AN689" s="138">
        <v>0</v>
      </c>
      <c r="AO689" s="138">
        <v>0</v>
      </c>
      <c r="AP689" s="138">
        <v>0</v>
      </c>
      <c r="AQ689" s="138">
        <v>-0.55969999999999231</v>
      </c>
      <c r="AR689" s="241">
        <v>0</v>
      </c>
      <c r="AS689" s="247">
        <v>98.91946472019464</v>
      </c>
      <c r="AT689" s="138">
        <v>98.809982959386517</v>
      </c>
      <c r="AU689" s="138">
        <v>0</v>
      </c>
      <c r="AV689" s="138">
        <v>0</v>
      </c>
      <c r="AW689" s="138">
        <v>0</v>
      </c>
      <c r="AX689" s="138">
        <v>0</v>
      </c>
      <c r="AY689" s="138">
        <v>0</v>
      </c>
      <c r="AZ689" s="138">
        <v>0</v>
      </c>
      <c r="BA689" s="138">
        <v>99.712236503856047</v>
      </c>
      <c r="BB689" s="241">
        <v>0</v>
      </c>
    </row>
    <row r="690" spans="1:54" s="174" customFormat="1" ht="18" customHeight="1" x14ac:dyDescent="0.25">
      <c r="A690" s="244">
        <v>21</v>
      </c>
      <c r="B690" s="245">
        <v>226200</v>
      </c>
      <c r="C690" s="238">
        <v>683</v>
      </c>
      <c r="D690" s="239" t="s">
        <v>1816</v>
      </c>
      <c r="E690" s="247">
        <v>1116.8999999999999</v>
      </c>
      <c r="F690" s="138">
        <v>657.3</v>
      </c>
      <c r="G690" s="138">
        <v>0</v>
      </c>
      <c r="H690" s="138">
        <v>0</v>
      </c>
      <c r="I690" s="138">
        <v>0</v>
      </c>
      <c r="J690" s="138">
        <v>0</v>
      </c>
      <c r="K690" s="138">
        <v>0</v>
      </c>
      <c r="L690" s="138">
        <v>300</v>
      </c>
      <c r="M690" s="138">
        <v>159.6</v>
      </c>
      <c r="N690" s="241">
        <v>0</v>
      </c>
      <c r="O690" s="240">
        <v>1353.6999999999998</v>
      </c>
      <c r="P690" s="138">
        <v>834.1</v>
      </c>
      <c r="Q690" s="139">
        <v>0</v>
      </c>
      <c r="R690" s="139">
        <v>0</v>
      </c>
      <c r="S690" s="138">
        <v>0</v>
      </c>
      <c r="T690" s="139">
        <v>0</v>
      </c>
      <c r="U690" s="139">
        <v>0</v>
      </c>
      <c r="V690" s="139">
        <v>360</v>
      </c>
      <c r="W690" s="139">
        <v>159.6</v>
      </c>
      <c r="X690" s="242">
        <v>0</v>
      </c>
      <c r="Y690" s="243">
        <v>1283.2393</v>
      </c>
      <c r="Z690" s="139">
        <v>766.34559999999999</v>
      </c>
      <c r="AA690" s="139">
        <v>0</v>
      </c>
      <c r="AB690" s="139">
        <v>0</v>
      </c>
      <c r="AC690" s="139">
        <v>0</v>
      </c>
      <c r="AD690" s="149">
        <v>0</v>
      </c>
      <c r="AE690" s="139">
        <v>0</v>
      </c>
      <c r="AF690" s="139">
        <v>357.32850000000002</v>
      </c>
      <c r="AG690" s="140">
        <v>159.5652</v>
      </c>
      <c r="AH690" s="142">
        <v>0</v>
      </c>
      <c r="AI690" s="247">
        <v>-70.460699999999861</v>
      </c>
      <c r="AJ690" s="138">
        <v>-67.754400000000032</v>
      </c>
      <c r="AK690" s="138">
        <v>0</v>
      </c>
      <c r="AL690" s="138">
        <v>0</v>
      </c>
      <c r="AM690" s="138">
        <v>0</v>
      </c>
      <c r="AN690" s="138">
        <v>0</v>
      </c>
      <c r="AO690" s="138">
        <v>0</v>
      </c>
      <c r="AP690" s="138">
        <v>-2.6714999999999804</v>
      </c>
      <c r="AQ690" s="138">
        <v>-3.479999999998995E-2</v>
      </c>
      <c r="AR690" s="241">
        <v>0</v>
      </c>
      <c r="AS690" s="247">
        <v>94.794954568959156</v>
      </c>
      <c r="AT690" s="138">
        <v>91.876945210406419</v>
      </c>
      <c r="AU690" s="138">
        <v>0</v>
      </c>
      <c r="AV690" s="138">
        <v>0</v>
      </c>
      <c r="AW690" s="138">
        <v>0</v>
      </c>
      <c r="AX690" s="138">
        <v>0</v>
      </c>
      <c r="AY690" s="138">
        <v>0</v>
      </c>
      <c r="AZ690" s="138">
        <v>99.257916666666674</v>
      </c>
      <c r="BA690" s="138">
        <v>99.978195488721809</v>
      </c>
      <c r="BB690" s="241">
        <v>0</v>
      </c>
    </row>
    <row r="691" spans="1:54" s="174" customFormat="1" ht="18" customHeight="1" x14ac:dyDescent="0.25">
      <c r="A691" s="244">
        <v>21</v>
      </c>
      <c r="B691" s="245">
        <v>226200</v>
      </c>
      <c r="C691" s="238">
        <v>684</v>
      </c>
      <c r="D691" s="239" t="s">
        <v>1441</v>
      </c>
      <c r="E691" s="247">
        <v>1126.3</v>
      </c>
      <c r="F691" s="138">
        <v>845.8</v>
      </c>
      <c r="G691" s="138">
        <v>0</v>
      </c>
      <c r="H691" s="138">
        <v>0</v>
      </c>
      <c r="I691" s="138">
        <v>0</v>
      </c>
      <c r="J691" s="138">
        <v>0</v>
      </c>
      <c r="K691" s="138">
        <v>0</v>
      </c>
      <c r="L691" s="138">
        <v>0</v>
      </c>
      <c r="M691" s="138">
        <v>280.5</v>
      </c>
      <c r="N691" s="241">
        <v>0</v>
      </c>
      <c r="O691" s="240">
        <v>1252</v>
      </c>
      <c r="P691" s="138">
        <v>971.5</v>
      </c>
      <c r="Q691" s="139">
        <v>0</v>
      </c>
      <c r="R691" s="139">
        <v>0</v>
      </c>
      <c r="S691" s="138">
        <v>0</v>
      </c>
      <c r="T691" s="139">
        <v>0</v>
      </c>
      <c r="U691" s="139">
        <v>0</v>
      </c>
      <c r="V691" s="139">
        <v>0</v>
      </c>
      <c r="W691" s="139">
        <v>280.5</v>
      </c>
      <c r="X691" s="242">
        <v>0</v>
      </c>
      <c r="Y691" s="243">
        <v>1209.4477999999999</v>
      </c>
      <c r="Z691" s="139">
        <v>928.94779999999992</v>
      </c>
      <c r="AA691" s="139">
        <v>0</v>
      </c>
      <c r="AB691" s="139">
        <v>0</v>
      </c>
      <c r="AC691" s="139">
        <v>0</v>
      </c>
      <c r="AD691" s="149">
        <v>0</v>
      </c>
      <c r="AE691" s="139">
        <v>0</v>
      </c>
      <c r="AF691" s="139">
        <v>0</v>
      </c>
      <c r="AG691" s="140">
        <v>280.5</v>
      </c>
      <c r="AH691" s="142">
        <v>0</v>
      </c>
      <c r="AI691" s="247">
        <v>-42.552200000000084</v>
      </c>
      <c r="AJ691" s="138">
        <v>-42.552200000000084</v>
      </c>
      <c r="AK691" s="138">
        <v>0</v>
      </c>
      <c r="AL691" s="138">
        <v>0</v>
      </c>
      <c r="AM691" s="138">
        <v>0</v>
      </c>
      <c r="AN691" s="138">
        <v>0</v>
      </c>
      <c r="AO691" s="138">
        <v>0</v>
      </c>
      <c r="AP691" s="138">
        <v>0</v>
      </c>
      <c r="AQ691" s="138">
        <v>0</v>
      </c>
      <c r="AR691" s="241">
        <v>0</v>
      </c>
      <c r="AS691" s="247">
        <v>96.601261980830671</v>
      </c>
      <c r="AT691" s="138">
        <v>95.61994853319608</v>
      </c>
      <c r="AU691" s="138">
        <v>0</v>
      </c>
      <c r="AV691" s="138">
        <v>0</v>
      </c>
      <c r="AW691" s="138">
        <v>0</v>
      </c>
      <c r="AX691" s="138">
        <v>0</v>
      </c>
      <c r="AY691" s="138">
        <v>0</v>
      </c>
      <c r="AZ691" s="138">
        <v>0</v>
      </c>
      <c r="BA691" s="138">
        <v>100</v>
      </c>
      <c r="BB691" s="241">
        <v>0</v>
      </c>
    </row>
    <row r="692" spans="1:54" s="174" customFormat="1" ht="18" customHeight="1" x14ac:dyDescent="0.25">
      <c r="A692" s="244">
        <v>0</v>
      </c>
      <c r="B692" s="244"/>
      <c r="C692" s="238">
        <v>685</v>
      </c>
      <c r="D692" s="239"/>
      <c r="E692" s="240">
        <v>0</v>
      </c>
      <c r="F692" s="138"/>
      <c r="G692" s="138"/>
      <c r="H692" s="138"/>
      <c r="I692" s="138"/>
      <c r="J692" s="138"/>
      <c r="K692" s="138"/>
      <c r="L692" s="138"/>
      <c r="M692" s="138"/>
      <c r="N692" s="241"/>
      <c r="O692" s="240">
        <v>0</v>
      </c>
      <c r="P692" s="138">
        <v>0</v>
      </c>
      <c r="Q692" s="139"/>
      <c r="R692" s="139"/>
      <c r="S692" s="138">
        <v>0</v>
      </c>
      <c r="T692" s="139">
        <v>0</v>
      </c>
      <c r="U692" s="139"/>
      <c r="V692" s="139"/>
      <c r="W692" s="139"/>
      <c r="X692" s="242"/>
      <c r="Y692" s="243">
        <v>0</v>
      </c>
      <c r="Z692" s="139">
        <v>0</v>
      </c>
      <c r="AA692" s="139"/>
      <c r="AB692" s="139"/>
      <c r="AC692" s="139">
        <v>0</v>
      </c>
      <c r="AD692" s="149">
        <v>0</v>
      </c>
      <c r="AE692" s="139"/>
      <c r="AF692" s="139"/>
      <c r="AG692" s="140"/>
      <c r="AH692" s="142"/>
      <c r="AI692" s="240">
        <v>0</v>
      </c>
      <c r="AJ692" s="138">
        <v>0</v>
      </c>
      <c r="AK692" s="138">
        <v>0</v>
      </c>
      <c r="AL692" s="138">
        <v>0</v>
      </c>
      <c r="AM692" s="138">
        <v>0</v>
      </c>
      <c r="AN692" s="138">
        <v>0</v>
      </c>
      <c r="AO692" s="138">
        <v>0</v>
      </c>
      <c r="AP692" s="138">
        <v>0</v>
      </c>
      <c r="AQ692" s="138">
        <v>0</v>
      </c>
      <c r="AR692" s="241">
        <v>0</v>
      </c>
      <c r="AS692" s="240">
        <v>0</v>
      </c>
      <c r="AT692" s="138">
        <v>0</v>
      </c>
      <c r="AU692" s="138">
        <v>0</v>
      </c>
      <c r="AV692" s="138">
        <v>0</v>
      </c>
      <c r="AW692" s="138">
        <v>0</v>
      </c>
      <c r="AX692" s="138">
        <v>0</v>
      </c>
      <c r="AY692" s="138">
        <v>0</v>
      </c>
      <c r="AZ692" s="138">
        <v>0</v>
      </c>
      <c r="BA692" s="138">
        <v>0</v>
      </c>
      <c r="BB692" s="241">
        <v>0</v>
      </c>
    </row>
    <row r="693" spans="1:54" s="174" customFormat="1" ht="18" customHeight="1" x14ac:dyDescent="0.25">
      <c r="A693" s="244">
        <v>20</v>
      </c>
      <c r="B693" s="245">
        <v>226400</v>
      </c>
      <c r="C693" s="238">
        <v>686</v>
      </c>
      <c r="D693" s="246" t="s">
        <v>1817</v>
      </c>
      <c r="E693" s="247">
        <v>302758.7</v>
      </c>
      <c r="F693" s="144">
        <v>256074.40000000002</v>
      </c>
      <c r="G693" s="144">
        <v>5500</v>
      </c>
      <c r="H693" s="144">
        <v>3495.6</v>
      </c>
      <c r="I693" s="144">
        <v>6954.9</v>
      </c>
      <c r="J693" s="144">
        <v>0</v>
      </c>
      <c r="K693" s="144">
        <v>0</v>
      </c>
      <c r="L693" s="144">
        <v>4910</v>
      </c>
      <c r="M693" s="144">
        <v>23480.1</v>
      </c>
      <c r="N693" s="248">
        <v>2343.6999999999998</v>
      </c>
      <c r="O693" s="247">
        <v>326424.90000000002</v>
      </c>
      <c r="P693" s="144">
        <v>276719.8</v>
      </c>
      <c r="Q693" s="144">
        <v>5500</v>
      </c>
      <c r="R693" s="144">
        <v>112.7</v>
      </c>
      <c r="S693" s="144">
        <v>3624.1</v>
      </c>
      <c r="T693" s="144">
        <v>7005.8</v>
      </c>
      <c r="U693" s="144">
        <v>0</v>
      </c>
      <c r="V693" s="144">
        <v>7638.7</v>
      </c>
      <c r="W693" s="144">
        <v>23480.1</v>
      </c>
      <c r="X693" s="248">
        <v>2343.6999999999998</v>
      </c>
      <c r="Y693" s="247">
        <v>318256.29379999993</v>
      </c>
      <c r="Z693" s="144">
        <v>272730.73619999998</v>
      </c>
      <c r="AA693" s="144">
        <v>4549.9714999999997</v>
      </c>
      <c r="AB693" s="144">
        <v>112.7</v>
      </c>
      <c r="AC693" s="144">
        <v>3624.1</v>
      </c>
      <c r="AD693" s="149">
        <v>5398.1769000000004</v>
      </c>
      <c r="AE693" s="144">
        <v>0</v>
      </c>
      <c r="AF693" s="144">
        <v>6550.7619000000004</v>
      </c>
      <c r="AG693" s="144">
        <v>23476.747299999995</v>
      </c>
      <c r="AH693" s="248">
        <v>1813.1</v>
      </c>
      <c r="AI693" s="247">
        <v>-8168.6062000000966</v>
      </c>
      <c r="AJ693" s="144">
        <v>-3989.0638000000035</v>
      </c>
      <c r="AK693" s="144">
        <v>-950.02850000000035</v>
      </c>
      <c r="AL693" s="144">
        <v>0</v>
      </c>
      <c r="AM693" s="144">
        <v>0</v>
      </c>
      <c r="AN693" s="144">
        <v>-1607.6230999999998</v>
      </c>
      <c r="AO693" s="144">
        <v>0</v>
      </c>
      <c r="AP693" s="144">
        <v>-1087.9380999999994</v>
      </c>
      <c r="AQ693" s="144">
        <v>-3.3527000000030966</v>
      </c>
      <c r="AR693" s="248">
        <v>-530.59999999999991</v>
      </c>
      <c r="AS693" s="247">
        <v>97.497554200062524</v>
      </c>
      <c r="AT693" s="144">
        <v>98.558446558576591</v>
      </c>
      <c r="AU693" s="144">
        <v>82.72675454545454</v>
      </c>
      <c r="AV693" s="144">
        <v>100</v>
      </c>
      <c r="AW693" s="144">
        <v>100</v>
      </c>
      <c r="AX693" s="144">
        <v>77.052968968568905</v>
      </c>
      <c r="AY693" s="144">
        <v>0</v>
      </c>
      <c r="AZ693" s="144">
        <v>85.757549059394933</v>
      </c>
      <c r="BA693" s="144">
        <v>99.985721099995303</v>
      </c>
      <c r="BB693" s="248">
        <v>77.36058369245211</v>
      </c>
    </row>
    <row r="694" spans="1:54" s="237" customFormat="1" ht="18" customHeight="1" x14ac:dyDescent="0.2">
      <c r="A694" s="244">
        <v>22</v>
      </c>
      <c r="B694" s="245">
        <v>226400</v>
      </c>
      <c r="C694" s="238">
        <v>687</v>
      </c>
      <c r="D694" s="246" t="s">
        <v>1265</v>
      </c>
      <c r="E694" s="247">
        <v>197581.40000000002</v>
      </c>
      <c r="F694" s="144">
        <v>168086.3</v>
      </c>
      <c r="G694" s="144">
        <v>5500</v>
      </c>
      <c r="H694" s="144">
        <v>3495.6</v>
      </c>
      <c r="I694" s="144">
        <v>6759.2</v>
      </c>
      <c r="J694" s="144">
        <v>0</v>
      </c>
      <c r="K694" s="144">
        <v>0</v>
      </c>
      <c r="L694" s="144">
        <v>860</v>
      </c>
      <c r="M694" s="144">
        <v>10536.6</v>
      </c>
      <c r="N694" s="248">
        <v>2343.6999999999998</v>
      </c>
      <c r="O694" s="247">
        <v>208998.1</v>
      </c>
      <c r="P694" s="144">
        <v>179210.9</v>
      </c>
      <c r="Q694" s="144">
        <v>5500</v>
      </c>
      <c r="R694" s="144">
        <v>112.7</v>
      </c>
      <c r="S694" s="144">
        <v>3624.1</v>
      </c>
      <c r="T694" s="144">
        <v>6810.1</v>
      </c>
      <c r="U694" s="144">
        <v>0</v>
      </c>
      <c r="V694" s="144">
        <v>860</v>
      </c>
      <c r="W694" s="144">
        <v>10536.6</v>
      </c>
      <c r="X694" s="248">
        <v>2343.6999999999998</v>
      </c>
      <c r="Y694" s="247">
        <v>206021.32840000003</v>
      </c>
      <c r="Z694" s="144">
        <v>179210.9</v>
      </c>
      <c r="AA694" s="144">
        <v>4549.9714999999997</v>
      </c>
      <c r="AB694" s="144">
        <v>112.7</v>
      </c>
      <c r="AC694" s="144">
        <v>3624.1</v>
      </c>
      <c r="AD694" s="149">
        <v>5314.2479000000003</v>
      </c>
      <c r="AE694" s="144">
        <v>0</v>
      </c>
      <c r="AF694" s="144">
        <v>859.70899999999995</v>
      </c>
      <c r="AG694" s="144">
        <v>10536.6</v>
      </c>
      <c r="AH694" s="248">
        <v>1813.1</v>
      </c>
      <c r="AI694" s="247">
        <v>-2976.7715999999782</v>
      </c>
      <c r="AJ694" s="144">
        <v>0</v>
      </c>
      <c r="AK694" s="144">
        <v>-950.02850000000035</v>
      </c>
      <c r="AL694" s="144">
        <v>0</v>
      </c>
      <c r="AM694" s="144">
        <v>0</v>
      </c>
      <c r="AN694" s="144">
        <v>-1495.8521000000001</v>
      </c>
      <c r="AO694" s="144">
        <v>0</v>
      </c>
      <c r="AP694" s="144">
        <v>-0.29100000000005366</v>
      </c>
      <c r="AQ694" s="144">
        <v>0</v>
      </c>
      <c r="AR694" s="248">
        <v>-530.59999999999991</v>
      </c>
      <c r="AS694" s="247">
        <v>98.575694420188526</v>
      </c>
      <c r="AT694" s="144">
        <v>100</v>
      </c>
      <c r="AU694" s="144">
        <v>82.72675454545454</v>
      </c>
      <c r="AV694" s="144">
        <v>100</v>
      </c>
      <c r="AW694" s="144">
        <v>100</v>
      </c>
      <c r="AX694" s="144">
        <v>78.034799782675734</v>
      </c>
      <c r="AY694" s="144">
        <v>0</v>
      </c>
      <c r="AZ694" s="144">
        <v>99.966162790697666</v>
      </c>
      <c r="BA694" s="144">
        <v>100</v>
      </c>
      <c r="BB694" s="248">
        <v>77.36058369245211</v>
      </c>
    </row>
    <row r="695" spans="1:54" s="237" customFormat="1" ht="18" customHeight="1" x14ac:dyDescent="0.2">
      <c r="A695" s="244">
        <v>21</v>
      </c>
      <c r="B695" s="245">
        <v>226400</v>
      </c>
      <c r="C695" s="238">
        <v>688</v>
      </c>
      <c r="D695" s="246" t="s">
        <v>1266</v>
      </c>
      <c r="E695" s="247">
        <v>105177.3</v>
      </c>
      <c r="F695" s="144">
        <v>87988.10000000002</v>
      </c>
      <c r="G695" s="144">
        <v>0</v>
      </c>
      <c r="H695" s="144">
        <v>0</v>
      </c>
      <c r="I695" s="144">
        <v>195.70000000000002</v>
      </c>
      <c r="J695" s="144">
        <v>0</v>
      </c>
      <c r="K695" s="144">
        <v>0</v>
      </c>
      <c r="L695" s="144">
        <v>4050</v>
      </c>
      <c r="M695" s="144">
        <v>12943.499999999998</v>
      </c>
      <c r="N695" s="248">
        <v>0</v>
      </c>
      <c r="O695" s="247">
        <v>117426.79999999997</v>
      </c>
      <c r="P695" s="144">
        <v>97508.9</v>
      </c>
      <c r="Q695" s="144">
        <v>0</v>
      </c>
      <c r="R695" s="144">
        <v>0</v>
      </c>
      <c r="S695" s="144">
        <v>0</v>
      </c>
      <c r="T695" s="144">
        <v>195.70000000000002</v>
      </c>
      <c r="U695" s="144">
        <v>0</v>
      </c>
      <c r="V695" s="144">
        <v>6778.7</v>
      </c>
      <c r="W695" s="144">
        <v>12943.499999999998</v>
      </c>
      <c r="X695" s="248">
        <v>0</v>
      </c>
      <c r="Y695" s="247">
        <v>112234.96540000002</v>
      </c>
      <c r="Z695" s="144">
        <v>93519.83620000002</v>
      </c>
      <c r="AA695" s="144">
        <v>0</v>
      </c>
      <c r="AB695" s="144">
        <v>0</v>
      </c>
      <c r="AC695" s="144">
        <v>0</v>
      </c>
      <c r="AD695" s="149">
        <v>83.929000000000002</v>
      </c>
      <c r="AE695" s="144">
        <v>0</v>
      </c>
      <c r="AF695" s="144">
        <v>5691.0529000000006</v>
      </c>
      <c r="AG695" s="144">
        <v>12940.147299999997</v>
      </c>
      <c r="AH695" s="248">
        <v>0</v>
      </c>
      <c r="AI695" s="247">
        <v>-5191.8345999999583</v>
      </c>
      <c r="AJ695" s="144">
        <v>-3989.0637999999744</v>
      </c>
      <c r="AK695" s="144">
        <v>0</v>
      </c>
      <c r="AL695" s="144">
        <v>0</v>
      </c>
      <c r="AM695" s="144">
        <v>0</v>
      </c>
      <c r="AN695" s="144">
        <v>-111.77100000000002</v>
      </c>
      <c r="AO695" s="144">
        <v>0</v>
      </c>
      <c r="AP695" s="144">
        <v>-1087.6470999999992</v>
      </c>
      <c r="AQ695" s="144">
        <v>-3.3527000000012777</v>
      </c>
      <c r="AR695" s="248">
        <v>0</v>
      </c>
      <c r="AS695" s="247">
        <v>95.578662962798987</v>
      </c>
      <c r="AT695" s="144">
        <v>95.90902594532399</v>
      </c>
      <c r="AU695" s="144">
        <v>0</v>
      </c>
      <c r="AV695" s="144">
        <v>0</v>
      </c>
      <c r="AW695" s="144">
        <v>0</v>
      </c>
      <c r="AX695" s="144">
        <v>42.8865610628513</v>
      </c>
      <c r="AY695" s="144">
        <v>0</v>
      </c>
      <c r="AZ695" s="144">
        <v>83.954930886453155</v>
      </c>
      <c r="BA695" s="144">
        <v>99.974097423417149</v>
      </c>
      <c r="BB695" s="248">
        <v>0</v>
      </c>
    </row>
    <row r="696" spans="1:54" s="174" customFormat="1" ht="27" customHeight="1" x14ac:dyDescent="0.25">
      <c r="A696" s="244">
        <v>22</v>
      </c>
      <c r="B696" s="245">
        <v>226400</v>
      </c>
      <c r="C696" s="238">
        <v>689</v>
      </c>
      <c r="D696" s="239" t="s">
        <v>1291</v>
      </c>
      <c r="E696" s="247">
        <v>197581.40000000002</v>
      </c>
      <c r="F696" s="138">
        <v>168086.3</v>
      </c>
      <c r="G696" s="138">
        <v>5500</v>
      </c>
      <c r="H696" s="138">
        <v>3495.6</v>
      </c>
      <c r="I696" s="138">
        <v>6759.2</v>
      </c>
      <c r="J696" s="138">
        <v>0</v>
      </c>
      <c r="K696" s="138">
        <v>0</v>
      </c>
      <c r="L696" s="138">
        <v>860</v>
      </c>
      <c r="M696" s="138">
        <v>10536.6</v>
      </c>
      <c r="N696" s="241">
        <v>2343.6999999999998</v>
      </c>
      <c r="O696" s="240">
        <v>208998.1</v>
      </c>
      <c r="P696" s="138">
        <v>179210.9</v>
      </c>
      <c r="Q696" s="139">
        <v>5500</v>
      </c>
      <c r="R696" s="139">
        <v>112.7</v>
      </c>
      <c r="S696" s="138">
        <v>3624.1</v>
      </c>
      <c r="T696" s="139">
        <v>6810.1</v>
      </c>
      <c r="U696" s="139">
        <v>0</v>
      </c>
      <c r="V696" s="139">
        <v>860</v>
      </c>
      <c r="W696" s="139">
        <v>10536.6</v>
      </c>
      <c r="X696" s="242">
        <v>2343.6999999999998</v>
      </c>
      <c r="Y696" s="243">
        <v>206021.32840000003</v>
      </c>
      <c r="Z696" s="139">
        <v>179210.9</v>
      </c>
      <c r="AA696" s="139">
        <v>4549.9714999999997</v>
      </c>
      <c r="AB696" s="139">
        <v>112.7</v>
      </c>
      <c r="AC696" s="139">
        <v>3624.1</v>
      </c>
      <c r="AD696" s="149">
        <v>5314.2479000000003</v>
      </c>
      <c r="AE696" s="139">
        <v>0</v>
      </c>
      <c r="AF696" s="139">
        <v>859.70899999999995</v>
      </c>
      <c r="AG696" s="140">
        <v>10536.6</v>
      </c>
      <c r="AH696" s="142">
        <v>1813.1</v>
      </c>
      <c r="AI696" s="247">
        <v>-2976.7715999999782</v>
      </c>
      <c r="AJ696" s="138">
        <v>0</v>
      </c>
      <c r="AK696" s="138">
        <v>-950.02850000000035</v>
      </c>
      <c r="AL696" s="138">
        <v>0</v>
      </c>
      <c r="AM696" s="138">
        <v>0</v>
      </c>
      <c r="AN696" s="138">
        <v>-1495.8521000000001</v>
      </c>
      <c r="AO696" s="138">
        <v>0</v>
      </c>
      <c r="AP696" s="138">
        <v>-0.29100000000005366</v>
      </c>
      <c r="AQ696" s="138">
        <v>0</v>
      </c>
      <c r="AR696" s="241">
        <v>-530.59999999999991</v>
      </c>
      <c r="AS696" s="247">
        <v>98.575694420188526</v>
      </c>
      <c r="AT696" s="138">
        <v>100</v>
      </c>
      <c r="AU696" s="138">
        <v>82.72675454545454</v>
      </c>
      <c r="AV696" s="138">
        <v>100</v>
      </c>
      <c r="AW696" s="138">
        <v>100</v>
      </c>
      <c r="AX696" s="138">
        <v>78.034799782675734</v>
      </c>
      <c r="AY696" s="138">
        <v>0</v>
      </c>
      <c r="AZ696" s="138">
        <v>99.966162790697666</v>
      </c>
      <c r="BA696" s="138">
        <v>100</v>
      </c>
      <c r="BB696" s="241">
        <v>77.36058369245211</v>
      </c>
    </row>
    <row r="697" spans="1:54" s="174" customFormat="1" ht="18" customHeight="1" x14ac:dyDescent="0.25">
      <c r="A697" s="244">
        <v>21</v>
      </c>
      <c r="B697" s="245">
        <v>226400</v>
      </c>
      <c r="C697" s="238">
        <v>690</v>
      </c>
      <c r="D697" s="239" t="s">
        <v>1818</v>
      </c>
      <c r="E697" s="247">
        <v>1328.5</v>
      </c>
      <c r="F697" s="138">
        <v>1100.7</v>
      </c>
      <c r="G697" s="138">
        <v>0</v>
      </c>
      <c r="H697" s="138">
        <v>0</v>
      </c>
      <c r="I697" s="138">
        <v>0</v>
      </c>
      <c r="J697" s="138">
        <v>0</v>
      </c>
      <c r="K697" s="138">
        <v>0</v>
      </c>
      <c r="L697" s="138">
        <v>0</v>
      </c>
      <c r="M697" s="138">
        <v>227.8</v>
      </c>
      <c r="N697" s="241">
        <v>0</v>
      </c>
      <c r="O697" s="240">
        <v>1451.1999999999996</v>
      </c>
      <c r="P697" s="138">
        <v>1223.3999999999999</v>
      </c>
      <c r="Q697" s="139">
        <v>0</v>
      </c>
      <c r="R697" s="139">
        <v>0</v>
      </c>
      <c r="S697" s="138">
        <v>0</v>
      </c>
      <c r="T697" s="139">
        <v>0</v>
      </c>
      <c r="U697" s="139">
        <v>0</v>
      </c>
      <c r="V697" s="139">
        <v>0</v>
      </c>
      <c r="W697" s="139">
        <v>227.8</v>
      </c>
      <c r="X697" s="242">
        <v>0</v>
      </c>
      <c r="Y697" s="243">
        <v>1368.1157999999998</v>
      </c>
      <c r="Z697" s="139">
        <v>1140.3157999999999</v>
      </c>
      <c r="AA697" s="139">
        <v>0</v>
      </c>
      <c r="AB697" s="139">
        <v>0</v>
      </c>
      <c r="AC697" s="139">
        <v>0</v>
      </c>
      <c r="AD697" s="149">
        <v>0</v>
      </c>
      <c r="AE697" s="139">
        <v>0</v>
      </c>
      <c r="AF697" s="139">
        <v>0</v>
      </c>
      <c r="AG697" s="140">
        <v>227.8</v>
      </c>
      <c r="AH697" s="142">
        <v>0</v>
      </c>
      <c r="AI697" s="247">
        <v>-83.084199999999782</v>
      </c>
      <c r="AJ697" s="138">
        <v>-83.08420000000001</v>
      </c>
      <c r="AK697" s="138">
        <v>0</v>
      </c>
      <c r="AL697" s="138">
        <v>0</v>
      </c>
      <c r="AM697" s="138">
        <v>0</v>
      </c>
      <c r="AN697" s="138">
        <v>0</v>
      </c>
      <c r="AO697" s="138">
        <v>0</v>
      </c>
      <c r="AP697" s="138">
        <v>0</v>
      </c>
      <c r="AQ697" s="138">
        <v>0</v>
      </c>
      <c r="AR697" s="241">
        <v>0</v>
      </c>
      <c r="AS697" s="247">
        <v>94.274793274531433</v>
      </c>
      <c r="AT697" s="138">
        <v>93.2087461173778</v>
      </c>
      <c r="AU697" s="138">
        <v>0</v>
      </c>
      <c r="AV697" s="138">
        <v>0</v>
      </c>
      <c r="AW697" s="138">
        <v>0</v>
      </c>
      <c r="AX697" s="138">
        <v>0</v>
      </c>
      <c r="AY697" s="138">
        <v>0</v>
      </c>
      <c r="AZ697" s="138">
        <v>0</v>
      </c>
      <c r="BA697" s="138">
        <v>100</v>
      </c>
      <c r="BB697" s="241">
        <v>0</v>
      </c>
    </row>
    <row r="698" spans="1:54" s="174" customFormat="1" ht="18" customHeight="1" x14ac:dyDescent="0.25">
      <c r="A698" s="244">
        <v>21</v>
      </c>
      <c r="B698" s="245">
        <v>226400</v>
      </c>
      <c r="C698" s="238">
        <v>691</v>
      </c>
      <c r="D698" s="239" t="s">
        <v>1819</v>
      </c>
      <c r="E698" s="247">
        <v>2111.8000000000002</v>
      </c>
      <c r="F698" s="138">
        <v>1804</v>
      </c>
      <c r="G698" s="138">
        <v>0</v>
      </c>
      <c r="H698" s="138">
        <v>0</v>
      </c>
      <c r="I698" s="138">
        <v>0</v>
      </c>
      <c r="J698" s="138">
        <v>0</v>
      </c>
      <c r="K698" s="138">
        <v>0</v>
      </c>
      <c r="L698" s="138">
        <v>0</v>
      </c>
      <c r="M698" s="138">
        <v>307.8</v>
      </c>
      <c r="N698" s="241">
        <v>0</v>
      </c>
      <c r="O698" s="240">
        <v>2286.9</v>
      </c>
      <c r="P698" s="138">
        <v>1979.1</v>
      </c>
      <c r="Q698" s="139">
        <v>0</v>
      </c>
      <c r="R698" s="139">
        <v>0</v>
      </c>
      <c r="S698" s="138">
        <v>0</v>
      </c>
      <c r="T698" s="139">
        <v>0</v>
      </c>
      <c r="U698" s="139">
        <v>0</v>
      </c>
      <c r="V698" s="139">
        <v>0</v>
      </c>
      <c r="W698" s="139">
        <v>307.8</v>
      </c>
      <c r="X698" s="242">
        <v>0</v>
      </c>
      <c r="Y698" s="243">
        <v>2261.0446000000002</v>
      </c>
      <c r="Z698" s="139">
        <v>1953.2446</v>
      </c>
      <c r="AA698" s="139">
        <v>0</v>
      </c>
      <c r="AB698" s="139">
        <v>0</v>
      </c>
      <c r="AC698" s="139">
        <v>0</v>
      </c>
      <c r="AD698" s="149">
        <v>0</v>
      </c>
      <c r="AE698" s="139">
        <v>0</v>
      </c>
      <c r="AF698" s="139">
        <v>0</v>
      </c>
      <c r="AG698" s="140">
        <v>307.8</v>
      </c>
      <c r="AH698" s="142">
        <v>0</v>
      </c>
      <c r="AI698" s="247">
        <v>-25.855399999999918</v>
      </c>
      <c r="AJ698" s="138">
        <v>-25.855399999999918</v>
      </c>
      <c r="AK698" s="138">
        <v>0</v>
      </c>
      <c r="AL698" s="138">
        <v>0</v>
      </c>
      <c r="AM698" s="138">
        <v>0</v>
      </c>
      <c r="AN698" s="138">
        <v>0</v>
      </c>
      <c r="AO698" s="138">
        <v>0</v>
      </c>
      <c r="AP698" s="138">
        <v>0</v>
      </c>
      <c r="AQ698" s="138">
        <v>0</v>
      </c>
      <c r="AR698" s="241">
        <v>0</v>
      </c>
      <c r="AS698" s="247">
        <v>98.869412742140014</v>
      </c>
      <c r="AT698" s="138">
        <v>98.693577888939416</v>
      </c>
      <c r="AU698" s="138">
        <v>0</v>
      </c>
      <c r="AV698" s="138">
        <v>0</v>
      </c>
      <c r="AW698" s="138">
        <v>0</v>
      </c>
      <c r="AX698" s="138">
        <v>0</v>
      </c>
      <c r="AY698" s="138">
        <v>0</v>
      </c>
      <c r="AZ698" s="138">
        <v>0</v>
      </c>
      <c r="BA698" s="138">
        <v>100</v>
      </c>
      <c r="BB698" s="241">
        <v>0</v>
      </c>
    </row>
    <row r="699" spans="1:54" s="174" customFormat="1" ht="18" customHeight="1" x14ac:dyDescent="0.25">
      <c r="A699" s="244">
        <v>21</v>
      </c>
      <c r="B699" s="245">
        <v>226400</v>
      </c>
      <c r="C699" s="238">
        <v>692</v>
      </c>
      <c r="D699" s="239" t="s">
        <v>1820</v>
      </c>
      <c r="E699" s="247">
        <v>1286.7</v>
      </c>
      <c r="F699" s="138">
        <v>1115</v>
      </c>
      <c r="G699" s="138">
        <v>0</v>
      </c>
      <c r="H699" s="138">
        <v>0</v>
      </c>
      <c r="I699" s="138">
        <v>0</v>
      </c>
      <c r="J699" s="138">
        <v>0</v>
      </c>
      <c r="K699" s="138">
        <v>0</v>
      </c>
      <c r="L699" s="138">
        <v>0</v>
      </c>
      <c r="M699" s="138">
        <v>171.7</v>
      </c>
      <c r="N699" s="241">
        <v>0</v>
      </c>
      <c r="O699" s="240">
        <v>1336.7999999999997</v>
      </c>
      <c r="P699" s="138">
        <v>1165.0999999999999</v>
      </c>
      <c r="Q699" s="139">
        <v>0</v>
      </c>
      <c r="R699" s="139">
        <v>0</v>
      </c>
      <c r="S699" s="138">
        <v>0</v>
      </c>
      <c r="T699" s="139">
        <v>0</v>
      </c>
      <c r="U699" s="139">
        <v>0</v>
      </c>
      <c r="V699" s="139">
        <v>0</v>
      </c>
      <c r="W699" s="139">
        <v>171.7</v>
      </c>
      <c r="X699" s="242">
        <v>0</v>
      </c>
      <c r="Y699" s="243">
        <v>1336.8</v>
      </c>
      <c r="Z699" s="139">
        <v>1165.0999999999999</v>
      </c>
      <c r="AA699" s="139">
        <v>0</v>
      </c>
      <c r="AB699" s="139">
        <v>0</v>
      </c>
      <c r="AC699" s="139">
        <v>0</v>
      </c>
      <c r="AD699" s="149">
        <v>0</v>
      </c>
      <c r="AE699" s="139">
        <v>0</v>
      </c>
      <c r="AF699" s="139">
        <v>0</v>
      </c>
      <c r="AG699" s="140">
        <v>171.7</v>
      </c>
      <c r="AH699" s="142">
        <v>0</v>
      </c>
      <c r="AI699" s="247">
        <v>0</v>
      </c>
      <c r="AJ699" s="138">
        <v>0</v>
      </c>
      <c r="AK699" s="138">
        <v>0</v>
      </c>
      <c r="AL699" s="138">
        <v>0</v>
      </c>
      <c r="AM699" s="138">
        <v>0</v>
      </c>
      <c r="AN699" s="138">
        <v>0</v>
      </c>
      <c r="AO699" s="138">
        <v>0</v>
      </c>
      <c r="AP699" s="138">
        <v>0</v>
      </c>
      <c r="AQ699" s="138">
        <v>0</v>
      </c>
      <c r="AR699" s="241">
        <v>0</v>
      </c>
      <c r="AS699" s="247">
        <v>100.00000000000003</v>
      </c>
      <c r="AT699" s="138">
        <v>100</v>
      </c>
      <c r="AU699" s="138">
        <v>0</v>
      </c>
      <c r="AV699" s="138">
        <v>0</v>
      </c>
      <c r="AW699" s="138">
        <v>0</v>
      </c>
      <c r="AX699" s="138">
        <v>0</v>
      </c>
      <c r="AY699" s="138">
        <v>0</v>
      </c>
      <c r="AZ699" s="138">
        <v>0</v>
      </c>
      <c r="BA699" s="138">
        <v>100</v>
      </c>
      <c r="BB699" s="241">
        <v>0</v>
      </c>
    </row>
    <row r="700" spans="1:54" s="174" customFormat="1" ht="18" customHeight="1" x14ac:dyDescent="0.25">
      <c r="A700" s="244">
        <v>21</v>
      </c>
      <c r="B700" s="245">
        <v>226400</v>
      </c>
      <c r="C700" s="238">
        <v>693</v>
      </c>
      <c r="D700" s="239" t="s">
        <v>1821</v>
      </c>
      <c r="E700" s="247">
        <v>1681.2</v>
      </c>
      <c r="F700" s="138">
        <v>1454</v>
      </c>
      <c r="G700" s="138">
        <v>0</v>
      </c>
      <c r="H700" s="138">
        <v>0</v>
      </c>
      <c r="I700" s="138">
        <v>0</v>
      </c>
      <c r="J700" s="138">
        <v>0</v>
      </c>
      <c r="K700" s="138">
        <v>0</v>
      </c>
      <c r="L700" s="138">
        <v>0</v>
      </c>
      <c r="M700" s="138">
        <v>227.2</v>
      </c>
      <c r="N700" s="241">
        <v>0</v>
      </c>
      <c r="O700" s="240">
        <v>1766.1999999999998</v>
      </c>
      <c r="P700" s="138">
        <v>1539</v>
      </c>
      <c r="Q700" s="139">
        <v>0</v>
      </c>
      <c r="R700" s="139">
        <v>0</v>
      </c>
      <c r="S700" s="138">
        <v>0</v>
      </c>
      <c r="T700" s="139">
        <v>0</v>
      </c>
      <c r="U700" s="139">
        <v>0</v>
      </c>
      <c r="V700" s="139">
        <v>0</v>
      </c>
      <c r="W700" s="139">
        <v>227.2</v>
      </c>
      <c r="X700" s="242">
        <v>0</v>
      </c>
      <c r="Y700" s="243">
        <v>1699.5237000000002</v>
      </c>
      <c r="Z700" s="139">
        <v>1472.3237000000001</v>
      </c>
      <c r="AA700" s="139">
        <v>0</v>
      </c>
      <c r="AB700" s="139">
        <v>0</v>
      </c>
      <c r="AC700" s="139">
        <v>0</v>
      </c>
      <c r="AD700" s="149">
        <v>0</v>
      </c>
      <c r="AE700" s="139">
        <v>0</v>
      </c>
      <c r="AF700" s="139">
        <v>0</v>
      </c>
      <c r="AG700" s="140">
        <v>227.2</v>
      </c>
      <c r="AH700" s="142">
        <v>0</v>
      </c>
      <c r="AI700" s="247">
        <v>-66.676299999999628</v>
      </c>
      <c r="AJ700" s="138">
        <v>-66.676299999999856</v>
      </c>
      <c r="AK700" s="138">
        <v>0</v>
      </c>
      <c r="AL700" s="138">
        <v>0</v>
      </c>
      <c r="AM700" s="138">
        <v>0</v>
      </c>
      <c r="AN700" s="138">
        <v>0</v>
      </c>
      <c r="AO700" s="138">
        <v>0</v>
      </c>
      <c r="AP700" s="138">
        <v>0</v>
      </c>
      <c r="AQ700" s="138">
        <v>0</v>
      </c>
      <c r="AR700" s="241">
        <v>0</v>
      </c>
      <c r="AS700" s="247">
        <v>96.2248726078587</v>
      </c>
      <c r="AT700" s="138">
        <v>95.667556855100727</v>
      </c>
      <c r="AU700" s="138">
        <v>0</v>
      </c>
      <c r="AV700" s="138">
        <v>0</v>
      </c>
      <c r="AW700" s="138">
        <v>0</v>
      </c>
      <c r="AX700" s="138">
        <v>0</v>
      </c>
      <c r="AY700" s="138">
        <v>0</v>
      </c>
      <c r="AZ700" s="138">
        <v>0</v>
      </c>
      <c r="BA700" s="138">
        <v>100</v>
      </c>
      <c r="BB700" s="241">
        <v>0</v>
      </c>
    </row>
    <row r="701" spans="1:54" s="174" customFormat="1" ht="18" customHeight="1" x14ac:dyDescent="0.25">
      <c r="A701" s="244">
        <v>21</v>
      </c>
      <c r="B701" s="245">
        <v>226400</v>
      </c>
      <c r="C701" s="238">
        <v>694</v>
      </c>
      <c r="D701" s="239" t="s">
        <v>1822</v>
      </c>
      <c r="E701" s="247">
        <v>870.5</v>
      </c>
      <c r="F701" s="138">
        <v>706.5</v>
      </c>
      <c r="G701" s="138">
        <v>0</v>
      </c>
      <c r="H701" s="138">
        <v>0</v>
      </c>
      <c r="I701" s="138">
        <v>0</v>
      </c>
      <c r="J701" s="138">
        <v>0</v>
      </c>
      <c r="K701" s="138">
        <v>0</v>
      </c>
      <c r="L701" s="138">
        <v>0</v>
      </c>
      <c r="M701" s="138">
        <v>164</v>
      </c>
      <c r="N701" s="241">
        <v>0</v>
      </c>
      <c r="O701" s="240">
        <v>985.3</v>
      </c>
      <c r="P701" s="138">
        <v>821.3</v>
      </c>
      <c r="Q701" s="139">
        <v>0</v>
      </c>
      <c r="R701" s="139">
        <v>0</v>
      </c>
      <c r="S701" s="138">
        <v>0</v>
      </c>
      <c r="T701" s="139">
        <v>0</v>
      </c>
      <c r="U701" s="139">
        <v>0</v>
      </c>
      <c r="V701" s="139">
        <v>0</v>
      </c>
      <c r="W701" s="139">
        <v>164</v>
      </c>
      <c r="X701" s="242">
        <v>0</v>
      </c>
      <c r="Y701" s="243">
        <v>933.8877</v>
      </c>
      <c r="Z701" s="139">
        <v>769.8877</v>
      </c>
      <c r="AA701" s="139">
        <v>0</v>
      </c>
      <c r="AB701" s="139">
        <v>0</v>
      </c>
      <c r="AC701" s="139">
        <v>0</v>
      </c>
      <c r="AD701" s="149">
        <v>0</v>
      </c>
      <c r="AE701" s="139">
        <v>0</v>
      </c>
      <c r="AF701" s="139">
        <v>0</v>
      </c>
      <c r="AG701" s="140">
        <v>164</v>
      </c>
      <c r="AH701" s="142">
        <v>0</v>
      </c>
      <c r="AI701" s="247">
        <v>-51.412299999999959</v>
      </c>
      <c r="AJ701" s="138">
        <v>-51.412299999999959</v>
      </c>
      <c r="AK701" s="138">
        <v>0</v>
      </c>
      <c r="AL701" s="138">
        <v>0</v>
      </c>
      <c r="AM701" s="138">
        <v>0</v>
      </c>
      <c r="AN701" s="138">
        <v>0</v>
      </c>
      <c r="AO701" s="138">
        <v>0</v>
      </c>
      <c r="AP701" s="138">
        <v>0</v>
      </c>
      <c r="AQ701" s="138">
        <v>0</v>
      </c>
      <c r="AR701" s="241">
        <v>0</v>
      </c>
      <c r="AS701" s="247">
        <v>94.782066375723133</v>
      </c>
      <c r="AT701" s="138">
        <v>93.740131498843311</v>
      </c>
      <c r="AU701" s="138">
        <v>0</v>
      </c>
      <c r="AV701" s="138">
        <v>0</v>
      </c>
      <c r="AW701" s="138">
        <v>0</v>
      </c>
      <c r="AX701" s="138">
        <v>0</v>
      </c>
      <c r="AY701" s="138">
        <v>0</v>
      </c>
      <c r="AZ701" s="138">
        <v>0</v>
      </c>
      <c r="BA701" s="138">
        <v>100</v>
      </c>
      <c r="BB701" s="241">
        <v>0</v>
      </c>
    </row>
    <row r="702" spans="1:54" s="174" customFormat="1" ht="18" customHeight="1" x14ac:dyDescent="0.25">
      <c r="A702" s="244">
        <v>21</v>
      </c>
      <c r="B702" s="245">
        <v>226400</v>
      </c>
      <c r="C702" s="238">
        <v>695</v>
      </c>
      <c r="D702" s="239" t="s">
        <v>1823</v>
      </c>
      <c r="E702" s="247">
        <v>2169.1999999999998</v>
      </c>
      <c r="F702" s="138">
        <v>1787.2</v>
      </c>
      <c r="G702" s="138">
        <v>0</v>
      </c>
      <c r="H702" s="138">
        <v>0</v>
      </c>
      <c r="I702" s="138">
        <v>0</v>
      </c>
      <c r="J702" s="138">
        <v>0</v>
      </c>
      <c r="K702" s="138">
        <v>0</v>
      </c>
      <c r="L702" s="138">
        <v>0</v>
      </c>
      <c r="M702" s="138">
        <v>382</v>
      </c>
      <c r="N702" s="241">
        <v>0</v>
      </c>
      <c r="O702" s="240">
        <v>2381.5</v>
      </c>
      <c r="P702" s="138">
        <v>1999.5</v>
      </c>
      <c r="Q702" s="139">
        <v>0</v>
      </c>
      <c r="R702" s="139">
        <v>0</v>
      </c>
      <c r="S702" s="138">
        <v>0</v>
      </c>
      <c r="T702" s="139">
        <v>0</v>
      </c>
      <c r="U702" s="139">
        <v>0</v>
      </c>
      <c r="V702" s="139">
        <v>0</v>
      </c>
      <c r="W702" s="139">
        <v>382</v>
      </c>
      <c r="X702" s="242">
        <v>0</v>
      </c>
      <c r="Y702" s="243">
        <v>2381.5</v>
      </c>
      <c r="Z702" s="139">
        <v>1999.5</v>
      </c>
      <c r="AA702" s="139">
        <v>0</v>
      </c>
      <c r="AB702" s="139">
        <v>0</v>
      </c>
      <c r="AC702" s="139">
        <v>0</v>
      </c>
      <c r="AD702" s="149">
        <v>0</v>
      </c>
      <c r="AE702" s="139">
        <v>0</v>
      </c>
      <c r="AF702" s="139">
        <v>0</v>
      </c>
      <c r="AG702" s="140">
        <v>382</v>
      </c>
      <c r="AH702" s="142">
        <v>0</v>
      </c>
      <c r="AI702" s="247">
        <v>0</v>
      </c>
      <c r="AJ702" s="138">
        <v>0</v>
      </c>
      <c r="AK702" s="138">
        <v>0</v>
      </c>
      <c r="AL702" s="138">
        <v>0</v>
      </c>
      <c r="AM702" s="138">
        <v>0</v>
      </c>
      <c r="AN702" s="138">
        <v>0</v>
      </c>
      <c r="AO702" s="138">
        <v>0</v>
      </c>
      <c r="AP702" s="138">
        <v>0</v>
      </c>
      <c r="AQ702" s="138">
        <v>0</v>
      </c>
      <c r="AR702" s="241">
        <v>0</v>
      </c>
      <c r="AS702" s="247">
        <v>100</v>
      </c>
      <c r="AT702" s="138">
        <v>100</v>
      </c>
      <c r="AU702" s="138">
        <v>0</v>
      </c>
      <c r="AV702" s="138">
        <v>0</v>
      </c>
      <c r="AW702" s="138">
        <v>0</v>
      </c>
      <c r="AX702" s="138">
        <v>0</v>
      </c>
      <c r="AY702" s="138">
        <v>0</v>
      </c>
      <c r="AZ702" s="138">
        <v>0</v>
      </c>
      <c r="BA702" s="138">
        <v>100</v>
      </c>
      <c r="BB702" s="241">
        <v>0</v>
      </c>
    </row>
    <row r="703" spans="1:54" s="174" customFormat="1" ht="18" customHeight="1" x14ac:dyDescent="0.25">
      <c r="A703" s="244">
        <v>21</v>
      </c>
      <c r="B703" s="245">
        <v>226400</v>
      </c>
      <c r="C703" s="238">
        <v>696</v>
      </c>
      <c r="D703" s="239" t="s">
        <v>1824</v>
      </c>
      <c r="E703" s="247">
        <v>2191.1999999999998</v>
      </c>
      <c r="F703" s="138">
        <v>1790.8</v>
      </c>
      <c r="G703" s="138">
        <v>0</v>
      </c>
      <c r="H703" s="138">
        <v>0</v>
      </c>
      <c r="I703" s="138">
        <v>48.9</v>
      </c>
      <c r="J703" s="138">
        <v>0</v>
      </c>
      <c r="K703" s="138">
        <v>0</v>
      </c>
      <c r="L703" s="138">
        <v>0</v>
      </c>
      <c r="M703" s="138">
        <v>351.5</v>
      </c>
      <c r="N703" s="241">
        <v>0</v>
      </c>
      <c r="O703" s="240">
        <v>2520</v>
      </c>
      <c r="P703" s="138">
        <v>2119.6</v>
      </c>
      <c r="Q703" s="139">
        <v>0</v>
      </c>
      <c r="R703" s="139">
        <v>0</v>
      </c>
      <c r="S703" s="138">
        <v>0</v>
      </c>
      <c r="T703" s="139">
        <v>48.9</v>
      </c>
      <c r="U703" s="139">
        <v>0</v>
      </c>
      <c r="V703" s="139">
        <v>0</v>
      </c>
      <c r="W703" s="139">
        <v>351.5</v>
      </c>
      <c r="X703" s="242">
        <v>0</v>
      </c>
      <c r="Y703" s="243">
        <v>2513.9561999999996</v>
      </c>
      <c r="Z703" s="139">
        <v>2114.8233999999998</v>
      </c>
      <c r="AA703" s="139">
        <v>0</v>
      </c>
      <c r="AB703" s="139">
        <v>0</v>
      </c>
      <c r="AC703" s="139">
        <v>0</v>
      </c>
      <c r="AD703" s="149">
        <v>47.655500000000004</v>
      </c>
      <c r="AE703" s="139">
        <v>0</v>
      </c>
      <c r="AF703" s="139">
        <v>0</v>
      </c>
      <c r="AG703" s="140">
        <v>351.47730000000001</v>
      </c>
      <c r="AH703" s="142">
        <v>0</v>
      </c>
      <c r="AI703" s="247">
        <v>-6.043800000000374</v>
      </c>
      <c r="AJ703" s="138">
        <v>-4.7766000000001441</v>
      </c>
      <c r="AK703" s="138">
        <v>0</v>
      </c>
      <c r="AL703" s="138">
        <v>0</v>
      </c>
      <c r="AM703" s="138">
        <v>0</v>
      </c>
      <c r="AN703" s="138">
        <v>-1.2444999999999951</v>
      </c>
      <c r="AO703" s="138">
        <v>0</v>
      </c>
      <c r="AP703" s="138">
        <v>0</v>
      </c>
      <c r="AQ703" s="138">
        <v>-2.2699999999986176E-2</v>
      </c>
      <c r="AR703" s="241">
        <v>0</v>
      </c>
      <c r="AS703" s="247">
        <v>99.760166666666649</v>
      </c>
      <c r="AT703" s="138">
        <v>99.774646159652761</v>
      </c>
      <c r="AU703" s="138">
        <v>0</v>
      </c>
      <c r="AV703" s="138">
        <v>0</v>
      </c>
      <c r="AW703" s="138">
        <v>0</v>
      </c>
      <c r="AX703" s="138">
        <v>97.455010224948893</v>
      </c>
      <c r="AY703" s="138">
        <v>0</v>
      </c>
      <c r="AZ703" s="138">
        <v>0</v>
      </c>
      <c r="BA703" s="138">
        <v>99.993541963015659</v>
      </c>
      <c r="BB703" s="241">
        <v>0</v>
      </c>
    </row>
    <row r="704" spans="1:54" s="174" customFormat="1" ht="18" customHeight="1" x14ac:dyDescent="0.25">
      <c r="A704" s="244">
        <v>21</v>
      </c>
      <c r="B704" s="245">
        <v>226400</v>
      </c>
      <c r="C704" s="238">
        <v>697</v>
      </c>
      <c r="D704" s="239" t="s">
        <v>1825</v>
      </c>
      <c r="E704" s="247">
        <v>751.80000000000007</v>
      </c>
      <c r="F704" s="138">
        <v>625.1</v>
      </c>
      <c r="G704" s="138">
        <v>0</v>
      </c>
      <c r="H704" s="138">
        <v>0</v>
      </c>
      <c r="I704" s="138">
        <v>0</v>
      </c>
      <c r="J704" s="138">
        <v>0</v>
      </c>
      <c r="K704" s="138">
        <v>0</v>
      </c>
      <c r="L704" s="138">
        <v>0</v>
      </c>
      <c r="M704" s="138">
        <v>126.7</v>
      </c>
      <c r="N704" s="241">
        <v>0</v>
      </c>
      <c r="O704" s="240">
        <v>830.50000000000011</v>
      </c>
      <c r="P704" s="138">
        <v>703.80000000000007</v>
      </c>
      <c r="Q704" s="139">
        <v>0</v>
      </c>
      <c r="R704" s="139">
        <v>0</v>
      </c>
      <c r="S704" s="138">
        <v>0</v>
      </c>
      <c r="T704" s="139">
        <v>0</v>
      </c>
      <c r="U704" s="139">
        <v>0</v>
      </c>
      <c r="V704" s="139">
        <v>0</v>
      </c>
      <c r="W704" s="139">
        <v>126.7</v>
      </c>
      <c r="X704" s="242">
        <v>0</v>
      </c>
      <c r="Y704" s="243">
        <v>777.62900000000002</v>
      </c>
      <c r="Z704" s="139">
        <v>650.92899999999997</v>
      </c>
      <c r="AA704" s="139">
        <v>0</v>
      </c>
      <c r="AB704" s="139">
        <v>0</v>
      </c>
      <c r="AC704" s="139">
        <v>0</v>
      </c>
      <c r="AD704" s="149">
        <v>0</v>
      </c>
      <c r="AE704" s="139">
        <v>0</v>
      </c>
      <c r="AF704" s="139">
        <v>0</v>
      </c>
      <c r="AG704" s="140">
        <v>126.7</v>
      </c>
      <c r="AH704" s="142">
        <v>0</v>
      </c>
      <c r="AI704" s="247">
        <v>-52.871000000000095</v>
      </c>
      <c r="AJ704" s="138">
        <v>-52.871000000000095</v>
      </c>
      <c r="AK704" s="138">
        <v>0</v>
      </c>
      <c r="AL704" s="138">
        <v>0</v>
      </c>
      <c r="AM704" s="138">
        <v>0</v>
      </c>
      <c r="AN704" s="138">
        <v>0</v>
      </c>
      <c r="AO704" s="138">
        <v>0</v>
      </c>
      <c r="AP704" s="138">
        <v>0</v>
      </c>
      <c r="AQ704" s="138">
        <v>0</v>
      </c>
      <c r="AR704" s="241">
        <v>0</v>
      </c>
      <c r="AS704" s="247">
        <v>93.633835039133047</v>
      </c>
      <c r="AT704" s="138">
        <v>92.48778061949416</v>
      </c>
      <c r="AU704" s="138">
        <v>0</v>
      </c>
      <c r="AV704" s="138">
        <v>0</v>
      </c>
      <c r="AW704" s="138">
        <v>0</v>
      </c>
      <c r="AX704" s="138">
        <v>0</v>
      </c>
      <c r="AY704" s="138">
        <v>0</v>
      </c>
      <c r="AZ704" s="138">
        <v>0</v>
      </c>
      <c r="BA704" s="138">
        <v>100</v>
      </c>
      <c r="BB704" s="241">
        <v>0</v>
      </c>
    </row>
    <row r="705" spans="1:54" s="174" customFormat="1" ht="18" customHeight="1" x14ac:dyDescent="0.25">
      <c r="A705" s="244">
        <v>21</v>
      </c>
      <c r="B705" s="245">
        <v>226400</v>
      </c>
      <c r="C705" s="238">
        <v>698</v>
      </c>
      <c r="D705" s="239" t="s">
        <v>1826</v>
      </c>
      <c r="E705" s="247">
        <v>548.1</v>
      </c>
      <c r="F705" s="138">
        <v>432.7</v>
      </c>
      <c r="G705" s="138">
        <v>0</v>
      </c>
      <c r="H705" s="138">
        <v>0</v>
      </c>
      <c r="I705" s="138">
        <v>0</v>
      </c>
      <c r="J705" s="138">
        <v>0</v>
      </c>
      <c r="K705" s="138">
        <v>0</v>
      </c>
      <c r="L705" s="138">
        <v>0</v>
      </c>
      <c r="M705" s="138">
        <v>115.4</v>
      </c>
      <c r="N705" s="241">
        <v>0</v>
      </c>
      <c r="O705" s="240">
        <v>618.40000000000009</v>
      </c>
      <c r="P705" s="138">
        <v>503</v>
      </c>
      <c r="Q705" s="139">
        <v>0</v>
      </c>
      <c r="R705" s="139">
        <v>0</v>
      </c>
      <c r="S705" s="138">
        <v>0</v>
      </c>
      <c r="T705" s="139">
        <v>0</v>
      </c>
      <c r="U705" s="139">
        <v>0</v>
      </c>
      <c r="V705" s="139">
        <v>0</v>
      </c>
      <c r="W705" s="139">
        <v>115.4</v>
      </c>
      <c r="X705" s="242">
        <v>0</v>
      </c>
      <c r="Y705" s="243">
        <v>566.57500000000005</v>
      </c>
      <c r="Z705" s="139">
        <v>451.17599999999999</v>
      </c>
      <c r="AA705" s="139">
        <v>0</v>
      </c>
      <c r="AB705" s="139">
        <v>0</v>
      </c>
      <c r="AC705" s="139">
        <v>0</v>
      </c>
      <c r="AD705" s="149">
        <v>0</v>
      </c>
      <c r="AE705" s="139">
        <v>0</v>
      </c>
      <c r="AF705" s="139">
        <v>0</v>
      </c>
      <c r="AG705" s="140">
        <v>115.399</v>
      </c>
      <c r="AH705" s="142">
        <v>0</v>
      </c>
      <c r="AI705" s="247">
        <v>-51.825000000000045</v>
      </c>
      <c r="AJ705" s="138">
        <v>-51.824000000000012</v>
      </c>
      <c r="AK705" s="138">
        <v>0</v>
      </c>
      <c r="AL705" s="138">
        <v>0</v>
      </c>
      <c r="AM705" s="138">
        <v>0</v>
      </c>
      <c r="AN705" s="138">
        <v>0</v>
      </c>
      <c r="AO705" s="138">
        <v>0</v>
      </c>
      <c r="AP705" s="138">
        <v>0</v>
      </c>
      <c r="AQ705" s="138">
        <v>-1.0000000000047748E-3</v>
      </c>
      <c r="AR705" s="241">
        <v>0</v>
      </c>
      <c r="AS705" s="247">
        <v>91.619501940491588</v>
      </c>
      <c r="AT705" s="138">
        <v>89.697017892644141</v>
      </c>
      <c r="AU705" s="138">
        <v>0</v>
      </c>
      <c r="AV705" s="138">
        <v>0</v>
      </c>
      <c r="AW705" s="138">
        <v>0</v>
      </c>
      <c r="AX705" s="138">
        <v>0</v>
      </c>
      <c r="AY705" s="138">
        <v>0</v>
      </c>
      <c r="AZ705" s="138">
        <v>0</v>
      </c>
      <c r="BA705" s="138">
        <v>99.999133448873479</v>
      </c>
      <c r="BB705" s="241">
        <v>0</v>
      </c>
    </row>
    <row r="706" spans="1:54" s="174" customFormat="1" ht="18" customHeight="1" x14ac:dyDescent="0.25">
      <c r="A706" s="244">
        <v>21</v>
      </c>
      <c r="B706" s="245">
        <v>226400</v>
      </c>
      <c r="C706" s="238">
        <v>699</v>
      </c>
      <c r="D706" s="239" t="s">
        <v>1827</v>
      </c>
      <c r="E706" s="247">
        <v>1375.5</v>
      </c>
      <c r="F706" s="138">
        <v>1160</v>
      </c>
      <c r="G706" s="138">
        <v>0</v>
      </c>
      <c r="H706" s="138">
        <v>0</v>
      </c>
      <c r="I706" s="138">
        <v>0</v>
      </c>
      <c r="J706" s="138">
        <v>0</v>
      </c>
      <c r="K706" s="138">
        <v>0</v>
      </c>
      <c r="L706" s="138">
        <v>0</v>
      </c>
      <c r="M706" s="138">
        <v>215.5</v>
      </c>
      <c r="N706" s="241">
        <v>0</v>
      </c>
      <c r="O706" s="240">
        <v>1551.3999999999999</v>
      </c>
      <c r="P706" s="138">
        <v>1335.8999999999999</v>
      </c>
      <c r="Q706" s="139">
        <v>0</v>
      </c>
      <c r="R706" s="139">
        <v>0</v>
      </c>
      <c r="S706" s="138">
        <v>0</v>
      </c>
      <c r="T706" s="139">
        <v>0</v>
      </c>
      <c r="U706" s="139">
        <v>0</v>
      </c>
      <c r="V706" s="139">
        <v>0</v>
      </c>
      <c r="W706" s="139">
        <v>215.5</v>
      </c>
      <c r="X706" s="242">
        <v>0</v>
      </c>
      <c r="Y706" s="243">
        <v>1542.7774999999999</v>
      </c>
      <c r="Z706" s="139">
        <v>1327.2774999999999</v>
      </c>
      <c r="AA706" s="139">
        <v>0</v>
      </c>
      <c r="AB706" s="139">
        <v>0</v>
      </c>
      <c r="AC706" s="139">
        <v>0</v>
      </c>
      <c r="AD706" s="149">
        <v>0</v>
      </c>
      <c r="AE706" s="139">
        <v>0</v>
      </c>
      <c r="AF706" s="139">
        <v>0</v>
      </c>
      <c r="AG706" s="140">
        <v>215.5</v>
      </c>
      <c r="AH706" s="142">
        <v>0</v>
      </c>
      <c r="AI706" s="247">
        <v>-8.6224999999999454</v>
      </c>
      <c r="AJ706" s="138">
        <v>-8.6224999999999454</v>
      </c>
      <c r="AK706" s="138">
        <v>0</v>
      </c>
      <c r="AL706" s="138">
        <v>0</v>
      </c>
      <c r="AM706" s="138">
        <v>0</v>
      </c>
      <c r="AN706" s="138">
        <v>0</v>
      </c>
      <c r="AO706" s="138">
        <v>0</v>
      </c>
      <c r="AP706" s="138">
        <v>0</v>
      </c>
      <c r="AQ706" s="138">
        <v>0</v>
      </c>
      <c r="AR706" s="241">
        <v>0</v>
      </c>
      <c r="AS706" s="247">
        <v>99.444211679773105</v>
      </c>
      <c r="AT706" s="138">
        <v>99.3545549816603</v>
      </c>
      <c r="AU706" s="138">
        <v>0</v>
      </c>
      <c r="AV706" s="138">
        <v>0</v>
      </c>
      <c r="AW706" s="138">
        <v>0</v>
      </c>
      <c r="AX706" s="138">
        <v>0</v>
      </c>
      <c r="AY706" s="138">
        <v>0</v>
      </c>
      <c r="AZ706" s="138">
        <v>0</v>
      </c>
      <c r="BA706" s="138">
        <v>100</v>
      </c>
      <c r="BB706" s="241">
        <v>0</v>
      </c>
    </row>
    <row r="707" spans="1:54" s="174" customFormat="1" ht="18" customHeight="1" x14ac:dyDescent="0.25">
      <c r="A707" s="244">
        <v>21</v>
      </c>
      <c r="B707" s="245">
        <v>226400</v>
      </c>
      <c r="C707" s="238">
        <v>700</v>
      </c>
      <c r="D707" s="239" t="s">
        <v>1828</v>
      </c>
      <c r="E707" s="247">
        <v>1466.8000000000002</v>
      </c>
      <c r="F707" s="138">
        <v>1159.4000000000001</v>
      </c>
      <c r="G707" s="138">
        <v>0</v>
      </c>
      <c r="H707" s="138">
        <v>0</v>
      </c>
      <c r="I707" s="138">
        <v>0</v>
      </c>
      <c r="J707" s="138">
        <v>0</v>
      </c>
      <c r="K707" s="138">
        <v>0</v>
      </c>
      <c r="L707" s="138">
        <v>100</v>
      </c>
      <c r="M707" s="138">
        <v>207.4</v>
      </c>
      <c r="N707" s="241">
        <v>0</v>
      </c>
      <c r="O707" s="240">
        <v>2630.7</v>
      </c>
      <c r="P707" s="138">
        <v>1323.3</v>
      </c>
      <c r="Q707" s="139">
        <v>0</v>
      </c>
      <c r="R707" s="139">
        <v>0</v>
      </c>
      <c r="S707" s="138">
        <v>0</v>
      </c>
      <c r="T707" s="139">
        <v>0</v>
      </c>
      <c r="U707" s="139">
        <v>0</v>
      </c>
      <c r="V707" s="139">
        <v>1100</v>
      </c>
      <c r="W707" s="139">
        <v>207.4</v>
      </c>
      <c r="X707" s="242">
        <v>0</v>
      </c>
      <c r="Y707" s="243">
        <v>2630.2253999999998</v>
      </c>
      <c r="Z707" s="139">
        <v>1323.3</v>
      </c>
      <c r="AA707" s="139">
        <v>0</v>
      </c>
      <c r="AB707" s="139">
        <v>0</v>
      </c>
      <c r="AC707" s="139">
        <v>0</v>
      </c>
      <c r="AD707" s="149">
        <v>0</v>
      </c>
      <c r="AE707" s="139">
        <v>0</v>
      </c>
      <c r="AF707" s="139">
        <v>1099.9469999999999</v>
      </c>
      <c r="AG707" s="140">
        <v>206.97839999999999</v>
      </c>
      <c r="AH707" s="142">
        <v>0</v>
      </c>
      <c r="AI707" s="247">
        <v>-0.47460000000000946</v>
      </c>
      <c r="AJ707" s="138">
        <v>0</v>
      </c>
      <c r="AK707" s="138">
        <v>0</v>
      </c>
      <c r="AL707" s="138">
        <v>0</v>
      </c>
      <c r="AM707" s="138">
        <v>0</v>
      </c>
      <c r="AN707" s="138">
        <v>0</v>
      </c>
      <c r="AO707" s="138">
        <v>0</v>
      </c>
      <c r="AP707" s="138">
        <v>-5.3000000000110958E-2</v>
      </c>
      <c r="AQ707" s="138">
        <v>-0.42160000000001219</v>
      </c>
      <c r="AR707" s="241">
        <v>0</v>
      </c>
      <c r="AS707" s="247">
        <v>99.981959174364235</v>
      </c>
      <c r="AT707" s="138">
        <v>100</v>
      </c>
      <c r="AU707" s="138">
        <v>0</v>
      </c>
      <c r="AV707" s="138">
        <v>0</v>
      </c>
      <c r="AW707" s="138">
        <v>0</v>
      </c>
      <c r="AX707" s="138">
        <v>0</v>
      </c>
      <c r="AY707" s="138">
        <v>0</v>
      </c>
      <c r="AZ707" s="138">
        <v>99.995181818181806</v>
      </c>
      <c r="BA707" s="138">
        <v>99.796721311475395</v>
      </c>
      <c r="BB707" s="241">
        <v>0</v>
      </c>
    </row>
    <row r="708" spans="1:54" s="174" customFormat="1" ht="18" customHeight="1" x14ac:dyDescent="0.25">
      <c r="A708" s="244">
        <v>21</v>
      </c>
      <c r="B708" s="245">
        <v>226400</v>
      </c>
      <c r="C708" s="238">
        <v>701</v>
      </c>
      <c r="D708" s="239" t="s">
        <v>1829</v>
      </c>
      <c r="E708" s="247">
        <v>2169.2000000000003</v>
      </c>
      <c r="F708" s="138">
        <v>1869.4</v>
      </c>
      <c r="G708" s="138">
        <v>0</v>
      </c>
      <c r="H708" s="138">
        <v>0</v>
      </c>
      <c r="I708" s="138">
        <v>0</v>
      </c>
      <c r="J708" s="138">
        <v>0</v>
      </c>
      <c r="K708" s="138">
        <v>0</v>
      </c>
      <c r="L708" s="138">
        <v>0</v>
      </c>
      <c r="M708" s="138">
        <v>299.8</v>
      </c>
      <c r="N708" s="241">
        <v>0</v>
      </c>
      <c r="O708" s="240">
        <v>2315.3000000000002</v>
      </c>
      <c r="P708" s="138">
        <v>2015.5</v>
      </c>
      <c r="Q708" s="139">
        <v>0</v>
      </c>
      <c r="R708" s="139">
        <v>0</v>
      </c>
      <c r="S708" s="138">
        <v>0</v>
      </c>
      <c r="T708" s="139">
        <v>0</v>
      </c>
      <c r="U708" s="139">
        <v>0</v>
      </c>
      <c r="V708" s="139">
        <v>0</v>
      </c>
      <c r="W708" s="139">
        <v>299.8</v>
      </c>
      <c r="X708" s="242">
        <v>0</v>
      </c>
      <c r="Y708" s="243">
        <v>2110.3249000000001</v>
      </c>
      <c r="Z708" s="139">
        <v>1810.9039</v>
      </c>
      <c r="AA708" s="139">
        <v>0</v>
      </c>
      <c r="AB708" s="139">
        <v>0</v>
      </c>
      <c r="AC708" s="139">
        <v>0</v>
      </c>
      <c r="AD708" s="149">
        <v>0</v>
      </c>
      <c r="AE708" s="139">
        <v>0</v>
      </c>
      <c r="AF708" s="139">
        <v>0</v>
      </c>
      <c r="AG708" s="140">
        <v>299.42099999999999</v>
      </c>
      <c r="AH708" s="142">
        <v>0</v>
      </c>
      <c r="AI708" s="247">
        <v>-204.97510000000011</v>
      </c>
      <c r="AJ708" s="138">
        <v>-204.59609999999998</v>
      </c>
      <c r="AK708" s="138">
        <v>0</v>
      </c>
      <c r="AL708" s="138">
        <v>0</v>
      </c>
      <c r="AM708" s="138">
        <v>0</v>
      </c>
      <c r="AN708" s="138">
        <v>0</v>
      </c>
      <c r="AO708" s="138">
        <v>0</v>
      </c>
      <c r="AP708" s="138">
        <v>0</v>
      </c>
      <c r="AQ708" s="138">
        <v>-0.3790000000000191</v>
      </c>
      <c r="AR708" s="241">
        <v>0</v>
      </c>
      <c r="AS708" s="247">
        <v>91.146931283203031</v>
      </c>
      <c r="AT708" s="138">
        <v>89.848866286281321</v>
      </c>
      <c r="AU708" s="138">
        <v>0</v>
      </c>
      <c r="AV708" s="138">
        <v>0</v>
      </c>
      <c r="AW708" s="138">
        <v>0</v>
      </c>
      <c r="AX708" s="138">
        <v>0</v>
      </c>
      <c r="AY708" s="138">
        <v>0</v>
      </c>
      <c r="AZ708" s="138">
        <v>0</v>
      </c>
      <c r="BA708" s="138">
        <v>99.873582388258825</v>
      </c>
      <c r="BB708" s="241">
        <v>0</v>
      </c>
    </row>
    <row r="709" spans="1:54" s="174" customFormat="1" ht="18" customHeight="1" x14ac:dyDescent="0.25">
      <c r="A709" s="244">
        <v>21</v>
      </c>
      <c r="B709" s="245">
        <v>226400</v>
      </c>
      <c r="C709" s="238">
        <v>702</v>
      </c>
      <c r="D709" s="239" t="s">
        <v>1830</v>
      </c>
      <c r="E709" s="247">
        <v>1191.5999999999999</v>
      </c>
      <c r="F709" s="138">
        <v>991.1</v>
      </c>
      <c r="G709" s="138">
        <v>0</v>
      </c>
      <c r="H709" s="138">
        <v>0</v>
      </c>
      <c r="I709" s="138">
        <v>0</v>
      </c>
      <c r="J709" s="138">
        <v>0</v>
      </c>
      <c r="K709" s="138">
        <v>0</v>
      </c>
      <c r="L709" s="138">
        <v>0</v>
      </c>
      <c r="M709" s="138">
        <v>200.5</v>
      </c>
      <c r="N709" s="241">
        <v>0</v>
      </c>
      <c r="O709" s="240">
        <v>1285.5</v>
      </c>
      <c r="P709" s="138">
        <v>1085</v>
      </c>
      <c r="Q709" s="139">
        <v>0</v>
      </c>
      <c r="R709" s="139">
        <v>0</v>
      </c>
      <c r="S709" s="138">
        <v>0</v>
      </c>
      <c r="T709" s="139">
        <v>0</v>
      </c>
      <c r="U709" s="139">
        <v>0</v>
      </c>
      <c r="V709" s="139">
        <v>0</v>
      </c>
      <c r="W709" s="139">
        <v>200.5</v>
      </c>
      <c r="X709" s="242">
        <v>0</v>
      </c>
      <c r="Y709" s="243">
        <v>1050.1532</v>
      </c>
      <c r="Z709" s="139">
        <v>849.65319999999997</v>
      </c>
      <c r="AA709" s="139">
        <v>0</v>
      </c>
      <c r="AB709" s="139">
        <v>0</v>
      </c>
      <c r="AC709" s="139">
        <v>0</v>
      </c>
      <c r="AD709" s="149">
        <v>0</v>
      </c>
      <c r="AE709" s="139">
        <v>0</v>
      </c>
      <c r="AF709" s="139">
        <v>0</v>
      </c>
      <c r="AG709" s="140">
        <v>200.5</v>
      </c>
      <c r="AH709" s="142">
        <v>0</v>
      </c>
      <c r="AI709" s="247">
        <v>-235.34680000000003</v>
      </c>
      <c r="AJ709" s="138">
        <v>-235.34680000000003</v>
      </c>
      <c r="AK709" s="138">
        <v>0</v>
      </c>
      <c r="AL709" s="138">
        <v>0</v>
      </c>
      <c r="AM709" s="138">
        <v>0</v>
      </c>
      <c r="AN709" s="138">
        <v>0</v>
      </c>
      <c r="AO709" s="138">
        <v>0</v>
      </c>
      <c r="AP709" s="138">
        <v>0</v>
      </c>
      <c r="AQ709" s="138">
        <v>0</v>
      </c>
      <c r="AR709" s="241">
        <v>0</v>
      </c>
      <c r="AS709" s="247">
        <v>81.692197588486977</v>
      </c>
      <c r="AT709" s="138">
        <v>78.309050691244238</v>
      </c>
      <c r="AU709" s="138">
        <v>0</v>
      </c>
      <c r="AV709" s="138">
        <v>0</v>
      </c>
      <c r="AW709" s="138">
        <v>0</v>
      </c>
      <c r="AX709" s="138">
        <v>0</v>
      </c>
      <c r="AY709" s="138">
        <v>0</v>
      </c>
      <c r="AZ709" s="138">
        <v>0</v>
      </c>
      <c r="BA709" s="138">
        <v>100</v>
      </c>
      <c r="BB709" s="241">
        <v>0</v>
      </c>
    </row>
    <row r="710" spans="1:54" s="174" customFormat="1" ht="18" customHeight="1" x14ac:dyDescent="0.25">
      <c r="A710" s="244">
        <v>21</v>
      </c>
      <c r="B710" s="245">
        <v>226400</v>
      </c>
      <c r="C710" s="238">
        <v>703</v>
      </c>
      <c r="D710" s="239" t="s">
        <v>1831</v>
      </c>
      <c r="E710" s="247">
        <v>3180.3</v>
      </c>
      <c r="F710" s="138">
        <v>2551.3000000000002</v>
      </c>
      <c r="G710" s="138">
        <v>0</v>
      </c>
      <c r="H710" s="138">
        <v>0</v>
      </c>
      <c r="I710" s="138">
        <v>0</v>
      </c>
      <c r="J710" s="138">
        <v>0</v>
      </c>
      <c r="K710" s="138">
        <v>0</v>
      </c>
      <c r="L710" s="138">
        <v>0</v>
      </c>
      <c r="M710" s="138">
        <v>629</v>
      </c>
      <c r="N710" s="241">
        <v>0</v>
      </c>
      <c r="O710" s="240">
        <v>3640.2</v>
      </c>
      <c r="P710" s="138">
        <v>3011.2</v>
      </c>
      <c r="Q710" s="139">
        <v>0</v>
      </c>
      <c r="R710" s="139">
        <v>0</v>
      </c>
      <c r="S710" s="138">
        <v>0</v>
      </c>
      <c r="T710" s="139">
        <v>0</v>
      </c>
      <c r="U710" s="139">
        <v>0</v>
      </c>
      <c r="V710" s="139">
        <v>0</v>
      </c>
      <c r="W710" s="139">
        <v>629</v>
      </c>
      <c r="X710" s="242">
        <v>0</v>
      </c>
      <c r="Y710" s="243">
        <v>3137.5752999999995</v>
      </c>
      <c r="Z710" s="139">
        <v>2508.6355999999996</v>
      </c>
      <c r="AA710" s="139">
        <v>0</v>
      </c>
      <c r="AB710" s="139">
        <v>0</v>
      </c>
      <c r="AC710" s="139">
        <v>0</v>
      </c>
      <c r="AD710" s="149">
        <v>0</v>
      </c>
      <c r="AE710" s="139">
        <v>0</v>
      </c>
      <c r="AF710" s="139">
        <v>0</v>
      </c>
      <c r="AG710" s="140">
        <v>628.93970000000002</v>
      </c>
      <c r="AH710" s="142">
        <v>0</v>
      </c>
      <c r="AI710" s="247">
        <v>-502.6247000000003</v>
      </c>
      <c r="AJ710" s="138">
        <v>-502.56440000000021</v>
      </c>
      <c r="AK710" s="138">
        <v>0</v>
      </c>
      <c r="AL710" s="138">
        <v>0</v>
      </c>
      <c r="AM710" s="138">
        <v>0</v>
      </c>
      <c r="AN710" s="138">
        <v>0</v>
      </c>
      <c r="AO710" s="138">
        <v>0</v>
      </c>
      <c r="AP710" s="138">
        <v>0</v>
      </c>
      <c r="AQ710" s="138">
        <v>-6.0299999999983811E-2</v>
      </c>
      <c r="AR710" s="241">
        <v>0</v>
      </c>
      <c r="AS710" s="247">
        <v>86.192387780891153</v>
      </c>
      <c r="AT710" s="138">
        <v>83.310162061636547</v>
      </c>
      <c r="AU710" s="138">
        <v>0</v>
      </c>
      <c r="AV710" s="138">
        <v>0</v>
      </c>
      <c r="AW710" s="138">
        <v>0</v>
      </c>
      <c r="AX710" s="138">
        <v>0</v>
      </c>
      <c r="AY710" s="138">
        <v>0</v>
      </c>
      <c r="AZ710" s="138">
        <v>0</v>
      </c>
      <c r="BA710" s="138">
        <v>99.990413354531</v>
      </c>
      <c r="BB710" s="241">
        <v>0</v>
      </c>
    </row>
    <row r="711" spans="1:54" s="174" customFormat="1" ht="18" customHeight="1" x14ac:dyDescent="0.25">
      <c r="A711" s="244">
        <v>21</v>
      </c>
      <c r="B711" s="245">
        <v>226400</v>
      </c>
      <c r="C711" s="238">
        <v>704</v>
      </c>
      <c r="D711" s="239" t="s">
        <v>1832</v>
      </c>
      <c r="E711" s="247">
        <v>3430.3</v>
      </c>
      <c r="F711" s="138">
        <v>2997</v>
      </c>
      <c r="G711" s="138">
        <v>0</v>
      </c>
      <c r="H711" s="138">
        <v>0</v>
      </c>
      <c r="I711" s="138">
        <v>0</v>
      </c>
      <c r="J711" s="138">
        <v>0</v>
      </c>
      <c r="K711" s="138">
        <v>0</v>
      </c>
      <c r="L711" s="138">
        <v>0</v>
      </c>
      <c r="M711" s="138">
        <v>433.3</v>
      </c>
      <c r="N711" s="241">
        <v>0</v>
      </c>
      <c r="O711" s="240">
        <v>3803.9</v>
      </c>
      <c r="P711" s="138">
        <v>3370.6</v>
      </c>
      <c r="Q711" s="139">
        <v>0</v>
      </c>
      <c r="R711" s="139">
        <v>0</v>
      </c>
      <c r="S711" s="138">
        <v>0</v>
      </c>
      <c r="T711" s="139">
        <v>0</v>
      </c>
      <c r="U711" s="139">
        <v>0</v>
      </c>
      <c r="V711" s="139">
        <v>0</v>
      </c>
      <c r="W711" s="139">
        <v>433.3</v>
      </c>
      <c r="X711" s="242">
        <v>0</v>
      </c>
      <c r="Y711" s="243">
        <v>3387.6808999999998</v>
      </c>
      <c r="Z711" s="139">
        <v>2954.413</v>
      </c>
      <c r="AA711" s="139">
        <v>0</v>
      </c>
      <c r="AB711" s="139">
        <v>0</v>
      </c>
      <c r="AC711" s="139">
        <v>0</v>
      </c>
      <c r="AD711" s="149">
        <v>0</v>
      </c>
      <c r="AE711" s="139">
        <v>0</v>
      </c>
      <c r="AF711" s="139">
        <v>0</v>
      </c>
      <c r="AG711" s="140">
        <v>433.2679</v>
      </c>
      <c r="AH711" s="142">
        <v>0</v>
      </c>
      <c r="AI711" s="247">
        <v>-416.21910000000025</v>
      </c>
      <c r="AJ711" s="138">
        <v>-416.1869999999999</v>
      </c>
      <c r="AK711" s="138">
        <v>0</v>
      </c>
      <c r="AL711" s="138">
        <v>0</v>
      </c>
      <c r="AM711" s="138">
        <v>0</v>
      </c>
      <c r="AN711" s="138">
        <v>0</v>
      </c>
      <c r="AO711" s="138">
        <v>0</v>
      </c>
      <c r="AP711" s="138">
        <v>0</v>
      </c>
      <c r="AQ711" s="138">
        <v>-3.2100000000014006E-2</v>
      </c>
      <c r="AR711" s="241">
        <v>0</v>
      </c>
      <c r="AS711" s="247">
        <v>89.058095638686609</v>
      </c>
      <c r="AT711" s="138">
        <v>87.652435768112497</v>
      </c>
      <c r="AU711" s="138">
        <v>0</v>
      </c>
      <c r="AV711" s="138">
        <v>0</v>
      </c>
      <c r="AW711" s="138">
        <v>0</v>
      </c>
      <c r="AX711" s="138">
        <v>0</v>
      </c>
      <c r="AY711" s="138">
        <v>0</v>
      </c>
      <c r="AZ711" s="138">
        <v>0</v>
      </c>
      <c r="BA711" s="138">
        <v>99.99259173782599</v>
      </c>
      <c r="BB711" s="241">
        <v>0</v>
      </c>
    </row>
    <row r="712" spans="1:54" s="174" customFormat="1" ht="18" customHeight="1" x14ac:dyDescent="0.25">
      <c r="A712" s="244">
        <v>21</v>
      </c>
      <c r="B712" s="245">
        <v>226400</v>
      </c>
      <c r="C712" s="238">
        <v>705</v>
      </c>
      <c r="D712" s="239" t="s">
        <v>1833</v>
      </c>
      <c r="E712" s="247">
        <v>1337.3</v>
      </c>
      <c r="F712" s="138">
        <v>1178.7</v>
      </c>
      <c r="G712" s="138">
        <v>0</v>
      </c>
      <c r="H712" s="138">
        <v>0</v>
      </c>
      <c r="I712" s="138">
        <v>0</v>
      </c>
      <c r="J712" s="138">
        <v>0</v>
      </c>
      <c r="K712" s="138">
        <v>0</v>
      </c>
      <c r="L712" s="138">
        <v>0</v>
      </c>
      <c r="M712" s="138">
        <v>158.6</v>
      </c>
      <c r="N712" s="241">
        <v>0</v>
      </c>
      <c r="O712" s="240">
        <v>1480.1</v>
      </c>
      <c r="P712" s="138">
        <v>1321.5</v>
      </c>
      <c r="Q712" s="139">
        <v>0</v>
      </c>
      <c r="R712" s="139">
        <v>0</v>
      </c>
      <c r="S712" s="138">
        <v>0</v>
      </c>
      <c r="T712" s="139">
        <v>0</v>
      </c>
      <c r="U712" s="139">
        <v>0</v>
      </c>
      <c r="V712" s="139">
        <v>0</v>
      </c>
      <c r="W712" s="139">
        <v>158.6</v>
      </c>
      <c r="X712" s="242">
        <v>0</v>
      </c>
      <c r="Y712" s="243">
        <v>1385.5816</v>
      </c>
      <c r="Z712" s="139">
        <v>1227.5456999999999</v>
      </c>
      <c r="AA712" s="139">
        <v>0</v>
      </c>
      <c r="AB712" s="139">
        <v>0</v>
      </c>
      <c r="AC712" s="139">
        <v>0</v>
      </c>
      <c r="AD712" s="149">
        <v>0</v>
      </c>
      <c r="AE712" s="139">
        <v>0</v>
      </c>
      <c r="AF712" s="139">
        <v>0</v>
      </c>
      <c r="AG712" s="140">
        <v>158.0359</v>
      </c>
      <c r="AH712" s="142">
        <v>0</v>
      </c>
      <c r="AI712" s="247">
        <v>-94.518399999999929</v>
      </c>
      <c r="AJ712" s="138">
        <v>-93.954300000000103</v>
      </c>
      <c r="AK712" s="138">
        <v>0</v>
      </c>
      <c r="AL712" s="138">
        <v>0</v>
      </c>
      <c r="AM712" s="138">
        <v>0</v>
      </c>
      <c r="AN712" s="138">
        <v>0</v>
      </c>
      <c r="AO712" s="138">
        <v>0</v>
      </c>
      <c r="AP712" s="138">
        <v>0</v>
      </c>
      <c r="AQ712" s="138">
        <v>-0.56409999999999627</v>
      </c>
      <c r="AR712" s="241">
        <v>0</v>
      </c>
      <c r="AS712" s="247">
        <v>93.614053104519968</v>
      </c>
      <c r="AT712" s="138">
        <v>92.890329171396132</v>
      </c>
      <c r="AU712" s="138">
        <v>0</v>
      </c>
      <c r="AV712" s="138">
        <v>0</v>
      </c>
      <c r="AW712" s="138">
        <v>0</v>
      </c>
      <c r="AX712" s="138">
        <v>0</v>
      </c>
      <c r="AY712" s="138">
        <v>0</v>
      </c>
      <c r="AZ712" s="138">
        <v>0</v>
      </c>
      <c r="BA712" s="138">
        <v>99.64432534678437</v>
      </c>
      <c r="BB712" s="241">
        <v>0</v>
      </c>
    </row>
    <row r="713" spans="1:54" s="174" customFormat="1" ht="18" customHeight="1" x14ac:dyDescent="0.25">
      <c r="A713" s="244">
        <v>21</v>
      </c>
      <c r="B713" s="245">
        <v>226400</v>
      </c>
      <c r="C713" s="238">
        <v>706</v>
      </c>
      <c r="D713" s="239" t="s">
        <v>1834</v>
      </c>
      <c r="E713" s="247">
        <v>1381.8</v>
      </c>
      <c r="F713" s="138">
        <v>1059.3</v>
      </c>
      <c r="G713" s="138">
        <v>0</v>
      </c>
      <c r="H713" s="138">
        <v>0</v>
      </c>
      <c r="I713" s="138">
        <v>0</v>
      </c>
      <c r="J713" s="138">
        <v>0</v>
      </c>
      <c r="K713" s="138">
        <v>0</v>
      </c>
      <c r="L713" s="138">
        <v>0</v>
      </c>
      <c r="M713" s="138">
        <v>322.5</v>
      </c>
      <c r="N713" s="241">
        <v>0</v>
      </c>
      <c r="O713" s="240">
        <v>1578.1000000000001</v>
      </c>
      <c r="P713" s="138">
        <v>1255.6000000000001</v>
      </c>
      <c r="Q713" s="139">
        <v>0</v>
      </c>
      <c r="R713" s="139">
        <v>0</v>
      </c>
      <c r="S713" s="138">
        <v>0</v>
      </c>
      <c r="T713" s="139">
        <v>0</v>
      </c>
      <c r="U713" s="139">
        <v>0</v>
      </c>
      <c r="V713" s="139">
        <v>0</v>
      </c>
      <c r="W713" s="139">
        <v>322.5</v>
      </c>
      <c r="X713" s="242">
        <v>0</v>
      </c>
      <c r="Y713" s="243">
        <v>1442.9268</v>
      </c>
      <c r="Z713" s="139">
        <v>1120.4802999999999</v>
      </c>
      <c r="AA713" s="139">
        <v>0</v>
      </c>
      <c r="AB713" s="139">
        <v>0</v>
      </c>
      <c r="AC713" s="139">
        <v>0</v>
      </c>
      <c r="AD713" s="149">
        <v>0</v>
      </c>
      <c r="AE713" s="139">
        <v>0</v>
      </c>
      <c r="AF713" s="139">
        <v>0</v>
      </c>
      <c r="AG713" s="140">
        <v>322.44650000000001</v>
      </c>
      <c r="AH713" s="142">
        <v>0</v>
      </c>
      <c r="AI713" s="247">
        <v>-135.17320000000018</v>
      </c>
      <c r="AJ713" s="138">
        <v>-135.11970000000019</v>
      </c>
      <c r="AK713" s="138">
        <v>0</v>
      </c>
      <c r="AL713" s="138">
        <v>0</v>
      </c>
      <c r="AM713" s="138">
        <v>0</v>
      </c>
      <c r="AN713" s="138">
        <v>0</v>
      </c>
      <c r="AO713" s="138">
        <v>0</v>
      </c>
      <c r="AP713" s="138">
        <v>0</v>
      </c>
      <c r="AQ713" s="138">
        <v>-5.3499999999985448E-2</v>
      </c>
      <c r="AR713" s="241">
        <v>0</v>
      </c>
      <c r="AS713" s="247">
        <v>91.43443381281287</v>
      </c>
      <c r="AT713" s="138">
        <v>89.238634915578203</v>
      </c>
      <c r="AU713" s="138">
        <v>0</v>
      </c>
      <c r="AV713" s="138">
        <v>0</v>
      </c>
      <c r="AW713" s="138">
        <v>0</v>
      </c>
      <c r="AX713" s="138">
        <v>0</v>
      </c>
      <c r="AY713" s="138">
        <v>0</v>
      </c>
      <c r="AZ713" s="138">
        <v>0</v>
      </c>
      <c r="BA713" s="138">
        <v>99.983410852713178</v>
      </c>
      <c r="BB713" s="241">
        <v>0</v>
      </c>
    </row>
    <row r="714" spans="1:54" s="174" customFormat="1" ht="18" customHeight="1" x14ac:dyDescent="0.25">
      <c r="A714" s="244">
        <v>21</v>
      </c>
      <c r="B714" s="245">
        <v>226400</v>
      </c>
      <c r="C714" s="238">
        <v>707</v>
      </c>
      <c r="D714" s="239" t="s">
        <v>1835</v>
      </c>
      <c r="E714" s="247">
        <v>896.40000000000009</v>
      </c>
      <c r="F714" s="138">
        <v>751.2</v>
      </c>
      <c r="G714" s="138">
        <v>0</v>
      </c>
      <c r="H714" s="138">
        <v>0</v>
      </c>
      <c r="I714" s="138">
        <v>0</v>
      </c>
      <c r="J714" s="138">
        <v>0</v>
      </c>
      <c r="K714" s="138">
        <v>0</v>
      </c>
      <c r="L714" s="138">
        <v>0</v>
      </c>
      <c r="M714" s="138">
        <v>145.19999999999999</v>
      </c>
      <c r="N714" s="241">
        <v>0</v>
      </c>
      <c r="O714" s="240">
        <v>1025.5999999999999</v>
      </c>
      <c r="P714" s="138">
        <v>880.4</v>
      </c>
      <c r="Q714" s="139">
        <v>0</v>
      </c>
      <c r="R714" s="139">
        <v>0</v>
      </c>
      <c r="S714" s="138">
        <v>0</v>
      </c>
      <c r="T714" s="139">
        <v>0</v>
      </c>
      <c r="U714" s="139">
        <v>0</v>
      </c>
      <c r="V714" s="139">
        <v>0</v>
      </c>
      <c r="W714" s="139">
        <v>145.19999999999999</v>
      </c>
      <c r="X714" s="242">
        <v>0</v>
      </c>
      <c r="Y714" s="243">
        <v>984.87090000000012</v>
      </c>
      <c r="Z714" s="139">
        <v>839.67190000000005</v>
      </c>
      <c r="AA714" s="139">
        <v>0</v>
      </c>
      <c r="AB714" s="139">
        <v>0</v>
      </c>
      <c r="AC714" s="139">
        <v>0</v>
      </c>
      <c r="AD714" s="149">
        <v>0</v>
      </c>
      <c r="AE714" s="139">
        <v>0</v>
      </c>
      <c r="AF714" s="139">
        <v>0</v>
      </c>
      <c r="AG714" s="140">
        <v>145.19900000000001</v>
      </c>
      <c r="AH714" s="142">
        <v>0</v>
      </c>
      <c r="AI714" s="247">
        <v>-40.729099999999789</v>
      </c>
      <c r="AJ714" s="138">
        <v>-40.728099999999927</v>
      </c>
      <c r="AK714" s="138">
        <v>0</v>
      </c>
      <c r="AL714" s="138">
        <v>0</v>
      </c>
      <c r="AM714" s="138">
        <v>0</v>
      </c>
      <c r="AN714" s="138">
        <v>0</v>
      </c>
      <c r="AO714" s="138">
        <v>0</v>
      </c>
      <c r="AP714" s="138">
        <v>0</v>
      </c>
      <c r="AQ714" s="138">
        <v>-9.9999999997635314E-4</v>
      </c>
      <c r="AR714" s="241">
        <v>0</v>
      </c>
      <c r="AS714" s="247">
        <v>96.028753900156033</v>
      </c>
      <c r="AT714" s="138">
        <v>95.373909586551576</v>
      </c>
      <c r="AU714" s="138">
        <v>0</v>
      </c>
      <c r="AV714" s="138">
        <v>0</v>
      </c>
      <c r="AW714" s="138">
        <v>0</v>
      </c>
      <c r="AX714" s="138">
        <v>0</v>
      </c>
      <c r="AY714" s="138">
        <v>0</v>
      </c>
      <c r="AZ714" s="138">
        <v>0</v>
      </c>
      <c r="BA714" s="138">
        <v>99.99931129476586</v>
      </c>
      <c r="BB714" s="241">
        <v>0</v>
      </c>
    </row>
    <row r="715" spans="1:54" s="174" customFormat="1" ht="18" customHeight="1" x14ac:dyDescent="0.25">
      <c r="A715" s="244">
        <v>21</v>
      </c>
      <c r="B715" s="245">
        <v>226400</v>
      </c>
      <c r="C715" s="238">
        <v>708</v>
      </c>
      <c r="D715" s="239" t="s">
        <v>1836</v>
      </c>
      <c r="E715" s="247">
        <v>1337.3</v>
      </c>
      <c r="F715" s="138">
        <v>1114.8</v>
      </c>
      <c r="G715" s="138">
        <v>0</v>
      </c>
      <c r="H715" s="138">
        <v>0</v>
      </c>
      <c r="I715" s="138">
        <v>0</v>
      </c>
      <c r="J715" s="138">
        <v>0</v>
      </c>
      <c r="K715" s="138">
        <v>0</v>
      </c>
      <c r="L715" s="138">
        <v>0</v>
      </c>
      <c r="M715" s="138">
        <v>222.5</v>
      </c>
      <c r="N715" s="241">
        <v>0</v>
      </c>
      <c r="O715" s="240">
        <v>1972.0000000000002</v>
      </c>
      <c r="P715" s="138">
        <v>1220.8</v>
      </c>
      <c r="Q715" s="139">
        <v>0</v>
      </c>
      <c r="R715" s="139">
        <v>0</v>
      </c>
      <c r="S715" s="138">
        <v>0</v>
      </c>
      <c r="T715" s="139">
        <v>0</v>
      </c>
      <c r="U715" s="139">
        <v>0</v>
      </c>
      <c r="V715" s="139">
        <v>528.70000000000005</v>
      </c>
      <c r="W715" s="139">
        <v>222.5</v>
      </c>
      <c r="X715" s="242">
        <v>0</v>
      </c>
      <c r="Y715" s="243">
        <v>1971.27</v>
      </c>
      <c r="Z715" s="139">
        <v>1220.8</v>
      </c>
      <c r="AA715" s="139">
        <v>0</v>
      </c>
      <c r="AB715" s="139">
        <v>0</v>
      </c>
      <c r="AC715" s="139">
        <v>0</v>
      </c>
      <c r="AD715" s="149">
        <v>0</v>
      </c>
      <c r="AE715" s="139">
        <v>0</v>
      </c>
      <c r="AF715" s="139">
        <v>528.67399999999998</v>
      </c>
      <c r="AG715" s="140">
        <v>221.79599999999999</v>
      </c>
      <c r="AH715" s="142">
        <v>0</v>
      </c>
      <c r="AI715" s="247">
        <v>-0.73000000000024556</v>
      </c>
      <c r="AJ715" s="138">
        <v>0</v>
      </c>
      <c r="AK715" s="138">
        <v>0</v>
      </c>
      <c r="AL715" s="138">
        <v>0</v>
      </c>
      <c r="AM715" s="138">
        <v>0</v>
      </c>
      <c r="AN715" s="138">
        <v>0</v>
      </c>
      <c r="AO715" s="138">
        <v>0</v>
      </c>
      <c r="AP715" s="138">
        <v>-2.6000000000067303E-2</v>
      </c>
      <c r="AQ715" s="138">
        <v>-0.70400000000000773</v>
      </c>
      <c r="AR715" s="241">
        <v>0</v>
      </c>
      <c r="AS715" s="247">
        <v>99.962981744421896</v>
      </c>
      <c r="AT715" s="138">
        <v>100</v>
      </c>
      <c r="AU715" s="138">
        <v>0</v>
      </c>
      <c r="AV715" s="138">
        <v>0</v>
      </c>
      <c r="AW715" s="138">
        <v>0</v>
      </c>
      <c r="AX715" s="138">
        <v>0</v>
      </c>
      <c r="AY715" s="138">
        <v>0</v>
      </c>
      <c r="AZ715" s="138">
        <v>99.995082277283885</v>
      </c>
      <c r="BA715" s="138">
        <v>99.683595505617973</v>
      </c>
      <c r="BB715" s="241">
        <v>0</v>
      </c>
    </row>
    <row r="716" spans="1:54" s="174" customFormat="1" ht="18" customHeight="1" x14ac:dyDescent="0.25">
      <c r="A716" s="244">
        <v>21</v>
      </c>
      <c r="B716" s="245">
        <v>226400</v>
      </c>
      <c r="C716" s="238">
        <v>709</v>
      </c>
      <c r="D716" s="239" t="s">
        <v>1837</v>
      </c>
      <c r="E716" s="247">
        <v>904.5</v>
      </c>
      <c r="F716" s="138">
        <v>749.1</v>
      </c>
      <c r="G716" s="138">
        <v>0</v>
      </c>
      <c r="H716" s="138">
        <v>0</v>
      </c>
      <c r="I716" s="138">
        <v>0</v>
      </c>
      <c r="J716" s="138">
        <v>0</v>
      </c>
      <c r="K716" s="138">
        <v>0</v>
      </c>
      <c r="L716" s="138">
        <v>0</v>
      </c>
      <c r="M716" s="138">
        <v>155.4</v>
      </c>
      <c r="N716" s="241">
        <v>0</v>
      </c>
      <c r="O716" s="240">
        <v>1013.4000000000001</v>
      </c>
      <c r="P716" s="138">
        <v>858</v>
      </c>
      <c r="Q716" s="139">
        <v>0</v>
      </c>
      <c r="R716" s="139">
        <v>0</v>
      </c>
      <c r="S716" s="138">
        <v>0</v>
      </c>
      <c r="T716" s="139">
        <v>0</v>
      </c>
      <c r="U716" s="139">
        <v>0</v>
      </c>
      <c r="V716" s="139">
        <v>0</v>
      </c>
      <c r="W716" s="139">
        <v>155.4</v>
      </c>
      <c r="X716" s="242">
        <v>0</v>
      </c>
      <c r="Y716" s="243">
        <v>1013.4</v>
      </c>
      <c r="Z716" s="139">
        <v>858</v>
      </c>
      <c r="AA716" s="139">
        <v>0</v>
      </c>
      <c r="AB716" s="139">
        <v>0</v>
      </c>
      <c r="AC716" s="139">
        <v>0</v>
      </c>
      <c r="AD716" s="149">
        <v>0</v>
      </c>
      <c r="AE716" s="139">
        <v>0</v>
      </c>
      <c r="AF716" s="139">
        <v>0</v>
      </c>
      <c r="AG716" s="140">
        <v>155.4</v>
      </c>
      <c r="AH716" s="142">
        <v>0</v>
      </c>
      <c r="AI716" s="247">
        <v>0</v>
      </c>
      <c r="AJ716" s="138">
        <v>0</v>
      </c>
      <c r="AK716" s="138">
        <v>0</v>
      </c>
      <c r="AL716" s="138">
        <v>0</v>
      </c>
      <c r="AM716" s="138">
        <v>0</v>
      </c>
      <c r="AN716" s="138">
        <v>0</v>
      </c>
      <c r="AO716" s="138">
        <v>0</v>
      </c>
      <c r="AP716" s="138">
        <v>0</v>
      </c>
      <c r="AQ716" s="138">
        <v>0</v>
      </c>
      <c r="AR716" s="241">
        <v>0</v>
      </c>
      <c r="AS716" s="247">
        <v>99.999999999999986</v>
      </c>
      <c r="AT716" s="138">
        <v>100</v>
      </c>
      <c r="AU716" s="138">
        <v>0</v>
      </c>
      <c r="AV716" s="138">
        <v>0</v>
      </c>
      <c r="AW716" s="138">
        <v>0</v>
      </c>
      <c r="AX716" s="138">
        <v>0</v>
      </c>
      <c r="AY716" s="138">
        <v>0</v>
      </c>
      <c r="AZ716" s="138">
        <v>0</v>
      </c>
      <c r="BA716" s="138">
        <v>100</v>
      </c>
      <c r="BB716" s="241">
        <v>0</v>
      </c>
    </row>
    <row r="717" spans="1:54" s="174" customFormat="1" ht="18" customHeight="1" x14ac:dyDescent="0.25">
      <c r="A717" s="244">
        <v>21</v>
      </c>
      <c r="B717" s="245">
        <v>226400</v>
      </c>
      <c r="C717" s="238">
        <v>710</v>
      </c>
      <c r="D717" s="239" t="s">
        <v>1817</v>
      </c>
      <c r="E717" s="247">
        <v>36107.899999999994</v>
      </c>
      <c r="F717" s="138">
        <v>33074.199999999997</v>
      </c>
      <c r="G717" s="138">
        <v>0</v>
      </c>
      <c r="H717" s="138">
        <v>0</v>
      </c>
      <c r="I717" s="138">
        <v>49</v>
      </c>
      <c r="J717" s="138">
        <v>0</v>
      </c>
      <c r="K717" s="138">
        <v>0</v>
      </c>
      <c r="L717" s="138">
        <v>0</v>
      </c>
      <c r="M717" s="138">
        <v>2984.7</v>
      </c>
      <c r="N717" s="241">
        <v>0</v>
      </c>
      <c r="O717" s="240">
        <v>38439.499999999993</v>
      </c>
      <c r="P717" s="138">
        <v>35405.799999999996</v>
      </c>
      <c r="Q717" s="139">
        <v>0</v>
      </c>
      <c r="R717" s="139">
        <v>0</v>
      </c>
      <c r="S717" s="138">
        <v>0</v>
      </c>
      <c r="T717" s="139">
        <v>49</v>
      </c>
      <c r="U717" s="139">
        <v>0</v>
      </c>
      <c r="V717" s="139">
        <v>0</v>
      </c>
      <c r="W717" s="139">
        <v>2984.7</v>
      </c>
      <c r="X717" s="242">
        <v>0</v>
      </c>
      <c r="Y717" s="243">
        <v>38390.499999999993</v>
      </c>
      <c r="Z717" s="139">
        <v>35405.799999999996</v>
      </c>
      <c r="AA717" s="139">
        <v>0</v>
      </c>
      <c r="AB717" s="139">
        <v>0</v>
      </c>
      <c r="AC717" s="139">
        <v>0</v>
      </c>
      <c r="AD717" s="149">
        <v>0</v>
      </c>
      <c r="AE717" s="139">
        <v>0</v>
      </c>
      <c r="AF717" s="139">
        <v>0</v>
      </c>
      <c r="AG717" s="140">
        <v>2984.7</v>
      </c>
      <c r="AH717" s="142">
        <v>0</v>
      </c>
      <c r="AI717" s="247">
        <v>-49</v>
      </c>
      <c r="AJ717" s="138">
        <v>0</v>
      </c>
      <c r="AK717" s="138">
        <v>0</v>
      </c>
      <c r="AL717" s="138">
        <v>0</v>
      </c>
      <c r="AM717" s="138">
        <v>0</v>
      </c>
      <c r="AN717" s="138">
        <v>-49</v>
      </c>
      <c r="AO717" s="138">
        <v>0</v>
      </c>
      <c r="AP717" s="138">
        <v>0</v>
      </c>
      <c r="AQ717" s="138">
        <v>0</v>
      </c>
      <c r="AR717" s="241">
        <v>0</v>
      </c>
      <c r="AS717" s="247">
        <v>99.872526957946903</v>
      </c>
      <c r="AT717" s="138">
        <v>100</v>
      </c>
      <c r="AU717" s="138">
        <v>0</v>
      </c>
      <c r="AV717" s="138">
        <v>0</v>
      </c>
      <c r="AW717" s="138">
        <v>0</v>
      </c>
      <c r="AX717" s="138">
        <v>0</v>
      </c>
      <c r="AY717" s="138">
        <v>0</v>
      </c>
      <c r="AZ717" s="138">
        <v>0</v>
      </c>
      <c r="BA717" s="138">
        <v>100</v>
      </c>
      <c r="BB717" s="241">
        <v>0</v>
      </c>
    </row>
    <row r="718" spans="1:54" s="174" customFormat="1" ht="18" customHeight="1" x14ac:dyDescent="0.25">
      <c r="A718" s="244">
        <v>21</v>
      </c>
      <c r="B718" s="245">
        <v>226400</v>
      </c>
      <c r="C718" s="238">
        <v>711</v>
      </c>
      <c r="D718" s="239" t="s">
        <v>1838</v>
      </c>
      <c r="E718" s="247">
        <v>3051.5</v>
      </c>
      <c r="F718" s="138">
        <v>2623.2</v>
      </c>
      <c r="G718" s="138">
        <v>0</v>
      </c>
      <c r="H718" s="138">
        <v>0</v>
      </c>
      <c r="I718" s="138">
        <v>0</v>
      </c>
      <c r="J718" s="138">
        <v>0</v>
      </c>
      <c r="K718" s="138">
        <v>0</v>
      </c>
      <c r="L718" s="138">
        <v>0</v>
      </c>
      <c r="M718" s="138">
        <v>428.3</v>
      </c>
      <c r="N718" s="241">
        <v>0</v>
      </c>
      <c r="O718" s="240">
        <v>3460.4</v>
      </c>
      <c r="P718" s="138">
        <v>3032.1</v>
      </c>
      <c r="Q718" s="139">
        <v>0</v>
      </c>
      <c r="R718" s="139">
        <v>0</v>
      </c>
      <c r="S718" s="138">
        <v>0</v>
      </c>
      <c r="T718" s="139">
        <v>0</v>
      </c>
      <c r="U718" s="139">
        <v>0</v>
      </c>
      <c r="V718" s="139">
        <v>0</v>
      </c>
      <c r="W718" s="139">
        <v>428.3</v>
      </c>
      <c r="X718" s="242">
        <v>0</v>
      </c>
      <c r="Y718" s="243">
        <v>3396.5860000000002</v>
      </c>
      <c r="Z718" s="139">
        <v>2968.2860000000001</v>
      </c>
      <c r="AA718" s="139">
        <v>0</v>
      </c>
      <c r="AB718" s="139">
        <v>0</v>
      </c>
      <c r="AC718" s="139">
        <v>0</v>
      </c>
      <c r="AD718" s="149">
        <v>0</v>
      </c>
      <c r="AE718" s="139">
        <v>0</v>
      </c>
      <c r="AF718" s="139">
        <v>0</v>
      </c>
      <c r="AG718" s="140">
        <v>428.3</v>
      </c>
      <c r="AH718" s="142">
        <v>0</v>
      </c>
      <c r="AI718" s="247">
        <v>-63.813999999999851</v>
      </c>
      <c r="AJ718" s="138">
        <v>-63.813999999999851</v>
      </c>
      <c r="AK718" s="138">
        <v>0</v>
      </c>
      <c r="AL718" s="138">
        <v>0</v>
      </c>
      <c r="AM718" s="138">
        <v>0</v>
      </c>
      <c r="AN718" s="138">
        <v>0</v>
      </c>
      <c r="AO718" s="138">
        <v>0</v>
      </c>
      <c r="AP718" s="138">
        <v>0</v>
      </c>
      <c r="AQ718" s="138">
        <v>0</v>
      </c>
      <c r="AR718" s="241">
        <v>0</v>
      </c>
      <c r="AS718" s="247">
        <v>98.155877933186915</v>
      </c>
      <c r="AT718" s="138">
        <v>97.895386036080609</v>
      </c>
      <c r="AU718" s="138">
        <v>0</v>
      </c>
      <c r="AV718" s="138">
        <v>0</v>
      </c>
      <c r="AW718" s="138">
        <v>0</v>
      </c>
      <c r="AX718" s="138">
        <v>0</v>
      </c>
      <c r="AY718" s="138">
        <v>0</v>
      </c>
      <c r="AZ718" s="138">
        <v>0</v>
      </c>
      <c r="BA718" s="138">
        <v>100</v>
      </c>
      <c r="BB718" s="241">
        <v>0</v>
      </c>
    </row>
    <row r="719" spans="1:54" s="174" customFormat="1" ht="18" customHeight="1" x14ac:dyDescent="0.25">
      <c r="A719" s="244">
        <v>21</v>
      </c>
      <c r="B719" s="245">
        <v>226400</v>
      </c>
      <c r="C719" s="238">
        <v>712</v>
      </c>
      <c r="D719" s="239" t="s">
        <v>1839</v>
      </c>
      <c r="E719" s="247">
        <v>7530.6</v>
      </c>
      <c r="F719" s="138">
        <v>5486.1</v>
      </c>
      <c r="G719" s="138">
        <v>0</v>
      </c>
      <c r="H719" s="138">
        <v>0</v>
      </c>
      <c r="I719" s="138">
        <v>0</v>
      </c>
      <c r="J719" s="138">
        <v>0</v>
      </c>
      <c r="K719" s="138">
        <v>0</v>
      </c>
      <c r="L719" s="138">
        <v>1100</v>
      </c>
      <c r="M719" s="138">
        <v>944.5</v>
      </c>
      <c r="N719" s="241">
        <v>0</v>
      </c>
      <c r="O719" s="240">
        <v>9498.9000000000033</v>
      </c>
      <c r="P719" s="138">
        <v>6254.4000000000005</v>
      </c>
      <c r="Q719" s="139">
        <v>0</v>
      </c>
      <c r="R719" s="139">
        <v>0</v>
      </c>
      <c r="S719" s="138">
        <v>0</v>
      </c>
      <c r="T719" s="139">
        <v>0</v>
      </c>
      <c r="U719" s="139">
        <v>0</v>
      </c>
      <c r="V719" s="139">
        <v>2300</v>
      </c>
      <c r="W719" s="139">
        <v>944.5</v>
      </c>
      <c r="X719" s="242">
        <v>0</v>
      </c>
      <c r="Y719" s="243">
        <v>9249.4114000000009</v>
      </c>
      <c r="Z719" s="139">
        <v>6006.1114000000007</v>
      </c>
      <c r="AA719" s="139">
        <v>0</v>
      </c>
      <c r="AB719" s="139">
        <v>0</v>
      </c>
      <c r="AC719" s="139">
        <v>0</v>
      </c>
      <c r="AD719" s="149">
        <v>0</v>
      </c>
      <c r="AE719" s="139">
        <v>0</v>
      </c>
      <c r="AF719" s="139">
        <v>2298.8000000000002</v>
      </c>
      <c r="AG719" s="140">
        <v>944.5</v>
      </c>
      <c r="AH719" s="142">
        <v>0</v>
      </c>
      <c r="AI719" s="247">
        <v>-249.48860000000241</v>
      </c>
      <c r="AJ719" s="138">
        <v>-248.28859999999986</v>
      </c>
      <c r="AK719" s="138">
        <v>0</v>
      </c>
      <c r="AL719" s="138">
        <v>0</v>
      </c>
      <c r="AM719" s="138">
        <v>0</v>
      </c>
      <c r="AN719" s="138">
        <v>0</v>
      </c>
      <c r="AO719" s="138">
        <v>0</v>
      </c>
      <c r="AP719" s="138">
        <v>-1.1999999999998181</v>
      </c>
      <c r="AQ719" s="138">
        <v>0</v>
      </c>
      <c r="AR719" s="241">
        <v>0</v>
      </c>
      <c r="AS719" s="247">
        <v>97.373500089484025</v>
      </c>
      <c r="AT719" s="138">
        <v>96.030177155282686</v>
      </c>
      <c r="AU719" s="138">
        <v>0</v>
      </c>
      <c r="AV719" s="138">
        <v>0</v>
      </c>
      <c r="AW719" s="138">
        <v>0</v>
      </c>
      <c r="AX719" s="138">
        <v>0</v>
      </c>
      <c r="AY719" s="138">
        <v>0</v>
      </c>
      <c r="AZ719" s="138">
        <v>99.947826086956525</v>
      </c>
      <c r="BA719" s="138">
        <v>100</v>
      </c>
      <c r="BB719" s="241">
        <v>0</v>
      </c>
    </row>
    <row r="720" spans="1:54" s="174" customFormat="1" ht="18" customHeight="1" x14ac:dyDescent="0.25">
      <c r="A720" s="244">
        <v>21</v>
      </c>
      <c r="B720" s="245">
        <v>226400</v>
      </c>
      <c r="C720" s="238">
        <v>713</v>
      </c>
      <c r="D720" s="239" t="s">
        <v>1840</v>
      </c>
      <c r="E720" s="247">
        <v>1877.9</v>
      </c>
      <c r="F720" s="138">
        <v>1577.7</v>
      </c>
      <c r="G720" s="138">
        <v>0</v>
      </c>
      <c r="H720" s="138">
        <v>0</v>
      </c>
      <c r="I720" s="138">
        <v>0</v>
      </c>
      <c r="J720" s="138">
        <v>0</v>
      </c>
      <c r="K720" s="138">
        <v>0</v>
      </c>
      <c r="L720" s="138">
        <v>0</v>
      </c>
      <c r="M720" s="138">
        <v>300.2</v>
      </c>
      <c r="N720" s="241">
        <v>0</v>
      </c>
      <c r="O720" s="240">
        <v>2042</v>
      </c>
      <c r="P720" s="138">
        <v>1741.8000000000002</v>
      </c>
      <c r="Q720" s="139">
        <v>0</v>
      </c>
      <c r="R720" s="139">
        <v>0</v>
      </c>
      <c r="S720" s="138">
        <v>0</v>
      </c>
      <c r="T720" s="139">
        <v>0</v>
      </c>
      <c r="U720" s="139">
        <v>0</v>
      </c>
      <c r="V720" s="139">
        <v>0</v>
      </c>
      <c r="W720" s="139">
        <v>300.2</v>
      </c>
      <c r="X720" s="242">
        <v>0</v>
      </c>
      <c r="Y720" s="243">
        <v>1760.4762000000001</v>
      </c>
      <c r="Z720" s="139">
        <v>1460.2762</v>
      </c>
      <c r="AA720" s="139">
        <v>0</v>
      </c>
      <c r="AB720" s="139">
        <v>0</v>
      </c>
      <c r="AC720" s="139">
        <v>0</v>
      </c>
      <c r="AD720" s="149">
        <v>0</v>
      </c>
      <c r="AE720" s="139">
        <v>0</v>
      </c>
      <c r="AF720" s="139">
        <v>0</v>
      </c>
      <c r="AG720" s="140">
        <v>300.2</v>
      </c>
      <c r="AH720" s="142">
        <v>0</v>
      </c>
      <c r="AI720" s="247">
        <v>-281.52379999999994</v>
      </c>
      <c r="AJ720" s="138">
        <v>-281.52380000000016</v>
      </c>
      <c r="AK720" s="138">
        <v>0</v>
      </c>
      <c r="AL720" s="138">
        <v>0</v>
      </c>
      <c r="AM720" s="138">
        <v>0</v>
      </c>
      <c r="AN720" s="138">
        <v>0</v>
      </c>
      <c r="AO720" s="138">
        <v>0</v>
      </c>
      <c r="AP720" s="138">
        <v>0</v>
      </c>
      <c r="AQ720" s="138">
        <v>0</v>
      </c>
      <c r="AR720" s="241">
        <v>0</v>
      </c>
      <c r="AS720" s="247">
        <v>86.213330068560239</v>
      </c>
      <c r="AT720" s="138">
        <v>83.837191411183824</v>
      </c>
      <c r="AU720" s="138">
        <v>0</v>
      </c>
      <c r="AV720" s="138">
        <v>0</v>
      </c>
      <c r="AW720" s="138">
        <v>0</v>
      </c>
      <c r="AX720" s="138">
        <v>0</v>
      </c>
      <c r="AY720" s="138">
        <v>0</v>
      </c>
      <c r="AZ720" s="138">
        <v>0</v>
      </c>
      <c r="BA720" s="138">
        <v>100</v>
      </c>
      <c r="BB720" s="241">
        <v>0</v>
      </c>
    </row>
    <row r="721" spans="1:54" s="174" customFormat="1" ht="18" customHeight="1" x14ac:dyDescent="0.25">
      <c r="A721" s="244">
        <v>21</v>
      </c>
      <c r="B721" s="245">
        <v>226400</v>
      </c>
      <c r="C721" s="238">
        <v>714</v>
      </c>
      <c r="D721" s="239" t="s">
        <v>1841</v>
      </c>
      <c r="E721" s="247">
        <v>728.9</v>
      </c>
      <c r="F721" s="138">
        <v>605.1</v>
      </c>
      <c r="G721" s="138">
        <v>0</v>
      </c>
      <c r="H721" s="138">
        <v>0</v>
      </c>
      <c r="I721" s="138">
        <v>0</v>
      </c>
      <c r="J721" s="138">
        <v>0</v>
      </c>
      <c r="K721" s="138">
        <v>0</v>
      </c>
      <c r="L721" s="138">
        <v>0</v>
      </c>
      <c r="M721" s="138">
        <v>123.8</v>
      </c>
      <c r="N721" s="241">
        <v>0</v>
      </c>
      <c r="O721" s="240">
        <v>825.6</v>
      </c>
      <c r="P721" s="138">
        <v>701.80000000000007</v>
      </c>
      <c r="Q721" s="139">
        <v>0</v>
      </c>
      <c r="R721" s="139">
        <v>0</v>
      </c>
      <c r="S721" s="138">
        <v>0</v>
      </c>
      <c r="T721" s="139">
        <v>0</v>
      </c>
      <c r="U721" s="139">
        <v>0</v>
      </c>
      <c r="V721" s="139">
        <v>0</v>
      </c>
      <c r="W721" s="139">
        <v>123.8</v>
      </c>
      <c r="X721" s="242">
        <v>0</v>
      </c>
      <c r="Y721" s="243">
        <v>762.53779999999995</v>
      </c>
      <c r="Z721" s="139">
        <v>638.73779999999999</v>
      </c>
      <c r="AA721" s="139">
        <v>0</v>
      </c>
      <c r="AB721" s="139">
        <v>0</v>
      </c>
      <c r="AC721" s="139">
        <v>0</v>
      </c>
      <c r="AD721" s="149">
        <v>0</v>
      </c>
      <c r="AE721" s="139">
        <v>0</v>
      </c>
      <c r="AF721" s="139">
        <v>0</v>
      </c>
      <c r="AG721" s="140">
        <v>123.8</v>
      </c>
      <c r="AH721" s="142">
        <v>0</v>
      </c>
      <c r="AI721" s="247">
        <v>-63.062200000000075</v>
      </c>
      <c r="AJ721" s="138">
        <v>-63.062200000000075</v>
      </c>
      <c r="AK721" s="138">
        <v>0</v>
      </c>
      <c r="AL721" s="138">
        <v>0</v>
      </c>
      <c r="AM721" s="138">
        <v>0</v>
      </c>
      <c r="AN721" s="138">
        <v>0</v>
      </c>
      <c r="AO721" s="138">
        <v>0</v>
      </c>
      <c r="AP721" s="138">
        <v>0</v>
      </c>
      <c r="AQ721" s="138">
        <v>0</v>
      </c>
      <c r="AR721" s="241">
        <v>0</v>
      </c>
      <c r="AS721" s="247">
        <v>92.361652131782932</v>
      </c>
      <c r="AT721" s="138">
        <v>91.014220575662577</v>
      </c>
      <c r="AU721" s="138">
        <v>0</v>
      </c>
      <c r="AV721" s="138">
        <v>0</v>
      </c>
      <c r="AW721" s="138">
        <v>0</v>
      </c>
      <c r="AX721" s="138">
        <v>0</v>
      </c>
      <c r="AY721" s="138">
        <v>0</v>
      </c>
      <c r="AZ721" s="138">
        <v>0</v>
      </c>
      <c r="BA721" s="138">
        <v>100</v>
      </c>
      <c r="BB721" s="241">
        <v>0</v>
      </c>
    </row>
    <row r="722" spans="1:54" s="174" customFormat="1" ht="18" customHeight="1" x14ac:dyDescent="0.25">
      <c r="A722" s="244">
        <v>21</v>
      </c>
      <c r="B722" s="245">
        <v>226400</v>
      </c>
      <c r="C722" s="238">
        <v>715</v>
      </c>
      <c r="D722" s="239" t="s">
        <v>1842</v>
      </c>
      <c r="E722" s="247">
        <v>930.69999999999993</v>
      </c>
      <c r="F722" s="138">
        <v>825.3</v>
      </c>
      <c r="G722" s="138">
        <v>0</v>
      </c>
      <c r="H722" s="138">
        <v>0</v>
      </c>
      <c r="I722" s="138">
        <v>0</v>
      </c>
      <c r="J722" s="138">
        <v>0</v>
      </c>
      <c r="K722" s="138">
        <v>0</v>
      </c>
      <c r="L722" s="138">
        <v>0</v>
      </c>
      <c r="M722" s="138">
        <v>105.4</v>
      </c>
      <c r="N722" s="241">
        <v>0</v>
      </c>
      <c r="O722" s="240">
        <v>1026</v>
      </c>
      <c r="P722" s="138">
        <v>920.6</v>
      </c>
      <c r="Q722" s="139">
        <v>0</v>
      </c>
      <c r="R722" s="139">
        <v>0</v>
      </c>
      <c r="S722" s="138">
        <v>0</v>
      </c>
      <c r="T722" s="139">
        <v>0</v>
      </c>
      <c r="U722" s="139">
        <v>0</v>
      </c>
      <c r="V722" s="139">
        <v>0</v>
      </c>
      <c r="W722" s="139">
        <v>105.4</v>
      </c>
      <c r="X722" s="242">
        <v>0</v>
      </c>
      <c r="Y722" s="243">
        <v>1022.4472999999999</v>
      </c>
      <c r="Z722" s="139">
        <v>917.04729999999995</v>
      </c>
      <c r="AA722" s="139">
        <v>0</v>
      </c>
      <c r="AB722" s="139">
        <v>0</v>
      </c>
      <c r="AC722" s="139">
        <v>0</v>
      </c>
      <c r="AD722" s="149">
        <v>0</v>
      </c>
      <c r="AE722" s="139">
        <v>0</v>
      </c>
      <c r="AF722" s="139">
        <v>0</v>
      </c>
      <c r="AG722" s="140">
        <v>105.4</v>
      </c>
      <c r="AH722" s="142">
        <v>0</v>
      </c>
      <c r="AI722" s="247">
        <v>-3.5527000000000726</v>
      </c>
      <c r="AJ722" s="138">
        <v>-3.5527000000000726</v>
      </c>
      <c r="AK722" s="138">
        <v>0</v>
      </c>
      <c r="AL722" s="138">
        <v>0</v>
      </c>
      <c r="AM722" s="138">
        <v>0</v>
      </c>
      <c r="AN722" s="138">
        <v>0</v>
      </c>
      <c r="AO722" s="138">
        <v>0</v>
      </c>
      <c r="AP722" s="138">
        <v>0</v>
      </c>
      <c r="AQ722" s="138">
        <v>0</v>
      </c>
      <c r="AR722" s="241">
        <v>0</v>
      </c>
      <c r="AS722" s="247">
        <v>99.653732943469777</v>
      </c>
      <c r="AT722" s="138">
        <v>99.614088637844873</v>
      </c>
      <c r="AU722" s="138">
        <v>0</v>
      </c>
      <c r="AV722" s="138">
        <v>0</v>
      </c>
      <c r="AW722" s="138">
        <v>0</v>
      </c>
      <c r="AX722" s="138">
        <v>0</v>
      </c>
      <c r="AY722" s="138">
        <v>0</v>
      </c>
      <c r="AZ722" s="138">
        <v>0</v>
      </c>
      <c r="BA722" s="138">
        <v>100</v>
      </c>
      <c r="BB722" s="241">
        <v>0</v>
      </c>
    </row>
    <row r="723" spans="1:54" s="174" customFormat="1" ht="18" customHeight="1" x14ac:dyDescent="0.25">
      <c r="A723" s="244">
        <v>21</v>
      </c>
      <c r="B723" s="245">
        <v>226400</v>
      </c>
      <c r="C723" s="238">
        <v>716</v>
      </c>
      <c r="D723" s="239" t="s">
        <v>1843</v>
      </c>
      <c r="E723" s="247">
        <v>2294</v>
      </c>
      <c r="F723" s="138">
        <v>1974</v>
      </c>
      <c r="G723" s="138">
        <v>0</v>
      </c>
      <c r="H723" s="138">
        <v>0</v>
      </c>
      <c r="I723" s="138">
        <v>0</v>
      </c>
      <c r="J723" s="138">
        <v>0</v>
      </c>
      <c r="K723" s="138">
        <v>0</v>
      </c>
      <c r="L723" s="138">
        <v>0</v>
      </c>
      <c r="M723" s="138">
        <v>320</v>
      </c>
      <c r="N723" s="241">
        <v>0</v>
      </c>
      <c r="O723" s="240">
        <v>2588.8999999999996</v>
      </c>
      <c r="P723" s="138">
        <v>2268.8999999999996</v>
      </c>
      <c r="Q723" s="139">
        <v>0</v>
      </c>
      <c r="R723" s="139">
        <v>0</v>
      </c>
      <c r="S723" s="138">
        <v>0</v>
      </c>
      <c r="T723" s="139">
        <v>0</v>
      </c>
      <c r="U723" s="139">
        <v>0</v>
      </c>
      <c r="V723" s="139">
        <v>0</v>
      </c>
      <c r="W723" s="139">
        <v>320</v>
      </c>
      <c r="X723" s="242">
        <v>0</v>
      </c>
      <c r="Y723" s="243">
        <v>2409.7259999999997</v>
      </c>
      <c r="Z723" s="139">
        <v>2089.7269999999999</v>
      </c>
      <c r="AA723" s="139">
        <v>0</v>
      </c>
      <c r="AB723" s="139">
        <v>0</v>
      </c>
      <c r="AC723" s="139">
        <v>0</v>
      </c>
      <c r="AD723" s="149">
        <v>0</v>
      </c>
      <c r="AE723" s="139">
        <v>0</v>
      </c>
      <c r="AF723" s="139">
        <v>0</v>
      </c>
      <c r="AG723" s="140">
        <v>319.99900000000002</v>
      </c>
      <c r="AH723" s="142">
        <v>0</v>
      </c>
      <c r="AI723" s="247">
        <v>-179.17399999999998</v>
      </c>
      <c r="AJ723" s="138">
        <v>-179.17299999999977</v>
      </c>
      <c r="AK723" s="138">
        <v>0</v>
      </c>
      <c r="AL723" s="138">
        <v>0</v>
      </c>
      <c r="AM723" s="138">
        <v>0</v>
      </c>
      <c r="AN723" s="138">
        <v>0</v>
      </c>
      <c r="AO723" s="138">
        <v>0</v>
      </c>
      <c r="AP723" s="138">
        <v>0</v>
      </c>
      <c r="AQ723" s="138">
        <v>-9.9999999997635314E-4</v>
      </c>
      <c r="AR723" s="241">
        <v>0</v>
      </c>
      <c r="AS723" s="247">
        <v>93.079145583066165</v>
      </c>
      <c r="AT723" s="138">
        <v>92.103089602891274</v>
      </c>
      <c r="AU723" s="138">
        <v>0</v>
      </c>
      <c r="AV723" s="138">
        <v>0</v>
      </c>
      <c r="AW723" s="138">
        <v>0</v>
      </c>
      <c r="AX723" s="138">
        <v>0</v>
      </c>
      <c r="AY723" s="138">
        <v>0</v>
      </c>
      <c r="AZ723" s="138">
        <v>0</v>
      </c>
      <c r="BA723" s="138">
        <v>99.999687500000007</v>
      </c>
      <c r="BB723" s="241">
        <v>0</v>
      </c>
    </row>
    <row r="724" spans="1:54" s="174" customFormat="1" ht="18" customHeight="1" x14ac:dyDescent="0.25">
      <c r="A724" s="244">
        <v>21</v>
      </c>
      <c r="B724" s="245">
        <v>226400</v>
      </c>
      <c r="C724" s="238">
        <v>717</v>
      </c>
      <c r="D724" s="239" t="s">
        <v>1844</v>
      </c>
      <c r="E724" s="247">
        <v>1954.6</v>
      </c>
      <c r="F724" s="138">
        <v>1685.2</v>
      </c>
      <c r="G724" s="138">
        <v>0</v>
      </c>
      <c r="H724" s="138">
        <v>0</v>
      </c>
      <c r="I724" s="138">
        <v>0</v>
      </c>
      <c r="J724" s="138">
        <v>0</v>
      </c>
      <c r="K724" s="138">
        <v>0</v>
      </c>
      <c r="L724" s="138">
        <v>0</v>
      </c>
      <c r="M724" s="138">
        <v>269.39999999999998</v>
      </c>
      <c r="N724" s="241">
        <v>0</v>
      </c>
      <c r="O724" s="240">
        <v>2167.6999999999998</v>
      </c>
      <c r="P724" s="138">
        <v>1898.3000000000002</v>
      </c>
      <c r="Q724" s="139">
        <v>0</v>
      </c>
      <c r="R724" s="139">
        <v>0</v>
      </c>
      <c r="S724" s="138">
        <v>0</v>
      </c>
      <c r="T724" s="139">
        <v>0</v>
      </c>
      <c r="U724" s="139">
        <v>0</v>
      </c>
      <c r="V724" s="139">
        <v>0</v>
      </c>
      <c r="W724" s="139">
        <v>269.39999999999998</v>
      </c>
      <c r="X724" s="242">
        <v>0</v>
      </c>
      <c r="Y724" s="243">
        <v>2167.7000000000003</v>
      </c>
      <c r="Z724" s="139">
        <v>1898.3000000000002</v>
      </c>
      <c r="AA724" s="139">
        <v>0</v>
      </c>
      <c r="AB724" s="139">
        <v>0</v>
      </c>
      <c r="AC724" s="139">
        <v>0</v>
      </c>
      <c r="AD724" s="149">
        <v>0</v>
      </c>
      <c r="AE724" s="139">
        <v>0</v>
      </c>
      <c r="AF724" s="139">
        <v>0</v>
      </c>
      <c r="AG724" s="140">
        <v>269.39999999999998</v>
      </c>
      <c r="AH724" s="142">
        <v>0</v>
      </c>
      <c r="AI724" s="247">
        <v>0</v>
      </c>
      <c r="AJ724" s="138">
        <v>0</v>
      </c>
      <c r="AK724" s="138">
        <v>0</v>
      </c>
      <c r="AL724" s="138">
        <v>0</v>
      </c>
      <c r="AM724" s="138">
        <v>0</v>
      </c>
      <c r="AN724" s="138">
        <v>0</v>
      </c>
      <c r="AO724" s="138">
        <v>0</v>
      </c>
      <c r="AP724" s="138">
        <v>0</v>
      </c>
      <c r="AQ724" s="138">
        <v>0</v>
      </c>
      <c r="AR724" s="241">
        <v>0</v>
      </c>
      <c r="AS724" s="247">
        <v>100.00000000000003</v>
      </c>
      <c r="AT724" s="138">
        <v>100</v>
      </c>
      <c r="AU724" s="138">
        <v>0</v>
      </c>
      <c r="AV724" s="138">
        <v>0</v>
      </c>
      <c r="AW724" s="138">
        <v>0</v>
      </c>
      <c r="AX724" s="138">
        <v>0</v>
      </c>
      <c r="AY724" s="138">
        <v>0</v>
      </c>
      <c r="AZ724" s="138">
        <v>0</v>
      </c>
      <c r="BA724" s="138">
        <v>100</v>
      </c>
      <c r="BB724" s="241">
        <v>0</v>
      </c>
    </row>
    <row r="725" spans="1:54" s="174" customFormat="1" ht="18" customHeight="1" x14ac:dyDescent="0.25">
      <c r="A725" s="244">
        <v>21</v>
      </c>
      <c r="B725" s="245">
        <v>226400</v>
      </c>
      <c r="C725" s="238">
        <v>718</v>
      </c>
      <c r="D725" s="239" t="s">
        <v>1845</v>
      </c>
      <c r="E725" s="247">
        <v>1228.0999999999999</v>
      </c>
      <c r="F725" s="138">
        <v>737.5</v>
      </c>
      <c r="G725" s="138">
        <v>0</v>
      </c>
      <c r="H725" s="138">
        <v>0</v>
      </c>
      <c r="I725" s="138">
        <v>0</v>
      </c>
      <c r="J725" s="138">
        <v>0</v>
      </c>
      <c r="K725" s="138">
        <v>0</v>
      </c>
      <c r="L725" s="138">
        <v>400</v>
      </c>
      <c r="M725" s="138">
        <v>90.6</v>
      </c>
      <c r="N725" s="241">
        <v>0</v>
      </c>
      <c r="O725" s="240">
        <v>1300.0999999999999</v>
      </c>
      <c r="P725" s="138">
        <v>809.5</v>
      </c>
      <c r="Q725" s="139">
        <v>0</v>
      </c>
      <c r="R725" s="139">
        <v>0</v>
      </c>
      <c r="S725" s="138">
        <v>0</v>
      </c>
      <c r="T725" s="139">
        <v>0</v>
      </c>
      <c r="U725" s="139">
        <v>0</v>
      </c>
      <c r="V725" s="139">
        <v>400</v>
      </c>
      <c r="W725" s="139">
        <v>90.6</v>
      </c>
      <c r="X725" s="242">
        <v>0</v>
      </c>
      <c r="Y725" s="243">
        <v>1025.7566999999999</v>
      </c>
      <c r="Z725" s="139">
        <v>731.11580000000004</v>
      </c>
      <c r="AA725" s="139">
        <v>0</v>
      </c>
      <c r="AB725" s="139">
        <v>0</v>
      </c>
      <c r="AC725" s="139">
        <v>0</v>
      </c>
      <c r="AD725" s="149">
        <v>0</v>
      </c>
      <c r="AE725" s="139">
        <v>0</v>
      </c>
      <c r="AF725" s="139">
        <v>204.64089999999999</v>
      </c>
      <c r="AG725" s="140">
        <v>90</v>
      </c>
      <c r="AH725" s="142">
        <v>0</v>
      </c>
      <c r="AI725" s="247">
        <v>-274.3433</v>
      </c>
      <c r="AJ725" s="138">
        <v>-78.384199999999964</v>
      </c>
      <c r="AK725" s="138">
        <v>0</v>
      </c>
      <c r="AL725" s="138">
        <v>0</v>
      </c>
      <c r="AM725" s="138">
        <v>0</v>
      </c>
      <c r="AN725" s="138">
        <v>0</v>
      </c>
      <c r="AO725" s="138">
        <v>0</v>
      </c>
      <c r="AP725" s="138">
        <v>-195.35910000000001</v>
      </c>
      <c r="AQ725" s="138">
        <v>-0.59999999999999432</v>
      </c>
      <c r="AR725" s="241">
        <v>0</v>
      </c>
      <c r="AS725" s="247">
        <v>78.898292439043146</v>
      </c>
      <c r="AT725" s="138">
        <v>90.316961087090803</v>
      </c>
      <c r="AU725" s="138">
        <v>0</v>
      </c>
      <c r="AV725" s="138">
        <v>0</v>
      </c>
      <c r="AW725" s="138">
        <v>0</v>
      </c>
      <c r="AX725" s="138">
        <v>0</v>
      </c>
      <c r="AY725" s="138">
        <v>0</v>
      </c>
      <c r="AZ725" s="138">
        <v>51.16022499999999</v>
      </c>
      <c r="BA725" s="138">
        <v>99.337748344370866</v>
      </c>
      <c r="BB725" s="241">
        <v>0</v>
      </c>
    </row>
    <row r="726" spans="1:54" s="174" customFormat="1" ht="18" customHeight="1" x14ac:dyDescent="0.25">
      <c r="A726" s="244">
        <v>21</v>
      </c>
      <c r="B726" s="245">
        <v>226400</v>
      </c>
      <c r="C726" s="238">
        <v>719</v>
      </c>
      <c r="D726" s="239" t="s">
        <v>1790</v>
      </c>
      <c r="E726" s="247">
        <v>3570.5000000000005</v>
      </c>
      <c r="F726" s="138">
        <v>3022.8</v>
      </c>
      <c r="G726" s="138">
        <v>0</v>
      </c>
      <c r="H726" s="138">
        <v>0</v>
      </c>
      <c r="I726" s="138">
        <v>48.9</v>
      </c>
      <c r="J726" s="138">
        <v>0</v>
      </c>
      <c r="K726" s="138">
        <v>0</v>
      </c>
      <c r="L726" s="138">
        <v>0</v>
      </c>
      <c r="M726" s="138">
        <v>498.8</v>
      </c>
      <c r="N726" s="241">
        <v>0</v>
      </c>
      <c r="O726" s="240">
        <v>3897.2000000000003</v>
      </c>
      <c r="P726" s="138">
        <v>3349.5</v>
      </c>
      <c r="Q726" s="139">
        <v>0</v>
      </c>
      <c r="R726" s="139">
        <v>0</v>
      </c>
      <c r="S726" s="138">
        <v>0</v>
      </c>
      <c r="T726" s="139">
        <v>48.9</v>
      </c>
      <c r="U726" s="139">
        <v>0</v>
      </c>
      <c r="V726" s="139">
        <v>0</v>
      </c>
      <c r="W726" s="139">
        <v>498.8</v>
      </c>
      <c r="X726" s="242">
        <v>0</v>
      </c>
      <c r="Y726" s="243">
        <v>3848.3</v>
      </c>
      <c r="Z726" s="139">
        <v>3349.5</v>
      </c>
      <c r="AA726" s="139">
        <v>0</v>
      </c>
      <c r="AB726" s="139">
        <v>0</v>
      </c>
      <c r="AC726" s="139">
        <v>0</v>
      </c>
      <c r="AD726" s="149">
        <v>0</v>
      </c>
      <c r="AE726" s="139">
        <v>0</v>
      </c>
      <c r="AF726" s="139">
        <v>0</v>
      </c>
      <c r="AG726" s="140">
        <v>498.8</v>
      </c>
      <c r="AH726" s="142">
        <v>0</v>
      </c>
      <c r="AI726" s="247">
        <v>-48.900000000000091</v>
      </c>
      <c r="AJ726" s="138">
        <v>0</v>
      </c>
      <c r="AK726" s="138">
        <v>0</v>
      </c>
      <c r="AL726" s="138">
        <v>0</v>
      </c>
      <c r="AM726" s="138">
        <v>0</v>
      </c>
      <c r="AN726" s="138">
        <v>-48.9</v>
      </c>
      <c r="AO726" s="138">
        <v>0</v>
      </c>
      <c r="AP726" s="138">
        <v>0</v>
      </c>
      <c r="AQ726" s="138">
        <v>0</v>
      </c>
      <c r="AR726" s="241">
        <v>0</v>
      </c>
      <c r="AS726" s="247">
        <v>98.74525300215538</v>
      </c>
      <c r="AT726" s="138">
        <v>100</v>
      </c>
      <c r="AU726" s="138">
        <v>0</v>
      </c>
      <c r="AV726" s="138">
        <v>0</v>
      </c>
      <c r="AW726" s="138">
        <v>0</v>
      </c>
      <c r="AX726" s="138">
        <v>0</v>
      </c>
      <c r="AY726" s="138">
        <v>0</v>
      </c>
      <c r="AZ726" s="138">
        <v>0</v>
      </c>
      <c r="BA726" s="138">
        <v>100</v>
      </c>
      <c r="BB726" s="241">
        <v>0</v>
      </c>
    </row>
    <row r="727" spans="1:54" s="174" customFormat="1" ht="18" customHeight="1" x14ac:dyDescent="0.25">
      <c r="A727" s="244">
        <v>21</v>
      </c>
      <c r="B727" s="245">
        <v>226400</v>
      </c>
      <c r="C727" s="238">
        <v>720</v>
      </c>
      <c r="D727" s="239" t="s">
        <v>1846</v>
      </c>
      <c r="E727" s="247">
        <v>2829.3</v>
      </c>
      <c r="F727" s="138">
        <v>2311.3000000000002</v>
      </c>
      <c r="G727" s="138">
        <v>0</v>
      </c>
      <c r="H727" s="138">
        <v>0</v>
      </c>
      <c r="I727" s="138">
        <v>0</v>
      </c>
      <c r="J727" s="138">
        <v>0</v>
      </c>
      <c r="K727" s="138">
        <v>0</v>
      </c>
      <c r="L727" s="138">
        <v>0</v>
      </c>
      <c r="M727" s="138">
        <v>518</v>
      </c>
      <c r="N727" s="241">
        <v>0</v>
      </c>
      <c r="O727" s="240">
        <v>3004.9</v>
      </c>
      <c r="P727" s="138">
        <v>2486.9</v>
      </c>
      <c r="Q727" s="139">
        <v>0</v>
      </c>
      <c r="R727" s="139">
        <v>0</v>
      </c>
      <c r="S727" s="138">
        <v>0</v>
      </c>
      <c r="T727" s="139">
        <v>0</v>
      </c>
      <c r="U727" s="139">
        <v>0</v>
      </c>
      <c r="V727" s="139">
        <v>0</v>
      </c>
      <c r="W727" s="139">
        <v>518</v>
      </c>
      <c r="X727" s="242">
        <v>0</v>
      </c>
      <c r="Y727" s="243">
        <v>2815.6</v>
      </c>
      <c r="Z727" s="139">
        <v>2297.6</v>
      </c>
      <c r="AA727" s="139">
        <v>0</v>
      </c>
      <c r="AB727" s="139">
        <v>0</v>
      </c>
      <c r="AC727" s="139">
        <v>0</v>
      </c>
      <c r="AD727" s="149">
        <v>0</v>
      </c>
      <c r="AE727" s="139">
        <v>0</v>
      </c>
      <c r="AF727" s="139">
        <v>0</v>
      </c>
      <c r="AG727" s="140">
        <v>517.99959999999999</v>
      </c>
      <c r="AH727" s="142">
        <v>0</v>
      </c>
      <c r="AI727" s="247">
        <v>-189.30000000000018</v>
      </c>
      <c r="AJ727" s="138">
        <v>-189.30000000000018</v>
      </c>
      <c r="AK727" s="138">
        <v>0</v>
      </c>
      <c r="AL727" s="138">
        <v>0</v>
      </c>
      <c r="AM727" s="138">
        <v>0</v>
      </c>
      <c r="AN727" s="138">
        <v>0</v>
      </c>
      <c r="AO727" s="138">
        <v>0</v>
      </c>
      <c r="AP727" s="138">
        <v>0</v>
      </c>
      <c r="AQ727" s="138">
        <v>-4.0000000001327862E-4</v>
      </c>
      <c r="AR727" s="241">
        <v>0</v>
      </c>
      <c r="AS727" s="247">
        <v>93.700289527105724</v>
      </c>
      <c r="AT727" s="138">
        <v>92.388113715871157</v>
      </c>
      <c r="AU727" s="138">
        <v>0</v>
      </c>
      <c r="AV727" s="138">
        <v>0</v>
      </c>
      <c r="AW727" s="138">
        <v>0</v>
      </c>
      <c r="AX727" s="138">
        <v>0</v>
      </c>
      <c r="AY727" s="138">
        <v>0</v>
      </c>
      <c r="AZ727" s="138">
        <v>0</v>
      </c>
      <c r="BA727" s="138">
        <v>99.999922779922784</v>
      </c>
      <c r="BB727" s="241">
        <v>0</v>
      </c>
    </row>
    <row r="728" spans="1:54" s="174" customFormat="1" ht="18" customHeight="1" x14ac:dyDescent="0.25">
      <c r="A728" s="244">
        <v>21</v>
      </c>
      <c r="B728" s="245">
        <v>226400</v>
      </c>
      <c r="C728" s="238">
        <v>721</v>
      </c>
      <c r="D728" s="239" t="s">
        <v>1847</v>
      </c>
      <c r="E728" s="247">
        <v>2540</v>
      </c>
      <c r="F728" s="138">
        <v>1078</v>
      </c>
      <c r="G728" s="138">
        <v>0</v>
      </c>
      <c r="H728" s="138">
        <v>0</v>
      </c>
      <c r="I728" s="138">
        <v>0</v>
      </c>
      <c r="J728" s="138">
        <v>0</v>
      </c>
      <c r="K728" s="138">
        <v>0</v>
      </c>
      <c r="L728" s="138">
        <v>1200</v>
      </c>
      <c r="M728" s="138">
        <v>262</v>
      </c>
      <c r="N728" s="241">
        <v>0</v>
      </c>
      <c r="O728" s="240">
        <v>2718.7</v>
      </c>
      <c r="P728" s="138">
        <v>1256.7</v>
      </c>
      <c r="Q728" s="139">
        <v>0</v>
      </c>
      <c r="R728" s="139">
        <v>0</v>
      </c>
      <c r="S728" s="138">
        <v>0</v>
      </c>
      <c r="T728" s="139">
        <v>0</v>
      </c>
      <c r="U728" s="139">
        <v>0</v>
      </c>
      <c r="V728" s="139">
        <v>1200</v>
      </c>
      <c r="W728" s="139">
        <v>262</v>
      </c>
      <c r="X728" s="242">
        <v>0</v>
      </c>
      <c r="Y728" s="243">
        <v>2530.3000000000002</v>
      </c>
      <c r="Z728" s="139">
        <v>1068.3</v>
      </c>
      <c r="AA728" s="139">
        <v>0</v>
      </c>
      <c r="AB728" s="139">
        <v>0</v>
      </c>
      <c r="AC728" s="139">
        <v>0</v>
      </c>
      <c r="AD728" s="149">
        <v>0</v>
      </c>
      <c r="AE728" s="139">
        <v>0</v>
      </c>
      <c r="AF728" s="139">
        <v>1200</v>
      </c>
      <c r="AG728" s="140">
        <v>262</v>
      </c>
      <c r="AH728" s="142">
        <v>0</v>
      </c>
      <c r="AI728" s="247">
        <v>-188.39999999999964</v>
      </c>
      <c r="AJ728" s="138">
        <v>-188.40000000000009</v>
      </c>
      <c r="AK728" s="138">
        <v>0</v>
      </c>
      <c r="AL728" s="138">
        <v>0</v>
      </c>
      <c r="AM728" s="138">
        <v>0</v>
      </c>
      <c r="AN728" s="138">
        <v>0</v>
      </c>
      <c r="AO728" s="138">
        <v>0</v>
      </c>
      <c r="AP728" s="138">
        <v>0</v>
      </c>
      <c r="AQ728" s="138">
        <v>0</v>
      </c>
      <c r="AR728" s="241">
        <v>0</v>
      </c>
      <c r="AS728" s="247">
        <v>93.070217383308204</v>
      </c>
      <c r="AT728" s="138">
        <v>85.008355216042006</v>
      </c>
      <c r="AU728" s="138">
        <v>0</v>
      </c>
      <c r="AV728" s="138">
        <v>0</v>
      </c>
      <c r="AW728" s="138">
        <v>0</v>
      </c>
      <c r="AX728" s="138">
        <v>0</v>
      </c>
      <c r="AY728" s="138">
        <v>0</v>
      </c>
      <c r="AZ728" s="138">
        <v>100</v>
      </c>
      <c r="BA728" s="138">
        <v>100</v>
      </c>
      <c r="BB728" s="241">
        <v>0</v>
      </c>
    </row>
    <row r="729" spans="1:54" s="174" customFormat="1" ht="18" customHeight="1" x14ac:dyDescent="0.25">
      <c r="A729" s="244">
        <v>21</v>
      </c>
      <c r="B729" s="245">
        <v>226400</v>
      </c>
      <c r="C729" s="238">
        <v>722</v>
      </c>
      <c r="D729" s="239" t="s">
        <v>1848</v>
      </c>
      <c r="E729" s="247">
        <v>2509.1000000000004</v>
      </c>
      <c r="F729" s="138">
        <v>1117.3</v>
      </c>
      <c r="G729" s="138">
        <v>0</v>
      </c>
      <c r="H729" s="138">
        <v>0</v>
      </c>
      <c r="I729" s="138">
        <v>0</v>
      </c>
      <c r="J729" s="138">
        <v>0</v>
      </c>
      <c r="K729" s="138">
        <v>0</v>
      </c>
      <c r="L729" s="138">
        <v>1250</v>
      </c>
      <c r="M729" s="138">
        <v>141.80000000000001</v>
      </c>
      <c r="N729" s="241">
        <v>0</v>
      </c>
      <c r="O729" s="240">
        <v>2776.8</v>
      </c>
      <c r="P729" s="138">
        <v>1385</v>
      </c>
      <c r="Q729" s="139">
        <v>0</v>
      </c>
      <c r="R729" s="139">
        <v>0</v>
      </c>
      <c r="S729" s="138">
        <v>0</v>
      </c>
      <c r="T729" s="139">
        <v>0</v>
      </c>
      <c r="U729" s="139">
        <v>0</v>
      </c>
      <c r="V729" s="139">
        <v>1250</v>
      </c>
      <c r="W729" s="139">
        <v>141.80000000000001</v>
      </c>
      <c r="X729" s="242">
        <v>0</v>
      </c>
      <c r="Y729" s="243">
        <v>1797.3756000000001</v>
      </c>
      <c r="Z729" s="139">
        <v>1296.6286</v>
      </c>
      <c r="AA729" s="139">
        <v>0</v>
      </c>
      <c r="AB729" s="139">
        <v>0</v>
      </c>
      <c r="AC729" s="139">
        <v>0</v>
      </c>
      <c r="AD729" s="149">
        <v>0</v>
      </c>
      <c r="AE729" s="139">
        <v>0</v>
      </c>
      <c r="AF729" s="139">
        <v>358.99099999999999</v>
      </c>
      <c r="AG729" s="140">
        <v>141.756</v>
      </c>
      <c r="AH729" s="142">
        <v>0</v>
      </c>
      <c r="AI729" s="247">
        <v>-979.42440000000011</v>
      </c>
      <c r="AJ729" s="138">
        <v>-88.371399999999994</v>
      </c>
      <c r="AK729" s="138">
        <v>0</v>
      </c>
      <c r="AL729" s="138">
        <v>0</v>
      </c>
      <c r="AM729" s="138">
        <v>0</v>
      </c>
      <c r="AN729" s="138">
        <v>0</v>
      </c>
      <c r="AO729" s="138">
        <v>0</v>
      </c>
      <c r="AP729" s="138">
        <v>-891.00900000000001</v>
      </c>
      <c r="AQ729" s="138">
        <v>-4.4000000000011141E-2</v>
      </c>
      <c r="AR729" s="241">
        <v>0</v>
      </c>
      <c r="AS729" s="247">
        <v>64.728305963699214</v>
      </c>
      <c r="AT729" s="138">
        <v>93.619393501805064</v>
      </c>
      <c r="AU729" s="138">
        <v>0</v>
      </c>
      <c r="AV729" s="138">
        <v>0</v>
      </c>
      <c r="AW729" s="138">
        <v>0</v>
      </c>
      <c r="AX729" s="138">
        <v>0</v>
      </c>
      <c r="AY729" s="138">
        <v>0</v>
      </c>
      <c r="AZ729" s="138">
        <v>28.719279999999998</v>
      </c>
      <c r="BA729" s="138">
        <v>99.96897038081805</v>
      </c>
      <c r="BB729" s="241">
        <v>0</v>
      </c>
    </row>
    <row r="730" spans="1:54" s="174" customFormat="1" ht="18" customHeight="1" x14ac:dyDescent="0.25">
      <c r="A730" s="244">
        <v>21</v>
      </c>
      <c r="B730" s="245">
        <v>226400</v>
      </c>
      <c r="C730" s="238">
        <v>723</v>
      </c>
      <c r="D730" s="239" t="s">
        <v>1849</v>
      </c>
      <c r="E730" s="247">
        <v>1083.8999999999999</v>
      </c>
      <c r="F730" s="138">
        <v>888.8</v>
      </c>
      <c r="G730" s="138">
        <v>0</v>
      </c>
      <c r="H730" s="138">
        <v>0</v>
      </c>
      <c r="I730" s="138">
        <v>0</v>
      </c>
      <c r="J730" s="138">
        <v>0</v>
      </c>
      <c r="K730" s="138">
        <v>0</v>
      </c>
      <c r="L730" s="138">
        <v>0</v>
      </c>
      <c r="M730" s="138">
        <v>195.1</v>
      </c>
      <c r="N730" s="241">
        <v>0</v>
      </c>
      <c r="O730" s="240">
        <v>1187.8999999999999</v>
      </c>
      <c r="P730" s="138">
        <v>992.80000000000007</v>
      </c>
      <c r="Q730" s="139">
        <v>0</v>
      </c>
      <c r="R730" s="139">
        <v>0</v>
      </c>
      <c r="S730" s="138">
        <v>0</v>
      </c>
      <c r="T730" s="139">
        <v>0</v>
      </c>
      <c r="U730" s="139">
        <v>0</v>
      </c>
      <c r="V730" s="139">
        <v>0</v>
      </c>
      <c r="W730" s="139">
        <v>195.1</v>
      </c>
      <c r="X730" s="242">
        <v>0</v>
      </c>
      <c r="Y730" s="243">
        <v>804.11160000000007</v>
      </c>
      <c r="Z730" s="139">
        <v>609.01160000000004</v>
      </c>
      <c r="AA730" s="139">
        <v>0</v>
      </c>
      <c r="AB730" s="139">
        <v>0</v>
      </c>
      <c r="AC730" s="139">
        <v>0</v>
      </c>
      <c r="AD730" s="149">
        <v>0</v>
      </c>
      <c r="AE730" s="139">
        <v>0</v>
      </c>
      <c r="AF730" s="139">
        <v>0</v>
      </c>
      <c r="AG730" s="140">
        <v>195.1</v>
      </c>
      <c r="AH730" s="142">
        <v>0</v>
      </c>
      <c r="AI730" s="247">
        <v>-383.7883999999998</v>
      </c>
      <c r="AJ730" s="138">
        <v>-383.78840000000002</v>
      </c>
      <c r="AK730" s="138">
        <v>0</v>
      </c>
      <c r="AL730" s="138">
        <v>0</v>
      </c>
      <c r="AM730" s="138">
        <v>0</v>
      </c>
      <c r="AN730" s="138">
        <v>0</v>
      </c>
      <c r="AO730" s="138">
        <v>0</v>
      </c>
      <c r="AP730" s="138">
        <v>0</v>
      </c>
      <c r="AQ730" s="138">
        <v>0</v>
      </c>
      <c r="AR730" s="241">
        <v>0</v>
      </c>
      <c r="AS730" s="247">
        <v>67.69185958414009</v>
      </c>
      <c r="AT730" s="138">
        <v>61.342828364222399</v>
      </c>
      <c r="AU730" s="138">
        <v>0</v>
      </c>
      <c r="AV730" s="138">
        <v>0</v>
      </c>
      <c r="AW730" s="138">
        <v>0</v>
      </c>
      <c r="AX730" s="138">
        <v>0</v>
      </c>
      <c r="AY730" s="138">
        <v>0</v>
      </c>
      <c r="AZ730" s="138">
        <v>0</v>
      </c>
      <c r="BA730" s="138">
        <v>100</v>
      </c>
      <c r="BB730" s="241">
        <v>0</v>
      </c>
    </row>
    <row r="731" spans="1:54" s="174" customFormat="1" ht="18" customHeight="1" x14ac:dyDescent="0.25">
      <c r="A731" s="244">
        <v>21</v>
      </c>
      <c r="B731" s="245">
        <v>226400</v>
      </c>
      <c r="C731" s="238">
        <v>724</v>
      </c>
      <c r="D731" s="239" t="s">
        <v>1850</v>
      </c>
      <c r="E731" s="247">
        <v>2309.6999999999998</v>
      </c>
      <c r="F731" s="138">
        <v>2063.1</v>
      </c>
      <c r="G731" s="138">
        <v>0</v>
      </c>
      <c r="H731" s="138">
        <v>0</v>
      </c>
      <c r="I731" s="138">
        <v>0</v>
      </c>
      <c r="J731" s="138">
        <v>0</v>
      </c>
      <c r="K731" s="138">
        <v>0</v>
      </c>
      <c r="L731" s="138">
        <v>0</v>
      </c>
      <c r="M731" s="138">
        <v>246.6</v>
      </c>
      <c r="N731" s="241">
        <v>0</v>
      </c>
      <c r="O731" s="240">
        <v>2562.9999999999995</v>
      </c>
      <c r="P731" s="138">
        <v>2316.4</v>
      </c>
      <c r="Q731" s="139">
        <v>0</v>
      </c>
      <c r="R731" s="139">
        <v>0</v>
      </c>
      <c r="S731" s="138">
        <v>0</v>
      </c>
      <c r="T731" s="139">
        <v>0</v>
      </c>
      <c r="U731" s="139">
        <v>0</v>
      </c>
      <c r="V731" s="139">
        <v>0</v>
      </c>
      <c r="W731" s="139">
        <v>246.6</v>
      </c>
      <c r="X731" s="242">
        <v>0</v>
      </c>
      <c r="Y731" s="243">
        <v>2562.9210000000003</v>
      </c>
      <c r="Z731" s="139">
        <v>2316.4</v>
      </c>
      <c r="AA731" s="139">
        <v>0</v>
      </c>
      <c r="AB731" s="139">
        <v>0</v>
      </c>
      <c r="AC731" s="139">
        <v>0</v>
      </c>
      <c r="AD731" s="149">
        <v>0</v>
      </c>
      <c r="AE731" s="139">
        <v>0</v>
      </c>
      <c r="AF731" s="139">
        <v>0</v>
      </c>
      <c r="AG731" s="140">
        <v>246.52099999999999</v>
      </c>
      <c r="AH731" s="142">
        <v>0</v>
      </c>
      <c r="AI731" s="247">
        <v>-7.8999999999268766E-2</v>
      </c>
      <c r="AJ731" s="138">
        <v>0</v>
      </c>
      <c r="AK731" s="138">
        <v>0</v>
      </c>
      <c r="AL731" s="138">
        <v>0</v>
      </c>
      <c r="AM731" s="138">
        <v>0</v>
      </c>
      <c r="AN731" s="138">
        <v>0</v>
      </c>
      <c r="AO731" s="138">
        <v>0</v>
      </c>
      <c r="AP731" s="138">
        <v>0</v>
      </c>
      <c r="AQ731" s="138">
        <v>-7.9000000000007731E-2</v>
      </c>
      <c r="AR731" s="241">
        <v>0</v>
      </c>
      <c r="AS731" s="247">
        <v>99.996917674600098</v>
      </c>
      <c r="AT731" s="138">
        <v>100</v>
      </c>
      <c r="AU731" s="138">
        <v>0</v>
      </c>
      <c r="AV731" s="138">
        <v>0</v>
      </c>
      <c r="AW731" s="138">
        <v>0</v>
      </c>
      <c r="AX731" s="138">
        <v>0</v>
      </c>
      <c r="AY731" s="138">
        <v>0</v>
      </c>
      <c r="AZ731" s="138">
        <v>0</v>
      </c>
      <c r="BA731" s="138">
        <v>99.967964314679634</v>
      </c>
      <c r="BB731" s="241">
        <v>0</v>
      </c>
    </row>
    <row r="732" spans="1:54" s="174" customFormat="1" ht="18" customHeight="1" x14ac:dyDescent="0.25">
      <c r="A732" s="244">
        <v>21</v>
      </c>
      <c r="B732" s="245">
        <v>226400</v>
      </c>
      <c r="C732" s="238">
        <v>725</v>
      </c>
      <c r="D732" s="239" t="s">
        <v>1851</v>
      </c>
      <c r="E732" s="247">
        <v>1223.3</v>
      </c>
      <c r="F732" s="138">
        <v>1055.2</v>
      </c>
      <c r="G732" s="138">
        <v>0</v>
      </c>
      <c r="H732" s="138">
        <v>0</v>
      </c>
      <c r="I732" s="138">
        <v>0</v>
      </c>
      <c r="J732" s="138">
        <v>0</v>
      </c>
      <c r="K732" s="138">
        <v>0</v>
      </c>
      <c r="L732" s="138">
        <v>0</v>
      </c>
      <c r="M732" s="138">
        <v>168.1</v>
      </c>
      <c r="N732" s="241">
        <v>0</v>
      </c>
      <c r="O732" s="240">
        <v>1347.7</v>
      </c>
      <c r="P732" s="138">
        <v>1179.6000000000001</v>
      </c>
      <c r="Q732" s="139">
        <v>0</v>
      </c>
      <c r="R732" s="139">
        <v>0</v>
      </c>
      <c r="S732" s="138">
        <v>0</v>
      </c>
      <c r="T732" s="139">
        <v>0</v>
      </c>
      <c r="U732" s="139">
        <v>0</v>
      </c>
      <c r="V732" s="139">
        <v>0</v>
      </c>
      <c r="W732" s="139">
        <v>168.1</v>
      </c>
      <c r="X732" s="242">
        <v>0</v>
      </c>
      <c r="Y732" s="243">
        <v>1218.7055</v>
      </c>
      <c r="Z732" s="139">
        <v>1050.7055</v>
      </c>
      <c r="AA732" s="139">
        <v>0</v>
      </c>
      <c r="AB732" s="139">
        <v>0</v>
      </c>
      <c r="AC732" s="139">
        <v>0</v>
      </c>
      <c r="AD732" s="149">
        <v>0</v>
      </c>
      <c r="AE732" s="139">
        <v>0</v>
      </c>
      <c r="AF732" s="139">
        <v>0</v>
      </c>
      <c r="AG732" s="140">
        <v>168</v>
      </c>
      <c r="AH732" s="142">
        <v>0</v>
      </c>
      <c r="AI732" s="247">
        <v>-128.99450000000002</v>
      </c>
      <c r="AJ732" s="138">
        <v>-128.89450000000011</v>
      </c>
      <c r="AK732" s="138">
        <v>0</v>
      </c>
      <c r="AL732" s="138">
        <v>0</v>
      </c>
      <c r="AM732" s="138">
        <v>0</v>
      </c>
      <c r="AN732" s="138">
        <v>0</v>
      </c>
      <c r="AO732" s="138">
        <v>0</v>
      </c>
      <c r="AP732" s="138">
        <v>0</v>
      </c>
      <c r="AQ732" s="138">
        <v>-9.9999999999994316E-2</v>
      </c>
      <c r="AR732" s="241">
        <v>0</v>
      </c>
      <c r="AS732" s="247">
        <v>90.428544928396519</v>
      </c>
      <c r="AT732" s="138">
        <v>89.073033231603929</v>
      </c>
      <c r="AU732" s="138">
        <v>0</v>
      </c>
      <c r="AV732" s="138">
        <v>0</v>
      </c>
      <c r="AW732" s="138">
        <v>0</v>
      </c>
      <c r="AX732" s="138">
        <v>0</v>
      </c>
      <c r="AY732" s="138">
        <v>0</v>
      </c>
      <c r="AZ732" s="138">
        <v>0</v>
      </c>
      <c r="BA732" s="138">
        <v>99.940511600237954</v>
      </c>
      <c r="BB732" s="241">
        <v>0</v>
      </c>
    </row>
    <row r="733" spans="1:54" s="174" customFormat="1" ht="18" customHeight="1" x14ac:dyDescent="0.25">
      <c r="A733" s="244">
        <v>21</v>
      </c>
      <c r="B733" s="245">
        <v>226400</v>
      </c>
      <c r="C733" s="238">
        <v>726</v>
      </c>
      <c r="D733" s="239" t="s">
        <v>1852</v>
      </c>
      <c r="E733" s="247">
        <v>983.5</v>
      </c>
      <c r="F733" s="138">
        <v>763.5</v>
      </c>
      <c r="G733" s="138">
        <v>0</v>
      </c>
      <c r="H733" s="138">
        <v>0</v>
      </c>
      <c r="I733" s="138">
        <v>48.9</v>
      </c>
      <c r="J733" s="138">
        <v>0</v>
      </c>
      <c r="K733" s="138">
        <v>0</v>
      </c>
      <c r="L733" s="138">
        <v>0</v>
      </c>
      <c r="M733" s="138">
        <v>171.1</v>
      </c>
      <c r="N733" s="241">
        <v>0</v>
      </c>
      <c r="O733" s="240">
        <v>1128.6999999999996</v>
      </c>
      <c r="P733" s="138">
        <v>908.69999999999993</v>
      </c>
      <c r="Q733" s="139">
        <v>0</v>
      </c>
      <c r="R733" s="139">
        <v>0</v>
      </c>
      <c r="S733" s="138">
        <v>0</v>
      </c>
      <c r="T733" s="139">
        <v>48.9</v>
      </c>
      <c r="U733" s="139">
        <v>0</v>
      </c>
      <c r="V733" s="139">
        <v>0</v>
      </c>
      <c r="W733" s="139">
        <v>171.1</v>
      </c>
      <c r="X733" s="242">
        <v>0</v>
      </c>
      <c r="Y733" s="243">
        <v>1046.6422</v>
      </c>
      <c r="Z733" s="139">
        <v>839.26869999999997</v>
      </c>
      <c r="AA733" s="139">
        <v>0</v>
      </c>
      <c r="AB733" s="139">
        <v>0</v>
      </c>
      <c r="AC733" s="139">
        <v>0</v>
      </c>
      <c r="AD733" s="149">
        <v>36.273499999999999</v>
      </c>
      <c r="AE733" s="139">
        <v>0</v>
      </c>
      <c r="AF733" s="139">
        <v>0</v>
      </c>
      <c r="AG733" s="140">
        <v>171.1</v>
      </c>
      <c r="AH733" s="142">
        <v>0</v>
      </c>
      <c r="AI733" s="247">
        <v>-82.057799999999588</v>
      </c>
      <c r="AJ733" s="138">
        <v>-69.431299999999965</v>
      </c>
      <c r="AK733" s="138">
        <v>0</v>
      </c>
      <c r="AL733" s="138">
        <v>0</v>
      </c>
      <c r="AM733" s="138">
        <v>0</v>
      </c>
      <c r="AN733" s="138">
        <v>-12.6265</v>
      </c>
      <c r="AO733" s="138">
        <v>0</v>
      </c>
      <c r="AP733" s="138">
        <v>0</v>
      </c>
      <c r="AQ733" s="138">
        <v>0</v>
      </c>
      <c r="AR733" s="241">
        <v>0</v>
      </c>
      <c r="AS733" s="247">
        <v>92.729883937273001</v>
      </c>
      <c r="AT733" s="138">
        <v>92.359271486739303</v>
      </c>
      <c r="AU733" s="138">
        <v>0</v>
      </c>
      <c r="AV733" s="138">
        <v>0</v>
      </c>
      <c r="AW733" s="138">
        <v>0</v>
      </c>
      <c r="AX733" s="138">
        <v>74.178936605316963</v>
      </c>
      <c r="AY733" s="138">
        <v>0</v>
      </c>
      <c r="AZ733" s="138">
        <v>0</v>
      </c>
      <c r="BA733" s="138">
        <v>100</v>
      </c>
      <c r="BB733" s="241">
        <v>0</v>
      </c>
    </row>
    <row r="734" spans="1:54" s="174" customFormat="1" ht="18" customHeight="1" x14ac:dyDescent="0.25">
      <c r="A734" s="244">
        <v>21</v>
      </c>
      <c r="B734" s="245">
        <v>226400</v>
      </c>
      <c r="C734" s="238">
        <v>727</v>
      </c>
      <c r="D734" s="239" t="s">
        <v>1853</v>
      </c>
      <c r="E734" s="247">
        <v>813.8</v>
      </c>
      <c r="F734" s="138">
        <v>702.5</v>
      </c>
      <c r="G734" s="138">
        <v>0</v>
      </c>
      <c r="H734" s="138">
        <v>0</v>
      </c>
      <c r="I734" s="138">
        <v>0</v>
      </c>
      <c r="J734" s="138">
        <v>0</v>
      </c>
      <c r="K734" s="138">
        <v>0</v>
      </c>
      <c r="L734" s="138">
        <v>0</v>
      </c>
      <c r="M734" s="138">
        <v>111.3</v>
      </c>
      <c r="N734" s="241">
        <v>0</v>
      </c>
      <c r="O734" s="240">
        <v>979.8</v>
      </c>
      <c r="P734" s="138">
        <v>868.5</v>
      </c>
      <c r="Q734" s="139">
        <v>0</v>
      </c>
      <c r="R734" s="139">
        <v>0</v>
      </c>
      <c r="S734" s="138">
        <v>0</v>
      </c>
      <c r="T734" s="139">
        <v>0</v>
      </c>
      <c r="U734" s="139">
        <v>0</v>
      </c>
      <c r="V734" s="139">
        <v>0</v>
      </c>
      <c r="W734" s="139">
        <v>111.3</v>
      </c>
      <c r="X734" s="242">
        <v>0</v>
      </c>
      <c r="Y734" s="243">
        <v>930.07339999999999</v>
      </c>
      <c r="Z734" s="139">
        <v>819.06240000000003</v>
      </c>
      <c r="AA734" s="139">
        <v>0</v>
      </c>
      <c r="AB734" s="139">
        <v>0</v>
      </c>
      <c r="AC734" s="139">
        <v>0</v>
      </c>
      <c r="AD734" s="149">
        <v>0</v>
      </c>
      <c r="AE734" s="139">
        <v>0</v>
      </c>
      <c r="AF734" s="139">
        <v>0</v>
      </c>
      <c r="AG734" s="140">
        <v>111.011</v>
      </c>
      <c r="AH734" s="142">
        <v>0</v>
      </c>
      <c r="AI734" s="247">
        <v>-49.726599999999962</v>
      </c>
      <c r="AJ734" s="138">
        <v>-49.437599999999975</v>
      </c>
      <c r="AK734" s="138">
        <v>0</v>
      </c>
      <c r="AL734" s="138">
        <v>0</v>
      </c>
      <c r="AM734" s="138">
        <v>0</v>
      </c>
      <c r="AN734" s="138">
        <v>0</v>
      </c>
      <c r="AO734" s="138">
        <v>0</v>
      </c>
      <c r="AP734" s="138">
        <v>0</v>
      </c>
      <c r="AQ734" s="138">
        <v>-0.28900000000000148</v>
      </c>
      <c r="AR734" s="241">
        <v>0</v>
      </c>
      <c r="AS734" s="247">
        <v>94.924821392120833</v>
      </c>
      <c r="AT734" s="138">
        <v>94.307702936096732</v>
      </c>
      <c r="AU734" s="138">
        <v>0</v>
      </c>
      <c r="AV734" s="138">
        <v>0</v>
      </c>
      <c r="AW734" s="138">
        <v>0</v>
      </c>
      <c r="AX734" s="138">
        <v>0</v>
      </c>
      <c r="AY734" s="138">
        <v>0</v>
      </c>
      <c r="AZ734" s="138">
        <v>0</v>
      </c>
      <c r="BA734" s="138">
        <v>99.740341419586699</v>
      </c>
      <c r="BB734" s="241">
        <v>0</v>
      </c>
    </row>
    <row r="735" spans="1:54" s="174" customFormat="1" ht="18" customHeight="1" x14ac:dyDescent="0.25">
      <c r="A735" s="244">
        <v>0</v>
      </c>
      <c r="B735" s="244"/>
      <c r="C735" s="238">
        <v>728</v>
      </c>
      <c r="D735" s="239"/>
      <c r="E735" s="240">
        <v>0</v>
      </c>
      <c r="F735" s="138"/>
      <c r="G735" s="138"/>
      <c r="H735" s="138"/>
      <c r="I735" s="138"/>
      <c r="J735" s="138"/>
      <c r="K735" s="138"/>
      <c r="L735" s="138"/>
      <c r="M735" s="138"/>
      <c r="N735" s="241"/>
      <c r="O735" s="240">
        <v>0</v>
      </c>
      <c r="P735" s="138">
        <v>0</v>
      </c>
      <c r="Q735" s="139"/>
      <c r="R735" s="139"/>
      <c r="S735" s="138">
        <v>0</v>
      </c>
      <c r="T735" s="139">
        <v>0</v>
      </c>
      <c r="U735" s="139"/>
      <c r="V735" s="139"/>
      <c r="W735" s="139"/>
      <c r="X735" s="242"/>
      <c r="Y735" s="243">
        <v>0</v>
      </c>
      <c r="Z735" s="139">
        <v>0</v>
      </c>
      <c r="AA735" s="139"/>
      <c r="AB735" s="139"/>
      <c r="AC735" s="139">
        <v>0</v>
      </c>
      <c r="AD735" s="149">
        <v>0</v>
      </c>
      <c r="AE735" s="139"/>
      <c r="AF735" s="139"/>
      <c r="AG735" s="140"/>
      <c r="AH735" s="142"/>
      <c r="AI735" s="240">
        <v>0</v>
      </c>
      <c r="AJ735" s="138">
        <v>0</v>
      </c>
      <c r="AK735" s="138">
        <v>0</v>
      </c>
      <c r="AL735" s="138">
        <v>0</v>
      </c>
      <c r="AM735" s="138">
        <v>0</v>
      </c>
      <c r="AN735" s="138">
        <v>0</v>
      </c>
      <c r="AO735" s="138">
        <v>0</v>
      </c>
      <c r="AP735" s="138">
        <v>0</v>
      </c>
      <c r="AQ735" s="138">
        <v>0</v>
      </c>
      <c r="AR735" s="241">
        <v>0</v>
      </c>
      <c r="AS735" s="240">
        <v>0</v>
      </c>
      <c r="AT735" s="138">
        <v>0</v>
      </c>
      <c r="AU735" s="138">
        <v>0</v>
      </c>
      <c r="AV735" s="138">
        <v>0</v>
      </c>
      <c r="AW735" s="138">
        <v>0</v>
      </c>
      <c r="AX735" s="138">
        <v>0</v>
      </c>
      <c r="AY735" s="138">
        <v>0</v>
      </c>
      <c r="AZ735" s="138">
        <v>0</v>
      </c>
      <c r="BA735" s="138">
        <v>0</v>
      </c>
      <c r="BB735" s="241">
        <v>0</v>
      </c>
    </row>
    <row r="736" spans="1:54" s="174" customFormat="1" ht="20.25" customHeight="1" x14ac:dyDescent="0.25">
      <c r="A736" s="244">
        <v>20</v>
      </c>
      <c r="B736" s="245">
        <v>226700</v>
      </c>
      <c r="C736" s="238">
        <v>729</v>
      </c>
      <c r="D736" s="246" t="s">
        <v>1854</v>
      </c>
      <c r="E736" s="247">
        <v>139654.90000000002</v>
      </c>
      <c r="F736" s="144">
        <v>118293.9</v>
      </c>
      <c r="G736" s="144">
        <v>0</v>
      </c>
      <c r="H736" s="144">
        <v>1481.6</v>
      </c>
      <c r="I736" s="144">
        <v>3640.2000000000003</v>
      </c>
      <c r="J736" s="144">
        <v>0</v>
      </c>
      <c r="K736" s="144">
        <v>0</v>
      </c>
      <c r="L736" s="144">
        <v>2000</v>
      </c>
      <c r="M736" s="144">
        <v>13240</v>
      </c>
      <c r="N736" s="248">
        <v>999.2</v>
      </c>
      <c r="O736" s="247">
        <v>149337.20000000004</v>
      </c>
      <c r="P736" s="144">
        <v>127446.90000000001</v>
      </c>
      <c r="Q736" s="144">
        <v>0</v>
      </c>
      <c r="R736" s="144">
        <v>56.5</v>
      </c>
      <c r="S736" s="144">
        <v>1640.3999999999999</v>
      </c>
      <c r="T736" s="144">
        <v>3640.2000000000003</v>
      </c>
      <c r="U736" s="144">
        <v>0</v>
      </c>
      <c r="V736" s="144">
        <v>2314</v>
      </c>
      <c r="W736" s="144">
        <v>13240</v>
      </c>
      <c r="X736" s="248">
        <v>999.2</v>
      </c>
      <c r="Y736" s="247">
        <v>142884.58929999999</v>
      </c>
      <c r="Z736" s="144">
        <v>122734.43640000001</v>
      </c>
      <c r="AA736" s="144">
        <v>0</v>
      </c>
      <c r="AB736" s="144">
        <v>29.0443</v>
      </c>
      <c r="AC736" s="144">
        <v>1640.3824</v>
      </c>
      <c r="AD736" s="149">
        <v>2508.0544999999997</v>
      </c>
      <c r="AE736" s="144">
        <v>0</v>
      </c>
      <c r="AF736" s="144">
        <v>2313.5832999999998</v>
      </c>
      <c r="AG736" s="144">
        <v>13208.288400000001</v>
      </c>
      <c r="AH736" s="248">
        <v>450.8</v>
      </c>
      <c r="AI736" s="247">
        <v>-6452.6107000000484</v>
      </c>
      <c r="AJ736" s="144">
        <v>-4712.4636000000028</v>
      </c>
      <c r="AK736" s="144">
        <v>0</v>
      </c>
      <c r="AL736" s="144">
        <v>-27.4557</v>
      </c>
      <c r="AM736" s="144">
        <v>-1.7599999999902138E-2</v>
      </c>
      <c r="AN736" s="144">
        <v>-1132.1455000000005</v>
      </c>
      <c r="AO736" s="144">
        <v>0</v>
      </c>
      <c r="AP736" s="144">
        <v>-0.41670000000021901</v>
      </c>
      <c r="AQ736" s="144">
        <v>-31.711599999998725</v>
      </c>
      <c r="AR736" s="248">
        <v>-548.40000000000009</v>
      </c>
      <c r="AS736" s="247">
        <v>95.679167213527478</v>
      </c>
      <c r="AT736" s="144">
        <v>96.302410180239775</v>
      </c>
      <c r="AU736" s="144">
        <v>0</v>
      </c>
      <c r="AV736" s="144">
        <v>51.4058407079646</v>
      </c>
      <c r="AW736" s="144">
        <v>99.99892709095343</v>
      </c>
      <c r="AX736" s="144">
        <v>68.898810504917293</v>
      </c>
      <c r="AY736" s="144">
        <v>0</v>
      </c>
      <c r="AZ736" s="144">
        <v>99.981992221261876</v>
      </c>
      <c r="BA736" s="144">
        <v>99.760486404833841</v>
      </c>
      <c r="BB736" s="248">
        <v>45.11609287429944</v>
      </c>
    </row>
    <row r="737" spans="1:54" s="237" customFormat="1" ht="19.5" customHeight="1" x14ac:dyDescent="0.2">
      <c r="A737" s="244">
        <v>22</v>
      </c>
      <c r="B737" s="245">
        <v>226700</v>
      </c>
      <c r="C737" s="238">
        <v>730</v>
      </c>
      <c r="D737" s="246" t="s">
        <v>1265</v>
      </c>
      <c r="E737" s="247">
        <v>99332.2</v>
      </c>
      <c r="F737" s="144">
        <v>83542.7</v>
      </c>
      <c r="G737" s="144">
        <v>0</v>
      </c>
      <c r="H737" s="144">
        <v>1481.6</v>
      </c>
      <c r="I737" s="144">
        <v>3588.9</v>
      </c>
      <c r="J737" s="144">
        <v>0</v>
      </c>
      <c r="K737" s="144">
        <v>0</v>
      </c>
      <c r="L737" s="144">
        <v>2000</v>
      </c>
      <c r="M737" s="144">
        <v>7719.8</v>
      </c>
      <c r="N737" s="248">
        <v>999.2</v>
      </c>
      <c r="O737" s="247">
        <v>106183.99999999997</v>
      </c>
      <c r="P737" s="144">
        <v>89981.2</v>
      </c>
      <c r="Q737" s="144">
        <v>0</v>
      </c>
      <c r="R737" s="144">
        <v>56.5</v>
      </c>
      <c r="S737" s="144">
        <v>1640.3999999999999</v>
      </c>
      <c r="T737" s="144">
        <v>3588.9</v>
      </c>
      <c r="U737" s="144">
        <v>0</v>
      </c>
      <c r="V737" s="144">
        <v>2198</v>
      </c>
      <c r="W737" s="144">
        <v>7719.8</v>
      </c>
      <c r="X737" s="248">
        <v>999.2</v>
      </c>
      <c r="Y737" s="247">
        <v>101954.82030000001</v>
      </c>
      <c r="Z737" s="144">
        <v>87461.718500000003</v>
      </c>
      <c r="AA737" s="144">
        <v>0</v>
      </c>
      <c r="AB737" s="144">
        <v>29.0443</v>
      </c>
      <c r="AC737" s="144">
        <v>1640.3824</v>
      </c>
      <c r="AD737" s="149">
        <v>2462.2806999999998</v>
      </c>
      <c r="AE737" s="144">
        <v>0</v>
      </c>
      <c r="AF737" s="144">
        <v>2197.5832999999998</v>
      </c>
      <c r="AG737" s="144">
        <v>7713.0110999999997</v>
      </c>
      <c r="AH737" s="248">
        <v>450.8</v>
      </c>
      <c r="AI737" s="247">
        <v>-4229.1796999999642</v>
      </c>
      <c r="AJ737" s="144">
        <v>-2519.4814999999944</v>
      </c>
      <c r="AK737" s="144">
        <v>0</v>
      </c>
      <c r="AL737" s="144">
        <v>-27.4557</v>
      </c>
      <c r="AM737" s="144">
        <v>-1.7599999999902138E-2</v>
      </c>
      <c r="AN737" s="144">
        <v>-1126.6193000000003</v>
      </c>
      <c r="AO737" s="144">
        <v>0</v>
      </c>
      <c r="AP737" s="144">
        <v>-0.41670000000021901</v>
      </c>
      <c r="AQ737" s="144">
        <v>-6.7889000000004671</v>
      </c>
      <c r="AR737" s="248">
        <v>-548.40000000000009</v>
      </c>
      <c r="AS737" s="247">
        <v>96.017121506064967</v>
      </c>
      <c r="AT737" s="144">
        <v>97.199991220388256</v>
      </c>
      <c r="AU737" s="144">
        <v>0</v>
      </c>
      <c r="AV737" s="144">
        <v>51.4058407079646</v>
      </c>
      <c r="AW737" s="144">
        <v>99.99892709095343</v>
      </c>
      <c r="AX737" s="144">
        <v>68.608228147900462</v>
      </c>
      <c r="AY737" s="144">
        <v>0</v>
      </c>
      <c r="AZ737" s="144">
        <v>99.981041856232935</v>
      </c>
      <c r="BA737" s="144">
        <v>99.912058602554467</v>
      </c>
      <c r="BB737" s="248">
        <v>45.11609287429944</v>
      </c>
    </row>
    <row r="738" spans="1:54" s="237" customFormat="1" ht="18" customHeight="1" x14ac:dyDescent="0.2">
      <c r="A738" s="244">
        <v>21</v>
      </c>
      <c r="B738" s="245">
        <v>226700</v>
      </c>
      <c r="C738" s="238">
        <v>731</v>
      </c>
      <c r="D738" s="246" t="s">
        <v>1266</v>
      </c>
      <c r="E738" s="247">
        <v>40322.699999999997</v>
      </c>
      <c r="F738" s="144">
        <v>34751.199999999997</v>
      </c>
      <c r="G738" s="144">
        <v>0</v>
      </c>
      <c r="H738" s="144">
        <v>0</v>
      </c>
      <c r="I738" s="144">
        <v>51.3</v>
      </c>
      <c r="J738" s="144">
        <v>0</v>
      </c>
      <c r="K738" s="144">
        <v>0</v>
      </c>
      <c r="L738" s="144">
        <v>0</v>
      </c>
      <c r="M738" s="144">
        <v>5520.2</v>
      </c>
      <c r="N738" s="248">
        <v>0</v>
      </c>
      <c r="O738" s="247">
        <v>43153.200000000012</v>
      </c>
      <c r="P738" s="144">
        <v>37465.700000000012</v>
      </c>
      <c r="Q738" s="144">
        <v>0</v>
      </c>
      <c r="R738" s="144">
        <v>0</v>
      </c>
      <c r="S738" s="144">
        <v>0</v>
      </c>
      <c r="T738" s="144">
        <v>51.3</v>
      </c>
      <c r="U738" s="144">
        <v>0</v>
      </c>
      <c r="V738" s="144">
        <v>116</v>
      </c>
      <c r="W738" s="144">
        <v>5520.2</v>
      </c>
      <c r="X738" s="248">
        <v>0</v>
      </c>
      <c r="Y738" s="247">
        <v>40929.769</v>
      </c>
      <c r="Z738" s="144">
        <v>35272.717899999996</v>
      </c>
      <c r="AA738" s="144">
        <v>0</v>
      </c>
      <c r="AB738" s="144">
        <v>0</v>
      </c>
      <c r="AC738" s="144">
        <v>0</v>
      </c>
      <c r="AD738" s="149">
        <v>45.773800000000001</v>
      </c>
      <c r="AE738" s="144">
        <v>0</v>
      </c>
      <c r="AF738" s="144">
        <v>116</v>
      </c>
      <c r="AG738" s="144">
        <v>5495.2773000000016</v>
      </c>
      <c r="AH738" s="248">
        <v>0</v>
      </c>
      <c r="AI738" s="247">
        <v>-2223.4310000000114</v>
      </c>
      <c r="AJ738" s="144">
        <v>-2192.9821000000156</v>
      </c>
      <c r="AK738" s="144">
        <v>0</v>
      </c>
      <c r="AL738" s="144">
        <v>0</v>
      </c>
      <c r="AM738" s="144">
        <v>0</v>
      </c>
      <c r="AN738" s="144">
        <v>-5.5261999999999958</v>
      </c>
      <c r="AO738" s="144">
        <v>0</v>
      </c>
      <c r="AP738" s="144">
        <v>0</v>
      </c>
      <c r="AQ738" s="144">
        <v>-24.922699999998258</v>
      </c>
      <c r="AR738" s="248">
        <v>0</v>
      </c>
      <c r="AS738" s="247">
        <v>94.84758720094915</v>
      </c>
      <c r="AT738" s="144">
        <v>94.146693909362384</v>
      </c>
      <c r="AU738" s="144">
        <v>0</v>
      </c>
      <c r="AV738" s="144">
        <v>0</v>
      </c>
      <c r="AW738" s="144">
        <v>0</v>
      </c>
      <c r="AX738" s="144">
        <v>89.22768031189085</v>
      </c>
      <c r="AY738" s="144">
        <v>0</v>
      </c>
      <c r="AZ738" s="144">
        <v>100</v>
      </c>
      <c r="BA738" s="144">
        <v>99.548518169631564</v>
      </c>
      <c r="BB738" s="248">
        <v>0</v>
      </c>
    </row>
    <row r="739" spans="1:54" s="174" customFormat="1" ht="33" customHeight="1" x14ac:dyDescent="0.25">
      <c r="A739" s="244">
        <v>22</v>
      </c>
      <c r="B739" s="245">
        <v>226700</v>
      </c>
      <c r="C739" s="238">
        <v>732</v>
      </c>
      <c r="D739" s="239" t="s">
        <v>1291</v>
      </c>
      <c r="E739" s="247">
        <v>99332.2</v>
      </c>
      <c r="F739" s="138">
        <v>83542.7</v>
      </c>
      <c r="G739" s="138">
        <v>0</v>
      </c>
      <c r="H739" s="138">
        <v>1481.6</v>
      </c>
      <c r="I739" s="138">
        <v>3588.9</v>
      </c>
      <c r="J739" s="138">
        <v>0</v>
      </c>
      <c r="K739" s="138">
        <v>0</v>
      </c>
      <c r="L739" s="138">
        <v>2000</v>
      </c>
      <c r="M739" s="138">
        <v>7719.8</v>
      </c>
      <c r="N739" s="241">
        <v>999.2</v>
      </c>
      <c r="O739" s="240">
        <v>106183.99999999997</v>
      </c>
      <c r="P739" s="138">
        <v>89981.2</v>
      </c>
      <c r="Q739" s="139">
        <v>0</v>
      </c>
      <c r="R739" s="139">
        <v>56.5</v>
      </c>
      <c r="S739" s="138">
        <v>1640.3999999999999</v>
      </c>
      <c r="T739" s="139">
        <v>3588.9</v>
      </c>
      <c r="U739" s="139">
        <v>0</v>
      </c>
      <c r="V739" s="139">
        <v>2198</v>
      </c>
      <c r="W739" s="139">
        <v>7719.8</v>
      </c>
      <c r="X739" s="242">
        <v>999.2</v>
      </c>
      <c r="Y739" s="243">
        <v>101954.82030000001</v>
      </c>
      <c r="Z739" s="139">
        <v>87461.718500000003</v>
      </c>
      <c r="AA739" s="139">
        <v>0</v>
      </c>
      <c r="AB739" s="139">
        <v>29.0443</v>
      </c>
      <c r="AC739" s="139">
        <v>1640.3824</v>
      </c>
      <c r="AD739" s="149">
        <v>2462.2806999999998</v>
      </c>
      <c r="AE739" s="139">
        <v>0</v>
      </c>
      <c r="AF739" s="139">
        <v>2197.5832999999998</v>
      </c>
      <c r="AG739" s="140">
        <v>7713.0110999999997</v>
      </c>
      <c r="AH739" s="142">
        <v>450.8</v>
      </c>
      <c r="AI739" s="247">
        <v>-4229.1796999999642</v>
      </c>
      <c r="AJ739" s="138">
        <v>-2519.4814999999944</v>
      </c>
      <c r="AK739" s="138">
        <v>0</v>
      </c>
      <c r="AL739" s="138">
        <v>-27.4557</v>
      </c>
      <c r="AM739" s="138">
        <v>-1.7599999999902138E-2</v>
      </c>
      <c r="AN739" s="138">
        <v>-1126.6193000000003</v>
      </c>
      <c r="AO739" s="138">
        <v>0</v>
      </c>
      <c r="AP739" s="138">
        <v>-0.41670000000021901</v>
      </c>
      <c r="AQ739" s="138">
        <v>-6.7889000000004671</v>
      </c>
      <c r="AR739" s="241">
        <v>-548.40000000000009</v>
      </c>
      <c r="AS739" s="247">
        <v>96.017121506064967</v>
      </c>
      <c r="AT739" s="138">
        <v>97.199991220388256</v>
      </c>
      <c r="AU739" s="138">
        <v>0</v>
      </c>
      <c r="AV739" s="138">
        <v>51.4058407079646</v>
      </c>
      <c r="AW739" s="138">
        <v>99.99892709095343</v>
      </c>
      <c r="AX739" s="138">
        <v>68.608228147900462</v>
      </c>
      <c r="AY739" s="138">
        <v>0</v>
      </c>
      <c r="AZ739" s="138">
        <v>99.981041856232935</v>
      </c>
      <c r="BA739" s="138">
        <v>99.912058602554467</v>
      </c>
      <c r="BB739" s="241">
        <v>45.11609287429944</v>
      </c>
    </row>
    <row r="740" spans="1:54" s="174" customFormat="1" ht="18" customHeight="1" x14ac:dyDescent="0.25">
      <c r="A740" s="244">
        <v>21</v>
      </c>
      <c r="B740" s="245">
        <v>226700</v>
      </c>
      <c r="C740" s="238">
        <v>733</v>
      </c>
      <c r="D740" s="239" t="s">
        <v>1855</v>
      </c>
      <c r="E740" s="247">
        <v>117.6</v>
      </c>
      <c r="F740" s="138">
        <v>0</v>
      </c>
      <c r="G740" s="138">
        <v>0</v>
      </c>
      <c r="H740" s="138">
        <v>0</v>
      </c>
      <c r="I740" s="138">
        <v>0</v>
      </c>
      <c r="J740" s="138">
        <v>0</v>
      </c>
      <c r="K740" s="138">
        <v>0</v>
      </c>
      <c r="L740" s="138">
        <v>0</v>
      </c>
      <c r="M740" s="138">
        <v>117.6</v>
      </c>
      <c r="N740" s="241">
        <v>0</v>
      </c>
      <c r="O740" s="240">
        <v>117.6</v>
      </c>
      <c r="P740" s="138">
        <v>0</v>
      </c>
      <c r="Q740" s="139">
        <v>0</v>
      </c>
      <c r="R740" s="139">
        <v>0</v>
      </c>
      <c r="S740" s="138">
        <v>0</v>
      </c>
      <c r="T740" s="139">
        <v>0</v>
      </c>
      <c r="U740" s="139">
        <v>0</v>
      </c>
      <c r="V740" s="139">
        <v>0</v>
      </c>
      <c r="W740" s="139">
        <v>117.6</v>
      </c>
      <c r="X740" s="242">
        <v>0</v>
      </c>
      <c r="Y740" s="243">
        <v>117</v>
      </c>
      <c r="Z740" s="139">
        <v>0</v>
      </c>
      <c r="AA740" s="139">
        <v>0</v>
      </c>
      <c r="AB740" s="139">
        <v>0</v>
      </c>
      <c r="AC740" s="139">
        <v>0</v>
      </c>
      <c r="AD740" s="149">
        <v>0</v>
      </c>
      <c r="AE740" s="139">
        <v>0</v>
      </c>
      <c r="AF740" s="139">
        <v>0</v>
      </c>
      <c r="AG740" s="140">
        <v>117</v>
      </c>
      <c r="AH740" s="142">
        <v>0</v>
      </c>
      <c r="AI740" s="247">
        <v>-0.59999999999999432</v>
      </c>
      <c r="AJ740" s="138">
        <v>0</v>
      </c>
      <c r="AK740" s="138">
        <v>0</v>
      </c>
      <c r="AL740" s="138">
        <v>0</v>
      </c>
      <c r="AM740" s="138">
        <v>0</v>
      </c>
      <c r="AN740" s="138">
        <v>0</v>
      </c>
      <c r="AO740" s="138">
        <v>0</v>
      </c>
      <c r="AP740" s="138">
        <v>0</v>
      </c>
      <c r="AQ740" s="138">
        <v>-0.59999999999999432</v>
      </c>
      <c r="AR740" s="241">
        <v>0</v>
      </c>
      <c r="AS740" s="247">
        <v>99.489795918367349</v>
      </c>
      <c r="AT740" s="138">
        <v>0</v>
      </c>
      <c r="AU740" s="138">
        <v>0</v>
      </c>
      <c r="AV740" s="138">
        <v>0</v>
      </c>
      <c r="AW740" s="138">
        <v>0</v>
      </c>
      <c r="AX740" s="138">
        <v>0</v>
      </c>
      <c r="AY740" s="138">
        <v>0</v>
      </c>
      <c r="AZ740" s="138">
        <v>0</v>
      </c>
      <c r="BA740" s="138">
        <v>99.489795918367349</v>
      </c>
      <c r="BB740" s="241">
        <v>0</v>
      </c>
    </row>
    <row r="741" spans="1:54" s="174" customFormat="1" ht="18" customHeight="1" x14ac:dyDescent="0.25">
      <c r="A741" s="244">
        <v>21</v>
      </c>
      <c r="B741" s="245">
        <v>226700</v>
      </c>
      <c r="C741" s="238">
        <v>734</v>
      </c>
      <c r="D741" s="239" t="s">
        <v>1856</v>
      </c>
      <c r="E741" s="247">
        <v>2945.4</v>
      </c>
      <c r="F741" s="138">
        <v>2586</v>
      </c>
      <c r="G741" s="138">
        <v>0</v>
      </c>
      <c r="H741" s="138">
        <v>0</v>
      </c>
      <c r="I741" s="138">
        <v>51.3</v>
      </c>
      <c r="J741" s="138">
        <v>0</v>
      </c>
      <c r="K741" s="138">
        <v>0</v>
      </c>
      <c r="L741" s="138">
        <v>0</v>
      </c>
      <c r="M741" s="138">
        <v>308.10000000000002</v>
      </c>
      <c r="N741" s="241">
        <v>0</v>
      </c>
      <c r="O741" s="240">
        <v>3081.3</v>
      </c>
      <c r="P741" s="138">
        <v>2721.8999999999996</v>
      </c>
      <c r="Q741" s="139">
        <v>0</v>
      </c>
      <c r="R741" s="139">
        <v>0</v>
      </c>
      <c r="S741" s="138">
        <v>0</v>
      </c>
      <c r="T741" s="139">
        <v>51.3</v>
      </c>
      <c r="U741" s="139">
        <v>0</v>
      </c>
      <c r="V741" s="139">
        <v>0</v>
      </c>
      <c r="W741" s="139">
        <v>308.10000000000002</v>
      </c>
      <c r="X741" s="242">
        <v>0</v>
      </c>
      <c r="Y741" s="243">
        <v>2922.2394999999997</v>
      </c>
      <c r="Z741" s="139">
        <v>2568.3846999999996</v>
      </c>
      <c r="AA741" s="139">
        <v>0</v>
      </c>
      <c r="AB741" s="139">
        <v>0</v>
      </c>
      <c r="AC741" s="139">
        <v>0</v>
      </c>
      <c r="AD741" s="149">
        <v>45.773800000000001</v>
      </c>
      <c r="AE741" s="139">
        <v>0</v>
      </c>
      <c r="AF741" s="139">
        <v>0</v>
      </c>
      <c r="AG741" s="140">
        <v>308.08100000000002</v>
      </c>
      <c r="AH741" s="142">
        <v>0</v>
      </c>
      <c r="AI741" s="247">
        <v>-159.0605000000005</v>
      </c>
      <c r="AJ741" s="138">
        <v>-153.51530000000002</v>
      </c>
      <c r="AK741" s="138">
        <v>0</v>
      </c>
      <c r="AL741" s="138">
        <v>0</v>
      </c>
      <c r="AM741" s="138">
        <v>0</v>
      </c>
      <c r="AN741" s="138">
        <v>-5.5261999999999958</v>
      </c>
      <c r="AO741" s="138">
        <v>0</v>
      </c>
      <c r="AP741" s="138">
        <v>0</v>
      </c>
      <c r="AQ741" s="138">
        <v>-1.9000000000005457E-2</v>
      </c>
      <c r="AR741" s="241">
        <v>0</v>
      </c>
      <c r="AS741" s="247">
        <v>94.837876870152201</v>
      </c>
      <c r="AT741" s="138">
        <v>94.35999485653403</v>
      </c>
      <c r="AU741" s="138">
        <v>0</v>
      </c>
      <c r="AV741" s="138">
        <v>0</v>
      </c>
      <c r="AW741" s="138">
        <v>0</v>
      </c>
      <c r="AX741" s="138">
        <v>89.22768031189085</v>
      </c>
      <c r="AY741" s="138">
        <v>0</v>
      </c>
      <c r="AZ741" s="138">
        <v>0</v>
      </c>
      <c r="BA741" s="138">
        <v>99.993833171048365</v>
      </c>
      <c r="BB741" s="241">
        <v>0</v>
      </c>
    </row>
    <row r="742" spans="1:54" s="174" customFormat="1" ht="18" customHeight="1" x14ac:dyDescent="0.25">
      <c r="A742" s="244">
        <v>21</v>
      </c>
      <c r="B742" s="245">
        <v>226700</v>
      </c>
      <c r="C742" s="238">
        <v>735</v>
      </c>
      <c r="D742" s="239" t="s">
        <v>1857</v>
      </c>
      <c r="E742" s="247">
        <v>630.6</v>
      </c>
      <c r="F742" s="138">
        <v>571</v>
      </c>
      <c r="G742" s="138">
        <v>0</v>
      </c>
      <c r="H742" s="138">
        <v>0</v>
      </c>
      <c r="I742" s="138">
        <v>0</v>
      </c>
      <c r="J742" s="138">
        <v>0</v>
      </c>
      <c r="K742" s="138">
        <v>0</v>
      </c>
      <c r="L742" s="138">
        <v>0</v>
      </c>
      <c r="M742" s="138">
        <v>59.6</v>
      </c>
      <c r="N742" s="241">
        <v>0</v>
      </c>
      <c r="O742" s="240">
        <v>879.09999999999991</v>
      </c>
      <c r="P742" s="138">
        <v>819.5</v>
      </c>
      <c r="Q742" s="139">
        <v>0</v>
      </c>
      <c r="R742" s="139">
        <v>0</v>
      </c>
      <c r="S742" s="138">
        <v>0</v>
      </c>
      <c r="T742" s="139">
        <v>0</v>
      </c>
      <c r="U742" s="139">
        <v>0</v>
      </c>
      <c r="V742" s="139">
        <v>0</v>
      </c>
      <c r="W742" s="139">
        <v>59.6</v>
      </c>
      <c r="X742" s="242">
        <v>0</v>
      </c>
      <c r="Y742" s="243">
        <v>878.9</v>
      </c>
      <c r="Z742" s="139">
        <v>819.5</v>
      </c>
      <c r="AA742" s="139">
        <v>0</v>
      </c>
      <c r="AB742" s="139">
        <v>0</v>
      </c>
      <c r="AC742" s="139">
        <v>0</v>
      </c>
      <c r="AD742" s="149">
        <v>0</v>
      </c>
      <c r="AE742" s="139">
        <v>0</v>
      </c>
      <c r="AF742" s="139">
        <v>0</v>
      </c>
      <c r="AG742" s="140">
        <v>59.4</v>
      </c>
      <c r="AH742" s="142">
        <v>0</v>
      </c>
      <c r="AI742" s="247">
        <v>-0.19999999999993179</v>
      </c>
      <c r="AJ742" s="138">
        <v>0</v>
      </c>
      <c r="AK742" s="138">
        <v>0</v>
      </c>
      <c r="AL742" s="138">
        <v>0</v>
      </c>
      <c r="AM742" s="138">
        <v>0</v>
      </c>
      <c r="AN742" s="138">
        <v>0</v>
      </c>
      <c r="AO742" s="138">
        <v>0</v>
      </c>
      <c r="AP742" s="138">
        <v>0</v>
      </c>
      <c r="AQ742" s="138">
        <v>-0.20000000000000284</v>
      </c>
      <c r="AR742" s="241">
        <v>0</v>
      </c>
      <c r="AS742" s="247">
        <v>99.977249459674681</v>
      </c>
      <c r="AT742" s="138">
        <v>100</v>
      </c>
      <c r="AU742" s="138">
        <v>0</v>
      </c>
      <c r="AV742" s="138">
        <v>0</v>
      </c>
      <c r="AW742" s="138">
        <v>0</v>
      </c>
      <c r="AX742" s="138">
        <v>0</v>
      </c>
      <c r="AY742" s="138">
        <v>0</v>
      </c>
      <c r="AZ742" s="138">
        <v>0</v>
      </c>
      <c r="BA742" s="138">
        <v>99.664429530201332</v>
      </c>
      <c r="BB742" s="241">
        <v>0</v>
      </c>
    </row>
    <row r="743" spans="1:54" s="174" customFormat="1" ht="18" customHeight="1" x14ac:dyDescent="0.25">
      <c r="A743" s="244">
        <v>21</v>
      </c>
      <c r="B743" s="245">
        <v>226700</v>
      </c>
      <c r="C743" s="238">
        <v>736</v>
      </c>
      <c r="D743" s="239" t="s">
        <v>1858</v>
      </c>
      <c r="E743" s="247">
        <v>1417.6000000000001</v>
      </c>
      <c r="F743" s="138">
        <v>1251.4000000000001</v>
      </c>
      <c r="G743" s="138">
        <v>0</v>
      </c>
      <c r="H743" s="138">
        <v>0</v>
      </c>
      <c r="I743" s="138">
        <v>0</v>
      </c>
      <c r="J743" s="138">
        <v>0</v>
      </c>
      <c r="K743" s="138">
        <v>0</v>
      </c>
      <c r="L743" s="138">
        <v>0</v>
      </c>
      <c r="M743" s="138">
        <v>166.2</v>
      </c>
      <c r="N743" s="241">
        <v>0</v>
      </c>
      <c r="O743" s="240">
        <v>1559.2000000000003</v>
      </c>
      <c r="P743" s="138">
        <v>1393</v>
      </c>
      <c r="Q743" s="139">
        <v>0</v>
      </c>
      <c r="R743" s="139">
        <v>0</v>
      </c>
      <c r="S743" s="138">
        <v>0</v>
      </c>
      <c r="T743" s="139">
        <v>0</v>
      </c>
      <c r="U743" s="139">
        <v>0</v>
      </c>
      <c r="V743" s="139">
        <v>0</v>
      </c>
      <c r="W743" s="139">
        <v>166.2</v>
      </c>
      <c r="X743" s="242">
        <v>0</v>
      </c>
      <c r="Y743" s="243">
        <v>1208.7199000000001</v>
      </c>
      <c r="Z743" s="139">
        <v>1042.5199</v>
      </c>
      <c r="AA743" s="139">
        <v>0</v>
      </c>
      <c r="AB743" s="139">
        <v>0</v>
      </c>
      <c r="AC743" s="139">
        <v>0</v>
      </c>
      <c r="AD743" s="149">
        <v>0</v>
      </c>
      <c r="AE743" s="139">
        <v>0</v>
      </c>
      <c r="AF743" s="139">
        <v>0</v>
      </c>
      <c r="AG743" s="140">
        <v>166.2</v>
      </c>
      <c r="AH743" s="142">
        <v>0</v>
      </c>
      <c r="AI743" s="247">
        <v>-350.48010000000022</v>
      </c>
      <c r="AJ743" s="138">
        <v>-350.48009999999999</v>
      </c>
      <c r="AK743" s="138">
        <v>0</v>
      </c>
      <c r="AL743" s="138">
        <v>0</v>
      </c>
      <c r="AM743" s="138">
        <v>0</v>
      </c>
      <c r="AN743" s="138">
        <v>0</v>
      </c>
      <c r="AO743" s="138">
        <v>0</v>
      </c>
      <c r="AP743" s="138">
        <v>0</v>
      </c>
      <c r="AQ743" s="138">
        <v>0</v>
      </c>
      <c r="AR743" s="241">
        <v>0</v>
      </c>
      <c r="AS743" s="247">
        <v>77.521799640841451</v>
      </c>
      <c r="AT743" s="138">
        <v>74.839906676238328</v>
      </c>
      <c r="AU743" s="138">
        <v>0</v>
      </c>
      <c r="AV743" s="138">
        <v>0</v>
      </c>
      <c r="AW743" s="138">
        <v>0</v>
      </c>
      <c r="AX743" s="138">
        <v>0</v>
      </c>
      <c r="AY743" s="138">
        <v>0</v>
      </c>
      <c r="AZ743" s="138">
        <v>0</v>
      </c>
      <c r="BA743" s="138">
        <v>100</v>
      </c>
      <c r="BB743" s="241">
        <v>0</v>
      </c>
    </row>
    <row r="744" spans="1:54" s="174" customFormat="1" ht="18" customHeight="1" x14ac:dyDescent="0.25">
      <c r="A744" s="244">
        <v>21</v>
      </c>
      <c r="B744" s="245">
        <v>226700</v>
      </c>
      <c r="C744" s="238">
        <v>737</v>
      </c>
      <c r="D744" s="239" t="s">
        <v>1859</v>
      </c>
      <c r="E744" s="247">
        <v>1622.5</v>
      </c>
      <c r="F744" s="138">
        <v>1393.2</v>
      </c>
      <c r="G744" s="138">
        <v>0</v>
      </c>
      <c r="H744" s="138">
        <v>0</v>
      </c>
      <c r="I744" s="138">
        <v>0</v>
      </c>
      <c r="J744" s="138">
        <v>0</v>
      </c>
      <c r="K744" s="138">
        <v>0</v>
      </c>
      <c r="L744" s="138">
        <v>0</v>
      </c>
      <c r="M744" s="138">
        <v>229.3</v>
      </c>
      <c r="N744" s="241">
        <v>0</v>
      </c>
      <c r="O744" s="240">
        <v>1764.9999999999998</v>
      </c>
      <c r="P744" s="138">
        <v>1535.7</v>
      </c>
      <c r="Q744" s="139">
        <v>0</v>
      </c>
      <c r="R744" s="139">
        <v>0</v>
      </c>
      <c r="S744" s="138">
        <v>0</v>
      </c>
      <c r="T744" s="139">
        <v>0</v>
      </c>
      <c r="U744" s="139">
        <v>0</v>
      </c>
      <c r="V744" s="139">
        <v>0</v>
      </c>
      <c r="W744" s="139">
        <v>229.3</v>
      </c>
      <c r="X744" s="242">
        <v>0</v>
      </c>
      <c r="Y744" s="243">
        <v>1632.0909000000001</v>
      </c>
      <c r="Z744" s="139">
        <v>1402.7957000000001</v>
      </c>
      <c r="AA744" s="139">
        <v>0</v>
      </c>
      <c r="AB744" s="139">
        <v>0</v>
      </c>
      <c r="AC744" s="139">
        <v>0</v>
      </c>
      <c r="AD744" s="149">
        <v>0</v>
      </c>
      <c r="AE744" s="139">
        <v>0</v>
      </c>
      <c r="AF744" s="139">
        <v>0</v>
      </c>
      <c r="AG744" s="140">
        <v>229.29519999999999</v>
      </c>
      <c r="AH744" s="142">
        <v>0</v>
      </c>
      <c r="AI744" s="247">
        <v>-132.90909999999963</v>
      </c>
      <c r="AJ744" s="138">
        <v>-132.90429999999992</v>
      </c>
      <c r="AK744" s="138">
        <v>0</v>
      </c>
      <c r="AL744" s="138">
        <v>0</v>
      </c>
      <c r="AM744" s="138">
        <v>0</v>
      </c>
      <c r="AN744" s="138">
        <v>0</v>
      </c>
      <c r="AO744" s="138">
        <v>0</v>
      </c>
      <c r="AP744" s="138">
        <v>0</v>
      </c>
      <c r="AQ744" s="138">
        <v>-4.8000000000172349E-3</v>
      </c>
      <c r="AR744" s="241">
        <v>0</v>
      </c>
      <c r="AS744" s="247">
        <v>92.469739376770548</v>
      </c>
      <c r="AT744" s="138">
        <v>91.345686006381456</v>
      </c>
      <c r="AU744" s="138">
        <v>0</v>
      </c>
      <c r="AV744" s="138">
        <v>0</v>
      </c>
      <c r="AW744" s="138">
        <v>0</v>
      </c>
      <c r="AX744" s="138">
        <v>0</v>
      </c>
      <c r="AY744" s="138">
        <v>0</v>
      </c>
      <c r="AZ744" s="138">
        <v>0</v>
      </c>
      <c r="BA744" s="138">
        <v>99.997906672481463</v>
      </c>
      <c r="BB744" s="241">
        <v>0</v>
      </c>
    </row>
    <row r="745" spans="1:54" s="174" customFormat="1" ht="18" customHeight="1" x14ac:dyDescent="0.25">
      <c r="A745" s="244">
        <v>21</v>
      </c>
      <c r="B745" s="245">
        <v>226700</v>
      </c>
      <c r="C745" s="238">
        <v>738</v>
      </c>
      <c r="D745" s="239" t="s">
        <v>1860</v>
      </c>
      <c r="E745" s="247">
        <v>122.7</v>
      </c>
      <c r="F745" s="138">
        <v>0</v>
      </c>
      <c r="G745" s="138">
        <v>0</v>
      </c>
      <c r="H745" s="138">
        <v>0</v>
      </c>
      <c r="I745" s="138">
        <v>0</v>
      </c>
      <c r="J745" s="138">
        <v>0</v>
      </c>
      <c r="K745" s="138">
        <v>0</v>
      </c>
      <c r="L745" s="138">
        <v>0</v>
      </c>
      <c r="M745" s="138">
        <v>122.7</v>
      </c>
      <c r="N745" s="241">
        <v>0</v>
      </c>
      <c r="O745" s="240">
        <v>122.7</v>
      </c>
      <c r="P745" s="138">
        <v>0</v>
      </c>
      <c r="Q745" s="139">
        <v>0</v>
      </c>
      <c r="R745" s="139">
        <v>0</v>
      </c>
      <c r="S745" s="138">
        <v>0</v>
      </c>
      <c r="T745" s="139">
        <v>0</v>
      </c>
      <c r="U745" s="139">
        <v>0</v>
      </c>
      <c r="V745" s="139">
        <v>0</v>
      </c>
      <c r="W745" s="139">
        <v>122.7</v>
      </c>
      <c r="X745" s="242">
        <v>0</v>
      </c>
      <c r="Y745" s="243">
        <v>102.7</v>
      </c>
      <c r="Z745" s="139">
        <v>0</v>
      </c>
      <c r="AA745" s="139">
        <v>0</v>
      </c>
      <c r="AB745" s="139">
        <v>0</v>
      </c>
      <c r="AC745" s="139">
        <v>0</v>
      </c>
      <c r="AD745" s="149">
        <v>0</v>
      </c>
      <c r="AE745" s="139">
        <v>0</v>
      </c>
      <c r="AF745" s="139">
        <v>0</v>
      </c>
      <c r="AG745" s="140">
        <v>102.7</v>
      </c>
      <c r="AH745" s="142">
        <v>0</v>
      </c>
      <c r="AI745" s="247">
        <v>-20</v>
      </c>
      <c r="AJ745" s="138">
        <v>0</v>
      </c>
      <c r="AK745" s="138">
        <v>0</v>
      </c>
      <c r="AL745" s="138">
        <v>0</v>
      </c>
      <c r="AM745" s="138">
        <v>0</v>
      </c>
      <c r="AN745" s="138">
        <v>0</v>
      </c>
      <c r="AO745" s="138">
        <v>0</v>
      </c>
      <c r="AP745" s="138">
        <v>0</v>
      </c>
      <c r="AQ745" s="138">
        <v>-20</v>
      </c>
      <c r="AR745" s="241">
        <v>0</v>
      </c>
      <c r="AS745" s="247">
        <v>83.7000814995925</v>
      </c>
      <c r="AT745" s="138">
        <v>0</v>
      </c>
      <c r="AU745" s="138">
        <v>0</v>
      </c>
      <c r="AV745" s="138">
        <v>0</v>
      </c>
      <c r="AW745" s="138">
        <v>0</v>
      </c>
      <c r="AX745" s="138">
        <v>0</v>
      </c>
      <c r="AY745" s="138">
        <v>0</v>
      </c>
      <c r="AZ745" s="138">
        <v>0</v>
      </c>
      <c r="BA745" s="138">
        <v>83.7000814995925</v>
      </c>
      <c r="BB745" s="241">
        <v>0</v>
      </c>
    </row>
    <row r="746" spans="1:54" s="174" customFormat="1" ht="18" customHeight="1" x14ac:dyDescent="0.25">
      <c r="A746" s="244">
        <v>21</v>
      </c>
      <c r="B746" s="245">
        <v>226700</v>
      </c>
      <c r="C746" s="238">
        <v>739</v>
      </c>
      <c r="D746" s="239" t="s">
        <v>1592</v>
      </c>
      <c r="E746" s="247">
        <v>781.7</v>
      </c>
      <c r="F746" s="138">
        <v>664.5</v>
      </c>
      <c r="G746" s="138">
        <v>0</v>
      </c>
      <c r="H746" s="138">
        <v>0</v>
      </c>
      <c r="I746" s="138">
        <v>0</v>
      </c>
      <c r="J746" s="138">
        <v>0</v>
      </c>
      <c r="K746" s="138">
        <v>0</v>
      </c>
      <c r="L746" s="138">
        <v>0</v>
      </c>
      <c r="M746" s="138">
        <v>117.2</v>
      </c>
      <c r="N746" s="241">
        <v>0</v>
      </c>
      <c r="O746" s="240">
        <v>787.30000000000007</v>
      </c>
      <c r="P746" s="138">
        <v>670.1</v>
      </c>
      <c r="Q746" s="139">
        <v>0</v>
      </c>
      <c r="R746" s="139">
        <v>0</v>
      </c>
      <c r="S746" s="138">
        <v>0</v>
      </c>
      <c r="T746" s="139">
        <v>0</v>
      </c>
      <c r="U746" s="139">
        <v>0</v>
      </c>
      <c r="V746" s="139">
        <v>0</v>
      </c>
      <c r="W746" s="139">
        <v>117.2</v>
      </c>
      <c r="X746" s="242">
        <v>0</v>
      </c>
      <c r="Y746" s="243">
        <v>403.34530000000001</v>
      </c>
      <c r="Z746" s="139">
        <v>286.15350000000001</v>
      </c>
      <c r="AA746" s="139">
        <v>0</v>
      </c>
      <c r="AB746" s="139">
        <v>0</v>
      </c>
      <c r="AC746" s="139">
        <v>0</v>
      </c>
      <c r="AD746" s="149">
        <v>0</v>
      </c>
      <c r="AE746" s="139">
        <v>0</v>
      </c>
      <c r="AF746" s="139">
        <v>0</v>
      </c>
      <c r="AG746" s="140">
        <v>117.1918</v>
      </c>
      <c r="AH746" s="142">
        <v>0</v>
      </c>
      <c r="AI746" s="247">
        <v>-383.95470000000006</v>
      </c>
      <c r="AJ746" s="138">
        <v>-383.94650000000001</v>
      </c>
      <c r="AK746" s="138">
        <v>0</v>
      </c>
      <c r="AL746" s="138">
        <v>0</v>
      </c>
      <c r="AM746" s="138">
        <v>0</v>
      </c>
      <c r="AN746" s="138">
        <v>0</v>
      </c>
      <c r="AO746" s="138">
        <v>0</v>
      </c>
      <c r="AP746" s="138">
        <v>0</v>
      </c>
      <c r="AQ746" s="138">
        <v>-8.2000000000022055E-3</v>
      </c>
      <c r="AR746" s="241">
        <v>0</v>
      </c>
      <c r="AS746" s="247">
        <v>51.231461958592647</v>
      </c>
      <c r="AT746" s="138">
        <v>42.703104014326222</v>
      </c>
      <c r="AU746" s="138">
        <v>0</v>
      </c>
      <c r="AV746" s="138">
        <v>0</v>
      </c>
      <c r="AW746" s="138">
        <v>0</v>
      </c>
      <c r="AX746" s="138">
        <v>0</v>
      </c>
      <c r="AY746" s="138">
        <v>0</v>
      </c>
      <c r="AZ746" s="138">
        <v>0</v>
      </c>
      <c r="BA746" s="138">
        <v>99.993003412969287</v>
      </c>
      <c r="BB746" s="241">
        <v>0</v>
      </c>
    </row>
    <row r="747" spans="1:54" s="174" customFormat="1" ht="18" customHeight="1" x14ac:dyDescent="0.25">
      <c r="A747" s="244">
        <v>21</v>
      </c>
      <c r="B747" s="245">
        <v>226700</v>
      </c>
      <c r="C747" s="238">
        <v>740</v>
      </c>
      <c r="D747" s="239" t="s">
        <v>1425</v>
      </c>
      <c r="E747" s="247">
        <v>920.9</v>
      </c>
      <c r="F747" s="138">
        <v>740</v>
      </c>
      <c r="G747" s="138">
        <v>0</v>
      </c>
      <c r="H747" s="138">
        <v>0</v>
      </c>
      <c r="I747" s="138">
        <v>0</v>
      </c>
      <c r="J747" s="138">
        <v>0</v>
      </c>
      <c r="K747" s="138">
        <v>0</v>
      </c>
      <c r="L747" s="138">
        <v>0</v>
      </c>
      <c r="M747" s="138">
        <v>180.9</v>
      </c>
      <c r="N747" s="241">
        <v>0</v>
      </c>
      <c r="O747" s="240">
        <v>1086.3000000000002</v>
      </c>
      <c r="P747" s="138">
        <v>789.4</v>
      </c>
      <c r="Q747" s="139">
        <v>0</v>
      </c>
      <c r="R747" s="139">
        <v>0</v>
      </c>
      <c r="S747" s="138">
        <v>0</v>
      </c>
      <c r="T747" s="139">
        <v>0</v>
      </c>
      <c r="U747" s="139">
        <v>0</v>
      </c>
      <c r="V747" s="139">
        <v>116</v>
      </c>
      <c r="W747" s="139">
        <v>180.9</v>
      </c>
      <c r="X747" s="242">
        <v>0</v>
      </c>
      <c r="Y747" s="243">
        <v>1086.25</v>
      </c>
      <c r="Z747" s="139">
        <v>789.4</v>
      </c>
      <c r="AA747" s="139">
        <v>0</v>
      </c>
      <c r="AB747" s="139">
        <v>0</v>
      </c>
      <c r="AC747" s="139">
        <v>0</v>
      </c>
      <c r="AD747" s="149">
        <v>0</v>
      </c>
      <c r="AE747" s="139">
        <v>0</v>
      </c>
      <c r="AF747" s="139">
        <v>116</v>
      </c>
      <c r="AG747" s="140">
        <v>180.85</v>
      </c>
      <c r="AH747" s="142">
        <v>0</v>
      </c>
      <c r="AI747" s="247">
        <v>-5.0000000000181899E-2</v>
      </c>
      <c r="AJ747" s="138">
        <v>0</v>
      </c>
      <c r="AK747" s="138">
        <v>0</v>
      </c>
      <c r="AL747" s="138">
        <v>0</v>
      </c>
      <c r="AM747" s="138">
        <v>0</v>
      </c>
      <c r="AN747" s="138">
        <v>0</v>
      </c>
      <c r="AO747" s="138">
        <v>0</v>
      </c>
      <c r="AP747" s="138">
        <v>0</v>
      </c>
      <c r="AQ747" s="138">
        <v>-5.0000000000011369E-2</v>
      </c>
      <c r="AR747" s="241">
        <v>0</v>
      </c>
      <c r="AS747" s="247">
        <v>99.995397219920818</v>
      </c>
      <c r="AT747" s="138">
        <v>100</v>
      </c>
      <c r="AU747" s="138">
        <v>0</v>
      </c>
      <c r="AV747" s="138">
        <v>0</v>
      </c>
      <c r="AW747" s="138">
        <v>0</v>
      </c>
      <c r="AX747" s="138">
        <v>0</v>
      </c>
      <c r="AY747" s="138">
        <v>0</v>
      </c>
      <c r="AZ747" s="138">
        <v>100</v>
      </c>
      <c r="BA747" s="138">
        <v>99.972360420121603</v>
      </c>
      <c r="BB747" s="241">
        <v>0</v>
      </c>
    </row>
    <row r="748" spans="1:54" s="174" customFormat="1" ht="18" customHeight="1" x14ac:dyDescent="0.25">
      <c r="A748" s="244">
        <v>21</v>
      </c>
      <c r="B748" s="245">
        <v>226700</v>
      </c>
      <c r="C748" s="238">
        <v>741</v>
      </c>
      <c r="D748" s="239" t="s">
        <v>1861</v>
      </c>
      <c r="E748" s="247">
        <v>2148.8000000000002</v>
      </c>
      <c r="F748" s="138">
        <v>1883.7</v>
      </c>
      <c r="G748" s="138">
        <v>0</v>
      </c>
      <c r="H748" s="138">
        <v>0</v>
      </c>
      <c r="I748" s="138">
        <v>0</v>
      </c>
      <c r="J748" s="138">
        <v>0</v>
      </c>
      <c r="K748" s="138">
        <v>0</v>
      </c>
      <c r="L748" s="138">
        <v>0</v>
      </c>
      <c r="M748" s="138">
        <v>265.10000000000002</v>
      </c>
      <c r="N748" s="241">
        <v>0</v>
      </c>
      <c r="O748" s="240">
        <v>2328.3000000000006</v>
      </c>
      <c r="P748" s="138">
        <v>2063.2000000000003</v>
      </c>
      <c r="Q748" s="139">
        <v>0</v>
      </c>
      <c r="R748" s="139">
        <v>0</v>
      </c>
      <c r="S748" s="138">
        <v>0</v>
      </c>
      <c r="T748" s="139">
        <v>0</v>
      </c>
      <c r="U748" s="139">
        <v>0</v>
      </c>
      <c r="V748" s="139">
        <v>0</v>
      </c>
      <c r="W748" s="139">
        <v>265.10000000000002</v>
      </c>
      <c r="X748" s="242">
        <v>0</v>
      </c>
      <c r="Y748" s="243">
        <v>2125.7872000000002</v>
      </c>
      <c r="Z748" s="139">
        <v>1860.6872000000001</v>
      </c>
      <c r="AA748" s="139">
        <v>0</v>
      </c>
      <c r="AB748" s="139">
        <v>0</v>
      </c>
      <c r="AC748" s="139">
        <v>0</v>
      </c>
      <c r="AD748" s="149">
        <v>0</v>
      </c>
      <c r="AE748" s="139">
        <v>0</v>
      </c>
      <c r="AF748" s="139">
        <v>0</v>
      </c>
      <c r="AG748" s="140">
        <v>265.10000000000002</v>
      </c>
      <c r="AH748" s="142">
        <v>0</v>
      </c>
      <c r="AI748" s="247">
        <v>-202.51280000000042</v>
      </c>
      <c r="AJ748" s="138">
        <v>-202.5128000000002</v>
      </c>
      <c r="AK748" s="138">
        <v>0</v>
      </c>
      <c r="AL748" s="138">
        <v>0</v>
      </c>
      <c r="AM748" s="138">
        <v>0</v>
      </c>
      <c r="AN748" s="138">
        <v>0</v>
      </c>
      <c r="AO748" s="138">
        <v>0</v>
      </c>
      <c r="AP748" s="138">
        <v>0</v>
      </c>
      <c r="AQ748" s="138">
        <v>0</v>
      </c>
      <c r="AR748" s="241">
        <v>0</v>
      </c>
      <c r="AS748" s="247">
        <v>91.302117424730483</v>
      </c>
      <c r="AT748" s="138">
        <v>90.184528887165555</v>
      </c>
      <c r="AU748" s="138">
        <v>0</v>
      </c>
      <c r="AV748" s="138">
        <v>0</v>
      </c>
      <c r="AW748" s="138">
        <v>0</v>
      </c>
      <c r="AX748" s="138">
        <v>0</v>
      </c>
      <c r="AY748" s="138">
        <v>0</v>
      </c>
      <c r="AZ748" s="138">
        <v>0</v>
      </c>
      <c r="BA748" s="138">
        <v>100</v>
      </c>
      <c r="BB748" s="241">
        <v>0</v>
      </c>
    </row>
    <row r="749" spans="1:54" s="174" customFormat="1" ht="18" customHeight="1" x14ac:dyDescent="0.25">
      <c r="A749" s="244">
        <v>21</v>
      </c>
      <c r="B749" s="245">
        <v>226700</v>
      </c>
      <c r="C749" s="238">
        <v>742</v>
      </c>
      <c r="D749" s="239" t="s">
        <v>1862</v>
      </c>
      <c r="E749" s="247">
        <v>1095.5</v>
      </c>
      <c r="F749" s="138">
        <v>921.9</v>
      </c>
      <c r="G749" s="138">
        <v>0</v>
      </c>
      <c r="H749" s="138">
        <v>0</v>
      </c>
      <c r="I749" s="138">
        <v>0</v>
      </c>
      <c r="J749" s="138">
        <v>0</v>
      </c>
      <c r="K749" s="138">
        <v>0</v>
      </c>
      <c r="L749" s="138">
        <v>0</v>
      </c>
      <c r="M749" s="138">
        <v>173.6</v>
      </c>
      <c r="N749" s="241">
        <v>0</v>
      </c>
      <c r="O749" s="240">
        <v>1109.8</v>
      </c>
      <c r="P749" s="138">
        <v>936.2</v>
      </c>
      <c r="Q749" s="139">
        <v>0</v>
      </c>
      <c r="R749" s="139">
        <v>0</v>
      </c>
      <c r="S749" s="138">
        <v>0</v>
      </c>
      <c r="T749" s="139">
        <v>0</v>
      </c>
      <c r="U749" s="139">
        <v>0</v>
      </c>
      <c r="V749" s="139">
        <v>0</v>
      </c>
      <c r="W749" s="139">
        <v>173.6</v>
      </c>
      <c r="X749" s="242">
        <v>0</v>
      </c>
      <c r="Y749" s="243">
        <v>1042.7741999999998</v>
      </c>
      <c r="Z749" s="139">
        <v>869.26969999999994</v>
      </c>
      <c r="AA749" s="139">
        <v>0</v>
      </c>
      <c r="AB749" s="139">
        <v>0</v>
      </c>
      <c r="AC749" s="139">
        <v>0</v>
      </c>
      <c r="AD749" s="149">
        <v>0</v>
      </c>
      <c r="AE749" s="139">
        <v>0</v>
      </c>
      <c r="AF749" s="139">
        <v>0</v>
      </c>
      <c r="AG749" s="140">
        <v>173.50450000000001</v>
      </c>
      <c r="AH749" s="142">
        <v>0</v>
      </c>
      <c r="AI749" s="247">
        <v>-67.025800000000118</v>
      </c>
      <c r="AJ749" s="138">
        <v>-66.930300000000102</v>
      </c>
      <c r="AK749" s="138">
        <v>0</v>
      </c>
      <c r="AL749" s="138">
        <v>0</v>
      </c>
      <c r="AM749" s="138">
        <v>0</v>
      </c>
      <c r="AN749" s="138">
        <v>0</v>
      </c>
      <c r="AO749" s="138">
        <v>0</v>
      </c>
      <c r="AP749" s="138">
        <v>0</v>
      </c>
      <c r="AQ749" s="138">
        <v>-9.549999999998704E-2</v>
      </c>
      <c r="AR749" s="241">
        <v>0</v>
      </c>
      <c r="AS749" s="247">
        <v>93.960551450711833</v>
      </c>
      <c r="AT749" s="138">
        <v>92.850854518265308</v>
      </c>
      <c r="AU749" s="138">
        <v>0</v>
      </c>
      <c r="AV749" s="138">
        <v>0</v>
      </c>
      <c r="AW749" s="138">
        <v>0</v>
      </c>
      <c r="AX749" s="138">
        <v>0</v>
      </c>
      <c r="AY749" s="138">
        <v>0</v>
      </c>
      <c r="AZ749" s="138">
        <v>0</v>
      </c>
      <c r="BA749" s="138">
        <v>99.944988479262676</v>
      </c>
      <c r="BB749" s="241">
        <v>0</v>
      </c>
    </row>
    <row r="750" spans="1:54" s="174" customFormat="1" ht="18" customHeight="1" x14ac:dyDescent="0.25">
      <c r="A750" s="244">
        <v>21</v>
      </c>
      <c r="B750" s="245">
        <v>226700</v>
      </c>
      <c r="C750" s="238">
        <v>743</v>
      </c>
      <c r="D750" s="239" t="s">
        <v>1863</v>
      </c>
      <c r="E750" s="247">
        <v>475.09999999999997</v>
      </c>
      <c r="F750" s="138">
        <v>415.4</v>
      </c>
      <c r="G750" s="138">
        <v>0</v>
      </c>
      <c r="H750" s="138">
        <v>0</v>
      </c>
      <c r="I750" s="138">
        <v>0</v>
      </c>
      <c r="J750" s="138">
        <v>0</v>
      </c>
      <c r="K750" s="138">
        <v>0</v>
      </c>
      <c r="L750" s="138">
        <v>0</v>
      </c>
      <c r="M750" s="138">
        <v>59.7</v>
      </c>
      <c r="N750" s="241">
        <v>0</v>
      </c>
      <c r="O750" s="240">
        <v>561.20000000000005</v>
      </c>
      <c r="P750" s="138">
        <v>501.5</v>
      </c>
      <c r="Q750" s="139">
        <v>0</v>
      </c>
      <c r="R750" s="139">
        <v>0</v>
      </c>
      <c r="S750" s="138">
        <v>0</v>
      </c>
      <c r="T750" s="139">
        <v>0</v>
      </c>
      <c r="U750" s="139">
        <v>0</v>
      </c>
      <c r="V750" s="139">
        <v>0</v>
      </c>
      <c r="W750" s="139">
        <v>59.7</v>
      </c>
      <c r="X750" s="242">
        <v>0</v>
      </c>
      <c r="Y750" s="243">
        <v>548.93110000000001</v>
      </c>
      <c r="Z750" s="139">
        <v>489.23109999999997</v>
      </c>
      <c r="AA750" s="139">
        <v>0</v>
      </c>
      <c r="AB750" s="139">
        <v>0</v>
      </c>
      <c r="AC750" s="139">
        <v>0</v>
      </c>
      <c r="AD750" s="149">
        <v>0</v>
      </c>
      <c r="AE750" s="139">
        <v>0</v>
      </c>
      <c r="AF750" s="139">
        <v>0</v>
      </c>
      <c r="AG750" s="140">
        <v>59.7</v>
      </c>
      <c r="AH750" s="142">
        <v>0</v>
      </c>
      <c r="AI750" s="247">
        <v>-12.268900000000031</v>
      </c>
      <c r="AJ750" s="138">
        <v>-12.268900000000031</v>
      </c>
      <c r="AK750" s="138">
        <v>0</v>
      </c>
      <c r="AL750" s="138">
        <v>0</v>
      </c>
      <c r="AM750" s="138">
        <v>0</v>
      </c>
      <c r="AN750" s="138">
        <v>0</v>
      </c>
      <c r="AO750" s="138">
        <v>0</v>
      </c>
      <c r="AP750" s="138">
        <v>0</v>
      </c>
      <c r="AQ750" s="138">
        <v>0</v>
      </c>
      <c r="AR750" s="241">
        <v>0</v>
      </c>
      <c r="AS750" s="247">
        <v>97.813809693513903</v>
      </c>
      <c r="AT750" s="138">
        <v>97.553559322033891</v>
      </c>
      <c r="AU750" s="138">
        <v>0</v>
      </c>
      <c r="AV750" s="138">
        <v>0</v>
      </c>
      <c r="AW750" s="138">
        <v>0</v>
      </c>
      <c r="AX750" s="138">
        <v>0</v>
      </c>
      <c r="AY750" s="138">
        <v>0</v>
      </c>
      <c r="AZ750" s="138">
        <v>0</v>
      </c>
      <c r="BA750" s="138">
        <v>100</v>
      </c>
      <c r="BB750" s="241">
        <v>0</v>
      </c>
    </row>
    <row r="751" spans="1:54" s="174" customFormat="1" ht="18" customHeight="1" x14ac:dyDescent="0.25">
      <c r="A751" s="244">
        <v>21</v>
      </c>
      <c r="B751" s="245">
        <v>226700</v>
      </c>
      <c r="C751" s="238">
        <v>744</v>
      </c>
      <c r="D751" s="239" t="s">
        <v>1864</v>
      </c>
      <c r="E751" s="247">
        <v>1676.6000000000001</v>
      </c>
      <c r="F751" s="138">
        <v>1440.4</v>
      </c>
      <c r="G751" s="138">
        <v>0</v>
      </c>
      <c r="H751" s="138">
        <v>0</v>
      </c>
      <c r="I751" s="138">
        <v>0</v>
      </c>
      <c r="J751" s="138">
        <v>0</v>
      </c>
      <c r="K751" s="138">
        <v>0</v>
      </c>
      <c r="L751" s="138">
        <v>0</v>
      </c>
      <c r="M751" s="138">
        <v>236.2</v>
      </c>
      <c r="N751" s="241">
        <v>0</v>
      </c>
      <c r="O751" s="240">
        <v>1807.2999999999997</v>
      </c>
      <c r="P751" s="138">
        <v>1571.1</v>
      </c>
      <c r="Q751" s="139">
        <v>0</v>
      </c>
      <c r="R751" s="139">
        <v>0</v>
      </c>
      <c r="S751" s="138">
        <v>0</v>
      </c>
      <c r="T751" s="139">
        <v>0</v>
      </c>
      <c r="U751" s="139">
        <v>0</v>
      </c>
      <c r="V751" s="139">
        <v>0</v>
      </c>
      <c r="W751" s="139">
        <v>236.2</v>
      </c>
      <c r="X751" s="242">
        <v>0</v>
      </c>
      <c r="Y751" s="243">
        <v>1807.2937999999999</v>
      </c>
      <c r="Z751" s="139">
        <v>1571.0937999999999</v>
      </c>
      <c r="AA751" s="139">
        <v>0</v>
      </c>
      <c r="AB751" s="139">
        <v>0</v>
      </c>
      <c r="AC751" s="139">
        <v>0</v>
      </c>
      <c r="AD751" s="149">
        <v>0</v>
      </c>
      <c r="AE751" s="139">
        <v>0</v>
      </c>
      <c r="AF751" s="139">
        <v>0</v>
      </c>
      <c r="AG751" s="140">
        <v>236.2</v>
      </c>
      <c r="AH751" s="142">
        <v>0</v>
      </c>
      <c r="AI751" s="247">
        <v>-6.1999999998079147E-3</v>
      </c>
      <c r="AJ751" s="138">
        <v>-6.2000000000352884E-3</v>
      </c>
      <c r="AK751" s="138">
        <v>0</v>
      </c>
      <c r="AL751" s="138">
        <v>0</v>
      </c>
      <c r="AM751" s="138">
        <v>0</v>
      </c>
      <c r="AN751" s="138">
        <v>0</v>
      </c>
      <c r="AO751" s="138">
        <v>0</v>
      </c>
      <c r="AP751" s="138">
        <v>0</v>
      </c>
      <c r="AQ751" s="138">
        <v>0</v>
      </c>
      <c r="AR751" s="241">
        <v>0</v>
      </c>
      <c r="AS751" s="247">
        <v>99.999656946826761</v>
      </c>
      <c r="AT751" s="138">
        <v>99.999605372032335</v>
      </c>
      <c r="AU751" s="138">
        <v>0</v>
      </c>
      <c r="AV751" s="138">
        <v>0</v>
      </c>
      <c r="AW751" s="138">
        <v>0</v>
      </c>
      <c r="AX751" s="138">
        <v>0</v>
      </c>
      <c r="AY751" s="138">
        <v>0</v>
      </c>
      <c r="AZ751" s="138">
        <v>0</v>
      </c>
      <c r="BA751" s="138">
        <v>100</v>
      </c>
      <c r="BB751" s="241">
        <v>0</v>
      </c>
    </row>
    <row r="752" spans="1:54" s="174" customFormat="1" ht="18" customHeight="1" x14ac:dyDescent="0.25">
      <c r="A752" s="244">
        <v>21</v>
      </c>
      <c r="B752" s="245">
        <v>226700</v>
      </c>
      <c r="C752" s="238">
        <v>745</v>
      </c>
      <c r="D752" s="239" t="s">
        <v>1865</v>
      </c>
      <c r="E752" s="247">
        <v>803.9</v>
      </c>
      <c r="F752" s="138">
        <v>704</v>
      </c>
      <c r="G752" s="138">
        <v>0</v>
      </c>
      <c r="H752" s="138">
        <v>0</v>
      </c>
      <c r="I752" s="138">
        <v>0</v>
      </c>
      <c r="J752" s="138">
        <v>0</v>
      </c>
      <c r="K752" s="138">
        <v>0</v>
      </c>
      <c r="L752" s="138">
        <v>0</v>
      </c>
      <c r="M752" s="138">
        <v>99.9</v>
      </c>
      <c r="N752" s="241">
        <v>0</v>
      </c>
      <c r="O752" s="240">
        <v>947.40000000000009</v>
      </c>
      <c r="P752" s="138">
        <v>847.5</v>
      </c>
      <c r="Q752" s="139">
        <v>0</v>
      </c>
      <c r="R752" s="139">
        <v>0</v>
      </c>
      <c r="S752" s="138">
        <v>0</v>
      </c>
      <c r="T752" s="139">
        <v>0</v>
      </c>
      <c r="U752" s="139">
        <v>0</v>
      </c>
      <c r="V752" s="139">
        <v>0</v>
      </c>
      <c r="W752" s="139">
        <v>99.9</v>
      </c>
      <c r="X752" s="242">
        <v>0</v>
      </c>
      <c r="Y752" s="243">
        <v>870.04200000000003</v>
      </c>
      <c r="Z752" s="139">
        <v>770.14200000000005</v>
      </c>
      <c r="AA752" s="139">
        <v>0</v>
      </c>
      <c r="AB752" s="139">
        <v>0</v>
      </c>
      <c r="AC752" s="139">
        <v>0</v>
      </c>
      <c r="AD752" s="149">
        <v>0</v>
      </c>
      <c r="AE752" s="139">
        <v>0</v>
      </c>
      <c r="AF752" s="139">
        <v>0</v>
      </c>
      <c r="AG752" s="140">
        <v>99.9</v>
      </c>
      <c r="AH752" s="142">
        <v>0</v>
      </c>
      <c r="AI752" s="247">
        <v>-77.358000000000061</v>
      </c>
      <c r="AJ752" s="138">
        <v>-77.357999999999947</v>
      </c>
      <c r="AK752" s="138">
        <v>0</v>
      </c>
      <c r="AL752" s="138">
        <v>0</v>
      </c>
      <c r="AM752" s="138">
        <v>0</v>
      </c>
      <c r="AN752" s="138">
        <v>0</v>
      </c>
      <c r="AO752" s="138">
        <v>0</v>
      </c>
      <c r="AP752" s="138">
        <v>0</v>
      </c>
      <c r="AQ752" s="138">
        <v>0</v>
      </c>
      <c r="AR752" s="241">
        <v>0</v>
      </c>
      <c r="AS752" s="247">
        <v>91.834705509816345</v>
      </c>
      <c r="AT752" s="138">
        <v>90.872212389380536</v>
      </c>
      <c r="AU752" s="138">
        <v>0</v>
      </c>
      <c r="AV752" s="138">
        <v>0</v>
      </c>
      <c r="AW752" s="138">
        <v>0</v>
      </c>
      <c r="AX752" s="138">
        <v>0</v>
      </c>
      <c r="AY752" s="138">
        <v>0</v>
      </c>
      <c r="AZ752" s="138">
        <v>0</v>
      </c>
      <c r="BA752" s="138">
        <v>100</v>
      </c>
      <c r="BB752" s="241">
        <v>0</v>
      </c>
    </row>
    <row r="753" spans="1:54" s="174" customFormat="1" ht="18" customHeight="1" x14ac:dyDescent="0.25">
      <c r="A753" s="244">
        <v>21</v>
      </c>
      <c r="B753" s="245">
        <v>226700</v>
      </c>
      <c r="C753" s="238">
        <v>746</v>
      </c>
      <c r="D753" s="239" t="s">
        <v>1866</v>
      </c>
      <c r="E753" s="247">
        <v>76.099999999999994</v>
      </c>
      <c r="F753" s="138">
        <v>0</v>
      </c>
      <c r="G753" s="138">
        <v>0</v>
      </c>
      <c r="H753" s="138">
        <v>0</v>
      </c>
      <c r="I753" s="138">
        <v>0</v>
      </c>
      <c r="J753" s="138">
        <v>0</v>
      </c>
      <c r="K753" s="138">
        <v>0</v>
      </c>
      <c r="L753" s="138">
        <v>0</v>
      </c>
      <c r="M753" s="138">
        <v>76.099999999999994</v>
      </c>
      <c r="N753" s="241">
        <v>0</v>
      </c>
      <c r="O753" s="240">
        <v>76.099999999999994</v>
      </c>
      <c r="P753" s="138">
        <v>0</v>
      </c>
      <c r="Q753" s="139">
        <v>0</v>
      </c>
      <c r="R753" s="139">
        <v>0</v>
      </c>
      <c r="S753" s="138">
        <v>0</v>
      </c>
      <c r="T753" s="139">
        <v>0</v>
      </c>
      <c r="U753" s="139">
        <v>0</v>
      </c>
      <c r="V753" s="139">
        <v>0</v>
      </c>
      <c r="W753" s="139">
        <v>76.099999999999994</v>
      </c>
      <c r="X753" s="242">
        <v>0</v>
      </c>
      <c r="Y753" s="243">
        <v>76.099999999999994</v>
      </c>
      <c r="Z753" s="139">
        <v>0</v>
      </c>
      <c r="AA753" s="139">
        <v>0</v>
      </c>
      <c r="AB753" s="139">
        <v>0</v>
      </c>
      <c r="AC753" s="139">
        <v>0</v>
      </c>
      <c r="AD753" s="149">
        <v>0</v>
      </c>
      <c r="AE753" s="139">
        <v>0</v>
      </c>
      <c r="AF753" s="139">
        <v>0</v>
      </c>
      <c r="AG753" s="140">
        <v>76.099999999999994</v>
      </c>
      <c r="AH753" s="142">
        <v>0</v>
      </c>
      <c r="AI753" s="247">
        <v>0</v>
      </c>
      <c r="AJ753" s="138">
        <v>0</v>
      </c>
      <c r="AK753" s="138">
        <v>0</v>
      </c>
      <c r="AL753" s="138">
        <v>0</v>
      </c>
      <c r="AM753" s="138">
        <v>0</v>
      </c>
      <c r="AN753" s="138">
        <v>0</v>
      </c>
      <c r="AO753" s="138">
        <v>0</v>
      </c>
      <c r="AP753" s="138">
        <v>0</v>
      </c>
      <c r="AQ753" s="138">
        <v>0</v>
      </c>
      <c r="AR753" s="241">
        <v>0</v>
      </c>
      <c r="AS753" s="247">
        <v>100</v>
      </c>
      <c r="AT753" s="138">
        <v>0</v>
      </c>
      <c r="AU753" s="138">
        <v>0</v>
      </c>
      <c r="AV753" s="138">
        <v>0</v>
      </c>
      <c r="AW753" s="138">
        <v>0</v>
      </c>
      <c r="AX753" s="138">
        <v>0</v>
      </c>
      <c r="AY753" s="138">
        <v>0</v>
      </c>
      <c r="AZ753" s="138">
        <v>0</v>
      </c>
      <c r="BA753" s="138">
        <v>100</v>
      </c>
      <c r="BB753" s="241">
        <v>0</v>
      </c>
    </row>
    <row r="754" spans="1:54" s="174" customFormat="1" ht="18" customHeight="1" x14ac:dyDescent="0.25">
      <c r="A754" s="244">
        <v>21</v>
      </c>
      <c r="B754" s="245">
        <v>226700</v>
      </c>
      <c r="C754" s="238">
        <v>747</v>
      </c>
      <c r="D754" s="239" t="s">
        <v>1867</v>
      </c>
      <c r="E754" s="247">
        <v>350.20000000000005</v>
      </c>
      <c r="F754" s="138">
        <v>284.8</v>
      </c>
      <c r="G754" s="138">
        <v>0</v>
      </c>
      <c r="H754" s="138">
        <v>0</v>
      </c>
      <c r="I754" s="138">
        <v>0</v>
      </c>
      <c r="J754" s="138">
        <v>0</v>
      </c>
      <c r="K754" s="138">
        <v>0</v>
      </c>
      <c r="L754" s="138">
        <v>0</v>
      </c>
      <c r="M754" s="138">
        <v>65.400000000000006</v>
      </c>
      <c r="N754" s="241">
        <v>0</v>
      </c>
      <c r="O754" s="240">
        <v>352.9</v>
      </c>
      <c r="P754" s="138">
        <v>287.5</v>
      </c>
      <c r="Q754" s="139">
        <v>0</v>
      </c>
      <c r="R754" s="139">
        <v>0</v>
      </c>
      <c r="S754" s="138">
        <v>0</v>
      </c>
      <c r="T754" s="139">
        <v>0</v>
      </c>
      <c r="U754" s="139">
        <v>0</v>
      </c>
      <c r="V754" s="139">
        <v>0</v>
      </c>
      <c r="W754" s="139">
        <v>65.400000000000006</v>
      </c>
      <c r="X754" s="242">
        <v>0</v>
      </c>
      <c r="Y754" s="243">
        <v>300.51729999999998</v>
      </c>
      <c r="Z754" s="139">
        <v>235.1173</v>
      </c>
      <c r="AA754" s="139">
        <v>0</v>
      </c>
      <c r="AB754" s="139">
        <v>0</v>
      </c>
      <c r="AC754" s="139">
        <v>0</v>
      </c>
      <c r="AD754" s="149">
        <v>0</v>
      </c>
      <c r="AE754" s="139">
        <v>0</v>
      </c>
      <c r="AF754" s="139">
        <v>0</v>
      </c>
      <c r="AG754" s="140">
        <v>65.400000000000006</v>
      </c>
      <c r="AH754" s="142">
        <v>0</v>
      </c>
      <c r="AI754" s="247">
        <v>-52.3827</v>
      </c>
      <c r="AJ754" s="138">
        <v>-52.3827</v>
      </c>
      <c r="AK754" s="138">
        <v>0</v>
      </c>
      <c r="AL754" s="138">
        <v>0</v>
      </c>
      <c r="AM754" s="138">
        <v>0</v>
      </c>
      <c r="AN754" s="138">
        <v>0</v>
      </c>
      <c r="AO754" s="138">
        <v>0</v>
      </c>
      <c r="AP754" s="138">
        <v>0</v>
      </c>
      <c r="AQ754" s="138">
        <v>0</v>
      </c>
      <c r="AR754" s="241">
        <v>0</v>
      </c>
      <c r="AS754" s="247">
        <v>85.156503258713514</v>
      </c>
      <c r="AT754" s="138">
        <v>81.779930434782614</v>
      </c>
      <c r="AU754" s="138">
        <v>0</v>
      </c>
      <c r="AV754" s="138">
        <v>0</v>
      </c>
      <c r="AW754" s="138">
        <v>0</v>
      </c>
      <c r="AX754" s="138">
        <v>0</v>
      </c>
      <c r="AY754" s="138">
        <v>0</v>
      </c>
      <c r="AZ754" s="138">
        <v>0</v>
      </c>
      <c r="BA754" s="138">
        <v>100</v>
      </c>
      <c r="BB754" s="241">
        <v>0</v>
      </c>
    </row>
    <row r="755" spans="1:54" s="174" customFormat="1" ht="18" customHeight="1" x14ac:dyDescent="0.25">
      <c r="A755" s="244">
        <v>21</v>
      </c>
      <c r="B755" s="245">
        <v>226700</v>
      </c>
      <c r="C755" s="238">
        <v>748</v>
      </c>
      <c r="D755" s="239" t="s">
        <v>1868</v>
      </c>
      <c r="E755" s="247">
        <v>1285.3999999999999</v>
      </c>
      <c r="F755" s="138">
        <v>1123.0999999999999</v>
      </c>
      <c r="G755" s="138">
        <v>0</v>
      </c>
      <c r="H755" s="138">
        <v>0</v>
      </c>
      <c r="I755" s="138">
        <v>0</v>
      </c>
      <c r="J755" s="138">
        <v>0</v>
      </c>
      <c r="K755" s="138">
        <v>0</v>
      </c>
      <c r="L755" s="138">
        <v>0</v>
      </c>
      <c r="M755" s="138">
        <v>162.30000000000001</v>
      </c>
      <c r="N755" s="241">
        <v>0</v>
      </c>
      <c r="O755" s="240">
        <v>1404.3000000000002</v>
      </c>
      <c r="P755" s="138">
        <v>1242</v>
      </c>
      <c r="Q755" s="139">
        <v>0</v>
      </c>
      <c r="R755" s="139">
        <v>0</v>
      </c>
      <c r="S755" s="138">
        <v>0</v>
      </c>
      <c r="T755" s="139">
        <v>0</v>
      </c>
      <c r="U755" s="139">
        <v>0</v>
      </c>
      <c r="V755" s="139">
        <v>0</v>
      </c>
      <c r="W755" s="139">
        <v>162.30000000000001</v>
      </c>
      <c r="X755" s="242">
        <v>0</v>
      </c>
      <c r="Y755" s="243">
        <v>1404.1641999999999</v>
      </c>
      <c r="Z755" s="139">
        <v>1242</v>
      </c>
      <c r="AA755" s="139">
        <v>0</v>
      </c>
      <c r="AB755" s="139">
        <v>0</v>
      </c>
      <c r="AC755" s="139">
        <v>0</v>
      </c>
      <c r="AD755" s="149">
        <v>0</v>
      </c>
      <c r="AE755" s="139">
        <v>0</v>
      </c>
      <c r="AF755" s="139">
        <v>0</v>
      </c>
      <c r="AG755" s="140">
        <v>162.16419999999999</v>
      </c>
      <c r="AH755" s="142">
        <v>0</v>
      </c>
      <c r="AI755" s="247">
        <v>-0.13580000000024484</v>
      </c>
      <c r="AJ755" s="138">
        <v>0</v>
      </c>
      <c r="AK755" s="138">
        <v>0</v>
      </c>
      <c r="AL755" s="138">
        <v>0</v>
      </c>
      <c r="AM755" s="138">
        <v>0</v>
      </c>
      <c r="AN755" s="138">
        <v>0</v>
      </c>
      <c r="AO755" s="138">
        <v>0</v>
      </c>
      <c r="AP755" s="138">
        <v>0</v>
      </c>
      <c r="AQ755" s="138">
        <v>-0.13580000000001746</v>
      </c>
      <c r="AR755" s="241">
        <v>0</v>
      </c>
      <c r="AS755" s="247">
        <v>99.990329701630685</v>
      </c>
      <c r="AT755" s="138">
        <v>100</v>
      </c>
      <c r="AU755" s="138">
        <v>0</v>
      </c>
      <c r="AV755" s="138">
        <v>0</v>
      </c>
      <c r="AW755" s="138">
        <v>0</v>
      </c>
      <c r="AX755" s="138">
        <v>0</v>
      </c>
      <c r="AY755" s="138">
        <v>0</v>
      </c>
      <c r="AZ755" s="138">
        <v>0</v>
      </c>
      <c r="BA755" s="138">
        <v>99.916327788046829</v>
      </c>
      <c r="BB755" s="241">
        <v>0</v>
      </c>
    </row>
    <row r="756" spans="1:54" s="174" customFormat="1" ht="18" customHeight="1" x14ac:dyDescent="0.25">
      <c r="A756" s="244">
        <v>21</v>
      </c>
      <c r="B756" s="245">
        <v>226700</v>
      </c>
      <c r="C756" s="238">
        <v>749</v>
      </c>
      <c r="D756" s="239" t="s">
        <v>1869</v>
      </c>
      <c r="E756" s="247">
        <v>1582.5</v>
      </c>
      <c r="F756" s="138">
        <v>1378.8</v>
      </c>
      <c r="G756" s="138">
        <v>0</v>
      </c>
      <c r="H756" s="138">
        <v>0</v>
      </c>
      <c r="I756" s="138">
        <v>0</v>
      </c>
      <c r="J756" s="138">
        <v>0</v>
      </c>
      <c r="K756" s="138">
        <v>0</v>
      </c>
      <c r="L756" s="138">
        <v>0</v>
      </c>
      <c r="M756" s="138">
        <v>203.7</v>
      </c>
      <c r="N756" s="241">
        <v>0</v>
      </c>
      <c r="O756" s="240">
        <v>1641.6</v>
      </c>
      <c r="P756" s="138">
        <v>1437.9</v>
      </c>
      <c r="Q756" s="139">
        <v>0</v>
      </c>
      <c r="R756" s="139">
        <v>0</v>
      </c>
      <c r="S756" s="138">
        <v>0</v>
      </c>
      <c r="T756" s="139">
        <v>0</v>
      </c>
      <c r="U756" s="139">
        <v>0</v>
      </c>
      <c r="V756" s="139">
        <v>0</v>
      </c>
      <c r="W756" s="139">
        <v>203.7</v>
      </c>
      <c r="X756" s="242">
        <v>0</v>
      </c>
      <c r="Y756" s="243">
        <v>1228.6675</v>
      </c>
      <c r="Z756" s="139">
        <v>1024.9675</v>
      </c>
      <c r="AA756" s="139">
        <v>0</v>
      </c>
      <c r="AB756" s="139">
        <v>0</v>
      </c>
      <c r="AC756" s="139">
        <v>0</v>
      </c>
      <c r="AD756" s="149">
        <v>0</v>
      </c>
      <c r="AE756" s="139">
        <v>0</v>
      </c>
      <c r="AF756" s="139">
        <v>0</v>
      </c>
      <c r="AG756" s="140">
        <v>203.7</v>
      </c>
      <c r="AH756" s="142">
        <v>0</v>
      </c>
      <c r="AI756" s="247">
        <v>-412.93249999999989</v>
      </c>
      <c r="AJ756" s="138">
        <v>-412.93250000000012</v>
      </c>
      <c r="AK756" s="138">
        <v>0</v>
      </c>
      <c r="AL756" s="138">
        <v>0</v>
      </c>
      <c r="AM756" s="138">
        <v>0</v>
      </c>
      <c r="AN756" s="138">
        <v>0</v>
      </c>
      <c r="AO756" s="138">
        <v>0</v>
      </c>
      <c r="AP756" s="138">
        <v>0</v>
      </c>
      <c r="AQ756" s="138">
        <v>0</v>
      </c>
      <c r="AR756" s="241">
        <v>0</v>
      </c>
      <c r="AS756" s="247">
        <v>74.84572977582846</v>
      </c>
      <c r="AT756" s="138">
        <v>71.28225189512483</v>
      </c>
      <c r="AU756" s="138">
        <v>0</v>
      </c>
      <c r="AV756" s="138">
        <v>0</v>
      </c>
      <c r="AW756" s="138">
        <v>0</v>
      </c>
      <c r="AX756" s="138">
        <v>0</v>
      </c>
      <c r="AY756" s="138">
        <v>0</v>
      </c>
      <c r="AZ756" s="138">
        <v>0</v>
      </c>
      <c r="BA756" s="138">
        <v>100</v>
      </c>
      <c r="BB756" s="241">
        <v>0</v>
      </c>
    </row>
    <row r="757" spans="1:54" s="174" customFormat="1" ht="18" customHeight="1" x14ac:dyDescent="0.25">
      <c r="A757" s="244">
        <v>21</v>
      </c>
      <c r="B757" s="245">
        <v>226700</v>
      </c>
      <c r="C757" s="238">
        <v>750</v>
      </c>
      <c r="D757" s="239" t="s">
        <v>1870</v>
      </c>
      <c r="E757" s="247">
        <v>601.1</v>
      </c>
      <c r="F757" s="138">
        <v>532.9</v>
      </c>
      <c r="G757" s="138">
        <v>0</v>
      </c>
      <c r="H757" s="138">
        <v>0</v>
      </c>
      <c r="I757" s="138">
        <v>0</v>
      </c>
      <c r="J757" s="138">
        <v>0</v>
      </c>
      <c r="K757" s="138">
        <v>0</v>
      </c>
      <c r="L757" s="138">
        <v>0</v>
      </c>
      <c r="M757" s="138">
        <v>68.2</v>
      </c>
      <c r="N757" s="241">
        <v>0</v>
      </c>
      <c r="O757" s="240">
        <v>672.80000000000007</v>
      </c>
      <c r="P757" s="138">
        <v>604.6</v>
      </c>
      <c r="Q757" s="139">
        <v>0</v>
      </c>
      <c r="R757" s="139">
        <v>0</v>
      </c>
      <c r="S757" s="138">
        <v>0</v>
      </c>
      <c r="T757" s="139">
        <v>0</v>
      </c>
      <c r="U757" s="139">
        <v>0</v>
      </c>
      <c r="V757" s="139">
        <v>0</v>
      </c>
      <c r="W757" s="139">
        <v>68.2</v>
      </c>
      <c r="X757" s="242">
        <v>0</v>
      </c>
      <c r="Y757" s="243">
        <v>671.37800000000004</v>
      </c>
      <c r="Z757" s="139">
        <v>603.98610000000008</v>
      </c>
      <c r="AA757" s="139">
        <v>0</v>
      </c>
      <c r="AB757" s="139">
        <v>0</v>
      </c>
      <c r="AC757" s="139">
        <v>0</v>
      </c>
      <c r="AD757" s="149">
        <v>0</v>
      </c>
      <c r="AE757" s="139">
        <v>0</v>
      </c>
      <c r="AF757" s="139">
        <v>0</v>
      </c>
      <c r="AG757" s="140">
        <v>67.391900000000007</v>
      </c>
      <c r="AH757" s="142">
        <v>0</v>
      </c>
      <c r="AI757" s="247">
        <v>-1.4220000000000255</v>
      </c>
      <c r="AJ757" s="138">
        <v>-0.61389999999994416</v>
      </c>
      <c r="AK757" s="138">
        <v>0</v>
      </c>
      <c r="AL757" s="138">
        <v>0</v>
      </c>
      <c r="AM757" s="138">
        <v>0</v>
      </c>
      <c r="AN757" s="138">
        <v>0</v>
      </c>
      <c r="AO757" s="138">
        <v>0</v>
      </c>
      <c r="AP757" s="138">
        <v>0</v>
      </c>
      <c r="AQ757" s="138">
        <v>-0.80809999999999604</v>
      </c>
      <c r="AR757" s="241">
        <v>0</v>
      </c>
      <c r="AS757" s="247">
        <v>99.788644470868022</v>
      </c>
      <c r="AT757" s="138">
        <v>99.898461792920941</v>
      </c>
      <c r="AU757" s="138">
        <v>0</v>
      </c>
      <c r="AV757" s="138">
        <v>0</v>
      </c>
      <c r="AW757" s="138">
        <v>0</v>
      </c>
      <c r="AX757" s="138">
        <v>0</v>
      </c>
      <c r="AY757" s="138">
        <v>0</v>
      </c>
      <c r="AZ757" s="138">
        <v>0</v>
      </c>
      <c r="BA757" s="138">
        <v>98.8151026392962</v>
      </c>
      <c r="BB757" s="241">
        <v>0</v>
      </c>
    </row>
    <row r="758" spans="1:54" s="174" customFormat="1" ht="18" customHeight="1" x14ac:dyDescent="0.25">
      <c r="A758" s="244">
        <v>21</v>
      </c>
      <c r="B758" s="245">
        <v>226700</v>
      </c>
      <c r="C758" s="238">
        <v>751</v>
      </c>
      <c r="D758" s="239" t="s">
        <v>1871</v>
      </c>
      <c r="E758" s="247">
        <v>1168.6000000000001</v>
      </c>
      <c r="F758" s="138">
        <v>1035.9000000000001</v>
      </c>
      <c r="G758" s="138">
        <v>0</v>
      </c>
      <c r="H758" s="138">
        <v>0</v>
      </c>
      <c r="I758" s="138">
        <v>0</v>
      </c>
      <c r="J758" s="138">
        <v>0</v>
      </c>
      <c r="K758" s="138">
        <v>0</v>
      </c>
      <c r="L758" s="138">
        <v>0</v>
      </c>
      <c r="M758" s="138">
        <v>132.69999999999999</v>
      </c>
      <c r="N758" s="241">
        <v>0</v>
      </c>
      <c r="O758" s="240">
        <v>1271.5999999999999</v>
      </c>
      <c r="P758" s="138">
        <v>1138.9000000000001</v>
      </c>
      <c r="Q758" s="139">
        <v>0</v>
      </c>
      <c r="R758" s="139">
        <v>0</v>
      </c>
      <c r="S758" s="138">
        <v>0</v>
      </c>
      <c r="T758" s="139">
        <v>0</v>
      </c>
      <c r="U758" s="139">
        <v>0</v>
      </c>
      <c r="V758" s="139">
        <v>0</v>
      </c>
      <c r="W758" s="139">
        <v>132.69999999999999</v>
      </c>
      <c r="X758" s="242">
        <v>0</v>
      </c>
      <c r="Y758" s="243">
        <v>1271.6000000000001</v>
      </c>
      <c r="Z758" s="139">
        <v>1138.9000000000001</v>
      </c>
      <c r="AA758" s="139">
        <v>0</v>
      </c>
      <c r="AB758" s="139">
        <v>0</v>
      </c>
      <c r="AC758" s="139">
        <v>0</v>
      </c>
      <c r="AD758" s="149">
        <v>0</v>
      </c>
      <c r="AE758" s="139">
        <v>0</v>
      </c>
      <c r="AF758" s="139">
        <v>0</v>
      </c>
      <c r="AG758" s="140">
        <v>132.69999999999999</v>
      </c>
      <c r="AH758" s="142">
        <v>0</v>
      </c>
      <c r="AI758" s="247">
        <v>0</v>
      </c>
      <c r="AJ758" s="138">
        <v>0</v>
      </c>
      <c r="AK758" s="138">
        <v>0</v>
      </c>
      <c r="AL758" s="138">
        <v>0</v>
      </c>
      <c r="AM758" s="138">
        <v>0</v>
      </c>
      <c r="AN758" s="138">
        <v>0</v>
      </c>
      <c r="AO758" s="138">
        <v>0</v>
      </c>
      <c r="AP758" s="138">
        <v>0</v>
      </c>
      <c r="AQ758" s="138">
        <v>0</v>
      </c>
      <c r="AR758" s="241">
        <v>0</v>
      </c>
      <c r="AS758" s="247">
        <v>100.00000000000003</v>
      </c>
      <c r="AT758" s="138">
        <v>100</v>
      </c>
      <c r="AU758" s="138">
        <v>0</v>
      </c>
      <c r="AV758" s="138">
        <v>0</v>
      </c>
      <c r="AW758" s="138">
        <v>0</v>
      </c>
      <c r="AX758" s="138">
        <v>0</v>
      </c>
      <c r="AY758" s="138">
        <v>0</v>
      </c>
      <c r="AZ758" s="138">
        <v>0</v>
      </c>
      <c r="BA758" s="138">
        <v>100</v>
      </c>
      <c r="BB758" s="241">
        <v>0</v>
      </c>
    </row>
    <row r="759" spans="1:54" s="174" customFormat="1" ht="18" customHeight="1" x14ac:dyDescent="0.25">
      <c r="A759" s="244">
        <v>21</v>
      </c>
      <c r="B759" s="245">
        <v>226700</v>
      </c>
      <c r="C759" s="238">
        <v>752</v>
      </c>
      <c r="D759" s="239" t="s">
        <v>1854</v>
      </c>
      <c r="E759" s="247">
        <v>15211.3</v>
      </c>
      <c r="F759" s="138">
        <v>13557.5</v>
      </c>
      <c r="G759" s="138">
        <v>0</v>
      </c>
      <c r="H759" s="138">
        <v>0</v>
      </c>
      <c r="I759" s="138">
        <v>0</v>
      </c>
      <c r="J759" s="138">
        <v>0</v>
      </c>
      <c r="K759" s="138">
        <v>0</v>
      </c>
      <c r="L759" s="138">
        <v>0</v>
      </c>
      <c r="M759" s="138">
        <v>1653.8</v>
      </c>
      <c r="N759" s="241">
        <v>0</v>
      </c>
      <c r="O759" s="240">
        <v>15924.899999999998</v>
      </c>
      <c r="P759" s="138">
        <v>14271.1</v>
      </c>
      <c r="Q759" s="139">
        <v>0</v>
      </c>
      <c r="R759" s="139">
        <v>0</v>
      </c>
      <c r="S759" s="138">
        <v>0</v>
      </c>
      <c r="T759" s="139">
        <v>0</v>
      </c>
      <c r="U759" s="139">
        <v>0</v>
      </c>
      <c r="V759" s="139">
        <v>0</v>
      </c>
      <c r="W759" s="139">
        <v>1653.8</v>
      </c>
      <c r="X759" s="242">
        <v>0</v>
      </c>
      <c r="Y759" s="243">
        <v>15924.898300000001</v>
      </c>
      <c r="Z759" s="139">
        <v>14271.1</v>
      </c>
      <c r="AA759" s="139">
        <v>0</v>
      </c>
      <c r="AB759" s="139">
        <v>0</v>
      </c>
      <c r="AC759" s="139">
        <v>0</v>
      </c>
      <c r="AD759" s="149">
        <v>0</v>
      </c>
      <c r="AE759" s="139">
        <v>0</v>
      </c>
      <c r="AF759" s="139">
        <v>0</v>
      </c>
      <c r="AG759" s="140">
        <v>1653.7982999999999</v>
      </c>
      <c r="AH759" s="142">
        <v>0</v>
      </c>
      <c r="AI759" s="247">
        <v>-1.6999999970721547E-3</v>
      </c>
      <c r="AJ759" s="138">
        <v>0</v>
      </c>
      <c r="AK759" s="138">
        <v>0</v>
      </c>
      <c r="AL759" s="138">
        <v>0</v>
      </c>
      <c r="AM759" s="138">
        <v>0</v>
      </c>
      <c r="AN759" s="138">
        <v>0</v>
      </c>
      <c r="AO759" s="138">
        <v>0</v>
      </c>
      <c r="AP759" s="138">
        <v>0</v>
      </c>
      <c r="AQ759" s="138">
        <v>-1.7000000000280124E-3</v>
      </c>
      <c r="AR759" s="241">
        <v>0</v>
      </c>
      <c r="AS759" s="247">
        <v>99.999989324893733</v>
      </c>
      <c r="AT759" s="138">
        <v>100</v>
      </c>
      <c r="AU759" s="138">
        <v>0</v>
      </c>
      <c r="AV759" s="138">
        <v>0</v>
      </c>
      <c r="AW759" s="138">
        <v>0</v>
      </c>
      <c r="AX759" s="138">
        <v>0</v>
      </c>
      <c r="AY759" s="138">
        <v>0</v>
      </c>
      <c r="AZ759" s="138">
        <v>0</v>
      </c>
      <c r="BA759" s="138">
        <v>99.999897206433658</v>
      </c>
      <c r="BB759" s="241">
        <v>0</v>
      </c>
    </row>
    <row r="760" spans="1:54" s="174" customFormat="1" ht="18" customHeight="1" x14ac:dyDescent="0.25">
      <c r="A760" s="244">
        <v>21</v>
      </c>
      <c r="B760" s="245">
        <v>226700</v>
      </c>
      <c r="C760" s="238">
        <v>753</v>
      </c>
      <c r="D760" s="239" t="s">
        <v>1872</v>
      </c>
      <c r="E760" s="247">
        <v>721</v>
      </c>
      <c r="F760" s="138">
        <v>552.79999999999995</v>
      </c>
      <c r="G760" s="138">
        <v>0</v>
      </c>
      <c r="H760" s="138">
        <v>0</v>
      </c>
      <c r="I760" s="138">
        <v>0</v>
      </c>
      <c r="J760" s="138">
        <v>0</v>
      </c>
      <c r="K760" s="138">
        <v>0</v>
      </c>
      <c r="L760" s="138">
        <v>0</v>
      </c>
      <c r="M760" s="138">
        <v>168.2</v>
      </c>
      <c r="N760" s="241">
        <v>0</v>
      </c>
      <c r="O760" s="240">
        <v>742.6</v>
      </c>
      <c r="P760" s="138">
        <v>574.4</v>
      </c>
      <c r="Q760" s="139">
        <v>0</v>
      </c>
      <c r="R760" s="139">
        <v>0</v>
      </c>
      <c r="S760" s="138">
        <v>0</v>
      </c>
      <c r="T760" s="139">
        <v>0</v>
      </c>
      <c r="U760" s="139">
        <v>0</v>
      </c>
      <c r="V760" s="139">
        <v>0</v>
      </c>
      <c r="W760" s="139">
        <v>168.2</v>
      </c>
      <c r="X760" s="242">
        <v>0</v>
      </c>
      <c r="Y760" s="243">
        <v>720.76059999999995</v>
      </c>
      <c r="Z760" s="139">
        <v>552.56119999999999</v>
      </c>
      <c r="AA760" s="139">
        <v>0</v>
      </c>
      <c r="AB760" s="139">
        <v>0</v>
      </c>
      <c r="AC760" s="139">
        <v>0</v>
      </c>
      <c r="AD760" s="149">
        <v>0</v>
      </c>
      <c r="AE760" s="139">
        <v>0</v>
      </c>
      <c r="AF760" s="139">
        <v>0</v>
      </c>
      <c r="AG760" s="140">
        <v>168.1994</v>
      </c>
      <c r="AH760" s="142">
        <v>0</v>
      </c>
      <c r="AI760" s="247">
        <v>-21.839400000000069</v>
      </c>
      <c r="AJ760" s="138">
        <v>-21.838799999999992</v>
      </c>
      <c r="AK760" s="138">
        <v>0</v>
      </c>
      <c r="AL760" s="138">
        <v>0</v>
      </c>
      <c r="AM760" s="138">
        <v>0</v>
      </c>
      <c r="AN760" s="138">
        <v>0</v>
      </c>
      <c r="AO760" s="138">
        <v>0</v>
      </c>
      <c r="AP760" s="138">
        <v>0</v>
      </c>
      <c r="AQ760" s="138">
        <v>-5.9999999999149622E-4</v>
      </c>
      <c r="AR760" s="241">
        <v>0</v>
      </c>
      <c r="AS760" s="247">
        <v>97.059062752491243</v>
      </c>
      <c r="AT760" s="138">
        <v>96.197980501392749</v>
      </c>
      <c r="AU760" s="138">
        <v>0</v>
      </c>
      <c r="AV760" s="138">
        <v>0</v>
      </c>
      <c r="AW760" s="138">
        <v>0</v>
      </c>
      <c r="AX760" s="138">
        <v>0</v>
      </c>
      <c r="AY760" s="138">
        <v>0</v>
      </c>
      <c r="AZ760" s="138">
        <v>0</v>
      </c>
      <c r="BA760" s="138">
        <v>99.99964328180738</v>
      </c>
      <c r="BB760" s="241">
        <v>0</v>
      </c>
    </row>
    <row r="761" spans="1:54" s="174" customFormat="1" ht="18" customHeight="1" x14ac:dyDescent="0.25">
      <c r="A761" s="244">
        <v>21</v>
      </c>
      <c r="B761" s="245">
        <v>226700</v>
      </c>
      <c r="C761" s="238">
        <v>754</v>
      </c>
      <c r="D761" s="239" t="s">
        <v>1873</v>
      </c>
      <c r="E761" s="247">
        <v>1352.1</v>
      </c>
      <c r="F761" s="138">
        <v>1109.5999999999999</v>
      </c>
      <c r="G761" s="138">
        <v>0</v>
      </c>
      <c r="H761" s="138">
        <v>0</v>
      </c>
      <c r="I761" s="138">
        <v>0</v>
      </c>
      <c r="J761" s="138">
        <v>0</v>
      </c>
      <c r="K761" s="138">
        <v>0</v>
      </c>
      <c r="L761" s="138">
        <v>0</v>
      </c>
      <c r="M761" s="138">
        <v>242.5</v>
      </c>
      <c r="N761" s="241">
        <v>0</v>
      </c>
      <c r="O761" s="240">
        <v>1441.7</v>
      </c>
      <c r="P761" s="138">
        <v>1199.2</v>
      </c>
      <c r="Q761" s="139">
        <v>0</v>
      </c>
      <c r="R761" s="139">
        <v>0</v>
      </c>
      <c r="S761" s="138">
        <v>0</v>
      </c>
      <c r="T761" s="139">
        <v>0</v>
      </c>
      <c r="U761" s="139">
        <v>0</v>
      </c>
      <c r="V761" s="139">
        <v>0</v>
      </c>
      <c r="W761" s="139">
        <v>242.5</v>
      </c>
      <c r="X761" s="242">
        <v>0</v>
      </c>
      <c r="Y761" s="243">
        <v>1130.3623</v>
      </c>
      <c r="Z761" s="139">
        <v>890.79779999999994</v>
      </c>
      <c r="AA761" s="139">
        <v>0</v>
      </c>
      <c r="AB761" s="139">
        <v>0</v>
      </c>
      <c r="AC761" s="139">
        <v>0</v>
      </c>
      <c r="AD761" s="149">
        <v>0</v>
      </c>
      <c r="AE761" s="139">
        <v>0</v>
      </c>
      <c r="AF761" s="139">
        <v>0</v>
      </c>
      <c r="AG761" s="140">
        <v>239.56450000000001</v>
      </c>
      <c r="AH761" s="142">
        <v>0</v>
      </c>
      <c r="AI761" s="247">
        <v>-311.33770000000004</v>
      </c>
      <c r="AJ761" s="138">
        <v>-308.40220000000011</v>
      </c>
      <c r="AK761" s="138">
        <v>0</v>
      </c>
      <c r="AL761" s="138">
        <v>0</v>
      </c>
      <c r="AM761" s="138">
        <v>0</v>
      </c>
      <c r="AN761" s="138">
        <v>0</v>
      </c>
      <c r="AO761" s="138">
        <v>0</v>
      </c>
      <c r="AP761" s="138">
        <v>0</v>
      </c>
      <c r="AQ761" s="138">
        <v>-2.9354999999999905</v>
      </c>
      <c r="AR761" s="241">
        <v>0</v>
      </c>
      <c r="AS761" s="247">
        <v>78.404820697787329</v>
      </c>
      <c r="AT761" s="138">
        <v>74.282671781187446</v>
      </c>
      <c r="AU761" s="138">
        <v>0</v>
      </c>
      <c r="AV761" s="138">
        <v>0</v>
      </c>
      <c r="AW761" s="138">
        <v>0</v>
      </c>
      <c r="AX761" s="138">
        <v>0</v>
      </c>
      <c r="AY761" s="138">
        <v>0</v>
      </c>
      <c r="AZ761" s="138">
        <v>0</v>
      </c>
      <c r="BA761" s="138">
        <v>98.789484536082483</v>
      </c>
      <c r="BB761" s="241">
        <v>0</v>
      </c>
    </row>
    <row r="762" spans="1:54" s="174" customFormat="1" ht="18" customHeight="1" x14ac:dyDescent="0.25">
      <c r="A762" s="244">
        <v>21</v>
      </c>
      <c r="B762" s="245">
        <v>226700</v>
      </c>
      <c r="C762" s="238">
        <v>755</v>
      </c>
      <c r="D762" s="239" t="s">
        <v>1874</v>
      </c>
      <c r="E762" s="247">
        <v>1006.5</v>
      </c>
      <c r="F762" s="138">
        <v>812.3</v>
      </c>
      <c r="G762" s="138">
        <v>0</v>
      </c>
      <c r="H762" s="138">
        <v>0</v>
      </c>
      <c r="I762" s="138">
        <v>0</v>
      </c>
      <c r="J762" s="138">
        <v>0</v>
      </c>
      <c r="K762" s="138">
        <v>0</v>
      </c>
      <c r="L762" s="138">
        <v>0</v>
      </c>
      <c r="M762" s="138">
        <v>194.2</v>
      </c>
      <c r="N762" s="241">
        <v>0</v>
      </c>
      <c r="O762" s="240">
        <v>1078.0999999999999</v>
      </c>
      <c r="P762" s="138">
        <v>883.9</v>
      </c>
      <c r="Q762" s="139">
        <v>0</v>
      </c>
      <c r="R762" s="139">
        <v>0</v>
      </c>
      <c r="S762" s="138">
        <v>0</v>
      </c>
      <c r="T762" s="139">
        <v>0</v>
      </c>
      <c r="U762" s="139">
        <v>0</v>
      </c>
      <c r="V762" s="139">
        <v>0</v>
      </c>
      <c r="W762" s="139">
        <v>194.2</v>
      </c>
      <c r="X762" s="242">
        <v>0</v>
      </c>
      <c r="Y762" s="243">
        <v>1073.2277000000001</v>
      </c>
      <c r="Z762" s="139">
        <v>879.08090000000004</v>
      </c>
      <c r="AA762" s="139">
        <v>0</v>
      </c>
      <c r="AB762" s="139">
        <v>0</v>
      </c>
      <c r="AC762" s="139">
        <v>0</v>
      </c>
      <c r="AD762" s="149">
        <v>0</v>
      </c>
      <c r="AE762" s="139">
        <v>0</v>
      </c>
      <c r="AF762" s="139">
        <v>0</v>
      </c>
      <c r="AG762" s="140">
        <v>194.14680000000001</v>
      </c>
      <c r="AH762" s="142">
        <v>0</v>
      </c>
      <c r="AI762" s="247">
        <v>-4.8722999999997683</v>
      </c>
      <c r="AJ762" s="138">
        <v>-4.8190999999999349</v>
      </c>
      <c r="AK762" s="138">
        <v>0</v>
      </c>
      <c r="AL762" s="138">
        <v>0</v>
      </c>
      <c r="AM762" s="138">
        <v>0</v>
      </c>
      <c r="AN762" s="138">
        <v>0</v>
      </c>
      <c r="AO762" s="138">
        <v>0</v>
      </c>
      <c r="AP762" s="138">
        <v>0</v>
      </c>
      <c r="AQ762" s="138">
        <v>-5.3199999999975489E-2</v>
      </c>
      <c r="AR762" s="241">
        <v>0</v>
      </c>
      <c r="AS762" s="247">
        <v>99.548066042111145</v>
      </c>
      <c r="AT762" s="138">
        <v>99.454791265980319</v>
      </c>
      <c r="AU762" s="138">
        <v>0</v>
      </c>
      <c r="AV762" s="138">
        <v>0</v>
      </c>
      <c r="AW762" s="138">
        <v>0</v>
      </c>
      <c r="AX762" s="138">
        <v>0</v>
      </c>
      <c r="AY762" s="138">
        <v>0</v>
      </c>
      <c r="AZ762" s="138">
        <v>0</v>
      </c>
      <c r="BA762" s="138">
        <v>99.972605561277049</v>
      </c>
      <c r="BB762" s="241">
        <v>0</v>
      </c>
    </row>
    <row r="763" spans="1:54" s="174" customFormat="1" ht="18" customHeight="1" x14ac:dyDescent="0.25">
      <c r="A763" s="244">
        <v>21</v>
      </c>
      <c r="B763" s="245">
        <v>226700</v>
      </c>
      <c r="C763" s="238">
        <v>756</v>
      </c>
      <c r="D763" s="239" t="s">
        <v>1875</v>
      </c>
      <c r="E763" s="247">
        <v>2120.1999999999998</v>
      </c>
      <c r="F763" s="138">
        <v>1792</v>
      </c>
      <c r="G763" s="138">
        <v>0</v>
      </c>
      <c r="H763" s="138">
        <v>0</v>
      </c>
      <c r="I763" s="138">
        <v>0</v>
      </c>
      <c r="J763" s="138">
        <v>0</v>
      </c>
      <c r="K763" s="138">
        <v>0</v>
      </c>
      <c r="L763" s="138">
        <v>0</v>
      </c>
      <c r="M763" s="138">
        <v>328.2</v>
      </c>
      <c r="N763" s="241">
        <v>0</v>
      </c>
      <c r="O763" s="240">
        <v>2305.3000000000002</v>
      </c>
      <c r="P763" s="138">
        <v>1977.1</v>
      </c>
      <c r="Q763" s="139">
        <v>0</v>
      </c>
      <c r="R763" s="139">
        <v>0</v>
      </c>
      <c r="S763" s="138">
        <v>0</v>
      </c>
      <c r="T763" s="139">
        <v>0</v>
      </c>
      <c r="U763" s="139">
        <v>0</v>
      </c>
      <c r="V763" s="139">
        <v>0</v>
      </c>
      <c r="W763" s="139">
        <v>328.2</v>
      </c>
      <c r="X763" s="242">
        <v>0</v>
      </c>
      <c r="Y763" s="243">
        <v>2293.1999999999998</v>
      </c>
      <c r="Z763" s="139">
        <v>1965</v>
      </c>
      <c r="AA763" s="139">
        <v>0</v>
      </c>
      <c r="AB763" s="139">
        <v>0</v>
      </c>
      <c r="AC763" s="139">
        <v>0</v>
      </c>
      <c r="AD763" s="149">
        <v>0</v>
      </c>
      <c r="AE763" s="139">
        <v>0</v>
      </c>
      <c r="AF763" s="139">
        <v>0</v>
      </c>
      <c r="AG763" s="140">
        <v>328.1902</v>
      </c>
      <c r="AH763" s="142">
        <v>0</v>
      </c>
      <c r="AI763" s="247">
        <v>-12.100000000000364</v>
      </c>
      <c r="AJ763" s="138">
        <v>-12.099999999999909</v>
      </c>
      <c r="AK763" s="138">
        <v>0</v>
      </c>
      <c r="AL763" s="138">
        <v>0</v>
      </c>
      <c r="AM763" s="138">
        <v>0</v>
      </c>
      <c r="AN763" s="138">
        <v>0</v>
      </c>
      <c r="AO763" s="138">
        <v>0</v>
      </c>
      <c r="AP763" s="138">
        <v>0</v>
      </c>
      <c r="AQ763" s="138">
        <v>-9.7999999999842657E-3</v>
      </c>
      <c r="AR763" s="241">
        <v>0</v>
      </c>
      <c r="AS763" s="247">
        <v>99.47512254370362</v>
      </c>
      <c r="AT763" s="138">
        <v>99.387992514288612</v>
      </c>
      <c r="AU763" s="138">
        <v>0</v>
      </c>
      <c r="AV763" s="138">
        <v>0</v>
      </c>
      <c r="AW763" s="138">
        <v>0</v>
      </c>
      <c r="AX763" s="138">
        <v>0</v>
      </c>
      <c r="AY763" s="138">
        <v>0</v>
      </c>
      <c r="AZ763" s="138">
        <v>0</v>
      </c>
      <c r="BA763" s="138">
        <v>99.997014015844002</v>
      </c>
      <c r="BB763" s="241">
        <v>0</v>
      </c>
    </row>
    <row r="764" spans="1:54" s="174" customFormat="1" ht="18" customHeight="1" x14ac:dyDescent="0.25">
      <c r="A764" s="244">
        <v>21</v>
      </c>
      <c r="B764" s="245">
        <v>226700</v>
      </c>
      <c r="C764" s="238">
        <v>757</v>
      </c>
      <c r="D764" s="239" t="s">
        <v>1876</v>
      </c>
      <c r="E764" s="247">
        <v>88.8</v>
      </c>
      <c r="F764" s="138">
        <v>0</v>
      </c>
      <c r="G764" s="138">
        <v>0</v>
      </c>
      <c r="H764" s="138">
        <v>0</v>
      </c>
      <c r="I764" s="138">
        <v>0</v>
      </c>
      <c r="J764" s="138">
        <v>0</v>
      </c>
      <c r="K764" s="138">
        <v>0</v>
      </c>
      <c r="L764" s="138">
        <v>0</v>
      </c>
      <c r="M764" s="138">
        <v>88.8</v>
      </c>
      <c r="N764" s="241">
        <v>0</v>
      </c>
      <c r="O764" s="240">
        <v>88.8</v>
      </c>
      <c r="P764" s="138"/>
      <c r="Q764" s="139">
        <v>0</v>
      </c>
      <c r="R764" s="139">
        <v>0</v>
      </c>
      <c r="S764" s="138">
        <v>0</v>
      </c>
      <c r="T764" s="139">
        <v>0</v>
      </c>
      <c r="U764" s="139">
        <v>0</v>
      </c>
      <c r="V764" s="139">
        <v>0</v>
      </c>
      <c r="W764" s="139">
        <v>88.8</v>
      </c>
      <c r="X764" s="242">
        <v>0</v>
      </c>
      <c r="Y764" s="243">
        <v>88.8</v>
      </c>
      <c r="Z764" s="139"/>
      <c r="AA764" s="139">
        <v>0</v>
      </c>
      <c r="AB764" s="139">
        <v>0</v>
      </c>
      <c r="AC764" s="139">
        <v>0</v>
      </c>
      <c r="AD764" s="149">
        <v>0</v>
      </c>
      <c r="AE764" s="139">
        <v>0</v>
      </c>
      <c r="AF764" s="139">
        <v>0</v>
      </c>
      <c r="AG764" s="140">
        <v>88.799499999999995</v>
      </c>
      <c r="AH764" s="142">
        <v>0</v>
      </c>
      <c r="AI764" s="247">
        <v>0</v>
      </c>
      <c r="AJ764" s="138">
        <v>0</v>
      </c>
      <c r="AK764" s="138">
        <v>0</v>
      </c>
      <c r="AL764" s="138">
        <v>0</v>
      </c>
      <c r="AM764" s="138">
        <v>0</v>
      </c>
      <c r="AN764" s="138">
        <v>0</v>
      </c>
      <c r="AO764" s="138">
        <v>0</v>
      </c>
      <c r="AP764" s="138">
        <v>0</v>
      </c>
      <c r="AQ764" s="138">
        <v>-5.0000000000238742E-4</v>
      </c>
      <c r="AR764" s="241">
        <v>0</v>
      </c>
      <c r="AS764" s="247">
        <v>100</v>
      </c>
      <c r="AT764" s="138">
        <v>0</v>
      </c>
      <c r="AU764" s="138">
        <v>0</v>
      </c>
      <c r="AV764" s="138">
        <v>0</v>
      </c>
      <c r="AW764" s="138">
        <v>0</v>
      </c>
      <c r="AX764" s="138">
        <v>0</v>
      </c>
      <c r="AY764" s="138">
        <v>0</v>
      </c>
      <c r="AZ764" s="138">
        <v>0</v>
      </c>
      <c r="BA764" s="138">
        <v>99.999436936936931</v>
      </c>
      <c r="BB764" s="241">
        <v>0</v>
      </c>
    </row>
    <row r="765" spans="1:54" s="174" customFormat="1" ht="18" customHeight="1" x14ac:dyDescent="0.25">
      <c r="A765" s="244">
        <v>0</v>
      </c>
      <c r="B765" s="244"/>
      <c r="C765" s="238">
        <v>758</v>
      </c>
      <c r="D765" s="239"/>
      <c r="E765" s="240">
        <v>0</v>
      </c>
      <c r="F765" s="138"/>
      <c r="G765" s="138"/>
      <c r="H765" s="138"/>
      <c r="I765" s="138"/>
      <c r="J765" s="138"/>
      <c r="K765" s="138"/>
      <c r="L765" s="138"/>
      <c r="M765" s="138"/>
      <c r="N765" s="241"/>
      <c r="O765" s="240">
        <v>0</v>
      </c>
      <c r="P765" s="138">
        <v>0</v>
      </c>
      <c r="Q765" s="139"/>
      <c r="R765" s="139"/>
      <c r="S765" s="138">
        <v>0</v>
      </c>
      <c r="T765" s="139">
        <v>0</v>
      </c>
      <c r="U765" s="139"/>
      <c r="V765" s="139"/>
      <c r="W765" s="139"/>
      <c r="X765" s="242"/>
      <c r="Y765" s="243">
        <v>0</v>
      </c>
      <c r="Z765" s="139">
        <v>0</v>
      </c>
      <c r="AA765" s="139"/>
      <c r="AB765" s="139"/>
      <c r="AC765" s="139">
        <v>0</v>
      </c>
      <c r="AD765" s="149">
        <v>0</v>
      </c>
      <c r="AE765" s="139"/>
      <c r="AF765" s="139"/>
      <c r="AG765" s="140"/>
      <c r="AH765" s="142"/>
      <c r="AI765" s="240">
        <v>0</v>
      </c>
      <c r="AJ765" s="138">
        <v>0</v>
      </c>
      <c r="AK765" s="138">
        <v>0</v>
      </c>
      <c r="AL765" s="138">
        <v>0</v>
      </c>
      <c r="AM765" s="138">
        <v>0</v>
      </c>
      <c r="AN765" s="138">
        <v>0</v>
      </c>
      <c r="AO765" s="138">
        <v>0</v>
      </c>
      <c r="AP765" s="138">
        <v>0</v>
      </c>
      <c r="AQ765" s="138">
        <v>0</v>
      </c>
      <c r="AR765" s="241">
        <v>0</v>
      </c>
      <c r="AS765" s="240">
        <v>0</v>
      </c>
      <c r="AT765" s="138">
        <v>0</v>
      </c>
      <c r="AU765" s="138">
        <v>0</v>
      </c>
      <c r="AV765" s="138">
        <v>0</v>
      </c>
      <c r="AW765" s="138">
        <v>0</v>
      </c>
      <c r="AX765" s="138">
        <v>0</v>
      </c>
      <c r="AY765" s="138">
        <v>0</v>
      </c>
      <c r="AZ765" s="138">
        <v>0</v>
      </c>
      <c r="BA765" s="138">
        <v>0</v>
      </c>
      <c r="BB765" s="241">
        <v>0</v>
      </c>
    </row>
    <row r="766" spans="1:54" s="174" customFormat="1" ht="18" customHeight="1" x14ac:dyDescent="0.25">
      <c r="A766" s="244">
        <v>20</v>
      </c>
      <c r="B766" s="245">
        <v>227100</v>
      </c>
      <c r="C766" s="238">
        <v>759</v>
      </c>
      <c r="D766" s="246" t="s">
        <v>1877</v>
      </c>
      <c r="E766" s="247">
        <v>165861.1</v>
      </c>
      <c r="F766" s="144">
        <v>138620.6</v>
      </c>
      <c r="G766" s="144">
        <v>500</v>
      </c>
      <c r="H766" s="144">
        <v>3474.7</v>
      </c>
      <c r="I766" s="144">
        <v>3629.3</v>
      </c>
      <c r="J766" s="144">
        <v>0</v>
      </c>
      <c r="K766" s="144">
        <v>0</v>
      </c>
      <c r="L766" s="144">
        <v>0</v>
      </c>
      <c r="M766" s="144">
        <v>18415.5</v>
      </c>
      <c r="N766" s="248">
        <v>1221</v>
      </c>
      <c r="O766" s="247">
        <v>180404.89999999997</v>
      </c>
      <c r="P766" s="144">
        <v>152718.40000000002</v>
      </c>
      <c r="Q766" s="144">
        <v>500</v>
      </c>
      <c r="R766" s="144">
        <v>91.3</v>
      </c>
      <c r="S766" s="144">
        <v>3629.3999999999996</v>
      </c>
      <c r="T766" s="144">
        <v>3629.3</v>
      </c>
      <c r="U766" s="144">
        <v>0</v>
      </c>
      <c r="V766" s="144">
        <v>200</v>
      </c>
      <c r="W766" s="144">
        <v>18415.5</v>
      </c>
      <c r="X766" s="248">
        <v>1221</v>
      </c>
      <c r="Y766" s="247">
        <v>172161.38670000006</v>
      </c>
      <c r="Z766" s="144">
        <v>145648.66500000004</v>
      </c>
      <c r="AA766" s="144">
        <v>486.714</v>
      </c>
      <c r="AB766" s="144">
        <v>82.198999999999998</v>
      </c>
      <c r="AC766" s="144">
        <v>3605.9142999999999</v>
      </c>
      <c r="AD766" s="149">
        <v>3065.5018</v>
      </c>
      <c r="AE766" s="144">
        <v>0</v>
      </c>
      <c r="AF766" s="144">
        <v>199.33090000000001</v>
      </c>
      <c r="AG766" s="144">
        <v>17856.9617</v>
      </c>
      <c r="AH766" s="248">
        <v>1216.0999999999999</v>
      </c>
      <c r="AI766" s="247">
        <v>-8243.5132999999041</v>
      </c>
      <c r="AJ766" s="144">
        <v>-7069.734999999986</v>
      </c>
      <c r="AK766" s="144">
        <v>-13.286000000000001</v>
      </c>
      <c r="AL766" s="144">
        <v>-9.1009999999999991</v>
      </c>
      <c r="AM766" s="144">
        <v>-23.485699999999724</v>
      </c>
      <c r="AN766" s="144">
        <v>-563.79820000000018</v>
      </c>
      <c r="AO766" s="144">
        <v>0</v>
      </c>
      <c r="AP766" s="144">
        <v>-0.66909999999998604</v>
      </c>
      <c r="AQ766" s="144">
        <v>-558.53830000000016</v>
      </c>
      <c r="AR766" s="248">
        <v>-4.9000000000000909</v>
      </c>
      <c r="AS766" s="247">
        <v>95.430549114796833</v>
      </c>
      <c r="AT766" s="144">
        <v>95.370737907154606</v>
      </c>
      <c r="AU766" s="144">
        <v>97.342799999999997</v>
      </c>
      <c r="AV766" s="144">
        <v>90.031763417305584</v>
      </c>
      <c r="AW766" s="144">
        <v>99.352904061277357</v>
      </c>
      <c r="AX766" s="144">
        <v>84.465373488000438</v>
      </c>
      <c r="AY766" s="144">
        <v>0</v>
      </c>
      <c r="AZ766" s="144">
        <v>99.665450000000007</v>
      </c>
      <c r="BA766" s="144">
        <v>96.967020716244463</v>
      </c>
      <c r="BB766" s="248">
        <v>99.598689598689589</v>
      </c>
    </row>
    <row r="767" spans="1:54" s="237" customFormat="1" ht="18" customHeight="1" x14ac:dyDescent="0.2">
      <c r="A767" s="244">
        <v>22</v>
      </c>
      <c r="B767" s="245">
        <v>227100</v>
      </c>
      <c r="C767" s="238">
        <v>760</v>
      </c>
      <c r="D767" s="246" t="s">
        <v>1265</v>
      </c>
      <c r="E767" s="247">
        <v>116784.9</v>
      </c>
      <c r="F767" s="144">
        <v>97022.8</v>
      </c>
      <c r="G767" s="144">
        <v>500</v>
      </c>
      <c r="H767" s="144">
        <v>3474.7</v>
      </c>
      <c r="I767" s="144">
        <v>3531.5</v>
      </c>
      <c r="J767" s="144">
        <v>0</v>
      </c>
      <c r="K767" s="144">
        <v>0</v>
      </c>
      <c r="L767" s="144">
        <v>0</v>
      </c>
      <c r="M767" s="144">
        <v>11034.9</v>
      </c>
      <c r="N767" s="248">
        <v>1221</v>
      </c>
      <c r="O767" s="247">
        <v>126666.70000000001</v>
      </c>
      <c r="P767" s="144">
        <v>106658.6</v>
      </c>
      <c r="Q767" s="144">
        <v>500</v>
      </c>
      <c r="R767" s="144">
        <v>91.3</v>
      </c>
      <c r="S767" s="144">
        <v>3629.3999999999996</v>
      </c>
      <c r="T767" s="144">
        <v>3531.5</v>
      </c>
      <c r="U767" s="144">
        <v>0</v>
      </c>
      <c r="V767" s="144">
        <v>0</v>
      </c>
      <c r="W767" s="144">
        <v>11034.9</v>
      </c>
      <c r="X767" s="248">
        <v>1221</v>
      </c>
      <c r="Y767" s="247">
        <v>120613.16450000001</v>
      </c>
      <c r="Z767" s="144">
        <v>101565.3233</v>
      </c>
      <c r="AA767" s="144">
        <v>486.714</v>
      </c>
      <c r="AB767" s="144">
        <v>82.198999999999998</v>
      </c>
      <c r="AC767" s="144">
        <v>3605.9142999999999</v>
      </c>
      <c r="AD767" s="149">
        <v>3016.8195999999998</v>
      </c>
      <c r="AE767" s="144">
        <v>0</v>
      </c>
      <c r="AF767" s="144">
        <v>0</v>
      </c>
      <c r="AG767" s="144">
        <v>10640.094300000001</v>
      </c>
      <c r="AH767" s="248">
        <v>1216.0999999999999</v>
      </c>
      <c r="AI767" s="247">
        <v>-6053.5354999999981</v>
      </c>
      <c r="AJ767" s="144">
        <v>-5093.2767000000022</v>
      </c>
      <c r="AK767" s="144">
        <v>-13.286000000000001</v>
      </c>
      <c r="AL767" s="144">
        <v>-9.1009999999999991</v>
      </c>
      <c r="AM767" s="144">
        <v>-23.485699999999724</v>
      </c>
      <c r="AN767" s="144">
        <v>-514.68040000000019</v>
      </c>
      <c r="AO767" s="144">
        <v>0</v>
      </c>
      <c r="AP767" s="144">
        <v>0</v>
      </c>
      <c r="AQ767" s="144">
        <v>-394.80569999999898</v>
      </c>
      <c r="AR767" s="248">
        <v>-4.9000000000000909</v>
      </c>
      <c r="AS767" s="247">
        <v>95.220894283975184</v>
      </c>
      <c r="AT767" s="144">
        <v>95.224691961079557</v>
      </c>
      <c r="AU767" s="144">
        <v>97.342799999999997</v>
      </c>
      <c r="AV767" s="144">
        <v>90.031763417305584</v>
      </c>
      <c r="AW767" s="144">
        <v>99.352904061277357</v>
      </c>
      <c r="AX767" s="144">
        <v>85.426011609797541</v>
      </c>
      <c r="AY767" s="144">
        <v>0</v>
      </c>
      <c r="AZ767" s="144">
        <v>0</v>
      </c>
      <c r="BA767" s="144">
        <v>96.422208628986226</v>
      </c>
      <c r="BB767" s="248">
        <v>99.598689598689589</v>
      </c>
    </row>
    <row r="768" spans="1:54" s="237" customFormat="1" ht="18" customHeight="1" x14ac:dyDescent="0.2">
      <c r="A768" s="244">
        <v>21</v>
      </c>
      <c r="B768" s="245">
        <v>227100</v>
      </c>
      <c r="C768" s="238">
        <v>761</v>
      </c>
      <c r="D768" s="246" t="s">
        <v>1266</v>
      </c>
      <c r="E768" s="247">
        <v>49076.200000000012</v>
      </c>
      <c r="F768" s="144">
        <v>41597.80000000001</v>
      </c>
      <c r="G768" s="144">
        <v>0</v>
      </c>
      <c r="H768" s="144">
        <v>0</v>
      </c>
      <c r="I768" s="144">
        <v>97.8</v>
      </c>
      <c r="J768" s="144">
        <v>0</v>
      </c>
      <c r="K768" s="144">
        <v>0</v>
      </c>
      <c r="L768" s="144">
        <v>0</v>
      </c>
      <c r="M768" s="144">
        <v>7380.5999999999995</v>
      </c>
      <c r="N768" s="248">
        <v>0</v>
      </c>
      <c r="O768" s="247">
        <v>53738.200000000004</v>
      </c>
      <c r="P768" s="144">
        <v>46059.799999999996</v>
      </c>
      <c r="Q768" s="144">
        <v>0</v>
      </c>
      <c r="R768" s="144">
        <v>0</v>
      </c>
      <c r="S768" s="144">
        <v>0</v>
      </c>
      <c r="T768" s="144">
        <v>97.8</v>
      </c>
      <c r="U768" s="144">
        <v>0</v>
      </c>
      <c r="V768" s="144">
        <v>200</v>
      </c>
      <c r="W768" s="144">
        <v>7380.5999999999995</v>
      </c>
      <c r="X768" s="248">
        <v>0</v>
      </c>
      <c r="Y768" s="247">
        <v>51548.222200000018</v>
      </c>
      <c r="Z768" s="144">
        <v>44083.341700000012</v>
      </c>
      <c r="AA768" s="144">
        <v>0</v>
      </c>
      <c r="AB768" s="144">
        <v>0</v>
      </c>
      <c r="AC768" s="144">
        <v>0</v>
      </c>
      <c r="AD768" s="149">
        <v>48.682200000000002</v>
      </c>
      <c r="AE768" s="144">
        <v>0</v>
      </c>
      <c r="AF768" s="144">
        <v>199.33090000000001</v>
      </c>
      <c r="AG768" s="144">
        <v>7216.8673999999992</v>
      </c>
      <c r="AH768" s="248">
        <v>0</v>
      </c>
      <c r="AI768" s="247">
        <v>-2189.977799999986</v>
      </c>
      <c r="AJ768" s="144">
        <v>-1976.4582999999839</v>
      </c>
      <c r="AK768" s="144">
        <v>0</v>
      </c>
      <c r="AL768" s="144">
        <v>0</v>
      </c>
      <c r="AM768" s="144">
        <v>0</v>
      </c>
      <c r="AN768" s="144">
        <v>-49.117799999999995</v>
      </c>
      <c r="AO768" s="144">
        <v>0</v>
      </c>
      <c r="AP768" s="144">
        <v>-0.66909999999998604</v>
      </c>
      <c r="AQ768" s="144">
        <v>-163.73260000000028</v>
      </c>
      <c r="AR768" s="248">
        <v>0</v>
      </c>
      <c r="AS768" s="247">
        <v>95.924728033317109</v>
      </c>
      <c r="AT768" s="144">
        <v>95.708929912852454</v>
      </c>
      <c r="AU768" s="144">
        <v>0</v>
      </c>
      <c r="AV768" s="144">
        <v>0</v>
      </c>
      <c r="AW768" s="144">
        <v>0</v>
      </c>
      <c r="AX768" s="144">
        <v>49.777300613496934</v>
      </c>
      <c r="AY768" s="144">
        <v>0</v>
      </c>
      <c r="AZ768" s="144">
        <v>99.665450000000007</v>
      </c>
      <c r="BA768" s="144">
        <v>97.781581443243098</v>
      </c>
      <c r="BB768" s="248">
        <v>0</v>
      </c>
    </row>
    <row r="769" spans="1:54" s="174" customFormat="1" ht="35.25" customHeight="1" x14ac:dyDescent="0.25">
      <c r="A769" s="244">
        <v>22</v>
      </c>
      <c r="B769" s="245">
        <v>227100</v>
      </c>
      <c r="C769" s="238">
        <v>762</v>
      </c>
      <c r="D769" s="239" t="s">
        <v>1291</v>
      </c>
      <c r="E769" s="247">
        <v>116784.9</v>
      </c>
      <c r="F769" s="138">
        <v>97022.8</v>
      </c>
      <c r="G769" s="138">
        <v>500</v>
      </c>
      <c r="H769" s="138">
        <v>3474.7</v>
      </c>
      <c r="I769" s="138">
        <v>3531.5</v>
      </c>
      <c r="J769" s="138">
        <v>0</v>
      </c>
      <c r="K769" s="138">
        <v>0</v>
      </c>
      <c r="L769" s="138">
        <v>0</v>
      </c>
      <c r="M769" s="138">
        <v>11034.9</v>
      </c>
      <c r="N769" s="241">
        <v>1221</v>
      </c>
      <c r="O769" s="240">
        <v>126666.70000000001</v>
      </c>
      <c r="P769" s="138">
        <v>106658.6</v>
      </c>
      <c r="Q769" s="139">
        <v>500</v>
      </c>
      <c r="R769" s="139">
        <v>91.3</v>
      </c>
      <c r="S769" s="138">
        <v>3629.3999999999996</v>
      </c>
      <c r="T769" s="139">
        <v>3531.5</v>
      </c>
      <c r="U769" s="139">
        <v>0</v>
      </c>
      <c r="V769" s="139">
        <v>0</v>
      </c>
      <c r="W769" s="139">
        <v>11034.9</v>
      </c>
      <c r="X769" s="242">
        <v>1221</v>
      </c>
      <c r="Y769" s="243">
        <v>120613.16450000001</v>
      </c>
      <c r="Z769" s="139">
        <v>101565.3233</v>
      </c>
      <c r="AA769" s="139">
        <v>486.714</v>
      </c>
      <c r="AB769" s="139">
        <v>82.198999999999998</v>
      </c>
      <c r="AC769" s="139">
        <v>3605.9142999999999</v>
      </c>
      <c r="AD769" s="149">
        <v>3016.8195999999998</v>
      </c>
      <c r="AE769" s="139">
        <v>0</v>
      </c>
      <c r="AF769" s="139">
        <v>0</v>
      </c>
      <c r="AG769" s="140">
        <v>10640.094300000001</v>
      </c>
      <c r="AH769" s="142">
        <v>1216.0999999999999</v>
      </c>
      <c r="AI769" s="247">
        <v>-6053.5354999999981</v>
      </c>
      <c r="AJ769" s="138">
        <v>-5093.2767000000022</v>
      </c>
      <c r="AK769" s="138">
        <v>-13.286000000000001</v>
      </c>
      <c r="AL769" s="138">
        <v>-9.1009999999999991</v>
      </c>
      <c r="AM769" s="138">
        <v>-23.485699999999724</v>
      </c>
      <c r="AN769" s="138">
        <v>-514.68040000000019</v>
      </c>
      <c r="AO769" s="138">
        <v>0</v>
      </c>
      <c r="AP769" s="138">
        <v>0</v>
      </c>
      <c r="AQ769" s="138">
        <v>-394.80569999999898</v>
      </c>
      <c r="AR769" s="241">
        <v>-4.9000000000000909</v>
      </c>
      <c r="AS769" s="247">
        <v>95.220894283975184</v>
      </c>
      <c r="AT769" s="138">
        <v>95.224691961079557</v>
      </c>
      <c r="AU769" s="138">
        <v>97.342799999999997</v>
      </c>
      <c r="AV769" s="138">
        <v>90.031763417305584</v>
      </c>
      <c r="AW769" s="138">
        <v>99.352904061277357</v>
      </c>
      <c r="AX769" s="138">
        <v>85.426011609797541</v>
      </c>
      <c r="AY769" s="138">
        <v>0</v>
      </c>
      <c r="AZ769" s="138">
        <v>0</v>
      </c>
      <c r="BA769" s="138">
        <v>96.422208628986226</v>
      </c>
      <c r="BB769" s="241">
        <v>99.598689598689589</v>
      </c>
    </row>
    <row r="770" spans="1:54" s="174" customFormat="1" ht="18" customHeight="1" x14ac:dyDescent="0.25">
      <c r="A770" s="244">
        <v>21</v>
      </c>
      <c r="B770" s="245">
        <v>227100</v>
      </c>
      <c r="C770" s="238">
        <v>763</v>
      </c>
      <c r="D770" s="239" t="s">
        <v>1878</v>
      </c>
      <c r="E770" s="247">
        <v>636.1</v>
      </c>
      <c r="F770" s="138">
        <v>536.6</v>
      </c>
      <c r="G770" s="138">
        <v>0</v>
      </c>
      <c r="H770" s="138">
        <v>0</v>
      </c>
      <c r="I770" s="138">
        <v>0</v>
      </c>
      <c r="J770" s="138">
        <v>0</v>
      </c>
      <c r="K770" s="138">
        <v>0</v>
      </c>
      <c r="L770" s="138">
        <v>0</v>
      </c>
      <c r="M770" s="138">
        <v>99.5</v>
      </c>
      <c r="N770" s="241">
        <v>0</v>
      </c>
      <c r="O770" s="240">
        <v>683.69999999999993</v>
      </c>
      <c r="P770" s="138">
        <v>584.19999999999993</v>
      </c>
      <c r="Q770" s="139">
        <v>0</v>
      </c>
      <c r="R770" s="139">
        <v>0</v>
      </c>
      <c r="S770" s="138">
        <v>0</v>
      </c>
      <c r="T770" s="139">
        <v>0</v>
      </c>
      <c r="U770" s="139">
        <v>0</v>
      </c>
      <c r="V770" s="139">
        <v>0</v>
      </c>
      <c r="W770" s="139">
        <v>99.5</v>
      </c>
      <c r="X770" s="242">
        <v>0</v>
      </c>
      <c r="Y770" s="243">
        <v>396.12880000000001</v>
      </c>
      <c r="Z770" s="139">
        <v>296.62880000000001</v>
      </c>
      <c r="AA770" s="139">
        <v>0</v>
      </c>
      <c r="AB770" s="139">
        <v>0</v>
      </c>
      <c r="AC770" s="139">
        <v>0</v>
      </c>
      <c r="AD770" s="149">
        <v>0</v>
      </c>
      <c r="AE770" s="139">
        <v>0</v>
      </c>
      <c r="AF770" s="139">
        <v>0</v>
      </c>
      <c r="AG770" s="140">
        <v>99.5</v>
      </c>
      <c r="AH770" s="142">
        <v>0</v>
      </c>
      <c r="AI770" s="247">
        <v>-287.57119999999992</v>
      </c>
      <c r="AJ770" s="138">
        <v>-287.57119999999992</v>
      </c>
      <c r="AK770" s="138">
        <v>0</v>
      </c>
      <c r="AL770" s="138">
        <v>0</v>
      </c>
      <c r="AM770" s="138">
        <v>0</v>
      </c>
      <c r="AN770" s="138">
        <v>0</v>
      </c>
      <c r="AO770" s="138">
        <v>0</v>
      </c>
      <c r="AP770" s="138">
        <v>0</v>
      </c>
      <c r="AQ770" s="138">
        <v>0</v>
      </c>
      <c r="AR770" s="241">
        <v>0</v>
      </c>
      <c r="AS770" s="247">
        <v>57.93897908439375</v>
      </c>
      <c r="AT770" s="138">
        <v>50.775213967819241</v>
      </c>
      <c r="AU770" s="138">
        <v>0</v>
      </c>
      <c r="AV770" s="138">
        <v>0</v>
      </c>
      <c r="AW770" s="138">
        <v>0</v>
      </c>
      <c r="AX770" s="138">
        <v>0</v>
      </c>
      <c r="AY770" s="138">
        <v>0</v>
      </c>
      <c r="AZ770" s="138">
        <v>0</v>
      </c>
      <c r="BA770" s="138">
        <v>100</v>
      </c>
      <c r="BB770" s="241">
        <v>0</v>
      </c>
    </row>
    <row r="771" spans="1:54" s="174" customFormat="1" ht="18" customHeight="1" x14ac:dyDescent="0.25">
      <c r="A771" s="244">
        <v>21</v>
      </c>
      <c r="B771" s="245">
        <v>227100</v>
      </c>
      <c r="C771" s="238">
        <v>764</v>
      </c>
      <c r="D771" s="239" t="s">
        <v>1879</v>
      </c>
      <c r="E771" s="247">
        <v>1375.8000000000002</v>
      </c>
      <c r="F771" s="138">
        <v>1172.4000000000001</v>
      </c>
      <c r="G771" s="138">
        <v>0</v>
      </c>
      <c r="H771" s="138">
        <v>0</v>
      </c>
      <c r="I771" s="138">
        <v>0</v>
      </c>
      <c r="J771" s="138">
        <v>0</v>
      </c>
      <c r="K771" s="138">
        <v>0</v>
      </c>
      <c r="L771" s="138">
        <v>0</v>
      </c>
      <c r="M771" s="138">
        <v>203.4</v>
      </c>
      <c r="N771" s="241">
        <v>0</v>
      </c>
      <c r="O771" s="240">
        <v>1539.9</v>
      </c>
      <c r="P771" s="138">
        <v>1336.5</v>
      </c>
      <c r="Q771" s="139">
        <v>0</v>
      </c>
      <c r="R771" s="139">
        <v>0</v>
      </c>
      <c r="S771" s="138">
        <v>0</v>
      </c>
      <c r="T771" s="139">
        <v>0</v>
      </c>
      <c r="U771" s="139">
        <v>0</v>
      </c>
      <c r="V771" s="139">
        <v>0</v>
      </c>
      <c r="W771" s="139">
        <v>203.4</v>
      </c>
      <c r="X771" s="242">
        <v>0</v>
      </c>
      <c r="Y771" s="243">
        <v>1525.0175000000002</v>
      </c>
      <c r="Z771" s="139">
        <v>1321.6175000000001</v>
      </c>
      <c r="AA771" s="139">
        <v>0</v>
      </c>
      <c r="AB771" s="139">
        <v>0</v>
      </c>
      <c r="AC771" s="139">
        <v>0</v>
      </c>
      <c r="AD771" s="149">
        <v>0</v>
      </c>
      <c r="AE771" s="139">
        <v>0</v>
      </c>
      <c r="AF771" s="139">
        <v>0</v>
      </c>
      <c r="AG771" s="140">
        <v>203.4</v>
      </c>
      <c r="AH771" s="142">
        <v>0</v>
      </c>
      <c r="AI771" s="247">
        <v>-14.882499999999936</v>
      </c>
      <c r="AJ771" s="138">
        <v>-14.882499999999936</v>
      </c>
      <c r="AK771" s="138">
        <v>0</v>
      </c>
      <c r="AL771" s="138">
        <v>0</v>
      </c>
      <c r="AM771" s="138">
        <v>0</v>
      </c>
      <c r="AN771" s="138">
        <v>0</v>
      </c>
      <c r="AO771" s="138">
        <v>0</v>
      </c>
      <c r="AP771" s="138">
        <v>0</v>
      </c>
      <c r="AQ771" s="138">
        <v>0</v>
      </c>
      <c r="AR771" s="241">
        <v>0</v>
      </c>
      <c r="AS771" s="247">
        <v>99.033541139035009</v>
      </c>
      <c r="AT771" s="138">
        <v>98.88645716423494</v>
      </c>
      <c r="AU771" s="138">
        <v>0</v>
      </c>
      <c r="AV771" s="138">
        <v>0</v>
      </c>
      <c r="AW771" s="138">
        <v>0</v>
      </c>
      <c r="AX771" s="138">
        <v>0</v>
      </c>
      <c r="AY771" s="138">
        <v>0</v>
      </c>
      <c r="AZ771" s="138">
        <v>0</v>
      </c>
      <c r="BA771" s="138">
        <v>100</v>
      </c>
      <c r="BB771" s="241">
        <v>0</v>
      </c>
    </row>
    <row r="772" spans="1:54" s="174" customFormat="1" ht="18" customHeight="1" x14ac:dyDescent="0.25">
      <c r="A772" s="244">
        <v>21</v>
      </c>
      <c r="B772" s="245">
        <v>227100</v>
      </c>
      <c r="C772" s="238">
        <v>765</v>
      </c>
      <c r="D772" s="239" t="s">
        <v>1880</v>
      </c>
      <c r="E772" s="247">
        <v>887.2</v>
      </c>
      <c r="F772" s="138">
        <v>692</v>
      </c>
      <c r="G772" s="138">
        <v>0</v>
      </c>
      <c r="H772" s="138">
        <v>0</v>
      </c>
      <c r="I772" s="138">
        <v>0</v>
      </c>
      <c r="J772" s="138">
        <v>0</v>
      </c>
      <c r="K772" s="138">
        <v>0</v>
      </c>
      <c r="L772" s="138">
        <v>0</v>
      </c>
      <c r="M772" s="138">
        <v>195.2</v>
      </c>
      <c r="N772" s="241">
        <v>0</v>
      </c>
      <c r="O772" s="240">
        <v>941.40000000000009</v>
      </c>
      <c r="P772" s="138">
        <v>746.2</v>
      </c>
      <c r="Q772" s="139">
        <v>0</v>
      </c>
      <c r="R772" s="139">
        <v>0</v>
      </c>
      <c r="S772" s="138">
        <v>0</v>
      </c>
      <c r="T772" s="139">
        <v>0</v>
      </c>
      <c r="U772" s="139">
        <v>0</v>
      </c>
      <c r="V772" s="139">
        <v>0</v>
      </c>
      <c r="W772" s="139">
        <v>195.2</v>
      </c>
      <c r="X772" s="242">
        <v>0</v>
      </c>
      <c r="Y772" s="243">
        <v>905.58530000000007</v>
      </c>
      <c r="Z772" s="139">
        <v>710.42370000000005</v>
      </c>
      <c r="AA772" s="139">
        <v>0</v>
      </c>
      <c r="AB772" s="139">
        <v>0</v>
      </c>
      <c r="AC772" s="139">
        <v>0</v>
      </c>
      <c r="AD772" s="149">
        <v>0</v>
      </c>
      <c r="AE772" s="139">
        <v>0</v>
      </c>
      <c r="AF772" s="139">
        <v>0</v>
      </c>
      <c r="AG772" s="140">
        <v>195.16159999999999</v>
      </c>
      <c r="AH772" s="142">
        <v>0</v>
      </c>
      <c r="AI772" s="247">
        <v>-35.814700000000016</v>
      </c>
      <c r="AJ772" s="138">
        <v>-35.776299999999992</v>
      </c>
      <c r="AK772" s="138">
        <v>0</v>
      </c>
      <c r="AL772" s="138">
        <v>0</v>
      </c>
      <c r="AM772" s="138">
        <v>0</v>
      </c>
      <c r="AN772" s="138">
        <v>0</v>
      </c>
      <c r="AO772" s="138">
        <v>0</v>
      </c>
      <c r="AP772" s="138">
        <v>0</v>
      </c>
      <c r="AQ772" s="138">
        <v>-3.8399999999995771E-2</v>
      </c>
      <c r="AR772" s="241">
        <v>0</v>
      </c>
      <c r="AS772" s="247">
        <v>96.195591671977908</v>
      </c>
      <c r="AT772" s="138">
        <v>95.205534709193245</v>
      </c>
      <c r="AU772" s="138">
        <v>0</v>
      </c>
      <c r="AV772" s="138">
        <v>0</v>
      </c>
      <c r="AW772" s="138">
        <v>0</v>
      </c>
      <c r="AX772" s="138">
        <v>0</v>
      </c>
      <c r="AY772" s="138">
        <v>0</v>
      </c>
      <c r="AZ772" s="138">
        <v>0</v>
      </c>
      <c r="BA772" s="138">
        <v>99.980327868852456</v>
      </c>
      <c r="BB772" s="241">
        <v>0</v>
      </c>
    </row>
    <row r="773" spans="1:54" s="174" customFormat="1" ht="18" customHeight="1" x14ac:dyDescent="0.25">
      <c r="A773" s="244">
        <v>21</v>
      </c>
      <c r="B773" s="245">
        <v>227100</v>
      </c>
      <c r="C773" s="238">
        <v>766</v>
      </c>
      <c r="D773" s="239" t="s">
        <v>1881</v>
      </c>
      <c r="E773" s="247">
        <v>803.09999999999991</v>
      </c>
      <c r="F773" s="138">
        <v>650.4</v>
      </c>
      <c r="G773" s="138">
        <v>0</v>
      </c>
      <c r="H773" s="138">
        <v>0</v>
      </c>
      <c r="I773" s="138">
        <v>0</v>
      </c>
      <c r="J773" s="138">
        <v>0</v>
      </c>
      <c r="K773" s="138">
        <v>0</v>
      </c>
      <c r="L773" s="138">
        <v>0</v>
      </c>
      <c r="M773" s="138">
        <v>152.69999999999999</v>
      </c>
      <c r="N773" s="241">
        <v>0</v>
      </c>
      <c r="O773" s="240">
        <v>884.00000000000011</v>
      </c>
      <c r="P773" s="138">
        <v>731.30000000000007</v>
      </c>
      <c r="Q773" s="139">
        <v>0</v>
      </c>
      <c r="R773" s="139">
        <v>0</v>
      </c>
      <c r="S773" s="138">
        <v>0</v>
      </c>
      <c r="T773" s="139">
        <v>0</v>
      </c>
      <c r="U773" s="139">
        <v>0</v>
      </c>
      <c r="V773" s="139">
        <v>0</v>
      </c>
      <c r="W773" s="139">
        <v>152.69999999999999</v>
      </c>
      <c r="X773" s="242">
        <v>0</v>
      </c>
      <c r="Y773" s="243">
        <v>689.70860000000005</v>
      </c>
      <c r="Z773" s="139">
        <v>669.70860000000005</v>
      </c>
      <c r="AA773" s="139">
        <v>0</v>
      </c>
      <c r="AB773" s="139">
        <v>0</v>
      </c>
      <c r="AC773" s="139">
        <v>0</v>
      </c>
      <c r="AD773" s="149">
        <v>0</v>
      </c>
      <c r="AE773" s="139">
        <v>0</v>
      </c>
      <c r="AF773" s="139">
        <v>0</v>
      </c>
      <c r="AG773" s="140">
        <v>20</v>
      </c>
      <c r="AH773" s="142">
        <v>0</v>
      </c>
      <c r="AI773" s="247">
        <v>-194.29140000000007</v>
      </c>
      <c r="AJ773" s="138">
        <v>-61.591400000000021</v>
      </c>
      <c r="AK773" s="138">
        <v>0</v>
      </c>
      <c r="AL773" s="138">
        <v>0</v>
      </c>
      <c r="AM773" s="138">
        <v>0</v>
      </c>
      <c r="AN773" s="138">
        <v>0</v>
      </c>
      <c r="AO773" s="138">
        <v>0</v>
      </c>
      <c r="AP773" s="138">
        <v>0</v>
      </c>
      <c r="AQ773" s="138">
        <v>-132.69999999999999</v>
      </c>
      <c r="AR773" s="241">
        <v>0</v>
      </c>
      <c r="AS773" s="247">
        <v>78.021334841628956</v>
      </c>
      <c r="AT773" s="138">
        <v>91.577820319978116</v>
      </c>
      <c r="AU773" s="138">
        <v>0</v>
      </c>
      <c r="AV773" s="138">
        <v>0</v>
      </c>
      <c r="AW773" s="138">
        <v>0</v>
      </c>
      <c r="AX773" s="138">
        <v>0</v>
      </c>
      <c r="AY773" s="138">
        <v>0</v>
      </c>
      <c r="AZ773" s="138">
        <v>0</v>
      </c>
      <c r="BA773" s="138">
        <v>13.097576948264573</v>
      </c>
      <c r="BB773" s="241">
        <v>0</v>
      </c>
    </row>
    <row r="774" spans="1:54" s="174" customFormat="1" ht="18" customHeight="1" x14ac:dyDescent="0.25">
      <c r="A774" s="244">
        <v>21</v>
      </c>
      <c r="B774" s="245">
        <v>227100</v>
      </c>
      <c r="C774" s="238">
        <v>767</v>
      </c>
      <c r="D774" s="239" t="s">
        <v>1882</v>
      </c>
      <c r="E774" s="247">
        <v>4495.6000000000004</v>
      </c>
      <c r="F774" s="138">
        <v>3840.6</v>
      </c>
      <c r="G774" s="138">
        <v>0</v>
      </c>
      <c r="H774" s="138">
        <v>0</v>
      </c>
      <c r="I774" s="138">
        <v>0</v>
      </c>
      <c r="J774" s="138">
        <v>0</v>
      </c>
      <c r="K774" s="138">
        <v>0</v>
      </c>
      <c r="L774" s="138">
        <v>0</v>
      </c>
      <c r="M774" s="138">
        <v>655</v>
      </c>
      <c r="N774" s="241">
        <v>0</v>
      </c>
      <c r="O774" s="240">
        <v>4964.8999999999996</v>
      </c>
      <c r="P774" s="138">
        <v>4309.8999999999996</v>
      </c>
      <c r="Q774" s="139">
        <v>0</v>
      </c>
      <c r="R774" s="139">
        <v>0</v>
      </c>
      <c r="S774" s="138">
        <v>0</v>
      </c>
      <c r="T774" s="139">
        <v>0</v>
      </c>
      <c r="U774" s="139">
        <v>0</v>
      </c>
      <c r="V774" s="139">
        <v>0</v>
      </c>
      <c r="W774" s="139">
        <v>655</v>
      </c>
      <c r="X774" s="242">
        <v>0</v>
      </c>
      <c r="Y774" s="243">
        <v>4484.4342999999999</v>
      </c>
      <c r="Z774" s="139">
        <v>3829.4342999999999</v>
      </c>
      <c r="AA774" s="139">
        <v>0</v>
      </c>
      <c r="AB774" s="139">
        <v>0</v>
      </c>
      <c r="AC774" s="139">
        <v>0</v>
      </c>
      <c r="AD774" s="149">
        <v>0</v>
      </c>
      <c r="AE774" s="139">
        <v>0</v>
      </c>
      <c r="AF774" s="139">
        <v>0</v>
      </c>
      <c r="AG774" s="140">
        <v>655</v>
      </c>
      <c r="AH774" s="142">
        <v>0</v>
      </c>
      <c r="AI774" s="247">
        <v>-480.46569999999974</v>
      </c>
      <c r="AJ774" s="138">
        <v>-480.46569999999974</v>
      </c>
      <c r="AK774" s="138">
        <v>0</v>
      </c>
      <c r="AL774" s="138">
        <v>0</v>
      </c>
      <c r="AM774" s="138">
        <v>0</v>
      </c>
      <c r="AN774" s="138">
        <v>0</v>
      </c>
      <c r="AO774" s="138">
        <v>0</v>
      </c>
      <c r="AP774" s="138">
        <v>0</v>
      </c>
      <c r="AQ774" s="138">
        <v>0</v>
      </c>
      <c r="AR774" s="241">
        <v>0</v>
      </c>
      <c r="AS774" s="247">
        <v>90.32275171705372</v>
      </c>
      <c r="AT774" s="138">
        <v>88.852045291074049</v>
      </c>
      <c r="AU774" s="138">
        <v>0</v>
      </c>
      <c r="AV774" s="138">
        <v>0</v>
      </c>
      <c r="AW774" s="138">
        <v>0</v>
      </c>
      <c r="AX774" s="138">
        <v>0</v>
      </c>
      <c r="AY774" s="138">
        <v>0</v>
      </c>
      <c r="AZ774" s="138">
        <v>0</v>
      </c>
      <c r="BA774" s="138">
        <v>100</v>
      </c>
      <c r="BB774" s="241">
        <v>0</v>
      </c>
    </row>
    <row r="775" spans="1:54" s="174" customFormat="1" ht="18" customHeight="1" x14ac:dyDescent="0.25">
      <c r="A775" s="244">
        <v>21</v>
      </c>
      <c r="B775" s="245">
        <v>227100</v>
      </c>
      <c r="C775" s="238">
        <v>768</v>
      </c>
      <c r="D775" s="239" t="s">
        <v>1729</v>
      </c>
      <c r="E775" s="247">
        <v>2726.2</v>
      </c>
      <c r="F775" s="138">
        <v>2282.6</v>
      </c>
      <c r="G775" s="138">
        <v>0</v>
      </c>
      <c r="H775" s="138">
        <v>0</v>
      </c>
      <c r="I775" s="138">
        <v>0</v>
      </c>
      <c r="J775" s="138">
        <v>0</v>
      </c>
      <c r="K775" s="138">
        <v>0</v>
      </c>
      <c r="L775" s="138">
        <v>0</v>
      </c>
      <c r="M775" s="138">
        <v>443.6</v>
      </c>
      <c r="N775" s="241">
        <v>0</v>
      </c>
      <c r="O775" s="240">
        <v>2960.5999999999995</v>
      </c>
      <c r="P775" s="138">
        <v>2517</v>
      </c>
      <c r="Q775" s="139">
        <v>0</v>
      </c>
      <c r="R775" s="139">
        <v>0</v>
      </c>
      <c r="S775" s="138">
        <v>0</v>
      </c>
      <c r="T775" s="139">
        <v>0</v>
      </c>
      <c r="U775" s="139">
        <v>0</v>
      </c>
      <c r="V775" s="139">
        <v>0</v>
      </c>
      <c r="W775" s="139">
        <v>443.6</v>
      </c>
      <c r="X775" s="242">
        <v>0</v>
      </c>
      <c r="Y775" s="243">
        <v>2734.8621999999996</v>
      </c>
      <c r="Z775" s="139">
        <v>2306.2819999999997</v>
      </c>
      <c r="AA775" s="139">
        <v>0</v>
      </c>
      <c r="AB775" s="139">
        <v>0</v>
      </c>
      <c r="AC775" s="139">
        <v>0</v>
      </c>
      <c r="AD775" s="149">
        <v>0</v>
      </c>
      <c r="AE775" s="139">
        <v>0</v>
      </c>
      <c r="AF775" s="139">
        <v>0</v>
      </c>
      <c r="AG775" s="140">
        <v>428.58019999999999</v>
      </c>
      <c r="AH775" s="142">
        <v>0</v>
      </c>
      <c r="AI775" s="247">
        <v>-225.73779999999988</v>
      </c>
      <c r="AJ775" s="138">
        <v>-210.7180000000003</v>
      </c>
      <c r="AK775" s="138">
        <v>0</v>
      </c>
      <c r="AL775" s="138">
        <v>0</v>
      </c>
      <c r="AM775" s="138">
        <v>0</v>
      </c>
      <c r="AN775" s="138">
        <v>0</v>
      </c>
      <c r="AO775" s="138">
        <v>0</v>
      </c>
      <c r="AP775" s="138">
        <v>0</v>
      </c>
      <c r="AQ775" s="138">
        <v>-15.019800000000032</v>
      </c>
      <c r="AR775" s="241">
        <v>0</v>
      </c>
      <c r="AS775" s="247">
        <v>92.375268526650004</v>
      </c>
      <c r="AT775" s="138">
        <v>91.62820818434642</v>
      </c>
      <c r="AU775" s="138">
        <v>0</v>
      </c>
      <c r="AV775" s="138">
        <v>0</v>
      </c>
      <c r="AW775" s="138">
        <v>0</v>
      </c>
      <c r="AX775" s="138">
        <v>0</v>
      </c>
      <c r="AY775" s="138">
        <v>0</v>
      </c>
      <c r="AZ775" s="138">
        <v>0</v>
      </c>
      <c r="BA775" s="138">
        <v>96.614111812443639</v>
      </c>
      <c r="BB775" s="241">
        <v>0</v>
      </c>
    </row>
    <row r="776" spans="1:54" s="174" customFormat="1" ht="27.75" customHeight="1" x14ac:dyDescent="0.25">
      <c r="A776" s="244">
        <v>21</v>
      </c>
      <c r="B776" s="245">
        <v>227100</v>
      </c>
      <c r="C776" s="238">
        <v>769</v>
      </c>
      <c r="D776" s="239" t="s">
        <v>1883</v>
      </c>
      <c r="E776" s="247">
        <v>1121.8999999999999</v>
      </c>
      <c r="F776" s="138">
        <v>1021.3</v>
      </c>
      <c r="G776" s="138">
        <v>0</v>
      </c>
      <c r="H776" s="138">
        <v>0</v>
      </c>
      <c r="I776" s="138">
        <v>0</v>
      </c>
      <c r="J776" s="138">
        <v>0</v>
      </c>
      <c r="K776" s="138">
        <v>0</v>
      </c>
      <c r="L776" s="138">
        <v>0</v>
      </c>
      <c r="M776" s="138">
        <v>100.6</v>
      </c>
      <c r="N776" s="241">
        <v>0</v>
      </c>
      <c r="O776" s="240">
        <v>1334.7</v>
      </c>
      <c r="P776" s="138">
        <v>1234.1000000000001</v>
      </c>
      <c r="Q776" s="139">
        <v>0</v>
      </c>
      <c r="R776" s="139">
        <v>0</v>
      </c>
      <c r="S776" s="138">
        <v>0</v>
      </c>
      <c r="T776" s="139">
        <v>0</v>
      </c>
      <c r="U776" s="139">
        <v>0</v>
      </c>
      <c r="V776" s="139">
        <v>0</v>
      </c>
      <c r="W776" s="139">
        <v>100.6</v>
      </c>
      <c r="X776" s="242">
        <v>0</v>
      </c>
      <c r="Y776" s="243">
        <v>1319.8721</v>
      </c>
      <c r="Z776" s="139">
        <v>1219.345</v>
      </c>
      <c r="AA776" s="139">
        <v>0</v>
      </c>
      <c r="AB776" s="139">
        <v>0</v>
      </c>
      <c r="AC776" s="139">
        <v>0</v>
      </c>
      <c r="AD776" s="149">
        <v>0</v>
      </c>
      <c r="AE776" s="139">
        <v>0</v>
      </c>
      <c r="AF776" s="139">
        <v>0</v>
      </c>
      <c r="AG776" s="140">
        <v>100.5271</v>
      </c>
      <c r="AH776" s="142">
        <v>0</v>
      </c>
      <c r="AI776" s="247">
        <v>-14.8279</v>
      </c>
      <c r="AJ776" s="138">
        <v>-14.755000000000109</v>
      </c>
      <c r="AK776" s="138">
        <v>0</v>
      </c>
      <c r="AL776" s="138">
        <v>0</v>
      </c>
      <c r="AM776" s="138">
        <v>0</v>
      </c>
      <c r="AN776" s="138">
        <v>0</v>
      </c>
      <c r="AO776" s="138">
        <v>0</v>
      </c>
      <c r="AP776" s="138">
        <v>0</v>
      </c>
      <c r="AQ776" s="138">
        <v>-7.2899999999989973E-2</v>
      </c>
      <c r="AR776" s="241">
        <v>0</v>
      </c>
      <c r="AS776" s="247">
        <v>98.889046227616689</v>
      </c>
      <c r="AT776" s="138">
        <v>98.804391864516646</v>
      </c>
      <c r="AU776" s="138">
        <v>0</v>
      </c>
      <c r="AV776" s="138">
        <v>0</v>
      </c>
      <c r="AW776" s="138">
        <v>0</v>
      </c>
      <c r="AX776" s="138">
        <v>0</v>
      </c>
      <c r="AY776" s="138">
        <v>0</v>
      </c>
      <c r="AZ776" s="138">
        <v>0</v>
      </c>
      <c r="BA776" s="138">
        <v>99.927534791252498</v>
      </c>
      <c r="BB776" s="241">
        <v>0</v>
      </c>
    </row>
    <row r="777" spans="1:54" s="174" customFormat="1" ht="18" customHeight="1" x14ac:dyDescent="0.25">
      <c r="A777" s="244">
        <v>21</v>
      </c>
      <c r="B777" s="245">
        <v>227100</v>
      </c>
      <c r="C777" s="238">
        <v>770</v>
      </c>
      <c r="D777" s="239" t="s">
        <v>1884</v>
      </c>
      <c r="E777" s="247">
        <v>1104.2</v>
      </c>
      <c r="F777" s="138">
        <v>922.7</v>
      </c>
      <c r="G777" s="138">
        <v>0</v>
      </c>
      <c r="H777" s="138">
        <v>0</v>
      </c>
      <c r="I777" s="138">
        <v>0</v>
      </c>
      <c r="J777" s="138">
        <v>0</v>
      </c>
      <c r="K777" s="138">
        <v>0</v>
      </c>
      <c r="L777" s="138">
        <v>0</v>
      </c>
      <c r="M777" s="138">
        <v>181.5</v>
      </c>
      <c r="N777" s="241">
        <v>0</v>
      </c>
      <c r="O777" s="240">
        <v>1225.5</v>
      </c>
      <c r="P777" s="138">
        <v>1044</v>
      </c>
      <c r="Q777" s="139">
        <v>0</v>
      </c>
      <c r="R777" s="139">
        <v>0</v>
      </c>
      <c r="S777" s="138">
        <v>0</v>
      </c>
      <c r="T777" s="139">
        <v>0</v>
      </c>
      <c r="U777" s="139">
        <v>0</v>
      </c>
      <c r="V777" s="139">
        <v>0</v>
      </c>
      <c r="W777" s="139">
        <v>181.5</v>
      </c>
      <c r="X777" s="242">
        <v>0</v>
      </c>
      <c r="Y777" s="243">
        <v>1186.6321</v>
      </c>
      <c r="Z777" s="139">
        <v>1006.9092000000001</v>
      </c>
      <c r="AA777" s="139">
        <v>0</v>
      </c>
      <c r="AB777" s="139">
        <v>0</v>
      </c>
      <c r="AC777" s="139">
        <v>0</v>
      </c>
      <c r="AD777" s="149">
        <v>0</v>
      </c>
      <c r="AE777" s="139">
        <v>0</v>
      </c>
      <c r="AF777" s="139">
        <v>0</v>
      </c>
      <c r="AG777" s="140">
        <v>179.72290000000001</v>
      </c>
      <c r="AH777" s="142">
        <v>0</v>
      </c>
      <c r="AI777" s="247">
        <v>-38.867899999999963</v>
      </c>
      <c r="AJ777" s="138">
        <v>-37.090799999999945</v>
      </c>
      <c r="AK777" s="138">
        <v>0</v>
      </c>
      <c r="AL777" s="138">
        <v>0</v>
      </c>
      <c r="AM777" s="138">
        <v>0</v>
      </c>
      <c r="AN777" s="138">
        <v>0</v>
      </c>
      <c r="AO777" s="138">
        <v>0</v>
      </c>
      <c r="AP777" s="138">
        <v>0</v>
      </c>
      <c r="AQ777" s="138">
        <v>-1.7770999999999901</v>
      </c>
      <c r="AR777" s="241">
        <v>0</v>
      </c>
      <c r="AS777" s="247">
        <v>96.828404732762138</v>
      </c>
      <c r="AT777" s="138">
        <v>96.447241379310356</v>
      </c>
      <c r="AU777" s="138">
        <v>0</v>
      </c>
      <c r="AV777" s="138">
        <v>0</v>
      </c>
      <c r="AW777" s="138">
        <v>0</v>
      </c>
      <c r="AX777" s="138">
        <v>0</v>
      </c>
      <c r="AY777" s="138">
        <v>0</v>
      </c>
      <c r="AZ777" s="138">
        <v>0</v>
      </c>
      <c r="BA777" s="138">
        <v>99.02088154269974</v>
      </c>
      <c r="BB777" s="241">
        <v>0</v>
      </c>
    </row>
    <row r="778" spans="1:54" s="174" customFormat="1" ht="18" customHeight="1" x14ac:dyDescent="0.25">
      <c r="A778" s="244">
        <v>21</v>
      </c>
      <c r="B778" s="245">
        <v>227100</v>
      </c>
      <c r="C778" s="238">
        <v>771</v>
      </c>
      <c r="D778" s="239" t="s">
        <v>1885</v>
      </c>
      <c r="E778" s="247">
        <v>805.5</v>
      </c>
      <c r="F778" s="138">
        <v>679.4</v>
      </c>
      <c r="G778" s="138">
        <v>0</v>
      </c>
      <c r="H778" s="138">
        <v>0</v>
      </c>
      <c r="I778" s="138">
        <v>0</v>
      </c>
      <c r="J778" s="138">
        <v>0</v>
      </c>
      <c r="K778" s="138">
        <v>0</v>
      </c>
      <c r="L778" s="138">
        <v>0</v>
      </c>
      <c r="M778" s="138">
        <v>126.1</v>
      </c>
      <c r="N778" s="241">
        <v>0</v>
      </c>
      <c r="O778" s="240">
        <v>884.69999999999993</v>
      </c>
      <c r="P778" s="138">
        <v>758.6</v>
      </c>
      <c r="Q778" s="139">
        <v>0</v>
      </c>
      <c r="R778" s="139">
        <v>0</v>
      </c>
      <c r="S778" s="138">
        <v>0</v>
      </c>
      <c r="T778" s="139">
        <v>0</v>
      </c>
      <c r="U778" s="139">
        <v>0</v>
      </c>
      <c r="V778" s="139">
        <v>0</v>
      </c>
      <c r="W778" s="139">
        <v>126.1</v>
      </c>
      <c r="X778" s="242">
        <v>0</v>
      </c>
      <c r="Y778" s="243">
        <v>872.60019999999997</v>
      </c>
      <c r="Z778" s="139">
        <v>746.50019999999995</v>
      </c>
      <c r="AA778" s="139">
        <v>0</v>
      </c>
      <c r="AB778" s="139">
        <v>0</v>
      </c>
      <c r="AC778" s="139">
        <v>0</v>
      </c>
      <c r="AD778" s="149">
        <v>0</v>
      </c>
      <c r="AE778" s="139">
        <v>0</v>
      </c>
      <c r="AF778" s="139">
        <v>0</v>
      </c>
      <c r="AG778" s="140">
        <v>126.1</v>
      </c>
      <c r="AH778" s="142">
        <v>0</v>
      </c>
      <c r="AI778" s="247">
        <v>-12.099799999999959</v>
      </c>
      <c r="AJ778" s="138">
        <v>-12.099800000000073</v>
      </c>
      <c r="AK778" s="138">
        <v>0</v>
      </c>
      <c r="AL778" s="138">
        <v>0</v>
      </c>
      <c r="AM778" s="138">
        <v>0</v>
      </c>
      <c r="AN778" s="138">
        <v>0</v>
      </c>
      <c r="AO778" s="138">
        <v>0</v>
      </c>
      <c r="AP778" s="138">
        <v>0</v>
      </c>
      <c r="AQ778" s="138">
        <v>0</v>
      </c>
      <c r="AR778" s="241">
        <v>0</v>
      </c>
      <c r="AS778" s="247">
        <v>98.632327342602025</v>
      </c>
      <c r="AT778" s="138">
        <v>98.404982863168982</v>
      </c>
      <c r="AU778" s="138">
        <v>0</v>
      </c>
      <c r="AV778" s="138">
        <v>0</v>
      </c>
      <c r="AW778" s="138">
        <v>0</v>
      </c>
      <c r="AX778" s="138">
        <v>0</v>
      </c>
      <c r="AY778" s="138">
        <v>0</v>
      </c>
      <c r="AZ778" s="138">
        <v>0</v>
      </c>
      <c r="BA778" s="138">
        <v>100</v>
      </c>
      <c r="BB778" s="241">
        <v>0</v>
      </c>
    </row>
    <row r="779" spans="1:54" s="174" customFormat="1" ht="18" customHeight="1" x14ac:dyDescent="0.25">
      <c r="A779" s="244">
        <v>21</v>
      </c>
      <c r="B779" s="245">
        <v>227100</v>
      </c>
      <c r="C779" s="238">
        <v>772</v>
      </c>
      <c r="D779" s="239" t="s">
        <v>1617</v>
      </c>
      <c r="E779" s="247">
        <v>1032.3</v>
      </c>
      <c r="F779" s="138">
        <v>776.5</v>
      </c>
      <c r="G779" s="138">
        <v>0</v>
      </c>
      <c r="H779" s="138">
        <v>0</v>
      </c>
      <c r="I779" s="138">
        <v>0</v>
      </c>
      <c r="J779" s="138">
        <v>0</v>
      </c>
      <c r="K779" s="138">
        <v>0</v>
      </c>
      <c r="L779" s="138">
        <v>0</v>
      </c>
      <c r="M779" s="138">
        <v>255.8</v>
      </c>
      <c r="N779" s="241">
        <v>0</v>
      </c>
      <c r="O779" s="240">
        <v>1122.4999999999998</v>
      </c>
      <c r="P779" s="138">
        <v>866.7</v>
      </c>
      <c r="Q779" s="139">
        <v>0</v>
      </c>
      <c r="R779" s="139">
        <v>0</v>
      </c>
      <c r="S779" s="138">
        <v>0</v>
      </c>
      <c r="T779" s="139">
        <v>0</v>
      </c>
      <c r="U779" s="139">
        <v>0</v>
      </c>
      <c r="V779" s="139">
        <v>0</v>
      </c>
      <c r="W779" s="139">
        <v>255.8</v>
      </c>
      <c r="X779" s="242">
        <v>0</v>
      </c>
      <c r="Y779" s="243">
        <v>983.57500000000005</v>
      </c>
      <c r="Z779" s="139">
        <v>733.71270000000004</v>
      </c>
      <c r="AA779" s="139">
        <v>0</v>
      </c>
      <c r="AB779" s="139">
        <v>0</v>
      </c>
      <c r="AC779" s="139">
        <v>0</v>
      </c>
      <c r="AD779" s="149">
        <v>0</v>
      </c>
      <c r="AE779" s="139">
        <v>0</v>
      </c>
      <c r="AF779" s="139">
        <v>0</v>
      </c>
      <c r="AG779" s="140">
        <v>249.8623</v>
      </c>
      <c r="AH779" s="142">
        <v>0</v>
      </c>
      <c r="AI779" s="247">
        <v>-138.92499999999973</v>
      </c>
      <c r="AJ779" s="138">
        <v>-132.9873</v>
      </c>
      <c r="AK779" s="138">
        <v>0</v>
      </c>
      <c r="AL779" s="138">
        <v>0</v>
      </c>
      <c r="AM779" s="138">
        <v>0</v>
      </c>
      <c r="AN779" s="138">
        <v>0</v>
      </c>
      <c r="AO779" s="138">
        <v>0</v>
      </c>
      <c r="AP779" s="138">
        <v>0</v>
      </c>
      <c r="AQ779" s="138">
        <v>-5.9377000000000066</v>
      </c>
      <c r="AR779" s="241">
        <v>0</v>
      </c>
      <c r="AS779" s="247">
        <v>87.623608017817389</v>
      </c>
      <c r="AT779" s="138">
        <v>84.655901696088605</v>
      </c>
      <c r="AU779" s="138">
        <v>0</v>
      </c>
      <c r="AV779" s="138">
        <v>0</v>
      </c>
      <c r="AW779" s="138">
        <v>0</v>
      </c>
      <c r="AX779" s="138">
        <v>0</v>
      </c>
      <c r="AY779" s="138">
        <v>0</v>
      </c>
      <c r="AZ779" s="138">
        <v>0</v>
      </c>
      <c r="BA779" s="138">
        <v>97.678772478498814</v>
      </c>
      <c r="BB779" s="241">
        <v>0</v>
      </c>
    </row>
    <row r="780" spans="1:54" s="174" customFormat="1" ht="18" customHeight="1" x14ac:dyDescent="0.25">
      <c r="A780" s="244">
        <v>21</v>
      </c>
      <c r="B780" s="245">
        <v>227100</v>
      </c>
      <c r="C780" s="238">
        <v>773</v>
      </c>
      <c r="D780" s="239" t="s">
        <v>1425</v>
      </c>
      <c r="E780" s="247">
        <v>515.1</v>
      </c>
      <c r="F780" s="138">
        <v>421.3</v>
      </c>
      <c r="G780" s="138">
        <v>0</v>
      </c>
      <c r="H780" s="138">
        <v>0</v>
      </c>
      <c r="I780" s="138">
        <v>0</v>
      </c>
      <c r="J780" s="138">
        <v>0</v>
      </c>
      <c r="K780" s="138">
        <v>0</v>
      </c>
      <c r="L780" s="138">
        <v>0</v>
      </c>
      <c r="M780" s="138">
        <v>93.8</v>
      </c>
      <c r="N780" s="241">
        <v>0</v>
      </c>
      <c r="O780" s="240">
        <v>590.9</v>
      </c>
      <c r="P780" s="138">
        <v>497.1</v>
      </c>
      <c r="Q780" s="139">
        <v>0</v>
      </c>
      <c r="R780" s="139">
        <v>0</v>
      </c>
      <c r="S780" s="138">
        <v>0</v>
      </c>
      <c r="T780" s="139">
        <v>0</v>
      </c>
      <c r="U780" s="139">
        <v>0</v>
      </c>
      <c r="V780" s="139">
        <v>0</v>
      </c>
      <c r="W780" s="139">
        <v>93.8</v>
      </c>
      <c r="X780" s="242">
        <v>0</v>
      </c>
      <c r="Y780" s="243">
        <v>590.9</v>
      </c>
      <c r="Z780" s="139">
        <v>497.1</v>
      </c>
      <c r="AA780" s="139">
        <v>0</v>
      </c>
      <c r="AB780" s="139">
        <v>0</v>
      </c>
      <c r="AC780" s="139">
        <v>0</v>
      </c>
      <c r="AD780" s="149">
        <v>0</v>
      </c>
      <c r="AE780" s="139">
        <v>0</v>
      </c>
      <c r="AF780" s="139">
        <v>0</v>
      </c>
      <c r="AG780" s="140">
        <v>93.8</v>
      </c>
      <c r="AH780" s="142">
        <v>0</v>
      </c>
      <c r="AI780" s="247">
        <v>0</v>
      </c>
      <c r="AJ780" s="138">
        <v>0</v>
      </c>
      <c r="AK780" s="138">
        <v>0</v>
      </c>
      <c r="AL780" s="138">
        <v>0</v>
      </c>
      <c r="AM780" s="138">
        <v>0</v>
      </c>
      <c r="AN780" s="138">
        <v>0</v>
      </c>
      <c r="AO780" s="138">
        <v>0</v>
      </c>
      <c r="AP780" s="138">
        <v>0</v>
      </c>
      <c r="AQ780" s="138">
        <v>0</v>
      </c>
      <c r="AR780" s="241">
        <v>0</v>
      </c>
      <c r="AS780" s="247">
        <v>100</v>
      </c>
      <c r="AT780" s="138">
        <v>100</v>
      </c>
      <c r="AU780" s="138">
        <v>0</v>
      </c>
      <c r="AV780" s="138">
        <v>0</v>
      </c>
      <c r="AW780" s="138">
        <v>0</v>
      </c>
      <c r="AX780" s="138">
        <v>0</v>
      </c>
      <c r="AY780" s="138">
        <v>0</v>
      </c>
      <c r="AZ780" s="138">
        <v>0</v>
      </c>
      <c r="BA780" s="138">
        <v>100</v>
      </c>
      <c r="BB780" s="241">
        <v>0</v>
      </c>
    </row>
    <row r="781" spans="1:54" s="174" customFormat="1" ht="18" customHeight="1" x14ac:dyDescent="0.25">
      <c r="A781" s="244">
        <v>21</v>
      </c>
      <c r="B781" s="245">
        <v>227100</v>
      </c>
      <c r="C781" s="238">
        <v>774</v>
      </c>
      <c r="D781" s="239" t="s">
        <v>1886</v>
      </c>
      <c r="E781" s="247">
        <v>635.40000000000009</v>
      </c>
      <c r="F781" s="138">
        <v>506.6</v>
      </c>
      <c r="G781" s="138">
        <v>0</v>
      </c>
      <c r="H781" s="138">
        <v>0</v>
      </c>
      <c r="I781" s="138">
        <v>0</v>
      </c>
      <c r="J781" s="138">
        <v>0</v>
      </c>
      <c r="K781" s="138">
        <v>0</v>
      </c>
      <c r="L781" s="138">
        <v>0</v>
      </c>
      <c r="M781" s="138">
        <v>128.80000000000001</v>
      </c>
      <c r="N781" s="241">
        <v>0</v>
      </c>
      <c r="O781" s="240">
        <v>688.4000000000002</v>
      </c>
      <c r="P781" s="138">
        <v>559.6</v>
      </c>
      <c r="Q781" s="139">
        <v>0</v>
      </c>
      <c r="R781" s="139">
        <v>0</v>
      </c>
      <c r="S781" s="138">
        <v>0</v>
      </c>
      <c r="T781" s="139">
        <v>0</v>
      </c>
      <c r="U781" s="139">
        <v>0</v>
      </c>
      <c r="V781" s="139">
        <v>0</v>
      </c>
      <c r="W781" s="139">
        <v>128.80000000000001</v>
      </c>
      <c r="X781" s="242">
        <v>0</v>
      </c>
      <c r="Y781" s="243">
        <v>628.91360000000009</v>
      </c>
      <c r="Z781" s="139">
        <v>500.16290000000004</v>
      </c>
      <c r="AA781" s="139">
        <v>0</v>
      </c>
      <c r="AB781" s="139">
        <v>0</v>
      </c>
      <c r="AC781" s="139">
        <v>0</v>
      </c>
      <c r="AD781" s="149">
        <v>0</v>
      </c>
      <c r="AE781" s="139">
        <v>0</v>
      </c>
      <c r="AF781" s="139">
        <v>0</v>
      </c>
      <c r="AG781" s="140">
        <v>128.75069999999999</v>
      </c>
      <c r="AH781" s="142">
        <v>0</v>
      </c>
      <c r="AI781" s="247">
        <v>-59.486400000000117</v>
      </c>
      <c r="AJ781" s="138">
        <v>-59.437099999999987</v>
      </c>
      <c r="AK781" s="138">
        <v>0</v>
      </c>
      <c r="AL781" s="138">
        <v>0</v>
      </c>
      <c r="AM781" s="138">
        <v>0</v>
      </c>
      <c r="AN781" s="138">
        <v>0</v>
      </c>
      <c r="AO781" s="138">
        <v>0</v>
      </c>
      <c r="AP781" s="138">
        <v>0</v>
      </c>
      <c r="AQ781" s="138">
        <v>-4.9300000000016553E-2</v>
      </c>
      <c r="AR781" s="241">
        <v>0</v>
      </c>
      <c r="AS781" s="247">
        <v>91.358744915746655</v>
      </c>
      <c r="AT781" s="138">
        <v>89.378645461043604</v>
      </c>
      <c r="AU781" s="138">
        <v>0</v>
      </c>
      <c r="AV781" s="138">
        <v>0</v>
      </c>
      <c r="AW781" s="138">
        <v>0</v>
      </c>
      <c r="AX781" s="138">
        <v>0</v>
      </c>
      <c r="AY781" s="138">
        <v>0</v>
      </c>
      <c r="AZ781" s="138">
        <v>0</v>
      </c>
      <c r="BA781" s="138">
        <v>99.961723602484469</v>
      </c>
      <c r="BB781" s="241">
        <v>0</v>
      </c>
    </row>
    <row r="782" spans="1:54" s="174" customFormat="1" ht="18" customHeight="1" x14ac:dyDescent="0.25">
      <c r="A782" s="244">
        <v>21</v>
      </c>
      <c r="B782" s="245">
        <v>227100</v>
      </c>
      <c r="C782" s="238">
        <v>775</v>
      </c>
      <c r="D782" s="239" t="s">
        <v>1344</v>
      </c>
      <c r="E782" s="247">
        <v>2661.5</v>
      </c>
      <c r="F782" s="138">
        <v>2118.1</v>
      </c>
      <c r="G782" s="138">
        <v>0</v>
      </c>
      <c r="H782" s="138">
        <v>0</v>
      </c>
      <c r="I782" s="138">
        <v>48.9</v>
      </c>
      <c r="J782" s="138">
        <v>0</v>
      </c>
      <c r="K782" s="138">
        <v>0</v>
      </c>
      <c r="L782" s="138">
        <v>0</v>
      </c>
      <c r="M782" s="138">
        <v>494.5</v>
      </c>
      <c r="N782" s="241">
        <v>0</v>
      </c>
      <c r="O782" s="240">
        <v>2884.3</v>
      </c>
      <c r="P782" s="138">
        <v>2340.9</v>
      </c>
      <c r="Q782" s="139">
        <v>0</v>
      </c>
      <c r="R782" s="139">
        <v>0</v>
      </c>
      <c r="S782" s="138">
        <v>0</v>
      </c>
      <c r="T782" s="139">
        <v>48.9</v>
      </c>
      <c r="U782" s="139">
        <v>0</v>
      </c>
      <c r="V782" s="139">
        <v>0</v>
      </c>
      <c r="W782" s="139">
        <v>494.5</v>
      </c>
      <c r="X782" s="242">
        <v>0</v>
      </c>
      <c r="Y782" s="243">
        <v>2788.9478000000004</v>
      </c>
      <c r="Z782" s="139">
        <v>2295.2386000000001</v>
      </c>
      <c r="AA782" s="139">
        <v>0</v>
      </c>
      <c r="AB782" s="139">
        <v>0</v>
      </c>
      <c r="AC782" s="139">
        <v>0</v>
      </c>
      <c r="AD782" s="149">
        <v>3.5792000000000002</v>
      </c>
      <c r="AE782" s="139">
        <v>0</v>
      </c>
      <c r="AF782" s="139">
        <v>0</v>
      </c>
      <c r="AG782" s="140">
        <v>490.13</v>
      </c>
      <c r="AH782" s="142">
        <v>0</v>
      </c>
      <c r="AI782" s="247">
        <v>-95.352199999999812</v>
      </c>
      <c r="AJ782" s="138">
        <v>-45.661399999999958</v>
      </c>
      <c r="AK782" s="138">
        <v>0</v>
      </c>
      <c r="AL782" s="138">
        <v>0</v>
      </c>
      <c r="AM782" s="138">
        <v>0</v>
      </c>
      <c r="AN782" s="138">
        <v>-45.320799999999998</v>
      </c>
      <c r="AO782" s="138">
        <v>0</v>
      </c>
      <c r="AP782" s="138">
        <v>0</v>
      </c>
      <c r="AQ782" s="138">
        <v>-4.3700000000000045</v>
      </c>
      <c r="AR782" s="241">
        <v>0</v>
      </c>
      <c r="AS782" s="247">
        <v>96.694095621121249</v>
      </c>
      <c r="AT782" s="138">
        <v>98.049408347216882</v>
      </c>
      <c r="AU782" s="138">
        <v>0</v>
      </c>
      <c r="AV782" s="138">
        <v>0</v>
      </c>
      <c r="AW782" s="138">
        <v>0</v>
      </c>
      <c r="AX782" s="138">
        <v>7.3194274028629867</v>
      </c>
      <c r="AY782" s="138">
        <v>0</v>
      </c>
      <c r="AZ782" s="138">
        <v>0</v>
      </c>
      <c r="BA782" s="138">
        <v>99.116279069767444</v>
      </c>
      <c r="BB782" s="241">
        <v>0</v>
      </c>
    </row>
    <row r="783" spans="1:54" s="174" customFormat="1" ht="18" customHeight="1" x14ac:dyDescent="0.25">
      <c r="A783" s="244">
        <v>21</v>
      </c>
      <c r="B783" s="245">
        <v>227100</v>
      </c>
      <c r="C783" s="238">
        <v>776</v>
      </c>
      <c r="D783" s="239" t="s">
        <v>1887</v>
      </c>
      <c r="E783" s="247">
        <v>2140.5</v>
      </c>
      <c r="F783" s="138">
        <v>1789</v>
      </c>
      <c r="G783" s="138">
        <v>0</v>
      </c>
      <c r="H783" s="138">
        <v>0</v>
      </c>
      <c r="I783" s="138">
        <v>0</v>
      </c>
      <c r="J783" s="138">
        <v>0</v>
      </c>
      <c r="K783" s="138">
        <v>0</v>
      </c>
      <c r="L783" s="138">
        <v>0</v>
      </c>
      <c r="M783" s="138">
        <v>351.5</v>
      </c>
      <c r="N783" s="241">
        <v>0</v>
      </c>
      <c r="O783" s="240">
        <v>2244.5</v>
      </c>
      <c r="P783" s="138">
        <v>1893</v>
      </c>
      <c r="Q783" s="139">
        <v>0</v>
      </c>
      <c r="R783" s="139">
        <v>0</v>
      </c>
      <c r="S783" s="138">
        <v>0</v>
      </c>
      <c r="T783" s="139">
        <v>0</v>
      </c>
      <c r="U783" s="139">
        <v>0</v>
      </c>
      <c r="V783" s="139">
        <v>0</v>
      </c>
      <c r="W783" s="139">
        <v>351.5</v>
      </c>
      <c r="X783" s="242">
        <v>0</v>
      </c>
      <c r="Y783" s="243">
        <v>2244.4996000000001</v>
      </c>
      <c r="Z783" s="139">
        <v>1893</v>
      </c>
      <c r="AA783" s="139">
        <v>0</v>
      </c>
      <c r="AB783" s="139">
        <v>0</v>
      </c>
      <c r="AC783" s="139">
        <v>0</v>
      </c>
      <c r="AD783" s="149">
        <v>0</v>
      </c>
      <c r="AE783" s="139">
        <v>0</v>
      </c>
      <c r="AF783" s="139">
        <v>0</v>
      </c>
      <c r="AG783" s="140">
        <v>351.49959999999999</v>
      </c>
      <c r="AH783" s="142">
        <v>0</v>
      </c>
      <c r="AI783" s="247">
        <v>-3.9999999989959178E-4</v>
      </c>
      <c r="AJ783" s="138">
        <v>0</v>
      </c>
      <c r="AK783" s="138">
        <v>0</v>
      </c>
      <c r="AL783" s="138">
        <v>0</v>
      </c>
      <c r="AM783" s="138">
        <v>0</v>
      </c>
      <c r="AN783" s="138">
        <v>0</v>
      </c>
      <c r="AO783" s="138">
        <v>0</v>
      </c>
      <c r="AP783" s="138">
        <v>0</v>
      </c>
      <c r="AQ783" s="138">
        <v>-4.0000000001327862E-4</v>
      </c>
      <c r="AR783" s="241">
        <v>0</v>
      </c>
      <c r="AS783" s="247">
        <v>99.999982178658954</v>
      </c>
      <c r="AT783" s="138">
        <v>100</v>
      </c>
      <c r="AU783" s="138">
        <v>0</v>
      </c>
      <c r="AV783" s="138">
        <v>0</v>
      </c>
      <c r="AW783" s="138">
        <v>0</v>
      </c>
      <c r="AX783" s="138">
        <v>0</v>
      </c>
      <c r="AY783" s="138">
        <v>0</v>
      </c>
      <c r="AZ783" s="138">
        <v>0</v>
      </c>
      <c r="BA783" s="138">
        <v>99.999886201991458</v>
      </c>
      <c r="BB783" s="241">
        <v>0</v>
      </c>
    </row>
    <row r="784" spans="1:54" s="174" customFormat="1" ht="18" customHeight="1" x14ac:dyDescent="0.25">
      <c r="A784" s="244">
        <v>21</v>
      </c>
      <c r="B784" s="245">
        <v>227100</v>
      </c>
      <c r="C784" s="238">
        <v>777</v>
      </c>
      <c r="D784" s="239" t="s">
        <v>1888</v>
      </c>
      <c r="E784" s="247">
        <v>642.29999999999995</v>
      </c>
      <c r="F784" s="138">
        <v>523.79999999999995</v>
      </c>
      <c r="G784" s="138">
        <v>0</v>
      </c>
      <c r="H784" s="138">
        <v>0</v>
      </c>
      <c r="I784" s="138">
        <v>0</v>
      </c>
      <c r="J784" s="138">
        <v>0</v>
      </c>
      <c r="K784" s="138">
        <v>0</v>
      </c>
      <c r="L784" s="138">
        <v>0</v>
      </c>
      <c r="M784" s="138">
        <v>118.5</v>
      </c>
      <c r="N784" s="241">
        <v>0</v>
      </c>
      <c r="O784" s="240">
        <v>683.9</v>
      </c>
      <c r="P784" s="138">
        <v>565.4</v>
      </c>
      <c r="Q784" s="139">
        <v>0</v>
      </c>
      <c r="R784" s="139">
        <v>0</v>
      </c>
      <c r="S784" s="138">
        <v>0</v>
      </c>
      <c r="T784" s="139">
        <v>0</v>
      </c>
      <c r="U784" s="139">
        <v>0</v>
      </c>
      <c r="V784" s="139">
        <v>0</v>
      </c>
      <c r="W784" s="139">
        <v>118.5</v>
      </c>
      <c r="X784" s="242">
        <v>0</v>
      </c>
      <c r="Y784" s="243">
        <v>683.87909999999999</v>
      </c>
      <c r="Z784" s="139">
        <v>565.4</v>
      </c>
      <c r="AA784" s="139">
        <v>0</v>
      </c>
      <c r="AB784" s="139">
        <v>0</v>
      </c>
      <c r="AC784" s="139">
        <v>0</v>
      </c>
      <c r="AD784" s="149">
        <v>0</v>
      </c>
      <c r="AE784" s="139">
        <v>0</v>
      </c>
      <c r="AF784" s="139">
        <v>0</v>
      </c>
      <c r="AG784" s="140">
        <v>118.4791</v>
      </c>
      <c r="AH784" s="142">
        <v>0</v>
      </c>
      <c r="AI784" s="247">
        <v>-2.0899999999983265E-2</v>
      </c>
      <c r="AJ784" s="138">
        <v>0</v>
      </c>
      <c r="AK784" s="138">
        <v>0</v>
      </c>
      <c r="AL784" s="138">
        <v>0</v>
      </c>
      <c r="AM784" s="138">
        <v>0</v>
      </c>
      <c r="AN784" s="138">
        <v>0</v>
      </c>
      <c r="AO784" s="138">
        <v>0</v>
      </c>
      <c r="AP784" s="138">
        <v>0</v>
      </c>
      <c r="AQ784" s="138">
        <v>-2.0899999999997476E-2</v>
      </c>
      <c r="AR784" s="241">
        <v>0</v>
      </c>
      <c r="AS784" s="247">
        <v>99.99694399766048</v>
      </c>
      <c r="AT784" s="138">
        <v>100</v>
      </c>
      <c r="AU784" s="138">
        <v>0</v>
      </c>
      <c r="AV784" s="138">
        <v>0</v>
      </c>
      <c r="AW784" s="138">
        <v>0</v>
      </c>
      <c r="AX784" s="138">
        <v>0</v>
      </c>
      <c r="AY784" s="138">
        <v>0</v>
      </c>
      <c r="AZ784" s="138">
        <v>0</v>
      </c>
      <c r="BA784" s="138">
        <v>99.982362869198312</v>
      </c>
      <c r="BB784" s="241">
        <v>0</v>
      </c>
    </row>
    <row r="785" spans="1:54" s="174" customFormat="1" ht="18" customHeight="1" x14ac:dyDescent="0.25">
      <c r="A785" s="244">
        <v>21</v>
      </c>
      <c r="B785" s="245">
        <v>227100</v>
      </c>
      <c r="C785" s="238">
        <v>778</v>
      </c>
      <c r="D785" s="239" t="s">
        <v>1889</v>
      </c>
      <c r="E785" s="247">
        <v>411.2</v>
      </c>
      <c r="F785" s="138">
        <v>340.9</v>
      </c>
      <c r="G785" s="138">
        <v>0</v>
      </c>
      <c r="H785" s="138">
        <v>0</v>
      </c>
      <c r="I785" s="138">
        <v>0</v>
      </c>
      <c r="J785" s="138">
        <v>0</v>
      </c>
      <c r="K785" s="138">
        <v>0</v>
      </c>
      <c r="L785" s="138">
        <v>0</v>
      </c>
      <c r="M785" s="138">
        <v>70.3</v>
      </c>
      <c r="N785" s="241">
        <v>0</v>
      </c>
      <c r="O785" s="240">
        <v>457.3</v>
      </c>
      <c r="P785" s="138">
        <v>387</v>
      </c>
      <c r="Q785" s="139">
        <v>0</v>
      </c>
      <c r="R785" s="139">
        <v>0</v>
      </c>
      <c r="S785" s="138">
        <v>0</v>
      </c>
      <c r="T785" s="139">
        <v>0</v>
      </c>
      <c r="U785" s="139">
        <v>0</v>
      </c>
      <c r="V785" s="139">
        <v>0</v>
      </c>
      <c r="W785" s="139">
        <v>70.3</v>
      </c>
      <c r="X785" s="242">
        <v>0</v>
      </c>
      <c r="Y785" s="243">
        <v>425.7</v>
      </c>
      <c r="Z785" s="139">
        <v>355.7</v>
      </c>
      <c r="AA785" s="139">
        <v>0</v>
      </c>
      <c r="AB785" s="139">
        <v>0</v>
      </c>
      <c r="AC785" s="139">
        <v>0</v>
      </c>
      <c r="AD785" s="149">
        <v>0</v>
      </c>
      <c r="AE785" s="139">
        <v>0</v>
      </c>
      <c r="AF785" s="139">
        <v>0</v>
      </c>
      <c r="AG785" s="140">
        <v>69.9649</v>
      </c>
      <c r="AH785" s="142">
        <v>0</v>
      </c>
      <c r="AI785" s="247">
        <v>-31.600000000000023</v>
      </c>
      <c r="AJ785" s="138">
        <v>-31.300000000000011</v>
      </c>
      <c r="AK785" s="138">
        <v>0</v>
      </c>
      <c r="AL785" s="138">
        <v>0</v>
      </c>
      <c r="AM785" s="138">
        <v>0</v>
      </c>
      <c r="AN785" s="138">
        <v>0</v>
      </c>
      <c r="AO785" s="138">
        <v>0</v>
      </c>
      <c r="AP785" s="138">
        <v>0</v>
      </c>
      <c r="AQ785" s="138">
        <v>-0.33509999999999707</v>
      </c>
      <c r="AR785" s="241">
        <v>0</v>
      </c>
      <c r="AS785" s="247">
        <v>93.089875355346592</v>
      </c>
      <c r="AT785" s="138">
        <v>91.912144702842369</v>
      </c>
      <c r="AU785" s="138">
        <v>0</v>
      </c>
      <c r="AV785" s="138">
        <v>0</v>
      </c>
      <c r="AW785" s="138">
        <v>0</v>
      </c>
      <c r="AX785" s="138">
        <v>0</v>
      </c>
      <c r="AY785" s="138">
        <v>0</v>
      </c>
      <c r="AZ785" s="138">
        <v>0</v>
      </c>
      <c r="BA785" s="138">
        <v>99.523328591749646</v>
      </c>
      <c r="BB785" s="241">
        <v>0</v>
      </c>
    </row>
    <row r="786" spans="1:54" s="174" customFormat="1" ht="18" customHeight="1" x14ac:dyDescent="0.25">
      <c r="A786" s="244">
        <v>21</v>
      </c>
      <c r="B786" s="245">
        <v>227100</v>
      </c>
      <c r="C786" s="238">
        <v>779</v>
      </c>
      <c r="D786" s="239" t="s">
        <v>1890</v>
      </c>
      <c r="E786" s="247">
        <v>1105.8</v>
      </c>
      <c r="F786" s="138">
        <v>969.7</v>
      </c>
      <c r="G786" s="138">
        <v>0</v>
      </c>
      <c r="H786" s="138">
        <v>0</v>
      </c>
      <c r="I786" s="138">
        <v>0</v>
      </c>
      <c r="J786" s="138">
        <v>0</v>
      </c>
      <c r="K786" s="138">
        <v>0</v>
      </c>
      <c r="L786" s="138">
        <v>0</v>
      </c>
      <c r="M786" s="138">
        <v>136.1</v>
      </c>
      <c r="N786" s="241">
        <v>0</v>
      </c>
      <c r="O786" s="240">
        <v>1270.8</v>
      </c>
      <c r="P786" s="138">
        <v>1134.7</v>
      </c>
      <c r="Q786" s="139">
        <v>0</v>
      </c>
      <c r="R786" s="139">
        <v>0</v>
      </c>
      <c r="S786" s="138">
        <v>0</v>
      </c>
      <c r="T786" s="139">
        <v>0</v>
      </c>
      <c r="U786" s="139">
        <v>0</v>
      </c>
      <c r="V786" s="139">
        <v>0</v>
      </c>
      <c r="W786" s="139">
        <v>136.1</v>
      </c>
      <c r="X786" s="242">
        <v>0</v>
      </c>
      <c r="Y786" s="243">
        <v>1204.9000000000001</v>
      </c>
      <c r="Z786" s="139">
        <v>1068.8</v>
      </c>
      <c r="AA786" s="139">
        <v>0</v>
      </c>
      <c r="AB786" s="139">
        <v>0</v>
      </c>
      <c r="AC786" s="139">
        <v>0</v>
      </c>
      <c r="AD786" s="149">
        <v>0</v>
      </c>
      <c r="AE786" s="139">
        <v>0</v>
      </c>
      <c r="AF786" s="139">
        <v>0</v>
      </c>
      <c r="AG786" s="140">
        <v>136.0694</v>
      </c>
      <c r="AH786" s="142">
        <v>0</v>
      </c>
      <c r="AI786" s="247">
        <v>-65.899999999999864</v>
      </c>
      <c r="AJ786" s="138">
        <v>-65.900000000000091</v>
      </c>
      <c r="AK786" s="138">
        <v>0</v>
      </c>
      <c r="AL786" s="138">
        <v>0</v>
      </c>
      <c r="AM786" s="138">
        <v>0</v>
      </c>
      <c r="AN786" s="138">
        <v>0</v>
      </c>
      <c r="AO786" s="138">
        <v>0</v>
      </c>
      <c r="AP786" s="138">
        <v>0</v>
      </c>
      <c r="AQ786" s="138">
        <v>-3.0599999999992633E-2</v>
      </c>
      <c r="AR786" s="241">
        <v>0</v>
      </c>
      <c r="AS786" s="247">
        <v>94.814290210890789</v>
      </c>
      <c r="AT786" s="138">
        <v>94.19229752357451</v>
      </c>
      <c r="AU786" s="138">
        <v>0</v>
      </c>
      <c r="AV786" s="138">
        <v>0</v>
      </c>
      <c r="AW786" s="138">
        <v>0</v>
      </c>
      <c r="AX786" s="138">
        <v>0</v>
      </c>
      <c r="AY786" s="138">
        <v>0</v>
      </c>
      <c r="AZ786" s="138">
        <v>0</v>
      </c>
      <c r="BA786" s="138">
        <v>99.977516531961797</v>
      </c>
      <c r="BB786" s="241">
        <v>0</v>
      </c>
    </row>
    <row r="787" spans="1:54" s="174" customFormat="1" ht="18" customHeight="1" x14ac:dyDescent="0.25">
      <c r="A787" s="244">
        <v>21</v>
      </c>
      <c r="B787" s="245">
        <v>227100</v>
      </c>
      <c r="C787" s="238">
        <v>780</v>
      </c>
      <c r="D787" s="239" t="s">
        <v>1891</v>
      </c>
      <c r="E787" s="247">
        <v>860.8</v>
      </c>
      <c r="F787" s="138">
        <v>676.9</v>
      </c>
      <c r="G787" s="138">
        <v>0</v>
      </c>
      <c r="H787" s="138">
        <v>0</v>
      </c>
      <c r="I787" s="138">
        <v>0</v>
      </c>
      <c r="J787" s="138">
        <v>0</v>
      </c>
      <c r="K787" s="138">
        <v>0</v>
      </c>
      <c r="L787" s="138">
        <v>0</v>
      </c>
      <c r="M787" s="138">
        <v>183.9</v>
      </c>
      <c r="N787" s="241">
        <v>0</v>
      </c>
      <c r="O787" s="240">
        <v>904.8</v>
      </c>
      <c r="P787" s="138">
        <v>720.9</v>
      </c>
      <c r="Q787" s="139">
        <v>0</v>
      </c>
      <c r="R787" s="139">
        <v>0</v>
      </c>
      <c r="S787" s="138">
        <v>0</v>
      </c>
      <c r="T787" s="139">
        <v>0</v>
      </c>
      <c r="U787" s="139">
        <v>0</v>
      </c>
      <c r="V787" s="139">
        <v>0</v>
      </c>
      <c r="W787" s="139">
        <v>183.9</v>
      </c>
      <c r="X787" s="242">
        <v>0</v>
      </c>
      <c r="Y787" s="243">
        <v>869.2</v>
      </c>
      <c r="Z787" s="139">
        <v>685.3</v>
      </c>
      <c r="AA787" s="139">
        <v>0</v>
      </c>
      <c r="AB787" s="139">
        <v>0</v>
      </c>
      <c r="AC787" s="139">
        <v>0</v>
      </c>
      <c r="AD787" s="149">
        <v>0</v>
      </c>
      <c r="AE787" s="139">
        <v>0</v>
      </c>
      <c r="AF787" s="139">
        <v>0</v>
      </c>
      <c r="AG787" s="140">
        <v>183.89359999999999</v>
      </c>
      <c r="AH787" s="142">
        <v>0</v>
      </c>
      <c r="AI787" s="247">
        <v>-35.599999999999909</v>
      </c>
      <c r="AJ787" s="138">
        <v>-35.600000000000023</v>
      </c>
      <c r="AK787" s="138">
        <v>0</v>
      </c>
      <c r="AL787" s="138">
        <v>0</v>
      </c>
      <c r="AM787" s="138">
        <v>0</v>
      </c>
      <c r="AN787" s="138">
        <v>0</v>
      </c>
      <c r="AO787" s="138">
        <v>0</v>
      </c>
      <c r="AP787" s="138">
        <v>0</v>
      </c>
      <c r="AQ787" s="138">
        <v>-6.400000000013506E-3</v>
      </c>
      <c r="AR787" s="241">
        <v>0</v>
      </c>
      <c r="AS787" s="247">
        <v>96.065428824049519</v>
      </c>
      <c r="AT787" s="138">
        <v>95.061728395061735</v>
      </c>
      <c r="AU787" s="138">
        <v>0</v>
      </c>
      <c r="AV787" s="138">
        <v>0</v>
      </c>
      <c r="AW787" s="138">
        <v>0</v>
      </c>
      <c r="AX787" s="138">
        <v>0</v>
      </c>
      <c r="AY787" s="138">
        <v>0</v>
      </c>
      <c r="AZ787" s="138">
        <v>0</v>
      </c>
      <c r="BA787" s="138">
        <v>99.996519847743329</v>
      </c>
      <c r="BB787" s="241">
        <v>0</v>
      </c>
    </row>
    <row r="788" spans="1:54" s="174" customFormat="1" ht="18" customHeight="1" x14ac:dyDescent="0.25">
      <c r="A788" s="244">
        <v>21</v>
      </c>
      <c r="B788" s="245">
        <v>227100</v>
      </c>
      <c r="C788" s="238">
        <v>781</v>
      </c>
      <c r="D788" s="239" t="s">
        <v>1892</v>
      </c>
      <c r="E788" s="247">
        <v>1651</v>
      </c>
      <c r="F788" s="138">
        <v>1460.2</v>
      </c>
      <c r="G788" s="138">
        <v>0</v>
      </c>
      <c r="H788" s="138">
        <v>0</v>
      </c>
      <c r="I788" s="138">
        <v>0</v>
      </c>
      <c r="J788" s="138">
        <v>0</v>
      </c>
      <c r="K788" s="138">
        <v>0</v>
      </c>
      <c r="L788" s="138">
        <v>0</v>
      </c>
      <c r="M788" s="138">
        <v>190.8</v>
      </c>
      <c r="N788" s="241">
        <v>0</v>
      </c>
      <c r="O788" s="240">
        <v>1715.5999999999997</v>
      </c>
      <c r="P788" s="138">
        <v>1524.8</v>
      </c>
      <c r="Q788" s="139">
        <v>0</v>
      </c>
      <c r="R788" s="139">
        <v>0</v>
      </c>
      <c r="S788" s="138">
        <v>0</v>
      </c>
      <c r="T788" s="139">
        <v>0</v>
      </c>
      <c r="U788" s="139">
        <v>0</v>
      </c>
      <c r="V788" s="139">
        <v>0</v>
      </c>
      <c r="W788" s="139">
        <v>190.8</v>
      </c>
      <c r="X788" s="242">
        <v>0</v>
      </c>
      <c r="Y788" s="243">
        <v>1710.0456999999999</v>
      </c>
      <c r="Z788" s="139">
        <v>1519.2456999999999</v>
      </c>
      <c r="AA788" s="139">
        <v>0</v>
      </c>
      <c r="AB788" s="139">
        <v>0</v>
      </c>
      <c r="AC788" s="139">
        <v>0</v>
      </c>
      <c r="AD788" s="149">
        <v>0</v>
      </c>
      <c r="AE788" s="139">
        <v>0</v>
      </c>
      <c r="AF788" s="139">
        <v>0</v>
      </c>
      <c r="AG788" s="140">
        <v>190.8</v>
      </c>
      <c r="AH788" s="142">
        <v>0</v>
      </c>
      <c r="AI788" s="247">
        <v>-5.5542999999997846</v>
      </c>
      <c r="AJ788" s="138">
        <v>-5.554300000000012</v>
      </c>
      <c r="AK788" s="138">
        <v>0</v>
      </c>
      <c r="AL788" s="138">
        <v>0</v>
      </c>
      <c r="AM788" s="138">
        <v>0</v>
      </c>
      <c r="AN788" s="138">
        <v>0</v>
      </c>
      <c r="AO788" s="138">
        <v>0</v>
      </c>
      <c r="AP788" s="138">
        <v>0</v>
      </c>
      <c r="AQ788" s="138">
        <v>0</v>
      </c>
      <c r="AR788" s="241">
        <v>0</v>
      </c>
      <c r="AS788" s="247">
        <v>99.676247377010981</v>
      </c>
      <c r="AT788" s="138">
        <v>99.635735834207765</v>
      </c>
      <c r="AU788" s="138">
        <v>0</v>
      </c>
      <c r="AV788" s="138">
        <v>0</v>
      </c>
      <c r="AW788" s="138">
        <v>0</v>
      </c>
      <c r="AX788" s="138">
        <v>0</v>
      </c>
      <c r="AY788" s="138">
        <v>0</v>
      </c>
      <c r="AZ788" s="138">
        <v>0</v>
      </c>
      <c r="BA788" s="138">
        <v>100</v>
      </c>
      <c r="BB788" s="241">
        <v>0</v>
      </c>
    </row>
    <row r="789" spans="1:54" s="174" customFormat="1" ht="18" customHeight="1" x14ac:dyDescent="0.25">
      <c r="A789" s="244">
        <v>21</v>
      </c>
      <c r="B789" s="245">
        <v>227100</v>
      </c>
      <c r="C789" s="238">
        <v>782</v>
      </c>
      <c r="D789" s="239" t="s">
        <v>1893</v>
      </c>
      <c r="E789" s="247">
        <v>2740.9</v>
      </c>
      <c r="F789" s="138">
        <v>2388.9</v>
      </c>
      <c r="G789" s="138">
        <v>0</v>
      </c>
      <c r="H789" s="138">
        <v>0</v>
      </c>
      <c r="I789" s="138">
        <v>0</v>
      </c>
      <c r="J789" s="138">
        <v>0</v>
      </c>
      <c r="K789" s="138">
        <v>0</v>
      </c>
      <c r="L789" s="138">
        <v>0</v>
      </c>
      <c r="M789" s="138">
        <v>352</v>
      </c>
      <c r="N789" s="241">
        <v>0</v>
      </c>
      <c r="O789" s="240">
        <v>2976.5</v>
      </c>
      <c r="P789" s="138">
        <v>2624.5</v>
      </c>
      <c r="Q789" s="139">
        <v>0</v>
      </c>
      <c r="R789" s="139">
        <v>0</v>
      </c>
      <c r="S789" s="138">
        <v>0</v>
      </c>
      <c r="T789" s="139">
        <v>0</v>
      </c>
      <c r="U789" s="139">
        <v>0</v>
      </c>
      <c r="V789" s="139">
        <v>0</v>
      </c>
      <c r="W789" s="139">
        <v>352</v>
      </c>
      <c r="X789" s="242">
        <v>0</v>
      </c>
      <c r="Y789" s="243">
        <v>2873.7458000000001</v>
      </c>
      <c r="Z789" s="139">
        <v>2521.7458000000001</v>
      </c>
      <c r="AA789" s="139">
        <v>0</v>
      </c>
      <c r="AB789" s="139">
        <v>0</v>
      </c>
      <c r="AC789" s="139">
        <v>0</v>
      </c>
      <c r="AD789" s="149">
        <v>0</v>
      </c>
      <c r="AE789" s="139">
        <v>0</v>
      </c>
      <c r="AF789" s="139">
        <v>0</v>
      </c>
      <c r="AG789" s="140">
        <v>352</v>
      </c>
      <c r="AH789" s="142">
        <v>0</v>
      </c>
      <c r="AI789" s="247">
        <v>-102.75419999999986</v>
      </c>
      <c r="AJ789" s="138">
        <v>-102.75419999999986</v>
      </c>
      <c r="AK789" s="138">
        <v>0</v>
      </c>
      <c r="AL789" s="138">
        <v>0</v>
      </c>
      <c r="AM789" s="138">
        <v>0</v>
      </c>
      <c r="AN789" s="138">
        <v>0</v>
      </c>
      <c r="AO789" s="138">
        <v>0</v>
      </c>
      <c r="AP789" s="138">
        <v>0</v>
      </c>
      <c r="AQ789" s="138">
        <v>0</v>
      </c>
      <c r="AR789" s="241">
        <v>0</v>
      </c>
      <c r="AS789" s="247">
        <v>96.547817906937681</v>
      </c>
      <c r="AT789" s="138">
        <v>96.084808534959038</v>
      </c>
      <c r="AU789" s="138">
        <v>0</v>
      </c>
      <c r="AV789" s="138">
        <v>0</v>
      </c>
      <c r="AW789" s="138">
        <v>0</v>
      </c>
      <c r="AX789" s="138">
        <v>0</v>
      </c>
      <c r="AY789" s="138">
        <v>0</v>
      </c>
      <c r="AZ789" s="138">
        <v>0</v>
      </c>
      <c r="BA789" s="138">
        <v>100</v>
      </c>
      <c r="BB789" s="241">
        <v>0</v>
      </c>
    </row>
    <row r="790" spans="1:54" s="174" customFormat="1" ht="18" customHeight="1" x14ac:dyDescent="0.25">
      <c r="A790" s="244">
        <v>21</v>
      </c>
      <c r="B790" s="245">
        <v>227100</v>
      </c>
      <c r="C790" s="238">
        <v>783</v>
      </c>
      <c r="D790" s="239" t="s">
        <v>1894</v>
      </c>
      <c r="E790" s="247">
        <v>12494.7</v>
      </c>
      <c r="F790" s="138">
        <v>11085.6</v>
      </c>
      <c r="G790" s="138">
        <v>0</v>
      </c>
      <c r="H790" s="138">
        <v>0</v>
      </c>
      <c r="I790" s="138">
        <v>48.9</v>
      </c>
      <c r="J790" s="138">
        <v>0</v>
      </c>
      <c r="K790" s="138">
        <v>0</v>
      </c>
      <c r="L790" s="138">
        <v>0</v>
      </c>
      <c r="M790" s="138">
        <v>1360.2</v>
      </c>
      <c r="N790" s="241">
        <v>0</v>
      </c>
      <c r="O790" s="240">
        <v>13434.4</v>
      </c>
      <c r="P790" s="138">
        <v>12025.3</v>
      </c>
      <c r="Q790" s="139">
        <v>0</v>
      </c>
      <c r="R790" s="139">
        <v>0</v>
      </c>
      <c r="S790" s="138">
        <v>0</v>
      </c>
      <c r="T790" s="139">
        <v>48.9</v>
      </c>
      <c r="U790" s="139">
        <v>0</v>
      </c>
      <c r="V790" s="139">
        <v>0</v>
      </c>
      <c r="W790" s="139">
        <v>1360.2</v>
      </c>
      <c r="X790" s="242">
        <v>0</v>
      </c>
      <c r="Y790" s="243">
        <v>13343.9238</v>
      </c>
      <c r="Z790" s="139">
        <v>11938.620800000001</v>
      </c>
      <c r="AA790" s="139">
        <v>0</v>
      </c>
      <c r="AB790" s="139">
        <v>0</v>
      </c>
      <c r="AC790" s="139">
        <v>0</v>
      </c>
      <c r="AD790" s="149">
        <v>45.103000000000002</v>
      </c>
      <c r="AE790" s="139">
        <v>0</v>
      </c>
      <c r="AF790" s="139">
        <v>0</v>
      </c>
      <c r="AG790" s="140">
        <v>1360.2</v>
      </c>
      <c r="AH790" s="142">
        <v>0</v>
      </c>
      <c r="AI790" s="247">
        <v>-90.476199999999153</v>
      </c>
      <c r="AJ790" s="138">
        <v>-86.679199999998673</v>
      </c>
      <c r="AK790" s="138">
        <v>0</v>
      </c>
      <c r="AL790" s="138">
        <v>0</v>
      </c>
      <c r="AM790" s="138">
        <v>0</v>
      </c>
      <c r="AN790" s="138">
        <v>-3.796999999999997</v>
      </c>
      <c r="AO790" s="138">
        <v>0</v>
      </c>
      <c r="AP790" s="138">
        <v>0</v>
      </c>
      <c r="AQ790" s="138">
        <v>0</v>
      </c>
      <c r="AR790" s="241">
        <v>0</v>
      </c>
      <c r="AS790" s="247">
        <v>99.32653337700232</v>
      </c>
      <c r="AT790" s="138">
        <v>99.279193034685221</v>
      </c>
      <c r="AU790" s="138">
        <v>0</v>
      </c>
      <c r="AV790" s="138">
        <v>0</v>
      </c>
      <c r="AW790" s="138">
        <v>0</v>
      </c>
      <c r="AX790" s="138">
        <v>92.235173824130896</v>
      </c>
      <c r="AY790" s="138">
        <v>0</v>
      </c>
      <c r="AZ790" s="138">
        <v>0</v>
      </c>
      <c r="BA790" s="138">
        <v>100</v>
      </c>
      <c r="BB790" s="241">
        <v>0</v>
      </c>
    </row>
    <row r="791" spans="1:54" s="174" customFormat="1" ht="18" customHeight="1" x14ac:dyDescent="0.25">
      <c r="A791" s="244">
        <v>21</v>
      </c>
      <c r="B791" s="245">
        <v>227100</v>
      </c>
      <c r="C791" s="238">
        <v>784</v>
      </c>
      <c r="D791" s="239" t="s">
        <v>1895</v>
      </c>
      <c r="E791" s="247">
        <v>1408.3</v>
      </c>
      <c r="F791" s="138">
        <v>1196.5999999999999</v>
      </c>
      <c r="G791" s="138">
        <v>0</v>
      </c>
      <c r="H791" s="138">
        <v>0</v>
      </c>
      <c r="I791" s="138">
        <v>0</v>
      </c>
      <c r="J791" s="138">
        <v>0</v>
      </c>
      <c r="K791" s="138">
        <v>0</v>
      </c>
      <c r="L791" s="138">
        <v>0</v>
      </c>
      <c r="M791" s="138">
        <v>211.7</v>
      </c>
      <c r="N791" s="241">
        <v>0</v>
      </c>
      <c r="O791" s="240">
        <v>1512.1999999999998</v>
      </c>
      <c r="P791" s="138">
        <v>1300.5</v>
      </c>
      <c r="Q791" s="139">
        <v>0</v>
      </c>
      <c r="R791" s="139">
        <v>0</v>
      </c>
      <c r="S791" s="138">
        <v>0</v>
      </c>
      <c r="T791" s="139">
        <v>0</v>
      </c>
      <c r="U791" s="139">
        <v>0</v>
      </c>
      <c r="V791" s="139">
        <v>0</v>
      </c>
      <c r="W791" s="139">
        <v>211.7</v>
      </c>
      <c r="X791" s="242">
        <v>0</v>
      </c>
      <c r="Y791" s="243">
        <v>1512.2</v>
      </c>
      <c r="Z791" s="139">
        <v>1300.5</v>
      </c>
      <c r="AA791" s="139">
        <v>0</v>
      </c>
      <c r="AB791" s="139">
        <v>0</v>
      </c>
      <c r="AC791" s="139">
        <v>0</v>
      </c>
      <c r="AD791" s="149">
        <v>0</v>
      </c>
      <c r="AE791" s="139">
        <v>0</v>
      </c>
      <c r="AF791" s="139">
        <v>0</v>
      </c>
      <c r="AG791" s="140">
        <v>211.7</v>
      </c>
      <c r="AH791" s="142">
        <v>0</v>
      </c>
      <c r="AI791" s="247">
        <v>0</v>
      </c>
      <c r="AJ791" s="138">
        <v>0</v>
      </c>
      <c r="AK791" s="138">
        <v>0</v>
      </c>
      <c r="AL791" s="138">
        <v>0</v>
      </c>
      <c r="AM791" s="138">
        <v>0</v>
      </c>
      <c r="AN791" s="138">
        <v>0</v>
      </c>
      <c r="AO791" s="138">
        <v>0</v>
      </c>
      <c r="AP791" s="138">
        <v>0</v>
      </c>
      <c r="AQ791" s="138">
        <v>0</v>
      </c>
      <c r="AR791" s="241">
        <v>0</v>
      </c>
      <c r="AS791" s="247">
        <v>100.00000000000003</v>
      </c>
      <c r="AT791" s="138">
        <v>100</v>
      </c>
      <c r="AU791" s="138">
        <v>0</v>
      </c>
      <c r="AV791" s="138">
        <v>0</v>
      </c>
      <c r="AW791" s="138">
        <v>0</v>
      </c>
      <c r="AX791" s="138">
        <v>0</v>
      </c>
      <c r="AY791" s="138">
        <v>0</v>
      </c>
      <c r="AZ791" s="138">
        <v>0</v>
      </c>
      <c r="BA791" s="138">
        <v>100</v>
      </c>
      <c r="BB791" s="241">
        <v>0</v>
      </c>
    </row>
    <row r="792" spans="1:54" s="174" customFormat="1" ht="18" customHeight="1" x14ac:dyDescent="0.25">
      <c r="A792" s="244">
        <v>21</v>
      </c>
      <c r="B792" s="245">
        <v>227100</v>
      </c>
      <c r="C792" s="238">
        <v>785</v>
      </c>
      <c r="D792" s="239" t="s">
        <v>1896</v>
      </c>
      <c r="E792" s="247">
        <v>601.5</v>
      </c>
      <c r="F792" s="138">
        <v>472.4</v>
      </c>
      <c r="G792" s="138">
        <v>0</v>
      </c>
      <c r="H792" s="138">
        <v>0</v>
      </c>
      <c r="I792" s="138">
        <v>0</v>
      </c>
      <c r="J792" s="138">
        <v>0</v>
      </c>
      <c r="K792" s="138">
        <v>0</v>
      </c>
      <c r="L792" s="138">
        <v>0</v>
      </c>
      <c r="M792" s="138">
        <v>129.1</v>
      </c>
      <c r="N792" s="241">
        <v>0</v>
      </c>
      <c r="O792" s="240">
        <v>652.5</v>
      </c>
      <c r="P792" s="138">
        <v>523.40000000000009</v>
      </c>
      <c r="Q792" s="139">
        <v>0</v>
      </c>
      <c r="R792" s="139">
        <v>0</v>
      </c>
      <c r="S792" s="138">
        <v>0</v>
      </c>
      <c r="T792" s="139">
        <v>0</v>
      </c>
      <c r="U792" s="139">
        <v>0</v>
      </c>
      <c r="V792" s="139">
        <v>0</v>
      </c>
      <c r="W792" s="139">
        <v>129.1</v>
      </c>
      <c r="X792" s="242">
        <v>0</v>
      </c>
      <c r="Y792" s="243">
        <v>570.26119999999992</v>
      </c>
      <c r="Z792" s="139">
        <v>441.32349999999997</v>
      </c>
      <c r="AA792" s="139">
        <v>0</v>
      </c>
      <c r="AB792" s="139">
        <v>0</v>
      </c>
      <c r="AC792" s="139">
        <v>0</v>
      </c>
      <c r="AD792" s="149">
        <v>0</v>
      </c>
      <c r="AE792" s="139">
        <v>0</v>
      </c>
      <c r="AF792" s="139">
        <v>0</v>
      </c>
      <c r="AG792" s="140">
        <v>128.93770000000001</v>
      </c>
      <c r="AH792" s="142">
        <v>0</v>
      </c>
      <c r="AI792" s="247">
        <v>-82.238800000000083</v>
      </c>
      <c r="AJ792" s="138">
        <v>-82.076500000000124</v>
      </c>
      <c r="AK792" s="138">
        <v>0</v>
      </c>
      <c r="AL792" s="138">
        <v>0</v>
      </c>
      <c r="AM792" s="138">
        <v>0</v>
      </c>
      <c r="AN792" s="138">
        <v>0</v>
      </c>
      <c r="AO792" s="138">
        <v>0</v>
      </c>
      <c r="AP792" s="138">
        <v>0</v>
      </c>
      <c r="AQ792" s="138">
        <v>-0.16229999999998768</v>
      </c>
      <c r="AR792" s="241">
        <v>0</v>
      </c>
      <c r="AS792" s="247">
        <v>87.396352490421449</v>
      </c>
      <c r="AT792" s="138">
        <v>84.318589988536473</v>
      </c>
      <c r="AU792" s="138">
        <v>0</v>
      </c>
      <c r="AV792" s="138">
        <v>0</v>
      </c>
      <c r="AW792" s="138">
        <v>0</v>
      </c>
      <c r="AX792" s="138">
        <v>0</v>
      </c>
      <c r="AY792" s="138">
        <v>0</v>
      </c>
      <c r="AZ792" s="138">
        <v>0</v>
      </c>
      <c r="BA792" s="138">
        <v>99.874283501161898</v>
      </c>
      <c r="BB792" s="241">
        <v>0</v>
      </c>
    </row>
    <row r="793" spans="1:54" s="174" customFormat="1" ht="18" customHeight="1" x14ac:dyDescent="0.25">
      <c r="A793" s="244">
        <v>21</v>
      </c>
      <c r="B793" s="245">
        <v>227100</v>
      </c>
      <c r="C793" s="238">
        <v>786</v>
      </c>
      <c r="D793" s="239" t="s">
        <v>1897</v>
      </c>
      <c r="E793" s="247">
        <v>379.09999999999997</v>
      </c>
      <c r="F793" s="138">
        <v>322.2</v>
      </c>
      <c r="G793" s="138">
        <v>0</v>
      </c>
      <c r="H793" s="138">
        <v>0</v>
      </c>
      <c r="I793" s="138">
        <v>0</v>
      </c>
      <c r="J793" s="138">
        <v>0</v>
      </c>
      <c r="K793" s="138">
        <v>0</v>
      </c>
      <c r="L793" s="138">
        <v>0</v>
      </c>
      <c r="M793" s="138">
        <v>56.9</v>
      </c>
      <c r="N793" s="241">
        <v>0</v>
      </c>
      <c r="O793" s="240">
        <v>387.9</v>
      </c>
      <c r="P793" s="138">
        <v>331</v>
      </c>
      <c r="Q793" s="139">
        <v>0</v>
      </c>
      <c r="R793" s="139">
        <v>0</v>
      </c>
      <c r="S793" s="138">
        <v>0</v>
      </c>
      <c r="T793" s="139">
        <v>0</v>
      </c>
      <c r="U793" s="139">
        <v>0</v>
      </c>
      <c r="V793" s="139">
        <v>0</v>
      </c>
      <c r="W793" s="139">
        <v>56.9</v>
      </c>
      <c r="X793" s="242">
        <v>0</v>
      </c>
      <c r="Y793" s="243">
        <v>373</v>
      </c>
      <c r="Z793" s="139">
        <v>317.10000000000002</v>
      </c>
      <c r="AA793" s="139">
        <v>0</v>
      </c>
      <c r="AB793" s="139">
        <v>0</v>
      </c>
      <c r="AC793" s="139">
        <v>0</v>
      </c>
      <c r="AD793" s="149">
        <v>0</v>
      </c>
      <c r="AE793" s="139">
        <v>0</v>
      </c>
      <c r="AF793" s="139">
        <v>0</v>
      </c>
      <c r="AG793" s="140">
        <v>55.938800000000001</v>
      </c>
      <c r="AH793" s="142">
        <v>0</v>
      </c>
      <c r="AI793" s="247">
        <v>-14.899999999999977</v>
      </c>
      <c r="AJ793" s="138">
        <v>-13.899999999999977</v>
      </c>
      <c r="AK793" s="138">
        <v>0</v>
      </c>
      <c r="AL793" s="138">
        <v>0</v>
      </c>
      <c r="AM793" s="138">
        <v>0</v>
      </c>
      <c r="AN793" s="138">
        <v>0</v>
      </c>
      <c r="AO793" s="138">
        <v>0</v>
      </c>
      <c r="AP793" s="138">
        <v>0</v>
      </c>
      <c r="AQ793" s="138">
        <v>-0.96119999999999806</v>
      </c>
      <c r="AR793" s="241">
        <v>0</v>
      </c>
      <c r="AS793" s="247">
        <v>96.158803815416348</v>
      </c>
      <c r="AT793" s="138">
        <v>95.800604229607259</v>
      </c>
      <c r="AU793" s="138">
        <v>0</v>
      </c>
      <c r="AV793" s="138">
        <v>0</v>
      </c>
      <c r="AW793" s="138">
        <v>0</v>
      </c>
      <c r="AX793" s="138">
        <v>0</v>
      </c>
      <c r="AY793" s="138">
        <v>0</v>
      </c>
      <c r="AZ793" s="138">
        <v>0</v>
      </c>
      <c r="BA793" s="138">
        <v>98.310720562390159</v>
      </c>
      <c r="BB793" s="241">
        <v>0</v>
      </c>
    </row>
    <row r="794" spans="1:54" s="174" customFormat="1" ht="18" customHeight="1" x14ac:dyDescent="0.25">
      <c r="A794" s="244">
        <v>21</v>
      </c>
      <c r="B794" s="245">
        <v>227100</v>
      </c>
      <c r="C794" s="238">
        <v>787</v>
      </c>
      <c r="D794" s="239" t="s">
        <v>1898</v>
      </c>
      <c r="E794" s="247">
        <v>765.40000000000009</v>
      </c>
      <c r="F794" s="138">
        <v>589.6</v>
      </c>
      <c r="G794" s="138">
        <v>0</v>
      </c>
      <c r="H794" s="138">
        <v>0</v>
      </c>
      <c r="I794" s="138">
        <v>0</v>
      </c>
      <c r="J794" s="138">
        <v>0</v>
      </c>
      <c r="K794" s="138">
        <v>0</v>
      </c>
      <c r="L794" s="138">
        <v>0</v>
      </c>
      <c r="M794" s="138">
        <v>175.8</v>
      </c>
      <c r="N794" s="241">
        <v>0</v>
      </c>
      <c r="O794" s="240">
        <v>857.7</v>
      </c>
      <c r="P794" s="138">
        <v>681.9</v>
      </c>
      <c r="Q794" s="139">
        <v>0</v>
      </c>
      <c r="R794" s="139">
        <v>0</v>
      </c>
      <c r="S794" s="138">
        <v>0</v>
      </c>
      <c r="T794" s="139">
        <v>0</v>
      </c>
      <c r="U794" s="139">
        <v>0</v>
      </c>
      <c r="V794" s="139">
        <v>0</v>
      </c>
      <c r="W794" s="139">
        <v>175.8</v>
      </c>
      <c r="X794" s="242">
        <v>0</v>
      </c>
      <c r="Y794" s="243">
        <v>852.9</v>
      </c>
      <c r="Z794" s="139">
        <v>677.1</v>
      </c>
      <c r="AA794" s="139">
        <v>0</v>
      </c>
      <c r="AB794" s="139">
        <v>0</v>
      </c>
      <c r="AC794" s="139">
        <v>0</v>
      </c>
      <c r="AD794" s="149">
        <v>0</v>
      </c>
      <c r="AE794" s="139">
        <v>0</v>
      </c>
      <c r="AF794" s="139">
        <v>0</v>
      </c>
      <c r="AG794" s="140">
        <v>175.8</v>
      </c>
      <c r="AH794" s="142">
        <v>0</v>
      </c>
      <c r="AI794" s="247">
        <v>-4.8000000000000682</v>
      </c>
      <c r="AJ794" s="138">
        <v>-4.7999999999999545</v>
      </c>
      <c r="AK794" s="138">
        <v>0</v>
      </c>
      <c r="AL794" s="138">
        <v>0</v>
      </c>
      <c r="AM794" s="138">
        <v>0</v>
      </c>
      <c r="AN794" s="138">
        <v>0</v>
      </c>
      <c r="AO794" s="138">
        <v>0</v>
      </c>
      <c r="AP794" s="138">
        <v>0</v>
      </c>
      <c r="AQ794" s="138">
        <v>0</v>
      </c>
      <c r="AR794" s="241">
        <v>0</v>
      </c>
      <c r="AS794" s="247">
        <v>99.440363763553691</v>
      </c>
      <c r="AT794" s="138">
        <v>99.296084469863615</v>
      </c>
      <c r="AU794" s="138">
        <v>0</v>
      </c>
      <c r="AV794" s="138">
        <v>0</v>
      </c>
      <c r="AW794" s="138">
        <v>0</v>
      </c>
      <c r="AX794" s="138">
        <v>0</v>
      </c>
      <c r="AY794" s="138">
        <v>0</v>
      </c>
      <c r="AZ794" s="138">
        <v>0</v>
      </c>
      <c r="BA794" s="138">
        <v>100</v>
      </c>
      <c r="BB794" s="241">
        <v>0</v>
      </c>
    </row>
    <row r="795" spans="1:54" s="174" customFormat="1" ht="18" customHeight="1" x14ac:dyDescent="0.25">
      <c r="A795" s="244">
        <v>21</v>
      </c>
      <c r="B795" s="245">
        <v>227100</v>
      </c>
      <c r="C795" s="238">
        <v>788</v>
      </c>
      <c r="D795" s="239" t="s">
        <v>1899</v>
      </c>
      <c r="E795" s="247">
        <v>1823.8000000000002</v>
      </c>
      <c r="F795" s="138">
        <v>1484.9</v>
      </c>
      <c r="G795" s="138">
        <v>0</v>
      </c>
      <c r="H795" s="138">
        <v>0</v>
      </c>
      <c r="I795" s="138">
        <v>0</v>
      </c>
      <c r="J795" s="138">
        <v>0</v>
      </c>
      <c r="K795" s="138">
        <v>0</v>
      </c>
      <c r="L795" s="138">
        <v>0</v>
      </c>
      <c r="M795" s="138">
        <v>338.9</v>
      </c>
      <c r="N795" s="241">
        <v>0</v>
      </c>
      <c r="O795" s="240">
        <v>1988.1999999999996</v>
      </c>
      <c r="P795" s="138">
        <v>1649.3</v>
      </c>
      <c r="Q795" s="139">
        <v>0</v>
      </c>
      <c r="R795" s="139">
        <v>0</v>
      </c>
      <c r="S795" s="138">
        <v>0</v>
      </c>
      <c r="T795" s="139">
        <v>0</v>
      </c>
      <c r="U795" s="139">
        <v>0</v>
      </c>
      <c r="V795" s="139">
        <v>0</v>
      </c>
      <c r="W795" s="139">
        <v>338.9</v>
      </c>
      <c r="X795" s="242">
        <v>0</v>
      </c>
      <c r="Y795" s="243">
        <v>1854.6727999999998</v>
      </c>
      <c r="Z795" s="139">
        <v>1517.3788999999999</v>
      </c>
      <c r="AA795" s="139">
        <v>0</v>
      </c>
      <c r="AB795" s="139">
        <v>0</v>
      </c>
      <c r="AC795" s="139">
        <v>0</v>
      </c>
      <c r="AD795" s="149">
        <v>0</v>
      </c>
      <c r="AE795" s="139">
        <v>0</v>
      </c>
      <c r="AF795" s="139">
        <v>0</v>
      </c>
      <c r="AG795" s="140">
        <v>337.29390000000001</v>
      </c>
      <c r="AH795" s="142">
        <v>0</v>
      </c>
      <c r="AI795" s="247">
        <v>-133.52719999999977</v>
      </c>
      <c r="AJ795" s="138">
        <v>-131.92110000000002</v>
      </c>
      <c r="AK795" s="138">
        <v>0</v>
      </c>
      <c r="AL795" s="138">
        <v>0</v>
      </c>
      <c r="AM795" s="138">
        <v>0</v>
      </c>
      <c r="AN795" s="138">
        <v>0</v>
      </c>
      <c r="AO795" s="138">
        <v>0</v>
      </c>
      <c r="AP795" s="138">
        <v>0</v>
      </c>
      <c r="AQ795" s="138">
        <v>-1.6060999999999694</v>
      </c>
      <c r="AR795" s="241">
        <v>0</v>
      </c>
      <c r="AS795" s="247">
        <v>93.284015692586266</v>
      </c>
      <c r="AT795" s="138">
        <v>92.001388467834829</v>
      </c>
      <c r="AU795" s="138">
        <v>0</v>
      </c>
      <c r="AV795" s="138">
        <v>0</v>
      </c>
      <c r="AW795" s="138">
        <v>0</v>
      </c>
      <c r="AX795" s="138">
        <v>0</v>
      </c>
      <c r="AY795" s="138">
        <v>0</v>
      </c>
      <c r="AZ795" s="138">
        <v>0</v>
      </c>
      <c r="BA795" s="138">
        <v>99.526084390675734</v>
      </c>
      <c r="BB795" s="241">
        <v>0</v>
      </c>
    </row>
    <row r="796" spans="1:54" s="174" customFormat="1" ht="18" customHeight="1" x14ac:dyDescent="0.25">
      <c r="A796" s="244">
        <v>21</v>
      </c>
      <c r="B796" s="245">
        <v>227100</v>
      </c>
      <c r="C796" s="238">
        <v>789</v>
      </c>
      <c r="D796" s="239" t="s">
        <v>1747</v>
      </c>
      <c r="E796" s="247">
        <v>1662.7</v>
      </c>
      <c r="F796" s="138">
        <v>1416.8</v>
      </c>
      <c r="G796" s="138">
        <v>0</v>
      </c>
      <c r="H796" s="138">
        <v>0</v>
      </c>
      <c r="I796" s="138">
        <v>0</v>
      </c>
      <c r="J796" s="138">
        <v>0</v>
      </c>
      <c r="K796" s="138">
        <v>0</v>
      </c>
      <c r="L796" s="138">
        <v>0</v>
      </c>
      <c r="M796" s="138">
        <v>245.9</v>
      </c>
      <c r="N796" s="241">
        <v>0</v>
      </c>
      <c r="O796" s="240">
        <v>1944.8</v>
      </c>
      <c r="P796" s="138">
        <v>1698.8999999999999</v>
      </c>
      <c r="Q796" s="139">
        <v>0</v>
      </c>
      <c r="R796" s="139">
        <v>0</v>
      </c>
      <c r="S796" s="138">
        <v>0</v>
      </c>
      <c r="T796" s="139">
        <v>0</v>
      </c>
      <c r="U796" s="139">
        <v>0</v>
      </c>
      <c r="V796" s="139">
        <v>0</v>
      </c>
      <c r="W796" s="139">
        <v>245.9</v>
      </c>
      <c r="X796" s="242">
        <v>0</v>
      </c>
      <c r="Y796" s="243">
        <v>1944.8</v>
      </c>
      <c r="Z796" s="139">
        <v>1698.8999999999999</v>
      </c>
      <c r="AA796" s="139">
        <v>0</v>
      </c>
      <c r="AB796" s="139">
        <v>0</v>
      </c>
      <c r="AC796" s="139">
        <v>0</v>
      </c>
      <c r="AD796" s="149">
        <v>0</v>
      </c>
      <c r="AE796" s="139">
        <v>0</v>
      </c>
      <c r="AF796" s="139">
        <v>0</v>
      </c>
      <c r="AG796" s="140">
        <v>245.9</v>
      </c>
      <c r="AH796" s="142">
        <v>0</v>
      </c>
      <c r="AI796" s="247">
        <v>0</v>
      </c>
      <c r="AJ796" s="138">
        <v>0</v>
      </c>
      <c r="AK796" s="138">
        <v>0</v>
      </c>
      <c r="AL796" s="138">
        <v>0</v>
      </c>
      <c r="AM796" s="138">
        <v>0</v>
      </c>
      <c r="AN796" s="138">
        <v>0</v>
      </c>
      <c r="AO796" s="138">
        <v>0</v>
      </c>
      <c r="AP796" s="138">
        <v>0</v>
      </c>
      <c r="AQ796" s="138">
        <v>0</v>
      </c>
      <c r="AR796" s="241">
        <v>0</v>
      </c>
      <c r="AS796" s="247">
        <v>100</v>
      </c>
      <c r="AT796" s="138">
        <v>100</v>
      </c>
      <c r="AU796" s="138">
        <v>0</v>
      </c>
      <c r="AV796" s="138">
        <v>0</v>
      </c>
      <c r="AW796" s="138">
        <v>0</v>
      </c>
      <c r="AX796" s="138">
        <v>0</v>
      </c>
      <c r="AY796" s="138">
        <v>0</v>
      </c>
      <c r="AZ796" s="138">
        <v>0</v>
      </c>
      <c r="BA796" s="138">
        <v>100</v>
      </c>
      <c r="BB796" s="241">
        <v>0</v>
      </c>
    </row>
    <row r="797" spans="1:54" s="174" customFormat="1" ht="18" customHeight="1" x14ac:dyDescent="0.25">
      <c r="A797" s="244">
        <v>21</v>
      </c>
      <c r="B797" s="245">
        <v>227100</v>
      </c>
      <c r="C797" s="238">
        <v>790</v>
      </c>
      <c r="D797" s="239" t="s">
        <v>1900</v>
      </c>
      <c r="E797" s="247">
        <v>1588.3</v>
      </c>
      <c r="F797" s="138">
        <v>1259.8</v>
      </c>
      <c r="G797" s="138">
        <v>0</v>
      </c>
      <c r="H797" s="138">
        <v>0</v>
      </c>
      <c r="I797" s="138">
        <v>0</v>
      </c>
      <c r="J797" s="138">
        <v>0</v>
      </c>
      <c r="K797" s="138">
        <v>0</v>
      </c>
      <c r="L797" s="138">
        <v>0</v>
      </c>
      <c r="M797" s="138">
        <v>328.5</v>
      </c>
      <c r="N797" s="241">
        <v>0</v>
      </c>
      <c r="O797" s="240">
        <v>2001.6000000000008</v>
      </c>
      <c r="P797" s="138">
        <v>1473.1000000000001</v>
      </c>
      <c r="Q797" s="139">
        <v>0</v>
      </c>
      <c r="R797" s="139">
        <v>0</v>
      </c>
      <c r="S797" s="138">
        <v>0</v>
      </c>
      <c r="T797" s="139">
        <v>0</v>
      </c>
      <c r="U797" s="139">
        <v>0</v>
      </c>
      <c r="V797" s="139">
        <v>200</v>
      </c>
      <c r="W797" s="139">
        <v>328.5</v>
      </c>
      <c r="X797" s="242">
        <v>0</v>
      </c>
      <c r="Y797" s="243">
        <v>1977.3569000000002</v>
      </c>
      <c r="Z797" s="139">
        <v>1450.1704000000002</v>
      </c>
      <c r="AA797" s="139">
        <v>0</v>
      </c>
      <c r="AB797" s="139">
        <v>0</v>
      </c>
      <c r="AC797" s="139">
        <v>0</v>
      </c>
      <c r="AD797" s="149">
        <v>0</v>
      </c>
      <c r="AE797" s="139">
        <v>0</v>
      </c>
      <c r="AF797" s="139">
        <v>199.33090000000001</v>
      </c>
      <c r="AG797" s="140">
        <v>327.85559999999998</v>
      </c>
      <c r="AH797" s="142">
        <v>0</v>
      </c>
      <c r="AI797" s="247">
        <v>-24.243100000000595</v>
      </c>
      <c r="AJ797" s="138">
        <v>-22.929599999999937</v>
      </c>
      <c r="AK797" s="138">
        <v>0</v>
      </c>
      <c r="AL797" s="138">
        <v>0</v>
      </c>
      <c r="AM797" s="138">
        <v>0</v>
      </c>
      <c r="AN797" s="138">
        <v>0</v>
      </c>
      <c r="AO797" s="138">
        <v>0</v>
      </c>
      <c r="AP797" s="138">
        <v>-0.66909999999998604</v>
      </c>
      <c r="AQ797" s="138">
        <v>-0.64440000000001874</v>
      </c>
      <c r="AR797" s="241">
        <v>0</v>
      </c>
      <c r="AS797" s="247">
        <v>98.788813948840897</v>
      </c>
      <c r="AT797" s="138">
        <v>98.443445794582857</v>
      </c>
      <c r="AU797" s="138">
        <v>0</v>
      </c>
      <c r="AV797" s="138">
        <v>0</v>
      </c>
      <c r="AW797" s="138">
        <v>0</v>
      </c>
      <c r="AX797" s="138">
        <v>0</v>
      </c>
      <c r="AY797" s="138">
        <v>0</v>
      </c>
      <c r="AZ797" s="138">
        <v>99.665450000000007</v>
      </c>
      <c r="BA797" s="138">
        <v>99.803835616438349</v>
      </c>
      <c r="BB797" s="241">
        <v>0</v>
      </c>
    </row>
    <row r="798" spans="1:54" s="174" customFormat="1" ht="18" customHeight="1" x14ac:dyDescent="0.25">
      <c r="A798" s="244">
        <v>0</v>
      </c>
      <c r="B798" s="244"/>
      <c r="C798" s="238">
        <v>791</v>
      </c>
      <c r="D798" s="239"/>
      <c r="E798" s="240">
        <v>0</v>
      </c>
      <c r="F798" s="138"/>
      <c r="G798" s="138"/>
      <c r="H798" s="138"/>
      <c r="I798" s="138"/>
      <c r="J798" s="138"/>
      <c r="K798" s="138"/>
      <c r="L798" s="138"/>
      <c r="M798" s="138"/>
      <c r="N798" s="241"/>
      <c r="O798" s="240">
        <v>0</v>
      </c>
      <c r="P798" s="138">
        <v>0</v>
      </c>
      <c r="Q798" s="139"/>
      <c r="R798" s="139"/>
      <c r="S798" s="138">
        <v>0</v>
      </c>
      <c r="T798" s="139">
        <v>0</v>
      </c>
      <c r="U798" s="139"/>
      <c r="V798" s="139"/>
      <c r="W798" s="139"/>
      <c r="X798" s="242"/>
      <c r="Y798" s="243">
        <v>0</v>
      </c>
      <c r="Z798" s="139">
        <v>0</v>
      </c>
      <c r="AA798" s="139"/>
      <c r="AB798" s="139"/>
      <c r="AC798" s="139">
        <v>0</v>
      </c>
      <c r="AD798" s="149">
        <v>0</v>
      </c>
      <c r="AE798" s="139"/>
      <c r="AF798" s="139"/>
      <c r="AG798" s="140"/>
      <c r="AH798" s="142"/>
      <c r="AI798" s="240">
        <v>0</v>
      </c>
      <c r="AJ798" s="138">
        <v>0</v>
      </c>
      <c r="AK798" s="138">
        <v>0</v>
      </c>
      <c r="AL798" s="138">
        <v>0</v>
      </c>
      <c r="AM798" s="138">
        <v>0</v>
      </c>
      <c r="AN798" s="138">
        <v>0</v>
      </c>
      <c r="AO798" s="138">
        <v>0</v>
      </c>
      <c r="AP798" s="138">
        <v>0</v>
      </c>
      <c r="AQ798" s="138">
        <v>0</v>
      </c>
      <c r="AR798" s="241">
        <v>0</v>
      </c>
      <c r="AS798" s="240">
        <v>0</v>
      </c>
      <c r="AT798" s="138">
        <v>0</v>
      </c>
      <c r="AU798" s="138">
        <v>0</v>
      </c>
      <c r="AV798" s="138">
        <v>0</v>
      </c>
      <c r="AW798" s="138">
        <v>0</v>
      </c>
      <c r="AX798" s="138">
        <v>0</v>
      </c>
      <c r="AY798" s="138">
        <v>0</v>
      </c>
      <c r="AZ798" s="138">
        <v>0</v>
      </c>
      <c r="BA798" s="138">
        <v>0</v>
      </c>
      <c r="BB798" s="241">
        <v>0</v>
      </c>
    </row>
    <row r="799" spans="1:54" s="174" customFormat="1" ht="18" customHeight="1" x14ac:dyDescent="0.25">
      <c r="A799" s="244">
        <v>20</v>
      </c>
      <c r="B799" s="245">
        <v>227400</v>
      </c>
      <c r="C799" s="238">
        <v>792</v>
      </c>
      <c r="D799" s="246" t="s">
        <v>1901</v>
      </c>
      <c r="E799" s="247">
        <v>228440.09999999998</v>
      </c>
      <c r="F799" s="144">
        <v>195361.69999999998</v>
      </c>
      <c r="G799" s="144">
        <v>0</v>
      </c>
      <c r="H799" s="144">
        <v>2205.4</v>
      </c>
      <c r="I799" s="144">
        <v>6317.4000000000005</v>
      </c>
      <c r="J799" s="144">
        <v>0</v>
      </c>
      <c r="K799" s="144">
        <v>0</v>
      </c>
      <c r="L799" s="144">
        <v>0</v>
      </c>
      <c r="M799" s="144">
        <v>22608.399999999998</v>
      </c>
      <c r="N799" s="248">
        <v>1947.2</v>
      </c>
      <c r="O799" s="247">
        <v>247795.00000000009</v>
      </c>
      <c r="P799" s="144">
        <v>214089.50000000003</v>
      </c>
      <c r="Q799" s="144">
        <v>0</v>
      </c>
      <c r="R799" s="144">
        <v>100.1</v>
      </c>
      <c r="S799" s="144">
        <v>2726.5</v>
      </c>
      <c r="T799" s="144">
        <v>6323.3</v>
      </c>
      <c r="U799" s="144">
        <v>0</v>
      </c>
      <c r="V799" s="144">
        <v>0</v>
      </c>
      <c r="W799" s="144">
        <v>22608.399999999998</v>
      </c>
      <c r="X799" s="248">
        <v>1947.2</v>
      </c>
      <c r="Y799" s="247">
        <v>241210.39890000003</v>
      </c>
      <c r="Z799" s="144">
        <v>210635.12350000002</v>
      </c>
      <c r="AA799" s="144">
        <v>0</v>
      </c>
      <c r="AB799" s="144">
        <v>100.1</v>
      </c>
      <c r="AC799" s="144">
        <v>2430.5</v>
      </c>
      <c r="AD799" s="149">
        <v>4659.9758000000002</v>
      </c>
      <c r="AE799" s="144">
        <v>0</v>
      </c>
      <c r="AF799" s="144">
        <v>0</v>
      </c>
      <c r="AG799" s="144">
        <v>21659.599599999998</v>
      </c>
      <c r="AH799" s="248">
        <v>1725.1</v>
      </c>
      <c r="AI799" s="247">
        <v>-6584.6011000000581</v>
      </c>
      <c r="AJ799" s="144">
        <v>-3454.376500000013</v>
      </c>
      <c r="AK799" s="144">
        <v>0</v>
      </c>
      <c r="AL799" s="144">
        <v>0</v>
      </c>
      <c r="AM799" s="144">
        <v>-296</v>
      </c>
      <c r="AN799" s="144">
        <v>-1663.3242</v>
      </c>
      <c r="AO799" s="144">
        <v>0</v>
      </c>
      <c r="AP799" s="144">
        <v>0</v>
      </c>
      <c r="AQ799" s="144">
        <v>-948.80040000000008</v>
      </c>
      <c r="AR799" s="248">
        <v>-222.10000000000014</v>
      </c>
      <c r="AS799" s="247">
        <v>97.342722371314977</v>
      </c>
      <c r="AT799" s="144">
        <v>98.386480187024588</v>
      </c>
      <c r="AU799" s="144">
        <v>0</v>
      </c>
      <c r="AV799" s="144">
        <v>100</v>
      </c>
      <c r="AW799" s="144">
        <v>89.143590684027146</v>
      </c>
      <c r="AX799" s="144">
        <v>73.695314155583318</v>
      </c>
      <c r="AY799" s="144">
        <v>0</v>
      </c>
      <c r="AZ799" s="144">
        <v>0</v>
      </c>
      <c r="BA799" s="144">
        <v>95.803327966596484</v>
      </c>
      <c r="BB799" s="248">
        <v>88.593878389482327</v>
      </c>
    </row>
    <row r="800" spans="1:54" s="237" customFormat="1" ht="18" customHeight="1" x14ac:dyDescent="0.2">
      <c r="A800" s="244">
        <v>22</v>
      </c>
      <c r="B800" s="245">
        <v>227400</v>
      </c>
      <c r="C800" s="238">
        <v>793</v>
      </c>
      <c r="D800" s="246" t="s">
        <v>1265</v>
      </c>
      <c r="E800" s="247">
        <v>158456.4</v>
      </c>
      <c r="F800" s="144">
        <v>135214.79999999999</v>
      </c>
      <c r="G800" s="144">
        <v>0</v>
      </c>
      <c r="H800" s="144">
        <v>2205.4</v>
      </c>
      <c r="I800" s="144">
        <v>6266.1</v>
      </c>
      <c r="J800" s="144">
        <v>0</v>
      </c>
      <c r="K800" s="144">
        <v>0</v>
      </c>
      <c r="L800" s="144">
        <v>0</v>
      </c>
      <c r="M800" s="144">
        <v>12822.9</v>
      </c>
      <c r="N800" s="248">
        <v>1947.2</v>
      </c>
      <c r="O800" s="247">
        <v>171203.7</v>
      </c>
      <c r="P800" s="144">
        <v>147340.9</v>
      </c>
      <c r="Q800" s="144">
        <v>0</v>
      </c>
      <c r="R800" s="144">
        <v>100.1</v>
      </c>
      <c r="S800" s="144">
        <v>2726.5</v>
      </c>
      <c r="T800" s="144">
        <v>6266.1</v>
      </c>
      <c r="U800" s="144">
        <v>0</v>
      </c>
      <c r="V800" s="144">
        <v>0</v>
      </c>
      <c r="W800" s="144">
        <v>12822.9</v>
      </c>
      <c r="X800" s="248">
        <v>1947.2</v>
      </c>
      <c r="Y800" s="247">
        <v>168081.1029</v>
      </c>
      <c r="Z800" s="144">
        <v>146389.6208</v>
      </c>
      <c r="AA800" s="144">
        <v>0</v>
      </c>
      <c r="AB800" s="144">
        <v>100.1</v>
      </c>
      <c r="AC800" s="144">
        <v>2430.5</v>
      </c>
      <c r="AD800" s="149">
        <v>4612.8820999999998</v>
      </c>
      <c r="AE800" s="144">
        <v>0</v>
      </c>
      <c r="AF800" s="144">
        <v>0</v>
      </c>
      <c r="AG800" s="144">
        <v>12822.9</v>
      </c>
      <c r="AH800" s="248">
        <v>1725.1</v>
      </c>
      <c r="AI800" s="247">
        <v>-3122.5971000000136</v>
      </c>
      <c r="AJ800" s="144">
        <v>-951.27919999998994</v>
      </c>
      <c r="AK800" s="144">
        <v>0</v>
      </c>
      <c r="AL800" s="144">
        <v>0</v>
      </c>
      <c r="AM800" s="144">
        <v>-296</v>
      </c>
      <c r="AN800" s="144">
        <v>-1653.2179000000006</v>
      </c>
      <c r="AO800" s="144">
        <v>0</v>
      </c>
      <c r="AP800" s="144">
        <v>0</v>
      </c>
      <c r="AQ800" s="144">
        <v>0</v>
      </c>
      <c r="AR800" s="248">
        <v>-222.10000000000014</v>
      </c>
      <c r="AS800" s="247">
        <v>98.176092514355702</v>
      </c>
      <c r="AT800" s="144">
        <v>99.354368542611056</v>
      </c>
      <c r="AU800" s="144">
        <v>0</v>
      </c>
      <c r="AV800" s="144">
        <v>100</v>
      </c>
      <c r="AW800" s="144">
        <v>89.143590684027146</v>
      </c>
      <c r="AX800" s="144">
        <v>73.616477553821341</v>
      </c>
      <c r="AY800" s="144">
        <v>0</v>
      </c>
      <c r="AZ800" s="144">
        <v>0</v>
      </c>
      <c r="BA800" s="144">
        <v>100</v>
      </c>
      <c r="BB800" s="248">
        <v>88.593878389482327</v>
      </c>
    </row>
    <row r="801" spans="1:54" s="237" customFormat="1" ht="18" customHeight="1" x14ac:dyDescent="0.2">
      <c r="A801" s="244">
        <v>21</v>
      </c>
      <c r="B801" s="245">
        <v>227400</v>
      </c>
      <c r="C801" s="238">
        <v>794</v>
      </c>
      <c r="D801" s="246" t="s">
        <v>1266</v>
      </c>
      <c r="E801" s="247">
        <v>69983.7</v>
      </c>
      <c r="F801" s="144">
        <v>60146.9</v>
      </c>
      <c r="G801" s="144">
        <v>0</v>
      </c>
      <c r="H801" s="144">
        <v>0</v>
      </c>
      <c r="I801" s="144">
        <v>51.3</v>
      </c>
      <c r="J801" s="144">
        <v>0</v>
      </c>
      <c r="K801" s="144">
        <v>0</v>
      </c>
      <c r="L801" s="144">
        <v>0</v>
      </c>
      <c r="M801" s="144">
        <v>9785.4999999999982</v>
      </c>
      <c r="N801" s="248">
        <v>0</v>
      </c>
      <c r="O801" s="247">
        <v>76591.3</v>
      </c>
      <c r="P801" s="144">
        <v>66748.600000000006</v>
      </c>
      <c r="Q801" s="144">
        <v>0</v>
      </c>
      <c r="R801" s="144">
        <v>0</v>
      </c>
      <c r="S801" s="144">
        <v>0</v>
      </c>
      <c r="T801" s="144">
        <v>57.2</v>
      </c>
      <c r="U801" s="144">
        <v>0</v>
      </c>
      <c r="V801" s="144">
        <v>0</v>
      </c>
      <c r="W801" s="144">
        <v>9785.4999999999982</v>
      </c>
      <c r="X801" s="248">
        <v>0</v>
      </c>
      <c r="Y801" s="247">
        <v>73129.295999999973</v>
      </c>
      <c r="Z801" s="144">
        <v>64245.502699999983</v>
      </c>
      <c r="AA801" s="144">
        <v>0</v>
      </c>
      <c r="AB801" s="144">
        <v>0</v>
      </c>
      <c r="AC801" s="144">
        <v>0</v>
      </c>
      <c r="AD801" s="149">
        <v>47.093699999999998</v>
      </c>
      <c r="AE801" s="144">
        <v>0</v>
      </c>
      <c r="AF801" s="144">
        <v>0</v>
      </c>
      <c r="AG801" s="144">
        <v>8836.6995999999981</v>
      </c>
      <c r="AH801" s="248">
        <v>0</v>
      </c>
      <c r="AI801" s="247">
        <v>-3462.0040000000299</v>
      </c>
      <c r="AJ801" s="144">
        <v>-2503.0973000000231</v>
      </c>
      <c r="AK801" s="144">
        <v>0</v>
      </c>
      <c r="AL801" s="144">
        <v>0</v>
      </c>
      <c r="AM801" s="144">
        <v>0</v>
      </c>
      <c r="AN801" s="144">
        <v>-10.106300000000005</v>
      </c>
      <c r="AO801" s="144">
        <v>0</v>
      </c>
      <c r="AP801" s="144">
        <v>0</v>
      </c>
      <c r="AQ801" s="144">
        <v>-948.80040000000008</v>
      </c>
      <c r="AR801" s="248">
        <v>0</v>
      </c>
      <c r="AS801" s="247">
        <v>95.479899153036925</v>
      </c>
      <c r="AT801" s="144">
        <v>96.249962845662651</v>
      </c>
      <c r="AU801" s="144">
        <v>0</v>
      </c>
      <c r="AV801" s="144">
        <v>0</v>
      </c>
      <c r="AW801" s="144">
        <v>0</v>
      </c>
      <c r="AX801" s="144">
        <v>82.33164335664334</v>
      </c>
      <c r="AY801" s="144">
        <v>0</v>
      </c>
      <c r="AZ801" s="144">
        <v>0</v>
      </c>
      <c r="BA801" s="144">
        <v>90.304017168259151</v>
      </c>
      <c r="BB801" s="248">
        <v>0</v>
      </c>
    </row>
    <row r="802" spans="1:54" s="174" customFormat="1" ht="27.75" customHeight="1" x14ac:dyDescent="0.25">
      <c r="A802" s="244">
        <v>22</v>
      </c>
      <c r="B802" s="245">
        <v>227400</v>
      </c>
      <c r="C802" s="238">
        <v>795</v>
      </c>
      <c r="D802" s="239" t="s">
        <v>1291</v>
      </c>
      <c r="E802" s="247">
        <v>158456.4</v>
      </c>
      <c r="F802" s="138">
        <v>135214.79999999999</v>
      </c>
      <c r="G802" s="138">
        <v>0</v>
      </c>
      <c r="H802" s="138">
        <v>2205.4</v>
      </c>
      <c r="I802" s="138">
        <v>6266.1</v>
      </c>
      <c r="J802" s="138">
        <v>0</v>
      </c>
      <c r="K802" s="138">
        <v>0</v>
      </c>
      <c r="L802" s="138">
        <v>0</v>
      </c>
      <c r="M802" s="138">
        <v>12822.9</v>
      </c>
      <c r="N802" s="241">
        <v>1947.2</v>
      </c>
      <c r="O802" s="240">
        <v>171203.7</v>
      </c>
      <c r="P802" s="138">
        <v>147340.9</v>
      </c>
      <c r="Q802" s="139">
        <v>0</v>
      </c>
      <c r="R802" s="139">
        <v>100.1</v>
      </c>
      <c r="S802" s="138">
        <v>2726.5</v>
      </c>
      <c r="T802" s="139">
        <v>6266.1</v>
      </c>
      <c r="U802" s="139">
        <v>0</v>
      </c>
      <c r="V802" s="139">
        <v>0</v>
      </c>
      <c r="W802" s="139">
        <v>12822.9</v>
      </c>
      <c r="X802" s="242">
        <v>1947.2</v>
      </c>
      <c r="Y802" s="243">
        <v>168081.1029</v>
      </c>
      <c r="Z802" s="139">
        <v>146389.6208</v>
      </c>
      <c r="AA802" s="139">
        <v>0</v>
      </c>
      <c r="AB802" s="139">
        <v>100.1</v>
      </c>
      <c r="AC802" s="139">
        <v>2430.5</v>
      </c>
      <c r="AD802" s="149">
        <v>4612.8820999999998</v>
      </c>
      <c r="AE802" s="139">
        <v>0</v>
      </c>
      <c r="AF802" s="139">
        <v>0</v>
      </c>
      <c r="AG802" s="140">
        <v>12822.9</v>
      </c>
      <c r="AH802" s="142">
        <v>1725.1</v>
      </c>
      <c r="AI802" s="247">
        <v>-3122.5971000000136</v>
      </c>
      <c r="AJ802" s="138">
        <v>-951.27919999998994</v>
      </c>
      <c r="AK802" s="138">
        <v>0</v>
      </c>
      <c r="AL802" s="138">
        <v>0</v>
      </c>
      <c r="AM802" s="138">
        <v>-296</v>
      </c>
      <c r="AN802" s="138">
        <v>-1653.2179000000006</v>
      </c>
      <c r="AO802" s="138">
        <v>0</v>
      </c>
      <c r="AP802" s="138">
        <v>0</v>
      </c>
      <c r="AQ802" s="138">
        <v>0</v>
      </c>
      <c r="AR802" s="241">
        <v>-222.10000000000014</v>
      </c>
      <c r="AS802" s="247">
        <v>98.176092514355702</v>
      </c>
      <c r="AT802" s="138">
        <v>99.354368542611056</v>
      </c>
      <c r="AU802" s="138">
        <v>0</v>
      </c>
      <c r="AV802" s="138">
        <v>100</v>
      </c>
      <c r="AW802" s="138">
        <v>89.143590684027146</v>
      </c>
      <c r="AX802" s="138">
        <v>73.616477553821341</v>
      </c>
      <c r="AY802" s="138">
        <v>0</v>
      </c>
      <c r="AZ802" s="138">
        <v>0</v>
      </c>
      <c r="BA802" s="138">
        <v>100</v>
      </c>
      <c r="BB802" s="241">
        <v>88.593878389482327</v>
      </c>
    </row>
    <row r="803" spans="1:54" s="174" customFormat="1" ht="18" customHeight="1" x14ac:dyDescent="0.25">
      <c r="A803" s="244">
        <v>21</v>
      </c>
      <c r="B803" s="245">
        <v>227400</v>
      </c>
      <c r="C803" s="238">
        <v>796</v>
      </c>
      <c r="D803" s="239" t="s">
        <v>1902</v>
      </c>
      <c r="E803" s="247">
        <v>4865.3999999999996</v>
      </c>
      <c r="F803" s="138">
        <v>4189.8999999999996</v>
      </c>
      <c r="G803" s="138">
        <v>0</v>
      </c>
      <c r="H803" s="138">
        <v>0</v>
      </c>
      <c r="I803" s="138">
        <v>0</v>
      </c>
      <c r="J803" s="138">
        <v>0</v>
      </c>
      <c r="K803" s="138">
        <v>0</v>
      </c>
      <c r="L803" s="138">
        <v>0</v>
      </c>
      <c r="M803" s="138">
        <v>675.5</v>
      </c>
      <c r="N803" s="241">
        <v>0</v>
      </c>
      <c r="O803" s="240">
        <v>5554.8</v>
      </c>
      <c r="P803" s="138">
        <v>4879.3</v>
      </c>
      <c r="Q803" s="139">
        <v>0</v>
      </c>
      <c r="R803" s="139">
        <v>0</v>
      </c>
      <c r="S803" s="138">
        <v>0</v>
      </c>
      <c r="T803" s="139">
        <v>0</v>
      </c>
      <c r="U803" s="139">
        <v>0</v>
      </c>
      <c r="V803" s="139">
        <v>0</v>
      </c>
      <c r="W803" s="139">
        <v>675.5</v>
      </c>
      <c r="X803" s="242">
        <v>0</v>
      </c>
      <c r="Y803" s="243">
        <v>5227.5342999999993</v>
      </c>
      <c r="Z803" s="139">
        <v>4563.7159999999994</v>
      </c>
      <c r="AA803" s="139">
        <v>0</v>
      </c>
      <c r="AB803" s="139">
        <v>0</v>
      </c>
      <c r="AC803" s="139">
        <v>0</v>
      </c>
      <c r="AD803" s="149">
        <v>0</v>
      </c>
      <c r="AE803" s="139">
        <v>0</v>
      </c>
      <c r="AF803" s="139">
        <v>0</v>
      </c>
      <c r="AG803" s="140">
        <v>663.81830000000002</v>
      </c>
      <c r="AH803" s="142">
        <v>0</v>
      </c>
      <c r="AI803" s="247">
        <v>-327.26570000000083</v>
      </c>
      <c r="AJ803" s="138">
        <v>-315.58400000000074</v>
      </c>
      <c r="AK803" s="138">
        <v>0</v>
      </c>
      <c r="AL803" s="138">
        <v>0</v>
      </c>
      <c r="AM803" s="138">
        <v>0</v>
      </c>
      <c r="AN803" s="138">
        <v>0</v>
      </c>
      <c r="AO803" s="138">
        <v>0</v>
      </c>
      <c r="AP803" s="138">
        <v>0</v>
      </c>
      <c r="AQ803" s="138">
        <v>-11.681699999999978</v>
      </c>
      <c r="AR803" s="241">
        <v>0</v>
      </c>
      <c r="AS803" s="247">
        <v>94.108416144595651</v>
      </c>
      <c r="AT803" s="138">
        <v>93.53218699403601</v>
      </c>
      <c r="AU803" s="138">
        <v>0</v>
      </c>
      <c r="AV803" s="138">
        <v>0</v>
      </c>
      <c r="AW803" s="138">
        <v>0</v>
      </c>
      <c r="AX803" s="138">
        <v>0</v>
      </c>
      <c r="AY803" s="138">
        <v>0</v>
      </c>
      <c r="AZ803" s="138">
        <v>0</v>
      </c>
      <c r="BA803" s="138">
        <v>98.270658771280537</v>
      </c>
      <c r="BB803" s="241">
        <v>0</v>
      </c>
    </row>
    <row r="804" spans="1:54" s="174" customFormat="1" ht="18" customHeight="1" x14ac:dyDescent="0.25">
      <c r="A804" s="244">
        <v>21</v>
      </c>
      <c r="B804" s="245">
        <v>227400</v>
      </c>
      <c r="C804" s="238">
        <v>797</v>
      </c>
      <c r="D804" s="239" t="s">
        <v>1903</v>
      </c>
      <c r="E804" s="247">
        <v>2360</v>
      </c>
      <c r="F804" s="138">
        <v>2085.1999999999998</v>
      </c>
      <c r="G804" s="138">
        <v>0</v>
      </c>
      <c r="H804" s="138">
        <v>0</v>
      </c>
      <c r="I804" s="138">
        <v>0</v>
      </c>
      <c r="J804" s="138">
        <v>0</v>
      </c>
      <c r="K804" s="138">
        <v>0</v>
      </c>
      <c r="L804" s="138">
        <v>0</v>
      </c>
      <c r="M804" s="138">
        <v>274.8</v>
      </c>
      <c r="N804" s="241">
        <v>0</v>
      </c>
      <c r="O804" s="240">
        <v>2656.6000000000004</v>
      </c>
      <c r="P804" s="138">
        <v>2381.8000000000002</v>
      </c>
      <c r="Q804" s="139">
        <v>0</v>
      </c>
      <c r="R804" s="139">
        <v>0</v>
      </c>
      <c r="S804" s="138">
        <v>0</v>
      </c>
      <c r="T804" s="139">
        <v>0</v>
      </c>
      <c r="U804" s="139">
        <v>0</v>
      </c>
      <c r="V804" s="139">
        <v>0</v>
      </c>
      <c r="W804" s="139">
        <v>274.8</v>
      </c>
      <c r="X804" s="242">
        <v>0</v>
      </c>
      <c r="Y804" s="243">
        <v>2605.2218000000003</v>
      </c>
      <c r="Z804" s="139">
        <v>2332.7889</v>
      </c>
      <c r="AA804" s="139">
        <v>0</v>
      </c>
      <c r="AB804" s="139">
        <v>0</v>
      </c>
      <c r="AC804" s="139">
        <v>0</v>
      </c>
      <c r="AD804" s="149">
        <v>0</v>
      </c>
      <c r="AE804" s="139">
        <v>0</v>
      </c>
      <c r="AF804" s="139">
        <v>0</v>
      </c>
      <c r="AG804" s="140">
        <v>272.43290000000002</v>
      </c>
      <c r="AH804" s="142">
        <v>0</v>
      </c>
      <c r="AI804" s="247">
        <v>-51.378200000000106</v>
      </c>
      <c r="AJ804" s="138">
        <v>-49.01110000000017</v>
      </c>
      <c r="AK804" s="138">
        <v>0</v>
      </c>
      <c r="AL804" s="138">
        <v>0</v>
      </c>
      <c r="AM804" s="138">
        <v>0</v>
      </c>
      <c r="AN804" s="138">
        <v>0</v>
      </c>
      <c r="AO804" s="138">
        <v>0</v>
      </c>
      <c r="AP804" s="138">
        <v>0</v>
      </c>
      <c r="AQ804" s="138">
        <v>-2.3670999999999935</v>
      </c>
      <c r="AR804" s="241">
        <v>0</v>
      </c>
      <c r="AS804" s="247">
        <v>98.066016713091926</v>
      </c>
      <c r="AT804" s="138">
        <v>97.942266353178269</v>
      </c>
      <c r="AU804" s="138">
        <v>0</v>
      </c>
      <c r="AV804" s="138">
        <v>0</v>
      </c>
      <c r="AW804" s="138">
        <v>0</v>
      </c>
      <c r="AX804" s="138">
        <v>0</v>
      </c>
      <c r="AY804" s="138">
        <v>0</v>
      </c>
      <c r="AZ804" s="138">
        <v>0</v>
      </c>
      <c r="BA804" s="138">
        <v>99.138609898107717</v>
      </c>
      <c r="BB804" s="241">
        <v>0</v>
      </c>
    </row>
    <row r="805" spans="1:54" s="174" customFormat="1" ht="18" customHeight="1" x14ac:dyDescent="0.25">
      <c r="A805" s="244">
        <v>21</v>
      </c>
      <c r="B805" s="245">
        <v>227400</v>
      </c>
      <c r="C805" s="238">
        <v>798</v>
      </c>
      <c r="D805" s="239" t="s">
        <v>1904</v>
      </c>
      <c r="E805" s="247">
        <v>1313.2</v>
      </c>
      <c r="F805" s="138">
        <v>1096.5</v>
      </c>
      <c r="G805" s="138">
        <v>0</v>
      </c>
      <c r="H805" s="138">
        <v>0</v>
      </c>
      <c r="I805" s="138">
        <v>0</v>
      </c>
      <c r="J805" s="138">
        <v>0</v>
      </c>
      <c r="K805" s="138">
        <v>0</v>
      </c>
      <c r="L805" s="138">
        <v>0</v>
      </c>
      <c r="M805" s="138">
        <v>216.7</v>
      </c>
      <c r="N805" s="241">
        <v>0</v>
      </c>
      <c r="O805" s="240">
        <v>1504.3</v>
      </c>
      <c r="P805" s="138">
        <v>1287.6000000000001</v>
      </c>
      <c r="Q805" s="139">
        <v>0</v>
      </c>
      <c r="R805" s="139">
        <v>0</v>
      </c>
      <c r="S805" s="138">
        <v>0</v>
      </c>
      <c r="T805" s="139">
        <v>0</v>
      </c>
      <c r="U805" s="139">
        <v>0</v>
      </c>
      <c r="V805" s="139">
        <v>0</v>
      </c>
      <c r="W805" s="139">
        <v>216.7</v>
      </c>
      <c r="X805" s="242">
        <v>0</v>
      </c>
      <c r="Y805" s="243">
        <v>1503.5324000000001</v>
      </c>
      <c r="Z805" s="139">
        <v>1287.6000000000001</v>
      </c>
      <c r="AA805" s="139">
        <v>0</v>
      </c>
      <c r="AB805" s="139">
        <v>0</v>
      </c>
      <c r="AC805" s="139">
        <v>0</v>
      </c>
      <c r="AD805" s="149">
        <v>0</v>
      </c>
      <c r="AE805" s="139">
        <v>0</v>
      </c>
      <c r="AF805" s="139">
        <v>0</v>
      </c>
      <c r="AG805" s="140">
        <v>215.9324</v>
      </c>
      <c r="AH805" s="142">
        <v>0</v>
      </c>
      <c r="AI805" s="247">
        <v>-0.76759999999990214</v>
      </c>
      <c r="AJ805" s="138">
        <v>0</v>
      </c>
      <c r="AK805" s="138">
        <v>0</v>
      </c>
      <c r="AL805" s="138">
        <v>0</v>
      </c>
      <c r="AM805" s="138">
        <v>0</v>
      </c>
      <c r="AN805" s="138">
        <v>0</v>
      </c>
      <c r="AO805" s="138">
        <v>0</v>
      </c>
      <c r="AP805" s="138">
        <v>0</v>
      </c>
      <c r="AQ805" s="138">
        <v>-0.7675999999999874</v>
      </c>
      <c r="AR805" s="241">
        <v>0</v>
      </c>
      <c r="AS805" s="247">
        <v>99.948972944226554</v>
      </c>
      <c r="AT805" s="138">
        <v>100</v>
      </c>
      <c r="AU805" s="138">
        <v>0</v>
      </c>
      <c r="AV805" s="138">
        <v>0</v>
      </c>
      <c r="AW805" s="138">
        <v>0</v>
      </c>
      <c r="AX805" s="138">
        <v>0</v>
      </c>
      <c r="AY805" s="138">
        <v>0</v>
      </c>
      <c r="AZ805" s="138">
        <v>0</v>
      </c>
      <c r="BA805" s="138">
        <v>99.645777572681126</v>
      </c>
      <c r="BB805" s="241">
        <v>0</v>
      </c>
    </row>
    <row r="806" spans="1:54" s="174" customFormat="1" ht="18" customHeight="1" x14ac:dyDescent="0.25">
      <c r="A806" s="244">
        <v>21</v>
      </c>
      <c r="B806" s="245">
        <v>227400</v>
      </c>
      <c r="C806" s="238">
        <v>799</v>
      </c>
      <c r="D806" s="239" t="s">
        <v>1905</v>
      </c>
      <c r="E806" s="247">
        <v>2884.5</v>
      </c>
      <c r="F806" s="138">
        <v>2492.5</v>
      </c>
      <c r="G806" s="138">
        <v>0</v>
      </c>
      <c r="H806" s="138">
        <v>0</v>
      </c>
      <c r="I806" s="138">
        <v>0</v>
      </c>
      <c r="J806" s="138">
        <v>0</v>
      </c>
      <c r="K806" s="138">
        <v>0</v>
      </c>
      <c r="L806" s="138">
        <v>0</v>
      </c>
      <c r="M806" s="138">
        <v>392</v>
      </c>
      <c r="N806" s="241">
        <v>0</v>
      </c>
      <c r="O806" s="240">
        <v>3277.1</v>
      </c>
      <c r="P806" s="138">
        <v>2885.1</v>
      </c>
      <c r="Q806" s="139">
        <v>0</v>
      </c>
      <c r="R806" s="139">
        <v>0</v>
      </c>
      <c r="S806" s="138">
        <v>0</v>
      </c>
      <c r="T806" s="139">
        <v>0</v>
      </c>
      <c r="U806" s="139">
        <v>0</v>
      </c>
      <c r="V806" s="139">
        <v>0</v>
      </c>
      <c r="W806" s="139">
        <v>392</v>
      </c>
      <c r="X806" s="242">
        <v>0</v>
      </c>
      <c r="Y806" s="243">
        <v>3103.7244000000001</v>
      </c>
      <c r="Z806" s="139">
        <v>2711.7244000000001</v>
      </c>
      <c r="AA806" s="139">
        <v>0</v>
      </c>
      <c r="AB806" s="139">
        <v>0</v>
      </c>
      <c r="AC806" s="139">
        <v>0</v>
      </c>
      <c r="AD806" s="149">
        <v>0</v>
      </c>
      <c r="AE806" s="139">
        <v>0</v>
      </c>
      <c r="AF806" s="139">
        <v>0</v>
      </c>
      <c r="AG806" s="140">
        <v>392</v>
      </c>
      <c r="AH806" s="142">
        <v>0</v>
      </c>
      <c r="AI806" s="247">
        <v>-173.37559999999985</v>
      </c>
      <c r="AJ806" s="138">
        <v>-173.37559999999985</v>
      </c>
      <c r="AK806" s="138">
        <v>0</v>
      </c>
      <c r="AL806" s="138">
        <v>0</v>
      </c>
      <c r="AM806" s="138">
        <v>0</v>
      </c>
      <c r="AN806" s="138">
        <v>0</v>
      </c>
      <c r="AO806" s="138">
        <v>0</v>
      </c>
      <c r="AP806" s="138">
        <v>0</v>
      </c>
      <c r="AQ806" s="138">
        <v>0</v>
      </c>
      <c r="AR806" s="241">
        <v>0</v>
      </c>
      <c r="AS806" s="247">
        <v>94.70948094351715</v>
      </c>
      <c r="AT806" s="138">
        <v>93.990655436553325</v>
      </c>
      <c r="AU806" s="138">
        <v>0</v>
      </c>
      <c r="AV806" s="138">
        <v>0</v>
      </c>
      <c r="AW806" s="138">
        <v>0</v>
      </c>
      <c r="AX806" s="138">
        <v>0</v>
      </c>
      <c r="AY806" s="138">
        <v>0</v>
      </c>
      <c r="AZ806" s="138">
        <v>0</v>
      </c>
      <c r="BA806" s="138">
        <v>100</v>
      </c>
      <c r="BB806" s="241">
        <v>0</v>
      </c>
    </row>
    <row r="807" spans="1:54" s="174" customFormat="1" ht="18" customHeight="1" x14ac:dyDescent="0.25">
      <c r="A807" s="244">
        <v>21</v>
      </c>
      <c r="B807" s="245">
        <v>227400</v>
      </c>
      <c r="C807" s="238">
        <v>800</v>
      </c>
      <c r="D807" s="239" t="s">
        <v>1906</v>
      </c>
      <c r="E807" s="247">
        <v>4280.3</v>
      </c>
      <c r="F807" s="138">
        <v>3924.3</v>
      </c>
      <c r="G807" s="138">
        <v>0</v>
      </c>
      <c r="H807" s="138">
        <v>0</v>
      </c>
      <c r="I807" s="138">
        <v>0</v>
      </c>
      <c r="J807" s="138">
        <v>0</v>
      </c>
      <c r="K807" s="138">
        <v>0</v>
      </c>
      <c r="L807" s="138">
        <v>0</v>
      </c>
      <c r="M807" s="138">
        <v>356</v>
      </c>
      <c r="N807" s="241">
        <v>0</v>
      </c>
      <c r="O807" s="240">
        <v>4533.8</v>
      </c>
      <c r="P807" s="138">
        <v>4177.8</v>
      </c>
      <c r="Q807" s="139">
        <v>0</v>
      </c>
      <c r="R807" s="139">
        <v>0</v>
      </c>
      <c r="S807" s="138">
        <v>0</v>
      </c>
      <c r="T807" s="139">
        <v>0</v>
      </c>
      <c r="U807" s="139">
        <v>0</v>
      </c>
      <c r="V807" s="139">
        <v>0</v>
      </c>
      <c r="W807" s="139">
        <v>356</v>
      </c>
      <c r="X807" s="242">
        <v>0</v>
      </c>
      <c r="Y807" s="243">
        <v>4431.3627999999999</v>
      </c>
      <c r="Z807" s="139">
        <v>4075.3627999999999</v>
      </c>
      <c r="AA807" s="139">
        <v>0</v>
      </c>
      <c r="AB807" s="139">
        <v>0</v>
      </c>
      <c r="AC807" s="139">
        <v>0</v>
      </c>
      <c r="AD807" s="149">
        <v>0</v>
      </c>
      <c r="AE807" s="139">
        <v>0</v>
      </c>
      <c r="AF807" s="139">
        <v>0</v>
      </c>
      <c r="AG807" s="140">
        <v>356</v>
      </c>
      <c r="AH807" s="142">
        <v>0</v>
      </c>
      <c r="AI807" s="247">
        <v>-102.4372000000003</v>
      </c>
      <c r="AJ807" s="138">
        <v>-102.4372000000003</v>
      </c>
      <c r="AK807" s="138">
        <v>0</v>
      </c>
      <c r="AL807" s="138">
        <v>0</v>
      </c>
      <c r="AM807" s="138">
        <v>0</v>
      </c>
      <c r="AN807" s="138">
        <v>0</v>
      </c>
      <c r="AO807" s="138">
        <v>0</v>
      </c>
      <c r="AP807" s="138">
        <v>0</v>
      </c>
      <c r="AQ807" s="138">
        <v>0</v>
      </c>
      <c r="AR807" s="241">
        <v>0</v>
      </c>
      <c r="AS807" s="247">
        <v>97.74058846883409</v>
      </c>
      <c r="AT807" s="138">
        <v>97.548058786921345</v>
      </c>
      <c r="AU807" s="138">
        <v>0</v>
      </c>
      <c r="AV807" s="138">
        <v>0</v>
      </c>
      <c r="AW807" s="138">
        <v>0</v>
      </c>
      <c r="AX807" s="138">
        <v>0</v>
      </c>
      <c r="AY807" s="138">
        <v>0</v>
      </c>
      <c r="AZ807" s="138">
        <v>0</v>
      </c>
      <c r="BA807" s="138">
        <v>100</v>
      </c>
      <c r="BB807" s="241">
        <v>0</v>
      </c>
    </row>
    <row r="808" spans="1:54" s="174" customFormat="1" ht="18" customHeight="1" x14ac:dyDescent="0.25">
      <c r="A808" s="244">
        <v>21</v>
      </c>
      <c r="B808" s="245">
        <v>227400</v>
      </c>
      <c r="C808" s="238">
        <v>801</v>
      </c>
      <c r="D808" s="239" t="s">
        <v>1907</v>
      </c>
      <c r="E808" s="247">
        <v>932.69999999999993</v>
      </c>
      <c r="F808" s="138">
        <v>777.8</v>
      </c>
      <c r="G808" s="138">
        <v>0</v>
      </c>
      <c r="H808" s="138">
        <v>0</v>
      </c>
      <c r="I808" s="138">
        <v>0</v>
      </c>
      <c r="J808" s="138">
        <v>0</v>
      </c>
      <c r="K808" s="138">
        <v>0</v>
      </c>
      <c r="L808" s="138">
        <v>0</v>
      </c>
      <c r="M808" s="138">
        <v>154.9</v>
      </c>
      <c r="N808" s="241">
        <v>0</v>
      </c>
      <c r="O808" s="240">
        <v>1036.3000000000002</v>
      </c>
      <c r="P808" s="138">
        <v>881.4</v>
      </c>
      <c r="Q808" s="139">
        <v>0</v>
      </c>
      <c r="R808" s="139">
        <v>0</v>
      </c>
      <c r="S808" s="138">
        <v>0</v>
      </c>
      <c r="T808" s="139">
        <v>0</v>
      </c>
      <c r="U808" s="139">
        <v>0</v>
      </c>
      <c r="V808" s="139">
        <v>0</v>
      </c>
      <c r="W808" s="139">
        <v>154.9</v>
      </c>
      <c r="X808" s="242">
        <v>0</v>
      </c>
      <c r="Y808" s="243">
        <v>1036.3</v>
      </c>
      <c r="Z808" s="139">
        <v>881.4</v>
      </c>
      <c r="AA808" s="139">
        <v>0</v>
      </c>
      <c r="AB808" s="139">
        <v>0</v>
      </c>
      <c r="AC808" s="139">
        <v>0</v>
      </c>
      <c r="AD808" s="149">
        <v>0</v>
      </c>
      <c r="AE808" s="139">
        <v>0</v>
      </c>
      <c r="AF808" s="139">
        <v>0</v>
      </c>
      <c r="AG808" s="140">
        <v>154.9</v>
      </c>
      <c r="AH808" s="142">
        <v>0</v>
      </c>
      <c r="AI808" s="247">
        <v>0</v>
      </c>
      <c r="AJ808" s="138">
        <v>0</v>
      </c>
      <c r="AK808" s="138">
        <v>0</v>
      </c>
      <c r="AL808" s="138">
        <v>0</v>
      </c>
      <c r="AM808" s="138">
        <v>0</v>
      </c>
      <c r="AN808" s="138">
        <v>0</v>
      </c>
      <c r="AO808" s="138">
        <v>0</v>
      </c>
      <c r="AP808" s="138">
        <v>0</v>
      </c>
      <c r="AQ808" s="138">
        <v>0</v>
      </c>
      <c r="AR808" s="241">
        <v>0</v>
      </c>
      <c r="AS808" s="247">
        <v>99.999999999999972</v>
      </c>
      <c r="AT808" s="138">
        <v>100</v>
      </c>
      <c r="AU808" s="138">
        <v>0</v>
      </c>
      <c r="AV808" s="138">
        <v>0</v>
      </c>
      <c r="AW808" s="138">
        <v>0</v>
      </c>
      <c r="AX808" s="138">
        <v>0</v>
      </c>
      <c r="AY808" s="138">
        <v>0</v>
      </c>
      <c r="AZ808" s="138">
        <v>0</v>
      </c>
      <c r="BA808" s="138">
        <v>100</v>
      </c>
      <c r="BB808" s="241">
        <v>0</v>
      </c>
    </row>
    <row r="809" spans="1:54" s="174" customFormat="1" ht="18" customHeight="1" x14ac:dyDescent="0.25">
      <c r="A809" s="244">
        <v>21</v>
      </c>
      <c r="B809" s="245">
        <v>227400</v>
      </c>
      <c r="C809" s="238">
        <v>802</v>
      </c>
      <c r="D809" s="239" t="s">
        <v>1908</v>
      </c>
      <c r="E809" s="247">
        <v>4031.5</v>
      </c>
      <c r="F809" s="138">
        <v>3396.5</v>
      </c>
      <c r="G809" s="138">
        <v>0</v>
      </c>
      <c r="H809" s="138">
        <v>0</v>
      </c>
      <c r="I809" s="138">
        <v>0</v>
      </c>
      <c r="J809" s="138">
        <v>0</v>
      </c>
      <c r="K809" s="138">
        <v>0</v>
      </c>
      <c r="L809" s="138">
        <v>0</v>
      </c>
      <c r="M809" s="138">
        <v>635</v>
      </c>
      <c r="N809" s="241">
        <v>0</v>
      </c>
      <c r="O809" s="240">
        <v>4290.0999999999995</v>
      </c>
      <c r="P809" s="138">
        <v>3655.1</v>
      </c>
      <c r="Q809" s="139">
        <v>0</v>
      </c>
      <c r="R809" s="139">
        <v>0</v>
      </c>
      <c r="S809" s="138">
        <v>0</v>
      </c>
      <c r="T809" s="139">
        <v>0</v>
      </c>
      <c r="U809" s="139">
        <v>0</v>
      </c>
      <c r="V809" s="139">
        <v>0</v>
      </c>
      <c r="W809" s="139">
        <v>635</v>
      </c>
      <c r="X809" s="242">
        <v>0</v>
      </c>
      <c r="Y809" s="243">
        <v>4147.3822999999993</v>
      </c>
      <c r="Z809" s="139">
        <v>3512.3822999999998</v>
      </c>
      <c r="AA809" s="139">
        <v>0</v>
      </c>
      <c r="AB809" s="139">
        <v>0</v>
      </c>
      <c r="AC809" s="139">
        <v>0</v>
      </c>
      <c r="AD809" s="149">
        <v>0</v>
      </c>
      <c r="AE809" s="139">
        <v>0</v>
      </c>
      <c r="AF809" s="139">
        <v>0</v>
      </c>
      <c r="AG809" s="140">
        <v>635</v>
      </c>
      <c r="AH809" s="142">
        <v>0</v>
      </c>
      <c r="AI809" s="247">
        <v>-142.71770000000015</v>
      </c>
      <c r="AJ809" s="138">
        <v>-142.71770000000015</v>
      </c>
      <c r="AK809" s="138">
        <v>0</v>
      </c>
      <c r="AL809" s="138">
        <v>0</v>
      </c>
      <c r="AM809" s="138">
        <v>0</v>
      </c>
      <c r="AN809" s="138">
        <v>0</v>
      </c>
      <c r="AO809" s="138">
        <v>0</v>
      </c>
      <c r="AP809" s="138">
        <v>0</v>
      </c>
      <c r="AQ809" s="138">
        <v>0</v>
      </c>
      <c r="AR809" s="241">
        <v>0</v>
      </c>
      <c r="AS809" s="247">
        <v>96.673324631127471</v>
      </c>
      <c r="AT809" s="138">
        <v>96.095381795299716</v>
      </c>
      <c r="AU809" s="138">
        <v>0</v>
      </c>
      <c r="AV809" s="138">
        <v>0</v>
      </c>
      <c r="AW809" s="138">
        <v>0</v>
      </c>
      <c r="AX809" s="138">
        <v>0</v>
      </c>
      <c r="AY809" s="138">
        <v>0</v>
      </c>
      <c r="AZ809" s="138">
        <v>0</v>
      </c>
      <c r="BA809" s="138">
        <v>100</v>
      </c>
      <c r="BB809" s="241">
        <v>0</v>
      </c>
    </row>
    <row r="810" spans="1:54" s="174" customFormat="1" ht="18" customHeight="1" x14ac:dyDescent="0.25">
      <c r="A810" s="244">
        <v>21</v>
      </c>
      <c r="B810" s="245">
        <v>227400</v>
      </c>
      <c r="C810" s="238">
        <v>803</v>
      </c>
      <c r="D810" s="239" t="s">
        <v>1909</v>
      </c>
      <c r="E810" s="247">
        <v>848.9</v>
      </c>
      <c r="F810" s="138">
        <v>710</v>
      </c>
      <c r="G810" s="138">
        <v>0</v>
      </c>
      <c r="H810" s="138">
        <v>0</v>
      </c>
      <c r="I810" s="138">
        <v>0</v>
      </c>
      <c r="J810" s="138">
        <v>0</v>
      </c>
      <c r="K810" s="138">
        <v>0</v>
      </c>
      <c r="L810" s="138">
        <v>0</v>
      </c>
      <c r="M810" s="138">
        <v>138.9</v>
      </c>
      <c r="N810" s="241">
        <v>0</v>
      </c>
      <c r="O810" s="240">
        <v>912.50000000000011</v>
      </c>
      <c r="P810" s="138">
        <v>773.6</v>
      </c>
      <c r="Q810" s="139">
        <v>0</v>
      </c>
      <c r="R810" s="139">
        <v>0</v>
      </c>
      <c r="S810" s="138">
        <v>0</v>
      </c>
      <c r="T810" s="139">
        <v>0</v>
      </c>
      <c r="U810" s="139">
        <v>0</v>
      </c>
      <c r="V810" s="139">
        <v>0</v>
      </c>
      <c r="W810" s="139">
        <v>138.9</v>
      </c>
      <c r="X810" s="242">
        <v>0</v>
      </c>
      <c r="Y810" s="243">
        <v>912.5</v>
      </c>
      <c r="Z810" s="139">
        <v>773.6</v>
      </c>
      <c r="AA810" s="139">
        <v>0</v>
      </c>
      <c r="AB810" s="139">
        <v>0</v>
      </c>
      <c r="AC810" s="139">
        <v>0</v>
      </c>
      <c r="AD810" s="149">
        <v>0</v>
      </c>
      <c r="AE810" s="139">
        <v>0</v>
      </c>
      <c r="AF810" s="139">
        <v>0</v>
      </c>
      <c r="AG810" s="140">
        <v>138.9</v>
      </c>
      <c r="AH810" s="142">
        <v>0</v>
      </c>
      <c r="AI810" s="247">
        <v>0</v>
      </c>
      <c r="AJ810" s="138">
        <v>0</v>
      </c>
      <c r="AK810" s="138">
        <v>0</v>
      </c>
      <c r="AL810" s="138">
        <v>0</v>
      </c>
      <c r="AM810" s="138">
        <v>0</v>
      </c>
      <c r="AN810" s="138">
        <v>0</v>
      </c>
      <c r="AO810" s="138">
        <v>0</v>
      </c>
      <c r="AP810" s="138">
        <v>0</v>
      </c>
      <c r="AQ810" s="138">
        <v>0</v>
      </c>
      <c r="AR810" s="241">
        <v>0</v>
      </c>
      <c r="AS810" s="247">
        <v>99.999999999999986</v>
      </c>
      <c r="AT810" s="138">
        <v>100</v>
      </c>
      <c r="AU810" s="138">
        <v>0</v>
      </c>
      <c r="AV810" s="138">
        <v>0</v>
      </c>
      <c r="AW810" s="138">
        <v>0</v>
      </c>
      <c r="AX810" s="138">
        <v>0</v>
      </c>
      <c r="AY810" s="138">
        <v>0</v>
      </c>
      <c r="AZ810" s="138">
        <v>0</v>
      </c>
      <c r="BA810" s="138">
        <v>100</v>
      </c>
      <c r="BB810" s="241">
        <v>0</v>
      </c>
    </row>
    <row r="811" spans="1:54" s="174" customFormat="1" ht="18" customHeight="1" x14ac:dyDescent="0.25">
      <c r="A811" s="244">
        <v>21</v>
      </c>
      <c r="B811" s="245">
        <v>227400</v>
      </c>
      <c r="C811" s="238">
        <v>804</v>
      </c>
      <c r="D811" s="239" t="s">
        <v>1910</v>
      </c>
      <c r="E811" s="247">
        <v>1781.6</v>
      </c>
      <c r="F811" s="138">
        <v>1443.1</v>
      </c>
      <c r="G811" s="138">
        <v>0</v>
      </c>
      <c r="H811" s="138">
        <v>0</v>
      </c>
      <c r="I811" s="138">
        <v>0</v>
      </c>
      <c r="J811" s="138">
        <v>0</v>
      </c>
      <c r="K811" s="138">
        <v>0</v>
      </c>
      <c r="L811" s="138">
        <v>0</v>
      </c>
      <c r="M811" s="138">
        <v>338.5</v>
      </c>
      <c r="N811" s="241">
        <v>0</v>
      </c>
      <c r="O811" s="240">
        <v>1940.2</v>
      </c>
      <c r="P811" s="138">
        <v>1601.7</v>
      </c>
      <c r="Q811" s="139">
        <v>0</v>
      </c>
      <c r="R811" s="139">
        <v>0</v>
      </c>
      <c r="S811" s="138">
        <v>0</v>
      </c>
      <c r="T811" s="139">
        <v>0</v>
      </c>
      <c r="U811" s="139">
        <v>0</v>
      </c>
      <c r="V811" s="139">
        <v>0</v>
      </c>
      <c r="W811" s="139">
        <v>338.5</v>
      </c>
      <c r="X811" s="242">
        <v>0</v>
      </c>
      <c r="Y811" s="243">
        <v>1901.3181999999999</v>
      </c>
      <c r="Z811" s="139">
        <v>1565.4804999999999</v>
      </c>
      <c r="AA811" s="139">
        <v>0</v>
      </c>
      <c r="AB811" s="139">
        <v>0</v>
      </c>
      <c r="AC811" s="139">
        <v>0</v>
      </c>
      <c r="AD811" s="149">
        <v>0</v>
      </c>
      <c r="AE811" s="139">
        <v>0</v>
      </c>
      <c r="AF811" s="139">
        <v>0</v>
      </c>
      <c r="AG811" s="140">
        <v>335.83769999999998</v>
      </c>
      <c r="AH811" s="142">
        <v>0</v>
      </c>
      <c r="AI811" s="247">
        <v>-38.881800000000112</v>
      </c>
      <c r="AJ811" s="138">
        <v>-36.219500000000153</v>
      </c>
      <c r="AK811" s="138">
        <v>0</v>
      </c>
      <c r="AL811" s="138">
        <v>0</v>
      </c>
      <c r="AM811" s="138">
        <v>0</v>
      </c>
      <c r="AN811" s="138">
        <v>0</v>
      </c>
      <c r="AO811" s="138">
        <v>0</v>
      </c>
      <c r="AP811" s="138">
        <v>0</v>
      </c>
      <c r="AQ811" s="138">
        <v>-2.6623000000000161</v>
      </c>
      <c r="AR811" s="241">
        <v>0</v>
      </c>
      <c r="AS811" s="247">
        <v>97.995990104112977</v>
      </c>
      <c r="AT811" s="138">
        <v>97.738683898357976</v>
      </c>
      <c r="AU811" s="138">
        <v>0</v>
      </c>
      <c r="AV811" s="138">
        <v>0</v>
      </c>
      <c r="AW811" s="138">
        <v>0</v>
      </c>
      <c r="AX811" s="138">
        <v>0</v>
      </c>
      <c r="AY811" s="138">
        <v>0</v>
      </c>
      <c r="AZ811" s="138">
        <v>0</v>
      </c>
      <c r="BA811" s="138">
        <v>99.213500738552426</v>
      </c>
      <c r="BB811" s="241">
        <v>0</v>
      </c>
    </row>
    <row r="812" spans="1:54" s="174" customFormat="1" ht="18" customHeight="1" x14ac:dyDescent="0.25">
      <c r="A812" s="244">
        <v>21</v>
      </c>
      <c r="B812" s="245">
        <v>227400</v>
      </c>
      <c r="C812" s="238">
        <v>805</v>
      </c>
      <c r="D812" s="239" t="s">
        <v>1911</v>
      </c>
      <c r="E812" s="247">
        <v>1990.7</v>
      </c>
      <c r="F812" s="138">
        <v>1683</v>
      </c>
      <c r="G812" s="138">
        <v>0</v>
      </c>
      <c r="H812" s="138">
        <v>0</v>
      </c>
      <c r="I812" s="138">
        <v>0</v>
      </c>
      <c r="J812" s="138">
        <v>0</v>
      </c>
      <c r="K812" s="138">
        <v>0</v>
      </c>
      <c r="L812" s="138">
        <v>0</v>
      </c>
      <c r="M812" s="138">
        <v>307.7</v>
      </c>
      <c r="N812" s="241">
        <v>0</v>
      </c>
      <c r="O812" s="240">
        <v>2213.4</v>
      </c>
      <c r="P812" s="138">
        <v>1905.7000000000003</v>
      </c>
      <c r="Q812" s="139">
        <v>0</v>
      </c>
      <c r="R812" s="139">
        <v>0</v>
      </c>
      <c r="S812" s="138">
        <v>0</v>
      </c>
      <c r="T812" s="139">
        <v>0</v>
      </c>
      <c r="U812" s="139">
        <v>0</v>
      </c>
      <c r="V812" s="139">
        <v>0</v>
      </c>
      <c r="W812" s="139">
        <v>307.7</v>
      </c>
      <c r="X812" s="242">
        <v>0</v>
      </c>
      <c r="Y812" s="243">
        <v>1666.92</v>
      </c>
      <c r="Z812" s="139">
        <v>1666.92</v>
      </c>
      <c r="AA812" s="139">
        <v>0</v>
      </c>
      <c r="AB812" s="139">
        <v>0</v>
      </c>
      <c r="AC812" s="139">
        <v>0</v>
      </c>
      <c r="AD812" s="149">
        <v>0</v>
      </c>
      <c r="AE812" s="139">
        <v>0</v>
      </c>
      <c r="AF812" s="139">
        <v>0</v>
      </c>
      <c r="AG812" s="140">
        <v>0</v>
      </c>
      <c r="AH812" s="142">
        <v>0</v>
      </c>
      <c r="AI812" s="247">
        <v>-546.48</v>
      </c>
      <c r="AJ812" s="138">
        <v>-238.7800000000002</v>
      </c>
      <c r="AK812" s="138">
        <v>0</v>
      </c>
      <c r="AL812" s="138">
        <v>0</v>
      </c>
      <c r="AM812" s="138">
        <v>0</v>
      </c>
      <c r="AN812" s="138">
        <v>0</v>
      </c>
      <c r="AO812" s="138">
        <v>0</v>
      </c>
      <c r="AP812" s="138">
        <v>0</v>
      </c>
      <c r="AQ812" s="138">
        <v>-307.7</v>
      </c>
      <c r="AR812" s="241">
        <v>0</v>
      </c>
      <c r="AS812" s="247">
        <v>75.310382217403088</v>
      </c>
      <c r="AT812" s="138">
        <v>87.470220916198755</v>
      </c>
      <c r="AU812" s="138">
        <v>0</v>
      </c>
      <c r="AV812" s="138">
        <v>0</v>
      </c>
      <c r="AW812" s="138">
        <v>0</v>
      </c>
      <c r="AX812" s="138">
        <v>0</v>
      </c>
      <c r="AY812" s="138">
        <v>0</v>
      </c>
      <c r="AZ812" s="138">
        <v>0</v>
      </c>
      <c r="BA812" s="138">
        <v>0</v>
      </c>
      <c r="BB812" s="241">
        <v>0</v>
      </c>
    </row>
    <row r="813" spans="1:54" s="174" customFormat="1" ht="18" customHeight="1" x14ac:dyDescent="0.25">
      <c r="A813" s="244">
        <v>21</v>
      </c>
      <c r="B813" s="245">
        <v>227400</v>
      </c>
      <c r="C813" s="238">
        <v>806</v>
      </c>
      <c r="D813" s="239" t="s">
        <v>1912</v>
      </c>
      <c r="E813" s="247">
        <v>770.7</v>
      </c>
      <c r="F813" s="138">
        <v>571.5</v>
      </c>
      <c r="G813" s="138">
        <v>0</v>
      </c>
      <c r="H813" s="138">
        <v>0</v>
      </c>
      <c r="I813" s="138">
        <v>0</v>
      </c>
      <c r="J813" s="138">
        <v>0</v>
      </c>
      <c r="K813" s="138">
        <v>0</v>
      </c>
      <c r="L813" s="138">
        <v>0</v>
      </c>
      <c r="M813" s="138">
        <v>199.2</v>
      </c>
      <c r="N813" s="241">
        <v>0</v>
      </c>
      <c r="O813" s="240">
        <v>833.49999999999989</v>
      </c>
      <c r="P813" s="138">
        <v>634.30000000000007</v>
      </c>
      <c r="Q813" s="139">
        <v>0</v>
      </c>
      <c r="R813" s="139">
        <v>0</v>
      </c>
      <c r="S813" s="138">
        <v>0</v>
      </c>
      <c r="T813" s="139">
        <v>0</v>
      </c>
      <c r="U813" s="139">
        <v>0</v>
      </c>
      <c r="V813" s="139">
        <v>0</v>
      </c>
      <c r="W813" s="139">
        <v>199.2</v>
      </c>
      <c r="X813" s="242">
        <v>0</v>
      </c>
      <c r="Y813" s="243">
        <v>748.38470000000007</v>
      </c>
      <c r="Z813" s="139">
        <v>549.18470000000002</v>
      </c>
      <c r="AA813" s="139">
        <v>0</v>
      </c>
      <c r="AB813" s="139">
        <v>0</v>
      </c>
      <c r="AC813" s="139">
        <v>0</v>
      </c>
      <c r="AD813" s="149">
        <v>0</v>
      </c>
      <c r="AE813" s="139">
        <v>0</v>
      </c>
      <c r="AF813" s="139">
        <v>0</v>
      </c>
      <c r="AG813" s="140">
        <v>199.2</v>
      </c>
      <c r="AH813" s="142">
        <v>0</v>
      </c>
      <c r="AI813" s="247">
        <v>-85.11529999999982</v>
      </c>
      <c r="AJ813" s="138">
        <v>-85.115300000000047</v>
      </c>
      <c r="AK813" s="138">
        <v>0</v>
      </c>
      <c r="AL813" s="138">
        <v>0</v>
      </c>
      <c r="AM813" s="138">
        <v>0</v>
      </c>
      <c r="AN813" s="138">
        <v>0</v>
      </c>
      <c r="AO813" s="138">
        <v>0</v>
      </c>
      <c r="AP813" s="138">
        <v>0</v>
      </c>
      <c r="AQ813" s="138">
        <v>0</v>
      </c>
      <c r="AR813" s="241">
        <v>0</v>
      </c>
      <c r="AS813" s="247">
        <v>89.788206358728274</v>
      </c>
      <c r="AT813" s="138">
        <v>86.581223395869458</v>
      </c>
      <c r="AU813" s="138">
        <v>0</v>
      </c>
      <c r="AV813" s="138">
        <v>0</v>
      </c>
      <c r="AW813" s="138">
        <v>0</v>
      </c>
      <c r="AX813" s="138">
        <v>0</v>
      </c>
      <c r="AY813" s="138">
        <v>0</v>
      </c>
      <c r="AZ813" s="138">
        <v>0</v>
      </c>
      <c r="BA813" s="138">
        <v>100</v>
      </c>
      <c r="BB813" s="241">
        <v>0</v>
      </c>
    </row>
    <row r="814" spans="1:54" s="174" customFormat="1" ht="18" customHeight="1" x14ac:dyDescent="0.25">
      <c r="A814" s="244">
        <v>21</v>
      </c>
      <c r="B814" s="245">
        <v>227400</v>
      </c>
      <c r="C814" s="238">
        <v>807</v>
      </c>
      <c r="D814" s="239" t="s">
        <v>1913</v>
      </c>
      <c r="E814" s="247">
        <v>1483.9</v>
      </c>
      <c r="F814" s="138">
        <v>1265.7</v>
      </c>
      <c r="G814" s="138">
        <v>0</v>
      </c>
      <c r="H814" s="138">
        <v>0</v>
      </c>
      <c r="I814" s="138">
        <v>0</v>
      </c>
      <c r="J814" s="138">
        <v>0</v>
      </c>
      <c r="K814" s="138">
        <v>0</v>
      </c>
      <c r="L814" s="138">
        <v>0</v>
      </c>
      <c r="M814" s="138">
        <v>218.2</v>
      </c>
      <c r="N814" s="241">
        <v>0</v>
      </c>
      <c r="O814" s="240">
        <v>1672.0000000000002</v>
      </c>
      <c r="P814" s="138">
        <v>1453.8</v>
      </c>
      <c r="Q814" s="139">
        <v>0</v>
      </c>
      <c r="R814" s="139">
        <v>0</v>
      </c>
      <c r="S814" s="138">
        <v>0</v>
      </c>
      <c r="T814" s="139">
        <v>0</v>
      </c>
      <c r="U814" s="139">
        <v>0</v>
      </c>
      <c r="V814" s="139">
        <v>0</v>
      </c>
      <c r="W814" s="139">
        <v>218.2</v>
      </c>
      <c r="X814" s="242">
        <v>0</v>
      </c>
      <c r="Y814" s="243">
        <v>1424.7947000000001</v>
      </c>
      <c r="Z814" s="139">
        <v>1206.5947000000001</v>
      </c>
      <c r="AA814" s="139">
        <v>0</v>
      </c>
      <c r="AB814" s="139">
        <v>0</v>
      </c>
      <c r="AC814" s="139">
        <v>0</v>
      </c>
      <c r="AD814" s="149">
        <v>0</v>
      </c>
      <c r="AE814" s="139">
        <v>0</v>
      </c>
      <c r="AF814" s="139">
        <v>0</v>
      </c>
      <c r="AG814" s="140">
        <v>218.2</v>
      </c>
      <c r="AH814" s="142">
        <v>0</v>
      </c>
      <c r="AI814" s="247">
        <v>-247.20530000000008</v>
      </c>
      <c r="AJ814" s="138">
        <v>-247.20529999999985</v>
      </c>
      <c r="AK814" s="138">
        <v>0</v>
      </c>
      <c r="AL814" s="138">
        <v>0</v>
      </c>
      <c r="AM814" s="138">
        <v>0</v>
      </c>
      <c r="AN814" s="138">
        <v>0</v>
      </c>
      <c r="AO814" s="138">
        <v>0</v>
      </c>
      <c r="AP814" s="138">
        <v>0</v>
      </c>
      <c r="AQ814" s="138">
        <v>0</v>
      </c>
      <c r="AR814" s="241">
        <v>0</v>
      </c>
      <c r="AS814" s="247">
        <v>85.214994019138757</v>
      </c>
      <c r="AT814" s="138">
        <v>82.995921034530213</v>
      </c>
      <c r="AU814" s="138">
        <v>0</v>
      </c>
      <c r="AV814" s="138">
        <v>0</v>
      </c>
      <c r="AW814" s="138">
        <v>0</v>
      </c>
      <c r="AX814" s="138">
        <v>0</v>
      </c>
      <c r="AY814" s="138">
        <v>0</v>
      </c>
      <c r="AZ814" s="138">
        <v>0</v>
      </c>
      <c r="BA814" s="138">
        <v>100</v>
      </c>
      <c r="BB814" s="241">
        <v>0</v>
      </c>
    </row>
    <row r="815" spans="1:54" s="174" customFormat="1" ht="27.75" customHeight="1" x14ac:dyDescent="0.25">
      <c r="A815" s="244">
        <v>21</v>
      </c>
      <c r="B815" s="245">
        <v>227400</v>
      </c>
      <c r="C815" s="238">
        <v>808</v>
      </c>
      <c r="D815" s="239" t="s">
        <v>1914</v>
      </c>
      <c r="E815" s="247">
        <v>1587.3999999999999</v>
      </c>
      <c r="F815" s="138">
        <v>1389.6</v>
      </c>
      <c r="G815" s="138">
        <v>0</v>
      </c>
      <c r="H815" s="138">
        <v>0</v>
      </c>
      <c r="I815" s="138">
        <v>0</v>
      </c>
      <c r="J815" s="138">
        <v>0</v>
      </c>
      <c r="K815" s="138">
        <v>0</v>
      </c>
      <c r="L815" s="138">
        <v>0</v>
      </c>
      <c r="M815" s="138">
        <v>197.8</v>
      </c>
      <c r="N815" s="241">
        <v>0</v>
      </c>
      <c r="O815" s="240">
        <v>1764.4</v>
      </c>
      <c r="P815" s="138">
        <v>1566.6</v>
      </c>
      <c r="Q815" s="139">
        <v>0</v>
      </c>
      <c r="R815" s="139">
        <v>0</v>
      </c>
      <c r="S815" s="138">
        <v>0</v>
      </c>
      <c r="T815" s="139">
        <v>0</v>
      </c>
      <c r="U815" s="139">
        <v>0</v>
      </c>
      <c r="V815" s="139">
        <v>0</v>
      </c>
      <c r="W815" s="139">
        <v>197.8</v>
      </c>
      <c r="X815" s="242">
        <v>0</v>
      </c>
      <c r="Y815" s="243">
        <v>1710.1072999999999</v>
      </c>
      <c r="Z815" s="139">
        <v>1512.3072999999999</v>
      </c>
      <c r="AA815" s="139">
        <v>0</v>
      </c>
      <c r="AB815" s="139">
        <v>0</v>
      </c>
      <c r="AC815" s="139">
        <v>0</v>
      </c>
      <c r="AD815" s="149">
        <v>0</v>
      </c>
      <c r="AE815" s="139">
        <v>0</v>
      </c>
      <c r="AF815" s="139">
        <v>0</v>
      </c>
      <c r="AG815" s="140">
        <v>197.8</v>
      </c>
      <c r="AH815" s="142">
        <v>0</v>
      </c>
      <c r="AI815" s="247">
        <v>-54.292700000000195</v>
      </c>
      <c r="AJ815" s="138">
        <v>-54.292699999999968</v>
      </c>
      <c r="AK815" s="138">
        <v>0</v>
      </c>
      <c r="AL815" s="138">
        <v>0</v>
      </c>
      <c r="AM815" s="138">
        <v>0</v>
      </c>
      <c r="AN815" s="138">
        <v>0</v>
      </c>
      <c r="AO815" s="138">
        <v>0</v>
      </c>
      <c r="AP815" s="138">
        <v>0</v>
      </c>
      <c r="AQ815" s="138">
        <v>0</v>
      </c>
      <c r="AR815" s="241">
        <v>0</v>
      </c>
      <c r="AS815" s="247">
        <v>96.922880299251858</v>
      </c>
      <c r="AT815" s="138">
        <v>96.534361036639865</v>
      </c>
      <c r="AU815" s="138">
        <v>0</v>
      </c>
      <c r="AV815" s="138">
        <v>0</v>
      </c>
      <c r="AW815" s="138">
        <v>0</v>
      </c>
      <c r="AX815" s="138">
        <v>0</v>
      </c>
      <c r="AY815" s="138">
        <v>0</v>
      </c>
      <c r="AZ815" s="138">
        <v>0</v>
      </c>
      <c r="BA815" s="138">
        <v>100</v>
      </c>
      <c r="BB815" s="241">
        <v>0</v>
      </c>
    </row>
    <row r="816" spans="1:54" s="174" customFormat="1" ht="18" customHeight="1" x14ac:dyDescent="0.25">
      <c r="A816" s="244">
        <v>21</v>
      </c>
      <c r="B816" s="245">
        <v>227400</v>
      </c>
      <c r="C816" s="238">
        <v>809</v>
      </c>
      <c r="D816" s="239" t="s">
        <v>1915</v>
      </c>
      <c r="E816" s="247">
        <v>2442.2999999999997</v>
      </c>
      <c r="F816" s="138">
        <v>2090.6999999999998</v>
      </c>
      <c r="G816" s="138">
        <v>0</v>
      </c>
      <c r="H816" s="138">
        <v>0</v>
      </c>
      <c r="I816" s="138">
        <v>0</v>
      </c>
      <c r="J816" s="138">
        <v>0</v>
      </c>
      <c r="K816" s="138">
        <v>0</v>
      </c>
      <c r="L816" s="138">
        <v>0</v>
      </c>
      <c r="M816" s="138">
        <v>351.6</v>
      </c>
      <c r="N816" s="241">
        <v>0</v>
      </c>
      <c r="O816" s="240">
        <v>2669.8</v>
      </c>
      <c r="P816" s="138">
        <v>2318.1999999999998</v>
      </c>
      <c r="Q816" s="139">
        <v>0</v>
      </c>
      <c r="R816" s="139">
        <v>0</v>
      </c>
      <c r="S816" s="138">
        <v>0</v>
      </c>
      <c r="T816" s="139">
        <v>0</v>
      </c>
      <c r="U816" s="139">
        <v>0</v>
      </c>
      <c r="V816" s="139">
        <v>0</v>
      </c>
      <c r="W816" s="139">
        <v>351.6</v>
      </c>
      <c r="X816" s="242">
        <v>0</v>
      </c>
      <c r="Y816" s="243">
        <v>2409.3768999999998</v>
      </c>
      <c r="Z816" s="139">
        <v>2057.7768999999998</v>
      </c>
      <c r="AA816" s="139">
        <v>0</v>
      </c>
      <c r="AB816" s="139">
        <v>0</v>
      </c>
      <c r="AC816" s="139">
        <v>0</v>
      </c>
      <c r="AD816" s="149">
        <v>0</v>
      </c>
      <c r="AE816" s="139">
        <v>0</v>
      </c>
      <c r="AF816" s="139">
        <v>0</v>
      </c>
      <c r="AG816" s="140">
        <v>351.6</v>
      </c>
      <c r="AH816" s="142">
        <v>0</v>
      </c>
      <c r="AI816" s="247">
        <v>-260.42310000000043</v>
      </c>
      <c r="AJ816" s="138">
        <v>-260.42309999999998</v>
      </c>
      <c r="AK816" s="138">
        <v>0</v>
      </c>
      <c r="AL816" s="138">
        <v>0</v>
      </c>
      <c r="AM816" s="138">
        <v>0</v>
      </c>
      <c r="AN816" s="138">
        <v>0</v>
      </c>
      <c r="AO816" s="138">
        <v>0</v>
      </c>
      <c r="AP816" s="138">
        <v>0</v>
      </c>
      <c r="AQ816" s="138">
        <v>0</v>
      </c>
      <c r="AR816" s="241">
        <v>0</v>
      </c>
      <c r="AS816" s="247">
        <v>90.245595175668569</v>
      </c>
      <c r="AT816" s="138">
        <v>88.766150461565005</v>
      </c>
      <c r="AU816" s="138">
        <v>0</v>
      </c>
      <c r="AV816" s="138">
        <v>0</v>
      </c>
      <c r="AW816" s="138">
        <v>0</v>
      </c>
      <c r="AX816" s="138">
        <v>0</v>
      </c>
      <c r="AY816" s="138">
        <v>0</v>
      </c>
      <c r="AZ816" s="138">
        <v>0</v>
      </c>
      <c r="BA816" s="138">
        <v>100</v>
      </c>
      <c r="BB816" s="241">
        <v>0</v>
      </c>
    </row>
    <row r="817" spans="1:54" s="174" customFormat="1" ht="18" customHeight="1" x14ac:dyDescent="0.25">
      <c r="A817" s="244">
        <v>21</v>
      </c>
      <c r="B817" s="245">
        <v>227400</v>
      </c>
      <c r="C817" s="238">
        <v>810</v>
      </c>
      <c r="D817" s="239" t="s">
        <v>1916</v>
      </c>
      <c r="E817" s="247">
        <v>1768.3</v>
      </c>
      <c r="F817" s="138">
        <v>1502.3</v>
      </c>
      <c r="G817" s="138">
        <v>0</v>
      </c>
      <c r="H817" s="138">
        <v>0</v>
      </c>
      <c r="I817" s="138">
        <v>0</v>
      </c>
      <c r="J817" s="138">
        <v>0</v>
      </c>
      <c r="K817" s="138">
        <v>0</v>
      </c>
      <c r="L817" s="138">
        <v>0</v>
      </c>
      <c r="M817" s="138">
        <v>266</v>
      </c>
      <c r="N817" s="241">
        <v>0</v>
      </c>
      <c r="O817" s="240">
        <v>1898.1000000000006</v>
      </c>
      <c r="P817" s="138">
        <v>1632.1000000000001</v>
      </c>
      <c r="Q817" s="139">
        <v>0</v>
      </c>
      <c r="R817" s="139">
        <v>0</v>
      </c>
      <c r="S817" s="138">
        <v>0</v>
      </c>
      <c r="T817" s="139">
        <v>0</v>
      </c>
      <c r="U817" s="139">
        <v>0</v>
      </c>
      <c r="V817" s="139">
        <v>0</v>
      </c>
      <c r="W817" s="139">
        <v>266</v>
      </c>
      <c r="X817" s="242">
        <v>0</v>
      </c>
      <c r="Y817" s="243">
        <v>1866.3881000000001</v>
      </c>
      <c r="Z817" s="139">
        <v>1602.3881000000001</v>
      </c>
      <c r="AA817" s="139">
        <v>0</v>
      </c>
      <c r="AB817" s="139">
        <v>0</v>
      </c>
      <c r="AC817" s="139">
        <v>0</v>
      </c>
      <c r="AD817" s="149">
        <v>0</v>
      </c>
      <c r="AE817" s="139">
        <v>0</v>
      </c>
      <c r="AF817" s="139">
        <v>0</v>
      </c>
      <c r="AG817" s="140">
        <v>264</v>
      </c>
      <c r="AH817" s="142">
        <v>0</v>
      </c>
      <c r="AI817" s="247">
        <v>-31.711900000000469</v>
      </c>
      <c r="AJ817" s="138">
        <v>-29.711900000000014</v>
      </c>
      <c r="AK817" s="138">
        <v>0</v>
      </c>
      <c r="AL817" s="138">
        <v>0</v>
      </c>
      <c r="AM817" s="138">
        <v>0</v>
      </c>
      <c r="AN817" s="138">
        <v>0</v>
      </c>
      <c r="AO817" s="138">
        <v>0</v>
      </c>
      <c r="AP817" s="138">
        <v>0</v>
      </c>
      <c r="AQ817" s="138">
        <v>-2</v>
      </c>
      <c r="AR817" s="241">
        <v>0</v>
      </c>
      <c r="AS817" s="247">
        <v>98.329281913492423</v>
      </c>
      <c r="AT817" s="138">
        <v>98.179529440598003</v>
      </c>
      <c r="AU817" s="138">
        <v>0</v>
      </c>
      <c r="AV817" s="138">
        <v>0</v>
      </c>
      <c r="AW817" s="138">
        <v>0</v>
      </c>
      <c r="AX817" s="138">
        <v>0</v>
      </c>
      <c r="AY817" s="138">
        <v>0</v>
      </c>
      <c r="AZ817" s="138">
        <v>0</v>
      </c>
      <c r="BA817" s="138">
        <v>99.248120300751879</v>
      </c>
      <c r="BB817" s="241">
        <v>0</v>
      </c>
    </row>
    <row r="818" spans="1:54" s="174" customFormat="1" ht="18" customHeight="1" x14ac:dyDescent="0.25">
      <c r="A818" s="244">
        <v>21</v>
      </c>
      <c r="B818" s="245">
        <v>227400</v>
      </c>
      <c r="C818" s="238">
        <v>811</v>
      </c>
      <c r="D818" s="239" t="s">
        <v>1917</v>
      </c>
      <c r="E818" s="247">
        <v>2128.1</v>
      </c>
      <c r="F818" s="138">
        <v>1844.7</v>
      </c>
      <c r="G818" s="138">
        <v>0</v>
      </c>
      <c r="H818" s="138">
        <v>0</v>
      </c>
      <c r="I818" s="138">
        <v>0</v>
      </c>
      <c r="J818" s="138">
        <v>0</v>
      </c>
      <c r="K818" s="138">
        <v>0</v>
      </c>
      <c r="L818" s="138">
        <v>0</v>
      </c>
      <c r="M818" s="138">
        <v>283.39999999999998</v>
      </c>
      <c r="N818" s="241">
        <v>0</v>
      </c>
      <c r="O818" s="240">
        <v>2336.8000000000006</v>
      </c>
      <c r="P818" s="138">
        <v>2053.4</v>
      </c>
      <c r="Q818" s="139">
        <v>0</v>
      </c>
      <c r="R818" s="139">
        <v>0</v>
      </c>
      <c r="S818" s="138">
        <v>0</v>
      </c>
      <c r="T818" s="139">
        <v>0</v>
      </c>
      <c r="U818" s="139">
        <v>0</v>
      </c>
      <c r="V818" s="139">
        <v>0</v>
      </c>
      <c r="W818" s="139">
        <v>283.39999999999998</v>
      </c>
      <c r="X818" s="242">
        <v>0</v>
      </c>
      <c r="Y818" s="243">
        <v>2336.3990000000003</v>
      </c>
      <c r="Z818" s="139">
        <v>2053.4</v>
      </c>
      <c r="AA818" s="139">
        <v>0</v>
      </c>
      <c r="AB818" s="139">
        <v>0</v>
      </c>
      <c r="AC818" s="139">
        <v>0</v>
      </c>
      <c r="AD818" s="149">
        <v>0</v>
      </c>
      <c r="AE818" s="139">
        <v>0</v>
      </c>
      <c r="AF818" s="139">
        <v>0</v>
      </c>
      <c r="AG818" s="140">
        <v>282.99900000000002</v>
      </c>
      <c r="AH818" s="142">
        <v>0</v>
      </c>
      <c r="AI818" s="247">
        <v>-0.40100000000029468</v>
      </c>
      <c r="AJ818" s="138">
        <v>0</v>
      </c>
      <c r="AK818" s="138">
        <v>0</v>
      </c>
      <c r="AL818" s="138">
        <v>0</v>
      </c>
      <c r="AM818" s="138">
        <v>0</v>
      </c>
      <c r="AN818" s="138">
        <v>0</v>
      </c>
      <c r="AO818" s="138">
        <v>0</v>
      </c>
      <c r="AP818" s="138">
        <v>0</v>
      </c>
      <c r="AQ818" s="138">
        <v>-0.40099999999995362</v>
      </c>
      <c r="AR818" s="241">
        <v>0</v>
      </c>
      <c r="AS818" s="247">
        <v>99.982839780896938</v>
      </c>
      <c r="AT818" s="138">
        <v>100</v>
      </c>
      <c r="AU818" s="138">
        <v>0</v>
      </c>
      <c r="AV818" s="138">
        <v>0</v>
      </c>
      <c r="AW818" s="138">
        <v>0</v>
      </c>
      <c r="AX818" s="138">
        <v>0</v>
      </c>
      <c r="AY818" s="138">
        <v>0</v>
      </c>
      <c r="AZ818" s="138">
        <v>0</v>
      </c>
      <c r="BA818" s="138">
        <v>99.858503881439674</v>
      </c>
      <c r="BB818" s="241">
        <v>0</v>
      </c>
    </row>
    <row r="819" spans="1:54" s="174" customFormat="1" ht="18" customHeight="1" x14ac:dyDescent="0.25">
      <c r="A819" s="244">
        <v>21</v>
      </c>
      <c r="B819" s="245">
        <v>227400</v>
      </c>
      <c r="C819" s="238">
        <v>812</v>
      </c>
      <c r="D819" s="239" t="s">
        <v>1918</v>
      </c>
      <c r="E819" s="247">
        <v>2468</v>
      </c>
      <c r="F819" s="138">
        <v>2167.9</v>
      </c>
      <c r="G819" s="138">
        <v>0</v>
      </c>
      <c r="H819" s="138">
        <v>0</v>
      </c>
      <c r="I819" s="138">
        <v>0</v>
      </c>
      <c r="J819" s="138">
        <v>0</v>
      </c>
      <c r="K819" s="138">
        <v>0</v>
      </c>
      <c r="L819" s="138">
        <v>0</v>
      </c>
      <c r="M819" s="138">
        <v>300.10000000000002</v>
      </c>
      <c r="N819" s="241">
        <v>0</v>
      </c>
      <c r="O819" s="240">
        <v>2749.1999999999994</v>
      </c>
      <c r="P819" s="138">
        <v>2449.1</v>
      </c>
      <c r="Q819" s="139">
        <v>0</v>
      </c>
      <c r="R819" s="139">
        <v>0</v>
      </c>
      <c r="S819" s="138">
        <v>0</v>
      </c>
      <c r="T819" s="139">
        <v>0</v>
      </c>
      <c r="U819" s="139">
        <v>0</v>
      </c>
      <c r="V819" s="139">
        <v>0</v>
      </c>
      <c r="W819" s="139">
        <v>300.10000000000002</v>
      </c>
      <c r="X819" s="242">
        <v>0</v>
      </c>
      <c r="Y819" s="243">
        <v>2685.0798999999997</v>
      </c>
      <c r="Z819" s="139">
        <v>2385.0070999999998</v>
      </c>
      <c r="AA819" s="139">
        <v>0</v>
      </c>
      <c r="AB819" s="139">
        <v>0</v>
      </c>
      <c r="AC819" s="139">
        <v>0</v>
      </c>
      <c r="AD819" s="149">
        <v>0</v>
      </c>
      <c r="AE819" s="139">
        <v>0</v>
      </c>
      <c r="AF819" s="139">
        <v>0</v>
      </c>
      <c r="AG819" s="140">
        <v>300.07279999999997</v>
      </c>
      <c r="AH819" s="142">
        <v>0</v>
      </c>
      <c r="AI819" s="247">
        <v>-64.120099999999638</v>
      </c>
      <c r="AJ819" s="138">
        <v>-64.0929000000001</v>
      </c>
      <c r="AK819" s="138">
        <v>0</v>
      </c>
      <c r="AL819" s="138">
        <v>0</v>
      </c>
      <c r="AM819" s="138">
        <v>0</v>
      </c>
      <c r="AN819" s="138">
        <v>0</v>
      </c>
      <c r="AO819" s="138">
        <v>0</v>
      </c>
      <c r="AP819" s="138">
        <v>0</v>
      </c>
      <c r="AQ819" s="138">
        <v>-2.7200000000050295E-2</v>
      </c>
      <c r="AR819" s="241">
        <v>0</v>
      </c>
      <c r="AS819" s="247">
        <v>97.667681507347609</v>
      </c>
      <c r="AT819" s="138">
        <v>97.383001919072314</v>
      </c>
      <c r="AU819" s="138">
        <v>0</v>
      </c>
      <c r="AV819" s="138">
        <v>0</v>
      </c>
      <c r="AW819" s="138">
        <v>0</v>
      </c>
      <c r="AX819" s="138">
        <v>0</v>
      </c>
      <c r="AY819" s="138">
        <v>0</v>
      </c>
      <c r="AZ819" s="138">
        <v>0</v>
      </c>
      <c r="BA819" s="138">
        <v>99.990936354548467</v>
      </c>
      <c r="BB819" s="241">
        <v>0</v>
      </c>
    </row>
    <row r="820" spans="1:54" s="174" customFormat="1" ht="18" customHeight="1" x14ac:dyDescent="0.25">
      <c r="A820" s="244">
        <v>21</v>
      </c>
      <c r="B820" s="245">
        <v>227400</v>
      </c>
      <c r="C820" s="238">
        <v>813</v>
      </c>
      <c r="D820" s="239" t="s">
        <v>1919</v>
      </c>
      <c r="E820" s="247">
        <v>1600.8000000000002</v>
      </c>
      <c r="F820" s="138">
        <v>1389.9</v>
      </c>
      <c r="G820" s="138">
        <v>0</v>
      </c>
      <c r="H820" s="138">
        <v>0</v>
      </c>
      <c r="I820" s="138">
        <v>0</v>
      </c>
      <c r="J820" s="138">
        <v>0</v>
      </c>
      <c r="K820" s="138">
        <v>0</v>
      </c>
      <c r="L820" s="138">
        <v>0</v>
      </c>
      <c r="M820" s="138">
        <v>210.9</v>
      </c>
      <c r="N820" s="241">
        <v>0</v>
      </c>
      <c r="O820" s="240">
        <v>1688.7</v>
      </c>
      <c r="P820" s="138">
        <v>1477.8</v>
      </c>
      <c r="Q820" s="139">
        <v>0</v>
      </c>
      <c r="R820" s="139">
        <v>0</v>
      </c>
      <c r="S820" s="138">
        <v>0</v>
      </c>
      <c r="T820" s="139">
        <v>0</v>
      </c>
      <c r="U820" s="139">
        <v>0</v>
      </c>
      <c r="V820" s="139">
        <v>0</v>
      </c>
      <c r="W820" s="139">
        <v>210.9</v>
      </c>
      <c r="X820" s="242">
        <v>0</v>
      </c>
      <c r="Y820" s="243">
        <v>1660.9803999999999</v>
      </c>
      <c r="Z820" s="139">
        <v>1450.2174</v>
      </c>
      <c r="AA820" s="139">
        <v>0</v>
      </c>
      <c r="AB820" s="139">
        <v>0</v>
      </c>
      <c r="AC820" s="139">
        <v>0</v>
      </c>
      <c r="AD820" s="149">
        <v>0</v>
      </c>
      <c r="AE820" s="139">
        <v>0</v>
      </c>
      <c r="AF820" s="139">
        <v>0</v>
      </c>
      <c r="AG820" s="140">
        <v>210.76300000000001</v>
      </c>
      <c r="AH820" s="142">
        <v>0</v>
      </c>
      <c r="AI820" s="247">
        <v>-27.719600000000128</v>
      </c>
      <c r="AJ820" s="138">
        <v>-27.582599999999957</v>
      </c>
      <c r="AK820" s="138">
        <v>0</v>
      </c>
      <c r="AL820" s="138">
        <v>0</v>
      </c>
      <c r="AM820" s="138">
        <v>0</v>
      </c>
      <c r="AN820" s="138">
        <v>0</v>
      </c>
      <c r="AO820" s="138">
        <v>0</v>
      </c>
      <c r="AP820" s="138">
        <v>0</v>
      </c>
      <c r="AQ820" s="138">
        <v>-0.13700000000000045</v>
      </c>
      <c r="AR820" s="241">
        <v>0</v>
      </c>
      <c r="AS820" s="247">
        <v>98.358524308639772</v>
      </c>
      <c r="AT820" s="138">
        <v>98.133536337799427</v>
      </c>
      <c r="AU820" s="138">
        <v>0</v>
      </c>
      <c r="AV820" s="138">
        <v>0</v>
      </c>
      <c r="AW820" s="138">
        <v>0</v>
      </c>
      <c r="AX820" s="138">
        <v>0</v>
      </c>
      <c r="AY820" s="138">
        <v>0</v>
      </c>
      <c r="AZ820" s="138">
        <v>0</v>
      </c>
      <c r="BA820" s="138">
        <v>99.935040303461349</v>
      </c>
      <c r="BB820" s="241">
        <v>0</v>
      </c>
    </row>
    <row r="821" spans="1:54" s="174" customFormat="1" ht="18" customHeight="1" x14ac:dyDescent="0.25">
      <c r="A821" s="244">
        <v>21</v>
      </c>
      <c r="B821" s="245">
        <v>227400</v>
      </c>
      <c r="C821" s="238">
        <v>814</v>
      </c>
      <c r="D821" s="239" t="s">
        <v>1622</v>
      </c>
      <c r="E821" s="247">
        <v>808.4</v>
      </c>
      <c r="F821" s="138">
        <v>708.1</v>
      </c>
      <c r="G821" s="138">
        <v>0</v>
      </c>
      <c r="H821" s="138">
        <v>0</v>
      </c>
      <c r="I821" s="138">
        <v>0</v>
      </c>
      <c r="J821" s="138">
        <v>0</v>
      </c>
      <c r="K821" s="138">
        <v>0</v>
      </c>
      <c r="L821" s="138">
        <v>0</v>
      </c>
      <c r="M821" s="138">
        <v>100.3</v>
      </c>
      <c r="N821" s="241">
        <v>0</v>
      </c>
      <c r="O821" s="240">
        <v>860.19999999999993</v>
      </c>
      <c r="P821" s="138">
        <v>759.9</v>
      </c>
      <c r="Q821" s="139">
        <v>0</v>
      </c>
      <c r="R821" s="139">
        <v>0</v>
      </c>
      <c r="S821" s="138">
        <v>0</v>
      </c>
      <c r="T821" s="139">
        <v>0</v>
      </c>
      <c r="U821" s="139">
        <v>0</v>
      </c>
      <c r="V821" s="139">
        <v>0</v>
      </c>
      <c r="W821" s="139">
        <v>100.3</v>
      </c>
      <c r="X821" s="242">
        <v>0</v>
      </c>
      <c r="Y821" s="243">
        <v>797.00800000000004</v>
      </c>
      <c r="Z821" s="139">
        <v>701.06150000000002</v>
      </c>
      <c r="AA821" s="139">
        <v>0</v>
      </c>
      <c r="AB821" s="139">
        <v>0</v>
      </c>
      <c r="AC821" s="139">
        <v>0</v>
      </c>
      <c r="AD821" s="149">
        <v>0</v>
      </c>
      <c r="AE821" s="139">
        <v>0</v>
      </c>
      <c r="AF821" s="139">
        <v>0</v>
      </c>
      <c r="AG821" s="140">
        <v>95.9465</v>
      </c>
      <c r="AH821" s="142">
        <v>0</v>
      </c>
      <c r="AI821" s="247">
        <v>-63.191999999999894</v>
      </c>
      <c r="AJ821" s="138">
        <v>-58.838499999999954</v>
      </c>
      <c r="AK821" s="138">
        <v>0</v>
      </c>
      <c r="AL821" s="138">
        <v>0</v>
      </c>
      <c r="AM821" s="138">
        <v>0</v>
      </c>
      <c r="AN821" s="138">
        <v>0</v>
      </c>
      <c r="AO821" s="138">
        <v>0</v>
      </c>
      <c r="AP821" s="138">
        <v>0</v>
      </c>
      <c r="AQ821" s="138">
        <v>-4.3534999999999968</v>
      </c>
      <c r="AR821" s="241">
        <v>0</v>
      </c>
      <c r="AS821" s="247">
        <v>92.653801441525246</v>
      </c>
      <c r="AT821" s="138">
        <v>92.257073299118304</v>
      </c>
      <c r="AU821" s="138">
        <v>0</v>
      </c>
      <c r="AV821" s="138">
        <v>0</v>
      </c>
      <c r="AW821" s="138">
        <v>0</v>
      </c>
      <c r="AX821" s="138">
        <v>0</v>
      </c>
      <c r="AY821" s="138">
        <v>0</v>
      </c>
      <c r="AZ821" s="138">
        <v>0</v>
      </c>
      <c r="BA821" s="138">
        <v>95.659521435692923</v>
      </c>
      <c r="BB821" s="241">
        <v>0</v>
      </c>
    </row>
    <row r="822" spans="1:54" s="174" customFormat="1" ht="18" customHeight="1" x14ac:dyDescent="0.25">
      <c r="A822" s="244">
        <v>21</v>
      </c>
      <c r="B822" s="245">
        <v>227400</v>
      </c>
      <c r="C822" s="238">
        <v>815</v>
      </c>
      <c r="D822" s="239" t="s">
        <v>1920</v>
      </c>
      <c r="E822" s="247">
        <v>4724.2</v>
      </c>
      <c r="F822" s="138">
        <v>4035.8</v>
      </c>
      <c r="G822" s="138">
        <v>0</v>
      </c>
      <c r="H822" s="138">
        <v>0</v>
      </c>
      <c r="I822" s="138">
        <v>0</v>
      </c>
      <c r="J822" s="138">
        <v>0</v>
      </c>
      <c r="K822" s="138">
        <v>0</v>
      </c>
      <c r="L822" s="138">
        <v>0</v>
      </c>
      <c r="M822" s="138">
        <v>688.4</v>
      </c>
      <c r="N822" s="241">
        <v>0</v>
      </c>
      <c r="O822" s="240">
        <v>5121.0999999999995</v>
      </c>
      <c r="P822" s="138">
        <v>4432.7</v>
      </c>
      <c r="Q822" s="139">
        <v>0</v>
      </c>
      <c r="R822" s="139">
        <v>0</v>
      </c>
      <c r="S822" s="138">
        <v>0</v>
      </c>
      <c r="T822" s="139">
        <v>0</v>
      </c>
      <c r="U822" s="139">
        <v>0</v>
      </c>
      <c r="V822" s="139">
        <v>0</v>
      </c>
      <c r="W822" s="139">
        <v>688.4</v>
      </c>
      <c r="X822" s="242">
        <v>0</v>
      </c>
      <c r="Y822" s="243">
        <v>5121.0891999999994</v>
      </c>
      <c r="Z822" s="139">
        <v>4432.7</v>
      </c>
      <c r="AA822" s="139">
        <v>0</v>
      </c>
      <c r="AB822" s="139">
        <v>0</v>
      </c>
      <c r="AC822" s="139">
        <v>0</v>
      </c>
      <c r="AD822" s="149">
        <v>0</v>
      </c>
      <c r="AE822" s="139">
        <v>0</v>
      </c>
      <c r="AF822" s="139">
        <v>0</v>
      </c>
      <c r="AG822" s="140">
        <v>688.38919999999996</v>
      </c>
      <c r="AH822" s="142">
        <v>0</v>
      </c>
      <c r="AI822" s="247">
        <v>-1.0800000000017462E-2</v>
      </c>
      <c r="AJ822" s="138">
        <v>0</v>
      </c>
      <c r="AK822" s="138">
        <v>0</v>
      </c>
      <c r="AL822" s="138">
        <v>0</v>
      </c>
      <c r="AM822" s="138">
        <v>0</v>
      </c>
      <c r="AN822" s="138">
        <v>0</v>
      </c>
      <c r="AO822" s="138">
        <v>0</v>
      </c>
      <c r="AP822" s="138">
        <v>0</v>
      </c>
      <c r="AQ822" s="138">
        <v>-1.0800000000017462E-2</v>
      </c>
      <c r="AR822" s="241">
        <v>0</v>
      </c>
      <c r="AS822" s="247">
        <v>99.999789107808866</v>
      </c>
      <c r="AT822" s="138">
        <v>100</v>
      </c>
      <c r="AU822" s="138">
        <v>0</v>
      </c>
      <c r="AV822" s="138">
        <v>0</v>
      </c>
      <c r="AW822" s="138">
        <v>0</v>
      </c>
      <c r="AX822" s="138">
        <v>0</v>
      </c>
      <c r="AY822" s="138">
        <v>0</v>
      </c>
      <c r="AZ822" s="138">
        <v>0</v>
      </c>
      <c r="BA822" s="138">
        <v>99.998431144683323</v>
      </c>
      <c r="BB822" s="241">
        <v>0</v>
      </c>
    </row>
    <row r="823" spans="1:54" s="174" customFormat="1" ht="18" customHeight="1" x14ac:dyDescent="0.25">
      <c r="A823" s="244">
        <v>21</v>
      </c>
      <c r="B823" s="245">
        <v>227400</v>
      </c>
      <c r="C823" s="238">
        <v>816</v>
      </c>
      <c r="D823" s="239" t="s">
        <v>1921</v>
      </c>
      <c r="E823" s="247">
        <v>2553.3000000000002</v>
      </c>
      <c r="F823" s="138">
        <v>2151.5</v>
      </c>
      <c r="G823" s="138">
        <v>0</v>
      </c>
      <c r="H823" s="138">
        <v>0</v>
      </c>
      <c r="I823" s="138">
        <v>0</v>
      </c>
      <c r="J823" s="138">
        <v>0</v>
      </c>
      <c r="K823" s="138">
        <v>0</v>
      </c>
      <c r="L823" s="138">
        <v>0</v>
      </c>
      <c r="M823" s="138">
        <v>401.8</v>
      </c>
      <c r="N823" s="241">
        <v>0</v>
      </c>
      <c r="O823" s="240">
        <v>2749.2000000000003</v>
      </c>
      <c r="P823" s="138">
        <v>2347.4</v>
      </c>
      <c r="Q823" s="139">
        <v>0</v>
      </c>
      <c r="R823" s="139">
        <v>0</v>
      </c>
      <c r="S823" s="138">
        <v>0</v>
      </c>
      <c r="T823" s="139">
        <v>0</v>
      </c>
      <c r="U823" s="139">
        <v>0</v>
      </c>
      <c r="V823" s="139">
        <v>0</v>
      </c>
      <c r="W823" s="139">
        <v>401.8</v>
      </c>
      <c r="X823" s="242">
        <v>0</v>
      </c>
      <c r="Y823" s="243">
        <v>2717.7040000000002</v>
      </c>
      <c r="Z823" s="139">
        <v>2315.904</v>
      </c>
      <c r="AA823" s="139">
        <v>0</v>
      </c>
      <c r="AB823" s="139">
        <v>0</v>
      </c>
      <c r="AC823" s="139">
        <v>0</v>
      </c>
      <c r="AD823" s="149">
        <v>0</v>
      </c>
      <c r="AE823" s="139">
        <v>0</v>
      </c>
      <c r="AF823" s="139">
        <v>0</v>
      </c>
      <c r="AG823" s="140">
        <v>401.8</v>
      </c>
      <c r="AH823" s="142">
        <v>0</v>
      </c>
      <c r="AI823" s="247">
        <v>-31.496000000000095</v>
      </c>
      <c r="AJ823" s="138">
        <v>-31.496000000000095</v>
      </c>
      <c r="AK823" s="138">
        <v>0</v>
      </c>
      <c r="AL823" s="138">
        <v>0</v>
      </c>
      <c r="AM823" s="138">
        <v>0</v>
      </c>
      <c r="AN823" s="138">
        <v>0</v>
      </c>
      <c r="AO823" s="138">
        <v>0</v>
      </c>
      <c r="AP823" s="138">
        <v>0</v>
      </c>
      <c r="AQ823" s="138">
        <v>0</v>
      </c>
      <c r="AR823" s="241">
        <v>0</v>
      </c>
      <c r="AS823" s="247">
        <v>98.854357631310918</v>
      </c>
      <c r="AT823" s="138">
        <v>98.658260202777541</v>
      </c>
      <c r="AU823" s="138">
        <v>0</v>
      </c>
      <c r="AV823" s="138">
        <v>0</v>
      </c>
      <c r="AW823" s="138">
        <v>0</v>
      </c>
      <c r="AX823" s="138">
        <v>0</v>
      </c>
      <c r="AY823" s="138">
        <v>0</v>
      </c>
      <c r="AZ823" s="138">
        <v>0</v>
      </c>
      <c r="BA823" s="138">
        <v>100</v>
      </c>
      <c r="BB823" s="241">
        <v>0</v>
      </c>
    </row>
    <row r="824" spans="1:54" s="174" customFormat="1" ht="18" customHeight="1" x14ac:dyDescent="0.25">
      <c r="A824" s="244">
        <v>21</v>
      </c>
      <c r="B824" s="245">
        <v>227400</v>
      </c>
      <c r="C824" s="238">
        <v>817</v>
      </c>
      <c r="D824" s="239" t="s">
        <v>1922</v>
      </c>
      <c r="E824" s="247">
        <v>4126.2</v>
      </c>
      <c r="F824" s="138">
        <v>3488.3</v>
      </c>
      <c r="G824" s="138">
        <v>0</v>
      </c>
      <c r="H824" s="138">
        <v>0</v>
      </c>
      <c r="I824" s="138">
        <v>0</v>
      </c>
      <c r="J824" s="138">
        <v>0</v>
      </c>
      <c r="K824" s="138">
        <v>0</v>
      </c>
      <c r="L824" s="138">
        <v>0</v>
      </c>
      <c r="M824" s="138">
        <v>637.9</v>
      </c>
      <c r="N824" s="241">
        <v>0</v>
      </c>
      <c r="O824" s="240">
        <v>4806.2</v>
      </c>
      <c r="P824" s="138">
        <v>4168.3</v>
      </c>
      <c r="Q824" s="139">
        <v>0</v>
      </c>
      <c r="R824" s="139">
        <v>0</v>
      </c>
      <c r="S824" s="138">
        <v>0</v>
      </c>
      <c r="T824" s="139">
        <v>0</v>
      </c>
      <c r="U824" s="139">
        <v>0</v>
      </c>
      <c r="V824" s="139">
        <v>0</v>
      </c>
      <c r="W824" s="139">
        <v>637.9</v>
      </c>
      <c r="X824" s="242">
        <v>0</v>
      </c>
      <c r="Y824" s="243">
        <v>4806.0792000000001</v>
      </c>
      <c r="Z824" s="139">
        <v>4168.3</v>
      </c>
      <c r="AA824" s="139">
        <v>0</v>
      </c>
      <c r="AB824" s="139">
        <v>0</v>
      </c>
      <c r="AC824" s="139">
        <v>0</v>
      </c>
      <c r="AD824" s="149">
        <v>0</v>
      </c>
      <c r="AE824" s="139">
        <v>0</v>
      </c>
      <c r="AF824" s="139">
        <v>0</v>
      </c>
      <c r="AG824" s="140">
        <v>637.77919999999995</v>
      </c>
      <c r="AH824" s="142">
        <v>0</v>
      </c>
      <c r="AI824" s="247">
        <v>-0.12079999999969004</v>
      </c>
      <c r="AJ824" s="138">
        <v>0</v>
      </c>
      <c r="AK824" s="138">
        <v>0</v>
      </c>
      <c r="AL824" s="138">
        <v>0</v>
      </c>
      <c r="AM824" s="138">
        <v>0</v>
      </c>
      <c r="AN824" s="138">
        <v>0</v>
      </c>
      <c r="AO824" s="138">
        <v>0</v>
      </c>
      <c r="AP824" s="138">
        <v>0</v>
      </c>
      <c r="AQ824" s="138">
        <v>-0.1208000000000311</v>
      </c>
      <c r="AR824" s="241">
        <v>0</v>
      </c>
      <c r="AS824" s="247">
        <v>99.997486579834387</v>
      </c>
      <c r="AT824" s="138">
        <v>100</v>
      </c>
      <c r="AU824" s="138">
        <v>0</v>
      </c>
      <c r="AV824" s="138">
        <v>0</v>
      </c>
      <c r="AW824" s="138">
        <v>0</v>
      </c>
      <c r="AX824" s="138">
        <v>0</v>
      </c>
      <c r="AY824" s="138">
        <v>0</v>
      </c>
      <c r="AZ824" s="138">
        <v>0</v>
      </c>
      <c r="BA824" s="138">
        <v>99.981062862517632</v>
      </c>
      <c r="BB824" s="241">
        <v>0</v>
      </c>
    </row>
    <row r="825" spans="1:54" s="174" customFormat="1" ht="18" customHeight="1" x14ac:dyDescent="0.25">
      <c r="A825" s="244">
        <v>21</v>
      </c>
      <c r="B825" s="245">
        <v>227400</v>
      </c>
      <c r="C825" s="238">
        <v>818</v>
      </c>
      <c r="D825" s="239" t="s">
        <v>1901</v>
      </c>
      <c r="E825" s="247">
        <v>12910.8</v>
      </c>
      <c r="F825" s="138">
        <v>11281.1</v>
      </c>
      <c r="G825" s="138">
        <v>0</v>
      </c>
      <c r="H825" s="138">
        <v>0</v>
      </c>
      <c r="I825" s="138">
        <v>51.3</v>
      </c>
      <c r="J825" s="138">
        <v>0</v>
      </c>
      <c r="K825" s="138">
        <v>0</v>
      </c>
      <c r="L825" s="138">
        <v>0</v>
      </c>
      <c r="M825" s="138">
        <v>1578.4</v>
      </c>
      <c r="N825" s="241">
        <v>0</v>
      </c>
      <c r="O825" s="240">
        <v>13590.200000000003</v>
      </c>
      <c r="P825" s="138">
        <v>11954.6</v>
      </c>
      <c r="Q825" s="139">
        <v>0</v>
      </c>
      <c r="R825" s="139">
        <v>0</v>
      </c>
      <c r="S825" s="138">
        <v>0</v>
      </c>
      <c r="T825" s="139">
        <v>57.2</v>
      </c>
      <c r="U825" s="139">
        <v>0</v>
      </c>
      <c r="V825" s="139">
        <v>0</v>
      </c>
      <c r="W825" s="139">
        <v>1578.4</v>
      </c>
      <c r="X825" s="242">
        <v>0</v>
      </c>
      <c r="Y825" s="243">
        <v>13569.9223</v>
      </c>
      <c r="Z825" s="139">
        <v>11954.6</v>
      </c>
      <c r="AA825" s="139">
        <v>0</v>
      </c>
      <c r="AB825" s="139">
        <v>0</v>
      </c>
      <c r="AC825" s="139">
        <v>0</v>
      </c>
      <c r="AD825" s="149">
        <v>47.093699999999998</v>
      </c>
      <c r="AE825" s="139">
        <v>0</v>
      </c>
      <c r="AF825" s="139">
        <v>0</v>
      </c>
      <c r="AG825" s="140">
        <v>1568.2285999999999</v>
      </c>
      <c r="AH825" s="142">
        <v>0</v>
      </c>
      <c r="AI825" s="247">
        <v>-20.277700000002369</v>
      </c>
      <c r="AJ825" s="138">
        <v>0</v>
      </c>
      <c r="AK825" s="138">
        <v>0</v>
      </c>
      <c r="AL825" s="138">
        <v>0</v>
      </c>
      <c r="AM825" s="138">
        <v>0</v>
      </c>
      <c r="AN825" s="138">
        <v>-10.106300000000005</v>
      </c>
      <c r="AO825" s="138">
        <v>0</v>
      </c>
      <c r="AP825" s="138">
        <v>0</v>
      </c>
      <c r="AQ825" s="138">
        <v>-10.171400000000176</v>
      </c>
      <c r="AR825" s="241">
        <v>0</v>
      </c>
      <c r="AS825" s="247">
        <v>99.850791746994133</v>
      </c>
      <c r="AT825" s="138">
        <v>100</v>
      </c>
      <c r="AU825" s="138">
        <v>0</v>
      </c>
      <c r="AV825" s="138">
        <v>0</v>
      </c>
      <c r="AW825" s="138">
        <v>0</v>
      </c>
      <c r="AX825" s="138">
        <v>82.33164335664334</v>
      </c>
      <c r="AY825" s="138">
        <v>0</v>
      </c>
      <c r="AZ825" s="138">
        <v>0</v>
      </c>
      <c r="BA825" s="138">
        <v>99.35558793715154</v>
      </c>
      <c r="BB825" s="241">
        <v>0</v>
      </c>
    </row>
    <row r="826" spans="1:54" s="174" customFormat="1" ht="18" customHeight="1" x14ac:dyDescent="0.25">
      <c r="A826" s="244">
        <v>21</v>
      </c>
      <c r="B826" s="245">
        <v>227400</v>
      </c>
      <c r="C826" s="238">
        <v>819</v>
      </c>
      <c r="D826" s="239" t="s">
        <v>1923</v>
      </c>
      <c r="E826" s="247">
        <v>3932.7000000000003</v>
      </c>
      <c r="F826" s="138">
        <v>3327.3</v>
      </c>
      <c r="G826" s="138">
        <v>0</v>
      </c>
      <c r="H826" s="138">
        <v>0</v>
      </c>
      <c r="I826" s="138">
        <v>0</v>
      </c>
      <c r="J826" s="138">
        <v>0</v>
      </c>
      <c r="K826" s="138">
        <v>0</v>
      </c>
      <c r="L826" s="138">
        <v>0</v>
      </c>
      <c r="M826" s="138">
        <v>605.4</v>
      </c>
      <c r="N826" s="241">
        <v>0</v>
      </c>
      <c r="O826" s="240">
        <v>4417.7000000000007</v>
      </c>
      <c r="P826" s="138">
        <v>3812.3</v>
      </c>
      <c r="Q826" s="139">
        <v>0</v>
      </c>
      <c r="R826" s="139">
        <v>0</v>
      </c>
      <c r="S826" s="138">
        <v>0</v>
      </c>
      <c r="T826" s="139">
        <v>0</v>
      </c>
      <c r="U826" s="139">
        <v>0</v>
      </c>
      <c r="V826" s="139">
        <v>0</v>
      </c>
      <c r="W826" s="139">
        <v>605.4</v>
      </c>
      <c r="X826" s="242">
        <v>0</v>
      </c>
      <c r="Y826" s="243">
        <v>3328.0460000000003</v>
      </c>
      <c r="Z826" s="139">
        <v>3328.0460000000003</v>
      </c>
      <c r="AA826" s="139">
        <v>0</v>
      </c>
      <c r="AB826" s="139">
        <v>0</v>
      </c>
      <c r="AC826" s="139">
        <v>0</v>
      </c>
      <c r="AD826" s="149">
        <v>0</v>
      </c>
      <c r="AE826" s="139">
        <v>0</v>
      </c>
      <c r="AF826" s="139">
        <v>0</v>
      </c>
      <c r="AG826" s="140">
        <v>0</v>
      </c>
      <c r="AH826" s="142">
        <v>0</v>
      </c>
      <c r="AI826" s="247">
        <v>-1089.6540000000005</v>
      </c>
      <c r="AJ826" s="138">
        <v>-484.25399999999991</v>
      </c>
      <c r="AK826" s="138">
        <v>0</v>
      </c>
      <c r="AL826" s="138">
        <v>0</v>
      </c>
      <c r="AM826" s="138">
        <v>0</v>
      </c>
      <c r="AN826" s="138">
        <v>0</v>
      </c>
      <c r="AO826" s="138">
        <v>0</v>
      </c>
      <c r="AP826" s="138">
        <v>0</v>
      </c>
      <c r="AQ826" s="138">
        <v>-605.4</v>
      </c>
      <c r="AR826" s="241">
        <v>0</v>
      </c>
      <c r="AS826" s="247">
        <v>75.334359508341436</v>
      </c>
      <c r="AT826" s="138">
        <v>87.297589381738064</v>
      </c>
      <c r="AU826" s="138">
        <v>0</v>
      </c>
      <c r="AV826" s="138">
        <v>0</v>
      </c>
      <c r="AW826" s="138">
        <v>0</v>
      </c>
      <c r="AX826" s="138">
        <v>0</v>
      </c>
      <c r="AY826" s="138">
        <v>0</v>
      </c>
      <c r="AZ826" s="138">
        <v>0</v>
      </c>
      <c r="BA826" s="138">
        <v>0</v>
      </c>
      <c r="BB826" s="241">
        <v>0</v>
      </c>
    </row>
    <row r="827" spans="1:54" s="174" customFormat="1" ht="18" customHeight="1" x14ac:dyDescent="0.25">
      <c r="A827" s="244">
        <v>21</v>
      </c>
      <c r="B827" s="245">
        <v>227400</v>
      </c>
      <c r="C827" s="238">
        <v>820</v>
      </c>
      <c r="D827" s="239" t="s">
        <v>1924</v>
      </c>
      <c r="E827" s="247">
        <v>894.90000000000009</v>
      </c>
      <c r="F827" s="138">
        <v>711.6</v>
      </c>
      <c r="G827" s="138">
        <v>0</v>
      </c>
      <c r="H827" s="138">
        <v>0</v>
      </c>
      <c r="I827" s="138">
        <v>0</v>
      </c>
      <c r="J827" s="138">
        <v>0</v>
      </c>
      <c r="K827" s="138">
        <v>0</v>
      </c>
      <c r="L827" s="138">
        <v>0</v>
      </c>
      <c r="M827" s="138">
        <v>183.3</v>
      </c>
      <c r="N827" s="241">
        <v>0</v>
      </c>
      <c r="O827" s="240">
        <v>958.2</v>
      </c>
      <c r="P827" s="138">
        <v>774.9</v>
      </c>
      <c r="Q827" s="139">
        <v>0</v>
      </c>
      <c r="R827" s="139">
        <v>0</v>
      </c>
      <c r="S827" s="138">
        <v>0</v>
      </c>
      <c r="T827" s="139">
        <v>0</v>
      </c>
      <c r="U827" s="139">
        <v>0</v>
      </c>
      <c r="V827" s="139">
        <v>0</v>
      </c>
      <c r="W827" s="139">
        <v>183.3</v>
      </c>
      <c r="X827" s="242">
        <v>0</v>
      </c>
      <c r="Y827" s="243">
        <v>957.2</v>
      </c>
      <c r="Z827" s="139">
        <v>774.9</v>
      </c>
      <c r="AA827" s="139">
        <v>0</v>
      </c>
      <c r="AB827" s="139">
        <v>0</v>
      </c>
      <c r="AC827" s="139">
        <v>0</v>
      </c>
      <c r="AD827" s="149">
        <v>0</v>
      </c>
      <c r="AE827" s="139">
        <v>0</v>
      </c>
      <c r="AF827" s="139">
        <v>0</v>
      </c>
      <c r="AG827" s="140">
        <v>182.3</v>
      </c>
      <c r="AH827" s="142">
        <v>0</v>
      </c>
      <c r="AI827" s="247">
        <v>-1</v>
      </c>
      <c r="AJ827" s="138">
        <v>0</v>
      </c>
      <c r="AK827" s="138">
        <v>0</v>
      </c>
      <c r="AL827" s="138">
        <v>0</v>
      </c>
      <c r="AM827" s="138">
        <v>0</v>
      </c>
      <c r="AN827" s="138">
        <v>0</v>
      </c>
      <c r="AO827" s="138">
        <v>0</v>
      </c>
      <c r="AP827" s="138">
        <v>0</v>
      </c>
      <c r="AQ827" s="138">
        <v>-1</v>
      </c>
      <c r="AR827" s="241">
        <v>0</v>
      </c>
      <c r="AS827" s="247">
        <v>99.895637653934472</v>
      </c>
      <c r="AT827" s="138">
        <v>100</v>
      </c>
      <c r="AU827" s="138">
        <v>0</v>
      </c>
      <c r="AV827" s="138">
        <v>0</v>
      </c>
      <c r="AW827" s="138">
        <v>0</v>
      </c>
      <c r="AX827" s="138">
        <v>0</v>
      </c>
      <c r="AY827" s="138">
        <v>0</v>
      </c>
      <c r="AZ827" s="138">
        <v>0</v>
      </c>
      <c r="BA827" s="138">
        <v>99.454446262956893</v>
      </c>
      <c r="BB827" s="241">
        <v>0</v>
      </c>
    </row>
    <row r="828" spans="1:54" s="174" customFormat="1" ht="18" customHeight="1" x14ac:dyDescent="0.25">
      <c r="A828" s="244">
        <v>21</v>
      </c>
      <c r="B828" s="245">
        <v>227400</v>
      </c>
      <c r="C828" s="238">
        <v>821</v>
      </c>
      <c r="D828" s="239" t="s">
        <v>1925</v>
      </c>
      <c r="E828" s="247">
        <v>494.90000000000003</v>
      </c>
      <c r="F828" s="138">
        <v>422.1</v>
      </c>
      <c r="G828" s="138">
        <v>0</v>
      </c>
      <c r="H828" s="138">
        <v>0</v>
      </c>
      <c r="I828" s="138">
        <v>0</v>
      </c>
      <c r="J828" s="138">
        <v>0</v>
      </c>
      <c r="K828" s="138">
        <v>0</v>
      </c>
      <c r="L828" s="138">
        <v>0</v>
      </c>
      <c r="M828" s="138">
        <v>72.8</v>
      </c>
      <c r="N828" s="241">
        <v>0</v>
      </c>
      <c r="O828" s="240">
        <v>556.9</v>
      </c>
      <c r="P828" s="138">
        <v>484.1</v>
      </c>
      <c r="Q828" s="139">
        <v>0</v>
      </c>
      <c r="R828" s="139">
        <v>0</v>
      </c>
      <c r="S828" s="138">
        <v>0</v>
      </c>
      <c r="T828" s="139">
        <v>0</v>
      </c>
      <c r="U828" s="139">
        <v>0</v>
      </c>
      <c r="V828" s="139">
        <v>0</v>
      </c>
      <c r="W828" s="139">
        <v>72.8</v>
      </c>
      <c r="X828" s="242">
        <v>0</v>
      </c>
      <c r="Y828" s="243">
        <v>454.9</v>
      </c>
      <c r="Z828" s="139">
        <v>382.1</v>
      </c>
      <c r="AA828" s="139">
        <v>0</v>
      </c>
      <c r="AB828" s="139">
        <v>0</v>
      </c>
      <c r="AC828" s="139">
        <v>0</v>
      </c>
      <c r="AD828" s="149">
        <v>0</v>
      </c>
      <c r="AE828" s="139">
        <v>0</v>
      </c>
      <c r="AF828" s="139">
        <v>0</v>
      </c>
      <c r="AG828" s="140">
        <v>72.8</v>
      </c>
      <c r="AH828" s="142">
        <v>0</v>
      </c>
      <c r="AI828" s="247">
        <v>-102</v>
      </c>
      <c r="AJ828" s="138">
        <v>-102</v>
      </c>
      <c r="AK828" s="138">
        <v>0</v>
      </c>
      <c r="AL828" s="138">
        <v>0</v>
      </c>
      <c r="AM828" s="138">
        <v>0</v>
      </c>
      <c r="AN828" s="138">
        <v>0</v>
      </c>
      <c r="AO828" s="138">
        <v>0</v>
      </c>
      <c r="AP828" s="138">
        <v>0</v>
      </c>
      <c r="AQ828" s="138">
        <v>0</v>
      </c>
      <c r="AR828" s="241">
        <v>0</v>
      </c>
      <c r="AS828" s="247">
        <v>81.684323936074705</v>
      </c>
      <c r="AT828" s="138">
        <v>78.929973146044205</v>
      </c>
      <c r="AU828" s="138">
        <v>0</v>
      </c>
      <c r="AV828" s="138">
        <v>0</v>
      </c>
      <c r="AW828" s="138">
        <v>0</v>
      </c>
      <c r="AX828" s="138">
        <v>0</v>
      </c>
      <c r="AY828" s="138">
        <v>0</v>
      </c>
      <c r="AZ828" s="138">
        <v>0</v>
      </c>
      <c r="BA828" s="138">
        <v>100</v>
      </c>
      <c r="BB828" s="241">
        <v>0</v>
      </c>
    </row>
    <row r="829" spans="1:54" s="174" customFormat="1" ht="18" customHeight="1" x14ac:dyDescent="0.25">
      <c r="A829" s="244">
        <v>0</v>
      </c>
      <c r="B829" s="244"/>
      <c r="C829" s="238">
        <v>822</v>
      </c>
      <c r="D829" s="239"/>
      <c r="E829" s="240">
        <v>0</v>
      </c>
      <c r="F829" s="138"/>
      <c r="G829" s="138"/>
      <c r="H829" s="138"/>
      <c r="I829" s="138"/>
      <c r="J829" s="138"/>
      <c r="K829" s="138"/>
      <c r="L829" s="138"/>
      <c r="M829" s="138"/>
      <c r="N829" s="241"/>
      <c r="O829" s="240">
        <v>0</v>
      </c>
      <c r="P829" s="138">
        <v>0</v>
      </c>
      <c r="Q829" s="139"/>
      <c r="R829" s="139"/>
      <c r="S829" s="138">
        <v>0</v>
      </c>
      <c r="T829" s="139">
        <v>0</v>
      </c>
      <c r="U829" s="139"/>
      <c r="V829" s="139"/>
      <c r="W829" s="139"/>
      <c r="X829" s="242"/>
      <c r="Y829" s="243">
        <v>0</v>
      </c>
      <c r="Z829" s="139" t="s">
        <v>2143</v>
      </c>
      <c r="AA829" s="139"/>
      <c r="AB829" s="139"/>
      <c r="AC829" s="139">
        <v>0</v>
      </c>
      <c r="AD829" s="149">
        <v>0</v>
      </c>
      <c r="AE829" s="139"/>
      <c r="AF829" s="139"/>
      <c r="AG829" s="140"/>
      <c r="AH829" s="142"/>
      <c r="AI829" s="240">
        <v>0</v>
      </c>
      <c r="AJ829" s="138" t="e">
        <v>#VALUE!</v>
      </c>
      <c r="AK829" s="138">
        <v>0</v>
      </c>
      <c r="AL829" s="138">
        <v>0</v>
      </c>
      <c r="AM829" s="138">
        <v>0</v>
      </c>
      <c r="AN829" s="138">
        <v>0</v>
      </c>
      <c r="AO829" s="138">
        <v>0</v>
      </c>
      <c r="AP829" s="138">
        <v>0</v>
      </c>
      <c r="AQ829" s="138">
        <v>0</v>
      </c>
      <c r="AR829" s="241">
        <v>0</v>
      </c>
      <c r="AS829" s="240">
        <v>0</v>
      </c>
      <c r="AT829" s="138">
        <v>0</v>
      </c>
      <c r="AU829" s="138">
        <v>0</v>
      </c>
      <c r="AV829" s="138">
        <v>0</v>
      </c>
      <c r="AW829" s="138">
        <v>0</v>
      </c>
      <c r="AX829" s="138">
        <v>0</v>
      </c>
      <c r="AY829" s="138">
        <v>0</v>
      </c>
      <c r="AZ829" s="138">
        <v>0</v>
      </c>
      <c r="BA829" s="138">
        <v>0</v>
      </c>
      <c r="BB829" s="241">
        <v>0</v>
      </c>
    </row>
    <row r="830" spans="1:54" s="174" customFormat="1" ht="18" customHeight="1" x14ac:dyDescent="0.25">
      <c r="A830" s="244">
        <v>20</v>
      </c>
      <c r="B830" s="245">
        <v>227800</v>
      </c>
      <c r="C830" s="238">
        <v>823</v>
      </c>
      <c r="D830" s="246" t="s">
        <v>1926</v>
      </c>
      <c r="E830" s="247">
        <v>232843.10000000003</v>
      </c>
      <c r="F830" s="144">
        <v>192658.5</v>
      </c>
      <c r="G830" s="144">
        <v>0</v>
      </c>
      <c r="H830" s="144">
        <v>3819.6</v>
      </c>
      <c r="I830" s="144">
        <v>4604.7</v>
      </c>
      <c r="J830" s="144">
        <v>0</v>
      </c>
      <c r="K830" s="144">
        <v>0</v>
      </c>
      <c r="L830" s="144">
        <v>1555.4</v>
      </c>
      <c r="M830" s="144">
        <v>28358.699999999997</v>
      </c>
      <c r="N830" s="248">
        <v>1846.2</v>
      </c>
      <c r="O830" s="247">
        <v>250469.80000000002</v>
      </c>
      <c r="P830" s="144">
        <v>208901.40000000002</v>
      </c>
      <c r="Q830" s="144">
        <v>0</v>
      </c>
      <c r="R830" s="144">
        <v>91.3</v>
      </c>
      <c r="S830" s="144">
        <v>4235.5</v>
      </c>
      <c r="T830" s="144">
        <v>4604.7</v>
      </c>
      <c r="U830" s="144">
        <v>0</v>
      </c>
      <c r="V830" s="144">
        <v>2432</v>
      </c>
      <c r="W830" s="144">
        <v>28358.699999999997</v>
      </c>
      <c r="X830" s="248">
        <v>1846.2</v>
      </c>
      <c r="Y830" s="247">
        <v>246899.05070000005</v>
      </c>
      <c r="Z830" s="144">
        <v>207560.92070000002</v>
      </c>
      <c r="AA830" s="144">
        <v>0</v>
      </c>
      <c r="AB830" s="144">
        <v>88.74</v>
      </c>
      <c r="AC830" s="144">
        <v>4181.9652000000006</v>
      </c>
      <c r="AD830" s="149">
        <v>3689.7457999999997</v>
      </c>
      <c r="AE830" s="144">
        <v>0</v>
      </c>
      <c r="AF830" s="144">
        <v>2417.3537999999999</v>
      </c>
      <c r="AG830" s="144">
        <v>27114.125200000002</v>
      </c>
      <c r="AH830" s="248">
        <v>1846.2</v>
      </c>
      <c r="AI830" s="247">
        <v>-3570.7492999999668</v>
      </c>
      <c r="AJ830" s="144">
        <v>-1340.4793000000063</v>
      </c>
      <c r="AK830" s="144">
        <v>0</v>
      </c>
      <c r="AL830" s="144">
        <v>-2.5600000000000023</v>
      </c>
      <c r="AM830" s="144">
        <v>-53.53479999999945</v>
      </c>
      <c r="AN830" s="144">
        <v>-914.95420000000013</v>
      </c>
      <c r="AO830" s="144">
        <v>0</v>
      </c>
      <c r="AP830" s="144">
        <v>-14.646200000000135</v>
      </c>
      <c r="AQ830" s="144">
        <v>-1244.5747999999949</v>
      </c>
      <c r="AR830" s="248">
        <v>0</v>
      </c>
      <c r="AS830" s="247">
        <v>98.574379306407408</v>
      </c>
      <c r="AT830" s="144">
        <v>99.358319618729212</v>
      </c>
      <c r="AU830" s="144">
        <v>0</v>
      </c>
      <c r="AV830" s="144">
        <v>97.196056955093098</v>
      </c>
      <c r="AW830" s="144">
        <v>98.736045331129745</v>
      </c>
      <c r="AX830" s="144">
        <v>80.129993267748162</v>
      </c>
      <c r="AY830" s="144">
        <v>0</v>
      </c>
      <c r="AZ830" s="144">
        <v>99.397771381578934</v>
      </c>
      <c r="BA830" s="144">
        <v>95.61131222517254</v>
      </c>
      <c r="BB830" s="248">
        <v>100</v>
      </c>
    </row>
    <row r="831" spans="1:54" s="237" customFormat="1" ht="18" customHeight="1" x14ac:dyDescent="0.2">
      <c r="A831" s="244">
        <v>22</v>
      </c>
      <c r="B831" s="245">
        <v>227800</v>
      </c>
      <c r="C831" s="238">
        <v>824</v>
      </c>
      <c r="D831" s="246" t="s">
        <v>1265</v>
      </c>
      <c r="E831" s="247">
        <v>158479.1</v>
      </c>
      <c r="F831" s="144">
        <v>132713.60000000001</v>
      </c>
      <c r="G831" s="144">
        <v>0</v>
      </c>
      <c r="H831" s="144">
        <v>2031.8</v>
      </c>
      <c r="I831" s="144">
        <v>4457.7</v>
      </c>
      <c r="J831" s="144">
        <v>0</v>
      </c>
      <c r="K831" s="144">
        <v>0</v>
      </c>
      <c r="L831" s="144">
        <v>0</v>
      </c>
      <c r="M831" s="144">
        <v>17429.8</v>
      </c>
      <c r="N831" s="248">
        <v>1846.2</v>
      </c>
      <c r="O831" s="247">
        <v>170025.9</v>
      </c>
      <c r="P831" s="144">
        <v>143933.9</v>
      </c>
      <c r="Q831" s="144">
        <v>0</v>
      </c>
      <c r="R831" s="144">
        <v>91.3</v>
      </c>
      <c r="S831" s="144">
        <v>2267</v>
      </c>
      <c r="T831" s="144">
        <v>4457.7</v>
      </c>
      <c r="U831" s="144">
        <v>0</v>
      </c>
      <c r="V831" s="144">
        <v>0</v>
      </c>
      <c r="W831" s="144">
        <v>17429.8</v>
      </c>
      <c r="X831" s="248">
        <v>1846.2</v>
      </c>
      <c r="Y831" s="247">
        <v>168352.66130000001</v>
      </c>
      <c r="Z831" s="144">
        <v>143933.9</v>
      </c>
      <c r="AA831" s="144">
        <v>0</v>
      </c>
      <c r="AB831" s="144">
        <v>88.74</v>
      </c>
      <c r="AC831" s="144">
        <v>2267</v>
      </c>
      <c r="AD831" s="149">
        <v>3623.3157999999999</v>
      </c>
      <c r="AE831" s="144">
        <v>0</v>
      </c>
      <c r="AF831" s="144">
        <v>0</v>
      </c>
      <c r="AG831" s="144">
        <v>16593.505499999999</v>
      </c>
      <c r="AH831" s="248">
        <v>1846.2</v>
      </c>
      <c r="AI831" s="247">
        <v>-1673.2386999999871</v>
      </c>
      <c r="AJ831" s="144">
        <v>0</v>
      </c>
      <c r="AK831" s="144">
        <v>0</v>
      </c>
      <c r="AL831" s="144">
        <v>-2.5600000000000023</v>
      </c>
      <c r="AM831" s="144">
        <v>0</v>
      </c>
      <c r="AN831" s="144">
        <v>-834.38419999999996</v>
      </c>
      <c r="AO831" s="144">
        <v>0</v>
      </c>
      <c r="AP831" s="144">
        <v>0</v>
      </c>
      <c r="AQ831" s="144">
        <v>-836.29449999999997</v>
      </c>
      <c r="AR831" s="248">
        <v>0</v>
      </c>
      <c r="AS831" s="247">
        <v>99.015891872944067</v>
      </c>
      <c r="AT831" s="144">
        <v>100</v>
      </c>
      <c r="AU831" s="144">
        <v>0</v>
      </c>
      <c r="AV831" s="144">
        <v>97.196056955093098</v>
      </c>
      <c r="AW831" s="144">
        <v>100</v>
      </c>
      <c r="AX831" s="144">
        <v>81.282181393992417</v>
      </c>
      <c r="AY831" s="144">
        <v>0</v>
      </c>
      <c r="AZ831" s="144">
        <v>0</v>
      </c>
      <c r="BA831" s="144">
        <v>95.201927159233037</v>
      </c>
      <c r="BB831" s="248">
        <v>100</v>
      </c>
    </row>
    <row r="832" spans="1:54" s="237" customFormat="1" ht="18" customHeight="1" x14ac:dyDescent="0.2">
      <c r="A832" s="244">
        <v>21</v>
      </c>
      <c r="B832" s="245">
        <v>227800</v>
      </c>
      <c r="C832" s="238">
        <v>825</v>
      </c>
      <c r="D832" s="246" t="s">
        <v>1266</v>
      </c>
      <c r="E832" s="247">
        <v>74364.000000000015</v>
      </c>
      <c r="F832" s="144">
        <v>59944.900000000009</v>
      </c>
      <c r="G832" s="144">
        <v>0</v>
      </c>
      <c r="H832" s="144">
        <v>1787.8</v>
      </c>
      <c r="I832" s="144">
        <v>147</v>
      </c>
      <c r="J832" s="144">
        <v>0</v>
      </c>
      <c r="K832" s="144">
        <v>0</v>
      </c>
      <c r="L832" s="144">
        <v>1555.4</v>
      </c>
      <c r="M832" s="144">
        <v>10928.9</v>
      </c>
      <c r="N832" s="248">
        <v>0</v>
      </c>
      <c r="O832" s="247">
        <v>80443.900000000009</v>
      </c>
      <c r="P832" s="144">
        <v>64967.500000000015</v>
      </c>
      <c r="Q832" s="144">
        <v>0</v>
      </c>
      <c r="R832" s="144">
        <v>0</v>
      </c>
      <c r="S832" s="144">
        <v>1968.5</v>
      </c>
      <c r="T832" s="144">
        <v>147</v>
      </c>
      <c r="U832" s="144">
        <v>0</v>
      </c>
      <c r="V832" s="144">
        <v>2432</v>
      </c>
      <c r="W832" s="144">
        <v>10928.9</v>
      </c>
      <c r="X832" s="248">
        <v>0</v>
      </c>
      <c r="Y832" s="247">
        <v>78546.3894</v>
      </c>
      <c r="Z832" s="144">
        <v>63627.020700000008</v>
      </c>
      <c r="AA832" s="144">
        <v>0</v>
      </c>
      <c r="AB832" s="144">
        <v>0</v>
      </c>
      <c r="AC832" s="144">
        <v>1914.9652000000001</v>
      </c>
      <c r="AD832" s="149">
        <v>66.430000000000007</v>
      </c>
      <c r="AE832" s="144">
        <v>0</v>
      </c>
      <c r="AF832" s="144">
        <v>2417.3537999999999</v>
      </c>
      <c r="AG832" s="144">
        <v>10520.619700000001</v>
      </c>
      <c r="AH832" s="248">
        <v>0</v>
      </c>
      <c r="AI832" s="247">
        <v>-1897.5106000000087</v>
      </c>
      <c r="AJ832" s="144">
        <v>-1340.4793000000063</v>
      </c>
      <c r="AK832" s="144">
        <v>0</v>
      </c>
      <c r="AL832" s="144">
        <v>0</v>
      </c>
      <c r="AM832" s="144">
        <v>-53.534799999999905</v>
      </c>
      <c r="AN832" s="144">
        <v>-80.569999999999993</v>
      </c>
      <c r="AO832" s="144">
        <v>0</v>
      </c>
      <c r="AP832" s="144">
        <v>-14.646200000000135</v>
      </c>
      <c r="AQ832" s="144">
        <v>-408.28029999999853</v>
      </c>
      <c r="AR832" s="248">
        <v>0</v>
      </c>
      <c r="AS832" s="247">
        <v>97.641200140719178</v>
      </c>
      <c r="AT832" s="144">
        <v>97.936692500096186</v>
      </c>
      <c r="AU832" s="144">
        <v>0</v>
      </c>
      <c r="AV832" s="144">
        <v>0</v>
      </c>
      <c r="AW832" s="144">
        <v>97.280426720853441</v>
      </c>
      <c r="AX832" s="144">
        <v>45.190476190476197</v>
      </c>
      <c r="AY832" s="144">
        <v>0</v>
      </c>
      <c r="AZ832" s="144">
        <v>99.397771381578934</v>
      </c>
      <c r="BA832" s="144">
        <v>96.264214147809952</v>
      </c>
      <c r="BB832" s="248">
        <v>0</v>
      </c>
    </row>
    <row r="833" spans="1:54" s="174" customFormat="1" ht="30.75" customHeight="1" x14ac:dyDescent="0.25">
      <c r="A833" s="244">
        <v>22</v>
      </c>
      <c r="B833" s="245">
        <v>227800</v>
      </c>
      <c r="C833" s="238">
        <v>826</v>
      </c>
      <c r="D833" s="239" t="s">
        <v>1291</v>
      </c>
      <c r="E833" s="247">
        <v>158479.1</v>
      </c>
      <c r="F833" s="138">
        <v>132713.60000000001</v>
      </c>
      <c r="G833" s="138">
        <v>0</v>
      </c>
      <c r="H833" s="138">
        <v>2031.8</v>
      </c>
      <c r="I833" s="138">
        <v>4457.7</v>
      </c>
      <c r="J833" s="138">
        <v>0</v>
      </c>
      <c r="K833" s="138">
        <v>0</v>
      </c>
      <c r="L833" s="138">
        <v>0</v>
      </c>
      <c r="M833" s="138">
        <v>17429.8</v>
      </c>
      <c r="N833" s="241">
        <v>1846.2</v>
      </c>
      <c r="O833" s="240">
        <v>170025.9</v>
      </c>
      <c r="P833" s="138">
        <v>143933.9</v>
      </c>
      <c r="Q833" s="139">
        <v>0</v>
      </c>
      <c r="R833" s="139">
        <v>91.3</v>
      </c>
      <c r="S833" s="138">
        <v>2267</v>
      </c>
      <c r="T833" s="139">
        <v>4457.7</v>
      </c>
      <c r="U833" s="139">
        <v>0</v>
      </c>
      <c r="V833" s="139">
        <v>0</v>
      </c>
      <c r="W833" s="139">
        <v>17429.8</v>
      </c>
      <c r="X833" s="242">
        <v>1846.2</v>
      </c>
      <c r="Y833" s="243">
        <v>168352.66130000001</v>
      </c>
      <c r="Z833" s="139">
        <v>143933.9</v>
      </c>
      <c r="AA833" s="139">
        <v>0</v>
      </c>
      <c r="AB833" s="139">
        <v>88.74</v>
      </c>
      <c r="AC833" s="139">
        <v>2267</v>
      </c>
      <c r="AD833" s="149">
        <v>3623.3157999999999</v>
      </c>
      <c r="AE833" s="139">
        <v>0</v>
      </c>
      <c r="AF833" s="139">
        <v>0</v>
      </c>
      <c r="AG833" s="140">
        <v>16593.505499999999</v>
      </c>
      <c r="AH833" s="142">
        <v>1846.2</v>
      </c>
      <c r="AI833" s="247">
        <v>-1673.2386999999871</v>
      </c>
      <c r="AJ833" s="138">
        <v>0</v>
      </c>
      <c r="AK833" s="138">
        <v>0</v>
      </c>
      <c r="AL833" s="138">
        <v>-2.5600000000000023</v>
      </c>
      <c r="AM833" s="138">
        <v>0</v>
      </c>
      <c r="AN833" s="138">
        <v>-834.38419999999996</v>
      </c>
      <c r="AO833" s="138">
        <v>0</v>
      </c>
      <c r="AP833" s="138">
        <v>0</v>
      </c>
      <c r="AQ833" s="138">
        <v>-836.29449999999997</v>
      </c>
      <c r="AR833" s="241">
        <v>0</v>
      </c>
      <c r="AS833" s="247">
        <v>99.015891872944067</v>
      </c>
      <c r="AT833" s="138">
        <v>100</v>
      </c>
      <c r="AU833" s="138">
        <v>0</v>
      </c>
      <c r="AV833" s="138">
        <v>97.196056955093098</v>
      </c>
      <c r="AW833" s="138">
        <v>100</v>
      </c>
      <c r="AX833" s="138">
        <v>81.282181393992417</v>
      </c>
      <c r="AY833" s="138">
        <v>0</v>
      </c>
      <c r="AZ833" s="138">
        <v>0</v>
      </c>
      <c r="BA833" s="138">
        <v>95.201927159233037</v>
      </c>
      <c r="BB833" s="241">
        <v>100</v>
      </c>
    </row>
    <row r="834" spans="1:54" s="174" customFormat="1" ht="18" customHeight="1" x14ac:dyDescent="0.25">
      <c r="A834" s="244">
        <v>21</v>
      </c>
      <c r="B834" s="245">
        <v>227800</v>
      </c>
      <c r="C834" s="238">
        <v>827</v>
      </c>
      <c r="D834" s="239" t="s">
        <v>1927</v>
      </c>
      <c r="E834" s="247">
        <v>725.6</v>
      </c>
      <c r="F834" s="138">
        <v>631.70000000000005</v>
      </c>
      <c r="G834" s="138">
        <v>0</v>
      </c>
      <c r="H834" s="138">
        <v>0</v>
      </c>
      <c r="I834" s="138">
        <v>0</v>
      </c>
      <c r="J834" s="138">
        <v>0</v>
      </c>
      <c r="K834" s="138">
        <v>0</v>
      </c>
      <c r="L834" s="138">
        <v>0</v>
      </c>
      <c r="M834" s="138">
        <v>93.9</v>
      </c>
      <c r="N834" s="241">
        <v>0</v>
      </c>
      <c r="O834" s="240">
        <v>806.6</v>
      </c>
      <c r="P834" s="138">
        <v>712.7</v>
      </c>
      <c r="Q834" s="139">
        <v>0</v>
      </c>
      <c r="R834" s="139">
        <v>0</v>
      </c>
      <c r="S834" s="138">
        <v>0</v>
      </c>
      <c r="T834" s="139">
        <v>0</v>
      </c>
      <c r="U834" s="139">
        <v>0</v>
      </c>
      <c r="V834" s="139">
        <v>0</v>
      </c>
      <c r="W834" s="139">
        <v>93.9</v>
      </c>
      <c r="X834" s="242">
        <v>0</v>
      </c>
      <c r="Y834" s="243">
        <v>797.4</v>
      </c>
      <c r="Z834" s="139">
        <v>703.5</v>
      </c>
      <c r="AA834" s="139">
        <v>0</v>
      </c>
      <c r="AB834" s="139">
        <v>0</v>
      </c>
      <c r="AC834" s="139">
        <v>0</v>
      </c>
      <c r="AD834" s="149">
        <v>0</v>
      </c>
      <c r="AE834" s="139">
        <v>0</v>
      </c>
      <c r="AF834" s="139">
        <v>0</v>
      </c>
      <c r="AG834" s="140">
        <v>93.890799999999999</v>
      </c>
      <c r="AH834" s="142">
        <v>0</v>
      </c>
      <c r="AI834" s="247">
        <v>-9.2000000000000455</v>
      </c>
      <c r="AJ834" s="138">
        <v>-9.2000000000000455</v>
      </c>
      <c r="AK834" s="138">
        <v>0</v>
      </c>
      <c r="AL834" s="138">
        <v>0</v>
      </c>
      <c r="AM834" s="138">
        <v>0</v>
      </c>
      <c r="AN834" s="138">
        <v>0</v>
      </c>
      <c r="AO834" s="138">
        <v>0</v>
      </c>
      <c r="AP834" s="138">
        <v>0</v>
      </c>
      <c r="AQ834" s="138">
        <v>-9.2000000000069804E-3</v>
      </c>
      <c r="AR834" s="241">
        <v>0</v>
      </c>
      <c r="AS834" s="247">
        <v>98.85940986858418</v>
      </c>
      <c r="AT834" s="138">
        <v>98.709134278097366</v>
      </c>
      <c r="AU834" s="138">
        <v>0</v>
      </c>
      <c r="AV834" s="138">
        <v>0</v>
      </c>
      <c r="AW834" s="138">
        <v>0</v>
      </c>
      <c r="AX834" s="138">
        <v>0</v>
      </c>
      <c r="AY834" s="138">
        <v>0</v>
      </c>
      <c r="AZ834" s="138">
        <v>0</v>
      </c>
      <c r="BA834" s="138">
        <v>99.990202342917982</v>
      </c>
      <c r="BB834" s="241">
        <v>0</v>
      </c>
    </row>
    <row r="835" spans="1:54" s="174" customFormat="1" ht="18" customHeight="1" x14ac:dyDescent="0.25">
      <c r="A835" s="244">
        <v>21</v>
      </c>
      <c r="B835" s="245">
        <v>227800</v>
      </c>
      <c r="C835" s="238">
        <v>828</v>
      </c>
      <c r="D835" s="239" t="s">
        <v>1928</v>
      </c>
      <c r="E835" s="247">
        <v>2046.3000000000002</v>
      </c>
      <c r="F835" s="138">
        <v>1699.4</v>
      </c>
      <c r="G835" s="138">
        <v>0</v>
      </c>
      <c r="H835" s="138">
        <v>0</v>
      </c>
      <c r="I835" s="138">
        <v>0</v>
      </c>
      <c r="J835" s="138">
        <v>0</v>
      </c>
      <c r="K835" s="138">
        <v>0</v>
      </c>
      <c r="L835" s="138">
        <v>0</v>
      </c>
      <c r="M835" s="138">
        <v>346.9</v>
      </c>
      <c r="N835" s="241">
        <v>0</v>
      </c>
      <c r="O835" s="240">
        <v>2204.6999999999998</v>
      </c>
      <c r="P835" s="138">
        <v>1857.8</v>
      </c>
      <c r="Q835" s="139">
        <v>0</v>
      </c>
      <c r="R835" s="139">
        <v>0</v>
      </c>
      <c r="S835" s="138">
        <v>0</v>
      </c>
      <c r="T835" s="139">
        <v>0</v>
      </c>
      <c r="U835" s="139">
        <v>0</v>
      </c>
      <c r="V835" s="139">
        <v>0</v>
      </c>
      <c r="W835" s="139">
        <v>346.9</v>
      </c>
      <c r="X835" s="242">
        <v>0</v>
      </c>
      <c r="Y835" s="243">
        <v>2204.6999999999998</v>
      </c>
      <c r="Z835" s="139">
        <v>1857.8</v>
      </c>
      <c r="AA835" s="139">
        <v>0</v>
      </c>
      <c r="AB835" s="139">
        <v>0</v>
      </c>
      <c r="AC835" s="139">
        <v>0</v>
      </c>
      <c r="AD835" s="149">
        <v>0</v>
      </c>
      <c r="AE835" s="139">
        <v>0</v>
      </c>
      <c r="AF835" s="139">
        <v>0</v>
      </c>
      <c r="AG835" s="140">
        <v>346.9</v>
      </c>
      <c r="AH835" s="142">
        <v>0</v>
      </c>
      <c r="AI835" s="247">
        <v>0</v>
      </c>
      <c r="AJ835" s="138">
        <v>0</v>
      </c>
      <c r="AK835" s="138">
        <v>0</v>
      </c>
      <c r="AL835" s="138">
        <v>0</v>
      </c>
      <c r="AM835" s="138">
        <v>0</v>
      </c>
      <c r="AN835" s="138">
        <v>0</v>
      </c>
      <c r="AO835" s="138">
        <v>0</v>
      </c>
      <c r="AP835" s="138">
        <v>0</v>
      </c>
      <c r="AQ835" s="138">
        <v>0</v>
      </c>
      <c r="AR835" s="241">
        <v>0</v>
      </c>
      <c r="AS835" s="247">
        <v>100</v>
      </c>
      <c r="AT835" s="138">
        <v>100</v>
      </c>
      <c r="AU835" s="138">
        <v>0</v>
      </c>
      <c r="AV835" s="138">
        <v>0</v>
      </c>
      <c r="AW835" s="138">
        <v>0</v>
      </c>
      <c r="AX835" s="138">
        <v>0</v>
      </c>
      <c r="AY835" s="138">
        <v>0</v>
      </c>
      <c r="AZ835" s="138">
        <v>0</v>
      </c>
      <c r="BA835" s="138">
        <v>100</v>
      </c>
      <c r="BB835" s="241">
        <v>0</v>
      </c>
    </row>
    <row r="836" spans="1:54" s="174" customFormat="1" ht="18" customHeight="1" x14ac:dyDescent="0.25">
      <c r="A836" s="244">
        <v>21</v>
      </c>
      <c r="B836" s="245">
        <v>227800</v>
      </c>
      <c r="C836" s="238">
        <v>829</v>
      </c>
      <c r="D836" s="239" t="s">
        <v>1929</v>
      </c>
      <c r="E836" s="247">
        <v>1523.8999999999999</v>
      </c>
      <c r="F836" s="138">
        <v>1289.5999999999999</v>
      </c>
      <c r="G836" s="138">
        <v>0</v>
      </c>
      <c r="H836" s="138">
        <v>0</v>
      </c>
      <c r="I836" s="138">
        <v>0</v>
      </c>
      <c r="J836" s="138">
        <v>0</v>
      </c>
      <c r="K836" s="138">
        <v>0</v>
      </c>
      <c r="L836" s="138">
        <v>0</v>
      </c>
      <c r="M836" s="138">
        <v>234.3</v>
      </c>
      <c r="N836" s="241">
        <v>0</v>
      </c>
      <c r="O836" s="240">
        <v>1631.6999999999998</v>
      </c>
      <c r="P836" s="138">
        <v>1397.4</v>
      </c>
      <c r="Q836" s="139">
        <v>0</v>
      </c>
      <c r="R836" s="139">
        <v>0</v>
      </c>
      <c r="S836" s="138">
        <v>0</v>
      </c>
      <c r="T836" s="139">
        <v>0</v>
      </c>
      <c r="U836" s="139">
        <v>0</v>
      </c>
      <c r="V836" s="139">
        <v>0</v>
      </c>
      <c r="W836" s="139">
        <v>234.3</v>
      </c>
      <c r="X836" s="242">
        <v>0</v>
      </c>
      <c r="Y836" s="243">
        <v>1624.3969999999999</v>
      </c>
      <c r="Z836" s="139">
        <v>1390.1123</v>
      </c>
      <c r="AA836" s="139">
        <v>0</v>
      </c>
      <c r="AB836" s="139">
        <v>0</v>
      </c>
      <c r="AC836" s="139">
        <v>0</v>
      </c>
      <c r="AD836" s="149">
        <v>0</v>
      </c>
      <c r="AE836" s="139">
        <v>0</v>
      </c>
      <c r="AF836" s="139">
        <v>0</v>
      </c>
      <c r="AG836" s="140">
        <v>234.28469999999999</v>
      </c>
      <c r="AH836" s="142">
        <v>0</v>
      </c>
      <c r="AI836" s="247">
        <v>-7.3029999999998836</v>
      </c>
      <c r="AJ836" s="138">
        <v>-7.2877000000000862</v>
      </c>
      <c r="AK836" s="138">
        <v>0</v>
      </c>
      <c r="AL836" s="138">
        <v>0</v>
      </c>
      <c r="AM836" s="138">
        <v>0</v>
      </c>
      <c r="AN836" s="138">
        <v>0</v>
      </c>
      <c r="AO836" s="138">
        <v>0</v>
      </c>
      <c r="AP836" s="138">
        <v>0</v>
      </c>
      <c r="AQ836" s="138">
        <v>-1.5300000000024738E-2</v>
      </c>
      <c r="AR836" s="241">
        <v>0</v>
      </c>
      <c r="AS836" s="247">
        <v>99.55242998100141</v>
      </c>
      <c r="AT836" s="138">
        <v>99.478481465578923</v>
      </c>
      <c r="AU836" s="138">
        <v>0</v>
      </c>
      <c r="AV836" s="138">
        <v>0</v>
      </c>
      <c r="AW836" s="138">
        <v>0</v>
      </c>
      <c r="AX836" s="138">
        <v>0</v>
      </c>
      <c r="AY836" s="138">
        <v>0</v>
      </c>
      <c r="AZ836" s="138">
        <v>0</v>
      </c>
      <c r="BA836" s="138">
        <v>99.993469910371317</v>
      </c>
      <c r="BB836" s="241">
        <v>0</v>
      </c>
    </row>
    <row r="837" spans="1:54" s="174" customFormat="1" ht="18" customHeight="1" x14ac:dyDescent="0.25">
      <c r="A837" s="244">
        <v>21</v>
      </c>
      <c r="B837" s="245">
        <v>227800</v>
      </c>
      <c r="C837" s="238">
        <v>830</v>
      </c>
      <c r="D837" s="239" t="s">
        <v>1930</v>
      </c>
      <c r="E837" s="247">
        <v>1584.4</v>
      </c>
      <c r="F837" s="138">
        <v>1255.3</v>
      </c>
      <c r="G837" s="138">
        <v>0</v>
      </c>
      <c r="H837" s="138">
        <v>0</v>
      </c>
      <c r="I837" s="138">
        <v>0</v>
      </c>
      <c r="J837" s="138">
        <v>0</v>
      </c>
      <c r="K837" s="138">
        <v>0</v>
      </c>
      <c r="L837" s="138">
        <v>0</v>
      </c>
      <c r="M837" s="138">
        <v>329.1</v>
      </c>
      <c r="N837" s="241">
        <v>0</v>
      </c>
      <c r="O837" s="240">
        <v>1721.8</v>
      </c>
      <c r="P837" s="138">
        <v>1392.7</v>
      </c>
      <c r="Q837" s="139">
        <v>0</v>
      </c>
      <c r="R837" s="139">
        <v>0</v>
      </c>
      <c r="S837" s="138">
        <v>0</v>
      </c>
      <c r="T837" s="139">
        <v>0</v>
      </c>
      <c r="U837" s="139">
        <v>0</v>
      </c>
      <c r="V837" s="139">
        <v>0</v>
      </c>
      <c r="W837" s="139">
        <v>329.1</v>
      </c>
      <c r="X837" s="242">
        <v>0</v>
      </c>
      <c r="Y837" s="243">
        <v>1681.7959000000001</v>
      </c>
      <c r="Z837" s="139">
        <v>1352.7</v>
      </c>
      <c r="AA837" s="139">
        <v>0</v>
      </c>
      <c r="AB837" s="139">
        <v>0</v>
      </c>
      <c r="AC837" s="139">
        <v>0</v>
      </c>
      <c r="AD837" s="149">
        <v>0</v>
      </c>
      <c r="AE837" s="139">
        <v>0</v>
      </c>
      <c r="AF837" s="139">
        <v>0</v>
      </c>
      <c r="AG837" s="140">
        <v>329.09589999999997</v>
      </c>
      <c r="AH837" s="142">
        <v>0</v>
      </c>
      <c r="AI837" s="247">
        <v>-40.00409999999988</v>
      </c>
      <c r="AJ837" s="138">
        <v>-40</v>
      </c>
      <c r="AK837" s="138">
        <v>0</v>
      </c>
      <c r="AL837" s="138">
        <v>0</v>
      </c>
      <c r="AM837" s="138">
        <v>0</v>
      </c>
      <c r="AN837" s="138">
        <v>0</v>
      </c>
      <c r="AO837" s="138">
        <v>0</v>
      </c>
      <c r="AP837" s="138">
        <v>0</v>
      </c>
      <c r="AQ837" s="138">
        <v>-4.1000000000508408E-3</v>
      </c>
      <c r="AR837" s="241">
        <v>0</v>
      </c>
      <c r="AS837" s="247">
        <v>97.676611685445465</v>
      </c>
      <c r="AT837" s="138">
        <v>97.127881094277299</v>
      </c>
      <c r="AU837" s="138">
        <v>0</v>
      </c>
      <c r="AV837" s="138">
        <v>0</v>
      </c>
      <c r="AW837" s="138">
        <v>0</v>
      </c>
      <c r="AX837" s="138">
        <v>0</v>
      </c>
      <c r="AY837" s="138">
        <v>0</v>
      </c>
      <c r="AZ837" s="138">
        <v>0</v>
      </c>
      <c r="BA837" s="138">
        <v>99.998754178061361</v>
      </c>
      <c r="BB837" s="241">
        <v>0</v>
      </c>
    </row>
    <row r="838" spans="1:54" s="174" customFormat="1" ht="18" customHeight="1" x14ac:dyDescent="0.25">
      <c r="A838" s="244">
        <v>21</v>
      </c>
      <c r="B838" s="245">
        <v>227800</v>
      </c>
      <c r="C838" s="238">
        <v>831</v>
      </c>
      <c r="D838" s="239" t="s">
        <v>1931</v>
      </c>
      <c r="E838" s="247">
        <v>1826.8</v>
      </c>
      <c r="F838" s="138">
        <v>1440.1</v>
      </c>
      <c r="G838" s="138">
        <v>0</v>
      </c>
      <c r="H838" s="138">
        <v>0</v>
      </c>
      <c r="I838" s="138">
        <v>0</v>
      </c>
      <c r="J838" s="138">
        <v>0</v>
      </c>
      <c r="K838" s="138">
        <v>0</v>
      </c>
      <c r="L838" s="138">
        <v>0</v>
      </c>
      <c r="M838" s="138">
        <v>386.7</v>
      </c>
      <c r="N838" s="241">
        <v>0</v>
      </c>
      <c r="O838" s="240">
        <v>1982.8000000000006</v>
      </c>
      <c r="P838" s="138">
        <v>1596.1000000000001</v>
      </c>
      <c r="Q838" s="139">
        <v>0</v>
      </c>
      <c r="R838" s="139">
        <v>0</v>
      </c>
      <c r="S838" s="138">
        <v>0</v>
      </c>
      <c r="T838" s="139">
        <v>0</v>
      </c>
      <c r="U838" s="139">
        <v>0</v>
      </c>
      <c r="V838" s="139">
        <v>0</v>
      </c>
      <c r="W838" s="139">
        <v>386.7</v>
      </c>
      <c r="X838" s="242">
        <v>0</v>
      </c>
      <c r="Y838" s="243">
        <v>1982.8000000000002</v>
      </c>
      <c r="Z838" s="139">
        <v>1596.1000000000001</v>
      </c>
      <c r="AA838" s="139">
        <v>0</v>
      </c>
      <c r="AB838" s="139">
        <v>0</v>
      </c>
      <c r="AC838" s="139">
        <v>0</v>
      </c>
      <c r="AD838" s="149">
        <v>0</v>
      </c>
      <c r="AE838" s="139">
        <v>0</v>
      </c>
      <c r="AF838" s="139">
        <v>0</v>
      </c>
      <c r="AG838" s="140">
        <v>386.7</v>
      </c>
      <c r="AH838" s="142">
        <v>0</v>
      </c>
      <c r="AI838" s="247">
        <v>0</v>
      </c>
      <c r="AJ838" s="138">
        <v>0</v>
      </c>
      <c r="AK838" s="138">
        <v>0</v>
      </c>
      <c r="AL838" s="138">
        <v>0</v>
      </c>
      <c r="AM838" s="138">
        <v>0</v>
      </c>
      <c r="AN838" s="138">
        <v>0</v>
      </c>
      <c r="AO838" s="138">
        <v>0</v>
      </c>
      <c r="AP838" s="138">
        <v>0</v>
      </c>
      <c r="AQ838" s="138">
        <v>0</v>
      </c>
      <c r="AR838" s="241">
        <v>0</v>
      </c>
      <c r="AS838" s="247">
        <v>99.999999999999972</v>
      </c>
      <c r="AT838" s="138">
        <v>100</v>
      </c>
      <c r="AU838" s="138">
        <v>0</v>
      </c>
      <c r="AV838" s="138">
        <v>0</v>
      </c>
      <c r="AW838" s="138">
        <v>0</v>
      </c>
      <c r="AX838" s="138">
        <v>0</v>
      </c>
      <c r="AY838" s="138">
        <v>0</v>
      </c>
      <c r="AZ838" s="138">
        <v>0</v>
      </c>
      <c r="BA838" s="138">
        <v>100</v>
      </c>
      <c r="BB838" s="241">
        <v>0</v>
      </c>
    </row>
    <row r="839" spans="1:54" s="174" customFormat="1" ht="18" customHeight="1" x14ac:dyDescent="0.25">
      <c r="A839" s="244">
        <v>21</v>
      </c>
      <c r="B839" s="245">
        <v>227800</v>
      </c>
      <c r="C839" s="238">
        <v>832</v>
      </c>
      <c r="D839" s="239" t="s">
        <v>1932</v>
      </c>
      <c r="E839" s="247">
        <v>890.3</v>
      </c>
      <c r="F839" s="138">
        <v>785.9</v>
      </c>
      <c r="G839" s="138">
        <v>0</v>
      </c>
      <c r="H839" s="138">
        <v>0</v>
      </c>
      <c r="I839" s="138">
        <v>0</v>
      </c>
      <c r="J839" s="138">
        <v>0</v>
      </c>
      <c r="K839" s="138">
        <v>0</v>
      </c>
      <c r="L839" s="138">
        <v>0</v>
      </c>
      <c r="M839" s="138">
        <v>104.4</v>
      </c>
      <c r="N839" s="241">
        <v>0</v>
      </c>
      <c r="O839" s="240">
        <v>970.29999999999984</v>
      </c>
      <c r="P839" s="138">
        <v>865.9</v>
      </c>
      <c r="Q839" s="139">
        <v>0</v>
      </c>
      <c r="R839" s="139">
        <v>0</v>
      </c>
      <c r="S839" s="138">
        <v>0</v>
      </c>
      <c r="T839" s="139">
        <v>0</v>
      </c>
      <c r="U839" s="139">
        <v>0</v>
      </c>
      <c r="V839" s="139">
        <v>0</v>
      </c>
      <c r="W839" s="139">
        <v>104.4</v>
      </c>
      <c r="X839" s="242">
        <v>0</v>
      </c>
      <c r="Y839" s="243">
        <v>930.93629999999996</v>
      </c>
      <c r="Z839" s="139">
        <v>827.92219999999998</v>
      </c>
      <c r="AA839" s="139">
        <v>0</v>
      </c>
      <c r="AB839" s="139">
        <v>0</v>
      </c>
      <c r="AC839" s="139">
        <v>0</v>
      </c>
      <c r="AD839" s="149">
        <v>0</v>
      </c>
      <c r="AE839" s="139">
        <v>0</v>
      </c>
      <c r="AF839" s="139">
        <v>0</v>
      </c>
      <c r="AG839" s="140">
        <v>103.0141</v>
      </c>
      <c r="AH839" s="142">
        <v>0</v>
      </c>
      <c r="AI839" s="247">
        <v>-39.363699999999881</v>
      </c>
      <c r="AJ839" s="138">
        <v>-37.977800000000002</v>
      </c>
      <c r="AK839" s="138">
        <v>0</v>
      </c>
      <c r="AL839" s="138">
        <v>0</v>
      </c>
      <c r="AM839" s="138">
        <v>0</v>
      </c>
      <c r="AN839" s="138">
        <v>0</v>
      </c>
      <c r="AO839" s="138">
        <v>0</v>
      </c>
      <c r="AP839" s="138">
        <v>0</v>
      </c>
      <c r="AQ839" s="138">
        <v>-1.3859000000000066</v>
      </c>
      <c r="AR839" s="241">
        <v>0</v>
      </c>
      <c r="AS839" s="247">
        <v>95.943141296506255</v>
      </c>
      <c r="AT839" s="138">
        <v>95.614066289409863</v>
      </c>
      <c r="AU839" s="138">
        <v>0</v>
      </c>
      <c r="AV839" s="138">
        <v>0</v>
      </c>
      <c r="AW839" s="138">
        <v>0</v>
      </c>
      <c r="AX839" s="138">
        <v>0</v>
      </c>
      <c r="AY839" s="138">
        <v>0</v>
      </c>
      <c r="AZ839" s="138">
        <v>0</v>
      </c>
      <c r="BA839" s="138">
        <v>98.672509578544052</v>
      </c>
      <c r="BB839" s="241">
        <v>0</v>
      </c>
    </row>
    <row r="840" spans="1:54" s="174" customFormat="1" ht="18" customHeight="1" x14ac:dyDescent="0.25">
      <c r="A840" s="244">
        <v>21</v>
      </c>
      <c r="B840" s="245">
        <v>227800</v>
      </c>
      <c r="C840" s="238">
        <v>833</v>
      </c>
      <c r="D840" s="239" t="s">
        <v>1933</v>
      </c>
      <c r="E840" s="247">
        <v>1776.1</v>
      </c>
      <c r="F840" s="138">
        <v>1223</v>
      </c>
      <c r="G840" s="138">
        <v>0</v>
      </c>
      <c r="H840" s="138">
        <v>0</v>
      </c>
      <c r="I840" s="138">
        <v>0</v>
      </c>
      <c r="J840" s="138">
        <v>0</v>
      </c>
      <c r="K840" s="138">
        <v>0</v>
      </c>
      <c r="L840" s="138">
        <v>400</v>
      </c>
      <c r="M840" s="138">
        <v>153.1</v>
      </c>
      <c r="N840" s="241">
        <v>0</v>
      </c>
      <c r="O840" s="240">
        <v>1886.6999999999998</v>
      </c>
      <c r="P840" s="138">
        <v>1333.6</v>
      </c>
      <c r="Q840" s="139">
        <v>0</v>
      </c>
      <c r="R840" s="139">
        <v>0</v>
      </c>
      <c r="S840" s="138">
        <v>0</v>
      </c>
      <c r="T840" s="139">
        <v>0</v>
      </c>
      <c r="U840" s="139">
        <v>0</v>
      </c>
      <c r="V840" s="139">
        <v>400</v>
      </c>
      <c r="W840" s="139">
        <v>153.1</v>
      </c>
      <c r="X840" s="242">
        <v>0</v>
      </c>
      <c r="Y840" s="243">
        <v>1882.7095999999999</v>
      </c>
      <c r="Z840" s="139">
        <v>1333.6</v>
      </c>
      <c r="AA840" s="139">
        <v>0</v>
      </c>
      <c r="AB840" s="139">
        <v>0</v>
      </c>
      <c r="AC840" s="139">
        <v>0</v>
      </c>
      <c r="AD840" s="149">
        <v>0</v>
      </c>
      <c r="AE840" s="139">
        <v>0</v>
      </c>
      <c r="AF840" s="139">
        <v>400</v>
      </c>
      <c r="AG840" s="140">
        <v>149.1096</v>
      </c>
      <c r="AH840" s="142">
        <v>0</v>
      </c>
      <c r="AI840" s="247">
        <v>-3.9903999999999087</v>
      </c>
      <c r="AJ840" s="138">
        <v>0</v>
      </c>
      <c r="AK840" s="138">
        <v>0</v>
      </c>
      <c r="AL840" s="138">
        <v>0</v>
      </c>
      <c r="AM840" s="138">
        <v>0</v>
      </c>
      <c r="AN840" s="138">
        <v>0</v>
      </c>
      <c r="AO840" s="138">
        <v>0</v>
      </c>
      <c r="AP840" s="138">
        <v>0</v>
      </c>
      <c r="AQ840" s="138">
        <v>-3.990399999999994</v>
      </c>
      <c r="AR840" s="241">
        <v>0</v>
      </c>
      <c r="AS840" s="247">
        <v>99.788498436423396</v>
      </c>
      <c r="AT840" s="138">
        <v>100</v>
      </c>
      <c r="AU840" s="138">
        <v>0</v>
      </c>
      <c r="AV840" s="138">
        <v>0</v>
      </c>
      <c r="AW840" s="138">
        <v>0</v>
      </c>
      <c r="AX840" s="138">
        <v>0</v>
      </c>
      <c r="AY840" s="138">
        <v>0</v>
      </c>
      <c r="AZ840" s="138">
        <v>100</v>
      </c>
      <c r="BA840" s="138">
        <v>97.39359895493142</v>
      </c>
      <c r="BB840" s="241">
        <v>0</v>
      </c>
    </row>
    <row r="841" spans="1:54" s="174" customFormat="1" ht="18" customHeight="1" x14ac:dyDescent="0.25">
      <c r="A841" s="244">
        <v>21</v>
      </c>
      <c r="B841" s="245">
        <v>227800</v>
      </c>
      <c r="C841" s="238">
        <v>834</v>
      </c>
      <c r="D841" s="239" t="s">
        <v>1934</v>
      </c>
      <c r="E841" s="247">
        <v>82.8</v>
      </c>
      <c r="F841" s="138">
        <v>0</v>
      </c>
      <c r="G841" s="138">
        <v>0</v>
      </c>
      <c r="H841" s="138">
        <v>0</v>
      </c>
      <c r="I841" s="138">
        <v>0</v>
      </c>
      <c r="J841" s="138">
        <v>0</v>
      </c>
      <c r="K841" s="138">
        <v>0</v>
      </c>
      <c r="L841" s="138">
        <v>0</v>
      </c>
      <c r="M841" s="138">
        <v>82.8</v>
      </c>
      <c r="N841" s="241">
        <v>0</v>
      </c>
      <c r="O841" s="240">
        <v>82.8</v>
      </c>
      <c r="P841" s="138">
        <v>0</v>
      </c>
      <c r="Q841" s="139">
        <v>0</v>
      </c>
      <c r="R841" s="139">
        <v>0</v>
      </c>
      <c r="S841" s="138">
        <v>0</v>
      </c>
      <c r="T841" s="139">
        <v>0</v>
      </c>
      <c r="U841" s="139">
        <v>0</v>
      </c>
      <c r="V841" s="139">
        <v>0</v>
      </c>
      <c r="W841" s="139">
        <v>82.8</v>
      </c>
      <c r="X841" s="242">
        <v>0</v>
      </c>
      <c r="Y841" s="243">
        <v>82.504000000000005</v>
      </c>
      <c r="Z841" s="139">
        <v>0</v>
      </c>
      <c r="AA841" s="139">
        <v>0</v>
      </c>
      <c r="AB841" s="139">
        <v>0</v>
      </c>
      <c r="AC841" s="139">
        <v>0</v>
      </c>
      <c r="AD841" s="149">
        <v>0</v>
      </c>
      <c r="AE841" s="139">
        <v>0</v>
      </c>
      <c r="AF841" s="139">
        <v>0</v>
      </c>
      <c r="AG841" s="140">
        <v>82.504000000000005</v>
      </c>
      <c r="AH841" s="142">
        <v>0</v>
      </c>
      <c r="AI841" s="247">
        <v>-0.29599999999999227</v>
      </c>
      <c r="AJ841" s="138">
        <v>0</v>
      </c>
      <c r="AK841" s="138">
        <v>0</v>
      </c>
      <c r="AL841" s="138">
        <v>0</v>
      </c>
      <c r="AM841" s="138">
        <v>0</v>
      </c>
      <c r="AN841" s="138">
        <v>0</v>
      </c>
      <c r="AO841" s="138">
        <v>0</v>
      </c>
      <c r="AP841" s="138">
        <v>0</v>
      </c>
      <c r="AQ841" s="138">
        <v>-0.29599999999999227</v>
      </c>
      <c r="AR841" s="241">
        <v>0</v>
      </c>
      <c r="AS841" s="247">
        <v>99.642512077294697</v>
      </c>
      <c r="AT841" s="138">
        <v>0</v>
      </c>
      <c r="AU841" s="138">
        <v>0</v>
      </c>
      <c r="AV841" s="138">
        <v>0</v>
      </c>
      <c r="AW841" s="138">
        <v>0</v>
      </c>
      <c r="AX841" s="138">
        <v>0</v>
      </c>
      <c r="AY841" s="138">
        <v>0</v>
      </c>
      <c r="AZ841" s="138">
        <v>0</v>
      </c>
      <c r="BA841" s="138">
        <v>99.642512077294697</v>
      </c>
      <c r="BB841" s="241">
        <v>0</v>
      </c>
    </row>
    <row r="842" spans="1:54" s="174" customFormat="1" ht="18" customHeight="1" x14ac:dyDescent="0.25">
      <c r="A842" s="244">
        <v>21</v>
      </c>
      <c r="B842" s="245">
        <v>227800</v>
      </c>
      <c r="C842" s="238">
        <v>835</v>
      </c>
      <c r="D842" s="239" t="s">
        <v>1935</v>
      </c>
      <c r="E842" s="247">
        <v>971.6</v>
      </c>
      <c r="F842" s="138">
        <v>857.1</v>
      </c>
      <c r="G842" s="138">
        <v>0</v>
      </c>
      <c r="H842" s="138">
        <v>0</v>
      </c>
      <c r="I842" s="138">
        <v>0</v>
      </c>
      <c r="J842" s="138">
        <v>0</v>
      </c>
      <c r="K842" s="138">
        <v>0</v>
      </c>
      <c r="L842" s="138">
        <v>0</v>
      </c>
      <c r="M842" s="138">
        <v>114.5</v>
      </c>
      <c r="N842" s="241">
        <v>0</v>
      </c>
      <c r="O842" s="240">
        <v>1017.3999999999999</v>
      </c>
      <c r="P842" s="138">
        <v>902.9</v>
      </c>
      <c r="Q842" s="139">
        <v>0</v>
      </c>
      <c r="R842" s="139">
        <v>0</v>
      </c>
      <c r="S842" s="138">
        <v>0</v>
      </c>
      <c r="T842" s="139">
        <v>0</v>
      </c>
      <c r="U842" s="139">
        <v>0</v>
      </c>
      <c r="V842" s="139">
        <v>0</v>
      </c>
      <c r="W842" s="139">
        <v>114.5</v>
      </c>
      <c r="X842" s="242">
        <v>0</v>
      </c>
      <c r="Y842" s="243">
        <v>1017.4</v>
      </c>
      <c r="Z842" s="139">
        <v>902.9</v>
      </c>
      <c r="AA842" s="139">
        <v>0</v>
      </c>
      <c r="AB842" s="139">
        <v>0</v>
      </c>
      <c r="AC842" s="139">
        <v>0</v>
      </c>
      <c r="AD842" s="149">
        <v>0</v>
      </c>
      <c r="AE842" s="139">
        <v>0</v>
      </c>
      <c r="AF842" s="139">
        <v>0</v>
      </c>
      <c r="AG842" s="140">
        <v>114.5</v>
      </c>
      <c r="AH842" s="142">
        <v>0</v>
      </c>
      <c r="AI842" s="247">
        <v>0</v>
      </c>
      <c r="AJ842" s="138">
        <v>0</v>
      </c>
      <c r="AK842" s="138">
        <v>0</v>
      </c>
      <c r="AL842" s="138">
        <v>0</v>
      </c>
      <c r="AM842" s="138">
        <v>0</v>
      </c>
      <c r="AN842" s="138">
        <v>0</v>
      </c>
      <c r="AO842" s="138">
        <v>0</v>
      </c>
      <c r="AP842" s="138">
        <v>0</v>
      </c>
      <c r="AQ842" s="138">
        <v>0</v>
      </c>
      <c r="AR842" s="241">
        <v>0</v>
      </c>
      <c r="AS842" s="247">
        <v>100.00000000000003</v>
      </c>
      <c r="AT842" s="138">
        <v>100</v>
      </c>
      <c r="AU842" s="138">
        <v>0</v>
      </c>
      <c r="AV842" s="138">
        <v>0</v>
      </c>
      <c r="AW842" s="138">
        <v>0</v>
      </c>
      <c r="AX842" s="138">
        <v>0</v>
      </c>
      <c r="AY842" s="138">
        <v>0</v>
      </c>
      <c r="AZ842" s="138">
        <v>0</v>
      </c>
      <c r="BA842" s="138">
        <v>100</v>
      </c>
      <c r="BB842" s="241">
        <v>0</v>
      </c>
    </row>
    <row r="843" spans="1:54" s="174" customFormat="1" ht="18" customHeight="1" x14ac:dyDescent="0.25">
      <c r="A843" s="244">
        <v>21</v>
      </c>
      <c r="B843" s="245">
        <v>227800</v>
      </c>
      <c r="C843" s="238">
        <v>836</v>
      </c>
      <c r="D843" s="239" t="s">
        <v>1936</v>
      </c>
      <c r="E843" s="247">
        <v>1225.6999999999998</v>
      </c>
      <c r="F843" s="138">
        <v>1073.0999999999999</v>
      </c>
      <c r="G843" s="138">
        <v>0</v>
      </c>
      <c r="H843" s="138">
        <v>0</v>
      </c>
      <c r="I843" s="138">
        <v>0</v>
      </c>
      <c r="J843" s="138">
        <v>0</v>
      </c>
      <c r="K843" s="138">
        <v>0</v>
      </c>
      <c r="L843" s="138">
        <v>0</v>
      </c>
      <c r="M843" s="138">
        <v>152.6</v>
      </c>
      <c r="N843" s="241">
        <v>0</v>
      </c>
      <c r="O843" s="240">
        <v>1253.5999999999999</v>
      </c>
      <c r="P843" s="138">
        <v>1101</v>
      </c>
      <c r="Q843" s="139">
        <v>0</v>
      </c>
      <c r="R843" s="139">
        <v>0</v>
      </c>
      <c r="S843" s="138">
        <v>0</v>
      </c>
      <c r="T843" s="139">
        <v>0</v>
      </c>
      <c r="U843" s="139">
        <v>0</v>
      </c>
      <c r="V843" s="139">
        <v>0</v>
      </c>
      <c r="W843" s="139">
        <v>152.6</v>
      </c>
      <c r="X843" s="242">
        <v>0</v>
      </c>
      <c r="Y843" s="243">
        <v>1101</v>
      </c>
      <c r="Z843" s="139">
        <v>1101</v>
      </c>
      <c r="AA843" s="139">
        <v>0</v>
      </c>
      <c r="AB843" s="139">
        <v>0</v>
      </c>
      <c r="AC843" s="139">
        <v>0</v>
      </c>
      <c r="AD843" s="149">
        <v>0</v>
      </c>
      <c r="AE843" s="139">
        <v>0</v>
      </c>
      <c r="AF843" s="139">
        <v>0</v>
      </c>
      <c r="AG843" s="140">
        <v>0</v>
      </c>
      <c r="AH843" s="142">
        <v>0</v>
      </c>
      <c r="AI843" s="247">
        <v>-152.59999999999991</v>
      </c>
      <c r="AJ843" s="138">
        <v>0</v>
      </c>
      <c r="AK843" s="138">
        <v>0</v>
      </c>
      <c r="AL843" s="138">
        <v>0</v>
      </c>
      <c r="AM843" s="138">
        <v>0</v>
      </c>
      <c r="AN843" s="138">
        <v>0</v>
      </c>
      <c r="AO843" s="138">
        <v>0</v>
      </c>
      <c r="AP843" s="138">
        <v>0</v>
      </c>
      <c r="AQ843" s="138">
        <v>-152.6</v>
      </c>
      <c r="AR843" s="241">
        <v>0</v>
      </c>
      <c r="AS843" s="247">
        <v>87.827058072750489</v>
      </c>
      <c r="AT843" s="138">
        <v>100</v>
      </c>
      <c r="AU843" s="138">
        <v>0</v>
      </c>
      <c r="AV843" s="138">
        <v>0</v>
      </c>
      <c r="AW843" s="138">
        <v>0</v>
      </c>
      <c r="AX843" s="138">
        <v>0</v>
      </c>
      <c r="AY843" s="138">
        <v>0</v>
      </c>
      <c r="AZ843" s="138">
        <v>0</v>
      </c>
      <c r="BA843" s="138">
        <v>0</v>
      </c>
      <c r="BB843" s="241">
        <v>0</v>
      </c>
    </row>
    <row r="844" spans="1:54" s="174" customFormat="1" ht="18" customHeight="1" x14ac:dyDescent="0.25">
      <c r="A844" s="244">
        <v>21</v>
      </c>
      <c r="B844" s="245">
        <v>227800</v>
      </c>
      <c r="C844" s="238">
        <v>837</v>
      </c>
      <c r="D844" s="239" t="s">
        <v>1937</v>
      </c>
      <c r="E844" s="247">
        <v>881.59999999999991</v>
      </c>
      <c r="F844" s="138">
        <v>747.9</v>
      </c>
      <c r="G844" s="138">
        <v>0</v>
      </c>
      <c r="H844" s="138">
        <v>0</v>
      </c>
      <c r="I844" s="138">
        <v>0</v>
      </c>
      <c r="J844" s="138">
        <v>0</v>
      </c>
      <c r="K844" s="138">
        <v>0</v>
      </c>
      <c r="L844" s="138">
        <v>0</v>
      </c>
      <c r="M844" s="138">
        <v>133.69999999999999</v>
      </c>
      <c r="N844" s="241">
        <v>0</v>
      </c>
      <c r="O844" s="240">
        <v>953.40000000000009</v>
      </c>
      <c r="P844" s="138">
        <v>819.7</v>
      </c>
      <c r="Q844" s="139">
        <v>0</v>
      </c>
      <c r="R844" s="139">
        <v>0</v>
      </c>
      <c r="S844" s="138">
        <v>0</v>
      </c>
      <c r="T844" s="139">
        <v>0</v>
      </c>
      <c r="U844" s="139">
        <v>0</v>
      </c>
      <c r="V844" s="139">
        <v>0</v>
      </c>
      <c r="W844" s="139">
        <v>133.69999999999999</v>
      </c>
      <c r="X844" s="242">
        <v>0</v>
      </c>
      <c r="Y844" s="243">
        <v>858.24970000000008</v>
      </c>
      <c r="Z844" s="139">
        <v>724.54970000000003</v>
      </c>
      <c r="AA844" s="139">
        <v>0</v>
      </c>
      <c r="AB844" s="139">
        <v>0</v>
      </c>
      <c r="AC844" s="139">
        <v>0</v>
      </c>
      <c r="AD844" s="149">
        <v>0</v>
      </c>
      <c r="AE844" s="139">
        <v>0</v>
      </c>
      <c r="AF844" s="139">
        <v>0</v>
      </c>
      <c r="AG844" s="140">
        <v>133.69999999999999</v>
      </c>
      <c r="AH844" s="142">
        <v>0</v>
      </c>
      <c r="AI844" s="247">
        <v>-95.150300000000016</v>
      </c>
      <c r="AJ844" s="138">
        <v>-95.150300000000016</v>
      </c>
      <c r="AK844" s="138">
        <v>0</v>
      </c>
      <c r="AL844" s="138">
        <v>0</v>
      </c>
      <c r="AM844" s="138">
        <v>0</v>
      </c>
      <c r="AN844" s="138">
        <v>0</v>
      </c>
      <c r="AO844" s="138">
        <v>0</v>
      </c>
      <c r="AP844" s="138">
        <v>0</v>
      </c>
      <c r="AQ844" s="138">
        <v>0</v>
      </c>
      <c r="AR844" s="241">
        <v>0</v>
      </c>
      <c r="AS844" s="247">
        <v>90.019897209985317</v>
      </c>
      <c r="AT844" s="138">
        <v>88.392058070025612</v>
      </c>
      <c r="AU844" s="138">
        <v>0</v>
      </c>
      <c r="AV844" s="138">
        <v>0</v>
      </c>
      <c r="AW844" s="138">
        <v>0</v>
      </c>
      <c r="AX844" s="138">
        <v>0</v>
      </c>
      <c r="AY844" s="138">
        <v>0</v>
      </c>
      <c r="AZ844" s="138">
        <v>0</v>
      </c>
      <c r="BA844" s="138">
        <v>100</v>
      </c>
      <c r="BB844" s="241">
        <v>0</v>
      </c>
    </row>
    <row r="845" spans="1:54" s="174" customFormat="1" ht="18" customHeight="1" x14ac:dyDescent="0.25">
      <c r="A845" s="244">
        <v>21</v>
      </c>
      <c r="B845" s="245">
        <v>227800</v>
      </c>
      <c r="C845" s="238">
        <v>838</v>
      </c>
      <c r="D845" s="239" t="s">
        <v>1938</v>
      </c>
      <c r="E845" s="247">
        <v>596.1</v>
      </c>
      <c r="F845" s="138">
        <v>499.5</v>
      </c>
      <c r="G845" s="138">
        <v>0</v>
      </c>
      <c r="H845" s="138">
        <v>0</v>
      </c>
      <c r="I845" s="138">
        <v>0</v>
      </c>
      <c r="J845" s="138">
        <v>0</v>
      </c>
      <c r="K845" s="138">
        <v>0</v>
      </c>
      <c r="L845" s="138">
        <v>0</v>
      </c>
      <c r="M845" s="138">
        <v>96.6</v>
      </c>
      <c r="N845" s="241">
        <v>0</v>
      </c>
      <c r="O845" s="240">
        <v>656.20000000000016</v>
      </c>
      <c r="P845" s="138">
        <v>559.6</v>
      </c>
      <c r="Q845" s="139">
        <v>0</v>
      </c>
      <c r="R845" s="139">
        <v>0</v>
      </c>
      <c r="S845" s="138">
        <v>0</v>
      </c>
      <c r="T845" s="139">
        <v>0</v>
      </c>
      <c r="U845" s="139">
        <v>0</v>
      </c>
      <c r="V845" s="139">
        <v>0</v>
      </c>
      <c r="W845" s="139">
        <v>96.6</v>
      </c>
      <c r="X845" s="242">
        <v>0</v>
      </c>
      <c r="Y845" s="243">
        <v>656.2</v>
      </c>
      <c r="Z845" s="139">
        <v>559.6</v>
      </c>
      <c r="AA845" s="139">
        <v>0</v>
      </c>
      <c r="AB845" s="139">
        <v>0</v>
      </c>
      <c r="AC845" s="139">
        <v>0</v>
      </c>
      <c r="AD845" s="149">
        <v>0</v>
      </c>
      <c r="AE845" s="139">
        <v>0</v>
      </c>
      <c r="AF845" s="139">
        <v>0</v>
      </c>
      <c r="AG845" s="140">
        <v>96.6</v>
      </c>
      <c r="AH845" s="142">
        <v>0</v>
      </c>
      <c r="AI845" s="247">
        <v>0</v>
      </c>
      <c r="AJ845" s="138">
        <v>0</v>
      </c>
      <c r="AK845" s="138">
        <v>0</v>
      </c>
      <c r="AL845" s="138">
        <v>0</v>
      </c>
      <c r="AM845" s="138">
        <v>0</v>
      </c>
      <c r="AN845" s="138">
        <v>0</v>
      </c>
      <c r="AO845" s="138">
        <v>0</v>
      </c>
      <c r="AP845" s="138">
        <v>0</v>
      </c>
      <c r="AQ845" s="138">
        <v>0</v>
      </c>
      <c r="AR845" s="241">
        <v>0</v>
      </c>
      <c r="AS845" s="247">
        <v>99.999999999999972</v>
      </c>
      <c r="AT845" s="138">
        <v>100</v>
      </c>
      <c r="AU845" s="138">
        <v>0</v>
      </c>
      <c r="AV845" s="138">
        <v>0</v>
      </c>
      <c r="AW845" s="138">
        <v>0</v>
      </c>
      <c r="AX845" s="138">
        <v>0</v>
      </c>
      <c r="AY845" s="138">
        <v>0</v>
      </c>
      <c r="AZ845" s="138">
        <v>0</v>
      </c>
      <c r="BA845" s="138">
        <v>100</v>
      </c>
      <c r="BB845" s="241">
        <v>0</v>
      </c>
    </row>
    <row r="846" spans="1:54" s="174" customFormat="1" ht="18" customHeight="1" x14ac:dyDescent="0.25">
      <c r="A846" s="244">
        <v>21</v>
      </c>
      <c r="B846" s="245">
        <v>227800</v>
      </c>
      <c r="C846" s="238">
        <v>839</v>
      </c>
      <c r="D846" s="239" t="s">
        <v>1939</v>
      </c>
      <c r="E846" s="247">
        <v>2118.6999999999998</v>
      </c>
      <c r="F846" s="138">
        <v>1741.6</v>
      </c>
      <c r="G846" s="138">
        <v>0</v>
      </c>
      <c r="H846" s="138">
        <v>0</v>
      </c>
      <c r="I846" s="138">
        <v>0</v>
      </c>
      <c r="J846" s="138">
        <v>0</v>
      </c>
      <c r="K846" s="138">
        <v>0</v>
      </c>
      <c r="L846" s="138">
        <v>0</v>
      </c>
      <c r="M846" s="138">
        <v>377.1</v>
      </c>
      <c r="N846" s="241">
        <v>0</v>
      </c>
      <c r="O846" s="240">
        <v>2332.4999999999995</v>
      </c>
      <c r="P846" s="138">
        <v>1955.4</v>
      </c>
      <c r="Q846" s="139">
        <v>0</v>
      </c>
      <c r="R846" s="139">
        <v>0</v>
      </c>
      <c r="S846" s="138">
        <v>0</v>
      </c>
      <c r="T846" s="139">
        <v>0</v>
      </c>
      <c r="U846" s="139">
        <v>0</v>
      </c>
      <c r="V846" s="139">
        <v>0</v>
      </c>
      <c r="W846" s="139">
        <v>377.1</v>
      </c>
      <c r="X846" s="242">
        <v>0</v>
      </c>
      <c r="Y846" s="243">
        <v>2241.6102000000001</v>
      </c>
      <c r="Z846" s="139">
        <v>1865.864</v>
      </c>
      <c r="AA846" s="139">
        <v>0</v>
      </c>
      <c r="AB846" s="139">
        <v>0</v>
      </c>
      <c r="AC846" s="139">
        <v>0</v>
      </c>
      <c r="AD846" s="149">
        <v>0</v>
      </c>
      <c r="AE846" s="139">
        <v>0</v>
      </c>
      <c r="AF846" s="139">
        <v>0</v>
      </c>
      <c r="AG846" s="140">
        <v>375.74619999999999</v>
      </c>
      <c r="AH846" s="142">
        <v>0</v>
      </c>
      <c r="AI846" s="247">
        <v>-90.889799999999468</v>
      </c>
      <c r="AJ846" s="138">
        <v>-89.536000000000058</v>
      </c>
      <c r="AK846" s="138">
        <v>0</v>
      </c>
      <c r="AL846" s="138">
        <v>0</v>
      </c>
      <c r="AM846" s="138">
        <v>0</v>
      </c>
      <c r="AN846" s="138">
        <v>0</v>
      </c>
      <c r="AO846" s="138">
        <v>0</v>
      </c>
      <c r="AP846" s="138">
        <v>0</v>
      </c>
      <c r="AQ846" s="138">
        <v>-1.3538000000000352</v>
      </c>
      <c r="AR846" s="241">
        <v>0</v>
      </c>
      <c r="AS846" s="247">
        <v>96.10333118971063</v>
      </c>
      <c r="AT846" s="138">
        <v>95.421090314002242</v>
      </c>
      <c r="AU846" s="138">
        <v>0</v>
      </c>
      <c r="AV846" s="138">
        <v>0</v>
      </c>
      <c r="AW846" s="138">
        <v>0</v>
      </c>
      <c r="AX846" s="138">
        <v>0</v>
      </c>
      <c r="AY846" s="138">
        <v>0</v>
      </c>
      <c r="AZ846" s="138">
        <v>0</v>
      </c>
      <c r="BA846" s="138">
        <v>99.640997083001849</v>
      </c>
      <c r="BB846" s="241">
        <v>0</v>
      </c>
    </row>
    <row r="847" spans="1:54" s="174" customFormat="1" ht="18" customHeight="1" x14ac:dyDescent="0.25">
      <c r="A847" s="244">
        <v>21</v>
      </c>
      <c r="B847" s="245">
        <v>227800</v>
      </c>
      <c r="C847" s="238">
        <v>840</v>
      </c>
      <c r="D847" s="239" t="s">
        <v>1940</v>
      </c>
      <c r="E847" s="247">
        <v>486.40000000000003</v>
      </c>
      <c r="F847" s="138">
        <v>423.3</v>
      </c>
      <c r="G847" s="138">
        <v>0</v>
      </c>
      <c r="H847" s="138">
        <v>0</v>
      </c>
      <c r="I847" s="138">
        <v>0</v>
      </c>
      <c r="J847" s="138">
        <v>0</v>
      </c>
      <c r="K847" s="138">
        <v>0</v>
      </c>
      <c r="L847" s="138">
        <v>0</v>
      </c>
      <c r="M847" s="138">
        <v>63.1</v>
      </c>
      <c r="N847" s="241">
        <v>0</v>
      </c>
      <c r="O847" s="240">
        <v>517.29999999999995</v>
      </c>
      <c r="P847" s="138">
        <v>454.2</v>
      </c>
      <c r="Q847" s="139">
        <v>0</v>
      </c>
      <c r="R847" s="139">
        <v>0</v>
      </c>
      <c r="S847" s="138">
        <v>0</v>
      </c>
      <c r="T847" s="139">
        <v>0</v>
      </c>
      <c r="U847" s="139">
        <v>0</v>
      </c>
      <c r="V847" s="139">
        <v>0</v>
      </c>
      <c r="W847" s="139">
        <v>63.1</v>
      </c>
      <c r="X847" s="242">
        <v>0</v>
      </c>
      <c r="Y847" s="243">
        <v>506.66239999999999</v>
      </c>
      <c r="Z847" s="139">
        <v>446.98719999999997</v>
      </c>
      <c r="AA847" s="139">
        <v>0</v>
      </c>
      <c r="AB847" s="139">
        <v>0</v>
      </c>
      <c r="AC847" s="139">
        <v>0</v>
      </c>
      <c r="AD847" s="149">
        <v>0</v>
      </c>
      <c r="AE847" s="139">
        <v>0</v>
      </c>
      <c r="AF847" s="139">
        <v>0</v>
      </c>
      <c r="AG847" s="140">
        <v>59.675199999999997</v>
      </c>
      <c r="AH847" s="142">
        <v>0</v>
      </c>
      <c r="AI847" s="247">
        <v>-10.637599999999964</v>
      </c>
      <c r="AJ847" s="138">
        <v>-7.2128000000000156</v>
      </c>
      <c r="AK847" s="138">
        <v>0</v>
      </c>
      <c r="AL847" s="138">
        <v>0</v>
      </c>
      <c r="AM847" s="138">
        <v>0</v>
      </c>
      <c r="AN847" s="138">
        <v>0</v>
      </c>
      <c r="AO847" s="138">
        <v>0</v>
      </c>
      <c r="AP847" s="138">
        <v>0</v>
      </c>
      <c r="AQ847" s="138">
        <v>-3.4248000000000047</v>
      </c>
      <c r="AR847" s="241">
        <v>0</v>
      </c>
      <c r="AS847" s="247">
        <v>97.943630388555974</v>
      </c>
      <c r="AT847" s="138">
        <v>98.411977102597973</v>
      </c>
      <c r="AU847" s="138">
        <v>0</v>
      </c>
      <c r="AV847" s="138">
        <v>0</v>
      </c>
      <c r="AW847" s="138">
        <v>0</v>
      </c>
      <c r="AX847" s="138">
        <v>0</v>
      </c>
      <c r="AY847" s="138">
        <v>0</v>
      </c>
      <c r="AZ847" s="138">
        <v>0</v>
      </c>
      <c r="BA847" s="138">
        <v>94.572424722662433</v>
      </c>
      <c r="BB847" s="241">
        <v>0</v>
      </c>
    </row>
    <row r="848" spans="1:54" s="174" customFormat="1" ht="18" customHeight="1" x14ac:dyDescent="0.25">
      <c r="A848" s="244">
        <v>21</v>
      </c>
      <c r="B848" s="245">
        <v>227800</v>
      </c>
      <c r="C848" s="238">
        <v>841</v>
      </c>
      <c r="D848" s="239" t="s">
        <v>1941</v>
      </c>
      <c r="E848" s="247">
        <v>1804.2</v>
      </c>
      <c r="F848" s="138">
        <v>1604.9</v>
      </c>
      <c r="G848" s="138">
        <v>0</v>
      </c>
      <c r="H848" s="138">
        <v>0</v>
      </c>
      <c r="I848" s="138">
        <v>0</v>
      </c>
      <c r="J848" s="138">
        <v>0</v>
      </c>
      <c r="K848" s="138">
        <v>0</v>
      </c>
      <c r="L848" s="138">
        <v>0</v>
      </c>
      <c r="M848" s="138">
        <v>199.3</v>
      </c>
      <c r="N848" s="241">
        <v>0</v>
      </c>
      <c r="O848" s="240">
        <v>1900.4</v>
      </c>
      <c r="P848" s="138">
        <v>1701.1</v>
      </c>
      <c r="Q848" s="139">
        <v>0</v>
      </c>
      <c r="R848" s="139">
        <v>0</v>
      </c>
      <c r="S848" s="138">
        <v>0</v>
      </c>
      <c r="T848" s="139">
        <v>0</v>
      </c>
      <c r="U848" s="139">
        <v>0</v>
      </c>
      <c r="V848" s="139">
        <v>0</v>
      </c>
      <c r="W848" s="139">
        <v>199.3</v>
      </c>
      <c r="X848" s="242">
        <v>0</v>
      </c>
      <c r="Y848" s="243">
        <v>1900.3999999999999</v>
      </c>
      <c r="Z848" s="139">
        <v>1701.1</v>
      </c>
      <c r="AA848" s="139">
        <v>0</v>
      </c>
      <c r="AB848" s="139">
        <v>0</v>
      </c>
      <c r="AC848" s="139">
        <v>0</v>
      </c>
      <c r="AD848" s="149">
        <v>0</v>
      </c>
      <c r="AE848" s="139">
        <v>0</v>
      </c>
      <c r="AF848" s="139">
        <v>0</v>
      </c>
      <c r="AG848" s="140">
        <v>199.3</v>
      </c>
      <c r="AH848" s="142">
        <v>0</v>
      </c>
      <c r="AI848" s="247">
        <v>0</v>
      </c>
      <c r="AJ848" s="138">
        <v>0</v>
      </c>
      <c r="AK848" s="138">
        <v>0</v>
      </c>
      <c r="AL848" s="138">
        <v>0</v>
      </c>
      <c r="AM848" s="138">
        <v>0</v>
      </c>
      <c r="AN848" s="138">
        <v>0</v>
      </c>
      <c r="AO848" s="138">
        <v>0</v>
      </c>
      <c r="AP848" s="138">
        <v>0</v>
      </c>
      <c r="AQ848" s="138">
        <v>0</v>
      </c>
      <c r="AR848" s="241">
        <v>0</v>
      </c>
      <c r="AS848" s="247">
        <v>99.999999999999986</v>
      </c>
      <c r="AT848" s="138">
        <v>100</v>
      </c>
      <c r="AU848" s="138">
        <v>0</v>
      </c>
      <c r="AV848" s="138">
        <v>0</v>
      </c>
      <c r="AW848" s="138">
        <v>0</v>
      </c>
      <c r="AX848" s="138">
        <v>0</v>
      </c>
      <c r="AY848" s="138">
        <v>0</v>
      </c>
      <c r="AZ848" s="138">
        <v>0</v>
      </c>
      <c r="BA848" s="138">
        <v>100</v>
      </c>
      <c r="BB848" s="241">
        <v>0</v>
      </c>
    </row>
    <row r="849" spans="1:54" s="174" customFormat="1" ht="18" customHeight="1" x14ac:dyDescent="0.25">
      <c r="A849" s="244">
        <v>21</v>
      </c>
      <c r="B849" s="245">
        <v>227800</v>
      </c>
      <c r="C849" s="238">
        <v>842</v>
      </c>
      <c r="D849" s="239" t="s">
        <v>1942</v>
      </c>
      <c r="E849" s="247">
        <v>1024.2</v>
      </c>
      <c r="F849" s="138">
        <v>821.4</v>
      </c>
      <c r="G849" s="138">
        <v>0</v>
      </c>
      <c r="H849" s="138">
        <v>0</v>
      </c>
      <c r="I849" s="138">
        <v>0</v>
      </c>
      <c r="J849" s="138">
        <v>0</v>
      </c>
      <c r="K849" s="138">
        <v>0</v>
      </c>
      <c r="L849" s="138">
        <v>0</v>
      </c>
      <c r="M849" s="138">
        <v>202.8</v>
      </c>
      <c r="N849" s="241">
        <v>0</v>
      </c>
      <c r="O849" s="240">
        <v>1923.3999999999996</v>
      </c>
      <c r="P849" s="138">
        <v>844</v>
      </c>
      <c r="Q849" s="139">
        <v>0</v>
      </c>
      <c r="R849" s="139">
        <v>0</v>
      </c>
      <c r="S849" s="138">
        <v>0</v>
      </c>
      <c r="T849" s="139">
        <v>0</v>
      </c>
      <c r="U849" s="139">
        <v>0</v>
      </c>
      <c r="V849" s="139">
        <v>876.6</v>
      </c>
      <c r="W849" s="139">
        <v>202.8</v>
      </c>
      <c r="X849" s="242">
        <v>0</v>
      </c>
      <c r="Y849" s="243">
        <v>1762.0579</v>
      </c>
      <c r="Z849" s="139">
        <v>698.75909999999999</v>
      </c>
      <c r="AA849" s="139">
        <v>0</v>
      </c>
      <c r="AB849" s="139">
        <v>0</v>
      </c>
      <c r="AC849" s="139">
        <v>0</v>
      </c>
      <c r="AD849" s="149">
        <v>0</v>
      </c>
      <c r="AE849" s="139">
        <v>0</v>
      </c>
      <c r="AF849" s="139">
        <v>867.9538</v>
      </c>
      <c r="AG849" s="140">
        <v>195.345</v>
      </c>
      <c r="AH849" s="142">
        <v>0</v>
      </c>
      <c r="AI849" s="247">
        <v>-161.34209999999962</v>
      </c>
      <c r="AJ849" s="138">
        <v>-145.24090000000001</v>
      </c>
      <c r="AK849" s="138">
        <v>0</v>
      </c>
      <c r="AL849" s="138">
        <v>0</v>
      </c>
      <c r="AM849" s="138">
        <v>0</v>
      </c>
      <c r="AN849" s="138">
        <v>0</v>
      </c>
      <c r="AO849" s="138">
        <v>0</v>
      </c>
      <c r="AP849" s="138">
        <v>-8.6462000000000216</v>
      </c>
      <c r="AQ849" s="138">
        <v>-7.4550000000000125</v>
      </c>
      <c r="AR849" s="241">
        <v>0</v>
      </c>
      <c r="AS849" s="247">
        <v>91.611620047831991</v>
      </c>
      <c r="AT849" s="138">
        <v>82.791362559241705</v>
      </c>
      <c r="AU849" s="138">
        <v>0</v>
      </c>
      <c r="AV849" s="138">
        <v>0</v>
      </c>
      <c r="AW849" s="138">
        <v>0</v>
      </c>
      <c r="AX849" s="138">
        <v>0</v>
      </c>
      <c r="AY849" s="138">
        <v>0</v>
      </c>
      <c r="AZ849" s="138">
        <v>99.013666438512431</v>
      </c>
      <c r="BA849" s="138">
        <v>96.323964497041416</v>
      </c>
      <c r="BB849" s="241">
        <v>0</v>
      </c>
    </row>
    <row r="850" spans="1:54" s="174" customFormat="1" ht="18" customHeight="1" x14ac:dyDescent="0.25">
      <c r="A850" s="244">
        <v>21</v>
      </c>
      <c r="B850" s="245">
        <v>227800</v>
      </c>
      <c r="C850" s="238">
        <v>843</v>
      </c>
      <c r="D850" s="239" t="s">
        <v>1943</v>
      </c>
      <c r="E850" s="247">
        <v>656.2</v>
      </c>
      <c r="F850" s="138">
        <v>571.20000000000005</v>
      </c>
      <c r="G850" s="138">
        <v>0</v>
      </c>
      <c r="H850" s="138">
        <v>0</v>
      </c>
      <c r="I850" s="138">
        <v>0</v>
      </c>
      <c r="J850" s="138">
        <v>0</v>
      </c>
      <c r="K850" s="138">
        <v>0</v>
      </c>
      <c r="L850" s="138">
        <v>0</v>
      </c>
      <c r="M850" s="138">
        <v>85</v>
      </c>
      <c r="N850" s="241">
        <v>0</v>
      </c>
      <c r="O850" s="240">
        <v>673</v>
      </c>
      <c r="P850" s="138">
        <v>588</v>
      </c>
      <c r="Q850" s="139">
        <v>0</v>
      </c>
      <c r="R850" s="139">
        <v>0</v>
      </c>
      <c r="S850" s="138">
        <v>0</v>
      </c>
      <c r="T850" s="139">
        <v>0</v>
      </c>
      <c r="U850" s="139">
        <v>0</v>
      </c>
      <c r="V850" s="139">
        <v>0</v>
      </c>
      <c r="W850" s="139">
        <v>85</v>
      </c>
      <c r="X850" s="242">
        <v>0</v>
      </c>
      <c r="Y850" s="243">
        <v>624.24070000000006</v>
      </c>
      <c r="Z850" s="139">
        <v>539.35050000000001</v>
      </c>
      <c r="AA850" s="139">
        <v>0</v>
      </c>
      <c r="AB850" s="139">
        <v>0</v>
      </c>
      <c r="AC850" s="139">
        <v>0</v>
      </c>
      <c r="AD850" s="149">
        <v>0</v>
      </c>
      <c r="AE850" s="139">
        <v>0</v>
      </c>
      <c r="AF850" s="139">
        <v>0</v>
      </c>
      <c r="AG850" s="140">
        <v>84.890199999999993</v>
      </c>
      <c r="AH850" s="142">
        <v>0</v>
      </c>
      <c r="AI850" s="247">
        <v>-48.759299999999939</v>
      </c>
      <c r="AJ850" s="138">
        <v>-48.649499999999989</v>
      </c>
      <c r="AK850" s="138">
        <v>0</v>
      </c>
      <c r="AL850" s="138">
        <v>0</v>
      </c>
      <c r="AM850" s="138">
        <v>0</v>
      </c>
      <c r="AN850" s="138">
        <v>0</v>
      </c>
      <c r="AO850" s="138">
        <v>0</v>
      </c>
      <c r="AP850" s="138">
        <v>0</v>
      </c>
      <c r="AQ850" s="138">
        <v>-0.109800000000007</v>
      </c>
      <c r="AR850" s="241">
        <v>0</v>
      </c>
      <c r="AS850" s="247">
        <v>92.754933135215467</v>
      </c>
      <c r="AT850" s="138">
        <v>91.726275510204076</v>
      </c>
      <c r="AU850" s="138">
        <v>0</v>
      </c>
      <c r="AV850" s="138">
        <v>0</v>
      </c>
      <c r="AW850" s="138">
        <v>0</v>
      </c>
      <c r="AX850" s="138">
        <v>0</v>
      </c>
      <c r="AY850" s="138">
        <v>0</v>
      </c>
      <c r="AZ850" s="138">
        <v>0</v>
      </c>
      <c r="BA850" s="138">
        <v>99.870823529411751</v>
      </c>
      <c r="BB850" s="241">
        <v>0</v>
      </c>
    </row>
    <row r="851" spans="1:54" s="174" customFormat="1" ht="18" customHeight="1" x14ac:dyDescent="0.25">
      <c r="A851" s="244">
        <v>21</v>
      </c>
      <c r="B851" s="245">
        <v>227800</v>
      </c>
      <c r="C851" s="238">
        <v>844</v>
      </c>
      <c r="D851" s="239" t="s">
        <v>1944</v>
      </c>
      <c r="E851" s="247">
        <v>2953.6</v>
      </c>
      <c r="F851" s="138">
        <v>2552.1999999999998</v>
      </c>
      <c r="G851" s="138">
        <v>0</v>
      </c>
      <c r="H851" s="138">
        <v>0</v>
      </c>
      <c r="I851" s="138">
        <v>0</v>
      </c>
      <c r="J851" s="138">
        <v>0</v>
      </c>
      <c r="K851" s="138">
        <v>0</v>
      </c>
      <c r="L851" s="138">
        <v>0</v>
      </c>
      <c r="M851" s="138">
        <v>401.4</v>
      </c>
      <c r="N851" s="241">
        <v>0</v>
      </c>
      <c r="O851" s="240">
        <v>3129.5000000000005</v>
      </c>
      <c r="P851" s="138">
        <v>2728.1</v>
      </c>
      <c r="Q851" s="139">
        <v>0</v>
      </c>
      <c r="R851" s="139">
        <v>0</v>
      </c>
      <c r="S851" s="138">
        <v>0</v>
      </c>
      <c r="T851" s="139">
        <v>0</v>
      </c>
      <c r="U851" s="139">
        <v>0</v>
      </c>
      <c r="V851" s="139">
        <v>0</v>
      </c>
      <c r="W851" s="139">
        <v>401.4</v>
      </c>
      <c r="X851" s="242">
        <v>0</v>
      </c>
      <c r="Y851" s="243">
        <v>2969.2379000000001</v>
      </c>
      <c r="Z851" s="139">
        <v>2568.1523000000002</v>
      </c>
      <c r="AA851" s="139">
        <v>0</v>
      </c>
      <c r="AB851" s="139">
        <v>0</v>
      </c>
      <c r="AC851" s="139">
        <v>0</v>
      </c>
      <c r="AD851" s="149">
        <v>0</v>
      </c>
      <c r="AE851" s="139">
        <v>0</v>
      </c>
      <c r="AF851" s="139">
        <v>0</v>
      </c>
      <c r="AG851" s="140">
        <v>401.0856</v>
      </c>
      <c r="AH851" s="142">
        <v>0</v>
      </c>
      <c r="AI851" s="247">
        <v>-160.26210000000037</v>
      </c>
      <c r="AJ851" s="138">
        <v>-159.94769999999971</v>
      </c>
      <c r="AK851" s="138">
        <v>0</v>
      </c>
      <c r="AL851" s="138">
        <v>0</v>
      </c>
      <c r="AM851" s="138">
        <v>0</v>
      </c>
      <c r="AN851" s="138">
        <v>0</v>
      </c>
      <c r="AO851" s="138">
        <v>0</v>
      </c>
      <c r="AP851" s="138">
        <v>0</v>
      </c>
      <c r="AQ851" s="138">
        <v>-0.31439999999997781</v>
      </c>
      <c r="AR851" s="241">
        <v>0</v>
      </c>
      <c r="AS851" s="247">
        <v>94.878987058635559</v>
      </c>
      <c r="AT851" s="138">
        <v>94.137029434404909</v>
      </c>
      <c r="AU851" s="138">
        <v>0</v>
      </c>
      <c r="AV851" s="138">
        <v>0</v>
      </c>
      <c r="AW851" s="138">
        <v>0</v>
      </c>
      <c r="AX851" s="138">
        <v>0</v>
      </c>
      <c r="AY851" s="138">
        <v>0</v>
      </c>
      <c r="AZ851" s="138">
        <v>0</v>
      </c>
      <c r="BA851" s="138">
        <v>99.92167414050823</v>
      </c>
      <c r="BB851" s="241">
        <v>0</v>
      </c>
    </row>
    <row r="852" spans="1:54" s="174" customFormat="1" ht="18" customHeight="1" x14ac:dyDescent="0.25">
      <c r="A852" s="244">
        <v>21</v>
      </c>
      <c r="B852" s="245">
        <v>227800</v>
      </c>
      <c r="C852" s="238">
        <v>845</v>
      </c>
      <c r="D852" s="239" t="s">
        <v>1945</v>
      </c>
      <c r="E852" s="247">
        <v>788.40000000000009</v>
      </c>
      <c r="F852" s="138">
        <v>709.2</v>
      </c>
      <c r="G852" s="138">
        <v>0</v>
      </c>
      <c r="H852" s="138">
        <v>0</v>
      </c>
      <c r="I852" s="138">
        <v>0</v>
      </c>
      <c r="J852" s="138">
        <v>0</v>
      </c>
      <c r="K852" s="138">
        <v>0</v>
      </c>
      <c r="L852" s="138">
        <v>0</v>
      </c>
      <c r="M852" s="138">
        <v>79.2</v>
      </c>
      <c r="N852" s="241">
        <v>0</v>
      </c>
      <c r="O852" s="240">
        <v>1099.1999999999998</v>
      </c>
      <c r="P852" s="138">
        <v>1020</v>
      </c>
      <c r="Q852" s="139">
        <v>0</v>
      </c>
      <c r="R852" s="139">
        <v>0</v>
      </c>
      <c r="S852" s="138">
        <v>0</v>
      </c>
      <c r="T852" s="139">
        <v>0</v>
      </c>
      <c r="U852" s="139">
        <v>0</v>
      </c>
      <c r="V852" s="139">
        <v>0</v>
      </c>
      <c r="W852" s="139">
        <v>79.2</v>
      </c>
      <c r="X852" s="242">
        <v>0</v>
      </c>
      <c r="Y852" s="243">
        <v>1078.2380000000001</v>
      </c>
      <c r="Z852" s="139">
        <v>999.03800000000001</v>
      </c>
      <c r="AA852" s="139">
        <v>0</v>
      </c>
      <c r="AB852" s="139">
        <v>0</v>
      </c>
      <c r="AC852" s="139">
        <v>0</v>
      </c>
      <c r="AD852" s="149">
        <v>0</v>
      </c>
      <c r="AE852" s="139">
        <v>0</v>
      </c>
      <c r="AF852" s="139">
        <v>0</v>
      </c>
      <c r="AG852" s="140">
        <v>79.2</v>
      </c>
      <c r="AH852" s="142">
        <v>0</v>
      </c>
      <c r="AI852" s="247">
        <v>-20.961999999999762</v>
      </c>
      <c r="AJ852" s="138">
        <v>-20.961999999999989</v>
      </c>
      <c r="AK852" s="138">
        <v>0</v>
      </c>
      <c r="AL852" s="138">
        <v>0</v>
      </c>
      <c r="AM852" s="138">
        <v>0</v>
      </c>
      <c r="AN852" s="138">
        <v>0</v>
      </c>
      <c r="AO852" s="138">
        <v>0</v>
      </c>
      <c r="AP852" s="138">
        <v>0</v>
      </c>
      <c r="AQ852" s="138">
        <v>0</v>
      </c>
      <c r="AR852" s="241">
        <v>0</v>
      </c>
      <c r="AS852" s="247">
        <v>98.09297671033481</v>
      </c>
      <c r="AT852" s="138">
        <v>97.944901960784307</v>
      </c>
      <c r="AU852" s="138">
        <v>0</v>
      </c>
      <c r="AV852" s="138">
        <v>0</v>
      </c>
      <c r="AW852" s="138">
        <v>0</v>
      </c>
      <c r="AX852" s="138">
        <v>0</v>
      </c>
      <c r="AY852" s="138">
        <v>0</v>
      </c>
      <c r="AZ852" s="138">
        <v>0</v>
      </c>
      <c r="BA852" s="138">
        <v>100</v>
      </c>
      <c r="BB852" s="241">
        <v>0</v>
      </c>
    </row>
    <row r="853" spans="1:54" s="174" customFormat="1" ht="29.25" customHeight="1" x14ac:dyDescent="0.25">
      <c r="A853" s="244">
        <v>21</v>
      </c>
      <c r="B853" s="245">
        <v>227800</v>
      </c>
      <c r="C853" s="238">
        <v>846</v>
      </c>
      <c r="D853" s="239" t="s">
        <v>1946</v>
      </c>
      <c r="E853" s="247">
        <v>504.9</v>
      </c>
      <c r="F853" s="138">
        <v>405.8</v>
      </c>
      <c r="G853" s="138">
        <v>0</v>
      </c>
      <c r="H853" s="138">
        <v>0</v>
      </c>
      <c r="I853" s="138">
        <v>0</v>
      </c>
      <c r="J853" s="138">
        <v>0</v>
      </c>
      <c r="K853" s="138">
        <v>0</v>
      </c>
      <c r="L853" s="138">
        <v>0</v>
      </c>
      <c r="M853" s="138">
        <v>99.1</v>
      </c>
      <c r="N853" s="241">
        <v>0</v>
      </c>
      <c r="O853" s="240">
        <v>559.29999999999995</v>
      </c>
      <c r="P853" s="138">
        <v>460.2</v>
      </c>
      <c r="Q853" s="139">
        <v>0</v>
      </c>
      <c r="R853" s="139">
        <v>0</v>
      </c>
      <c r="S853" s="138">
        <v>0</v>
      </c>
      <c r="T853" s="139">
        <v>0</v>
      </c>
      <c r="U853" s="139">
        <v>0</v>
      </c>
      <c r="V853" s="139">
        <v>0</v>
      </c>
      <c r="W853" s="139">
        <v>99.1</v>
      </c>
      <c r="X853" s="242">
        <v>0</v>
      </c>
      <c r="Y853" s="243">
        <v>559.22119999999995</v>
      </c>
      <c r="Z853" s="139">
        <v>460.2</v>
      </c>
      <c r="AA853" s="139">
        <v>0</v>
      </c>
      <c r="AB853" s="139">
        <v>0</v>
      </c>
      <c r="AC853" s="139">
        <v>0</v>
      </c>
      <c r="AD853" s="149">
        <v>0</v>
      </c>
      <c r="AE853" s="139">
        <v>0</v>
      </c>
      <c r="AF853" s="139">
        <v>0</v>
      </c>
      <c r="AG853" s="140">
        <v>99.021199999999993</v>
      </c>
      <c r="AH853" s="142">
        <v>0</v>
      </c>
      <c r="AI853" s="247">
        <v>-7.8800000000001091E-2</v>
      </c>
      <c r="AJ853" s="138">
        <v>0</v>
      </c>
      <c r="AK853" s="138">
        <v>0</v>
      </c>
      <c r="AL853" s="138">
        <v>0</v>
      </c>
      <c r="AM853" s="138">
        <v>0</v>
      </c>
      <c r="AN853" s="138">
        <v>0</v>
      </c>
      <c r="AO853" s="138">
        <v>0</v>
      </c>
      <c r="AP853" s="138">
        <v>0</v>
      </c>
      <c r="AQ853" s="138">
        <v>-7.8800000000001091E-2</v>
      </c>
      <c r="AR853" s="241">
        <v>0</v>
      </c>
      <c r="AS853" s="247">
        <v>99.985910960128734</v>
      </c>
      <c r="AT853" s="138">
        <v>100</v>
      </c>
      <c r="AU853" s="138">
        <v>0</v>
      </c>
      <c r="AV853" s="138">
        <v>0</v>
      </c>
      <c r="AW853" s="138">
        <v>0</v>
      </c>
      <c r="AX853" s="138">
        <v>0</v>
      </c>
      <c r="AY853" s="138">
        <v>0</v>
      </c>
      <c r="AZ853" s="138">
        <v>0</v>
      </c>
      <c r="BA853" s="138">
        <v>99.9204843592331</v>
      </c>
      <c r="BB853" s="241">
        <v>0</v>
      </c>
    </row>
    <row r="854" spans="1:54" s="174" customFormat="1" ht="18" customHeight="1" x14ac:dyDescent="0.25">
      <c r="A854" s="244">
        <v>21</v>
      </c>
      <c r="B854" s="245">
        <v>227800</v>
      </c>
      <c r="C854" s="238">
        <v>847</v>
      </c>
      <c r="D854" s="239" t="s">
        <v>1947</v>
      </c>
      <c r="E854" s="247">
        <v>2491.8000000000002</v>
      </c>
      <c r="F854" s="138">
        <v>2068</v>
      </c>
      <c r="G854" s="138">
        <v>0</v>
      </c>
      <c r="H854" s="138">
        <v>0</v>
      </c>
      <c r="I854" s="138">
        <v>0</v>
      </c>
      <c r="J854" s="138">
        <v>0</v>
      </c>
      <c r="K854" s="138">
        <v>0</v>
      </c>
      <c r="L854" s="138">
        <v>0</v>
      </c>
      <c r="M854" s="138">
        <v>423.8</v>
      </c>
      <c r="N854" s="241">
        <v>0</v>
      </c>
      <c r="O854" s="240">
        <v>2640.4</v>
      </c>
      <c r="P854" s="138">
        <v>2216.6</v>
      </c>
      <c r="Q854" s="139">
        <v>0</v>
      </c>
      <c r="R854" s="139">
        <v>0</v>
      </c>
      <c r="S854" s="138">
        <v>0</v>
      </c>
      <c r="T854" s="139">
        <v>0</v>
      </c>
      <c r="U854" s="139">
        <v>0</v>
      </c>
      <c r="V854" s="139">
        <v>0</v>
      </c>
      <c r="W854" s="139">
        <v>423.8</v>
      </c>
      <c r="X854" s="242">
        <v>0</v>
      </c>
      <c r="Y854" s="243">
        <v>2542.4145000000003</v>
      </c>
      <c r="Z854" s="139">
        <v>2118.6145000000001</v>
      </c>
      <c r="AA854" s="139">
        <v>0</v>
      </c>
      <c r="AB854" s="139">
        <v>0</v>
      </c>
      <c r="AC854" s="139">
        <v>0</v>
      </c>
      <c r="AD854" s="149">
        <v>0</v>
      </c>
      <c r="AE854" s="139">
        <v>0</v>
      </c>
      <c r="AF854" s="139">
        <v>0</v>
      </c>
      <c r="AG854" s="140">
        <v>423.8</v>
      </c>
      <c r="AH854" s="142">
        <v>0</v>
      </c>
      <c r="AI854" s="247">
        <v>-97.985499999999774</v>
      </c>
      <c r="AJ854" s="138">
        <v>-97.985499999999774</v>
      </c>
      <c r="AK854" s="138">
        <v>0</v>
      </c>
      <c r="AL854" s="138">
        <v>0</v>
      </c>
      <c r="AM854" s="138">
        <v>0</v>
      </c>
      <c r="AN854" s="138">
        <v>0</v>
      </c>
      <c r="AO854" s="138">
        <v>0</v>
      </c>
      <c r="AP854" s="138">
        <v>0</v>
      </c>
      <c r="AQ854" s="138">
        <v>0</v>
      </c>
      <c r="AR854" s="241">
        <v>0</v>
      </c>
      <c r="AS854" s="247">
        <v>96.288990304499322</v>
      </c>
      <c r="AT854" s="138">
        <v>95.579468555445288</v>
      </c>
      <c r="AU854" s="138">
        <v>0</v>
      </c>
      <c r="AV854" s="138">
        <v>0</v>
      </c>
      <c r="AW854" s="138">
        <v>0</v>
      </c>
      <c r="AX854" s="138">
        <v>0</v>
      </c>
      <c r="AY854" s="138">
        <v>0</v>
      </c>
      <c r="AZ854" s="138">
        <v>0</v>
      </c>
      <c r="BA854" s="138">
        <v>100</v>
      </c>
      <c r="BB854" s="241">
        <v>0</v>
      </c>
    </row>
    <row r="855" spans="1:54" s="174" customFormat="1" ht="18" customHeight="1" x14ac:dyDescent="0.25">
      <c r="A855" s="244">
        <v>21</v>
      </c>
      <c r="B855" s="245">
        <v>227800</v>
      </c>
      <c r="C855" s="238">
        <v>848</v>
      </c>
      <c r="D855" s="239" t="s">
        <v>1948</v>
      </c>
      <c r="E855" s="247">
        <v>914.3</v>
      </c>
      <c r="F855" s="138">
        <v>797</v>
      </c>
      <c r="G855" s="138">
        <v>0</v>
      </c>
      <c r="H855" s="138">
        <v>0</v>
      </c>
      <c r="I855" s="138">
        <v>0</v>
      </c>
      <c r="J855" s="138">
        <v>0</v>
      </c>
      <c r="K855" s="138">
        <v>0</v>
      </c>
      <c r="L855" s="138">
        <v>0</v>
      </c>
      <c r="M855" s="138">
        <v>117.3</v>
      </c>
      <c r="N855" s="241">
        <v>0</v>
      </c>
      <c r="O855" s="240">
        <v>986.5</v>
      </c>
      <c r="P855" s="138">
        <v>869.2</v>
      </c>
      <c r="Q855" s="139">
        <v>0</v>
      </c>
      <c r="R855" s="139">
        <v>0</v>
      </c>
      <c r="S855" s="138">
        <v>0</v>
      </c>
      <c r="T855" s="139">
        <v>0</v>
      </c>
      <c r="U855" s="139">
        <v>0</v>
      </c>
      <c r="V855" s="139">
        <v>0</v>
      </c>
      <c r="W855" s="139">
        <v>117.3</v>
      </c>
      <c r="X855" s="242">
        <v>0</v>
      </c>
      <c r="Y855" s="243">
        <v>944.31809999999996</v>
      </c>
      <c r="Z855" s="139">
        <v>827.0181</v>
      </c>
      <c r="AA855" s="139">
        <v>0</v>
      </c>
      <c r="AB855" s="139">
        <v>0</v>
      </c>
      <c r="AC855" s="139">
        <v>0</v>
      </c>
      <c r="AD855" s="149">
        <v>0</v>
      </c>
      <c r="AE855" s="139">
        <v>0</v>
      </c>
      <c r="AF855" s="139">
        <v>0</v>
      </c>
      <c r="AG855" s="140">
        <v>117.3</v>
      </c>
      <c r="AH855" s="142">
        <v>0</v>
      </c>
      <c r="AI855" s="247">
        <v>-42.181900000000041</v>
      </c>
      <c r="AJ855" s="138">
        <v>-42.181900000000041</v>
      </c>
      <c r="AK855" s="138">
        <v>0</v>
      </c>
      <c r="AL855" s="138">
        <v>0</v>
      </c>
      <c r="AM855" s="138">
        <v>0</v>
      </c>
      <c r="AN855" s="138">
        <v>0</v>
      </c>
      <c r="AO855" s="138">
        <v>0</v>
      </c>
      <c r="AP855" s="138">
        <v>0</v>
      </c>
      <c r="AQ855" s="138">
        <v>0</v>
      </c>
      <c r="AR855" s="241">
        <v>0</v>
      </c>
      <c r="AS855" s="247">
        <v>95.724085149518501</v>
      </c>
      <c r="AT855" s="138">
        <v>95.147043258168424</v>
      </c>
      <c r="AU855" s="138">
        <v>0</v>
      </c>
      <c r="AV855" s="138">
        <v>0</v>
      </c>
      <c r="AW855" s="138">
        <v>0</v>
      </c>
      <c r="AX855" s="138">
        <v>0</v>
      </c>
      <c r="AY855" s="138">
        <v>0</v>
      </c>
      <c r="AZ855" s="138">
        <v>0</v>
      </c>
      <c r="BA855" s="138">
        <v>100</v>
      </c>
      <c r="BB855" s="241">
        <v>0</v>
      </c>
    </row>
    <row r="856" spans="1:54" s="174" customFormat="1" ht="18" customHeight="1" x14ac:dyDescent="0.25">
      <c r="A856" s="244">
        <v>21</v>
      </c>
      <c r="B856" s="245">
        <v>227800</v>
      </c>
      <c r="C856" s="238">
        <v>849</v>
      </c>
      <c r="D856" s="239" t="s">
        <v>1949</v>
      </c>
      <c r="E856" s="247">
        <v>1414.4</v>
      </c>
      <c r="F856" s="138">
        <v>1243.2</v>
      </c>
      <c r="G856" s="138">
        <v>0</v>
      </c>
      <c r="H856" s="138">
        <v>0</v>
      </c>
      <c r="I856" s="138">
        <v>0</v>
      </c>
      <c r="J856" s="138">
        <v>0</v>
      </c>
      <c r="K856" s="138">
        <v>0</v>
      </c>
      <c r="L856" s="138">
        <v>0</v>
      </c>
      <c r="M856" s="138">
        <v>171.2</v>
      </c>
      <c r="N856" s="241">
        <v>0</v>
      </c>
      <c r="O856" s="240">
        <v>1530.4999999999998</v>
      </c>
      <c r="P856" s="138">
        <v>1359.3</v>
      </c>
      <c r="Q856" s="139">
        <v>0</v>
      </c>
      <c r="R856" s="139">
        <v>0</v>
      </c>
      <c r="S856" s="138">
        <v>0</v>
      </c>
      <c r="T856" s="139">
        <v>0</v>
      </c>
      <c r="U856" s="139">
        <v>0</v>
      </c>
      <c r="V856" s="139">
        <v>0</v>
      </c>
      <c r="W856" s="139">
        <v>171.2</v>
      </c>
      <c r="X856" s="242">
        <v>0</v>
      </c>
      <c r="Y856" s="243">
        <v>1530.3039999999999</v>
      </c>
      <c r="Z856" s="139">
        <v>1359.3</v>
      </c>
      <c r="AA856" s="139">
        <v>0</v>
      </c>
      <c r="AB856" s="139">
        <v>0</v>
      </c>
      <c r="AC856" s="139">
        <v>0</v>
      </c>
      <c r="AD856" s="149">
        <v>0</v>
      </c>
      <c r="AE856" s="139">
        <v>0</v>
      </c>
      <c r="AF856" s="139">
        <v>0</v>
      </c>
      <c r="AG856" s="140">
        <v>171.00399999999999</v>
      </c>
      <c r="AH856" s="142">
        <v>0</v>
      </c>
      <c r="AI856" s="247">
        <v>-0.19599999999991269</v>
      </c>
      <c r="AJ856" s="138">
        <v>0</v>
      </c>
      <c r="AK856" s="138">
        <v>0</v>
      </c>
      <c r="AL856" s="138">
        <v>0</v>
      </c>
      <c r="AM856" s="138">
        <v>0</v>
      </c>
      <c r="AN856" s="138">
        <v>0</v>
      </c>
      <c r="AO856" s="138">
        <v>0</v>
      </c>
      <c r="AP856" s="138">
        <v>0</v>
      </c>
      <c r="AQ856" s="138">
        <v>-0.19599999999999795</v>
      </c>
      <c r="AR856" s="241">
        <v>0</v>
      </c>
      <c r="AS856" s="247">
        <v>99.987193727540031</v>
      </c>
      <c r="AT856" s="138">
        <v>100</v>
      </c>
      <c r="AU856" s="138">
        <v>0</v>
      </c>
      <c r="AV856" s="138">
        <v>0</v>
      </c>
      <c r="AW856" s="138">
        <v>0</v>
      </c>
      <c r="AX856" s="138">
        <v>0</v>
      </c>
      <c r="AY856" s="138">
        <v>0</v>
      </c>
      <c r="AZ856" s="138">
        <v>0</v>
      </c>
      <c r="BA856" s="138">
        <v>99.885514018691595</v>
      </c>
      <c r="BB856" s="241">
        <v>0</v>
      </c>
    </row>
    <row r="857" spans="1:54" s="174" customFormat="1" ht="18" customHeight="1" x14ac:dyDescent="0.25">
      <c r="A857" s="244">
        <v>21</v>
      </c>
      <c r="B857" s="245">
        <v>227800</v>
      </c>
      <c r="C857" s="238">
        <v>850</v>
      </c>
      <c r="D857" s="239" t="s">
        <v>1950</v>
      </c>
      <c r="E857" s="247">
        <v>1498.3</v>
      </c>
      <c r="F857" s="138">
        <v>1350.1</v>
      </c>
      <c r="G857" s="138">
        <v>0</v>
      </c>
      <c r="H857" s="138">
        <v>0</v>
      </c>
      <c r="I857" s="138">
        <v>0</v>
      </c>
      <c r="J857" s="138">
        <v>0</v>
      </c>
      <c r="K857" s="138">
        <v>0</v>
      </c>
      <c r="L857" s="138">
        <v>0</v>
      </c>
      <c r="M857" s="138">
        <v>148.19999999999999</v>
      </c>
      <c r="N857" s="241">
        <v>0</v>
      </c>
      <c r="O857" s="240">
        <v>1639.3999999999999</v>
      </c>
      <c r="P857" s="138">
        <v>1491.2</v>
      </c>
      <c r="Q857" s="139">
        <v>0</v>
      </c>
      <c r="R857" s="139">
        <v>0</v>
      </c>
      <c r="S857" s="138">
        <v>0</v>
      </c>
      <c r="T857" s="139">
        <v>0</v>
      </c>
      <c r="U857" s="139">
        <v>0</v>
      </c>
      <c r="V857" s="139">
        <v>0</v>
      </c>
      <c r="W857" s="139">
        <v>148.19999999999999</v>
      </c>
      <c r="X857" s="242">
        <v>0</v>
      </c>
      <c r="Y857" s="243">
        <v>1626.6609999999998</v>
      </c>
      <c r="Z857" s="139">
        <v>1486.9107999999999</v>
      </c>
      <c r="AA857" s="139">
        <v>0</v>
      </c>
      <c r="AB857" s="139">
        <v>0</v>
      </c>
      <c r="AC857" s="139">
        <v>0</v>
      </c>
      <c r="AD857" s="149">
        <v>0</v>
      </c>
      <c r="AE857" s="139">
        <v>0</v>
      </c>
      <c r="AF857" s="139">
        <v>0</v>
      </c>
      <c r="AG857" s="140">
        <v>139.75020000000001</v>
      </c>
      <c r="AH857" s="142">
        <v>0</v>
      </c>
      <c r="AI857" s="247">
        <v>-12.739000000000033</v>
      </c>
      <c r="AJ857" s="138">
        <v>-4.2892000000001644</v>
      </c>
      <c r="AK857" s="138">
        <v>0</v>
      </c>
      <c r="AL857" s="138">
        <v>0</v>
      </c>
      <c r="AM857" s="138">
        <v>0</v>
      </c>
      <c r="AN857" s="138">
        <v>0</v>
      </c>
      <c r="AO857" s="138">
        <v>0</v>
      </c>
      <c r="AP857" s="138">
        <v>0</v>
      </c>
      <c r="AQ857" s="138">
        <v>-8.449799999999982</v>
      </c>
      <c r="AR857" s="241">
        <v>0</v>
      </c>
      <c r="AS857" s="247">
        <v>99.222947419787715</v>
      </c>
      <c r="AT857" s="138">
        <v>99.712365879828312</v>
      </c>
      <c r="AU857" s="138">
        <v>0</v>
      </c>
      <c r="AV857" s="138">
        <v>0</v>
      </c>
      <c r="AW857" s="138">
        <v>0</v>
      </c>
      <c r="AX857" s="138">
        <v>0</v>
      </c>
      <c r="AY857" s="138">
        <v>0</v>
      </c>
      <c r="AZ857" s="138">
        <v>0</v>
      </c>
      <c r="BA857" s="138">
        <v>94.298380566801626</v>
      </c>
      <c r="BB857" s="241">
        <v>0</v>
      </c>
    </row>
    <row r="858" spans="1:54" s="174" customFormat="1" ht="18" customHeight="1" x14ac:dyDescent="0.25">
      <c r="A858" s="244">
        <v>21</v>
      </c>
      <c r="B858" s="245">
        <v>227800</v>
      </c>
      <c r="C858" s="238">
        <v>851</v>
      </c>
      <c r="D858" s="239" t="s">
        <v>1926</v>
      </c>
      <c r="E858" s="247">
        <v>28336.899999999998</v>
      </c>
      <c r="F858" s="138">
        <v>22293.8</v>
      </c>
      <c r="G858" s="138">
        <v>0</v>
      </c>
      <c r="H858" s="138">
        <v>1787.8</v>
      </c>
      <c r="I858" s="138">
        <v>147</v>
      </c>
      <c r="J858" s="138">
        <v>0</v>
      </c>
      <c r="K858" s="138">
        <v>0</v>
      </c>
      <c r="L858" s="138">
        <v>0</v>
      </c>
      <c r="M858" s="138">
        <v>4108.3</v>
      </c>
      <c r="N858" s="241">
        <v>0</v>
      </c>
      <c r="O858" s="240">
        <v>29818.19999999999</v>
      </c>
      <c r="P858" s="138">
        <v>23594.399999999998</v>
      </c>
      <c r="Q858" s="139">
        <v>0</v>
      </c>
      <c r="R858" s="139">
        <v>0</v>
      </c>
      <c r="S858" s="138">
        <v>1968.5</v>
      </c>
      <c r="T858" s="139">
        <v>147</v>
      </c>
      <c r="U858" s="139">
        <v>0</v>
      </c>
      <c r="V858" s="139">
        <v>0</v>
      </c>
      <c r="W858" s="139">
        <v>4108.3</v>
      </c>
      <c r="X858" s="242">
        <v>0</v>
      </c>
      <c r="Y858" s="243">
        <v>29684.095199999996</v>
      </c>
      <c r="Z858" s="139">
        <v>23594.399999999998</v>
      </c>
      <c r="AA858" s="139">
        <v>0</v>
      </c>
      <c r="AB858" s="139">
        <v>0</v>
      </c>
      <c r="AC858" s="139">
        <v>1914.9652000000001</v>
      </c>
      <c r="AD858" s="149">
        <v>66.430000000000007</v>
      </c>
      <c r="AE858" s="139">
        <v>0</v>
      </c>
      <c r="AF858" s="139">
        <v>0</v>
      </c>
      <c r="AG858" s="140">
        <v>4108.3</v>
      </c>
      <c r="AH858" s="142">
        <v>0</v>
      </c>
      <c r="AI858" s="247">
        <v>-134.1047999999937</v>
      </c>
      <c r="AJ858" s="138">
        <v>0</v>
      </c>
      <c r="AK858" s="138">
        <v>0</v>
      </c>
      <c r="AL858" s="138">
        <v>0</v>
      </c>
      <c r="AM858" s="138">
        <v>-53.534799999999905</v>
      </c>
      <c r="AN858" s="138">
        <v>-80.569999999999993</v>
      </c>
      <c r="AO858" s="138">
        <v>0</v>
      </c>
      <c r="AP858" s="138">
        <v>0</v>
      </c>
      <c r="AQ858" s="138">
        <v>0</v>
      </c>
      <c r="AR858" s="241">
        <v>0</v>
      </c>
      <c r="AS858" s="247">
        <v>99.550258566915531</v>
      </c>
      <c r="AT858" s="138">
        <v>100</v>
      </c>
      <c r="AU858" s="138">
        <v>0</v>
      </c>
      <c r="AV858" s="138">
        <v>0</v>
      </c>
      <c r="AW858" s="138">
        <v>97.280426720853441</v>
      </c>
      <c r="AX858" s="138">
        <v>45.190476190476197</v>
      </c>
      <c r="AY858" s="138">
        <v>0</v>
      </c>
      <c r="AZ858" s="138">
        <v>0</v>
      </c>
      <c r="BA858" s="138">
        <v>100</v>
      </c>
      <c r="BB858" s="241">
        <v>0</v>
      </c>
    </row>
    <row r="859" spans="1:54" s="174" customFormat="1" ht="18" customHeight="1" x14ac:dyDescent="0.25">
      <c r="A859" s="244">
        <v>21</v>
      </c>
      <c r="B859" s="245">
        <v>227800</v>
      </c>
      <c r="C859" s="238">
        <v>852</v>
      </c>
      <c r="D859" s="239" t="s">
        <v>1951</v>
      </c>
      <c r="E859" s="247">
        <v>1539.8</v>
      </c>
      <c r="F859" s="138">
        <v>1219.3</v>
      </c>
      <c r="G859" s="138">
        <v>0</v>
      </c>
      <c r="H859" s="138">
        <v>0</v>
      </c>
      <c r="I859" s="138">
        <v>0</v>
      </c>
      <c r="J859" s="138">
        <v>0</v>
      </c>
      <c r="K859" s="138">
        <v>0</v>
      </c>
      <c r="L859" s="138">
        <v>150</v>
      </c>
      <c r="M859" s="138">
        <v>170.5</v>
      </c>
      <c r="N859" s="241">
        <v>0</v>
      </c>
      <c r="O859" s="240">
        <v>1700.8</v>
      </c>
      <c r="P859" s="138">
        <v>1380.3</v>
      </c>
      <c r="Q859" s="139">
        <v>0</v>
      </c>
      <c r="R859" s="139">
        <v>0</v>
      </c>
      <c r="S859" s="138">
        <v>0</v>
      </c>
      <c r="T859" s="139">
        <v>0</v>
      </c>
      <c r="U859" s="139">
        <v>0</v>
      </c>
      <c r="V859" s="139">
        <v>150</v>
      </c>
      <c r="W859" s="139">
        <v>170.5</v>
      </c>
      <c r="X859" s="242">
        <v>0</v>
      </c>
      <c r="Y859" s="243">
        <v>1671.7371000000001</v>
      </c>
      <c r="Z859" s="139">
        <v>1357.9121</v>
      </c>
      <c r="AA859" s="139">
        <v>0</v>
      </c>
      <c r="AB859" s="139">
        <v>0</v>
      </c>
      <c r="AC859" s="139">
        <v>0</v>
      </c>
      <c r="AD859" s="149">
        <v>0</v>
      </c>
      <c r="AE859" s="139">
        <v>0</v>
      </c>
      <c r="AF859" s="139">
        <v>150</v>
      </c>
      <c r="AG859" s="140">
        <v>163.82499999999999</v>
      </c>
      <c r="AH859" s="142">
        <v>0</v>
      </c>
      <c r="AI859" s="247">
        <v>-29.0628999999999</v>
      </c>
      <c r="AJ859" s="138">
        <v>-22.387899999999945</v>
      </c>
      <c r="AK859" s="138">
        <v>0</v>
      </c>
      <c r="AL859" s="138">
        <v>0</v>
      </c>
      <c r="AM859" s="138">
        <v>0</v>
      </c>
      <c r="AN859" s="138">
        <v>0</v>
      </c>
      <c r="AO859" s="138">
        <v>0</v>
      </c>
      <c r="AP859" s="138">
        <v>0</v>
      </c>
      <c r="AQ859" s="138">
        <v>-6.6750000000000114</v>
      </c>
      <c r="AR859" s="241">
        <v>0</v>
      </c>
      <c r="AS859" s="247">
        <v>98.291221777986834</v>
      </c>
      <c r="AT859" s="138">
        <v>98.378041005578496</v>
      </c>
      <c r="AU859" s="138">
        <v>0</v>
      </c>
      <c r="AV859" s="138">
        <v>0</v>
      </c>
      <c r="AW859" s="138">
        <v>0</v>
      </c>
      <c r="AX859" s="138">
        <v>0</v>
      </c>
      <c r="AY859" s="138">
        <v>0</v>
      </c>
      <c r="AZ859" s="138">
        <v>100</v>
      </c>
      <c r="BA859" s="138">
        <v>96.085043988269788</v>
      </c>
      <c r="BB859" s="241">
        <v>0</v>
      </c>
    </row>
    <row r="860" spans="1:54" s="174" customFormat="1" ht="18" customHeight="1" x14ac:dyDescent="0.25">
      <c r="A860" s="244">
        <v>21</v>
      </c>
      <c r="B860" s="245">
        <v>227800</v>
      </c>
      <c r="C860" s="238">
        <v>853</v>
      </c>
      <c r="D860" s="239" t="s">
        <v>1952</v>
      </c>
      <c r="E860" s="247">
        <v>1290.5</v>
      </c>
      <c r="F860" s="138">
        <v>1025.4000000000001</v>
      </c>
      <c r="G860" s="138">
        <v>0</v>
      </c>
      <c r="H860" s="138">
        <v>0</v>
      </c>
      <c r="I860" s="138">
        <v>0</v>
      </c>
      <c r="J860" s="138">
        <v>0</v>
      </c>
      <c r="K860" s="138">
        <v>0</v>
      </c>
      <c r="L860" s="138">
        <v>150</v>
      </c>
      <c r="M860" s="138">
        <v>115.1</v>
      </c>
      <c r="N860" s="241">
        <v>0</v>
      </c>
      <c r="O860" s="240">
        <v>1403.4999999999998</v>
      </c>
      <c r="P860" s="138">
        <v>1138.3999999999999</v>
      </c>
      <c r="Q860" s="139">
        <v>0</v>
      </c>
      <c r="R860" s="139">
        <v>0</v>
      </c>
      <c r="S860" s="138">
        <v>0</v>
      </c>
      <c r="T860" s="139">
        <v>0</v>
      </c>
      <c r="U860" s="139">
        <v>0</v>
      </c>
      <c r="V860" s="139">
        <v>150</v>
      </c>
      <c r="W860" s="139">
        <v>115.1</v>
      </c>
      <c r="X860" s="242">
        <v>0</v>
      </c>
      <c r="Y860" s="243">
        <v>1356.1369999999997</v>
      </c>
      <c r="Z860" s="139">
        <v>1097.0369999999998</v>
      </c>
      <c r="AA860" s="139">
        <v>0</v>
      </c>
      <c r="AB860" s="139">
        <v>0</v>
      </c>
      <c r="AC860" s="139">
        <v>0</v>
      </c>
      <c r="AD860" s="149">
        <v>0</v>
      </c>
      <c r="AE860" s="139">
        <v>0</v>
      </c>
      <c r="AF860" s="139">
        <v>144</v>
      </c>
      <c r="AG860" s="140">
        <v>115.1</v>
      </c>
      <c r="AH860" s="142">
        <v>0</v>
      </c>
      <c r="AI860" s="247">
        <v>-47.363000000000056</v>
      </c>
      <c r="AJ860" s="138">
        <v>-41.363000000000056</v>
      </c>
      <c r="AK860" s="138">
        <v>0</v>
      </c>
      <c r="AL860" s="138">
        <v>0</v>
      </c>
      <c r="AM860" s="138">
        <v>0</v>
      </c>
      <c r="AN860" s="138">
        <v>0</v>
      </c>
      <c r="AO860" s="138">
        <v>0</v>
      </c>
      <c r="AP860" s="138">
        <v>-6</v>
      </c>
      <c r="AQ860" s="138">
        <v>0</v>
      </c>
      <c r="AR860" s="241">
        <v>0</v>
      </c>
      <c r="AS860" s="247">
        <v>96.625365158532233</v>
      </c>
      <c r="AT860" s="138">
        <v>96.366567111735762</v>
      </c>
      <c r="AU860" s="138">
        <v>0</v>
      </c>
      <c r="AV860" s="138">
        <v>0</v>
      </c>
      <c r="AW860" s="138">
        <v>0</v>
      </c>
      <c r="AX860" s="138">
        <v>0</v>
      </c>
      <c r="AY860" s="138">
        <v>0</v>
      </c>
      <c r="AZ860" s="138">
        <v>96</v>
      </c>
      <c r="BA860" s="138">
        <v>100</v>
      </c>
      <c r="BB860" s="241">
        <v>0</v>
      </c>
    </row>
    <row r="861" spans="1:54" s="174" customFormat="1" ht="18" customHeight="1" x14ac:dyDescent="0.25">
      <c r="A861" s="244">
        <v>21</v>
      </c>
      <c r="B861" s="245">
        <v>227800</v>
      </c>
      <c r="C861" s="238">
        <v>854</v>
      </c>
      <c r="D861" s="239" t="s">
        <v>1953</v>
      </c>
      <c r="E861" s="247">
        <v>1092</v>
      </c>
      <c r="F861" s="138">
        <v>881</v>
      </c>
      <c r="G861" s="138">
        <v>0</v>
      </c>
      <c r="H861" s="138">
        <v>0</v>
      </c>
      <c r="I861" s="138">
        <v>0</v>
      </c>
      <c r="J861" s="138">
        <v>0</v>
      </c>
      <c r="K861" s="138">
        <v>0</v>
      </c>
      <c r="L861" s="138">
        <v>0</v>
      </c>
      <c r="M861" s="138">
        <v>211</v>
      </c>
      <c r="N861" s="241">
        <v>0</v>
      </c>
      <c r="O861" s="240">
        <v>1247.8</v>
      </c>
      <c r="P861" s="138">
        <v>1036.8</v>
      </c>
      <c r="Q861" s="139">
        <v>0</v>
      </c>
      <c r="R861" s="139">
        <v>0</v>
      </c>
      <c r="S861" s="138">
        <v>0</v>
      </c>
      <c r="T861" s="139">
        <v>0</v>
      </c>
      <c r="U861" s="139">
        <v>0</v>
      </c>
      <c r="V861" s="139">
        <v>0</v>
      </c>
      <c r="W861" s="139">
        <v>211</v>
      </c>
      <c r="X861" s="242">
        <v>0</v>
      </c>
      <c r="Y861" s="243">
        <v>848.9067</v>
      </c>
      <c r="Z861" s="139">
        <v>848.9067</v>
      </c>
      <c r="AA861" s="139">
        <v>0</v>
      </c>
      <c r="AB861" s="139">
        <v>0</v>
      </c>
      <c r="AC861" s="139">
        <v>0</v>
      </c>
      <c r="AD861" s="149">
        <v>0</v>
      </c>
      <c r="AE861" s="139">
        <v>0</v>
      </c>
      <c r="AF861" s="139">
        <v>0</v>
      </c>
      <c r="AG861" s="140">
        <v>0</v>
      </c>
      <c r="AH861" s="142">
        <v>0</v>
      </c>
      <c r="AI861" s="247">
        <v>-398.89329999999995</v>
      </c>
      <c r="AJ861" s="138">
        <v>-187.89329999999995</v>
      </c>
      <c r="AK861" s="138">
        <v>0</v>
      </c>
      <c r="AL861" s="138">
        <v>0</v>
      </c>
      <c r="AM861" s="138">
        <v>0</v>
      </c>
      <c r="AN861" s="138">
        <v>0</v>
      </c>
      <c r="AO861" s="138">
        <v>0</v>
      </c>
      <c r="AP861" s="138">
        <v>0</v>
      </c>
      <c r="AQ861" s="138">
        <v>-211</v>
      </c>
      <c r="AR861" s="241">
        <v>0</v>
      </c>
      <c r="AS861" s="247">
        <v>68.032272800128226</v>
      </c>
      <c r="AT861" s="138">
        <v>81.877575231481487</v>
      </c>
      <c r="AU861" s="138">
        <v>0</v>
      </c>
      <c r="AV861" s="138">
        <v>0</v>
      </c>
      <c r="AW861" s="138">
        <v>0</v>
      </c>
      <c r="AX861" s="138">
        <v>0</v>
      </c>
      <c r="AY861" s="138">
        <v>0</v>
      </c>
      <c r="AZ861" s="138">
        <v>0</v>
      </c>
      <c r="BA861" s="138">
        <v>0</v>
      </c>
      <c r="BB861" s="241">
        <v>0</v>
      </c>
    </row>
    <row r="862" spans="1:54" s="174" customFormat="1" ht="18" customHeight="1" x14ac:dyDescent="0.25">
      <c r="A862" s="244">
        <v>21</v>
      </c>
      <c r="B862" s="245">
        <v>227800</v>
      </c>
      <c r="C862" s="238">
        <v>855</v>
      </c>
      <c r="D862" s="239" t="s">
        <v>1954</v>
      </c>
      <c r="E862" s="247">
        <v>949.3</v>
      </c>
      <c r="F862" s="138">
        <v>836.5</v>
      </c>
      <c r="G862" s="138">
        <v>0</v>
      </c>
      <c r="H862" s="138">
        <v>0</v>
      </c>
      <c r="I862" s="138">
        <v>0</v>
      </c>
      <c r="J862" s="138">
        <v>0</v>
      </c>
      <c r="K862" s="138">
        <v>0</v>
      </c>
      <c r="L862" s="138">
        <v>0</v>
      </c>
      <c r="M862" s="138">
        <v>112.8</v>
      </c>
      <c r="N862" s="241">
        <v>0</v>
      </c>
      <c r="O862" s="240">
        <v>1035.5999999999997</v>
      </c>
      <c r="P862" s="138">
        <v>922.8</v>
      </c>
      <c r="Q862" s="139">
        <v>0</v>
      </c>
      <c r="R862" s="139">
        <v>0</v>
      </c>
      <c r="S862" s="138">
        <v>0</v>
      </c>
      <c r="T862" s="139">
        <v>0</v>
      </c>
      <c r="U862" s="139">
        <v>0</v>
      </c>
      <c r="V862" s="139">
        <v>0</v>
      </c>
      <c r="W862" s="139">
        <v>112.8</v>
      </c>
      <c r="X862" s="242">
        <v>0</v>
      </c>
      <c r="Y862" s="243">
        <v>983.41269999999997</v>
      </c>
      <c r="Z862" s="139">
        <v>870.61270000000002</v>
      </c>
      <c r="AA862" s="139">
        <v>0</v>
      </c>
      <c r="AB862" s="139">
        <v>0</v>
      </c>
      <c r="AC862" s="139">
        <v>0</v>
      </c>
      <c r="AD862" s="149">
        <v>0</v>
      </c>
      <c r="AE862" s="139">
        <v>0</v>
      </c>
      <c r="AF862" s="139">
        <v>0</v>
      </c>
      <c r="AG862" s="140">
        <v>112.8</v>
      </c>
      <c r="AH862" s="142">
        <v>0</v>
      </c>
      <c r="AI862" s="247">
        <v>-52.187299999999709</v>
      </c>
      <c r="AJ862" s="138">
        <v>-52.187299999999937</v>
      </c>
      <c r="AK862" s="138">
        <v>0</v>
      </c>
      <c r="AL862" s="138">
        <v>0</v>
      </c>
      <c r="AM862" s="138">
        <v>0</v>
      </c>
      <c r="AN862" s="138">
        <v>0</v>
      </c>
      <c r="AO862" s="138">
        <v>0</v>
      </c>
      <c r="AP862" s="138">
        <v>0</v>
      </c>
      <c r="AQ862" s="138">
        <v>0</v>
      </c>
      <c r="AR862" s="241">
        <v>0</v>
      </c>
      <c r="AS862" s="247">
        <v>94.960670142912349</v>
      </c>
      <c r="AT862" s="138">
        <v>94.344679237104472</v>
      </c>
      <c r="AU862" s="138">
        <v>0</v>
      </c>
      <c r="AV862" s="138">
        <v>0</v>
      </c>
      <c r="AW862" s="138">
        <v>0</v>
      </c>
      <c r="AX862" s="138">
        <v>0</v>
      </c>
      <c r="AY862" s="138">
        <v>0</v>
      </c>
      <c r="AZ862" s="138">
        <v>0</v>
      </c>
      <c r="BA862" s="138">
        <v>100</v>
      </c>
      <c r="BB862" s="241">
        <v>0</v>
      </c>
    </row>
    <row r="863" spans="1:54" s="174" customFormat="1" ht="18" customHeight="1" x14ac:dyDescent="0.25">
      <c r="A863" s="244">
        <v>21</v>
      </c>
      <c r="B863" s="245">
        <v>227800</v>
      </c>
      <c r="C863" s="238">
        <v>856</v>
      </c>
      <c r="D863" s="239" t="s">
        <v>1955</v>
      </c>
      <c r="E863" s="247">
        <v>2162.6999999999998</v>
      </c>
      <c r="F863" s="138">
        <v>1867.5</v>
      </c>
      <c r="G863" s="138">
        <v>0</v>
      </c>
      <c r="H863" s="138">
        <v>0</v>
      </c>
      <c r="I863" s="138">
        <v>0</v>
      </c>
      <c r="J863" s="138">
        <v>0</v>
      </c>
      <c r="K863" s="138">
        <v>0</v>
      </c>
      <c r="L863" s="138">
        <v>0</v>
      </c>
      <c r="M863" s="138">
        <v>295.2</v>
      </c>
      <c r="N863" s="241">
        <v>0</v>
      </c>
      <c r="O863" s="240">
        <v>2299.1999999999998</v>
      </c>
      <c r="P863" s="138">
        <v>2004.0000000000002</v>
      </c>
      <c r="Q863" s="139">
        <v>0</v>
      </c>
      <c r="R863" s="139">
        <v>0</v>
      </c>
      <c r="S863" s="138">
        <v>0</v>
      </c>
      <c r="T863" s="139">
        <v>0</v>
      </c>
      <c r="U863" s="139">
        <v>0</v>
      </c>
      <c r="V863" s="139">
        <v>0</v>
      </c>
      <c r="W863" s="139">
        <v>295.2</v>
      </c>
      <c r="X863" s="242">
        <v>0</v>
      </c>
      <c r="Y863" s="243">
        <v>2299.2000000000003</v>
      </c>
      <c r="Z863" s="139">
        <v>2004.0000000000002</v>
      </c>
      <c r="AA863" s="139">
        <v>0</v>
      </c>
      <c r="AB863" s="139">
        <v>0</v>
      </c>
      <c r="AC863" s="139">
        <v>0</v>
      </c>
      <c r="AD863" s="149">
        <v>0</v>
      </c>
      <c r="AE863" s="139">
        <v>0</v>
      </c>
      <c r="AF863" s="139">
        <v>0</v>
      </c>
      <c r="AG863" s="140">
        <v>295.2</v>
      </c>
      <c r="AH863" s="142">
        <v>0</v>
      </c>
      <c r="AI863" s="247">
        <v>0</v>
      </c>
      <c r="AJ863" s="138">
        <v>0</v>
      </c>
      <c r="AK863" s="138">
        <v>0</v>
      </c>
      <c r="AL863" s="138">
        <v>0</v>
      </c>
      <c r="AM863" s="138">
        <v>0</v>
      </c>
      <c r="AN863" s="138">
        <v>0</v>
      </c>
      <c r="AO863" s="138">
        <v>0</v>
      </c>
      <c r="AP863" s="138">
        <v>0</v>
      </c>
      <c r="AQ863" s="138">
        <v>0</v>
      </c>
      <c r="AR863" s="241">
        <v>0</v>
      </c>
      <c r="AS863" s="247">
        <v>100.00000000000003</v>
      </c>
      <c r="AT863" s="138">
        <v>100</v>
      </c>
      <c r="AU863" s="138">
        <v>0</v>
      </c>
      <c r="AV863" s="138">
        <v>0</v>
      </c>
      <c r="AW863" s="138">
        <v>0</v>
      </c>
      <c r="AX863" s="138">
        <v>0</v>
      </c>
      <c r="AY863" s="138">
        <v>0</v>
      </c>
      <c r="AZ863" s="138">
        <v>0</v>
      </c>
      <c r="BA863" s="138">
        <v>100</v>
      </c>
      <c r="BB863" s="241">
        <v>0</v>
      </c>
    </row>
    <row r="864" spans="1:54" s="174" customFormat="1" ht="18" customHeight="1" x14ac:dyDescent="0.25">
      <c r="A864" s="244">
        <v>21</v>
      </c>
      <c r="B864" s="245">
        <v>227800</v>
      </c>
      <c r="C864" s="238">
        <v>857</v>
      </c>
      <c r="D864" s="239" t="s">
        <v>1956</v>
      </c>
      <c r="E864" s="247">
        <v>1521.8000000000002</v>
      </c>
      <c r="F864" s="138">
        <v>1271.4000000000001</v>
      </c>
      <c r="G864" s="138">
        <v>0</v>
      </c>
      <c r="H864" s="138">
        <v>0</v>
      </c>
      <c r="I864" s="138">
        <v>0</v>
      </c>
      <c r="J864" s="138">
        <v>0</v>
      </c>
      <c r="K864" s="138">
        <v>0</v>
      </c>
      <c r="L864" s="138">
        <v>0</v>
      </c>
      <c r="M864" s="138">
        <v>250.4</v>
      </c>
      <c r="N864" s="241">
        <v>0</v>
      </c>
      <c r="O864" s="240">
        <v>1616.4</v>
      </c>
      <c r="P864" s="138">
        <v>1366</v>
      </c>
      <c r="Q864" s="139">
        <v>0</v>
      </c>
      <c r="R864" s="139">
        <v>0</v>
      </c>
      <c r="S864" s="138">
        <v>0</v>
      </c>
      <c r="T864" s="139">
        <v>0</v>
      </c>
      <c r="U864" s="139">
        <v>0</v>
      </c>
      <c r="V864" s="139">
        <v>0</v>
      </c>
      <c r="W864" s="139">
        <v>250.4</v>
      </c>
      <c r="X864" s="242">
        <v>0</v>
      </c>
      <c r="Y864" s="243">
        <v>1514.7827</v>
      </c>
      <c r="Z864" s="139">
        <v>1275.1577</v>
      </c>
      <c r="AA864" s="139">
        <v>0</v>
      </c>
      <c r="AB864" s="139">
        <v>0</v>
      </c>
      <c r="AC864" s="139">
        <v>0</v>
      </c>
      <c r="AD864" s="149">
        <v>0</v>
      </c>
      <c r="AE864" s="139">
        <v>0</v>
      </c>
      <c r="AF864" s="139">
        <v>0</v>
      </c>
      <c r="AG864" s="140">
        <v>239.625</v>
      </c>
      <c r="AH864" s="142">
        <v>0</v>
      </c>
      <c r="AI864" s="247">
        <v>-101.61730000000011</v>
      </c>
      <c r="AJ864" s="138">
        <v>-90.842300000000023</v>
      </c>
      <c r="AK864" s="138">
        <v>0</v>
      </c>
      <c r="AL864" s="138">
        <v>0</v>
      </c>
      <c r="AM864" s="138">
        <v>0</v>
      </c>
      <c r="AN864" s="138">
        <v>0</v>
      </c>
      <c r="AO864" s="138">
        <v>0</v>
      </c>
      <c r="AP864" s="138">
        <v>0</v>
      </c>
      <c r="AQ864" s="138">
        <v>-10.775000000000006</v>
      </c>
      <c r="AR864" s="241">
        <v>0</v>
      </c>
      <c r="AS864" s="247">
        <v>93.713356842365741</v>
      </c>
      <c r="AT864" s="138">
        <v>93.349758418740848</v>
      </c>
      <c r="AU864" s="138">
        <v>0</v>
      </c>
      <c r="AV864" s="138">
        <v>0</v>
      </c>
      <c r="AW864" s="138">
        <v>0</v>
      </c>
      <c r="AX864" s="138">
        <v>0</v>
      </c>
      <c r="AY864" s="138">
        <v>0</v>
      </c>
      <c r="AZ864" s="138">
        <v>0</v>
      </c>
      <c r="BA864" s="138">
        <v>95.696884984025559</v>
      </c>
      <c r="BB864" s="241">
        <v>0</v>
      </c>
    </row>
    <row r="865" spans="1:54" s="174" customFormat="1" ht="18" customHeight="1" x14ac:dyDescent="0.25">
      <c r="A865" s="244">
        <v>21</v>
      </c>
      <c r="B865" s="245">
        <v>227800</v>
      </c>
      <c r="C865" s="238">
        <v>858</v>
      </c>
      <c r="D865" s="239" t="s">
        <v>1957</v>
      </c>
      <c r="E865" s="247">
        <v>2611.5</v>
      </c>
      <c r="F865" s="138">
        <v>2224.9</v>
      </c>
      <c r="G865" s="138">
        <v>0</v>
      </c>
      <c r="H865" s="138">
        <v>0</v>
      </c>
      <c r="I865" s="138">
        <v>0</v>
      </c>
      <c r="J865" s="138">
        <v>0</v>
      </c>
      <c r="K865" s="138">
        <v>0</v>
      </c>
      <c r="L865" s="138">
        <v>0</v>
      </c>
      <c r="M865" s="138">
        <v>386.6</v>
      </c>
      <c r="N865" s="241">
        <v>0</v>
      </c>
      <c r="O865" s="240">
        <v>2788.5999999999995</v>
      </c>
      <c r="P865" s="138">
        <v>2402</v>
      </c>
      <c r="Q865" s="139">
        <v>0</v>
      </c>
      <c r="R865" s="139">
        <v>0</v>
      </c>
      <c r="S865" s="138">
        <v>0</v>
      </c>
      <c r="T865" s="139">
        <v>0</v>
      </c>
      <c r="U865" s="139">
        <v>0</v>
      </c>
      <c r="V865" s="139">
        <v>0</v>
      </c>
      <c r="W865" s="139">
        <v>386.6</v>
      </c>
      <c r="X865" s="242">
        <v>0</v>
      </c>
      <c r="Y865" s="243">
        <v>2788.5729999999999</v>
      </c>
      <c r="Z865" s="139">
        <v>2402</v>
      </c>
      <c r="AA865" s="139">
        <v>0</v>
      </c>
      <c r="AB865" s="139">
        <v>0</v>
      </c>
      <c r="AC865" s="139">
        <v>0</v>
      </c>
      <c r="AD865" s="149">
        <v>0</v>
      </c>
      <c r="AE865" s="139">
        <v>0</v>
      </c>
      <c r="AF865" s="139">
        <v>0</v>
      </c>
      <c r="AG865" s="140">
        <v>386.57299999999998</v>
      </c>
      <c r="AH865" s="142">
        <v>0</v>
      </c>
      <c r="AI865" s="247">
        <v>-2.6999999999588908E-2</v>
      </c>
      <c r="AJ865" s="138">
        <v>0</v>
      </c>
      <c r="AK865" s="138">
        <v>0</v>
      </c>
      <c r="AL865" s="138">
        <v>0</v>
      </c>
      <c r="AM865" s="138">
        <v>0</v>
      </c>
      <c r="AN865" s="138">
        <v>0</v>
      </c>
      <c r="AO865" s="138">
        <v>0</v>
      </c>
      <c r="AP865" s="138">
        <v>0</v>
      </c>
      <c r="AQ865" s="138">
        <v>-2.7000000000043656E-2</v>
      </c>
      <c r="AR865" s="241">
        <v>0</v>
      </c>
      <c r="AS865" s="247">
        <v>99.99903177221546</v>
      </c>
      <c r="AT865" s="138">
        <v>100</v>
      </c>
      <c r="AU865" s="138">
        <v>0</v>
      </c>
      <c r="AV865" s="138">
        <v>0</v>
      </c>
      <c r="AW865" s="138">
        <v>0</v>
      </c>
      <c r="AX865" s="138">
        <v>0</v>
      </c>
      <c r="AY865" s="138">
        <v>0</v>
      </c>
      <c r="AZ865" s="138">
        <v>0</v>
      </c>
      <c r="BA865" s="138">
        <v>99.993016037247799</v>
      </c>
      <c r="BB865" s="241">
        <v>0</v>
      </c>
    </row>
    <row r="866" spans="1:54" s="174" customFormat="1" ht="18" customHeight="1" x14ac:dyDescent="0.25">
      <c r="A866" s="244">
        <v>21</v>
      </c>
      <c r="B866" s="245">
        <v>227800</v>
      </c>
      <c r="C866" s="238">
        <v>859</v>
      </c>
      <c r="D866" s="239" t="s">
        <v>1958</v>
      </c>
      <c r="E866" s="247">
        <v>1066.3</v>
      </c>
      <c r="F866" s="138">
        <v>0</v>
      </c>
      <c r="G866" s="138">
        <v>0</v>
      </c>
      <c r="H866" s="138">
        <v>0</v>
      </c>
      <c r="I866" s="138">
        <v>0</v>
      </c>
      <c r="J866" s="138">
        <v>0</v>
      </c>
      <c r="K866" s="138">
        <v>0</v>
      </c>
      <c r="L866" s="138">
        <v>855.4</v>
      </c>
      <c r="M866" s="138">
        <v>210.9</v>
      </c>
      <c r="N866" s="241">
        <v>0</v>
      </c>
      <c r="O866" s="240">
        <v>1066.3</v>
      </c>
      <c r="P866" s="138">
        <v>0</v>
      </c>
      <c r="Q866" s="139">
        <v>0</v>
      </c>
      <c r="R866" s="139">
        <v>0</v>
      </c>
      <c r="S866" s="138">
        <v>0</v>
      </c>
      <c r="T866" s="139">
        <v>0</v>
      </c>
      <c r="U866" s="139">
        <v>0</v>
      </c>
      <c r="V866" s="139">
        <v>855.4</v>
      </c>
      <c r="W866" s="139">
        <v>210.9</v>
      </c>
      <c r="X866" s="242">
        <v>0</v>
      </c>
      <c r="Y866" s="243">
        <v>1066.3</v>
      </c>
      <c r="Z866" s="139">
        <v>0</v>
      </c>
      <c r="AA866" s="139">
        <v>0</v>
      </c>
      <c r="AB866" s="139">
        <v>0</v>
      </c>
      <c r="AC866" s="139">
        <v>0</v>
      </c>
      <c r="AD866" s="149">
        <v>0</v>
      </c>
      <c r="AE866" s="139">
        <v>0</v>
      </c>
      <c r="AF866" s="139">
        <v>855.4</v>
      </c>
      <c r="AG866" s="140">
        <v>210.9</v>
      </c>
      <c r="AH866" s="142">
        <v>0</v>
      </c>
      <c r="AI866" s="247">
        <v>0</v>
      </c>
      <c r="AJ866" s="138">
        <v>0</v>
      </c>
      <c r="AK866" s="138">
        <v>0</v>
      </c>
      <c r="AL866" s="138">
        <v>0</v>
      </c>
      <c r="AM866" s="138">
        <v>0</v>
      </c>
      <c r="AN866" s="138">
        <v>0</v>
      </c>
      <c r="AO866" s="138">
        <v>0</v>
      </c>
      <c r="AP866" s="138">
        <v>0</v>
      </c>
      <c r="AQ866" s="138">
        <v>0</v>
      </c>
      <c r="AR866" s="241">
        <v>0</v>
      </c>
      <c r="AS866" s="247">
        <v>100</v>
      </c>
      <c r="AT866" s="138">
        <v>0</v>
      </c>
      <c r="AU866" s="138">
        <v>0</v>
      </c>
      <c r="AV866" s="138">
        <v>0</v>
      </c>
      <c r="AW866" s="138">
        <v>0</v>
      </c>
      <c r="AX866" s="138">
        <v>0</v>
      </c>
      <c r="AY866" s="138">
        <v>0</v>
      </c>
      <c r="AZ866" s="138">
        <v>100</v>
      </c>
      <c r="BA866" s="138">
        <v>100</v>
      </c>
      <c r="BB866" s="241">
        <v>0</v>
      </c>
    </row>
    <row r="867" spans="1:54" s="174" customFormat="1" ht="18" customHeight="1" x14ac:dyDescent="0.25">
      <c r="A867" s="244">
        <v>21</v>
      </c>
      <c r="B867" s="245">
        <v>227800</v>
      </c>
      <c r="C867" s="238">
        <v>860</v>
      </c>
      <c r="D867" s="239" t="s">
        <v>1959</v>
      </c>
      <c r="E867" s="247">
        <v>1609.8</v>
      </c>
      <c r="F867" s="138">
        <v>1387</v>
      </c>
      <c r="G867" s="138">
        <v>0</v>
      </c>
      <c r="H867" s="138">
        <v>0</v>
      </c>
      <c r="I867" s="138">
        <v>0</v>
      </c>
      <c r="J867" s="138">
        <v>0</v>
      </c>
      <c r="K867" s="138">
        <v>0</v>
      </c>
      <c r="L867" s="138">
        <v>0</v>
      </c>
      <c r="M867" s="138">
        <v>222.8</v>
      </c>
      <c r="N867" s="241">
        <v>0</v>
      </c>
      <c r="O867" s="240">
        <v>1867.9</v>
      </c>
      <c r="P867" s="138">
        <v>1645.1</v>
      </c>
      <c r="Q867" s="139">
        <v>0</v>
      </c>
      <c r="R867" s="139">
        <v>0</v>
      </c>
      <c r="S867" s="138">
        <v>0</v>
      </c>
      <c r="T867" s="139">
        <v>0</v>
      </c>
      <c r="U867" s="139">
        <v>0</v>
      </c>
      <c r="V867" s="139">
        <v>0</v>
      </c>
      <c r="W867" s="139">
        <v>222.8</v>
      </c>
      <c r="X867" s="242">
        <v>0</v>
      </c>
      <c r="Y867" s="243">
        <v>1727.7323999999999</v>
      </c>
      <c r="Z867" s="139">
        <v>1504.9323999999999</v>
      </c>
      <c r="AA867" s="139">
        <v>0</v>
      </c>
      <c r="AB867" s="139">
        <v>0</v>
      </c>
      <c r="AC867" s="139">
        <v>0</v>
      </c>
      <c r="AD867" s="149">
        <v>0</v>
      </c>
      <c r="AE867" s="139">
        <v>0</v>
      </c>
      <c r="AF867" s="139">
        <v>0</v>
      </c>
      <c r="AG867" s="140">
        <v>222.8</v>
      </c>
      <c r="AH867" s="142">
        <v>0</v>
      </c>
      <c r="AI867" s="247">
        <v>-140.16760000000022</v>
      </c>
      <c r="AJ867" s="138">
        <v>-140.16759999999999</v>
      </c>
      <c r="AK867" s="138">
        <v>0</v>
      </c>
      <c r="AL867" s="138">
        <v>0</v>
      </c>
      <c r="AM867" s="138">
        <v>0</v>
      </c>
      <c r="AN867" s="138">
        <v>0</v>
      </c>
      <c r="AO867" s="138">
        <v>0</v>
      </c>
      <c r="AP867" s="138">
        <v>0</v>
      </c>
      <c r="AQ867" s="138">
        <v>0</v>
      </c>
      <c r="AR867" s="241">
        <v>0</v>
      </c>
      <c r="AS867" s="247">
        <v>92.49597944215428</v>
      </c>
      <c r="AT867" s="138">
        <v>91.479691204182117</v>
      </c>
      <c r="AU867" s="138">
        <v>0</v>
      </c>
      <c r="AV867" s="138">
        <v>0</v>
      </c>
      <c r="AW867" s="138">
        <v>0</v>
      </c>
      <c r="AX867" s="138">
        <v>0</v>
      </c>
      <c r="AY867" s="138">
        <v>0</v>
      </c>
      <c r="AZ867" s="138">
        <v>0</v>
      </c>
      <c r="BA867" s="138">
        <v>100</v>
      </c>
      <c r="BB867" s="241">
        <v>0</v>
      </c>
    </row>
    <row r="868" spans="1:54" s="174" customFormat="1" ht="18" customHeight="1" x14ac:dyDescent="0.25">
      <c r="A868" s="244">
        <v>21</v>
      </c>
      <c r="B868" s="245">
        <v>227800</v>
      </c>
      <c r="C868" s="238">
        <v>861</v>
      </c>
      <c r="D868" s="239" t="s">
        <v>1960</v>
      </c>
      <c r="E868" s="247">
        <v>1396.8</v>
      </c>
      <c r="F868" s="138">
        <v>1147.5999999999999</v>
      </c>
      <c r="G868" s="138">
        <v>0</v>
      </c>
      <c r="H868" s="138">
        <v>0</v>
      </c>
      <c r="I868" s="138">
        <v>0</v>
      </c>
      <c r="J868" s="138">
        <v>0</v>
      </c>
      <c r="K868" s="138">
        <v>0</v>
      </c>
      <c r="L868" s="138">
        <v>0</v>
      </c>
      <c r="M868" s="138">
        <v>249.2</v>
      </c>
      <c r="N868" s="241">
        <v>0</v>
      </c>
      <c r="O868" s="240">
        <v>1500.1999999999998</v>
      </c>
      <c r="P868" s="138">
        <v>1251</v>
      </c>
      <c r="Q868" s="139">
        <v>0</v>
      </c>
      <c r="R868" s="139">
        <v>0</v>
      </c>
      <c r="S868" s="138">
        <v>0</v>
      </c>
      <c r="T868" s="139">
        <v>0</v>
      </c>
      <c r="U868" s="139">
        <v>0</v>
      </c>
      <c r="V868" s="139">
        <v>0</v>
      </c>
      <c r="W868" s="139">
        <v>249.2</v>
      </c>
      <c r="X868" s="242">
        <v>0</v>
      </c>
      <c r="Y868" s="243">
        <v>1500.08</v>
      </c>
      <c r="Z868" s="139">
        <v>1251</v>
      </c>
      <c r="AA868" s="139">
        <v>0</v>
      </c>
      <c r="AB868" s="139">
        <v>0</v>
      </c>
      <c r="AC868" s="139">
        <v>0</v>
      </c>
      <c r="AD868" s="149">
        <v>0</v>
      </c>
      <c r="AE868" s="139">
        <v>0</v>
      </c>
      <c r="AF868" s="139">
        <v>0</v>
      </c>
      <c r="AG868" s="140">
        <v>249.08</v>
      </c>
      <c r="AH868" s="142">
        <v>0</v>
      </c>
      <c r="AI868" s="247">
        <v>-0.11999999999989086</v>
      </c>
      <c r="AJ868" s="138">
        <v>0</v>
      </c>
      <c r="AK868" s="138">
        <v>0</v>
      </c>
      <c r="AL868" s="138">
        <v>0</v>
      </c>
      <c r="AM868" s="138">
        <v>0</v>
      </c>
      <c r="AN868" s="138">
        <v>0</v>
      </c>
      <c r="AO868" s="138">
        <v>0</v>
      </c>
      <c r="AP868" s="138">
        <v>0</v>
      </c>
      <c r="AQ868" s="138">
        <v>-0.11999999999997613</v>
      </c>
      <c r="AR868" s="241">
        <v>0</v>
      </c>
      <c r="AS868" s="247">
        <v>99.992001066524466</v>
      </c>
      <c r="AT868" s="138">
        <v>100</v>
      </c>
      <c r="AU868" s="138">
        <v>0</v>
      </c>
      <c r="AV868" s="138">
        <v>0</v>
      </c>
      <c r="AW868" s="138">
        <v>0</v>
      </c>
      <c r="AX868" s="138">
        <v>0</v>
      </c>
      <c r="AY868" s="138">
        <v>0</v>
      </c>
      <c r="AZ868" s="138">
        <v>0</v>
      </c>
      <c r="BA868" s="138">
        <v>99.951845906902093</v>
      </c>
      <c r="BB868" s="241">
        <v>0</v>
      </c>
    </row>
    <row r="869" spans="1:54" s="174" customFormat="1" ht="18" customHeight="1" x14ac:dyDescent="0.25">
      <c r="A869" s="244">
        <v>0</v>
      </c>
      <c r="B869" s="244"/>
      <c r="C869" s="238">
        <v>862</v>
      </c>
      <c r="D869" s="239"/>
      <c r="E869" s="240">
        <v>0</v>
      </c>
      <c r="F869" s="138"/>
      <c r="G869" s="138"/>
      <c r="H869" s="138"/>
      <c r="I869" s="138"/>
      <c r="J869" s="138"/>
      <c r="K869" s="138"/>
      <c r="L869" s="138"/>
      <c r="M869" s="138"/>
      <c r="N869" s="241"/>
      <c r="O869" s="240">
        <v>0</v>
      </c>
      <c r="P869" s="138">
        <v>0</v>
      </c>
      <c r="Q869" s="139"/>
      <c r="R869" s="139"/>
      <c r="S869" s="138">
        <v>0</v>
      </c>
      <c r="T869" s="139">
        <v>0</v>
      </c>
      <c r="U869" s="139"/>
      <c r="V869" s="139"/>
      <c r="W869" s="139"/>
      <c r="X869" s="242"/>
      <c r="Y869" s="243">
        <v>0</v>
      </c>
      <c r="Z869" s="139">
        <v>0</v>
      </c>
      <c r="AA869" s="139"/>
      <c r="AB869" s="139"/>
      <c r="AC869" s="139">
        <v>0</v>
      </c>
      <c r="AD869" s="149">
        <v>0</v>
      </c>
      <c r="AE869" s="139"/>
      <c r="AF869" s="139"/>
      <c r="AG869" s="140"/>
      <c r="AH869" s="142"/>
      <c r="AI869" s="240">
        <v>0</v>
      </c>
      <c r="AJ869" s="138">
        <v>0</v>
      </c>
      <c r="AK869" s="138">
        <v>0</v>
      </c>
      <c r="AL869" s="138">
        <v>0</v>
      </c>
      <c r="AM869" s="138">
        <v>0</v>
      </c>
      <c r="AN869" s="138">
        <v>0</v>
      </c>
      <c r="AO869" s="138">
        <v>0</v>
      </c>
      <c r="AP869" s="138">
        <v>0</v>
      </c>
      <c r="AQ869" s="138">
        <v>0</v>
      </c>
      <c r="AR869" s="241">
        <v>0</v>
      </c>
      <c r="AS869" s="240">
        <v>0</v>
      </c>
      <c r="AT869" s="138">
        <v>0</v>
      </c>
      <c r="AU869" s="138">
        <v>0</v>
      </c>
      <c r="AV869" s="138">
        <v>0</v>
      </c>
      <c r="AW869" s="138">
        <v>0</v>
      </c>
      <c r="AX869" s="138">
        <v>0</v>
      </c>
      <c r="AY869" s="138">
        <v>0</v>
      </c>
      <c r="AZ869" s="138">
        <v>0</v>
      </c>
      <c r="BA869" s="138">
        <v>0</v>
      </c>
      <c r="BB869" s="241">
        <v>0</v>
      </c>
    </row>
    <row r="870" spans="1:54" s="174" customFormat="1" ht="18" customHeight="1" x14ac:dyDescent="0.25">
      <c r="A870" s="244">
        <v>20</v>
      </c>
      <c r="B870" s="245">
        <v>228000</v>
      </c>
      <c r="C870" s="238">
        <v>863</v>
      </c>
      <c r="D870" s="246" t="s">
        <v>1961</v>
      </c>
      <c r="E870" s="247">
        <v>311089.89999999997</v>
      </c>
      <c r="F870" s="144">
        <v>216652.79999999999</v>
      </c>
      <c r="G870" s="144">
        <v>0</v>
      </c>
      <c r="H870" s="144">
        <v>2374.9</v>
      </c>
      <c r="I870" s="144">
        <v>6190.7999999999993</v>
      </c>
      <c r="J870" s="144">
        <v>0</v>
      </c>
      <c r="K870" s="144">
        <v>0</v>
      </c>
      <c r="L870" s="144">
        <v>65416.2</v>
      </c>
      <c r="M870" s="144">
        <v>18611.199999999997</v>
      </c>
      <c r="N870" s="248">
        <v>1844</v>
      </c>
      <c r="O870" s="247">
        <v>332887.10000000003</v>
      </c>
      <c r="P870" s="144">
        <v>232436.7</v>
      </c>
      <c r="Q870" s="144">
        <v>0</v>
      </c>
      <c r="R870" s="144">
        <v>97.4</v>
      </c>
      <c r="S870" s="144">
        <v>2500.8000000000002</v>
      </c>
      <c r="T870" s="144">
        <v>6190.7999999999993</v>
      </c>
      <c r="U870" s="144">
        <v>0</v>
      </c>
      <c r="V870" s="144">
        <v>71206.2</v>
      </c>
      <c r="W870" s="144">
        <v>18611.199999999997</v>
      </c>
      <c r="X870" s="248">
        <v>1844</v>
      </c>
      <c r="Y870" s="247">
        <v>310678.53210000001</v>
      </c>
      <c r="Z870" s="144">
        <v>216051.40639999998</v>
      </c>
      <c r="AA870" s="144">
        <v>0</v>
      </c>
      <c r="AB870" s="144">
        <v>97.397300000000001</v>
      </c>
      <c r="AC870" s="144">
        <v>2416.1938</v>
      </c>
      <c r="AD870" s="149">
        <v>4861.6633000000002</v>
      </c>
      <c r="AE870" s="144">
        <v>0</v>
      </c>
      <c r="AF870" s="144">
        <v>67421.895100000009</v>
      </c>
      <c r="AG870" s="144">
        <v>17985.976199999997</v>
      </c>
      <c r="AH870" s="248">
        <v>1844</v>
      </c>
      <c r="AI870" s="247">
        <v>-22208.567900000024</v>
      </c>
      <c r="AJ870" s="144">
        <v>-16385.293600000034</v>
      </c>
      <c r="AK870" s="144">
        <v>0</v>
      </c>
      <c r="AL870" s="144">
        <v>-2.7000000000043656E-3</v>
      </c>
      <c r="AM870" s="144">
        <v>-84.606200000000172</v>
      </c>
      <c r="AN870" s="144">
        <v>-1329.1366999999991</v>
      </c>
      <c r="AO870" s="144">
        <v>0</v>
      </c>
      <c r="AP870" s="144">
        <v>-3784.3048999999883</v>
      </c>
      <c r="AQ870" s="144">
        <v>-625.22379999999976</v>
      </c>
      <c r="AR870" s="248">
        <v>0</v>
      </c>
      <c r="AS870" s="247">
        <v>93.328498490929803</v>
      </c>
      <c r="AT870" s="144">
        <v>92.950642648084397</v>
      </c>
      <c r="AU870" s="144">
        <v>0</v>
      </c>
      <c r="AV870" s="144">
        <v>99.997227926078025</v>
      </c>
      <c r="AW870" s="144">
        <v>96.616834612923867</v>
      </c>
      <c r="AX870" s="144">
        <v>78.530453253214461</v>
      </c>
      <c r="AY870" s="144">
        <v>0</v>
      </c>
      <c r="AZ870" s="144">
        <v>94.685427813870163</v>
      </c>
      <c r="BA870" s="144">
        <v>96.640604582187066</v>
      </c>
      <c r="BB870" s="248">
        <v>100</v>
      </c>
    </row>
    <row r="871" spans="1:54" s="237" customFormat="1" ht="18" customHeight="1" x14ac:dyDescent="0.2">
      <c r="A871" s="244">
        <v>22</v>
      </c>
      <c r="B871" s="245">
        <v>228000</v>
      </c>
      <c r="C871" s="238">
        <v>864</v>
      </c>
      <c r="D871" s="246" t="s">
        <v>1265</v>
      </c>
      <c r="E871" s="247">
        <v>209843.19999999998</v>
      </c>
      <c r="F871" s="144">
        <v>140139.29999999999</v>
      </c>
      <c r="G871" s="144">
        <v>0</v>
      </c>
      <c r="H871" s="144">
        <v>2374.9</v>
      </c>
      <c r="I871" s="144">
        <v>6043.9</v>
      </c>
      <c r="J871" s="144">
        <v>0</v>
      </c>
      <c r="K871" s="144">
        <v>0</v>
      </c>
      <c r="L871" s="144">
        <v>51160</v>
      </c>
      <c r="M871" s="144">
        <v>8281.1</v>
      </c>
      <c r="N871" s="248">
        <v>1844</v>
      </c>
      <c r="O871" s="247">
        <v>218818.8</v>
      </c>
      <c r="P871" s="144">
        <v>148891.6</v>
      </c>
      <c r="Q871" s="144">
        <v>0</v>
      </c>
      <c r="R871" s="144">
        <v>97.4</v>
      </c>
      <c r="S871" s="144">
        <v>2500.8000000000002</v>
      </c>
      <c r="T871" s="144">
        <v>6043.9</v>
      </c>
      <c r="U871" s="144">
        <v>0</v>
      </c>
      <c r="V871" s="144">
        <v>51160</v>
      </c>
      <c r="W871" s="144">
        <v>8281.1</v>
      </c>
      <c r="X871" s="248">
        <v>1844</v>
      </c>
      <c r="Y871" s="247">
        <v>202623.67189999999</v>
      </c>
      <c r="Z871" s="144">
        <v>135787.87029999998</v>
      </c>
      <c r="AA871" s="144">
        <v>0</v>
      </c>
      <c r="AB871" s="144">
        <v>97.397300000000001</v>
      </c>
      <c r="AC871" s="144">
        <v>2416.1938</v>
      </c>
      <c r="AD871" s="149">
        <v>4861.6633000000002</v>
      </c>
      <c r="AE871" s="144">
        <v>0</v>
      </c>
      <c r="AF871" s="144">
        <v>49862.581400000003</v>
      </c>
      <c r="AG871" s="144">
        <v>7753.9657999999999</v>
      </c>
      <c r="AH871" s="248">
        <v>1844</v>
      </c>
      <c r="AI871" s="247">
        <v>-16195.128100000002</v>
      </c>
      <c r="AJ871" s="144">
        <v>-13103.729700000025</v>
      </c>
      <c r="AK871" s="144">
        <v>0</v>
      </c>
      <c r="AL871" s="144">
        <v>-2.7000000000043656E-3</v>
      </c>
      <c r="AM871" s="144">
        <v>-84.606200000000172</v>
      </c>
      <c r="AN871" s="144">
        <v>-1182.2366999999995</v>
      </c>
      <c r="AO871" s="144">
        <v>0</v>
      </c>
      <c r="AP871" s="144">
        <v>-1297.4185999999972</v>
      </c>
      <c r="AQ871" s="144">
        <v>-527.13420000000042</v>
      </c>
      <c r="AR871" s="248">
        <v>0</v>
      </c>
      <c r="AS871" s="247">
        <v>92.598840638921331</v>
      </c>
      <c r="AT871" s="144">
        <v>91.199147769249549</v>
      </c>
      <c r="AU871" s="144">
        <v>0</v>
      </c>
      <c r="AV871" s="144">
        <v>99.997227926078025</v>
      </c>
      <c r="AW871" s="144">
        <v>96.616834612923867</v>
      </c>
      <c r="AX871" s="144">
        <v>80.439175035986707</v>
      </c>
      <c r="AY871" s="144">
        <v>0</v>
      </c>
      <c r="AZ871" s="144">
        <v>97.463998045347935</v>
      </c>
      <c r="BA871" s="144">
        <v>93.634490586999306</v>
      </c>
      <c r="BB871" s="248">
        <v>100</v>
      </c>
    </row>
    <row r="872" spans="1:54" s="237" customFormat="1" ht="18" customHeight="1" x14ac:dyDescent="0.2">
      <c r="A872" s="244">
        <v>21</v>
      </c>
      <c r="B872" s="245">
        <v>228000</v>
      </c>
      <c r="C872" s="238">
        <v>865</v>
      </c>
      <c r="D872" s="246" t="s">
        <v>1266</v>
      </c>
      <c r="E872" s="247">
        <v>101246.70000000001</v>
      </c>
      <c r="F872" s="144">
        <v>76513.499999999985</v>
      </c>
      <c r="G872" s="144">
        <v>0</v>
      </c>
      <c r="H872" s="144">
        <v>0</v>
      </c>
      <c r="I872" s="144">
        <v>146.9</v>
      </c>
      <c r="J872" s="144">
        <v>0</v>
      </c>
      <c r="K872" s="144">
        <v>0</v>
      </c>
      <c r="L872" s="144">
        <v>14256.2</v>
      </c>
      <c r="M872" s="144">
        <v>10330.099999999999</v>
      </c>
      <c r="N872" s="248">
        <v>0</v>
      </c>
      <c r="O872" s="247">
        <v>114068.29999999999</v>
      </c>
      <c r="P872" s="144">
        <v>83545.100000000006</v>
      </c>
      <c r="Q872" s="144">
        <v>0</v>
      </c>
      <c r="R872" s="144">
        <v>0</v>
      </c>
      <c r="S872" s="144">
        <v>0</v>
      </c>
      <c r="T872" s="144">
        <v>146.9</v>
      </c>
      <c r="U872" s="144">
        <v>0</v>
      </c>
      <c r="V872" s="144">
        <v>20046.2</v>
      </c>
      <c r="W872" s="144">
        <v>10330.099999999999</v>
      </c>
      <c r="X872" s="248">
        <v>0</v>
      </c>
      <c r="Y872" s="247">
        <v>108054.8602</v>
      </c>
      <c r="Z872" s="144">
        <v>80263.536099999998</v>
      </c>
      <c r="AA872" s="144">
        <v>0</v>
      </c>
      <c r="AB872" s="144">
        <v>0</v>
      </c>
      <c r="AC872" s="144">
        <v>0</v>
      </c>
      <c r="AD872" s="149">
        <v>0</v>
      </c>
      <c r="AE872" s="144">
        <v>0</v>
      </c>
      <c r="AF872" s="144">
        <v>17559.313700000002</v>
      </c>
      <c r="AG872" s="144">
        <v>10232.010399999999</v>
      </c>
      <c r="AH872" s="248">
        <v>0</v>
      </c>
      <c r="AI872" s="247">
        <v>-6013.4397999999928</v>
      </c>
      <c r="AJ872" s="144">
        <v>-3281.5639000000083</v>
      </c>
      <c r="AK872" s="144">
        <v>0</v>
      </c>
      <c r="AL872" s="144">
        <v>0</v>
      </c>
      <c r="AM872" s="144">
        <v>0</v>
      </c>
      <c r="AN872" s="144">
        <v>-146.9</v>
      </c>
      <c r="AO872" s="144">
        <v>0</v>
      </c>
      <c r="AP872" s="144">
        <v>-2486.8862999999983</v>
      </c>
      <c r="AQ872" s="144">
        <v>-98.089599999999336</v>
      </c>
      <c r="AR872" s="248">
        <v>0</v>
      </c>
      <c r="AS872" s="247">
        <v>94.728211255887928</v>
      </c>
      <c r="AT872" s="144">
        <v>96.072104887060988</v>
      </c>
      <c r="AU872" s="144">
        <v>0</v>
      </c>
      <c r="AV872" s="144">
        <v>0</v>
      </c>
      <c r="AW872" s="144">
        <v>0</v>
      </c>
      <c r="AX872" s="144">
        <v>0</v>
      </c>
      <c r="AY872" s="144">
        <v>0</v>
      </c>
      <c r="AZ872" s="144">
        <v>87.594225838313506</v>
      </c>
      <c r="BA872" s="144">
        <v>99.050448688783263</v>
      </c>
      <c r="BB872" s="248">
        <v>0</v>
      </c>
    </row>
    <row r="873" spans="1:54" s="174" customFormat="1" ht="30.75" customHeight="1" x14ac:dyDescent="0.25">
      <c r="A873" s="244">
        <v>22</v>
      </c>
      <c r="B873" s="245">
        <v>228000</v>
      </c>
      <c r="C873" s="238">
        <v>866</v>
      </c>
      <c r="D873" s="239" t="s">
        <v>1291</v>
      </c>
      <c r="E873" s="247">
        <v>209843.19999999998</v>
      </c>
      <c r="F873" s="138">
        <v>140139.29999999999</v>
      </c>
      <c r="G873" s="138">
        <v>0</v>
      </c>
      <c r="H873" s="138">
        <v>2374.9</v>
      </c>
      <c r="I873" s="138">
        <v>6043.9</v>
      </c>
      <c r="J873" s="138">
        <v>0</v>
      </c>
      <c r="K873" s="138">
        <v>0</v>
      </c>
      <c r="L873" s="138">
        <v>51160</v>
      </c>
      <c r="M873" s="138">
        <v>8281.1</v>
      </c>
      <c r="N873" s="241">
        <v>1844</v>
      </c>
      <c r="O873" s="240">
        <v>218818.8</v>
      </c>
      <c r="P873" s="138">
        <v>148891.6</v>
      </c>
      <c r="Q873" s="139">
        <v>0</v>
      </c>
      <c r="R873" s="139">
        <v>97.4</v>
      </c>
      <c r="S873" s="138">
        <v>2500.8000000000002</v>
      </c>
      <c r="T873" s="139">
        <v>6043.9</v>
      </c>
      <c r="U873" s="139">
        <v>0</v>
      </c>
      <c r="V873" s="139">
        <v>51160</v>
      </c>
      <c r="W873" s="139">
        <v>8281.1</v>
      </c>
      <c r="X873" s="242">
        <v>1844</v>
      </c>
      <c r="Y873" s="243">
        <v>202623.67189999999</v>
      </c>
      <c r="Z873" s="139">
        <v>135787.87029999998</v>
      </c>
      <c r="AA873" s="139">
        <v>0</v>
      </c>
      <c r="AB873" s="139">
        <v>97.397300000000001</v>
      </c>
      <c r="AC873" s="139">
        <v>2416.1938</v>
      </c>
      <c r="AD873" s="149">
        <v>4861.6633000000002</v>
      </c>
      <c r="AE873" s="139">
        <v>0</v>
      </c>
      <c r="AF873" s="139">
        <v>49862.581400000003</v>
      </c>
      <c r="AG873" s="140">
        <v>7753.9657999999999</v>
      </c>
      <c r="AH873" s="142">
        <v>1844</v>
      </c>
      <c r="AI873" s="247">
        <v>-16195.128100000002</v>
      </c>
      <c r="AJ873" s="138">
        <v>-13103.729700000025</v>
      </c>
      <c r="AK873" s="138">
        <v>0</v>
      </c>
      <c r="AL873" s="138">
        <v>-2.7000000000043656E-3</v>
      </c>
      <c r="AM873" s="138">
        <v>-84.606200000000172</v>
      </c>
      <c r="AN873" s="138">
        <v>-1182.2366999999995</v>
      </c>
      <c r="AO873" s="138">
        <v>0</v>
      </c>
      <c r="AP873" s="138">
        <v>-1297.4185999999972</v>
      </c>
      <c r="AQ873" s="138">
        <v>-527.13420000000042</v>
      </c>
      <c r="AR873" s="241">
        <v>0</v>
      </c>
      <c r="AS873" s="247">
        <v>92.598840638921331</v>
      </c>
      <c r="AT873" s="138">
        <v>91.199147769249549</v>
      </c>
      <c r="AU873" s="138">
        <v>0</v>
      </c>
      <c r="AV873" s="138">
        <v>99.997227926078025</v>
      </c>
      <c r="AW873" s="138">
        <v>96.616834612923867</v>
      </c>
      <c r="AX873" s="138">
        <v>80.439175035986707</v>
      </c>
      <c r="AY873" s="138">
        <v>0</v>
      </c>
      <c r="AZ873" s="138">
        <v>97.463998045347935</v>
      </c>
      <c r="BA873" s="138">
        <v>93.634490586999306</v>
      </c>
      <c r="BB873" s="241">
        <v>100</v>
      </c>
    </row>
    <row r="874" spans="1:54" s="174" customFormat="1" ht="18" customHeight="1" x14ac:dyDescent="0.25">
      <c r="A874" s="244">
        <v>21</v>
      </c>
      <c r="B874" s="245">
        <v>228000</v>
      </c>
      <c r="C874" s="238">
        <v>867</v>
      </c>
      <c r="D874" s="239" t="s">
        <v>1962</v>
      </c>
      <c r="E874" s="247">
        <v>1027.8</v>
      </c>
      <c r="F874" s="138">
        <v>810.6</v>
      </c>
      <c r="G874" s="138">
        <v>0</v>
      </c>
      <c r="H874" s="138">
        <v>0</v>
      </c>
      <c r="I874" s="138">
        <v>0</v>
      </c>
      <c r="J874" s="138">
        <v>0</v>
      </c>
      <c r="K874" s="138">
        <v>0</v>
      </c>
      <c r="L874" s="138">
        <v>0</v>
      </c>
      <c r="M874" s="138">
        <v>217.2</v>
      </c>
      <c r="N874" s="241">
        <v>0</v>
      </c>
      <c r="O874" s="240">
        <v>1076.2000000000003</v>
      </c>
      <c r="P874" s="138">
        <v>859</v>
      </c>
      <c r="Q874" s="139">
        <v>0</v>
      </c>
      <c r="R874" s="139">
        <v>0</v>
      </c>
      <c r="S874" s="138">
        <v>0</v>
      </c>
      <c r="T874" s="139">
        <v>0</v>
      </c>
      <c r="U874" s="139">
        <v>0</v>
      </c>
      <c r="V874" s="139">
        <v>0</v>
      </c>
      <c r="W874" s="139">
        <v>217.2</v>
      </c>
      <c r="X874" s="242">
        <v>0</v>
      </c>
      <c r="Y874" s="243">
        <v>1014.919</v>
      </c>
      <c r="Z874" s="139">
        <v>807.08669999999995</v>
      </c>
      <c r="AA874" s="139">
        <v>0</v>
      </c>
      <c r="AB874" s="139">
        <v>0</v>
      </c>
      <c r="AC874" s="139">
        <v>0</v>
      </c>
      <c r="AD874" s="149">
        <v>0</v>
      </c>
      <c r="AE874" s="139">
        <v>0</v>
      </c>
      <c r="AF874" s="139">
        <v>0</v>
      </c>
      <c r="AG874" s="140">
        <v>207.8323</v>
      </c>
      <c r="AH874" s="142">
        <v>0</v>
      </c>
      <c r="AI874" s="247">
        <v>-61.28100000000029</v>
      </c>
      <c r="AJ874" s="138">
        <v>-51.913300000000049</v>
      </c>
      <c r="AK874" s="138">
        <v>0</v>
      </c>
      <c r="AL874" s="138">
        <v>0</v>
      </c>
      <c r="AM874" s="138">
        <v>0</v>
      </c>
      <c r="AN874" s="138">
        <v>0</v>
      </c>
      <c r="AO874" s="138">
        <v>0</v>
      </c>
      <c r="AP874" s="138">
        <v>0</v>
      </c>
      <c r="AQ874" s="138">
        <v>-9.367699999999985</v>
      </c>
      <c r="AR874" s="241">
        <v>0</v>
      </c>
      <c r="AS874" s="247">
        <v>94.305798178777152</v>
      </c>
      <c r="AT874" s="138">
        <v>93.95654249126892</v>
      </c>
      <c r="AU874" s="138">
        <v>0</v>
      </c>
      <c r="AV874" s="138">
        <v>0</v>
      </c>
      <c r="AW874" s="138">
        <v>0</v>
      </c>
      <c r="AX874" s="138">
        <v>0</v>
      </c>
      <c r="AY874" s="138">
        <v>0</v>
      </c>
      <c r="AZ874" s="138">
        <v>0</v>
      </c>
      <c r="BA874" s="138">
        <v>95.687062615101297</v>
      </c>
      <c r="BB874" s="241">
        <v>0</v>
      </c>
    </row>
    <row r="875" spans="1:54" s="174" customFormat="1" ht="18" customHeight="1" x14ac:dyDescent="0.25">
      <c r="A875" s="244">
        <v>21</v>
      </c>
      <c r="B875" s="245">
        <v>228000</v>
      </c>
      <c r="C875" s="238">
        <v>868</v>
      </c>
      <c r="D875" s="239" t="s">
        <v>1963</v>
      </c>
      <c r="E875" s="247">
        <v>4710.0999999999995</v>
      </c>
      <c r="F875" s="138">
        <v>2881.7</v>
      </c>
      <c r="G875" s="138">
        <v>0</v>
      </c>
      <c r="H875" s="138">
        <v>0</v>
      </c>
      <c r="I875" s="138">
        <v>0</v>
      </c>
      <c r="J875" s="138">
        <v>0</v>
      </c>
      <c r="K875" s="138">
        <v>0</v>
      </c>
      <c r="L875" s="138">
        <v>1550</v>
      </c>
      <c r="M875" s="138">
        <v>278.39999999999998</v>
      </c>
      <c r="N875" s="241">
        <v>0</v>
      </c>
      <c r="O875" s="240">
        <v>4893.1000000000013</v>
      </c>
      <c r="P875" s="138">
        <v>3064.7000000000003</v>
      </c>
      <c r="Q875" s="139">
        <v>0</v>
      </c>
      <c r="R875" s="139">
        <v>0</v>
      </c>
      <c r="S875" s="138">
        <v>0</v>
      </c>
      <c r="T875" s="139">
        <v>0</v>
      </c>
      <c r="U875" s="139">
        <v>0</v>
      </c>
      <c r="V875" s="139">
        <v>1550</v>
      </c>
      <c r="W875" s="139">
        <v>278.39999999999998</v>
      </c>
      <c r="X875" s="242">
        <v>0</v>
      </c>
      <c r="Y875" s="243">
        <v>4892.7203</v>
      </c>
      <c r="Z875" s="139">
        <v>3064.3211000000001</v>
      </c>
      <c r="AA875" s="139">
        <v>0</v>
      </c>
      <c r="AB875" s="139">
        <v>0</v>
      </c>
      <c r="AC875" s="139">
        <v>0</v>
      </c>
      <c r="AD875" s="149">
        <v>0</v>
      </c>
      <c r="AE875" s="139">
        <v>0</v>
      </c>
      <c r="AF875" s="139">
        <v>1550</v>
      </c>
      <c r="AG875" s="140">
        <v>278.39920000000001</v>
      </c>
      <c r="AH875" s="142">
        <v>0</v>
      </c>
      <c r="AI875" s="247">
        <v>-0.37970000000132131</v>
      </c>
      <c r="AJ875" s="138">
        <v>-0.37890000000015789</v>
      </c>
      <c r="AK875" s="138">
        <v>0</v>
      </c>
      <c r="AL875" s="138">
        <v>0</v>
      </c>
      <c r="AM875" s="138">
        <v>0</v>
      </c>
      <c r="AN875" s="138">
        <v>0</v>
      </c>
      <c r="AO875" s="138">
        <v>0</v>
      </c>
      <c r="AP875" s="138">
        <v>0</v>
      </c>
      <c r="AQ875" s="138">
        <v>-7.9999999996971383E-4</v>
      </c>
      <c r="AR875" s="241">
        <v>0</v>
      </c>
      <c r="AS875" s="247">
        <v>99.992240093192436</v>
      </c>
      <c r="AT875" s="138">
        <v>99.987636636538639</v>
      </c>
      <c r="AU875" s="138">
        <v>0</v>
      </c>
      <c r="AV875" s="138">
        <v>0</v>
      </c>
      <c r="AW875" s="138">
        <v>0</v>
      </c>
      <c r="AX875" s="138">
        <v>0</v>
      </c>
      <c r="AY875" s="138">
        <v>0</v>
      </c>
      <c r="AZ875" s="138">
        <v>100</v>
      </c>
      <c r="BA875" s="138">
        <v>99.99971264367818</v>
      </c>
      <c r="BB875" s="241">
        <v>0</v>
      </c>
    </row>
    <row r="876" spans="1:54" s="174" customFormat="1" ht="18" customHeight="1" x14ac:dyDescent="0.25">
      <c r="A876" s="244">
        <v>21</v>
      </c>
      <c r="B876" s="245">
        <v>228000</v>
      </c>
      <c r="C876" s="238">
        <v>869</v>
      </c>
      <c r="D876" s="239" t="s">
        <v>1964</v>
      </c>
      <c r="E876" s="247">
        <v>1482.8999999999999</v>
      </c>
      <c r="F876" s="138">
        <v>714.8</v>
      </c>
      <c r="G876" s="138">
        <v>0</v>
      </c>
      <c r="H876" s="138">
        <v>0</v>
      </c>
      <c r="I876" s="138">
        <v>0</v>
      </c>
      <c r="J876" s="138">
        <v>0</v>
      </c>
      <c r="K876" s="138">
        <v>0</v>
      </c>
      <c r="L876" s="138">
        <v>650</v>
      </c>
      <c r="M876" s="138">
        <v>118.1</v>
      </c>
      <c r="N876" s="241">
        <v>0</v>
      </c>
      <c r="O876" s="240">
        <v>1569.8999999999996</v>
      </c>
      <c r="P876" s="138">
        <v>801.8</v>
      </c>
      <c r="Q876" s="139">
        <v>0</v>
      </c>
      <c r="R876" s="139">
        <v>0</v>
      </c>
      <c r="S876" s="138">
        <v>0</v>
      </c>
      <c r="T876" s="139">
        <v>0</v>
      </c>
      <c r="U876" s="139">
        <v>0</v>
      </c>
      <c r="V876" s="139">
        <v>650</v>
      </c>
      <c r="W876" s="139">
        <v>118.1</v>
      </c>
      <c r="X876" s="242">
        <v>0</v>
      </c>
      <c r="Y876" s="243">
        <v>1392.3042999999998</v>
      </c>
      <c r="Z876" s="139">
        <v>627.98059999999998</v>
      </c>
      <c r="AA876" s="139">
        <v>0</v>
      </c>
      <c r="AB876" s="139">
        <v>0</v>
      </c>
      <c r="AC876" s="139">
        <v>0</v>
      </c>
      <c r="AD876" s="149">
        <v>0</v>
      </c>
      <c r="AE876" s="139">
        <v>0</v>
      </c>
      <c r="AF876" s="139">
        <v>646.22370000000001</v>
      </c>
      <c r="AG876" s="140">
        <v>118.1</v>
      </c>
      <c r="AH876" s="142">
        <v>0</v>
      </c>
      <c r="AI876" s="247">
        <v>-177.59569999999985</v>
      </c>
      <c r="AJ876" s="138">
        <v>-173.81939999999997</v>
      </c>
      <c r="AK876" s="138">
        <v>0</v>
      </c>
      <c r="AL876" s="138">
        <v>0</v>
      </c>
      <c r="AM876" s="138">
        <v>0</v>
      </c>
      <c r="AN876" s="138">
        <v>0</v>
      </c>
      <c r="AO876" s="138">
        <v>0</v>
      </c>
      <c r="AP876" s="138">
        <v>-3.776299999999992</v>
      </c>
      <c r="AQ876" s="138">
        <v>0</v>
      </c>
      <c r="AR876" s="241">
        <v>0</v>
      </c>
      <c r="AS876" s="247">
        <v>88.687451430027394</v>
      </c>
      <c r="AT876" s="138">
        <v>78.321351958094283</v>
      </c>
      <c r="AU876" s="138">
        <v>0</v>
      </c>
      <c r="AV876" s="138">
        <v>0</v>
      </c>
      <c r="AW876" s="138">
        <v>0</v>
      </c>
      <c r="AX876" s="138">
        <v>0</v>
      </c>
      <c r="AY876" s="138">
        <v>0</v>
      </c>
      <c r="AZ876" s="138">
        <v>99.419030769230758</v>
      </c>
      <c r="BA876" s="138">
        <v>100</v>
      </c>
      <c r="BB876" s="241">
        <v>0</v>
      </c>
    </row>
    <row r="877" spans="1:54" s="174" customFormat="1" ht="18" customHeight="1" x14ac:dyDescent="0.25">
      <c r="A877" s="244">
        <v>21</v>
      </c>
      <c r="B877" s="245">
        <v>228000</v>
      </c>
      <c r="C877" s="238">
        <v>870</v>
      </c>
      <c r="D877" s="239" t="s">
        <v>1965</v>
      </c>
      <c r="E877" s="247">
        <v>2182</v>
      </c>
      <c r="F877" s="138">
        <v>1608.5</v>
      </c>
      <c r="G877" s="138">
        <v>0</v>
      </c>
      <c r="H877" s="138">
        <v>0</v>
      </c>
      <c r="I877" s="138">
        <v>0</v>
      </c>
      <c r="J877" s="138">
        <v>0</v>
      </c>
      <c r="K877" s="138">
        <v>0</v>
      </c>
      <c r="L877" s="138">
        <v>300</v>
      </c>
      <c r="M877" s="138">
        <v>273.5</v>
      </c>
      <c r="N877" s="241">
        <v>0</v>
      </c>
      <c r="O877" s="240">
        <v>2668.8</v>
      </c>
      <c r="P877" s="138">
        <v>1845.3</v>
      </c>
      <c r="Q877" s="139">
        <v>0</v>
      </c>
      <c r="R877" s="139">
        <v>0</v>
      </c>
      <c r="S877" s="138">
        <v>0</v>
      </c>
      <c r="T877" s="139">
        <v>0</v>
      </c>
      <c r="U877" s="139">
        <v>0</v>
      </c>
      <c r="V877" s="139">
        <v>550</v>
      </c>
      <c r="W877" s="139">
        <v>273.5</v>
      </c>
      <c r="X877" s="242">
        <v>0</v>
      </c>
      <c r="Y877" s="243">
        <v>2640.7675999999997</v>
      </c>
      <c r="Z877" s="139">
        <v>1845.3</v>
      </c>
      <c r="AA877" s="139">
        <v>0</v>
      </c>
      <c r="AB877" s="139">
        <v>0</v>
      </c>
      <c r="AC877" s="139">
        <v>0</v>
      </c>
      <c r="AD877" s="149">
        <v>0</v>
      </c>
      <c r="AE877" s="139">
        <v>0</v>
      </c>
      <c r="AF877" s="139">
        <v>534.96789999999999</v>
      </c>
      <c r="AG877" s="140">
        <v>260.49970000000002</v>
      </c>
      <c r="AH877" s="142">
        <v>0</v>
      </c>
      <c r="AI877" s="247">
        <v>-28.032400000000507</v>
      </c>
      <c r="AJ877" s="138">
        <v>0</v>
      </c>
      <c r="AK877" s="138">
        <v>0</v>
      </c>
      <c r="AL877" s="138">
        <v>0</v>
      </c>
      <c r="AM877" s="138">
        <v>0</v>
      </c>
      <c r="AN877" s="138">
        <v>0</v>
      </c>
      <c r="AO877" s="138">
        <v>0</v>
      </c>
      <c r="AP877" s="138">
        <v>-15.032100000000014</v>
      </c>
      <c r="AQ877" s="138">
        <v>-13.000299999999982</v>
      </c>
      <c r="AR877" s="241">
        <v>0</v>
      </c>
      <c r="AS877" s="247">
        <v>98.949625299760172</v>
      </c>
      <c r="AT877" s="138">
        <v>100</v>
      </c>
      <c r="AU877" s="138">
        <v>0</v>
      </c>
      <c r="AV877" s="138">
        <v>0</v>
      </c>
      <c r="AW877" s="138">
        <v>0</v>
      </c>
      <c r="AX877" s="138">
        <v>0</v>
      </c>
      <c r="AY877" s="138">
        <v>0</v>
      </c>
      <c r="AZ877" s="138">
        <v>97.266890909090904</v>
      </c>
      <c r="BA877" s="138">
        <v>95.246691042047544</v>
      </c>
      <c r="BB877" s="241">
        <v>0</v>
      </c>
    </row>
    <row r="878" spans="1:54" s="174" customFormat="1" ht="18" customHeight="1" x14ac:dyDescent="0.25">
      <c r="A878" s="244">
        <v>21</v>
      </c>
      <c r="B878" s="245">
        <v>228000</v>
      </c>
      <c r="C878" s="238">
        <v>871</v>
      </c>
      <c r="D878" s="239" t="s">
        <v>1966</v>
      </c>
      <c r="E878" s="247">
        <v>9844.3000000000011</v>
      </c>
      <c r="F878" s="138">
        <v>6899.2</v>
      </c>
      <c r="G878" s="138">
        <v>0</v>
      </c>
      <c r="H878" s="138">
        <v>0</v>
      </c>
      <c r="I878" s="138">
        <v>0</v>
      </c>
      <c r="J878" s="138">
        <v>0</v>
      </c>
      <c r="K878" s="138">
        <v>0</v>
      </c>
      <c r="L878" s="138">
        <v>2170</v>
      </c>
      <c r="M878" s="138">
        <v>775.1</v>
      </c>
      <c r="N878" s="241">
        <v>0</v>
      </c>
      <c r="O878" s="240">
        <v>10107.200000000003</v>
      </c>
      <c r="P878" s="138">
        <v>7162.0999999999995</v>
      </c>
      <c r="Q878" s="139">
        <v>0</v>
      </c>
      <c r="R878" s="139">
        <v>0</v>
      </c>
      <c r="S878" s="138">
        <v>0</v>
      </c>
      <c r="T878" s="139">
        <v>0</v>
      </c>
      <c r="U878" s="139">
        <v>0</v>
      </c>
      <c r="V878" s="139">
        <v>2170</v>
      </c>
      <c r="W878" s="139">
        <v>775.1</v>
      </c>
      <c r="X878" s="242">
        <v>0</v>
      </c>
      <c r="Y878" s="243">
        <v>8557.1999999999989</v>
      </c>
      <c r="Z878" s="139">
        <v>7162.0999999999995</v>
      </c>
      <c r="AA878" s="139">
        <v>0</v>
      </c>
      <c r="AB878" s="139">
        <v>0</v>
      </c>
      <c r="AC878" s="139">
        <v>0</v>
      </c>
      <c r="AD878" s="149">
        <v>0</v>
      </c>
      <c r="AE878" s="139">
        <v>0</v>
      </c>
      <c r="AF878" s="139">
        <v>620</v>
      </c>
      <c r="AG878" s="140">
        <v>775.1</v>
      </c>
      <c r="AH878" s="142">
        <v>0</v>
      </c>
      <c r="AI878" s="247">
        <v>-1550.0000000000036</v>
      </c>
      <c r="AJ878" s="138">
        <v>0</v>
      </c>
      <c r="AK878" s="138">
        <v>0</v>
      </c>
      <c r="AL878" s="138">
        <v>0</v>
      </c>
      <c r="AM878" s="138">
        <v>0</v>
      </c>
      <c r="AN878" s="138">
        <v>0</v>
      </c>
      <c r="AO878" s="138">
        <v>0</v>
      </c>
      <c r="AP878" s="138">
        <v>-1550</v>
      </c>
      <c r="AQ878" s="138">
        <v>0</v>
      </c>
      <c r="AR878" s="241">
        <v>0</v>
      </c>
      <c r="AS878" s="247">
        <v>84.664397657115686</v>
      </c>
      <c r="AT878" s="138">
        <v>100</v>
      </c>
      <c r="AU878" s="138">
        <v>0</v>
      </c>
      <c r="AV878" s="138">
        <v>0</v>
      </c>
      <c r="AW878" s="138">
        <v>0</v>
      </c>
      <c r="AX878" s="138">
        <v>0</v>
      </c>
      <c r="AY878" s="138">
        <v>0</v>
      </c>
      <c r="AZ878" s="138">
        <v>28.571428571428569</v>
      </c>
      <c r="BA878" s="138">
        <v>100</v>
      </c>
      <c r="BB878" s="241">
        <v>0</v>
      </c>
    </row>
    <row r="879" spans="1:54" s="174" customFormat="1" ht="18" customHeight="1" x14ac:dyDescent="0.25">
      <c r="A879" s="244">
        <v>21</v>
      </c>
      <c r="B879" s="245">
        <v>228000</v>
      </c>
      <c r="C879" s="238">
        <v>872</v>
      </c>
      <c r="D879" s="239" t="s">
        <v>1967</v>
      </c>
      <c r="E879" s="247">
        <v>1156.4000000000001</v>
      </c>
      <c r="F879" s="138">
        <v>1028.7</v>
      </c>
      <c r="G879" s="138">
        <v>0</v>
      </c>
      <c r="H879" s="138">
        <v>0</v>
      </c>
      <c r="I879" s="138">
        <v>0</v>
      </c>
      <c r="J879" s="138">
        <v>0</v>
      </c>
      <c r="K879" s="138">
        <v>0</v>
      </c>
      <c r="L879" s="138">
        <v>0</v>
      </c>
      <c r="M879" s="138">
        <v>127.7</v>
      </c>
      <c r="N879" s="241">
        <v>0</v>
      </c>
      <c r="O879" s="240">
        <v>1242.5999999999999</v>
      </c>
      <c r="P879" s="138">
        <v>1114.9000000000001</v>
      </c>
      <c r="Q879" s="139">
        <v>0</v>
      </c>
      <c r="R879" s="139">
        <v>0</v>
      </c>
      <c r="S879" s="138">
        <v>0</v>
      </c>
      <c r="T879" s="139">
        <v>0</v>
      </c>
      <c r="U879" s="139">
        <v>0</v>
      </c>
      <c r="V879" s="139">
        <v>0</v>
      </c>
      <c r="W879" s="139">
        <v>127.7</v>
      </c>
      <c r="X879" s="242">
        <v>0</v>
      </c>
      <c r="Y879" s="243">
        <v>1036.1872000000001</v>
      </c>
      <c r="Z879" s="139">
        <v>908.48720000000003</v>
      </c>
      <c r="AA879" s="139">
        <v>0</v>
      </c>
      <c r="AB879" s="139">
        <v>0</v>
      </c>
      <c r="AC879" s="139">
        <v>0</v>
      </c>
      <c r="AD879" s="149">
        <v>0</v>
      </c>
      <c r="AE879" s="139">
        <v>0</v>
      </c>
      <c r="AF879" s="139">
        <v>0</v>
      </c>
      <c r="AG879" s="140">
        <v>127.7</v>
      </c>
      <c r="AH879" s="142">
        <v>0</v>
      </c>
      <c r="AI879" s="247">
        <v>-206.41279999999983</v>
      </c>
      <c r="AJ879" s="138">
        <v>-206.41280000000006</v>
      </c>
      <c r="AK879" s="138">
        <v>0</v>
      </c>
      <c r="AL879" s="138">
        <v>0</v>
      </c>
      <c r="AM879" s="138">
        <v>0</v>
      </c>
      <c r="AN879" s="138">
        <v>0</v>
      </c>
      <c r="AO879" s="138">
        <v>0</v>
      </c>
      <c r="AP879" s="138">
        <v>0</v>
      </c>
      <c r="AQ879" s="138">
        <v>0</v>
      </c>
      <c r="AR879" s="241">
        <v>0</v>
      </c>
      <c r="AS879" s="247">
        <v>83.388636729438275</v>
      </c>
      <c r="AT879" s="138">
        <v>81.485980805453394</v>
      </c>
      <c r="AU879" s="138">
        <v>0</v>
      </c>
      <c r="AV879" s="138">
        <v>0</v>
      </c>
      <c r="AW879" s="138">
        <v>0</v>
      </c>
      <c r="AX879" s="138">
        <v>0</v>
      </c>
      <c r="AY879" s="138">
        <v>0</v>
      </c>
      <c r="AZ879" s="138">
        <v>0</v>
      </c>
      <c r="BA879" s="138">
        <v>100</v>
      </c>
      <c r="BB879" s="241">
        <v>0</v>
      </c>
    </row>
    <row r="880" spans="1:54" s="174" customFormat="1" ht="18" customHeight="1" x14ac:dyDescent="0.25">
      <c r="A880" s="244">
        <v>21</v>
      </c>
      <c r="B880" s="245">
        <v>228000</v>
      </c>
      <c r="C880" s="238">
        <v>873</v>
      </c>
      <c r="D880" s="239" t="s">
        <v>1968</v>
      </c>
      <c r="E880" s="247">
        <v>1667.5</v>
      </c>
      <c r="F880" s="138">
        <v>1332.2</v>
      </c>
      <c r="G880" s="138">
        <v>0</v>
      </c>
      <c r="H880" s="138">
        <v>0</v>
      </c>
      <c r="I880" s="138">
        <v>0</v>
      </c>
      <c r="J880" s="138">
        <v>0</v>
      </c>
      <c r="K880" s="138">
        <v>0</v>
      </c>
      <c r="L880" s="138">
        <v>0</v>
      </c>
      <c r="M880" s="138">
        <v>335.3</v>
      </c>
      <c r="N880" s="241">
        <v>0</v>
      </c>
      <c r="O880" s="240">
        <v>2349.6000000000004</v>
      </c>
      <c r="P880" s="138">
        <v>1514.3</v>
      </c>
      <c r="Q880" s="139">
        <v>0</v>
      </c>
      <c r="R880" s="139">
        <v>0</v>
      </c>
      <c r="S880" s="138">
        <v>0</v>
      </c>
      <c r="T880" s="139">
        <v>0</v>
      </c>
      <c r="U880" s="139">
        <v>0</v>
      </c>
      <c r="V880" s="139">
        <v>500</v>
      </c>
      <c r="W880" s="139">
        <v>335.3</v>
      </c>
      <c r="X880" s="242">
        <v>0</v>
      </c>
      <c r="Y880" s="243">
        <v>2349.5167999999999</v>
      </c>
      <c r="Z880" s="139">
        <v>1514.3</v>
      </c>
      <c r="AA880" s="139">
        <v>0</v>
      </c>
      <c r="AB880" s="139">
        <v>0</v>
      </c>
      <c r="AC880" s="139">
        <v>0</v>
      </c>
      <c r="AD880" s="149">
        <v>0</v>
      </c>
      <c r="AE880" s="139">
        <v>0</v>
      </c>
      <c r="AF880" s="139">
        <v>500</v>
      </c>
      <c r="AG880" s="140">
        <v>335.21679999999998</v>
      </c>
      <c r="AH880" s="142">
        <v>0</v>
      </c>
      <c r="AI880" s="247">
        <v>-8.3200000000488217E-2</v>
      </c>
      <c r="AJ880" s="138">
        <v>0</v>
      </c>
      <c r="AK880" s="138">
        <v>0</v>
      </c>
      <c r="AL880" s="138">
        <v>0</v>
      </c>
      <c r="AM880" s="138">
        <v>0</v>
      </c>
      <c r="AN880" s="138">
        <v>0</v>
      </c>
      <c r="AO880" s="138">
        <v>0</v>
      </c>
      <c r="AP880" s="138">
        <v>0</v>
      </c>
      <c r="AQ880" s="138">
        <v>-8.3200000000033469E-2</v>
      </c>
      <c r="AR880" s="241">
        <v>0</v>
      </c>
      <c r="AS880" s="247">
        <v>99.996458971739855</v>
      </c>
      <c r="AT880" s="138">
        <v>100</v>
      </c>
      <c r="AU880" s="138">
        <v>0</v>
      </c>
      <c r="AV880" s="138">
        <v>0</v>
      </c>
      <c r="AW880" s="138">
        <v>0</v>
      </c>
      <c r="AX880" s="138">
        <v>0</v>
      </c>
      <c r="AY880" s="138">
        <v>0</v>
      </c>
      <c r="AZ880" s="138">
        <v>100</v>
      </c>
      <c r="BA880" s="138">
        <v>99.975186400238584</v>
      </c>
      <c r="BB880" s="241">
        <v>0</v>
      </c>
    </row>
    <row r="881" spans="1:54" s="174" customFormat="1" ht="18" customHeight="1" x14ac:dyDescent="0.25">
      <c r="A881" s="244">
        <v>21</v>
      </c>
      <c r="B881" s="245">
        <v>228000</v>
      </c>
      <c r="C881" s="238">
        <v>874</v>
      </c>
      <c r="D881" s="239" t="s">
        <v>1969</v>
      </c>
      <c r="E881" s="247">
        <v>1499.5</v>
      </c>
      <c r="F881" s="138">
        <v>1350.8</v>
      </c>
      <c r="G881" s="138">
        <v>0</v>
      </c>
      <c r="H881" s="138">
        <v>0</v>
      </c>
      <c r="I881" s="138">
        <v>0</v>
      </c>
      <c r="J881" s="138">
        <v>0</v>
      </c>
      <c r="K881" s="138">
        <v>0</v>
      </c>
      <c r="L881" s="138">
        <v>0</v>
      </c>
      <c r="M881" s="138">
        <v>148.69999999999999</v>
      </c>
      <c r="N881" s="241">
        <v>0</v>
      </c>
      <c r="O881" s="240">
        <v>1720.7999999999997</v>
      </c>
      <c r="P881" s="138">
        <v>1572.1</v>
      </c>
      <c r="Q881" s="139">
        <v>0</v>
      </c>
      <c r="R881" s="139">
        <v>0</v>
      </c>
      <c r="S881" s="138">
        <v>0</v>
      </c>
      <c r="T881" s="139">
        <v>0</v>
      </c>
      <c r="U881" s="139">
        <v>0</v>
      </c>
      <c r="V881" s="139">
        <v>0</v>
      </c>
      <c r="W881" s="139">
        <v>148.69999999999999</v>
      </c>
      <c r="X881" s="242">
        <v>0</v>
      </c>
      <c r="Y881" s="243">
        <v>1566.7905000000001</v>
      </c>
      <c r="Z881" s="139">
        <v>1418.0905</v>
      </c>
      <c r="AA881" s="139">
        <v>0</v>
      </c>
      <c r="AB881" s="139">
        <v>0</v>
      </c>
      <c r="AC881" s="139">
        <v>0</v>
      </c>
      <c r="AD881" s="149">
        <v>0</v>
      </c>
      <c r="AE881" s="139">
        <v>0</v>
      </c>
      <c r="AF881" s="139">
        <v>0</v>
      </c>
      <c r="AG881" s="140">
        <v>148.69999999999999</v>
      </c>
      <c r="AH881" s="142">
        <v>0</v>
      </c>
      <c r="AI881" s="247">
        <v>-154.00949999999966</v>
      </c>
      <c r="AJ881" s="138">
        <v>-154.00949999999989</v>
      </c>
      <c r="AK881" s="138">
        <v>0</v>
      </c>
      <c r="AL881" s="138">
        <v>0</v>
      </c>
      <c r="AM881" s="138">
        <v>0</v>
      </c>
      <c r="AN881" s="138">
        <v>0</v>
      </c>
      <c r="AO881" s="138">
        <v>0</v>
      </c>
      <c r="AP881" s="138">
        <v>0</v>
      </c>
      <c r="AQ881" s="138">
        <v>0</v>
      </c>
      <c r="AR881" s="241">
        <v>0</v>
      </c>
      <c r="AS881" s="247">
        <v>91.050122036262223</v>
      </c>
      <c r="AT881" s="138">
        <v>90.203581197124876</v>
      </c>
      <c r="AU881" s="138">
        <v>0</v>
      </c>
      <c r="AV881" s="138">
        <v>0</v>
      </c>
      <c r="AW881" s="138">
        <v>0</v>
      </c>
      <c r="AX881" s="138">
        <v>0</v>
      </c>
      <c r="AY881" s="138">
        <v>0</v>
      </c>
      <c r="AZ881" s="138">
        <v>0</v>
      </c>
      <c r="BA881" s="138">
        <v>100</v>
      </c>
      <c r="BB881" s="241">
        <v>0</v>
      </c>
    </row>
    <row r="882" spans="1:54" s="174" customFormat="1" ht="18" customHeight="1" x14ac:dyDescent="0.25">
      <c r="A882" s="244">
        <v>21</v>
      </c>
      <c r="B882" s="245">
        <v>228000</v>
      </c>
      <c r="C882" s="238">
        <v>875</v>
      </c>
      <c r="D882" s="239" t="s">
        <v>1970</v>
      </c>
      <c r="E882" s="247">
        <v>724</v>
      </c>
      <c r="F882" s="138">
        <v>638.29999999999995</v>
      </c>
      <c r="G882" s="138">
        <v>0</v>
      </c>
      <c r="H882" s="138">
        <v>0</v>
      </c>
      <c r="I882" s="138">
        <v>0</v>
      </c>
      <c r="J882" s="138">
        <v>0</v>
      </c>
      <c r="K882" s="138">
        <v>0</v>
      </c>
      <c r="L882" s="138">
        <v>0</v>
      </c>
      <c r="M882" s="138">
        <v>85.7</v>
      </c>
      <c r="N882" s="241">
        <v>0</v>
      </c>
      <c r="O882" s="240">
        <v>803</v>
      </c>
      <c r="P882" s="138">
        <v>717.3</v>
      </c>
      <c r="Q882" s="139">
        <v>0</v>
      </c>
      <c r="R882" s="139">
        <v>0</v>
      </c>
      <c r="S882" s="138">
        <v>0</v>
      </c>
      <c r="T882" s="139">
        <v>0</v>
      </c>
      <c r="U882" s="139">
        <v>0</v>
      </c>
      <c r="V882" s="139">
        <v>0</v>
      </c>
      <c r="W882" s="139">
        <v>85.7</v>
      </c>
      <c r="X882" s="242">
        <v>0</v>
      </c>
      <c r="Y882" s="243">
        <v>803</v>
      </c>
      <c r="Z882" s="139">
        <v>717.3</v>
      </c>
      <c r="AA882" s="139">
        <v>0</v>
      </c>
      <c r="AB882" s="139">
        <v>0</v>
      </c>
      <c r="AC882" s="139">
        <v>0</v>
      </c>
      <c r="AD882" s="149">
        <v>0</v>
      </c>
      <c r="AE882" s="139">
        <v>0</v>
      </c>
      <c r="AF882" s="139">
        <v>0</v>
      </c>
      <c r="AG882" s="140">
        <v>85.7</v>
      </c>
      <c r="AH882" s="142">
        <v>0</v>
      </c>
      <c r="AI882" s="247">
        <v>0</v>
      </c>
      <c r="AJ882" s="138">
        <v>0</v>
      </c>
      <c r="AK882" s="138">
        <v>0</v>
      </c>
      <c r="AL882" s="138">
        <v>0</v>
      </c>
      <c r="AM882" s="138">
        <v>0</v>
      </c>
      <c r="AN882" s="138">
        <v>0</v>
      </c>
      <c r="AO882" s="138">
        <v>0</v>
      </c>
      <c r="AP882" s="138">
        <v>0</v>
      </c>
      <c r="AQ882" s="138">
        <v>0</v>
      </c>
      <c r="AR882" s="241">
        <v>0</v>
      </c>
      <c r="AS882" s="247">
        <v>100</v>
      </c>
      <c r="AT882" s="138">
        <v>100</v>
      </c>
      <c r="AU882" s="138">
        <v>0</v>
      </c>
      <c r="AV882" s="138">
        <v>0</v>
      </c>
      <c r="AW882" s="138">
        <v>0</v>
      </c>
      <c r="AX882" s="138">
        <v>0</v>
      </c>
      <c r="AY882" s="138">
        <v>0</v>
      </c>
      <c r="AZ882" s="138">
        <v>0</v>
      </c>
      <c r="BA882" s="138">
        <v>100</v>
      </c>
      <c r="BB882" s="241">
        <v>0</v>
      </c>
    </row>
    <row r="883" spans="1:54" s="174" customFormat="1" ht="18" customHeight="1" x14ac:dyDescent="0.25">
      <c r="A883" s="244">
        <v>21</v>
      </c>
      <c r="B883" s="245">
        <v>228000</v>
      </c>
      <c r="C883" s="238">
        <v>876</v>
      </c>
      <c r="D883" s="239" t="s">
        <v>1971</v>
      </c>
      <c r="E883" s="247">
        <v>4791</v>
      </c>
      <c r="F883" s="138">
        <v>3535.2</v>
      </c>
      <c r="G883" s="138">
        <v>0</v>
      </c>
      <c r="H883" s="138">
        <v>0</v>
      </c>
      <c r="I883" s="138">
        <v>48.9</v>
      </c>
      <c r="J883" s="138">
        <v>0</v>
      </c>
      <c r="K883" s="138">
        <v>0</v>
      </c>
      <c r="L883" s="138">
        <v>450</v>
      </c>
      <c r="M883" s="138">
        <v>756.9</v>
      </c>
      <c r="N883" s="241">
        <v>0</v>
      </c>
      <c r="O883" s="240">
        <v>5279.7999999999993</v>
      </c>
      <c r="P883" s="138">
        <v>4024</v>
      </c>
      <c r="Q883" s="139">
        <v>0</v>
      </c>
      <c r="R883" s="139">
        <v>0</v>
      </c>
      <c r="S883" s="138">
        <v>0</v>
      </c>
      <c r="T883" s="139">
        <v>48.9</v>
      </c>
      <c r="U883" s="139">
        <v>0</v>
      </c>
      <c r="V883" s="139">
        <v>450</v>
      </c>
      <c r="W883" s="139">
        <v>756.9</v>
      </c>
      <c r="X883" s="242">
        <v>0</v>
      </c>
      <c r="Y883" s="243">
        <v>4930.8419999999996</v>
      </c>
      <c r="Z883" s="139">
        <v>3753.3829999999998</v>
      </c>
      <c r="AA883" s="139">
        <v>0</v>
      </c>
      <c r="AB883" s="139">
        <v>0</v>
      </c>
      <c r="AC883" s="139">
        <v>0</v>
      </c>
      <c r="AD883" s="149">
        <v>0</v>
      </c>
      <c r="AE883" s="139">
        <v>0</v>
      </c>
      <c r="AF883" s="139">
        <v>420.55900000000003</v>
      </c>
      <c r="AG883" s="140">
        <v>756.9</v>
      </c>
      <c r="AH883" s="142">
        <v>0</v>
      </c>
      <c r="AI883" s="247">
        <v>-348.95799999999963</v>
      </c>
      <c r="AJ883" s="138">
        <v>-270.61700000000019</v>
      </c>
      <c r="AK883" s="138">
        <v>0</v>
      </c>
      <c r="AL883" s="138">
        <v>0</v>
      </c>
      <c r="AM883" s="138">
        <v>0</v>
      </c>
      <c r="AN883" s="138">
        <v>-48.9</v>
      </c>
      <c r="AO883" s="138">
        <v>0</v>
      </c>
      <c r="AP883" s="138">
        <v>-29.440999999999974</v>
      </c>
      <c r="AQ883" s="138">
        <v>0</v>
      </c>
      <c r="AR883" s="241">
        <v>0</v>
      </c>
      <c r="AS883" s="247">
        <v>93.390696617296115</v>
      </c>
      <c r="AT883" s="138">
        <v>93.274925447316107</v>
      </c>
      <c r="AU883" s="138">
        <v>0</v>
      </c>
      <c r="AV883" s="138">
        <v>0</v>
      </c>
      <c r="AW883" s="138">
        <v>0</v>
      </c>
      <c r="AX883" s="138">
        <v>0</v>
      </c>
      <c r="AY883" s="138">
        <v>0</v>
      </c>
      <c r="AZ883" s="138">
        <v>93.457555555555558</v>
      </c>
      <c r="BA883" s="138">
        <v>100</v>
      </c>
      <c r="BB883" s="241">
        <v>0</v>
      </c>
    </row>
    <row r="884" spans="1:54" s="174" customFormat="1" ht="18" customHeight="1" x14ac:dyDescent="0.25">
      <c r="A884" s="244">
        <v>21</v>
      </c>
      <c r="B884" s="245">
        <v>228000</v>
      </c>
      <c r="C884" s="238">
        <v>877</v>
      </c>
      <c r="D884" s="239" t="s">
        <v>1972</v>
      </c>
      <c r="E884" s="247">
        <v>3700.9</v>
      </c>
      <c r="F884" s="138">
        <v>2611.1</v>
      </c>
      <c r="G884" s="138">
        <v>0</v>
      </c>
      <c r="H884" s="138">
        <v>0</v>
      </c>
      <c r="I884" s="138">
        <v>0</v>
      </c>
      <c r="J884" s="138">
        <v>0</v>
      </c>
      <c r="K884" s="138">
        <v>0</v>
      </c>
      <c r="L884" s="138">
        <v>740</v>
      </c>
      <c r="M884" s="138">
        <v>349.8</v>
      </c>
      <c r="N884" s="241">
        <v>0</v>
      </c>
      <c r="O884" s="240">
        <v>3966.7</v>
      </c>
      <c r="P884" s="138">
        <v>2876.8999999999996</v>
      </c>
      <c r="Q884" s="139">
        <v>0</v>
      </c>
      <c r="R884" s="139">
        <v>0</v>
      </c>
      <c r="S884" s="138">
        <v>0</v>
      </c>
      <c r="T884" s="139">
        <v>0</v>
      </c>
      <c r="U884" s="139">
        <v>0</v>
      </c>
      <c r="V884" s="139">
        <v>740</v>
      </c>
      <c r="W884" s="139">
        <v>349.8</v>
      </c>
      <c r="X884" s="242">
        <v>0</v>
      </c>
      <c r="Y884" s="243">
        <v>3234.471</v>
      </c>
      <c r="Z884" s="139">
        <v>2453.0553999999997</v>
      </c>
      <c r="AA884" s="139">
        <v>0</v>
      </c>
      <c r="AB884" s="139">
        <v>0</v>
      </c>
      <c r="AC884" s="139">
        <v>0</v>
      </c>
      <c r="AD884" s="149">
        <v>0</v>
      </c>
      <c r="AE884" s="139">
        <v>0</v>
      </c>
      <c r="AF884" s="139">
        <v>431.61559999999997</v>
      </c>
      <c r="AG884" s="140">
        <v>349.8</v>
      </c>
      <c r="AH884" s="142">
        <v>0</v>
      </c>
      <c r="AI884" s="247">
        <v>-732.22899999999981</v>
      </c>
      <c r="AJ884" s="138">
        <v>-423.8445999999999</v>
      </c>
      <c r="AK884" s="138">
        <v>0</v>
      </c>
      <c r="AL884" s="138">
        <v>0</v>
      </c>
      <c r="AM884" s="138">
        <v>0</v>
      </c>
      <c r="AN884" s="138">
        <v>0</v>
      </c>
      <c r="AO884" s="138">
        <v>0</v>
      </c>
      <c r="AP884" s="138">
        <v>-308.38440000000003</v>
      </c>
      <c r="AQ884" s="138">
        <v>0</v>
      </c>
      <c r="AR884" s="241">
        <v>0</v>
      </c>
      <c r="AS884" s="247">
        <v>81.540600499155474</v>
      </c>
      <c r="AT884" s="138">
        <v>85.267315513226038</v>
      </c>
      <c r="AU884" s="138">
        <v>0</v>
      </c>
      <c r="AV884" s="138">
        <v>0</v>
      </c>
      <c r="AW884" s="138">
        <v>0</v>
      </c>
      <c r="AX884" s="138">
        <v>0</v>
      </c>
      <c r="AY884" s="138">
        <v>0</v>
      </c>
      <c r="AZ884" s="138">
        <v>58.326432432432426</v>
      </c>
      <c r="BA884" s="138">
        <v>100</v>
      </c>
      <c r="BB884" s="241">
        <v>0</v>
      </c>
    </row>
    <row r="885" spans="1:54" s="174" customFormat="1" ht="18" customHeight="1" x14ac:dyDescent="0.25">
      <c r="A885" s="244">
        <v>21</v>
      </c>
      <c r="B885" s="245">
        <v>228000</v>
      </c>
      <c r="C885" s="238">
        <v>878</v>
      </c>
      <c r="D885" s="239" t="s">
        <v>1973</v>
      </c>
      <c r="E885" s="247">
        <v>1526.8999999999999</v>
      </c>
      <c r="F885" s="138">
        <v>1196.3</v>
      </c>
      <c r="G885" s="138">
        <v>0</v>
      </c>
      <c r="H885" s="138">
        <v>0</v>
      </c>
      <c r="I885" s="138">
        <v>49.1</v>
      </c>
      <c r="J885" s="138">
        <v>0</v>
      </c>
      <c r="K885" s="138">
        <v>0</v>
      </c>
      <c r="L885" s="138">
        <v>0</v>
      </c>
      <c r="M885" s="138">
        <v>281.5</v>
      </c>
      <c r="N885" s="241">
        <v>0</v>
      </c>
      <c r="O885" s="240">
        <v>1660.6</v>
      </c>
      <c r="P885" s="138">
        <v>1330</v>
      </c>
      <c r="Q885" s="139">
        <v>0</v>
      </c>
      <c r="R885" s="139">
        <v>0</v>
      </c>
      <c r="S885" s="138">
        <v>0</v>
      </c>
      <c r="T885" s="139">
        <v>49.1</v>
      </c>
      <c r="U885" s="139">
        <v>0</v>
      </c>
      <c r="V885" s="139">
        <v>0</v>
      </c>
      <c r="W885" s="139">
        <v>281.5</v>
      </c>
      <c r="X885" s="242">
        <v>0</v>
      </c>
      <c r="Y885" s="243">
        <v>1149.1347000000001</v>
      </c>
      <c r="Z885" s="139">
        <v>867.63470000000007</v>
      </c>
      <c r="AA885" s="139">
        <v>0</v>
      </c>
      <c r="AB885" s="139">
        <v>0</v>
      </c>
      <c r="AC885" s="139">
        <v>0</v>
      </c>
      <c r="AD885" s="149">
        <v>0</v>
      </c>
      <c r="AE885" s="139">
        <v>0</v>
      </c>
      <c r="AF885" s="139">
        <v>0</v>
      </c>
      <c r="AG885" s="140">
        <v>281.5</v>
      </c>
      <c r="AH885" s="142">
        <v>0</v>
      </c>
      <c r="AI885" s="247">
        <v>-511.46529999999984</v>
      </c>
      <c r="AJ885" s="138">
        <v>-462.36529999999993</v>
      </c>
      <c r="AK885" s="138">
        <v>0</v>
      </c>
      <c r="AL885" s="138">
        <v>0</v>
      </c>
      <c r="AM885" s="138">
        <v>0</v>
      </c>
      <c r="AN885" s="138">
        <v>-49.1</v>
      </c>
      <c r="AO885" s="138">
        <v>0</v>
      </c>
      <c r="AP885" s="138">
        <v>0</v>
      </c>
      <c r="AQ885" s="138">
        <v>0</v>
      </c>
      <c r="AR885" s="241">
        <v>0</v>
      </c>
      <c r="AS885" s="247">
        <v>69.199969890401064</v>
      </c>
      <c r="AT885" s="138">
        <v>65.235691729323307</v>
      </c>
      <c r="AU885" s="138">
        <v>0</v>
      </c>
      <c r="AV885" s="138">
        <v>0</v>
      </c>
      <c r="AW885" s="138">
        <v>0</v>
      </c>
      <c r="AX885" s="138">
        <v>0</v>
      </c>
      <c r="AY885" s="138">
        <v>0</v>
      </c>
      <c r="AZ885" s="138">
        <v>0</v>
      </c>
      <c r="BA885" s="138">
        <v>100</v>
      </c>
      <c r="BB885" s="241">
        <v>0</v>
      </c>
    </row>
    <row r="886" spans="1:54" s="174" customFormat="1" ht="18" customHeight="1" x14ac:dyDescent="0.25">
      <c r="A886" s="244">
        <v>21</v>
      </c>
      <c r="B886" s="245">
        <v>228000</v>
      </c>
      <c r="C886" s="238">
        <v>879</v>
      </c>
      <c r="D886" s="239" t="s">
        <v>1974</v>
      </c>
      <c r="E886" s="247">
        <v>1675.6000000000001</v>
      </c>
      <c r="F886" s="138">
        <v>1514.7</v>
      </c>
      <c r="G886" s="138">
        <v>0</v>
      </c>
      <c r="H886" s="138">
        <v>0</v>
      </c>
      <c r="I886" s="138">
        <v>0</v>
      </c>
      <c r="J886" s="138">
        <v>0</v>
      </c>
      <c r="K886" s="138">
        <v>0</v>
      </c>
      <c r="L886" s="138">
        <v>0</v>
      </c>
      <c r="M886" s="138">
        <v>160.9</v>
      </c>
      <c r="N886" s="241">
        <v>0</v>
      </c>
      <c r="O886" s="240">
        <v>1876.1000000000001</v>
      </c>
      <c r="P886" s="138">
        <v>1715.2</v>
      </c>
      <c r="Q886" s="139">
        <v>0</v>
      </c>
      <c r="R886" s="139">
        <v>0</v>
      </c>
      <c r="S886" s="138">
        <v>0</v>
      </c>
      <c r="T886" s="139">
        <v>0</v>
      </c>
      <c r="U886" s="139">
        <v>0</v>
      </c>
      <c r="V886" s="139">
        <v>0</v>
      </c>
      <c r="W886" s="139">
        <v>160.9</v>
      </c>
      <c r="X886" s="242">
        <v>0</v>
      </c>
      <c r="Y886" s="243">
        <v>1822.8791000000001</v>
      </c>
      <c r="Z886" s="139">
        <v>1661.9791</v>
      </c>
      <c r="AA886" s="139">
        <v>0</v>
      </c>
      <c r="AB886" s="139">
        <v>0</v>
      </c>
      <c r="AC886" s="139">
        <v>0</v>
      </c>
      <c r="AD886" s="149">
        <v>0</v>
      </c>
      <c r="AE886" s="139">
        <v>0</v>
      </c>
      <c r="AF886" s="139">
        <v>0</v>
      </c>
      <c r="AG886" s="140">
        <v>160.9</v>
      </c>
      <c r="AH886" s="142">
        <v>0</v>
      </c>
      <c r="AI886" s="247">
        <v>-53.220900000000029</v>
      </c>
      <c r="AJ886" s="138">
        <v>-53.220900000000029</v>
      </c>
      <c r="AK886" s="138">
        <v>0</v>
      </c>
      <c r="AL886" s="138">
        <v>0</v>
      </c>
      <c r="AM886" s="138">
        <v>0</v>
      </c>
      <c r="AN886" s="138">
        <v>0</v>
      </c>
      <c r="AO886" s="138">
        <v>0</v>
      </c>
      <c r="AP886" s="138">
        <v>0</v>
      </c>
      <c r="AQ886" s="138">
        <v>0</v>
      </c>
      <c r="AR886" s="241">
        <v>0</v>
      </c>
      <c r="AS886" s="247">
        <v>97.163216246468735</v>
      </c>
      <c r="AT886" s="138">
        <v>96.897102378731333</v>
      </c>
      <c r="AU886" s="138">
        <v>0</v>
      </c>
      <c r="AV886" s="138">
        <v>0</v>
      </c>
      <c r="AW886" s="138">
        <v>0</v>
      </c>
      <c r="AX886" s="138">
        <v>0</v>
      </c>
      <c r="AY886" s="138">
        <v>0</v>
      </c>
      <c r="AZ886" s="138">
        <v>0</v>
      </c>
      <c r="BA886" s="138">
        <v>100</v>
      </c>
      <c r="BB886" s="241">
        <v>0</v>
      </c>
    </row>
    <row r="887" spans="1:54" s="174" customFormat="1" ht="18" customHeight="1" x14ac:dyDescent="0.25">
      <c r="A887" s="244">
        <v>21</v>
      </c>
      <c r="B887" s="245">
        <v>228000</v>
      </c>
      <c r="C887" s="238">
        <v>880</v>
      </c>
      <c r="D887" s="239" t="s">
        <v>1719</v>
      </c>
      <c r="E887" s="247">
        <v>796.9</v>
      </c>
      <c r="F887" s="138">
        <v>698.1</v>
      </c>
      <c r="G887" s="138">
        <v>0</v>
      </c>
      <c r="H887" s="138">
        <v>0</v>
      </c>
      <c r="I887" s="138">
        <v>0</v>
      </c>
      <c r="J887" s="138">
        <v>0</v>
      </c>
      <c r="K887" s="138">
        <v>0</v>
      </c>
      <c r="L887" s="138">
        <v>0</v>
      </c>
      <c r="M887" s="138">
        <v>98.8</v>
      </c>
      <c r="N887" s="241">
        <v>0</v>
      </c>
      <c r="O887" s="240">
        <v>902.19999999999993</v>
      </c>
      <c r="P887" s="138">
        <v>803.4</v>
      </c>
      <c r="Q887" s="139">
        <v>0</v>
      </c>
      <c r="R887" s="139">
        <v>0</v>
      </c>
      <c r="S887" s="138">
        <v>0</v>
      </c>
      <c r="T887" s="139">
        <v>0</v>
      </c>
      <c r="U887" s="139">
        <v>0</v>
      </c>
      <c r="V887" s="139">
        <v>0</v>
      </c>
      <c r="W887" s="139">
        <v>98.8</v>
      </c>
      <c r="X887" s="242">
        <v>0</v>
      </c>
      <c r="Y887" s="243">
        <v>637.32540000000006</v>
      </c>
      <c r="Z887" s="139">
        <v>538.53240000000005</v>
      </c>
      <c r="AA887" s="139">
        <v>0</v>
      </c>
      <c r="AB887" s="139">
        <v>0</v>
      </c>
      <c r="AC887" s="139">
        <v>0</v>
      </c>
      <c r="AD887" s="149">
        <v>0</v>
      </c>
      <c r="AE887" s="139">
        <v>0</v>
      </c>
      <c r="AF887" s="139">
        <v>0</v>
      </c>
      <c r="AG887" s="140">
        <v>98.793000000000006</v>
      </c>
      <c r="AH887" s="142">
        <v>0</v>
      </c>
      <c r="AI887" s="247">
        <v>-264.87459999999987</v>
      </c>
      <c r="AJ887" s="138">
        <v>-264.86759999999992</v>
      </c>
      <c r="AK887" s="138">
        <v>0</v>
      </c>
      <c r="AL887" s="138">
        <v>0</v>
      </c>
      <c r="AM887" s="138">
        <v>0</v>
      </c>
      <c r="AN887" s="138">
        <v>0</v>
      </c>
      <c r="AO887" s="138">
        <v>0</v>
      </c>
      <c r="AP887" s="138">
        <v>0</v>
      </c>
      <c r="AQ887" s="138">
        <v>-6.9999999999907914E-3</v>
      </c>
      <c r="AR887" s="241">
        <v>0</v>
      </c>
      <c r="AS887" s="247">
        <v>70.641254710707173</v>
      </c>
      <c r="AT887" s="138">
        <v>67.031665421956689</v>
      </c>
      <c r="AU887" s="138">
        <v>0</v>
      </c>
      <c r="AV887" s="138">
        <v>0</v>
      </c>
      <c r="AW887" s="138">
        <v>0</v>
      </c>
      <c r="AX887" s="138">
        <v>0</v>
      </c>
      <c r="AY887" s="138">
        <v>0</v>
      </c>
      <c r="AZ887" s="138">
        <v>0</v>
      </c>
      <c r="BA887" s="138">
        <v>99.992914979757103</v>
      </c>
      <c r="BB887" s="241">
        <v>0</v>
      </c>
    </row>
    <row r="888" spans="1:54" s="174" customFormat="1" ht="18" customHeight="1" x14ac:dyDescent="0.25">
      <c r="A888" s="244">
        <v>21</v>
      </c>
      <c r="B888" s="245">
        <v>228000</v>
      </c>
      <c r="C888" s="238">
        <v>881</v>
      </c>
      <c r="D888" s="239" t="s">
        <v>1975</v>
      </c>
      <c r="E888" s="247">
        <v>5513.2</v>
      </c>
      <c r="F888" s="138">
        <v>2845.7</v>
      </c>
      <c r="G888" s="138">
        <v>0</v>
      </c>
      <c r="H888" s="138">
        <v>0</v>
      </c>
      <c r="I888" s="138">
        <v>0</v>
      </c>
      <c r="J888" s="138">
        <v>0</v>
      </c>
      <c r="K888" s="138">
        <v>0</v>
      </c>
      <c r="L888" s="138">
        <v>2300</v>
      </c>
      <c r="M888" s="138">
        <v>367.5</v>
      </c>
      <c r="N888" s="241">
        <v>0</v>
      </c>
      <c r="O888" s="240">
        <v>5823.8</v>
      </c>
      <c r="P888" s="138">
        <v>3156.3</v>
      </c>
      <c r="Q888" s="139">
        <v>0</v>
      </c>
      <c r="R888" s="139">
        <v>0</v>
      </c>
      <c r="S888" s="138">
        <v>0</v>
      </c>
      <c r="T888" s="139">
        <v>0</v>
      </c>
      <c r="U888" s="139">
        <v>0</v>
      </c>
      <c r="V888" s="139">
        <v>2300</v>
      </c>
      <c r="W888" s="139">
        <v>367.5</v>
      </c>
      <c r="X888" s="242">
        <v>0</v>
      </c>
      <c r="Y888" s="243">
        <v>5763.7653</v>
      </c>
      <c r="Z888" s="139">
        <v>3117.7860999999998</v>
      </c>
      <c r="AA888" s="139">
        <v>0</v>
      </c>
      <c r="AB888" s="139">
        <v>0</v>
      </c>
      <c r="AC888" s="139">
        <v>0</v>
      </c>
      <c r="AD888" s="149">
        <v>0</v>
      </c>
      <c r="AE888" s="139">
        <v>0</v>
      </c>
      <c r="AF888" s="139">
        <v>2278.4798000000001</v>
      </c>
      <c r="AG888" s="140">
        <v>367.49939999999998</v>
      </c>
      <c r="AH888" s="142">
        <v>0</v>
      </c>
      <c r="AI888" s="247">
        <v>-60.034700000000157</v>
      </c>
      <c r="AJ888" s="138">
        <v>-38.513900000000376</v>
      </c>
      <c r="AK888" s="138">
        <v>0</v>
      </c>
      <c r="AL888" s="138">
        <v>0</v>
      </c>
      <c r="AM888" s="138">
        <v>0</v>
      </c>
      <c r="AN888" s="138">
        <v>0</v>
      </c>
      <c r="AO888" s="138">
        <v>0</v>
      </c>
      <c r="AP888" s="138">
        <v>-21.520199999999932</v>
      </c>
      <c r="AQ888" s="138">
        <v>-6.0000000001991793E-4</v>
      </c>
      <c r="AR888" s="241">
        <v>0</v>
      </c>
      <c r="AS888" s="247">
        <v>98.969149009237952</v>
      </c>
      <c r="AT888" s="138">
        <v>98.779776954028449</v>
      </c>
      <c r="AU888" s="138">
        <v>0</v>
      </c>
      <c r="AV888" s="138">
        <v>0</v>
      </c>
      <c r="AW888" s="138">
        <v>0</v>
      </c>
      <c r="AX888" s="138">
        <v>0</v>
      </c>
      <c r="AY888" s="138">
        <v>0</v>
      </c>
      <c r="AZ888" s="138">
        <v>99.064339130434789</v>
      </c>
      <c r="BA888" s="138">
        <v>99.999836734693872</v>
      </c>
      <c r="BB888" s="241">
        <v>0</v>
      </c>
    </row>
    <row r="889" spans="1:54" s="174" customFormat="1" ht="18" customHeight="1" x14ac:dyDescent="0.25">
      <c r="A889" s="244">
        <v>21</v>
      </c>
      <c r="B889" s="245">
        <v>228000</v>
      </c>
      <c r="C889" s="238">
        <v>882</v>
      </c>
      <c r="D889" s="239" t="s">
        <v>1434</v>
      </c>
      <c r="E889" s="247">
        <v>4957.0999999999995</v>
      </c>
      <c r="F889" s="138">
        <v>3119.2</v>
      </c>
      <c r="G889" s="138">
        <v>0</v>
      </c>
      <c r="H889" s="138">
        <v>0</v>
      </c>
      <c r="I889" s="138">
        <v>0</v>
      </c>
      <c r="J889" s="138">
        <v>0</v>
      </c>
      <c r="K889" s="138">
        <v>0</v>
      </c>
      <c r="L889" s="138">
        <v>1458.2</v>
      </c>
      <c r="M889" s="138">
        <v>379.7</v>
      </c>
      <c r="N889" s="241">
        <v>0</v>
      </c>
      <c r="O889" s="240">
        <v>5642.6000000000013</v>
      </c>
      <c r="P889" s="138">
        <v>3514.7000000000003</v>
      </c>
      <c r="Q889" s="139">
        <v>0</v>
      </c>
      <c r="R889" s="139">
        <v>0</v>
      </c>
      <c r="S889" s="138">
        <v>0</v>
      </c>
      <c r="T889" s="139">
        <v>0</v>
      </c>
      <c r="U889" s="139">
        <v>0</v>
      </c>
      <c r="V889" s="139">
        <v>1748.2</v>
      </c>
      <c r="W889" s="139">
        <v>379.7</v>
      </c>
      <c r="X889" s="242">
        <v>0</v>
      </c>
      <c r="Y889" s="243">
        <v>5560.2822999999999</v>
      </c>
      <c r="Z889" s="139">
        <v>3432.7057</v>
      </c>
      <c r="AA889" s="139">
        <v>0</v>
      </c>
      <c r="AB889" s="139">
        <v>0</v>
      </c>
      <c r="AC889" s="139">
        <v>0</v>
      </c>
      <c r="AD889" s="149">
        <v>0</v>
      </c>
      <c r="AE889" s="139">
        <v>0</v>
      </c>
      <c r="AF889" s="139">
        <v>1747.8766000000001</v>
      </c>
      <c r="AG889" s="140">
        <v>379.7</v>
      </c>
      <c r="AH889" s="142">
        <v>0</v>
      </c>
      <c r="AI889" s="247">
        <v>-82.317700000001423</v>
      </c>
      <c r="AJ889" s="138">
        <v>-81.994300000000294</v>
      </c>
      <c r="AK889" s="138">
        <v>0</v>
      </c>
      <c r="AL889" s="138">
        <v>0</v>
      </c>
      <c r="AM889" s="138">
        <v>0</v>
      </c>
      <c r="AN889" s="138">
        <v>0</v>
      </c>
      <c r="AO889" s="138">
        <v>0</v>
      </c>
      <c r="AP889" s="138">
        <v>-0.32339999999999236</v>
      </c>
      <c r="AQ889" s="138">
        <v>0</v>
      </c>
      <c r="AR889" s="241">
        <v>0</v>
      </c>
      <c r="AS889" s="247">
        <v>98.541138836706452</v>
      </c>
      <c r="AT889" s="138">
        <v>97.667103877998116</v>
      </c>
      <c r="AU889" s="138">
        <v>0</v>
      </c>
      <c r="AV889" s="138">
        <v>0</v>
      </c>
      <c r="AW889" s="138">
        <v>0</v>
      </c>
      <c r="AX889" s="138">
        <v>0</v>
      </c>
      <c r="AY889" s="138">
        <v>0</v>
      </c>
      <c r="AZ889" s="138">
        <v>99.981500972428776</v>
      </c>
      <c r="BA889" s="138">
        <v>100</v>
      </c>
      <c r="BB889" s="241">
        <v>0</v>
      </c>
    </row>
    <row r="890" spans="1:54" s="174" customFormat="1" ht="18" customHeight="1" x14ac:dyDescent="0.25">
      <c r="A890" s="244">
        <v>21</v>
      </c>
      <c r="B890" s="245">
        <v>228000</v>
      </c>
      <c r="C890" s="238">
        <v>883</v>
      </c>
      <c r="D890" s="239" t="s">
        <v>1893</v>
      </c>
      <c r="E890" s="247">
        <v>2647.3</v>
      </c>
      <c r="F890" s="138">
        <v>1784</v>
      </c>
      <c r="G890" s="138">
        <v>0</v>
      </c>
      <c r="H890" s="138">
        <v>0</v>
      </c>
      <c r="I890" s="138">
        <v>0</v>
      </c>
      <c r="J890" s="138">
        <v>0</v>
      </c>
      <c r="K890" s="138">
        <v>0</v>
      </c>
      <c r="L890" s="138">
        <v>570</v>
      </c>
      <c r="M890" s="138">
        <v>293.3</v>
      </c>
      <c r="N890" s="241">
        <v>0</v>
      </c>
      <c r="O890" s="240">
        <v>2764.4</v>
      </c>
      <c r="P890" s="138">
        <v>1901.1</v>
      </c>
      <c r="Q890" s="139">
        <v>0</v>
      </c>
      <c r="R890" s="139">
        <v>0</v>
      </c>
      <c r="S890" s="138">
        <v>0</v>
      </c>
      <c r="T890" s="139">
        <v>0</v>
      </c>
      <c r="U890" s="139">
        <v>0</v>
      </c>
      <c r="V890" s="139">
        <v>570</v>
      </c>
      <c r="W890" s="139">
        <v>293.3</v>
      </c>
      <c r="X890" s="242">
        <v>0</v>
      </c>
      <c r="Y890" s="243">
        <v>2670.8911000000003</v>
      </c>
      <c r="Z890" s="139">
        <v>1812.4507000000001</v>
      </c>
      <c r="AA890" s="139">
        <v>0</v>
      </c>
      <c r="AB890" s="139">
        <v>0</v>
      </c>
      <c r="AC890" s="139">
        <v>0</v>
      </c>
      <c r="AD890" s="149">
        <v>0</v>
      </c>
      <c r="AE890" s="139">
        <v>0</v>
      </c>
      <c r="AF890" s="139">
        <v>565.95590000000004</v>
      </c>
      <c r="AG890" s="140">
        <v>292.48450000000003</v>
      </c>
      <c r="AH890" s="142">
        <v>0</v>
      </c>
      <c r="AI890" s="247">
        <v>-93.508899999999812</v>
      </c>
      <c r="AJ890" s="138">
        <v>-88.649299999999812</v>
      </c>
      <c r="AK890" s="138">
        <v>0</v>
      </c>
      <c r="AL890" s="138">
        <v>0</v>
      </c>
      <c r="AM890" s="138">
        <v>0</v>
      </c>
      <c r="AN890" s="138">
        <v>0</v>
      </c>
      <c r="AO890" s="138">
        <v>0</v>
      </c>
      <c r="AP890" s="138">
        <v>-4.0440999999999576</v>
      </c>
      <c r="AQ890" s="138">
        <v>-0.8154999999999859</v>
      </c>
      <c r="AR890" s="241">
        <v>0</v>
      </c>
      <c r="AS890" s="247">
        <v>96.617388945159902</v>
      </c>
      <c r="AT890" s="138">
        <v>95.336947030666465</v>
      </c>
      <c r="AU890" s="138">
        <v>0</v>
      </c>
      <c r="AV890" s="138">
        <v>0</v>
      </c>
      <c r="AW890" s="138">
        <v>0</v>
      </c>
      <c r="AX890" s="138">
        <v>0</v>
      </c>
      <c r="AY890" s="138">
        <v>0</v>
      </c>
      <c r="AZ890" s="138">
        <v>99.290508771929836</v>
      </c>
      <c r="BA890" s="138">
        <v>99.721957040572789</v>
      </c>
      <c r="BB890" s="241">
        <v>0</v>
      </c>
    </row>
    <row r="891" spans="1:54" s="174" customFormat="1" ht="18" customHeight="1" x14ac:dyDescent="0.25">
      <c r="A891" s="244">
        <v>21</v>
      </c>
      <c r="B891" s="245">
        <v>228000</v>
      </c>
      <c r="C891" s="238">
        <v>884</v>
      </c>
      <c r="D891" s="239" t="s">
        <v>1976</v>
      </c>
      <c r="E891" s="247">
        <v>1859.7</v>
      </c>
      <c r="F891" s="138">
        <v>1404.8</v>
      </c>
      <c r="G891" s="138">
        <v>0</v>
      </c>
      <c r="H891" s="138">
        <v>0</v>
      </c>
      <c r="I891" s="138">
        <v>0</v>
      </c>
      <c r="J891" s="138">
        <v>0</v>
      </c>
      <c r="K891" s="138">
        <v>0</v>
      </c>
      <c r="L891" s="138">
        <v>300</v>
      </c>
      <c r="M891" s="138">
        <v>154.9</v>
      </c>
      <c r="N891" s="241">
        <v>0</v>
      </c>
      <c r="O891" s="240">
        <v>2141.9</v>
      </c>
      <c r="P891" s="138">
        <v>1687</v>
      </c>
      <c r="Q891" s="139">
        <v>0</v>
      </c>
      <c r="R891" s="139">
        <v>0</v>
      </c>
      <c r="S891" s="138">
        <v>0</v>
      </c>
      <c r="T891" s="139">
        <v>0</v>
      </c>
      <c r="U891" s="139">
        <v>0</v>
      </c>
      <c r="V891" s="139">
        <v>300</v>
      </c>
      <c r="W891" s="139">
        <v>154.9</v>
      </c>
      <c r="X891" s="242">
        <v>0</v>
      </c>
      <c r="Y891" s="243">
        <v>2124.3112000000001</v>
      </c>
      <c r="Z891" s="139">
        <v>1672.2339999999999</v>
      </c>
      <c r="AA891" s="139">
        <v>0</v>
      </c>
      <c r="AB891" s="139">
        <v>0</v>
      </c>
      <c r="AC891" s="139">
        <v>0</v>
      </c>
      <c r="AD891" s="149">
        <v>0</v>
      </c>
      <c r="AE891" s="139">
        <v>0</v>
      </c>
      <c r="AF891" s="139">
        <v>300</v>
      </c>
      <c r="AG891" s="140">
        <v>152.0772</v>
      </c>
      <c r="AH891" s="142">
        <v>0</v>
      </c>
      <c r="AI891" s="247">
        <v>-17.588799999999992</v>
      </c>
      <c r="AJ891" s="138">
        <v>-14.766000000000076</v>
      </c>
      <c r="AK891" s="138">
        <v>0</v>
      </c>
      <c r="AL891" s="138">
        <v>0</v>
      </c>
      <c r="AM891" s="138">
        <v>0</v>
      </c>
      <c r="AN891" s="138">
        <v>0</v>
      </c>
      <c r="AO891" s="138">
        <v>0</v>
      </c>
      <c r="AP891" s="138">
        <v>0</v>
      </c>
      <c r="AQ891" s="138">
        <v>-2.8228000000000009</v>
      </c>
      <c r="AR891" s="241">
        <v>0</v>
      </c>
      <c r="AS891" s="247">
        <v>99.178822540734856</v>
      </c>
      <c r="AT891" s="138">
        <v>99.124718435091879</v>
      </c>
      <c r="AU891" s="138">
        <v>0</v>
      </c>
      <c r="AV891" s="138">
        <v>0</v>
      </c>
      <c r="AW891" s="138">
        <v>0</v>
      </c>
      <c r="AX891" s="138">
        <v>0</v>
      </c>
      <c r="AY891" s="138">
        <v>0</v>
      </c>
      <c r="AZ891" s="138">
        <v>100</v>
      </c>
      <c r="BA891" s="138">
        <v>98.177663008392514</v>
      </c>
      <c r="BB891" s="241">
        <v>0</v>
      </c>
    </row>
    <row r="892" spans="1:54" s="174" customFormat="1" ht="18" customHeight="1" x14ac:dyDescent="0.25">
      <c r="A892" s="244">
        <v>21</v>
      </c>
      <c r="B892" s="245">
        <v>228000</v>
      </c>
      <c r="C892" s="238">
        <v>885</v>
      </c>
      <c r="D892" s="239" t="s">
        <v>1310</v>
      </c>
      <c r="E892" s="247">
        <v>1583.6000000000001</v>
      </c>
      <c r="F892" s="138">
        <v>1087.2</v>
      </c>
      <c r="G892" s="138">
        <v>0</v>
      </c>
      <c r="H892" s="138">
        <v>0</v>
      </c>
      <c r="I892" s="138">
        <v>0</v>
      </c>
      <c r="J892" s="138">
        <v>0</v>
      </c>
      <c r="K892" s="138">
        <v>0</v>
      </c>
      <c r="L892" s="138">
        <v>300</v>
      </c>
      <c r="M892" s="138">
        <v>196.4</v>
      </c>
      <c r="N892" s="241">
        <v>0</v>
      </c>
      <c r="O892" s="240">
        <v>1840.5999999999997</v>
      </c>
      <c r="P892" s="138">
        <v>1244.2</v>
      </c>
      <c r="Q892" s="139">
        <v>0</v>
      </c>
      <c r="R892" s="139">
        <v>0</v>
      </c>
      <c r="S892" s="138">
        <v>0</v>
      </c>
      <c r="T892" s="139">
        <v>0</v>
      </c>
      <c r="U892" s="139">
        <v>0</v>
      </c>
      <c r="V892" s="139">
        <v>400</v>
      </c>
      <c r="W892" s="139">
        <v>196.4</v>
      </c>
      <c r="X892" s="242">
        <v>0</v>
      </c>
      <c r="Y892" s="243">
        <v>1702.8409999999999</v>
      </c>
      <c r="Z892" s="139">
        <v>1107.9603999999999</v>
      </c>
      <c r="AA892" s="139">
        <v>0</v>
      </c>
      <c r="AB892" s="139">
        <v>0</v>
      </c>
      <c r="AC892" s="139">
        <v>0</v>
      </c>
      <c r="AD892" s="149">
        <v>0</v>
      </c>
      <c r="AE892" s="139">
        <v>0</v>
      </c>
      <c r="AF892" s="139">
        <v>398.48059999999998</v>
      </c>
      <c r="AG892" s="140">
        <v>196.4</v>
      </c>
      <c r="AH892" s="142">
        <v>0</v>
      </c>
      <c r="AI892" s="247">
        <v>-137.75899999999979</v>
      </c>
      <c r="AJ892" s="138">
        <v>-136.23960000000011</v>
      </c>
      <c r="AK892" s="138">
        <v>0</v>
      </c>
      <c r="AL892" s="138">
        <v>0</v>
      </c>
      <c r="AM892" s="138">
        <v>0</v>
      </c>
      <c r="AN892" s="138">
        <v>0</v>
      </c>
      <c r="AO892" s="138">
        <v>0</v>
      </c>
      <c r="AP892" s="138">
        <v>-1.5194000000000187</v>
      </c>
      <c r="AQ892" s="138">
        <v>0</v>
      </c>
      <c r="AR892" s="241">
        <v>0</v>
      </c>
      <c r="AS892" s="247">
        <v>92.515538411387595</v>
      </c>
      <c r="AT892" s="138">
        <v>89.050024111879111</v>
      </c>
      <c r="AU892" s="138">
        <v>0</v>
      </c>
      <c r="AV892" s="138">
        <v>0</v>
      </c>
      <c r="AW892" s="138">
        <v>0</v>
      </c>
      <c r="AX892" s="138">
        <v>0</v>
      </c>
      <c r="AY892" s="138">
        <v>0</v>
      </c>
      <c r="AZ892" s="138">
        <v>99.620149999999995</v>
      </c>
      <c r="BA892" s="138">
        <v>100</v>
      </c>
      <c r="BB892" s="241">
        <v>0</v>
      </c>
    </row>
    <row r="893" spans="1:54" s="174" customFormat="1" ht="18" customHeight="1" x14ac:dyDescent="0.25">
      <c r="A893" s="244">
        <v>21</v>
      </c>
      <c r="B893" s="245">
        <v>228000</v>
      </c>
      <c r="C893" s="238">
        <v>886</v>
      </c>
      <c r="D893" s="239" t="s">
        <v>1977</v>
      </c>
      <c r="E893" s="247">
        <v>2715.4</v>
      </c>
      <c r="F893" s="138">
        <v>1792.1</v>
      </c>
      <c r="G893" s="138">
        <v>0</v>
      </c>
      <c r="H893" s="138">
        <v>0</v>
      </c>
      <c r="I893" s="138">
        <v>0</v>
      </c>
      <c r="J893" s="138">
        <v>0</v>
      </c>
      <c r="K893" s="138">
        <v>0</v>
      </c>
      <c r="L893" s="138">
        <v>480</v>
      </c>
      <c r="M893" s="138">
        <v>443.3</v>
      </c>
      <c r="N893" s="241">
        <v>0</v>
      </c>
      <c r="O893" s="240">
        <v>3014.7000000000003</v>
      </c>
      <c r="P893" s="138">
        <v>2091.4</v>
      </c>
      <c r="Q893" s="139">
        <v>0</v>
      </c>
      <c r="R893" s="139">
        <v>0</v>
      </c>
      <c r="S893" s="138">
        <v>0</v>
      </c>
      <c r="T893" s="139">
        <v>0</v>
      </c>
      <c r="U893" s="139">
        <v>0</v>
      </c>
      <c r="V893" s="139">
        <v>480</v>
      </c>
      <c r="W893" s="139">
        <v>443.3</v>
      </c>
      <c r="X893" s="242">
        <v>0</v>
      </c>
      <c r="Y893" s="243">
        <v>2976.3099000000002</v>
      </c>
      <c r="Z893" s="139">
        <v>2053.8333000000002</v>
      </c>
      <c r="AA893" s="139">
        <v>0</v>
      </c>
      <c r="AB893" s="139">
        <v>0</v>
      </c>
      <c r="AC893" s="139">
        <v>0</v>
      </c>
      <c r="AD893" s="149">
        <v>0</v>
      </c>
      <c r="AE893" s="139">
        <v>0</v>
      </c>
      <c r="AF893" s="139">
        <v>479.17660000000001</v>
      </c>
      <c r="AG893" s="140">
        <v>443.3</v>
      </c>
      <c r="AH893" s="142">
        <v>0</v>
      </c>
      <c r="AI893" s="247">
        <v>-38.390100000000075</v>
      </c>
      <c r="AJ893" s="138">
        <v>-37.566699999999855</v>
      </c>
      <c r="AK893" s="138">
        <v>0</v>
      </c>
      <c r="AL893" s="138">
        <v>0</v>
      </c>
      <c r="AM893" s="138">
        <v>0</v>
      </c>
      <c r="AN893" s="138">
        <v>0</v>
      </c>
      <c r="AO893" s="138">
        <v>0</v>
      </c>
      <c r="AP893" s="138">
        <v>-0.82339999999999236</v>
      </c>
      <c r="AQ893" s="138">
        <v>0</v>
      </c>
      <c r="AR893" s="241">
        <v>0</v>
      </c>
      <c r="AS893" s="247">
        <v>98.72656980794109</v>
      </c>
      <c r="AT893" s="138">
        <v>98.20375346657741</v>
      </c>
      <c r="AU893" s="138">
        <v>0</v>
      </c>
      <c r="AV893" s="138">
        <v>0</v>
      </c>
      <c r="AW893" s="138">
        <v>0</v>
      </c>
      <c r="AX893" s="138">
        <v>0</v>
      </c>
      <c r="AY893" s="138">
        <v>0</v>
      </c>
      <c r="AZ893" s="138">
        <v>99.82845833333333</v>
      </c>
      <c r="BA893" s="138">
        <v>100</v>
      </c>
      <c r="BB893" s="241">
        <v>0</v>
      </c>
    </row>
    <row r="894" spans="1:54" s="174" customFormat="1" ht="18" customHeight="1" x14ac:dyDescent="0.25">
      <c r="A894" s="244">
        <v>21</v>
      </c>
      <c r="B894" s="245">
        <v>228000</v>
      </c>
      <c r="C894" s="238">
        <v>887</v>
      </c>
      <c r="D894" s="239" t="s">
        <v>1961</v>
      </c>
      <c r="E894" s="247">
        <v>26550.400000000001</v>
      </c>
      <c r="F894" s="138">
        <v>23632.2</v>
      </c>
      <c r="G894" s="138">
        <v>0</v>
      </c>
      <c r="H894" s="138">
        <v>0</v>
      </c>
      <c r="I894" s="138">
        <v>48.9</v>
      </c>
      <c r="J894" s="138">
        <v>0</v>
      </c>
      <c r="K894" s="138">
        <v>0</v>
      </c>
      <c r="L894" s="138">
        <v>520</v>
      </c>
      <c r="M894" s="138">
        <v>2349.3000000000002</v>
      </c>
      <c r="N894" s="241">
        <v>0</v>
      </c>
      <c r="O894" s="240">
        <v>29907.199999999997</v>
      </c>
      <c r="P894" s="138">
        <v>25289</v>
      </c>
      <c r="Q894" s="139">
        <v>0</v>
      </c>
      <c r="R894" s="139">
        <v>0</v>
      </c>
      <c r="S894" s="138">
        <v>0</v>
      </c>
      <c r="T894" s="139">
        <v>48.9</v>
      </c>
      <c r="U894" s="139">
        <v>0</v>
      </c>
      <c r="V894" s="139">
        <v>2220</v>
      </c>
      <c r="W894" s="139">
        <v>2349.3000000000002</v>
      </c>
      <c r="X894" s="242">
        <v>0</v>
      </c>
      <c r="Y894" s="243">
        <v>29785.635399999999</v>
      </c>
      <c r="Z894" s="139">
        <v>25289</v>
      </c>
      <c r="AA894" s="139">
        <v>0</v>
      </c>
      <c r="AB894" s="139">
        <v>0</v>
      </c>
      <c r="AC894" s="139">
        <v>0</v>
      </c>
      <c r="AD894" s="149">
        <v>0</v>
      </c>
      <c r="AE894" s="139">
        <v>0</v>
      </c>
      <c r="AF894" s="139">
        <v>2147.3353999999999</v>
      </c>
      <c r="AG894" s="140">
        <v>2349.3000000000002</v>
      </c>
      <c r="AH894" s="142">
        <v>0</v>
      </c>
      <c r="AI894" s="247">
        <v>-121.56459999999788</v>
      </c>
      <c r="AJ894" s="138">
        <v>0</v>
      </c>
      <c r="AK894" s="138">
        <v>0</v>
      </c>
      <c r="AL894" s="138">
        <v>0</v>
      </c>
      <c r="AM894" s="138">
        <v>0</v>
      </c>
      <c r="AN894" s="138">
        <v>-48.9</v>
      </c>
      <c r="AO894" s="138">
        <v>0</v>
      </c>
      <c r="AP894" s="138">
        <v>-72.664600000000064</v>
      </c>
      <c r="AQ894" s="138">
        <v>0</v>
      </c>
      <c r="AR894" s="241">
        <v>0</v>
      </c>
      <c r="AS894" s="247">
        <v>99.59352731114916</v>
      </c>
      <c r="AT894" s="138">
        <v>100</v>
      </c>
      <c r="AU894" s="138">
        <v>0</v>
      </c>
      <c r="AV894" s="138">
        <v>0</v>
      </c>
      <c r="AW894" s="138">
        <v>0</v>
      </c>
      <c r="AX894" s="138">
        <v>0</v>
      </c>
      <c r="AY894" s="138">
        <v>0</v>
      </c>
      <c r="AZ894" s="138">
        <v>96.726819819819823</v>
      </c>
      <c r="BA894" s="138">
        <v>100</v>
      </c>
      <c r="BB894" s="241">
        <v>0</v>
      </c>
    </row>
    <row r="895" spans="1:54" s="174" customFormat="1" ht="18" customHeight="1" x14ac:dyDescent="0.25">
      <c r="A895" s="244">
        <v>21</v>
      </c>
      <c r="B895" s="245">
        <v>228000</v>
      </c>
      <c r="C895" s="238">
        <v>888</v>
      </c>
      <c r="D895" s="239" t="s">
        <v>1978</v>
      </c>
      <c r="E895" s="247">
        <v>6079</v>
      </c>
      <c r="F895" s="138">
        <v>4630.8999999999996</v>
      </c>
      <c r="G895" s="138">
        <v>0</v>
      </c>
      <c r="H895" s="138">
        <v>0</v>
      </c>
      <c r="I895" s="138">
        <v>0</v>
      </c>
      <c r="J895" s="138">
        <v>0</v>
      </c>
      <c r="K895" s="138">
        <v>0</v>
      </c>
      <c r="L895" s="138">
        <v>748</v>
      </c>
      <c r="M895" s="138">
        <v>700.1</v>
      </c>
      <c r="N895" s="241">
        <v>0</v>
      </c>
      <c r="O895" s="240">
        <v>7903.5</v>
      </c>
      <c r="P895" s="138">
        <v>5105.3999999999996</v>
      </c>
      <c r="Q895" s="139">
        <v>0</v>
      </c>
      <c r="R895" s="139">
        <v>0</v>
      </c>
      <c r="S895" s="138">
        <v>0</v>
      </c>
      <c r="T895" s="139">
        <v>0</v>
      </c>
      <c r="U895" s="139">
        <v>0</v>
      </c>
      <c r="V895" s="139">
        <v>2098</v>
      </c>
      <c r="W895" s="139">
        <v>700.1</v>
      </c>
      <c r="X895" s="242">
        <v>0</v>
      </c>
      <c r="Y895" s="243">
        <v>7505.9642000000003</v>
      </c>
      <c r="Z895" s="139">
        <v>5105.3999999999996</v>
      </c>
      <c r="AA895" s="139">
        <v>0</v>
      </c>
      <c r="AB895" s="139">
        <v>0</v>
      </c>
      <c r="AC895" s="139">
        <v>0</v>
      </c>
      <c r="AD895" s="149">
        <v>0</v>
      </c>
      <c r="AE895" s="139">
        <v>0</v>
      </c>
      <c r="AF895" s="139">
        <v>1700.4641999999999</v>
      </c>
      <c r="AG895" s="140">
        <v>700.1</v>
      </c>
      <c r="AH895" s="142">
        <v>0</v>
      </c>
      <c r="AI895" s="247">
        <v>-397.53579999999965</v>
      </c>
      <c r="AJ895" s="138">
        <v>0</v>
      </c>
      <c r="AK895" s="138">
        <v>0</v>
      </c>
      <c r="AL895" s="138">
        <v>0</v>
      </c>
      <c r="AM895" s="138">
        <v>0</v>
      </c>
      <c r="AN895" s="138">
        <v>0</v>
      </c>
      <c r="AO895" s="138">
        <v>0</v>
      </c>
      <c r="AP895" s="138">
        <v>-397.53580000000011</v>
      </c>
      <c r="AQ895" s="138">
        <v>0</v>
      </c>
      <c r="AR895" s="241">
        <v>0</v>
      </c>
      <c r="AS895" s="247">
        <v>94.970129689378126</v>
      </c>
      <c r="AT895" s="138">
        <v>100</v>
      </c>
      <c r="AU895" s="138">
        <v>0</v>
      </c>
      <c r="AV895" s="138">
        <v>0</v>
      </c>
      <c r="AW895" s="138">
        <v>0</v>
      </c>
      <c r="AX895" s="138">
        <v>0</v>
      </c>
      <c r="AY895" s="138">
        <v>0</v>
      </c>
      <c r="AZ895" s="138">
        <v>81.051677788369872</v>
      </c>
      <c r="BA895" s="138">
        <v>100</v>
      </c>
      <c r="BB895" s="241">
        <v>0</v>
      </c>
    </row>
    <row r="896" spans="1:54" s="174" customFormat="1" ht="18" customHeight="1" x14ac:dyDescent="0.25">
      <c r="A896" s="244">
        <v>21</v>
      </c>
      <c r="B896" s="245">
        <v>228000</v>
      </c>
      <c r="C896" s="238">
        <v>889</v>
      </c>
      <c r="D896" s="239" t="s">
        <v>1384</v>
      </c>
      <c r="E896" s="247">
        <v>1871.2</v>
      </c>
      <c r="F896" s="138">
        <v>1697.4</v>
      </c>
      <c r="G896" s="138">
        <v>0</v>
      </c>
      <c r="H896" s="138">
        <v>0</v>
      </c>
      <c r="I896" s="138">
        <v>0</v>
      </c>
      <c r="J896" s="138">
        <v>0</v>
      </c>
      <c r="K896" s="138">
        <v>0</v>
      </c>
      <c r="L896" s="138">
        <v>0</v>
      </c>
      <c r="M896" s="138">
        <v>173.8</v>
      </c>
      <c r="N896" s="241">
        <v>0</v>
      </c>
      <c r="O896" s="240">
        <v>1915.8000000000002</v>
      </c>
      <c r="P896" s="138">
        <v>1742</v>
      </c>
      <c r="Q896" s="139">
        <v>0</v>
      </c>
      <c r="R896" s="139">
        <v>0</v>
      </c>
      <c r="S896" s="138">
        <v>0</v>
      </c>
      <c r="T896" s="139">
        <v>0</v>
      </c>
      <c r="U896" s="139">
        <v>0</v>
      </c>
      <c r="V896" s="139">
        <v>0</v>
      </c>
      <c r="W896" s="139">
        <v>173.8</v>
      </c>
      <c r="X896" s="242">
        <v>0</v>
      </c>
      <c r="Y896" s="243">
        <v>1754.8169</v>
      </c>
      <c r="Z896" s="139">
        <v>1597.0875000000001</v>
      </c>
      <c r="AA896" s="139">
        <v>0</v>
      </c>
      <c r="AB896" s="139">
        <v>0</v>
      </c>
      <c r="AC896" s="139">
        <v>0</v>
      </c>
      <c r="AD896" s="149">
        <v>0</v>
      </c>
      <c r="AE896" s="139">
        <v>0</v>
      </c>
      <c r="AF896" s="139">
        <v>0</v>
      </c>
      <c r="AG896" s="140">
        <v>157.7294</v>
      </c>
      <c r="AH896" s="142">
        <v>0</v>
      </c>
      <c r="AI896" s="247">
        <v>-160.98310000000015</v>
      </c>
      <c r="AJ896" s="138">
        <v>-144.91249999999991</v>
      </c>
      <c r="AK896" s="138">
        <v>0</v>
      </c>
      <c r="AL896" s="138">
        <v>0</v>
      </c>
      <c r="AM896" s="138">
        <v>0</v>
      </c>
      <c r="AN896" s="138">
        <v>0</v>
      </c>
      <c r="AO896" s="138">
        <v>0</v>
      </c>
      <c r="AP896" s="138">
        <v>0</v>
      </c>
      <c r="AQ896" s="138">
        <v>-16.070600000000013</v>
      </c>
      <c r="AR896" s="241">
        <v>0</v>
      </c>
      <c r="AS896" s="247">
        <v>91.597082158889236</v>
      </c>
      <c r="AT896" s="138">
        <v>91.681257175660164</v>
      </c>
      <c r="AU896" s="138">
        <v>0</v>
      </c>
      <c r="AV896" s="138">
        <v>0</v>
      </c>
      <c r="AW896" s="138">
        <v>0</v>
      </c>
      <c r="AX896" s="138">
        <v>0</v>
      </c>
      <c r="AY896" s="138">
        <v>0</v>
      </c>
      <c r="AZ896" s="138">
        <v>0</v>
      </c>
      <c r="BA896" s="138">
        <v>90.753394706559249</v>
      </c>
      <c r="BB896" s="241">
        <v>0</v>
      </c>
    </row>
    <row r="897" spans="1:54" s="174" customFormat="1" ht="18" customHeight="1" x14ac:dyDescent="0.25">
      <c r="A897" s="244">
        <v>21</v>
      </c>
      <c r="B897" s="245">
        <v>228000</v>
      </c>
      <c r="C897" s="238">
        <v>890</v>
      </c>
      <c r="D897" s="239" t="s">
        <v>1979</v>
      </c>
      <c r="E897" s="247">
        <v>2161.5</v>
      </c>
      <c r="F897" s="138">
        <v>1016.3</v>
      </c>
      <c r="G897" s="138">
        <v>0</v>
      </c>
      <c r="H897" s="138">
        <v>0</v>
      </c>
      <c r="I897" s="138">
        <v>0</v>
      </c>
      <c r="J897" s="138">
        <v>0</v>
      </c>
      <c r="K897" s="138">
        <v>0</v>
      </c>
      <c r="L897" s="138">
        <v>1000</v>
      </c>
      <c r="M897" s="138">
        <v>145.19999999999999</v>
      </c>
      <c r="N897" s="241">
        <v>0</v>
      </c>
      <c r="O897" s="240">
        <v>3124</v>
      </c>
      <c r="P897" s="138">
        <v>1178.8</v>
      </c>
      <c r="Q897" s="139">
        <v>0</v>
      </c>
      <c r="R897" s="139">
        <v>0</v>
      </c>
      <c r="S897" s="138">
        <v>0</v>
      </c>
      <c r="T897" s="139">
        <v>0</v>
      </c>
      <c r="U897" s="139">
        <v>0</v>
      </c>
      <c r="V897" s="139">
        <v>1800</v>
      </c>
      <c r="W897" s="139">
        <v>145.19999999999999</v>
      </c>
      <c r="X897" s="242">
        <v>0</v>
      </c>
      <c r="Y897" s="243">
        <v>2847.4571999999998</v>
      </c>
      <c r="Z897" s="139">
        <v>966.39159999999993</v>
      </c>
      <c r="AA897" s="139">
        <v>0</v>
      </c>
      <c r="AB897" s="139">
        <v>0</v>
      </c>
      <c r="AC897" s="139">
        <v>0</v>
      </c>
      <c r="AD897" s="149">
        <v>0</v>
      </c>
      <c r="AE897" s="139">
        <v>0</v>
      </c>
      <c r="AF897" s="139">
        <v>1775.0630000000001</v>
      </c>
      <c r="AG897" s="140">
        <v>106.0026</v>
      </c>
      <c r="AH897" s="142">
        <v>0</v>
      </c>
      <c r="AI897" s="247">
        <v>-276.54280000000017</v>
      </c>
      <c r="AJ897" s="138">
        <v>-212.40840000000003</v>
      </c>
      <c r="AK897" s="138">
        <v>0</v>
      </c>
      <c r="AL897" s="138">
        <v>0</v>
      </c>
      <c r="AM897" s="138">
        <v>0</v>
      </c>
      <c r="AN897" s="138">
        <v>0</v>
      </c>
      <c r="AO897" s="138">
        <v>0</v>
      </c>
      <c r="AP897" s="138">
        <v>-24.936999999999898</v>
      </c>
      <c r="AQ897" s="138">
        <v>-39.197399999999988</v>
      </c>
      <c r="AR897" s="241">
        <v>0</v>
      </c>
      <c r="AS897" s="247">
        <v>91.147797695262483</v>
      </c>
      <c r="AT897" s="138">
        <v>81.980963691890054</v>
      </c>
      <c r="AU897" s="138">
        <v>0</v>
      </c>
      <c r="AV897" s="138">
        <v>0</v>
      </c>
      <c r="AW897" s="138">
        <v>0</v>
      </c>
      <c r="AX897" s="138">
        <v>0</v>
      </c>
      <c r="AY897" s="138">
        <v>0</v>
      </c>
      <c r="AZ897" s="138">
        <v>98.614611111111117</v>
      </c>
      <c r="BA897" s="138">
        <v>73.004545454545465</v>
      </c>
      <c r="BB897" s="241">
        <v>0</v>
      </c>
    </row>
    <row r="898" spans="1:54" s="174" customFormat="1" ht="18" customHeight="1" x14ac:dyDescent="0.25">
      <c r="A898" s="244">
        <v>21</v>
      </c>
      <c r="B898" s="245">
        <v>228000</v>
      </c>
      <c r="C898" s="238">
        <v>891</v>
      </c>
      <c r="D898" s="239" t="s">
        <v>1980</v>
      </c>
      <c r="E898" s="247">
        <v>2208.8000000000002</v>
      </c>
      <c r="F898" s="138">
        <v>1308.9000000000001</v>
      </c>
      <c r="G898" s="138">
        <v>0</v>
      </c>
      <c r="H898" s="138">
        <v>0</v>
      </c>
      <c r="I898" s="138">
        <v>0</v>
      </c>
      <c r="J898" s="138">
        <v>0</v>
      </c>
      <c r="K898" s="138">
        <v>0</v>
      </c>
      <c r="L898" s="138">
        <v>720</v>
      </c>
      <c r="M898" s="138">
        <v>179.9</v>
      </c>
      <c r="N898" s="241">
        <v>0</v>
      </c>
      <c r="O898" s="240">
        <v>3048.3999999999996</v>
      </c>
      <c r="P898" s="138">
        <v>1348.5</v>
      </c>
      <c r="Q898" s="139">
        <v>0</v>
      </c>
      <c r="R898" s="139">
        <v>0</v>
      </c>
      <c r="S898" s="138">
        <v>0</v>
      </c>
      <c r="T898" s="139">
        <v>0</v>
      </c>
      <c r="U898" s="139">
        <v>0</v>
      </c>
      <c r="V898" s="139">
        <v>1520</v>
      </c>
      <c r="W898" s="139">
        <v>179.9</v>
      </c>
      <c r="X898" s="242">
        <v>0</v>
      </c>
      <c r="Y898" s="243">
        <v>2557.1882999999998</v>
      </c>
      <c r="Z898" s="139">
        <v>914.22289999999998</v>
      </c>
      <c r="AA898" s="139">
        <v>0</v>
      </c>
      <c r="AB898" s="139">
        <v>0</v>
      </c>
      <c r="AC898" s="139">
        <v>0</v>
      </c>
      <c r="AD898" s="149">
        <v>0</v>
      </c>
      <c r="AE898" s="139">
        <v>0</v>
      </c>
      <c r="AF898" s="139">
        <v>1463.1153999999999</v>
      </c>
      <c r="AG898" s="140">
        <v>179.85</v>
      </c>
      <c r="AH898" s="142">
        <v>0</v>
      </c>
      <c r="AI898" s="247">
        <v>-491.21169999999984</v>
      </c>
      <c r="AJ898" s="138">
        <v>-434.27710000000002</v>
      </c>
      <c r="AK898" s="138">
        <v>0</v>
      </c>
      <c r="AL898" s="138">
        <v>0</v>
      </c>
      <c r="AM898" s="138">
        <v>0</v>
      </c>
      <c r="AN898" s="138">
        <v>0</v>
      </c>
      <c r="AO898" s="138">
        <v>0</v>
      </c>
      <c r="AP898" s="138">
        <v>-56.884600000000091</v>
      </c>
      <c r="AQ898" s="138">
        <v>-5.0000000000011369E-2</v>
      </c>
      <c r="AR898" s="241">
        <v>0</v>
      </c>
      <c r="AS898" s="247">
        <v>83.886245243406378</v>
      </c>
      <c r="AT898" s="138">
        <v>67.795543196143853</v>
      </c>
      <c r="AU898" s="138">
        <v>0</v>
      </c>
      <c r="AV898" s="138">
        <v>0</v>
      </c>
      <c r="AW898" s="138">
        <v>0</v>
      </c>
      <c r="AX898" s="138">
        <v>0</v>
      </c>
      <c r="AY898" s="138">
        <v>0</v>
      </c>
      <c r="AZ898" s="138">
        <v>96.257592105263157</v>
      </c>
      <c r="BA898" s="138">
        <v>99.972206781545296</v>
      </c>
      <c r="BB898" s="241">
        <v>0</v>
      </c>
    </row>
    <row r="899" spans="1:54" s="174" customFormat="1" ht="18" customHeight="1" x14ac:dyDescent="0.25">
      <c r="A899" s="244">
        <v>21</v>
      </c>
      <c r="B899" s="245">
        <v>228000</v>
      </c>
      <c r="C899" s="238">
        <v>892</v>
      </c>
      <c r="D899" s="239" t="s">
        <v>1981</v>
      </c>
      <c r="E899" s="247">
        <v>3911.6000000000004</v>
      </c>
      <c r="F899" s="138">
        <v>3325.8</v>
      </c>
      <c r="G899" s="138">
        <v>0</v>
      </c>
      <c r="H899" s="138">
        <v>0</v>
      </c>
      <c r="I899" s="138">
        <v>0</v>
      </c>
      <c r="J899" s="138">
        <v>0</v>
      </c>
      <c r="K899" s="138">
        <v>0</v>
      </c>
      <c r="L899" s="138">
        <v>0</v>
      </c>
      <c r="M899" s="138">
        <v>585.79999999999995</v>
      </c>
      <c r="N899" s="241">
        <v>0</v>
      </c>
      <c r="O899" s="240">
        <v>4238.7000000000007</v>
      </c>
      <c r="P899" s="138">
        <v>3652.9</v>
      </c>
      <c r="Q899" s="139">
        <v>0</v>
      </c>
      <c r="R899" s="139">
        <v>0</v>
      </c>
      <c r="S899" s="138">
        <v>0</v>
      </c>
      <c r="T899" s="139">
        <v>0</v>
      </c>
      <c r="U899" s="139">
        <v>0</v>
      </c>
      <c r="V899" s="139">
        <v>0</v>
      </c>
      <c r="W899" s="139">
        <v>585.79999999999995</v>
      </c>
      <c r="X899" s="242">
        <v>0</v>
      </c>
      <c r="Y899" s="243">
        <v>4206.0722999999998</v>
      </c>
      <c r="Z899" s="139">
        <v>3622.1131999999998</v>
      </c>
      <c r="AA899" s="139">
        <v>0</v>
      </c>
      <c r="AB899" s="139">
        <v>0</v>
      </c>
      <c r="AC899" s="139">
        <v>0</v>
      </c>
      <c r="AD899" s="149">
        <v>0</v>
      </c>
      <c r="AE899" s="139">
        <v>0</v>
      </c>
      <c r="AF899" s="139">
        <v>0</v>
      </c>
      <c r="AG899" s="140">
        <v>583.95910000000003</v>
      </c>
      <c r="AH899" s="142">
        <v>0</v>
      </c>
      <c r="AI899" s="247">
        <v>-32.627700000000914</v>
      </c>
      <c r="AJ899" s="138">
        <v>-30.786800000000312</v>
      </c>
      <c r="AK899" s="138">
        <v>0</v>
      </c>
      <c r="AL899" s="138">
        <v>0</v>
      </c>
      <c r="AM899" s="138">
        <v>0</v>
      </c>
      <c r="AN899" s="138">
        <v>0</v>
      </c>
      <c r="AO899" s="138">
        <v>0</v>
      </c>
      <c r="AP899" s="138">
        <v>0</v>
      </c>
      <c r="AQ899" s="138">
        <v>-1.8408999999999196</v>
      </c>
      <c r="AR899" s="241">
        <v>0</v>
      </c>
      <c r="AS899" s="247">
        <v>99.230242763111306</v>
      </c>
      <c r="AT899" s="138">
        <v>99.157195652769019</v>
      </c>
      <c r="AU899" s="138">
        <v>0</v>
      </c>
      <c r="AV899" s="138">
        <v>0</v>
      </c>
      <c r="AW899" s="138">
        <v>0</v>
      </c>
      <c r="AX899" s="138">
        <v>0</v>
      </c>
      <c r="AY899" s="138">
        <v>0</v>
      </c>
      <c r="AZ899" s="138">
        <v>0</v>
      </c>
      <c r="BA899" s="138">
        <v>99.685745988391957</v>
      </c>
      <c r="BB899" s="241">
        <v>0</v>
      </c>
    </row>
    <row r="900" spans="1:54" s="174" customFormat="1" ht="18" customHeight="1" x14ac:dyDescent="0.25">
      <c r="A900" s="244">
        <v>21</v>
      </c>
      <c r="B900" s="245">
        <v>228000</v>
      </c>
      <c r="C900" s="238">
        <v>893</v>
      </c>
      <c r="D900" s="239" t="s">
        <v>1982</v>
      </c>
      <c r="E900" s="247">
        <v>2402.1000000000004</v>
      </c>
      <c r="F900" s="138">
        <v>2048.8000000000002</v>
      </c>
      <c r="G900" s="138">
        <v>0</v>
      </c>
      <c r="H900" s="138">
        <v>0</v>
      </c>
      <c r="I900" s="138">
        <v>0</v>
      </c>
      <c r="J900" s="138">
        <v>0</v>
      </c>
      <c r="K900" s="138">
        <v>0</v>
      </c>
      <c r="L900" s="138">
        <v>0</v>
      </c>
      <c r="M900" s="138">
        <v>353.3</v>
      </c>
      <c r="N900" s="241">
        <v>0</v>
      </c>
      <c r="O900" s="240">
        <v>2586.1</v>
      </c>
      <c r="P900" s="138">
        <v>2232.7999999999997</v>
      </c>
      <c r="Q900" s="139">
        <v>0</v>
      </c>
      <c r="R900" s="139">
        <v>0</v>
      </c>
      <c r="S900" s="138">
        <v>0</v>
      </c>
      <c r="T900" s="139">
        <v>0</v>
      </c>
      <c r="U900" s="139">
        <v>0</v>
      </c>
      <c r="V900" s="139">
        <v>0</v>
      </c>
      <c r="W900" s="139">
        <v>353.3</v>
      </c>
      <c r="X900" s="242">
        <v>0</v>
      </c>
      <c r="Y900" s="243">
        <v>2571.2671999999998</v>
      </c>
      <c r="Z900" s="139">
        <v>2232.7999999999997</v>
      </c>
      <c r="AA900" s="139">
        <v>0</v>
      </c>
      <c r="AB900" s="139">
        <v>0</v>
      </c>
      <c r="AC900" s="139">
        <v>0</v>
      </c>
      <c r="AD900" s="149">
        <v>0</v>
      </c>
      <c r="AE900" s="139">
        <v>0</v>
      </c>
      <c r="AF900" s="139">
        <v>0</v>
      </c>
      <c r="AG900" s="140">
        <v>338.46719999999999</v>
      </c>
      <c r="AH900" s="142">
        <v>0</v>
      </c>
      <c r="AI900" s="247">
        <v>-14.832800000000134</v>
      </c>
      <c r="AJ900" s="138">
        <v>0</v>
      </c>
      <c r="AK900" s="138">
        <v>0</v>
      </c>
      <c r="AL900" s="138">
        <v>0</v>
      </c>
      <c r="AM900" s="138">
        <v>0</v>
      </c>
      <c r="AN900" s="138">
        <v>0</v>
      </c>
      <c r="AO900" s="138">
        <v>0</v>
      </c>
      <c r="AP900" s="138">
        <v>0</v>
      </c>
      <c r="AQ900" s="138">
        <v>-14.83280000000002</v>
      </c>
      <c r="AR900" s="241">
        <v>0</v>
      </c>
      <c r="AS900" s="247">
        <v>99.426441359576188</v>
      </c>
      <c r="AT900" s="138">
        <v>100</v>
      </c>
      <c r="AU900" s="138">
        <v>0</v>
      </c>
      <c r="AV900" s="138">
        <v>0</v>
      </c>
      <c r="AW900" s="138">
        <v>0</v>
      </c>
      <c r="AX900" s="138">
        <v>0</v>
      </c>
      <c r="AY900" s="138">
        <v>0</v>
      </c>
      <c r="AZ900" s="138">
        <v>0</v>
      </c>
      <c r="BA900" s="138">
        <v>95.801641664307951</v>
      </c>
      <c r="BB900" s="241">
        <v>0</v>
      </c>
    </row>
    <row r="901" spans="1:54" s="174" customFormat="1" ht="18" customHeight="1" x14ac:dyDescent="0.25">
      <c r="A901" s="244">
        <v>0</v>
      </c>
      <c r="B901" s="245"/>
      <c r="C901" s="238">
        <v>894</v>
      </c>
      <c r="D901" s="239"/>
      <c r="E901" s="240">
        <v>0</v>
      </c>
      <c r="F901" s="138"/>
      <c r="G901" s="138"/>
      <c r="H901" s="138"/>
      <c r="I901" s="138"/>
      <c r="J901" s="138"/>
      <c r="K901" s="138"/>
      <c r="L901" s="138"/>
      <c r="M901" s="138"/>
      <c r="N901" s="241"/>
      <c r="O901" s="240">
        <v>0</v>
      </c>
      <c r="P901" s="138">
        <v>0</v>
      </c>
      <c r="Q901" s="139"/>
      <c r="R901" s="139"/>
      <c r="S901" s="138">
        <v>0</v>
      </c>
      <c r="T901" s="139">
        <v>0</v>
      </c>
      <c r="U901" s="139"/>
      <c r="V901" s="139"/>
      <c r="W901" s="139"/>
      <c r="X901" s="242"/>
      <c r="Y901" s="243">
        <v>0</v>
      </c>
      <c r="Z901" s="139">
        <v>0</v>
      </c>
      <c r="AA901" s="139"/>
      <c r="AB901" s="139"/>
      <c r="AC901" s="139">
        <v>0</v>
      </c>
      <c r="AD901" s="149">
        <v>0</v>
      </c>
      <c r="AE901" s="139"/>
      <c r="AF901" s="139"/>
      <c r="AG901" s="140"/>
      <c r="AH901" s="142"/>
      <c r="AI901" s="240">
        <v>0</v>
      </c>
      <c r="AJ901" s="138">
        <v>0</v>
      </c>
      <c r="AK901" s="138">
        <v>0</v>
      </c>
      <c r="AL901" s="138">
        <v>0</v>
      </c>
      <c r="AM901" s="138">
        <v>0</v>
      </c>
      <c r="AN901" s="138">
        <v>0</v>
      </c>
      <c r="AO901" s="138">
        <v>0</v>
      </c>
      <c r="AP901" s="138">
        <v>0</v>
      </c>
      <c r="AQ901" s="138">
        <v>0</v>
      </c>
      <c r="AR901" s="241">
        <v>0</v>
      </c>
      <c r="AS901" s="240">
        <v>0</v>
      </c>
      <c r="AT901" s="138">
        <v>0</v>
      </c>
      <c r="AU901" s="138">
        <v>0</v>
      </c>
      <c r="AV901" s="138">
        <v>0</v>
      </c>
      <c r="AW901" s="138">
        <v>0</v>
      </c>
      <c r="AX901" s="138">
        <v>0</v>
      </c>
      <c r="AY901" s="138">
        <v>0</v>
      </c>
      <c r="AZ901" s="138">
        <v>0</v>
      </c>
      <c r="BA901" s="138">
        <v>0</v>
      </c>
      <c r="BB901" s="241">
        <v>0</v>
      </c>
    </row>
    <row r="902" spans="1:54" s="174" customFormat="1" ht="18" customHeight="1" x14ac:dyDescent="0.25">
      <c r="A902" s="244">
        <v>20</v>
      </c>
      <c r="B902" s="245">
        <v>228300</v>
      </c>
      <c r="C902" s="238">
        <v>895</v>
      </c>
      <c r="D902" s="246" t="s">
        <v>1983</v>
      </c>
      <c r="E902" s="247">
        <v>116742.8</v>
      </c>
      <c r="F902" s="144">
        <v>97888.1</v>
      </c>
      <c r="G902" s="144">
        <v>0</v>
      </c>
      <c r="H902" s="144">
        <v>705.3</v>
      </c>
      <c r="I902" s="144">
        <v>3848.2000000000003</v>
      </c>
      <c r="J902" s="144">
        <v>0</v>
      </c>
      <c r="K902" s="144">
        <v>0</v>
      </c>
      <c r="L902" s="144">
        <v>2041.8</v>
      </c>
      <c r="M902" s="144">
        <v>11349.599999999999</v>
      </c>
      <c r="N902" s="248">
        <v>909.8</v>
      </c>
      <c r="O902" s="247">
        <v>126728.89999999998</v>
      </c>
      <c r="P902" s="144">
        <v>107777.9</v>
      </c>
      <c r="Q902" s="144">
        <v>0</v>
      </c>
      <c r="R902" s="144">
        <v>54.6</v>
      </c>
      <c r="S902" s="144">
        <v>747</v>
      </c>
      <c r="T902" s="144">
        <v>3848.2000000000003</v>
      </c>
      <c r="U902" s="144">
        <v>0</v>
      </c>
      <c r="V902" s="144">
        <v>2041.8</v>
      </c>
      <c r="W902" s="144">
        <v>11349.599999999999</v>
      </c>
      <c r="X902" s="248">
        <v>909.8</v>
      </c>
      <c r="Y902" s="247">
        <v>116391.8122</v>
      </c>
      <c r="Z902" s="144">
        <v>98299.987299999993</v>
      </c>
      <c r="AA902" s="144">
        <v>0</v>
      </c>
      <c r="AB902" s="144">
        <v>54.57</v>
      </c>
      <c r="AC902" s="144">
        <v>745.99590000000001</v>
      </c>
      <c r="AD902" s="149">
        <v>3233.2973000000002</v>
      </c>
      <c r="AE902" s="144">
        <v>0</v>
      </c>
      <c r="AF902" s="144">
        <v>2041.8</v>
      </c>
      <c r="AG902" s="144">
        <v>11106.361700000001</v>
      </c>
      <c r="AH902" s="248">
        <v>909.8</v>
      </c>
      <c r="AI902" s="247">
        <v>-10337.087799999979</v>
      </c>
      <c r="AJ902" s="144">
        <v>-9477.9127000000008</v>
      </c>
      <c r="AK902" s="144">
        <v>0</v>
      </c>
      <c r="AL902" s="144">
        <v>-3.0000000000001137E-2</v>
      </c>
      <c r="AM902" s="144">
        <v>-1.004099999999994</v>
      </c>
      <c r="AN902" s="144">
        <v>-614.9027000000001</v>
      </c>
      <c r="AO902" s="144">
        <v>0</v>
      </c>
      <c r="AP902" s="144">
        <v>0</v>
      </c>
      <c r="AQ902" s="144">
        <v>-243.23829999999725</v>
      </c>
      <c r="AR902" s="248">
        <v>0</v>
      </c>
      <c r="AS902" s="247">
        <v>91.843148800313116</v>
      </c>
      <c r="AT902" s="144">
        <v>91.206070353940845</v>
      </c>
      <c r="AU902" s="144">
        <v>0</v>
      </c>
      <c r="AV902" s="144">
        <v>99.945054945054949</v>
      </c>
      <c r="AW902" s="144">
        <v>99.865582329317277</v>
      </c>
      <c r="AX902" s="144">
        <v>84.021030611714565</v>
      </c>
      <c r="AY902" s="144">
        <v>0</v>
      </c>
      <c r="AZ902" s="144">
        <v>100</v>
      </c>
      <c r="BA902" s="144">
        <v>97.856855748220227</v>
      </c>
      <c r="BB902" s="248">
        <v>100</v>
      </c>
    </row>
    <row r="903" spans="1:54" s="237" customFormat="1" ht="18" customHeight="1" x14ac:dyDescent="0.2">
      <c r="A903" s="244">
        <v>22</v>
      </c>
      <c r="B903" s="245">
        <v>228300</v>
      </c>
      <c r="C903" s="238">
        <v>896</v>
      </c>
      <c r="D903" s="246" t="s">
        <v>1265</v>
      </c>
      <c r="E903" s="247">
        <v>81267.7</v>
      </c>
      <c r="F903" s="144">
        <v>66942.5</v>
      </c>
      <c r="G903" s="144">
        <v>0</v>
      </c>
      <c r="H903" s="144">
        <v>705.3</v>
      </c>
      <c r="I903" s="144">
        <v>3796.9</v>
      </c>
      <c r="J903" s="144">
        <v>0</v>
      </c>
      <c r="K903" s="144">
        <v>0</v>
      </c>
      <c r="L903" s="144">
        <v>2041.8</v>
      </c>
      <c r="M903" s="144">
        <v>6871.4</v>
      </c>
      <c r="N903" s="248">
        <v>909.8</v>
      </c>
      <c r="O903" s="247">
        <v>87816.7</v>
      </c>
      <c r="P903" s="144">
        <v>73395.199999999997</v>
      </c>
      <c r="Q903" s="144">
        <v>0</v>
      </c>
      <c r="R903" s="144">
        <v>54.6</v>
      </c>
      <c r="S903" s="144">
        <v>747</v>
      </c>
      <c r="T903" s="144">
        <v>3796.9</v>
      </c>
      <c r="U903" s="144">
        <v>0</v>
      </c>
      <c r="V903" s="144">
        <v>2041.8</v>
      </c>
      <c r="W903" s="144">
        <v>6871.4</v>
      </c>
      <c r="X903" s="248">
        <v>909.8</v>
      </c>
      <c r="Y903" s="247">
        <v>84035.739100000006</v>
      </c>
      <c r="Z903" s="144">
        <v>70348.7788</v>
      </c>
      <c r="AA903" s="144">
        <v>0</v>
      </c>
      <c r="AB903" s="144">
        <v>54.57</v>
      </c>
      <c r="AC903" s="144">
        <v>745.99590000000001</v>
      </c>
      <c r="AD903" s="149">
        <v>3188.4659000000001</v>
      </c>
      <c r="AE903" s="144">
        <v>0</v>
      </c>
      <c r="AF903" s="144">
        <v>2041.8</v>
      </c>
      <c r="AG903" s="144">
        <v>6746.3284999999996</v>
      </c>
      <c r="AH903" s="248">
        <v>909.8</v>
      </c>
      <c r="AI903" s="247">
        <v>-3780.9608999999909</v>
      </c>
      <c r="AJ903" s="144">
        <v>-3046.421199999997</v>
      </c>
      <c r="AK903" s="144">
        <v>0</v>
      </c>
      <c r="AL903" s="144">
        <v>-3.0000000000001137E-2</v>
      </c>
      <c r="AM903" s="144">
        <v>-1.004099999999994</v>
      </c>
      <c r="AN903" s="144">
        <v>-608.43409999999994</v>
      </c>
      <c r="AO903" s="144">
        <v>0</v>
      </c>
      <c r="AP903" s="144">
        <v>0</v>
      </c>
      <c r="AQ903" s="144">
        <v>-125.07150000000001</v>
      </c>
      <c r="AR903" s="248">
        <v>0</v>
      </c>
      <c r="AS903" s="247">
        <v>95.694485331377749</v>
      </c>
      <c r="AT903" s="144">
        <v>95.849290961806759</v>
      </c>
      <c r="AU903" s="144">
        <v>0</v>
      </c>
      <c r="AV903" s="144">
        <v>99.945054945054949</v>
      </c>
      <c r="AW903" s="144">
        <v>99.865582329317277</v>
      </c>
      <c r="AX903" s="144">
        <v>83.975503700387151</v>
      </c>
      <c r="AY903" s="144">
        <v>0</v>
      </c>
      <c r="AZ903" s="144">
        <v>100</v>
      </c>
      <c r="BA903" s="144">
        <v>98.179825072037715</v>
      </c>
      <c r="BB903" s="248">
        <v>100</v>
      </c>
    </row>
    <row r="904" spans="1:54" s="237" customFormat="1" ht="18" customHeight="1" x14ac:dyDescent="0.2">
      <c r="A904" s="244">
        <v>21</v>
      </c>
      <c r="B904" s="245">
        <v>228300</v>
      </c>
      <c r="C904" s="238">
        <v>897</v>
      </c>
      <c r="D904" s="246" t="s">
        <v>1266</v>
      </c>
      <c r="E904" s="247">
        <v>35475.100000000006</v>
      </c>
      <c r="F904" s="144">
        <v>30945.599999999999</v>
      </c>
      <c r="G904" s="144">
        <v>0</v>
      </c>
      <c r="H904" s="144">
        <v>0</v>
      </c>
      <c r="I904" s="144">
        <v>51.3</v>
      </c>
      <c r="J904" s="144">
        <v>0</v>
      </c>
      <c r="K904" s="144">
        <v>0</v>
      </c>
      <c r="L904" s="144">
        <v>0</v>
      </c>
      <c r="M904" s="144">
        <v>4478.2</v>
      </c>
      <c r="N904" s="248">
        <v>0</v>
      </c>
      <c r="O904" s="247">
        <v>38912.199999999997</v>
      </c>
      <c r="P904" s="144">
        <v>34382.699999999997</v>
      </c>
      <c r="Q904" s="144">
        <v>0</v>
      </c>
      <c r="R904" s="144">
        <v>0</v>
      </c>
      <c r="S904" s="144">
        <v>0</v>
      </c>
      <c r="T904" s="144">
        <v>51.3</v>
      </c>
      <c r="U904" s="144">
        <v>0</v>
      </c>
      <c r="V904" s="144">
        <v>0</v>
      </c>
      <c r="W904" s="144">
        <v>4478.2</v>
      </c>
      <c r="X904" s="248">
        <v>0</v>
      </c>
      <c r="Y904" s="247">
        <v>32356.073100000005</v>
      </c>
      <c r="Z904" s="144">
        <v>27951.208500000004</v>
      </c>
      <c r="AA904" s="144">
        <v>0</v>
      </c>
      <c r="AB904" s="144">
        <v>0</v>
      </c>
      <c r="AC904" s="144">
        <v>0</v>
      </c>
      <c r="AD904" s="149">
        <v>44.831400000000002</v>
      </c>
      <c r="AE904" s="144">
        <v>0</v>
      </c>
      <c r="AF904" s="144">
        <v>0</v>
      </c>
      <c r="AG904" s="144">
        <v>4360.0332000000008</v>
      </c>
      <c r="AH904" s="248">
        <v>0</v>
      </c>
      <c r="AI904" s="247">
        <v>-6556.126899999992</v>
      </c>
      <c r="AJ904" s="144">
        <v>-6431.4914999999928</v>
      </c>
      <c r="AK904" s="144">
        <v>0</v>
      </c>
      <c r="AL904" s="144">
        <v>0</v>
      </c>
      <c r="AM904" s="144">
        <v>0</v>
      </c>
      <c r="AN904" s="144">
        <v>-6.468599999999995</v>
      </c>
      <c r="AO904" s="144">
        <v>0</v>
      </c>
      <c r="AP904" s="144">
        <v>0</v>
      </c>
      <c r="AQ904" s="144">
        <v>-118.16679999999906</v>
      </c>
      <c r="AR904" s="248">
        <v>0</v>
      </c>
      <c r="AS904" s="247">
        <v>83.151487451236392</v>
      </c>
      <c r="AT904" s="144">
        <v>81.294396600616025</v>
      </c>
      <c r="AU904" s="144">
        <v>0</v>
      </c>
      <c r="AV904" s="144">
        <v>0</v>
      </c>
      <c r="AW904" s="144">
        <v>0</v>
      </c>
      <c r="AX904" s="144">
        <v>87.390643274853801</v>
      </c>
      <c r="AY904" s="144">
        <v>0</v>
      </c>
      <c r="AZ904" s="144">
        <v>0</v>
      </c>
      <c r="BA904" s="144">
        <v>97.36128801750705</v>
      </c>
      <c r="BB904" s="248">
        <v>0</v>
      </c>
    </row>
    <row r="905" spans="1:54" s="174" customFormat="1" ht="31.5" customHeight="1" x14ac:dyDescent="0.25">
      <c r="A905" s="244">
        <v>22</v>
      </c>
      <c r="B905" s="245">
        <v>228300</v>
      </c>
      <c r="C905" s="238">
        <v>898</v>
      </c>
      <c r="D905" s="239" t="s">
        <v>1291</v>
      </c>
      <c r="E905" s="247">
        <v>81267.7</v>
      </c>
      <c r="F905" s="138">
        <v>66942.5</v>
      </c>
      <c r="G905" s="138">
        <v>0</v>
      </c>
      <c r="H905" s="138">
        <v>705.3</v>
      </c>
      <c r="I905" s="138">
        <v>3796.9</v>
      </c>
      <c r="J905" s="138">
        <v>0</v>
      </c>
      <c r="K905" s="138">
        <v>0</v>
      </c>
      <c r="L905" s="138">
        <v>2041.8</v>
      </c>
      <c r="M905" s="138">
        <v>6871.4</v>
      </c>
      <c r="N905" s="241">
        <v>909.8</v>
      </c>
      <c r="O905" s="240">
        <v>87816.7</v>
      </c>
      <c r="P905" s="138">
        <v>73395.199999999997</v>
      </c>
      <c r="Q905" s="139">
        <v>0</v>
      </c>
      <c r="R905" s="139">
        <v>54.6</v>
      </c>
      <c r="S905" s="138">
        <v>747</v>
      </c>
      <c r="T905" s="139">
        <v>3796.9</v>
      </c>
      <c r="U905" s="139">
        <v>0</v>
      </c>
      <c r="V905" s="139">
        <v>2041.8</v>
      </c>
      <c r="W905" s="139">
        <v>6871.4</v>
      </c>
      <c r="X905" s="242">
        <v>909.8</v>
      </c>
      <c r="Y905" s="243">
        <v>84035.739100000006</v>
      </c>
      <c r="Z905" s="139">
        <v>70348.7788</v>
      </c>
      <c r="AA905" s="139">
        <v>0</v>
      </c>
      <c r="AB905" s="139">
        <v>54.57</v>
      </c>
      <c r="AC905" s="139">
        <v>745.99590000000001</v>
      </c>
      <c r="AD905" s="149">
        <v>3188.4659000000001</v>
      </c>
      <c r="AE905" s="139">
        <v>0</v>
      </c>
      <c r="AF905" s="139">
        <v>2041.8</v>
      </c>
      <c r="AG905" s="140">
        <v>6746.3284999999996</v>
      </c>
      <c r="AH905" s="142">
        <v>909.8</v>
      </c>
      <c r="AI905" s="247">
        <v>-3780.9608999999909</v>
      </c>
      <c r="AJ905" s="138">
        <v>-3046.421199999997</v>
      </c>
      <c r="AK905" s="138">
        <v>0</v>
      </c>
      <c r="AL905" s="138">
        <v>-3.0000000000001137E-2</v>
      </c>
      <c r="AM905" s="138">
        <v>-1.004099999999994</v>
      </c>
      <c r="AN905" s="138">
        <v>-608.43409999999994</v>
      </c>
      <c r="AO905" s="138">
        <v>0</v>
      </c>
      <c r="AP905" s="138">
        <v>0</v>
      </c>
      <c r="AQ905" s="138">
        <v>-125.07150000000001</v>
      </c>
      <c r="AR905" s="241">
        <v>0</v>
      </c>
      <c r="AS905" s="247">
        <v>95.694485331377749</v>
      </c>
      <c r="AT905" s="138">
        <v>95.849290961806759</v>
      </c>
      <c r="AU905" s="138">
        <v>0</v>
      </c>
      <c r="AV905" s="138">
        <v>99.945054945054949</v>
      </c>
      <c r="AW905" s="138">
        <v>99.865582329317277</v>
      </c>
      <c r="AX905" s="138">
        <v>83.975503700387151</v>
      </c>
      <c r="AY905" s="138">
        <v>0</v>
      </c>
      <c r="AZ905" s="138">
        <v>100</v>
      </c>
      <c r="BA905" s="138">
        <v>98.179825072037715</v>
      </c>
      <c r="BB905" s="241">
        <v>100</v>
      </c>
    </row>
    <row r="906" spans="1:54" s="174" customFormat="1" ht="18" customHeight="1" x14ac:dyDescent="0.25">
      <c r="A906" s="244">
        <v>21</v>
      </c>
      <c r="B906" s="245">
        <v>228300</v>
      </c>
      <c r="C906" s="238">
        <v>899</v>
      </c>
      <c r="D906" s="239" t="s">
        <v>1984</v>
      </c>
      <c r="E906" s="247">
        <v>1180.5</v>
      </c>
      <c r="F906" s="138">
        <v>1028.0999999999999</v>
      </c>
      <c r="G906" s="138">
        <v>0</v>
      </c>
      <c r="H906" s="138">
        <v>0</v>
      </c>
      <c r="I906" s="138">
        <v>0</v>
      </c>
      <c r="J906" s="138">
        <v>0</v>
      </c>
      <c r="K906" s="138">
        <v>0</v>
      </c>
      <c r="L906" s="138">
        <v>0</v>
      </c>
      <c r="M906" s="138">
        <v>152.4</v>
      </c>
      <c r="N906" s="241">
        <v>0</v>
      </c>
      <c r="O906" s="240">
        <v>1369.8000000000002</v>
      </c>
      <c r="P906" s="138">
        <v>1217.4000000000001</v>
      </c>
      <c r="Q906" s="139">
        <v>0</v>
      </c>
      <c r="R906" s="139">
        <v>0</v>
      </c>
      <c r="S906" s="138">
        <v>0</v>
      </c>
      <c r="T906" s="139">
        <v>0</v>
      </c>
      <c r="U906" s="139">
        <v>0</v>
      </c>
      <c r="V906" s="139">
        <v>0</v>
      </c>
      <c r="W906" s="139">
        <v>152.4</v>
      </c>
      <c r="X906" s="242">
        <v>0</v>
      </c>
      <c r="Y906" s="243">
        <v>1194.2329</v>
      </c>
      <c r="Z906" s="139">
        <v>1041.8762999999999</v>
      </c>
      <c r="AA906" s="139">
        <v>0</v>
      </c>
      <c r="AB906" s="139">
        <v>0</v>
      </c>
      <c r="AC906" s="139">
        <v>0</v>
      </c>
      <c r="AD906" s="149">
        <v>0</v>
      </c>
      <c r="AE906" s="139">
        <v>0</v>
      </c>
      <c r="AF906" s="139">
        <v>0</v>
      </c>
      <c r="AG906" s="140">
        <v>152.35659999999999</v>
      </c>
      <c r="AH906" s="142">
        <v>0</v>
      </c>
      <c r="AI906" s="247">
        <v>-175.56710000000021</v>
      </c>
      <c r="AJ906" s="138">
        <v>-175.52370000000019</v>
      </c>
      <c r="AK906" s="138">
        <v>0</v>
      </c>
      <c r="AL906" s="138">
        <v>0</v>
      </c>
      <c r="AM906" s="138">
        <v>0</v>
      </c>
      <c r="AN906" s="138">
        <v>0</v>
      </c>
      <c r="AO906" s="138">
        <v>0</v>
      </c>
      <c r="AP906" s="138">
        <v>0</v>
      </c>
      <c r="AQ906" s="138">
        <v>-4.3400000000019645E-2</v>
      </c>
      <c r="AR906" s="241">
        <v>0</v>
      </c>
      <c r="AS906" s="247">
        <v>87.183012118557428</v>
      </c>
      <c r="AT906" s="138">
        <v>85.582084770823059</v>
      </c>
      <c r="AU906" s="138">
        <v>0</v>
      </c>
      <c r="AV906" s="138">
        <v>0</v>
      </c>
      <c r="AW906" s="138">
        <v>0</v>
      </c>
      <c r="AX906" s="138">
        <v>0</v>
      </c>
      <c r="AY906" s="138">
        <v>0</v>
      </c>
      <c r="AZ906" s="138">
        <v>0</v>
      </c>
      <c r="BA906" s="138">
        <v>99.971522309711276</v>
      </c>
      <c r="BB906" s="241">
        <v>0</v>
      </c>
    </row>
    <row r="907" spans="1:54" s="174" customFormat="1" ht="18" customHeight="1" x14ac:dyDescent="0.25">
      <c r="A907" s="244">
        <v>21</v>
      </c>
      <c r="B907" s="245">
        <v>228300</v>
      </c>
      <c r="C907" s="238">
        <v>900</v>
      </c>
      <c r="D907" s="239" t="s">
        <v>1985</v>
      </c>
      <c r="E907" s="247">
        <v>1136.4000000000001</v>
      </c>
      <c r="F907" s="138">
        <v>988.7</v>
      </c>
      <c r="G907" s="138">
        <v>0</v>
      </c>
      <c r="H907" s="138">
        <v>0</v>
      </c>
      <c r="I907" s="138">
        <v>0</v>
      </c>
      <c r="J907" s="138">
        <v>0</v>
      </c>
      <c r="K907" s="138">
        <v>0</v>
      </c>
      <c r="L907" s="138">
        <v>0</v>
      </c>
      <c r="M907" s="138">
        <v>147.69999999999999</v>
      </c>
      <c r="N907" s="241">
        <v>0</v>
      </c>
      <c r="O907" s="240">
        <v>1207.5</v>
      </c>
      <c r="P907" s="138">
        <v>1059.8</v>
      </c>
      <c r="Q907" s="139">
        <v>0</v>
      </c>
      <c r="R907" s="139">
        <v>0</v>
      </c>
      <c r="S907" s="138">
        <v>0</v>
      </c>
      <c r="T907" s="139">
        <v>0</v>
      </c>
      <c r="U907" s="139">
        <v>0</v>
      </c>
      <c r="V907" s="139">
        <v>0</v>
      </c>
      <c r="W907" s="139">
        <v>147.69999999999999</v>
      </c>
      <c r="X907" s="242">
        <v>0</v>
      </c>
      <c r="Y907" s="243">
        <v>1147.4000000000001</v>
      </c>
      <c r="Z907" s="139">
        <v>999.7</v>
      </c>
      <c r="AA907" s="139">
        <v>0</v>
      </c>
      <c r="AB907" s="139">
        <v>0</v>
      </c>
      <c r="AC907" s="139">
        <v>0</v>
      </c>
      <c r="AD907" s="149">
        <v>0</v>
      </c>
      <c r="AE907" s="139">
        <v>0</v>
      </c>
      <c r="AF907" s="139">
        <v>0</v>
      </c>
      <c r="AG907" s="140">
        <v>147.68360000000001</v>
      </c>
      <c r="AH907" s="142">
        <v>0</v>
      </c>
      <c r="AI907" s="247">
        <v>-60.099999999999909</v>
      </c>
      <c r="AJ907" s="138">
        <v>-60.099999999999909</v>
      </c>
      <c r="AK907" s="138">
        <v>0</v>
      </c>
      <c r="AL907" s="138">
        <v>0</v>
      </c>
      <c r="AM907" s="138">
        <v>0</v>
      </c>
      <c r="AN907" s="138">
        <v>0</v>
      </c>
      <c r="AO907" s="138">
        <v>0</v>
      </c>
      <c r="AP907" s="138">
        <v>0</v>
      </c>
      <c r="AQ907" s="138">
        <v>-1.6399999999975989E-2</v>
      </c>
      <c r="AR907" s="241">
        <v>0</v>
      </c>
      <c r="AS907" s="247">
        <v>95.022774327122164</v>
      </c>
      <c r="AT907" s="138">
        <v>94.329118701641818</v>
      </c>
      <c r="AU907" s="138">
        <v>0</v>
      </c>
      <c r="AV907" s="138">
        <v>0</v>
      </c>
      <c r="AW907" s="138">
        <v>0</v>
      </c>
      <c r="AX907" s="138">
        <v>0</v>
      </c>
      <c r="AY907" s="138">
        <v>0</v>
      </c>
      <c r="AZ907" s="138">
        <v>0</v>
      </c>
      <c r="BA907" s="138">
        <v>99.988896411645243</v>
      </c>
      <c r="BB907" s="241">
        <v>0</v>
      </c>
    </row>
    <row r="908" spans="1:54" s="174" customFormat="1" ht="18" customHeight="1" x14ac:dyDescent="0.25">
      <c r="A908" s="244">
        <v>21</v>
      </c>
      <c r="B908" s="245">
        <v>228300</v>
      </c>
      <c r="C908" s="238">
        <v>901</v>
      </c>
      <c r="D908" s="239" t="s">
        <v>1986</v>
      </c>
      <c r="E908" s="247">
        <v>1314.5</v>
      </c>
      <c r="F908" s="138">
        <v>1144.5999999999999</v>
      </c>
      <c r="G908" s="138">
        <v>0</v>
      </c>
      <c r="H908" s="138">
        <v>0</v>
      </c>
      <c r="I908" s="138">
        <v>0</v>
      </c>
      <c r="J908" s="138">
        <v>0</v>
      </c>
      <c r="K908" s="138">
        <v>0</v>
      </c>
      <c r="L908" s="138">
        <v>0</v>
      </c>
      <c r="M908" s="138">
        <v>169.9</v>
      </c>
      <c r="N908" s="241">
        <v>0</v>
      </c>
      <c r="O908" s="240">
        <v>1342.6</v>
      </c>
      <c r="P908" s="138">
        <v>1172.7</v>
      </c>
      <c r="Q908" s="139">
        <v>0</v>
      </c>
      <c r="R908" s="139">
        <v>0</v>
      </c>
      <c r="S908" s="138">
        <v>0</v>
      </c>
      <c r="T908" s="139">
        <v>0</v>
      </c>
      <c r="U908" s="139">
        <v>0</v>
      </c>
      <c r="V908" s="139">
        <v>0</v>
      </c>
      <c r="W908" s="139">
        <v>169.9</v>
      </c>
      <c r="X908" s="242">
        <v>0</v>
      </c>
      <c r="Y908" s="243">
        <v>1332.4</v>
      </c>
      <c r="Z908" s="139">
        <v>1162.5</v>
      </c>
      <c r="AA908" s="139">
        <v>0</v>
      </c>
      <c r="AB908" s="139">
        <v>0</v>
      </c>
      <c r="AC908" s="139">
        <v>0</v>
      </c>
      <c r="AD908" s="149">
        <v>0</v>
      </c>
      <c r="AE908" s="139">
        <v>0</v>
      </c>
      <c r="AF908" s="139">
        <v>0</v>
      </c>
      <c r="AG908" s="140">
        <v>169.9</v>
      </c>
      <c r="AH908" s="142">
        <v>0</v>
      </c>
      <c r="AI908" s="247">
        <v>-10.199999999999818</v>
      </c>
      <c r="AJ908" s="138">
        <v>-10.200000000000045</v>
      </c>
      <c r="AK908" s="138">
        <v>0</v>
      </c>
      <c r="AL908" s="138">
        <v>0</v>
      </c>
      <c r="AM908" s="138">
        <v>0</v>
      </c>
      <c r="AN908" s="138">
        <v>0</v>
      </c>
      <c r="AO908" s="138">
        <v>0</v>
      </c>
      <c r="AP908" s="138">
        <v>0</v>
      </c>
      <c r="AQ908" s="138">
        <v>0</v>
      </c>
      <c r="AR908" s="241">
        <v>0</v>
      </c>
      <c r="AS908" s="247">
        <v>99.240280053627302</v>
      </c>
      <c r="AT908" s="138">
        <v>99.130212330519313</v>
      </c>
      <c r="AU908" s="138">
        <v>0</v>
      </c>
      <c r="AV908" s="138">
        <v>0</v>
      </c>
      <c r="AW908" s="138">
        <v>0</v>
      </c>
      <c r="AX908" s="138">
        <v>0</v>
      </c>
      <c r="AY908" s="138">
        <v>0</v>
      </c>
      <c r="AZ908" s="138">
        <v>0</v>
      </c>
      <c r="BA908" s="138">
        <v>100</v>
      </c>
      <c r="BB908" s="241">
        <v>0</v>
      </c>
    </row>
    <row r="909" spans="1:54" s="174" customFormat="1" ht="18" customHeight="1" x14ac:dyDescent="0.25">
      <c r="A909" s="244">
        <v>21</v>
      </c>
      <c r="B909" s="245">
        <v>228300</v>
      </c>
      <c r="C909" s="238">
        <v>902</v>
      </c>
      <c r="D909" s="239" t="s">
        <v>1987</v>
      </c>
      <c r="E909" s="247">
        <v>1403.7</v>
      </c>
      <c r="F909" s="138">
        <v>1107.7</v>
      </c>
      <c r="G909" s="138">
        <v>0</v>
      </c>
      <c r="H909" s="138">
        <v>0</v>
      </c>
      <c r="I909" s="138">
        <v>0</v>
      </c>
      <c r="J909" s="138">
        <v>0</v>
      </c>
      <c r="K909" s="138">
        <v>0</v>
      </c>
      <c r="L909" s="138">
        <v>0</v>
      </c>
      <c r="M909" s="138">
        <v>296</v>
      </c>
      <c r="N909" s="241">
        <v>0</v>
      </c>
      <c r="O909" s="240">
        <v>1521.8</v>
      </c>
      <c r="P909" s="138">
        <v>1225.8</v>
      </c>
      <c r="Q909" s="139">
        <v>0</v>
      </c>
      <c r="R909" s="139">
        <v>0</v>
      </c>
      <c r="S909" s="138">
        <v>0</v>
      </c>
      <c r="T909" s="139">
        <v>0</v>
      </c>
      <c r="U909" s="139">
        <v>0</v>
      </c>
      <c r="V909" s="139">
        <v>0</v>
      </c>
      <c r="W909" s="139">
        <v>296</v>
      </c>
      <c r="X909" s="242">
        <v>0</v>
      </c>
      <c r="Y909" s="243">
        <v>1381.8935999999999</v>
      </c>
      <c r="Z909" s="139">
        <v>1086.25</v>
      </c>
      <c r="AA909" s="139">
        <v>0</v>
      </c>
      <c r="AB909" s="139">
        <v>0</v>
      </c>
      <c r="AC909" s="139">
        <v>0</v>
      </c>
      <c r="AD909" s="149">
        <v>0</v>
      </c>
      <c r="AE909" s="139">
        <v>0</v>
      </c>
      <c r="AF909" s="139">
        <v>0</v>
      </c>
      <c r="AG909" s="140">
        <v>295.64359999999999</v>
      </c>
      <c r="AH909" s="142">
        <v>0</v>
      </c>
      <c r="AI909" s="247">
        <v>-139.90640000000008</v>
      </c>
      <c r="AJ909" s="138">
        <v>-139.54999999999995</v>
      </c>
      <c r="AK909" s="138">
        <v>0</v>
      </c>
      <c r="AL909" s="138">
        <v>0</v>
      </c>
      <c r="AM909" s="138">
        <v>0</v>
      </c>
      <c r="AN909" s="138">
        <v>0</v>
      </c>
      <c r="AO909" s="138">
        <v>0</v>
      </c>
      <c r="AP909" s="138">
        <v>0</v>
      </c>
      <c r="AQ909" s="138">
        <v>-0.35640000000000782</v>
      </c>
      <c r="AR909" s="241">
        <v>0</v>
      </c>
      <c r="AS909" s="247">
        <v>90.806518596399002</v>
      </c>
      <c r="AT909" s="138">
        <v>88.615597976831467</v>
      </c>
      <c r="AU909" s="138">
        <v>0</v>
      </c>
      <c r="AV909" s="138">
        <v>0</v>
      </c>
      <c r="AW909" s="138">
        <v>0</v>
      </c>
      <c r="AX909" s="138">
        <v>0</v>
      </c>
      <c r="AY909" s="138">
        <v>0</v>
      </c>
      <c r="AZ909" s="138">
        <v>0</v>
      </c>
      <c r="BA909" s="138">
        <v>99.879594594594593</v>
      </c>
      <c r="BB909" s="241">
        <v>0</v>
      </c>
    </row>
    <row r="910" spans="1:54" s="174" customFormat="1" ht="18" customHeight="1" x14ac:dyDescent="0.25">
      <c r="A910" s="244">
        <v>21</v>
      </c>
      <c r="B910" s="245">
        <v>228300</v>
      </c>
      <c r="C910" s="238">
        <v>903</v>
      </c>
      <c r="D910" s="239" t="s">
        <v>1988</v>
      </c>
      <c r="E910" s="247">
        <v>4300.6000000000004</v>
      </c>
      <c r="F910" s="138">
        <v>3913.8</v>
      </c>
      <c r="G910" s="138">
        <v>0</v>
      </c>
      <c r="H910" s="138">
        <v>0</v>
      </c>
      <c r="I910" s="138">
        <v>0</v>
      </c>
      <c r="J910" s="138">
        <v>0</v>
      </c>
      <c r="K910" s="138">
        <v>0</v>
      </c>
      <c r="L910" s="138">
        <v>0</v>
      </c>
      <c r="M910" s="138">
        <v>386.8</v>
      </c>
      <c r="N910" s="241">
        <v>0</v>
      </c>
      <c r="O910" s="240">
        <v>4779.0999999999995</v>
      </c>
      <c r="P910" s="138">
        <v>4392.3</v>
      </c>
      <c r="Q910" s="139">
        <v>0</v>
      </c>
      <c r="R910" s="139">
        <v>0</v>
      </c>
      <c r="S910" s="138">
        <v>0</v>
      </c>
      <c r="T910" s="139">
        <v>0</v>
      </c>
      <c r="U910" s="139">
        <v>0</v>
      </c>
      <c r="V910" s="139">
        <v>0</v>
      </c>
      <c r="W910" s="139">
        <v>386.8</v>
      </c>
      <c r="X910" s="242">
        <v>0</v>
      </c>
      <c r="Y910" s="243">
        <v>4003.7472000000002</v>
      </c>
      <c r="Z910" s="139">
        <v>3616.9472000000001</v>
      </c>
      <c r="AA910" s="139">
        <v>0</v>
      </c>
      <c r="AB910" s="139">
        <v>0</v>
      </c>
      <c r="AC910" s="139">
        <v>0</v>
      </c>
      <c r="AD910" s="149">
        <v>0</v>
      </c>
      <c r="AE910" s="139">
        <v>0</v>
      </c>
      <c r="AF910" s="139">
        <v>0</v>
      </c>
      <c r="AG910" s="140">
        <v>386.8</v>
      </c>
      <c r="AH910" s="142">
        <v>0</v>
      </c>
      <c r="AI910" s="247">
        <v>-775.35279999999921</v>
      </c>
      <c r="AJ910" s="138">
        <v>-775.35280000000012</v>
      </c>
      <c r="AK910" s="138">
        <v>0</v>
      </c>
      <c r="AL910" s="138">
        <v>0</v>
      </c>
      <c r="AM910" s="138">
        <v>0</v>
      </c>
      <c r="AN910" s="138">
        <v>0</v>
      </c>
      <c r="AO910" s="138">
        <v>0</v>
      </c>
      <c r="AP910" s="138">
        <v>0</v>
      </c>
      <c r="AQ910" s="138">
        <v>0</v>
      </c>
      <c r="AR910" s="241">
        <v>0</v>
      </c>
      <c r="AS910" s="247">
        <v>83.776175430520411</v>
      </c>
      <c r="AT910" s="138">
        <v>82.347453498167241</v>
      </c>
      <c r="AU910" s="138">
        <v>0</v>
      </c>
      <c r="AV910" s="138">
        <v>0</v>
      </c>
      <c r="AW910" s="138">
        <v>0</v>
      </c>
      <c r="AX910" s="138">
        <v>0</v>
      </c>
      <c r="AY910" s="138">
        <v>0</v>
      </c>
      <c r="AZ910" s="138">
        <v>0</v>
      </c>
      <c r="BA910" s="138">
        <v>100</v>
      </c>
      <c r="BB910" s="241">
        <v>0</v>
      </c>
    </row>
    <row r="911" spans="1:54" s="174" customFormat="1" ht="18" customHeight="1" x14ac:dyDescent="0.25">
      <c r="A911" s="244">
        <v>21</v>
      </c>
      <c r="B911" s="245">
        <v>228300</v>
      </c>
      <c r="C911" s="238">
        <v>904</v>
      </c>
      <c r="D911" s="239" t="s">
        <v>1989</v>
      </c>
      <c r="E911" s="247">
        <v>1406</v>
      </c>
      <c r="F911" s="138">
        <v>1154.8</v>
      </c>
      <c r="G911" s="138">
        <v>0</v>
      </c>
      <c r="H911" s="138">
        <v>0</v>
      </c>
      <c r="I911" s="138">
        <v>0</v>
      </c>
      <c r="J911" s="138">
        <v>0</v>
      </c>
      <c r="K911" s="138">
        <v>0</v>
      </c>
      <c r="L911" s="138">
        <v>0</v>
      </c>
      <c r="M911" s="138">
        <v>251.2</v>
      </c>
      <c r="N911" s="241">
        <v>0</v>
      </c>
      <c r="O911" s="240">
        <v>1486.4000000000003</v>
      </c>
      <c r="P911" s="138">
        <v>1235.2</v>
      </c>
      <c r="Q911" s="139">
        <v>0</v>
      </c>
      <c r="R911" s="139">
        <v>0</v>
      </c>
      <c r="S911" s="138">
        <v>0</v>
      </c>
      <c r="T911" s="139">
        <v>0</v>
      </c>
      <c r="U911" s="139">
        <v>0</v>
      </c>
      <c r="V911" s="139">
        <v>0</v>
      </c>
      <c r="W911" s="139">
        <v>251.2</v>
      </c>
      <c r="X911" s="242">
        <v>0</v>
      </c>
      <c r="Y911" s="243">
        <v>1181.9398000000001</v>
      </c>
      <c r="Z911" s="139">
        <v>930.73980000000006</v>
      </c>
      <c r="AA911" s="139">
        <v>0</v>
      </c>
      <c r="AB911" s="139">
        <v>0</v>
      </c>
      <c r="AC911" s="139">
        <v>0</v>
      </c>
      <c r="AD911" s="149">
        <v>0</v>
      </c>
      <c r="AE911" s="139">
        <v>0</v>
      </c>
      <c r="AF911" s="139">
        <v>0</v>
      </c>
      <c r="AG911" s="140">
        <v>251.2</v>
      </c>
      <c r="AH911" s="142">
        <v>0</v>
      </c>
      <c r="AI911" s="247">
        <v>-304.46020000000021</v>
      </c>
      <c r="AJ911" s="138">
        <v>-304.46019999999999</v>
      </c>
      <c r="AK911" s="138">
        <v>0</v>
      </c>
      <c r="AL911" s="138">
        <v>0</v>
      </c>
      <c r="AM911" s="138">
        <v>0</v>
      </c>
      <c r="AN911" s="138">
        <v>0</v>
      </c>
      <c r="AO911" s="138">
        <v>0</v>
      </c>
      <c r="AP911" s="138">
        <v>0</v>
      </c>
      <c r="AQ911" s="138">
        <v>0</v>
      </c>
      <c r="AR911" s="241">
        <v>0</v>
      </c>
      <c r="AS911" s="247">
        <v>79.516940258342288</v>
      </c>
      <c r="AT911" s="138">
        <v>75.351343911917098</v>
      </c>
      <c r="AU911" s="138">
        <v>0</v>
      </c>
      <c r="AV911" s="138">
        <v>0</v>
      </c>
      <c r="AW911" s="138">
        <v>0</v>
      </c>
      <c r="AX911" s="138">
        <v>0</v>
      </c>
      <c r="AY911" s="138">
        <v>0</v>
      </c>
      <c r="AZ911" s="138">
        <v>0</v>
      </c>
      <c r="BA911" s="138">
        <v>100</v>
      </c>
      <c r="BB911" s="241">
        <v>0</v>
      </c>
    </row>
    <row r="912" spans="1:54" s="174" customFormat="1" ht="18" customHeight="1" x14ac:dyDescent="0.25">
      <c r="A912" s="244">
        <v>21</v>
      </c>
      <c r="B912" s="245">
        <v>228300</v>
      </c>
      <c r="C912" s="238">
        <v>905</v>
      </c>
      <c r="D912" s="239" t="s">
        <v>1990</v>
      </c>
      <c r="E912" s="247">
        <v>1357.3000000000002</v>
      </c>
      <c r="F912" s="138">
        <v>1197.4000000000001</v>
      </c>
      <c r="G912" s="138">
        <v>0</v>
      </c>
      <c r="H912" s="138">
        <v>0</v>
      </c>
      <c r="I912" s="138">
        <v>0</v>
      </c>
      <c r="J912" s="138">
        <v>0</v>
      </c>
      <c r="K912" s="138">
        <v>0</v>
      </c>
      <c r="L912" s="138">
        <v>0</v>
      </c>
      <c r="M912" s="138">
        <v>159.9</v>
      </c>
      <c r="N912" s="241">
        <v>0</v>
      </c>
      <c r="O912" s="240">
        <v>1487.5</v>
      </c>
      <c r="P912" s="138">
        <v>1327.6</v>
      </c>
      <c r="Q912" s="139">
        <v>0</v>
      </c>
      <c r="R912" s="139">
        <v>0</v>
      </c>
      <c r="S912" s="138">
        <v>0</v>
      </c>
      <c r="T912" s="139">
        <v>0</v>
      </c>
      <c r="U912" s="139">
        <v>0</v>
      </c>
      <c r="V912" s="139">
        <v>0</v>
      </c>
      <c r="W912" s="139">
        <v>159.9</v>
      </c>
      <c r="X912" s="242">
        <v>0</v>
      </c>
      <c r="Y912" s="243">
        <v>1431.6552999999999</v>
      </c>
      <c r="Z912" s="139">
        <v>1271.7555</v>
      </c>
      <c r="AA912" s="139">
        <v>0</v>
      </c>
      <c r="AB912" s="139">
        <v>0</v>
      </c>
      <c r="AC912" s="139">
        <v>0</v>
      </c>
      <c r="AD912" s="149">
        <v>0</v>
      </c>
      <c r="AE912" s="139">
        <v>0</v>
      </c>
      <c r="AF912" s="139">
        <v>0</v>
      </c>
      <c r="AG912" s="140">
        <v>159.8998</v>
      </c>
      <c r="AH912" s="142">
        <v>0</v>
      </c>
      <c r="AI912" s="247">
        <v>-55.844700000000103</v>
      </c>
      <c r="AJ912" s="138">
        <v>-55.844499999999925</v>
      </c>
      <c r="AK912" s="138">
        <v>0</v>
      </c>
      <c r="AL912" s="138">
        <v>0</v>
      </c>
      <c r="AM912" s="138">
        <v>0</v>
      </c>
      <c r="AN912" s="138">
        <v>0</v>
      </c>
      <c r="AO912" s="138">
        <v>0</v>
      </c>
      <c r="AP912" s="138">
        <v>0</v>
      </c>
      <c r="AQ912" s="138">
        <v>-2.0000000000663931E-4</v>
      </c>
      <c r="AR912" s="241">
        <v>0</v>
      </c>
      <c r="AS912" s="247">
        <v>96.245734453781509</v>
      </c>
      <c r="AT912" s="138">
        <v>95.793574871949389</v>
      </c>
      <c r="AU912" s="138">
        <v>0</v>
      </c>
      <c r="AV912" s="138">
        <v>0</v>
      </c>
      <c r="AW912" s="138">
        <v>0</v>
      </c>
      <c r="AX912" s="138">
        <v>0</v>
      </c>
      <c r="AY912" s="138">
        <v>0</v>
      </c>
      <c r="AZ912" s="138">
        <v>0</v>
      </c>
      <c r="BA912" s="138">
        <v>99.999874921826134</v>
      </c>
      <c r="BB912" s="241">
        <v>0</v>
      </c>
    </row>
    <row r="913" spans="1:54" s="174" customFormat="1" ht="18" customHeight="1" x14ac:dyDescent="0.25">
      <c r="A913" s="244">
        <v>21</v>
      </c>
      <c r="B913" s="245">
        <v>228300</v>
      </c>
      <c r="C913" s="238">
        <v>906</v>
      </c>
      <c r="D913" s="239" t="s">
        <v>1991</v>
      </c>
      <c r="E913" s="247">
        <v>741.3</v>
      </c>
      <c r="F913" s="138">
        <v>654.29999999999995</v>
      </c>
      <c r="G913" s="138">
        <v>0</v>
      </c>
      <c r="H913" s="138">
        <v>0</v>
      </c>
      <c r="I913" s="138">
        <v>0</v>
      </c>
      <c r="J913" s="138">
        <v>0</v>
      </c>
      <c r="K913" s="138">
        <v>0</v>
      </c>
      <c r="L913" s="138">
        <v>0</v>
      </c>
      <c r="M913" s="138">
        <v>87</v>
      </c>
      <c r="N913" s="241">
        <v>0</v>
      </c>
      <c r="O913" s="240">
        <v>810.5</v>
      </c>
      <c r="P913" s="138">
        <v>723.5</v>
      </c>
      <c r="Q913" s="139">
        <v>0</v>
      </c>
      <c r="R913" s="139">
        <v>0</v>
      </c>
      <c r="S913" s="138">
        <v>0</v>
      </c>
      <c r="T913" s="139">
        <v>0</v>
      </c>
      <c r="U913" s="139">
        <v>0</v>
      </c>
      <c r="V913" s="139">
        <v>0</v>
      </c>
      <c r="W913" s="139">
        <v>87</v>
      </c>
      <c r="X913" s="242">
        <v>0</v>
      </c>
      <c r="Y913" s="243">
        <v>210.63590000000002</v>
      </c>
      <c r="Z913" s="139">
        <v>210.63590000000002</v>
      </c>
      <c r="AA913" s="139">
        <v>0</v>
      </c>
      <c r="AB913" s="139">
        <v>0</v>
      </c>
      <c r="AC913" s="139">
        <v>0</v>
      </c>
      <c r="AD913" s="149">
        <v>0</v>
      </c>
      <c r="AE913" s="139">
        <v>0</v>
      </c>
      <c r="AF913" s="139">
        <v>0</v>
      </c>
      <c r="AG913" s="140">
        <v>0</v>
      </c>
      <c r="AH913" s="142">
        <v>0</v>
      </c>
      <c r="AI913" s="247">
        <v>-599.86410000000001</v>
      </c>
      <c r="AJ913" s="138">
        <v>-512.86410000000001</v>
      </c>
      <c r="AK913" s="138">
        <v>0</v>
      </c>
      <c r="AL913" s="138">
        <v>0</v>
      </c>
      <c r="AM913" s="138">
        <v>0</v>
      </c>
      <c r="AN913" s="138">
        <v>0</v>
      </c>
      <c r="AO913" s="138">
        <v>0</v>
      </c>
      <c r="AP913" s="138">
        <v>0</v>
      </c>
      <c r="AQ913" s="138">
        <v>-87</v>
      </c>
      <c r="AR913" s="241">
        <v>0</v>
      </c>
      <c r="AS913" s="247">
        <v>25.988389882788404</v>
      </c>
      <c r="AT913" s="138">
        <v>29.113462335867311</v>
      </c>
      <c r="AU913" s="138">
        <v>0</v>
      </c>
      <c r="AV913" s="138">
        <v>0</v>
      </c>
      <c r="AW913" s="138">
        <v>0</v>
      </c>
      <c r="AX913" s="138">
        <v>0</v>
      </c>
      <c r="AY913" s="138">
        <v>0</v>
      </c>
      <c r="AZ913" s="138">
        <v>0</v>
      </c>
      <c r="BA913" s="138">
        <v>0</v>
      </c>
      <c r="BB913" s="241">
        <v>0</v>
      </c>
    </row>
    <row r="914" spans="1:54" s="174" customFormat="1" ht="18" customHeight="1" x14ac:dyDescent="0.25">
      <c r="A914" s="244">
        <v>21</v>
      </c>
      <c r="B914" s="245">
        <v>228300</v>
      </c>
      <c r="C914" s="238">
        <v>907</v>
      </c>
      <c r="D914" s="239" t="s">
        <v>1992</v>
      </c>
      <c r="E914" s="247">
        <v>1766.2</v>
      </c>
      <c r="F914" s="138">
        <v>1611.5</v>
      </c>
      <c r="G914" s="138">
        <v>0</v>
      </c>
      <c r="H914" s="138">
        <v>0</v>
      </c>
      <c r="I914" s="138">
        <v>0</v>
      </c>
      <c r="J914" s="138">
        <v>0</v>
      </c>
      <c r="K914" s="138">
        <v>0</v>
      </c>
      <c r="L914" s="138">
        <v>0</v>
      </c>
      <c r="M914" s="138">
        <v>154.69999999999999</v>
      </c>
      <c r="N914" s="241">
        <v>0</v>
      </c>
      <c r="O914" s="240">
        <v>1905.2999999999997</v>
      </c>
      <c r="P914" s="138">
        <v>1750.6</v>
      </c>
      <c r="Q914" s="139">
        <v>0</v>
      </c>
      <c r="R914" s="139">
        <v>0</v>
      </c>
      <c r="S914" s="138">
        <v>0</v>
      </c>
      <c r="T914" s="139">
        <v>0</v>
      </c>
      <c r="U914" s="139">
        <v>0</v>
      </c>
      <c r="V914" s="139">
        <v>0</v>
      </c>
      <c r="W914" s="139">
        <v>154.69999999999999</v>
      </c>
      <c r="X914" s="242">
        <v>0</v>
      </c>
      <c r="Y914" s="243">
        <v>415.42179999999996</v>
      </c>
      <c r="Z914" s="139">
        <v>260.738</v>
      </c>
      <c r="AA914" s="139">
        <v>0</v>
      </c>
      <c r="AB914" s="139">
        <v>0</v>
      </c>
      <c r="AC914" s="139">
        <v>0</v>
      </c>
      <c r="AD914" s="149">
        <v>0</v>
      </c>
      <c r="AE914" s="139">
        <v>0</v>
      </c>
      <c r="AF914" s="139">
        <v>0</v>
      </c>
      <c r="AG914" s="140">
        <v>154.68379999999999</v>
      </c>
      <c r="AH914" s="142">
        <v>0</v>
      </c>
      <c r="AI914" s="247">
        <v>-1489.8781999999997</v>
      </c>
      <c r="AJ914" s="138">
        <v>-1489.8619999999999</v>
      </c>
      <c r="AK914" s="138">
        <v>0</v>
      </c>
      <c r="AL914" s="138">
        <v>0</v>
      </c>
      <c r="AM914" s="138">
        <v>0</v>
      </c>
      <c r="AN914" s="138">
        <v>0</v>
      </c>
      <c r="AO914" s="138">
        <v>0</v>
      </c>
      <c r="AP914" s="138">
        <v>0</v>
      </c>
      <c r="AQ914" s="138">
        <v>-1.6199999999997772E-2</v>
      </c>
      <c r="AR914" s="241">
        <v>0</v>
      </c>
      <c r="AS914" s="247">
        <v>21.803485015483126</v>
      </c>
      <c r="AT914" s="138">
        <v>14.894207700217068</v>
      </c>
      <c r="AU914" s="138">
        <v>0</v>
      </c>
      <c r="AV914" s="138">
        <v>0</v>
      </c>
      <c r="AW914" s="138">
        <v>0</v>
      </c>
      <c r="AX914" s="138">
        <v>0</v>
      </c>
      <c r="AY914" s="138">
        <v>0</v>
      </c>
      <c r="AZ914" s="138">
        <v>0</v>
      </c>
      <c r="BA914" s="138">
        <v>99.989528118939887</v>
      </c>
      <c r="BB914" s="241">
        <v>0</v>
      </c>
    </row>
    <row r="915" spans="1:54" s="174" customFormat="1" ht="18" customHeight="1" x14ac:dyDescent="0.25">
      <c r="A915" s="244">
        <v>21</v>
      </c>
      <c r="B915" s="245">
        <v>228300</v>
      </c>
      <c r="C915" s="238">
        <v>908</v>
      </c>
      <c r="D915" s="239" t="s">
        <v>1616</v>
      </c>
      <c r="E915" s="247">
        <v>103.1</v>
      </c>
      <c r="F915" s="138">
        <v>0</v>
      </c>
      <c r="G915" s="138">
        <v>0</v>
      </c>
      <c r="H915" s="138">
        <v>0</v>
      </c>
      <c r="I915" s="138">
        <v>0</v>
      </c>
      <c r="J915" s="138">
        <v>0</v>
      </c>
      <c r="K915" s="138">
        <v>0</v>
      </c>
      <c r="L915" s="138">
        <v>0</v>
      </c>
      <c r="M915" s="138">
        <v>103.1</v>
      </c>
      <c r="N915" s="241">
        <v>0</v>
      </c>
      <c r="O915" s="240">
        <v>103.1</v>
      </c>
      <c r="P915" s="138">
        <v>0</v>
      </c>
      <c r="Q915" s="139">
        <v>0</v>
      </c>
      <c r="R915" s="139">
        <v>0</v>
      </c>
      <c r="S915" s="138">
        <v>0</v>
      </c>
      <c r="T915" s="139">
        <v>0</v>
      </c>
      <c r="U915" s="139">
        <v>0</v>
      </c>
      <c r="V915" s="139">
        <v>0</v>
      </c>
      <c r="W915" s="139">
        <v>103.1</v>
      </c>
      <c r="X915" s="242">
        <v>0</v>
      </c>
      <c r="Y915" s="243">
        <v>103.0809</v>
      </c>
      <c r="Z915" s="139">
        <v>0</v>
      </c>
      <c r="AA915" s="139">
        <v>0</v>
      </c>
      <c r="AB915" s="139">
        <v>0</v>
      </c>
      <c r="AC915" s="139">
        <v>0</v>
      </c>
      <c r="AD915" s="149">
        <v>0</v>
      </c>
      <c r="AE915" s="139">
        <v>0</v>
      </c>
      <c r="AF915" s="139">
        <v>0</v>
      </c>
      <c r="AG915" s="140">
        <v>103.0809</v>
      </c>
      <c r="AH915" s="142">
        <v>0</v>
      </c>
      <c r="AI915" s="247">
        <v>-1.9099999999994566E-2</v>
      </c>
      <c r="AJ915" s="138">
        <v>0</v>
      </c>
      <c r="AK915" s="138">
        <v>0</v>
      </c>
      <c r="AL915" s="138">
        <v>0</v>
      </c>
      <c r="AM915" s="138">
        <v>0</v>
      </c>
      <c r="AN915" s="138">
        <v>0</v>
      </c>
      <c r="AO915" s="138">
        <v>0</v>
      </c>
      <c r="AP915" s="138">
        <v>0</v>
      </c>
      <c r="AQ915" s="138">
        <v>-1.9099999999994566E-2</v>
      </c>
      <c r="AR915" s="241">
        <v>0</v>
      </c>
      <c r="AS915" s="247">
        <v>99.981474296799234</v>
      </c>
      <c r="AT915" s="138">
        <v>0</v>
      </c>
      <c r="AU915" s="138">
        <v>0</v>
      </c>
      <c r="AV915" s="138">
        <v>0</v>
      </c>
      <c r="AW915" s="138">
        <v>0</v>
      </c>
      <c r="AX915" s="138">
        <v>0</v>
      </c>
      <c r="AY915" s="138">
        <v>0</v>
      </c>
      <c r="AZ915" s="138">
        <v>0</v>
      </c>
      <c r="BA915" s="138">
        <v>99.981474296799234</v>
      </c>
      <c r="BB915" s="241">
        <v>0</v>
      </c>
    </row>
    <row r="916" spans="1:54" s="174" customFormat="1" ht="18" customHeight="1" x14ac:dyDescent="0.25">
      <c r="A916" s="244">
        <v>21</v>
      </c>
      <c r="B916" s="245">
        <v>228300</v>
      </c>
      <c r="C916" s="238">
        <v>909</v>
      </c>
      <c r="D916" s="239" t="s">
        <v>1993</v>
      </c>
      <c r="E916" s="247">
        <v>545</v>
      </c>
      <c r="F916" s="138">
        <v>476.7</v>
      </c>
      <c r="G916" s="138">
        <v>0</v>
      </c>
      <c r="H916" s="138">
        <v>0</v>
      </c>
      <c r="I916" s="138">
        <v>0</v>
      </c>
      <c r="J916" s="138">
        <v>0</v>
      </c>
      <c r="K916" s="138">
        <v>0</v>
      </c>
      <c r="L916" s="138">
        <v>0</v>
      </c>
      <c r="M916" s="138">
        <v>68.3</v>
      </c>
      <c r="N916" s="241">
        <v>0</v>
      </c>
      <c r="O916" s="240">
        <v>614.6</v>
      </c>
      <c r="P916" s="138">
        <v>546.30000000000007</v>
      </c>
      <c r="Q916" s="139">
        <v>0</v>
      </c>
      <c r="R916" s="139">
        <v>0</v>
      </c>
      <c r="S916" s="138">
        <v>0</v>
      </c>
      <c r="T916" s="139">
        <v>0</v>
      </c>
      <c r="U916" s="139">
        <v>0</v>
      </c>
      <c r="V916" s="139">
        <v>0</v>
      </c>
      <c r="W916" s="139">
        <v>68.3</v>
      </c>
      <c r="X916" s="242">
        <v>0</v>
      </c>
      <c r="Y916" s="243">
        <v>543.89749999999992</v>
      </c>
      <c r="Z916" s="139">
        <v>475.59829999999994</v>
      </c>
      <c r="AA916" s="139">
        <v>0</v>
      </c>
      <c r="AB916" s="139">
        <v>0</v>
      </c>
      <c r="AC916" s="139">
        <v>0</v>
      </c>
      <c r="AD916" s="149">
        <v>0</v>
      </c>
      <c r="AE916" s="139">
        <v>0</v>
      </c>
      <c r="AF916" s="139">
        <v>0</v>
      </c>
      <c r="AG916" s="140">
        <v>68.299199999999999</v>
      </c>
      <c r="AH916" s="142">
        <v>0</v>
      </c>
      <c r="AI916" s="247">
        <v>-70.7025000000001</v>
      </c>
      <c r="AJ916" s="138">
        <v>-70.70170000000013</v>
      </c>
      <c r="AK916" s="138">
        <v>0</v>
      </c>
      <c r="AL916" s="138">
        <v>0</v>
      </c>
      <c r="AM916" s="138">
        <v>0</v>
      </c>
      <c r="AN916" s="138">
        <v>0</v>
      </c>
      <c r="AO916" s="138">
        <v>0</v>
      </c>
      <c r="AP916" s="138">
        <v>0</v>
      </c>
      <c r="AQ916" s="138">
        <v>-7.9999999999813554E-4</v>
      </c>
      <c r="AR916" s="241">
        <v>0</v>
      </c>
      <c r="AS916" s="247">
        <v>88.496176374877962</v>
      </c>
      <c r="AT916" s="138">
        <v>87.058081640124456</v>
      </c>
      <c r="AU916" s="138">
        <v>0</v>
      </c>
      <c r="AV916" s="138">
        <v>0</v>
      </c>
      <c r="AW916" s="138">
        <v>0</v>
      </c>
      <c r="AX916" s="138">
        <v>0</v>
      </c>
      <c r="AY916" s="138">
        <v>0</v>
      </c>
      <c r="AZ916" s="138">
        <v>0</v>
      </c>
      <c r="BA916" s="138">
        <v>99.998828696925329</v>
      </c>
      <c r="BB916" s="241">
        <v>0</v>
      </c>
    </row>
    <row r="917" spans="1:54" s="174" customFormat="1" ht="18" customHeight="1" x14ac:dyDescent="0.25">
      <c r="A917" s="244">
        <v>21</v>
      </c>
      <c r="B917" s="245">
        <v>228300</v>
      </c>
      <c r="C917" s="238">
        <v>910</v>
      </c>
      <c r="D917" s="239" t="s">
        <v>1994</v>
      </c>
      <c r="E917" s="247">
        <v>2414.1000000000004</v>
      </c>
      <c r="F917" s="138">
        <v>2094.8000000000002</v>
      </c>
      <c r="G917" s="138">
        <v>0</v>
      </c>
      <c r="H917" s="138">
        <v>0</v>
      </c>
      <c r="I917" s="138">
        <v>0</v>
      </c>
      <c r="J917" s="138">
        <v>0</v>
      </c>
      <c r="K917" s="138">
        <v>0</v>
      </c>
      <c r="L917" s="138">
        <v>0</v>
      </c>
      <c r="M917" s="138">
        <v>319.3</v>
      </c>
      <c r="N917" s="241">
        <v>0</v>
      </c>
      <c r="O917" s="240">
        <v>2576.1000000000004</v>
      </c>
      <c r="P917" s="138">
        <v>2256.8000000000002</v>
      </c>
      <c r="Q917" s="139">
        <v>0</v>
      </c>
      <c r="R917" s="139">
        <v>0</v>
      </c>
      <c r="S917" s="138">
        <v>0</v>
      </c>
      <c r="T917" s="139">
        <v>0</v>
      </c>
      <c r="U917" s="139">
        <v>0</v>
      </c>
      <c r="V917" s="139">
        <v>0</v>
      </c>
      <c r="W917" s="139">
        <v>319.3</v>
      </c>
      <c r="X917" s="242">
        <v>0</v>
      </c>
      <c r="Y917" s="243">
        <v>1766.3153</v>
      </c>
      <c r="Z917" s="139">
        <v>1462.28</v>
      </c>
      <c r="AA917" s="139">
        <v>0</v>
      </c>
      <c r="AB917" s="139">
        <v>0</v>
      </c>
      <c r="AC917" s="139">
        <v>0</v>
      </c>
      <c r="AD917" s="149">
        <v>0</v>
      </c>
      <c r="AE917" s="139">
        <v>0</v>
      </c>
      <c r="AF917" s="139">
        <v>0</v>
      </c>
      <c r="AG917" s="140">
        <v>304.03530000000001</v>
      </c>
      <c r="AH917" s="142">
        <v>0</v>
      </c>
      <c r="AI917" s="247">
        <v>-809.78470000000038</v>
      </c>
      <c r="AJ917" s="138">
        <v>-794.52000000000021</v>
      </c>
      <c r="AK917" s="138">
        <v>0</v>
      </c>
      <c r="AL917" s="138">
        <v>0</v>
      </c>
      <c r="AM917" s="138">
        <v>0</v>
      </c>
      <c r="AN917" s="138">
        <v>0</v>
      </c>
      <c r="AO917" s="138">
        <v>0</v>
      </c>
      <c r="AP917" s="138">
        <v>0</v>
      </c>
      <c r="AQ917" s="138">
        <v>-15.264700000000005</v>
      </c>
      <c r="AR917" s="241">
        <v>0</v>
      </c>
      <c r="AS917" s="247">
        <v>68.565478824579785</v>
      </c>
      <c r="AT917" s="138">
        <v>64.794399149237861</v>
      </c>
      <c r="AU917" s="138">
        <v>0</v>
      </c>
      <c r="AV917" s="138">
        <v>0</v>
      </c>
      <c r="AW917" s="138">
        <v>0</v>
      </c>
      <c r="AX917" s="138">
        <v>0</v>
      </c>
      <c r="AY917" s="138">
        <v>0</v>
      </c>
      <c r="AZ917" s="138">
        <v>0</v>
      </c>
      <c r="BA917" s="138">
        <v>95.219323520200433</v>
      </c>
      <c r="BB917" s="241">
        <v>0</v>
      </c>
    </row>
    <row r="918" spans="1:54" s="174" customFormat="1" ht="18" customHeight="1" x14ac:dyDescent="0.25">
      <c r="A918" s="244">
        <v>21</v>
      </c>
      <c r="B918" s="245">
        <v>228300</v>
      </c>
      <c r="C918" s="238">
        <v>911</v>
      </c>
      <c r="D918" s="239" t="s">
        <v>1942</v>
      </c>
      <c r="E918" s="247">
        <v>802.6</v>
      </c>
      <c r="F918" s="138">
        <v>713</v>
      </c>
      <c r="G918" s="138">
        <v>0</v>
      </c>
      <c r="H918" s="138">
        <v>0</v>
      </c>
      <c r="I918" s="138">
        <v>0</v>
      </c>
      <c r="J918" s="138">
        <v>0</v>
      </c>
      <c r="K918" s="138">
        <v>0</v>
      </c>
      <c r="L918" s="138">
        <v>0</v>
      </c>
      <c r="M918" s="138">
        <v>89.6</v>
      </c>
      <c r="N918" s="241">
        <v>0</v>
      </c>
      <c r="O918" s="240">
        <v>888.5</v>
      </c>
      <c r="P918" s="138">
        <v>798.90000000000009</v>
      </c>
      <c r="Q918" s="139">
        <v>0</v>
      </c>
      <c r="R918" s="139">
        <v>0</v>
      </c>
      <c r="S918" s="138">
        <v>0</v>
      </c>
      <c r="T918" s="139">
        <v>0</v>
      </c>
      <c r="U918" s="139">
        <v>0</v>
      </c>
      <c r="V918" s="139">
        <v>0</v>
      </c>
      <c r="W918" s="139">
        <v>89.6</v>
      </c>
      <c r="X918" s="242">
        <v>0</v>
      </c>
      <c r="Y918" s="243">
        <v>888.50000000000011</v>
      </c>
      <c r="Z918" s="139">
        <v>798.90000000000009</v>
      </c>
      <c r="AA918" s="139">
        <v>0</v>
      </c>
      <c r="AB918" s="139">
        <v>0</v>
      </c>
      <c r="AC918" s="139">
        <v>0</v>
      </c>
      <c r="AD918" s="149">
        <v>0</v>
      </c>
      <c r="AE918" s="139">
        <v>0</v>
      </c>
      <c r="AF918" s="139">
        <v>0</v>
      </c>
      <c r="AG918" s="140">
        <v>89.6</v>
      </c>
      <c r="AH918" s="142">
        <v>0</v>
      </c>
      <c r="AI918" s="247">
        <v>0</v>
      </c>
      <c r="AJ918" s="138">
        <v>0</v>
      </c>
      <c r="AK918" s="138">
        <v>0</v>
      </c>
      <c r="AL918" s="138">
        <v>0</v>
      </c>
      <c r="AM918" s="138">
        <v>0</v>
      </c>
      <c r="AN918" s="138">
        <v>0</v>
      </c>
      <c r="AO918" s="138">
        <v>0</v>
      </c>
      <c r="AP918" s="138">
        <v>0</v>
      </c>
      <c r="AQ918" s="138">
        <v>0</v>
      </c>
      <c r="AR918" s="241">
        <v>0</v>
      </c>
      <c r="AS918" s="247">
        <v>100.00000000000003</v>
      </c>
      <c r="AT918" s="138">
        <v>100</v>
      </c>
      <c r="AU918" s="138">
        <v>0</v>
      </c>
      <c r="AV918" s="138">
        <v>0</v>
      </c>
      <c r="AW918" s="138">
        <v>0</v>
      </c>
      <c r="AX918" s="138">
        <v>0</v>
      </c>
      <c r="AY918" s="138">
        <v>0</v>
      </c>
      <c r="AZ918" s="138">
        <v>0</v>
      </c>
      <c r="BA918" s="138">
        <v>100</v>
      </c>
      <c r="BB918" s="241">
        <v>0</v>
      </c>
    </row>
    <row r="919" spans="1:54" s="174" customFormat="1" ht="18" customHeight="1" x14ac:dyDescent="0.25">
      <c r="A919" s="244">
        <v>21</v>
      </c>
      <c r="B919" s="245">
        <v>228300</v>
      </c>
      <c r="C919" s="238">
        <v>912</v>
      </c>
      <c r="D919" s="239" t="s">
        <v>1995</v>
      </c>
      <c r="E919" s="247">
        <v>1471</v>
      </c>
      <c r="F919" s="138">
        <v>1269.8</v>
      </c>
      <c r="G919" s="138">
        <v>0</v>
      </c>
      <c r="H919" s="138">
        <v>0</v>
      </c>
      <c r="I919" s="138">
        <v>0</v>
      </c>
      <c r="J919" s="138">
        <v>0</v>
      </c>
      <c r="K919" s="138">
        <v>0</v>
      </c>
      <c r="L919" s="138">
        <v>0</v>
      </c>
      <c r="M919" s="138">
        <v>201.2</v>
      </c>
      <c r="N919" s="241">
        <v>0</v>
      </c>
      <c r="O919" s="240">
        <v>1570</v>
      </c>
      <c r="P919" s="138">
        <v>1368.8000000000002</v>
      </c>
      <c r="Q919" s="139">
        <v>0</v>
      </c>
      <c r="R919" s="139">
        <v>0</v>
      </c>
      <c r="S919" s="138">
        <v>0</v>
      </c>
      <c r="T919" s="139">
        <v>0</v>
      </c>
      <c r="U919" s="139">
        <v>0</v>
      </c>
      <c r="V919" s="139">
        <v>0</v>
      </c>
      <c r="W919" s="139">
        <v>201.2</v>
      </c>
      <c r="X919" s="242">
        <v>0</v>
      </c>
      <c r="Y919" s="243">
        <v>1128.2267999999999</v>
      </c>
      <c r="Z919" s="139">
        <v>927.02679999999998</v>
      </c>
      <c r="AA919" s="139">
        <v>0</v>
      </c>
      <c r="AB919" s="139">
        <v>0</v>
      </c>
      <c r="AC919" s="139">
        <v>0</v>
      </c>
      <c r="AD919" s="149">
        <v>0</v>
      </c>
      <c r="AE919" s="139">
        <v>0</v>
      </c>
      <c r="AF919" s="139">
        <v>0</v>
      </c>
      <c r="AG919" s="140">
        <v>201.2</v>
      </c>
      <c r="AH919" s="142">
        <v>0</v>
      </c>
      <c r="AI919" s="247">
        <v>-441.77320000000009</v>
      </c>
      <c r="AJ919" s="138">
        <v>-441.7732000000002</v>
      </c>
      <c r="AK919" s="138">
        <v>0</v>
      </c>
      <c r="AL919" s="138">
        <v>0</v>
      </c>
      <c r="AM919" s="138">
        <v>0</v>
      </c>
      <c r="AN919" s="138">
        <v>0</v>
      </c>
      <c r="AO919" s="138">
        <v>0</v>
      </c>
      <c r="AP919" s="138">
        <v>0</v>
      </c>
      <c r="AQ919" s="138">
        <v>0</v>
      </c>
      <c r="AR919" s="241">
        <v>0</v>
      </c>
      <c r="AS919" s="247">
        <v>71.861579617834394</v>
      </c>
      <c r="AT919" s="138">
        <v>67.725511396843942</v>
      </c>
      <c r="AU919" s="138">
        <v>0</v>
      </c>
      <c r="AV919" s="138">
        <v>0</v>
      </c>
      <c r="AW919" s="138">
        <v>0</v>
      </c>
      <c r="AX919" s="138">
        <v>0</v>
      </c>
      <c r="AY919" s="138">
        <v>0</v>
      </c>
      <c r="AZ919" s="138">
        <v>0</v>
      </c>
      <c r="BA919" s="138">
        <v>100</v>
      </c>
      <c r="BB919" s="241">
        <v>0</v>
      </c>
    </row>
    <row r="920" spans="1:54" s="174" customFormat="1" ht="18" customHeight="1" x14ac:dyDescent="0.25">
      <c r="A920" s="244">
        <v>21</v>
      </c>
      <c r="B920" s="245">
        <v>228300</v>
      </c>
      <c r="C920" s="238">
        <v>913</v>
      </c>
      <c r="D920" s="239" t="s">
        <v>1996</v>
      </c>
      <c r="E920" s="247">
        <v>747.2</v>
      </c>
      <c r="F920" s="138">
        <v>648.5</v>
      </c>
      <c r="G920" s="138">
        <v>0</v>
      </c>
      <c r="H920" s="138">
        <v>0</v>
      </c>
      <c r="I920" s="138">
        <v>0</v>
      </c>
      <c r="J920" s="138">
        <v>0</v>
      </c>
      <c r="K920" s="138">
        <v>0</v>
      </c>
      <c r="L920" s="138">
        <v>0</v>
      </c>
      <c r="M920" s="138">
        <v>98.7</v>
      </c>
      <c r="N920" s="241">
        <v>0</v>
      </c>
      <c r="O920" s="240">
        <v>863.4</v>
      </c>
      <c r="P920" s="138">
        <v>764.69999999999993</v>
      </c>
      <c r="Q920" s="139">
        <v>0</v>
      </c>
      <c r="R920" s="139">
        <v>0</v>
      </c>
      <c r="S920" s="138">
        <v>0</v>
      </c>
      <c r="T920" s="139">
        <v>0</v>
      </c>
      <c r="U920" s="139">
        <v>0</v>
      </c>
      <c r="V920" s="139">
        <v>0</v>
      </c>
      <c r="W920" s="139">
        <v>98.7</v>
      </c>
      <c r="X920" s="242">
        <v>0</v>
      </c>
      <c r="Y920" s="243">
        <v>654.27019999999993</v>
      </c>
      <c r="Z920" s="139">
        <v>555.60709999999995</v>
      </c>
      <c r="AA920" s="139">
        <v>0</v>
      </c>
      <c r="AB920" s="139">
        <v>0</v>
      </c>
      <c r="AC920" s="139">
        <v>0</v>
      </c>
      <c r="AD920" s="149">
        <v>0</v>
      </c>
      <c r="AE920" s="139">
        <v>0</v>
      </c>
      <c r="AF920" s="139">
        <v>0</v>
      </c>
      <c r="AG920" s="140">
        <v>98.6631</v>
      </c>
      <c r="AH920" s="142">
        <v>0</v>
      </c>
      <c r="AI920" s="247">
        <v>-209.12980000000005</v>
      </c>
      <c r="AJ920" s="138">
        <v>-209.09289999999999</v>
      </c>
      <c r="AK920" s="138">
        <v>0</v>
      </c>
      <c r="AL920" s="138">
        <v>0</v>
      </c>
      <c r="AM920" s="138">
        <v>0</v>
      </c>
      <c r="AN920" s="138">
        <v>0</v>
      </c>
      <c r="AO920" s="138">
        <v>0</v>
      </c>
      <c r="AP920" s="138">
        <v>0</v>
      </c>
      <c r="AQ920" s="138">
        <v>-3.6900000000002819E-2</v>
      </c>
      <c r="AR920" s="241">
        <v>0</v>
      </c>
      <c r="AS920" s="247">
        <v>75.778341440815382</v>
      </c>
      <c r="AT920" s="138">
        <v>72.656871975938273</v>
      </c>
      <c r="AU920" s="138">
        <v>0</v>
      </c>
      <c r="AV920" s="138">
        <v>0</v>
      </c>
      <c r="AW920" s="138">
        <v>0</v>
      </c>
      <c r="AX920" s="138">
        <v>0</v>
      </c>
      <c r="AY920" s="138">
        <v>0</v>
      </c>
      <c r="AZ920" s="138">
        <v>0</v>
      </c>
      <c r="BA920" s="138">
        <v>99.962613981762914</v>
      </c>
      <c r="BB920" s="241">
        <v>0</v>
      </c>
    </row>
    <row r="921" spans="1:54" s="174" customFormat="1" ht="18" customHeight="1" x14ac:dyDescent="0.25">
      <c r="A921" s="244">
        <v>21</v>
      </c>
      <c r="B921" s="245">
        <v>228300</v>
      </c>
      <c r="C921" s="238">
        <v>914</v>
      </c>
      <c r="D921" s="239" t="s">
        <v>1997</v>
      </c>
      <c r="E921" s="247">
        <v>2481.2000000000003</v>
      </c>
      <c r="F921" s="138">
        <v>2129.8000000000002</v>
      </c>
      <c r="G921" s="138">
        <v>0</v>
      </c>
      <c r="H921" s="138">
        <v>0</v>
      </c>
      <c r="I921" s="138">
        <v>51.3</v>
      </c>
      <c r="J921" s="138">
        <v>0</v>
      </c>
      <c r="K921" s="138">
        <v>0</v>
      </c>
      <c r="L921" s="138">
        <v>0</v>
      </c>
      <c r="M921" s="138">
        <v>300.10000000000002</v>
      </c>
      <c r="N921" s="241">
        <v>0</v>
      </c>
      <c r="O921" s="240">
        <v>2623.2999999999997</v>
      </c>
      <c r="P921" s="138">
        <v>2271.9</v>
      </c>
      <c r="Q921" s="139">
        <v>0</v>
      </c>
      <c r="R921" s="139">
        <v>0</v>
      </c>
      <c r="S921" s="138">
        <v>0</v>
      </c>
      <c r="T921" s="139">
        <v>51.3</v>
      </c>
      <c r="U921" s="139">
        <v>0</v>
      </c>
      <c r="V921" s="139">
        <v>0</v>
      </c>
      <c r="W921" s="139">
        <v>300.10000000000002</v>
      </c>
      <c r="X921" s="242">
        <v>0</v>
      </c>
      <c r="Y921" s="243">
        <v>2471.1840999999999</v>
      </c>
      <c r="Z921" s="139">
        <v>2126.2527</v>
      </c>
      <c r="AA921" s="139">
        <v>0</v>
      </c>
      <c r="AB921" s="139">
        <v>0</v>
      </c>
      <c r="AC921" s="139">
        <v>0</v>
      </c>
      <c r="AD921" s="149">
        <v>44.831400000000002</v>
      </c>
      <c r="AE921" s="139">
        <v>0</v>
      </c>
      <c r="AF921" s="139">
        <v>0</v>
      </c>
      <c r="AG921" s="140">
        <v>300.10000000000002</v>
      </c>
      <c r="AH921" s="142">
        <v>0</v>
      </c>
      <c r="AI921" s="247">
        <v>-152.11589999999978</v>
      </c>
      <c r="AJ921" s="138">
        <v>-145.64730000000009</v>
      </c>
      <c r="AK921" s="138">
        <v>0</v>
      </c>
      <c r="AL921" s="138">
        <v>0</v>
      </c>
      <c r="AM921" s="138">
        <v>0</v>
      </c>
      <c r="AN921" s="138">
        <v>-6.468599999999995</v>
      </c>
      <c r="AO921" s="138">
        <v>0</v>
      </c>
      <c r="AP921" s="138">
        <v>0</v>
      </c>
      <c r="AQ921" s="138">
        <v>0</v>
      </c>
      <c r="AR921" s="241">
        <v>0</v>
      </c>
      <c r="AS921" s="247">
        <v>94.20135325734762</v>
      </c>
      <c r="AT921" s="138">
        <v>93.589185263435894</v>
      </c>
      <c r="AU921" s="138">
        <v>0</v>
      </c>
      <c r="AV921" s="138">
        <v>0</v>
      </c>
      <c r="AW921" s="138">
        <v>0</v>
      </c>
      <c r="AX921" s="138">
        <v>87.390643274853801</v>
      </c>
      <c r="AY921" s="138">
        <v>0</v>
      </c>
      <c r="AZ921" s="138">
        <v>0</v>
      </c>
      <c r="BA921" s="138">
        <v>100</v>
      </c>
      <c r="BB921" s="241">
        <v>0</v>
      </c>
    </row>
    <row r="922" spans="1:54" s="174" customFormat="1" ht="18" customHeight="1" x14ac:dyDescent="0.25">
      <c r="A922" s="244">
        <v>21</v>
      </c>
      <c r="B922" s="245">
        <v>228300</v>
      </c>
      <c r="C922" s="238">
        <v>915</v>
      </c>
      <c r="D922" s="239" t="s">
        <v>1998</v>
      </c>
      <c r="E922" s="247">
        <v>83.9</v>
      </c>
      <c r="F922" s="138">
        <v>0</v>
      </c>
      <c r="G922" s="138">
        <v>0</v>
      </c>
      <c r="H922" s="138">
        <v>0</v>
      </c>
      <c r="I922" s="138">
        <v>0</v>
      </c>
      <c r="J922" s="138">
        <v>0</v>
      </c>
      <c r="K922" s="138">
        <v>0</v>
      </c>
      <c r="L922" s="138">
        <v>0</v>
      </c>
      <c r="M922" s="138">
        <v>83.9</v>
      </c>
      <c r="N922" s="241">
        <v>0</v>
      </c>
      <c r="O922" s="240">
        <v>83.9</v>
      </c>
      <c r="P922" s="138">
        <v>0</v>
      </c>
      <c r="Q922" s="139">
        <v>0</v>
      </c>
      <c r="R922" s="139">
        <v>0</v>
      </c>
      <c r="S922" s="138">
        <v>0</v>
      </c>
      <c r="T922" s="139">
        <v>0</v>
      </c>
      <c r="U922" s="139">
        <v>0</v>
      </c>
      <c r="V922" s="139">
        <v>0</v>
      </c>
      <c r="W922" s="139">
        <v>83.9</v>
      </c>
      <c r="X922" s="242">
        <v>0</v>
      </c>
      <c r="Y922" s="243">
        <v>83.9</v>
      </c>
      <c r="Z922" s="139">
        <v>0</v>
      </c>
      <c r="AA922" s="139">
        <v>0</v>
      </c>
      <c r="AB922" s="139">
        <v>0</v>
      </c>
      <c r="AC922" s="139">
        <v>0</v>
      </c>
      <c r="AD922" s="149">
        <v>0</v>
      </c>
      <c r="AE922" s="139">
        <v>0</v>
      </c>
      <c r="AF922" s="139">
        <v>0</v>
      </c>
      <c r="AG922" s="140">
        <v>83.9</v>
      </c>
      <c r="AH922" s="142">
        <v>0</v>
      </c>
      <c r="AI922" s="247">
        <v>0</v>
      </c>
      <c r="AJ922" s="138">
        <v>0</v>
      </c>
      <c r="AK922" s="138">
        <v>0</v>
      </c>
      <c r="AL922" s="138">
        <v>0</v>
      </c>
      <c r="AM922" s="138">
        <v>0</v>
      </c>
      <c r="AN922" s="138">
        <v>0</v>
      </c>
      <c r="AO922" s="138">
        <v>0</v>
      </c>
      <c r="AP922" s="138">
        <v>0</v>
      </c>
      <c r="AQ922" s="138">
        <v>0</v>
      </c>
      <c r="AR922" s="241">
        <v>0</v>
      </c>
      <c r="AS922" s="247">
        <v>100</v>
      </c>
      <c r="AT922" s="138">
        <v>0</v>
      </c>
      <c r="AU922" s="138">
        <v>0</v>
      </c>
      <c r="AV922" s="138">
        <v>0</v>
      </c>
      <c r="AW922" s="138">
        <v>0</v>
      </c>
      <c r="AX922" s="138">
        <v>0</v>
      </c>
      <c r="AY922" s="138">
        <v>0</v>
      </c>
      <c r="AZ922" s="138">
        <v>0</v>
      </c>
      <c r="BA922" s="138">
        <v>100</v>
      </c>
      <c r="BB922" s="241">
        <v>0</v>
      </c>
    </row>
    <row r="923" spans="1:54" s="174" customFormat="1" ht="18" customHeight="1" x14ac:dyDescent="0.25">
      <c r="A923" s="244">
        <v>21</v>
      </c>
      <c r="B923" s="245">
        <v>228300</v>
      </c>
      <c r="C923" s="238">
        <v>916</v>
      </c>
      <c r="D923" s="239" t="s">
        <v>1999</v>
      </c>
      <c r="E923" s="247">
        <v>115.1</v>
      </c>
      <c r="F923" s="138">
        <v>0</v>
      </c>
      <c r="G923" s="138">
        <v>0</v>
      </c>
      <c r="H923" s="138">
        <v>0</v>
      </c>
      <c r="I923" s="138">
        <v>0</v>
      </c>
      <c r="J923" s="138">
        <v>0</v>
      </c>
      <c r="K923" s="138">
        <v>0</v>
      </c>
      <c r="L923" s="138">
        <v>0</v>
      </c>
      <c r="M923" s="138">
        <v>115.1</v>
      </c>
      <c r="N923" s="241">
        <v>0</v>
      </c>
      <c r="O923" s="240">
        <v>115.1</v>
      </c>
      <c r="P923" s="138">
        <v>0</v>
      </c>
      <c r="Q923" s="139">
        <v>0</v>
      </c>
      <c r="R923" s="139">
        <v>0</v>
      </c>
      <c r="S923" s="138">
        <v>0</v>
      </c>
      <c r="T923" s="139">
        <v>0</v>
      </c>
      <c r="U923" s="139">
        <v>0</v>
      </c>
      <c r="V923" s="139">
        <v>0</v>
      </c>
      <c r="W923" s="139">
        <v>115.1</v>
      </c>
      <c r="X923" s="242">
        <v>0</v>
      </c>
      <c r="Y923" s="243">
        <v>114.96120000000001</v>
      </c>
      <c r="Z923" s="139">
        <v>0</v>
      </c>
      <c r="AA923" s="139">
        <v>0</v>
      </c>
      <c r="AB923" s="139">
        <v>0</v>
      </c>
      <c r="AC923" s="139">
        <v>0</v>
      </c>
      <c r="AD923" s="149">
        <v>0</v>
      </c>
      <c r="AE923" s="139">
        <v>0</v>
      </c>
      <c r="AF923" s="139">
        <v>0</v>
      </c>
      <c r="AG923" s="140">
        <v>114.96120000000001</v>
      </c>
      <c r="AH923" s="142">
        <v>0</v>
      </c>
      <c r="AI923" s="247">
        <v>-0.13879999999998915</v>
      </c>
      <c r="AJ923" s="138">
        <v>0</v>
      </c>
      <c r="AK923" s="138">
        <v>0</v>
      </c>
      <c r="AL923" s="138">
        <v>0</v>
      </c>
      <c r="AM923" s="138">
        <v>0</v>
      </c>
      <c r="AN923" s="138">
        <v>0</v>
      </c>
      <c r="AO923" s="138">
        <v>0</v>
      </c>
      <c r="AP923" s="138">
        <v>0</v>
      </c>
      <c r="AQ923" s="138">
        <v>-0.13879999999998915</v>
      </c>
      <c r="AR923" s="241">
        <v>0</v>
      </c>
      <c r="AS923" s="247">
        <v>99.879409209383155</v>
      </c>
      <c r="AT923" s="138">
        <v>0</v>
      </c>
      <c r="AU923" s="138">
        <v>0</v>
      </c>
      <c r="AV923" s="138">
        <v>0</v>
      </c>
      <c r="AW923" s="138">
        <v>0</v>
      </c>
      <c r="AX923" s="138">
        <v>0</v>
      </c>
      <c r="AY923" s="138">
        <v>0</v>
      </c>
      <c r="AZ923" s="138">
        <v>0</v>
      </c>
      <c r="BA923" s="138">
        <v>99.879409209383155</v>
      </c>
      <c r="BB923" s="241">
        <v>0</v>
      </c>
    </row>
    <row r="924" spans="1:54" s="174" customFormat="1" ht="18" customHeight="1" x14ac:dyDescent="0.25">
      <c r="A924" s="244">
        <v>21</v>
      </c>
      <c r="B924" s="245">
        <v>228300</v>
      </c>
      <c r="C924" s="238">
        <v>917</v>
      </c>
      <c r="D924" s="239" t="s">
        <v>2000</v>
      </c>
      <c r="E924" s="247">
        <v>1155.0999999999999</v>
      </c>
      <c r="F924" s="138">
        <v>992.9</v>
      </c>
      <c r="G924" s="138">
        <v>0</v>
      </c>
      <c r="H924" s="138">
        <v>0</v>
      </c>
      <c r="I924" s="138">
        <v>0</v>
      </c>
      <c r="J924" s="138">
        <v>0</v>
      </c>
      <c r="K924" s="138">
        <v>0</v>
      </c>
      <c r="L924" s="138">
        <v>0</v>
      </c>
      <c r="M924" s="138">
        <v>162.19999999999999</v>
      </c>
      <c r="N924" s="241">
        <v>0</v>
      </c>
      <c r="O924" s="240">
        <v>1257.3999999999996</v>
      </c>
      <c r="P924" s="138">
        <v>1095.1999999999998</v>
      </c>
      <c r="Q924" s="139">
        <v>0</v>
      </c>
      <c r="R924" s="139">
        <v>0</v>
      </c>
      <c r="S924" s="138">
        <v>0</v>
      </c>
      <c r="T924" s="139">
        <v>0</v>
      </c>
      <c r="U924" s="139">
        <v>0</v>
      </c>
      <c r="V924" s="139">
        <v>0</v>
      </c>
      <c r="W924" s="139">
        <v>162.19999999999999</v>
      </c>
      <c r="X924" s="242">
        <v>0</v>
      </c>
      <c r="Y924" s="243">
        <v>1113.4582</v>
      </c>
      <c r="Z924" s="139">
        <v>953.46969999999999</v>
      </c>
      <c r="AA924" s="139">
        <v>0</v>
      </c>
      <c r="AB924" s="139">
        <v>0</v>
      </c>
      <c r="AC924" s="139">
        <v>0</v>
      </c>
      <c r="AD924" s="149">
        <v>0</v>
      </c>
      <c r="AE924" s="139">
        <v>0</v>
      </c>
      <c r="AF924" s="139">
        <v>0</v>
      </c>
      <c r="AG924" s="140">
        <v>159.98849999999999</v>
      </c>
      <c r="AH924" s="142">
        <v>0</v>
      </c>
      <c r="AI924" s="247">
        <v>-143.9417999999996</v>
      </c>
      <c r="AJ924" s="138">
        <v>-141.73029999999983</v>
      </c>
      <c r="AK924" s="138">
        <v>0</v>
      </c>
      <c r="AL924" s="138">
        <v>0</v>
      </c>
      <c r="AM924" s="138">
        <v>0</v>
      </c>
      <c r="AN924" s="138">
        <v>0</v>
      </c>
      <c r="AO924" s="138">
        <v>0</v>
      </c>
      <c r="AP924" s="138">
        <v>0</v>
      </c>
      <c r="AQ924" s="138">
        <v>-2.2115000000000009</v>
      </c>
      <c r="AR924" s="241">
        <v>0</v>
      </c>
      <c r="AS924" s="247">
        <v>88.552425640209989</v>
      </c>
      <c r="AT924" s="138">
        <v>87.058957268078913</v>
      </c>
      <c r="AU924" s="138">
        <v>0</v>
      </c>
      <c r="AV924" s="138">
        <v>0</v>
      </c>
      <c r="AW924" s="138">
        <v>0</v>
      </c>
      <c r="AX924" s="138">
        <v>0</v>
      </c>
      <c r="AY924" s="138">
        <v>0</v>
      </c>
      <c r="AZ924" s="138">
        <v>0</v>
      </c>
      <c r="BA924" s="138">
        <v>98.636559802712696</v>
      </c>
      <c r="BB924" s="241">
        <v>0</v>
      </c>
    </row>
    <row r="925" spans="1:54" s="174" customFormat="1" ht="18" customHeight="1" x14ac:dyDescent="0.25">
      <c r="A925" s="244">
        <v>21</v>
      </c>
      <c r="B925" s="245">
        <v>228300</v>
      </c>
      <c r="C925" s="238">
        <v>918</v>
      </c>
      <c r="D925" s="239" t="s">
        <v>2001</v>
      </c>
      <c r="E925" s="247">
        <v>885.9</v>
      </c>
      <c r="F925" s="138">
        <v>759.5</v>
      </c>
      <c r="G925" s="138">
        <v>0</v>
      </c>
      <c r="H925" s="138">
        <v>0</v>
      </c>
      <c r="I925" s="138">
        <v>0</v>
      </c>
      <c r="J925" s="138">
        <v>0</v>
      </c>
      <c r="K925" s="138">
        <v>0</v>
      </c>
      <c r="L925" s="138">
        <v>0</v>
      </c>
      <c r="M925" s="138">
        <v>126.4</v>
      </c>
      <c r="N925" s="241">
        <v>0</v>
      </c>
      <c r="O925" s="240">
        <v>971.8</v>
      </c>
      <c r="P925" s="138">
        <v>845.4</v>
      </c>
      <c r="Q925" s="139">
        <v>0</v>
      </c>
      <c r="R925" s="139">
        <v>0</v>
      </c>
      <c r="S925" s="138">
        <v>0</v>
      </c>
      <c r="T925" s="139">
        <v>0</v>
      </c>
      <c r="U925" s="139">
        <v>0</v>
      </c>
      <c r="V925" s="139">
        <v>0</v>
      </c>
      <c r="W925" s="139">
        <v>126.4</v>
      </c>
      <c r="X925" s="242">
        <v>0</v>
      </c>
      <c r="Y925" s="243">
        <v>946.68849999999998</v>
      </c>
      <c r="Z925" s="139">
        <v>820.2885</v>
      </c>
      <c r="AA925" s="139">
        <v>0</v>
      </c>
      <c r="AB925" s="139">
        <v>0</v>
      </c>
      <c r="AC925" s="139">
        <v>0</v>
      </c>
      <c r="AD925" s="149">
        <v>0</v>
      </c>
      <c r="AE925" s="139">
        <v>0</v>
      </c>
      <c r="AF925" s="139">
        <v>0</v>
      </c>
      <c r="AG925" s="140">
        <v>126.4</v>
      </c>
      <c r="AH925" s="142">
        <v>0</v>
      </c>
      <c r="AI925" s="247">
        <v>-25.111499999999978</v>
      </c>
      <c r="AJ925" s="138">
        <v>-25.111499999999978</v>
      </c>
      <c r="AK925" s="138">
        <v>0</v>
      </c>
      <c r="AL925" s="138">
        <v>0</v>
      </c>
      <c r="AM925" s="138">
        <v>0</v>
      </c>
      <c r="AN925" s="138">
        <v>0</v>
      </c>
      <c r="AO925" s="138">
        <v>0</v>
      </c>
      <c r="AP925" s="138">
        <v>0</v>
      </c>
      <c r="AQ925" s="138">
        <v>0</v>
      </c>
      <c r="AR925" s="241">
        <v>0</v>
      </c>
      <c r="AS925" s="247">
        <v>97.415980654455652</v>
      </c>
      <c r="AT925" s="138">
        <v>97.029630943931863</v>
      </c>
      <c r="AU925" s="138">
        <v>0</v>
      </c>
      <c r="AV925" s="138">
        <v>0</v>
      </c>
      <c r="AW925" s="138">
        <v>0</v>
      </c>
      <c r="AX925" s="138">
        <v>0</v>
      </c>
      <c r="AY925" s="138">
        <v>0</v>
      </c>
      <c r="AZ925" s="138">
        <v>0</v>
      </c>
      <c r="BA925" s="138">
        <v>100</v>
      </c>
      <c r="BB925" s="241">
        <v>0</v>
      </c>
    </row>
    <row r="926" spans="1:54" s="174" customFormat="1" ht="18" customHeight="1" x14ac:dyDescent="0.25">
      <c r="A926" s="244">
        <v>21</v>
      </c>
      <c r="B926" s="245">
        <v>228300</v>
      </c>
      <c r="C926" s="238">
        <v>919</v>
      </c>
      <c r="D926" s="239" t="s">
        <v>2002</v>
      </c>
      <c r="E926" s="247">
        <v>82.7</v>
      </c>
      <c r="F926" s="138">
        <v>0</v>
      </c>
      <c r="G926" s="138">
        <v>0</v>
      </c>
      <c r="H926" s="138">
        <v>0</v>
      </c>
      <c r="I926" s="138">
        <v>0</v>
      </c>
      <c r="J926" s="138">
        <v>0</v>
      </c>
      <c r="K926" s="138">
        <v>0</v>
      </c>
      <c r="L926" s="138">
        <v>0</v>
      </c>
      <c r="M926" s="138">
        <v>82.7</v>
      </c>
      <c r="N926" s="241">
        <v>0</v>
      </c>
      <c r="O926" s="240">
        <v>82.7</v>
      </c>
      <c r="P926" s="138">
        <v>0</v>
      </c>
      <c r="Q926" s="139">
        <v>0</v>
      </c>
      <c r="R926" s="139">
        <v>0</v>
      </c>
      <c r="S926" s="138">
        <v>0</v>
      </c>
      <c r="T926" s="139">
        <v>0</v>
      </c>
      <c r="U926" s="139">
        <v>0</v>
      </c>
      <c r="V926" s="139">
        <v>0</v>
      </c>
      <c r="W926" s="139">
        <v>82.7</v>
      </c>
      <c r="X926" s="242">
        <v>0</v>
      </c>
      <c r="Y926" s="243">
        <v>82.7</v>
      </c>
      <c r="Z926" s="139">
        <v>0</v>
      </c>
      <c r="AA926" s="139">
        <v>0</v>
      </c>
      <c r="AB926" s="139">
        <v>0</v>
      </c>
      <c r="AC926" s="139">
        <v>0</v>
      </c>
      <c r="AD926" s="149">
        <v>0</v>
      </c>
      <c r="AE926" s="139">
        <v>0</v>
      </c>
      <c r="AF926" s="139">
        <v>0</v>
      </c>
      <c r="AG926" s="140">
        <v>82.7</v>
      </c>
      <c r="AH926" s="142">
        <v>0</v>
      </c>
      <c r="AI926" s="247">
        <v>0</v>
      </c>
      <c r="AJ926" s="138">
        <v>0</v>
      </c>
      <c r="AK926" s="138">
        <v>0</v>
      </c>
      <c r="AL926" s="138">
        <v>0</v>
      </c>
      <c r="AM926" s="138">
        <v>0</v>
      </c>
      <c r="AN926" s="138">
        <v>0</v>
      </c>
      <c r="AO926" s="138">
        <v>0</v>
      </c>
      <c r="AP926" s="138">
        <v>0</v>
      </c>
      <c r="AQ926" s="138">
        <v>0</v>
      </c>
      <c r="AR926" s="241">
        <v>0</v>
      </c>
      <c r="AS926" s="247">
        <v>100</v>
      </c>
      <c r="AT926" s="138">
        <v>0</v>
      </c>
      <c r="AU926" s="138">
        <v>0</v>
      </c>
      <c r="AV926" s="138">
        <v>0</v>
      </c>
      <c r="AW926" s="138">
        <v>0</v>
      </c>
      <c r="AX926" s="138">
        <v>0</v>
      </c>
      <c r="AY926" s="138">
        <v>0</v>
      </c>
      <c r="AZ926" s="138">
        <v>0</v>
      </c>
      <c r="BA926" s="138">
        <v>100</v>
      </c>
      <c r="BB926" s="241">
        <v>0</v>
      </c>
    </row>
    <row r="927" spans="1:54" s="174" customFormat="1" ht="18" customHeight="1" x14ac:dyDescent="0.25">
      <c r="A927" s="244">
        <v>21</v>
      </c>
      <c r="B927" s="245">
        <v>228300</v>
      </c>
      <c r="C927" s="238">
        <v>920</v>
      </c>
      <c r="D927" s="239" t="s">
        <v>1983</v>
      </c>
      <c r="E927" s="247">
        <v>8763.9</v>
      </c>
      <c r="F927" s="138">
        <v>8056.5</v>
      </c>
      <c r="G927" s="138">
        <v>0</v>
      </c>
      <c r="H927" s="138">
        <v>0</v>
      </c>
      <c r="I927" s="138">
        <v>0</v>
      </c>
      <c r="J927" s="138">
        <v>0</v>
      </c>
      <c r="K927" s="138">
        <v>0</v>
      </c>
      <c r="L927" s="138">
        <v>0</v>
      </c>
      <c r="M927" s="138">
        <v>707.4</v>
      </c>
      <c r="N927" s="241">
        <v>0</v>
      </c>
      <c r="O927" s="240">
        <v>9794.7000000000007</v>
      </c>
      <c r="P927" s="138">
        <v>9087.2999999999993</v>
      </c>
      <c r="Q927" s="139">
        <v>0</v>
      </c>
      <c r="R927" s="139">
        <v>0</v>
      </c>
      <c r="S927" s="138">
        <v>0</v>
      </c>
      <c r="T927" s="139">
        <v>0</v>
      </c>
      <c r="U927" s="139">
        <v>0</v>
      </c>
      <c r="V927" s="139">
        <v>0</v>
      </c>
      <c r="W927" s="139">
        <v>707.4</v>
      </c>
      <c r="X927" s="242">
        <v>0</v>
      </c>
      <c r="Y927" s="243">
        <v>8801.7137000000002</v>
      </c>
      <c r="Z927" s="139">
        <v>8107.3761000000004</v>
      </c>
      <c r="AA927" s="139">
        <v>0</v>
      </c>
      <c r="AB927" s="139">
        <v>0</v>
      </c>
      <c r="AC927" s="139">
        <v>0</v>
      </c>
      <c r="AD927" s="149">
        <v>0</v>
      </c>
      <c r="AE927" s="139">
        <v>0</v>
      </c>
      <c r="AF927" s="139">
        <v>0</v>
      </c>
      <c r="AG927" s="140">
        <v>694.33759999999995</v>
      </c>
      <c r="AH927" s="142">
        <v>0</v>
      </c>
      <c r="AI927" s="247">
        <v>-992.98630000000048</v>
      </c>
      <c r="AJ927" s="138">
        <v>-979.92389999999887</v>
      </c>
      <c r="AK927" s="138">
        <v>0</v>
      </c>
      <c r="AL927" s="138">
        <v>0</v>
      </c>
      <c r="AM927" s="138">
        <v>0</v>
      </c>
      <c r="AN927" s="138">
        <v>0</v>
      </c>
      <c r="AO927" s="138">
        <v>0</v>
      </c>
      <c r="AP927" s="138">
        <v>0</v>
      </c>
      <c r="AQ927" s="138">
        <v>-13.062400000000025</v>
      </c>
      <c r="AR927" s="241">
        <v>0</v>
      </c>
      <c r="AS927" s="247">
        <v>89.862003940906803</v>
      </c>
      <c r="AT927" s="138">
        <v>89.216556072760895</v>
      </c>
      <c r="AU927" s="138">
        <v>0</v>
      </c>
      <c r="AV927" s="138">
        <v>0</v>
      </c>
      <c r="AW927" s="138">
        <v>0</v>
      </c>
      <c r="AX927" s="138">
        <v>0</v>
      </c>
      <c r="AY927" s="138">
        <v>0</v>
      </c>
      <c r="AZ927" s="138">
        <v>0</v>
      </c>
      <c r="BA927" s="138">
        <v>98.153463387051161</v>
      </c>
      <c r="BB927" s="241">
        <v>0</v>
      </c>
    </row>
    <row r="928" spans="1:54" s="174" customFormat="1" ht="18" customHeight="1" x14ac:dyDescent="0.25">
      <c r="A928" s="244">
        <v>21</v>
      </c>
      <c r="B928" s="245">
        <v>228300</v>
      </c>
      <c r="C928" s="238">
        <v>921</v>
      </c>
      <c r="D928" s="239" t="s">
        <v>2003</v>
      </c>
      <c r="E928" s="247">
        <v>1217.8</v>
      </c>
      <c r="F928" s="138">
        <v>1003.2</v>
      </c>
      <c r="G928" s="138">
        <v>0</v>
      </c>
      <c r="H928" s="138">
        <v>0</v>
      </c>
      <c r="I928" s="138">
        <v>0</v>
      </c>
      <c r="J928" s="138">
        <v>0</v>
      </c>
      <c r="K928" s="138">
        <v>0</v>
      </c>
      <c r="L928" s="138">
        <v>0</v>
      </c>
      <c r="M928" s="138">
        <v>214.6</v>
      </c>
      <c r="N928" s="241">
        <v>0</v>
      </c>
      <c r="O928" s="240">
        <v>1457.1</v>
      </c>
      <c r="P928" s="138">
        <v>1242.5</v>
      </c>
      <c r="Q928" s="139">
        <v>0</v>
      </c>
      <c r="R928" s="139">
        <v>0</v>
      </c>
      <c r="S928" s="138">
        <v>0</v>
      </c>
      <c r="T928" s="139">
        <v>0</v>
      </c>
      <c r="U928" s="139">
        <v>0</v>
      </c>
      <c r="V928" s="139">
        <v>0</v>
      </c>
      <c r="W928" s="139">
        <v>214.6</v>
      </c>
      <c r="X928" s="242">
        <v>0</v>
      </c>
      <c r="Y928" s="243">
        <v>1357.855</v>
      </c>
      <c r="Z928" s="139">
        <v>1143.2550000000001</v>
      </c>
      <c r="AA928" s="139">
        <v>0</v>
      </c>
      <c r="AB928" s="139">
        <v>0</v>
      </c>
      <c r="AC928" s="139">
        <v>0</v>
      </c>
      <c r="AD928" s="149">
        <v>0</v>
      </c>
      <c r="AE928" s="139">
        <v>0</v>
      </c>
      <c r="AF928" s="139">
        <v>0</v>
      </c>
      <c r="AG928" s="140">
        <v>214.6</v>
      </c>
      <c r="AH928" s="142">
        <v>0</v>
      </c>
      <c r="AI928" s="247">
        <v>-99.244999999999891</v>
      </c>
      <c r="AJ928" s="138">
        <v>-99.244999999999891</v>
      </c>
      <c r="AK928" s="138">
        <v>0</v>
      </c>
      <c r="AL928" s="138">
        <v>0</v>
      </c>
      <c r="AM928" s="138">
        <v>0</v>
      </c>
      <c r="AN928" s="138">
        <v>0</v>
      </c>
      <c r="AO928" s="138">
        <v>0</v>
      </c>
      <c r="AP928" s="138">
        <v>0</v>
      </c>
      <c r="AQ928" s="138">
        <v>0</v>
      </c>
      <c r="AR928" s="241">
        <v>0</v>
      </c>
      <c r="AS928" s="247">
        <v>93.188868300048043</v>
      </c>
      <c r="AT928" s="138">
        <v>92.012474849094573</v>
      </c>
      <c r="AU928" s="138">
        <v>0</v>
      </c>
      <c r="AV928" s="138">
        <v>0</v>
      </c>
      <c r="AW928" s="138">
        <v>0</v>
      </c>
      <c r="AX928" s="138">
        <v>0</v>
      </c>
      <c r="AY928" s="138">
        <v>0</v>
      </c>
      <c r="AZ928" s="138">
        <v>0</v>
      </c>
      <c r="BA928" s="138">
        <v>100</v>
      </c>
      <c r="BB928" s="241">
        <v>0</v>
      </c>
    </row>
    <row r="929" spans="1:54" s="174" customFormat="1" ht="18" customHeight="1" x14ac:dyDescent="0.25">
      <c r="A929" s="244">
        <v>0</v>
      </c>
      <c r="B929" s="244"/>
      <c r="C929" s="238">
        <v>922</v>
      </c>
      <c r="D929" s="239"/>
      <c r="E929" s="240">
        <v>0</v>
      </c>
      <c r="F929" s="138"/>
      <c r="G929" s="138"/>
      <c r="H929" s="138"/>
      <c r="I929" s="138"/>
      <c r="J929" s="138"/>
      <c r="K929" s="138"/>
      <c r="L929" s="138"/>
      <c r="M929" s="138"/>
      <c r="N929" s="241"/>
      <c r="O929" s="240">
        <v>0</v>
      </c>
      <c r="P929" s="138">
        <v>0</v>
      </c>
      <c r="Q929" s="139"/>
      <c r="R929" s="139"/>
      <c r="S929" s="138">
        <v>0</v>
      </c>
      <c r="T929" s="139">
        <v>0</v>
      </c>
      <c r="U929" s="139"/>
      <c r="V929" s="139"/>
      <c r="W929" s="139"/>
      <c r="X929" s="242"/>
      <c r="Y929" s="243">
        <v>0</v>
      </c>
      <c r="Z929" s="139">
        <v>0</v>
      </c>
      <c r="AA929" s="139"/>
      <c r="AB929" s="139"/>
      <c r="AC929" s="139">
        <v>0</v>
      </c>
      <c r="AD929" s="149">
        <v>0</v>
      </c>
      <c r="AE929" s="139"/>
      <c r="AF929" s="139"/>
      <c r="AG929" s="140"/>
      <c r="AH929" s="142"/>
      <c r="AI929" s="240">
        <v>0</v>
      </c>
      <c r="AJ929" s="138">
        <v>0</v>
      </c>
      <c r="AK929" s="138">
        <v>0</v>
      </c>
      <c r="AL929" s="138">
        <v>0</v>
      </c>
      <c r="AM929" s="138">
        <v>0</v>
      </c>
      <c r="AN929" s="138">
        <v>0</v>
      </c>
      <c r="AO929" s="138">
        <v>0</v>
      </c>
      <c r="AP929" s="138">
        <v>0</v>
      </c>
      <c r="AQ929" s="138">
        <v>0</v>
      </c>
      <c r="AR929" s="241">
        <v>0</v>
      </c>
      <c r="AS929" s="240">
        <v>0</v>
      </c>
      <c r="AT929" s="138">
        <v>0</v>
      </c>
      <c r="AU929" s="138">
        <v>0</v>
      </c>
      <c r="AV929" s="138">
        <v>0</v>
      </c>
      <c r="AW929" s="138">
        <v>0</v>
      </c>
      <c r="AX929" s="138">
        <v>0</v>
      </c>
      <c r="AY929" s="138">
        <v>0</v>
      </c>
      <c r="AZ929" s="138">
        <v>0</v>
      </c>
      <c r="BA929" s="138">
        <v>0</v>
      </c>
      <c r="BB929" s="241">
        <v>0</v>
      </c>
    </row>
    <row r="930" spans="1:54" s="174" customFormat="1" ht="18" customHeight="1" x14ac:dyDescent="0.25">
      <c r="A930" s="244">
        <v>20</v>
      </c>
      <c r="B930" s="245">
        <v>228500</v>
      </c>
      <c r="C930" s="238">
        <v>923</v>
      </c>
      <c r="D930" s="246" t="s">
        <v>2004</v>
      </c>
      <c r="E930" s="247">
        <v>185553.19999999998</v>
      </c>
      <c r="F930" s="144">
        <v>155625</v>
      </c>
      <c r="G930" s="144">
        <v>0</v>
      </c>
      <c r="H930" s="144">
        <v>2913</v>
      </c>
      <c r="I930" s="144">
        <v>4233.5</v>
      </c>
      <c r="J930" s="144">
        <v>0</v>
      </c>
      <c r="K930" s="144">
        <v>0</v>
      </c>
      <c r="L930" s="144">
        <v>3650</v>
      </c>
      <c r="M930" s="144">
        <v>17799.900000000001</v>
      </c>
      <c r="N930" s="248">
        <v>1331.8</v>
      </c>
      <c r="O930" s="247">
        <v>200205.59999999998</v>
      </c>
      <c r="P930" s="144">
        <v>169727.5</v>
      </c>
      <c r="Q930" s="144">
        <v>0</v>
      </c>
      <c r="R930" s="144">
        <v>72.2</v>
      </c>
      <c r="S930" s="144">
        <v>3190.7</v>
      </c>
      <c r="T930" s="144">
        <v>4233.5</v>
      </c>
      <c r="U930" s="144">
        <v>0</v>
      </c>
      <c r="V930" s="144">
        <v>3850</v>
      </c>
      <c r="W930" s="144">
        <v>17799.900000000001</v>
      </c>
      <c r="X930" s="248">
        <v>1331.8</v>
      </c>
      <c r="Y930" s="247">
        <v>193545.86750000002</v>
      </c>
      <c r="Z930" s="144">
        <v>164256.26070000001</v>
      </c>
      <c r="AA930" s="144">
        <v>0</v>
      </c>
      <c r="AB930" s="144">
        <v>72.165000000000006</v>
      </c>
      <c r="AC930" s="144">
        <v>3186.5264999999999</v>
      </c>
      <c r="AD930" s="149">
        <v>3095.0046000000002</v>
      </c>
      <c r="AE930" s="144">
        <v>0</v>
      </c>
      <c r="AF930" s="144">
        <v>3849.9337</v>
      </c>
      <c r="AG930" s="144">
        <v>17754.177</v>
      </c>
      <c r="AH930" s="248">
        <v>1331.8</v>
      </c>
      <c r="AI930" s="247">
        <v>-6659.7324999999546</v>
      </c>
      <c r="AJ930" s="144">
        <v>-5471.2392999999865</v>
      </c>
      <c r="AK930" s="144">
        <v>0</v>
      </c>
      <c r="AL930" s="144">
        <v>-3.4999999999996589E-2</v>
      </c>
      <c r="AM930" s="144">
        <v>-4.1734999999998763</v>
      </c>
      <c r="AN930" s="144">
        <v>-1138.4953999999998</v>
      </c>
      <c r="AO930" s="144">
        <v>0</v>
      </c>
      <c r="AP930" s="144">
        <v>-6.6299999999955617E-2</v>
      </c>
      <c r="AQ930" s="144">
        <v>-45.723000000001775</v>
      </c>
      <c r="AR930" s="248">
        <v>0</v>
      </c>
      <c r="AS930" s="247">
        <v>96.673553337169409</v>
      </c>
      <c r="AT930" s="144">
        <v>96.7764567910327</v>
      </c>
      <c r="AU930" s="144">
        <v>0</v>
      </c>
      <c r="AV930" s="144">
        <v>99.95152354570638</v>
      </c>
      <c r="AW930" s="144">
        <v>99.86919798163413</v>
      </c>
      <c r="AX930" s="144">
        <v>73.107466635171846</v>
      </c>
      <c r="AY930" s="144">
        <v>0</v>
      </c>
      <c r="AZ930" s="144">
        <v>99.998277922077932</v>
      </c>
      <c r="BA930" s="144">
        <v>99.743127770380724</v>
      </c>
      <c r="BB930" s="248">
        <v>100</v>
      </c>
    </row>
    <row r="931" spans="1:54" s="237" customFormat="1" ht="18" customHeight="1" x14ac:dyDescent="0.2">
      <c r="A931" s="244">
        <v>22</v>
      </c>
      <c r="B931" s="245">
        <v>228500</v>
      </c>
      <c r="C931" s="238">
        <v>924</v>
      </c>
      <c r="D931" s="246" t="s">
        <v>1265</v>
      </c>
      <c r="E931" s="247">
        <v>119424.6</v>
      </c>
      <c r="F931" s="144">
        <v>100356.3</v>
      </c>
      <c r="G931" s="144">
        <v>0</v>
      </c>
      <c r="H931" s="144">
        <v>2913</v>
      </c>
      <c r="I931" s="144">
        <v>4182.2</v>
      </c>
      <c r="J931" s="144">
        <v>0</v>
      </c>
      <c r="K931" s="144">
        <v>0</v>
      </c>
      <c r="L931" s="144">
        <v>500</v>
      </c>
      <c r="M931" s="144">
        <v>10141.299999999999</v>
      </c>
      <c r="N931" s="248">
        <v>1331.8</v>
      </c>
      <c r="O931" s="247">
        <v>130198.99999999996</v>
      </c>
      <c r="P931" s="144">
        <v>110780.79999999999</v>
      </c>
      <c r="Q931" s="144">
        <v>0</v>
      </c>
      <c r="R931" s="144">
        <v>72.2</v>
      </c>
      <c r="S931" s="144">
        <v>3190.7</v>
      </c>
      <c r="T931" s="144">
        <v>4182.2</v>
      </c>
      <c r="U931" s="144">
        <v>0</v>
      </c>
      <c r="V931" s="144">
        <v>500</v>
      </c>
      <c r="W931" s="144">
        <v>10141.299999999999</v>
      </c>
      <c r="X931" s="248">
        <v>1331.8</v>
      </c>
      <c r="Y931" s="247">
        <v>125308.99629999998</v>
      </c>
      <c r="Z931" s="144">
        <v>107054.77859999999</v>
      </c>
      <c r="AA931" s="144">
        <v>0</v>
      </c>
      <c r="AB931" s="144">
        <v>72.165000000000006</v>
      </c>
      <c r="AC931" s="144">
        <v>3186.5264999999999</v>
      </c>
      <c r="AD931" s="149">
        <v>3051.4989</v>
      </c>
      <c r="AE931" s="144">
        <v>0</v>
      </c>
      <c r="AF931" s="144">
        <v>500</v>
      </c>
      <c r="AG931" s="144">
        <v>10112.2273</v>
      </c>
      <c r="AH931" s="248">
        <v>1331.8</v>
      </c>
      <c r="AI931" s="247">
        <v>-4890.003699999972</v>
      </c>
      <c r="AJ931" s="144">
        <v>-3726.0213999999978</v>
      </c>
      <c r="AK931" s="144">
        <v>0</v>
      </c>
      <c r="AL931" s="144">
        <v>-3.4999999999996589E-2</v>
      </c>
      <c r="AM931" s="144">
        <v>-4.1734999999998763</v>
      </c>
      <c r="AN931" s="144">
        <v>-1130.7010999999998</v>
      </c>
      <c r="AO931" s="144">
        <v>0</v>
      </c>
      <c r="AP931" s="144">
        <v>0</v>
      </c>
      <c r="AQ931" s="144">
        <v>-29.072699999998804</v>
      </c>
      <c r="AR931" s="248">
        <v>0</v>
      </c>
      <c r="AS931" s="247">
        <v>96.244207943225391</v>
      </c>
      <c r="AT931" s="144">
        <v>96.636581970883043</v>
      </c>
      <c r="AU931" s="144">
        <v>0</v>
      </c>
      <c r="AV931" s="144">
        <v>99.95152354570638</v>
      </c>
      <c r="AW931" s="144">
        <v>99.86919798163413</v>
      </c>
      <c r="AX931" s="144">
        <v>72.963963942422652</v>
      </c>
      <c r="AY931" s="144">
        <v>0</v>
      </c>
      <c r="AZ931" s="144">
        <v>100</v>
      </c>
      <c r="BA931" s="144">
        <v>99.713323735615774</v>
      </c>
      <c r="BB931" s="248">
        <v>100</v>
      </c>
    </row>
    <row r="932" spans="1:54" s="237" customFormat="1" ht="18" customHeight="1" x14ac:dyDescent="0.2">
      <c r="A932" s="244">
        <v>21</v>
      </c>
      <c r="B932" s="245">
        <v>228500</v>
      </c>
      <c r="C932" s="238">
        <v>925</v>
      </c>
      <c r="D932" s="246" t="s">
        <v>1266</v>
      </c>
      <c r="E932" s="247">
        <v>66128.600000000006</v>
      </c>
      <c r="F932" s="144">
        <v>55268.700000000004</v>
      </c>
      <c r="G932" s="144">
        <v>0</v>
      </c>
      <c r="H932" s="144">
        <v>0</v>
      </c>
      <c r="I932" s="144">
        <v>51.3</v>
      </c>
      <c r="J932" s="144">
        <v>0</v>
      </c>
      <c r="K932" s="144">
        <v>0</v>
      </c>
      <c r="L932" s="144">
        <v>3150</v>
      </c>
      <c r="M932" s="144">
        <v>7658.6</v>
      </c>
      <c r="N932" s="248">
        <v>0</v>
      </c>
      <c r="O932" s="247">
        <v>70006.600000000006</v>
      </c>
      <c r="P932" s="144">
        <v>58946.700000000004</v>
      </c>
      <c r="Q932" s="144">
        <v>0</v>
      </c>
      <c r="R932" s="144">
        <v>0</v>
      </c>
      <c r="S932" s="144">
        <v>0</v>
      </c>
      <c r="T932" s="144">
        <v>51.3</v>
      </c>
      <c r="U932" s="144">
        <v>0</v>
      </c>
      <c r="V932" s="144">
        <v>3350</v>
      </c>
      <c r="W932" s="144">
        <v>7658.6</v>
      </c>
      <c r="X932" s="248">
        <v>0</v>
      </c>
      <c r="Y932" s="247">
        <v>68236.871200000009</v>
      </c>
      <c r="Z932" s="144">
        <v>57201.482100000001</v>
      </c>
      <c r="AA932" s="144">
        <v>0</v>
      </c>
      <c r="AB932" s="144">
        <v>0</v>
      </c>
      <c r="AC932" s="144">
        <v>0</v>
      </c>
      <c r="AD932" s="149">
        <v>43.505699999999997</v>
      </c>
      <c r="AE932" s="144">
        <v>0</v>
      </c>
      <c r="AF932" s="144">
        <v>3349.9337</v>
      </c>
      <c r="AG932" s="144">
        <v>7641.9496999999992</v>
      </c>
      <c r="AH932" s="248">
        <v>0</v>
      </c>
      <c r="AI932" s="247">
        <v>-1769.7287999999971</v>
      </c>
      <c r="AJ932" s="144">
        <v>-1745.2179000000033</v>
      </c>
      <c r="AK932" s="144">
        <v>0</v>
      </c>
      <c r="AL932" s="144">
        <v>0</v>
      </c>
      <c r="AM932" s="144">
        <v>0</v>
      </c>
      <c r="AN932" s="144">
        <v>-7.7942999999999998</v>
      </c>
      <c r="AO932" s="144">
        <v>0</v>
      </c>
      <c r="AP932" s="144">
        <v>-6.6299999999955617E-2</v>
      </c>
      <c r="AQ932" s="144">
        <v>-16.650300000001153</v>
      </c>
      <c r="AR932" s="248">
        <v>0</v>
      </c>
      <c r="AS932" s="247">
        <v>97.472054349161368</v>
      </c>
      <c r="AT932" s="144">
        <v>97.039328919176128</v>
      </c>
      <c r="AU932" s="144">
        <v>0</v>
      </c>
      <c r="AV932" s="144">
        <v>0</v>
      </c>
      <c r="AW932" s="144">
        <v>0</v>
      </c>
      <c r="AX932" s="144">
        <v>84.806432748538015</v>
      </c>
      <c r="AY932" s="144">
        <v>0</v>
      </c>
      <c r="AZ932" s="144">
        <v>99.998020895522387</v>
      </c>
      <c r="BA932" s="144">
        <v>99.782593424385652</v>
      </c>
      <c r="BB932" s="248">
        <v>0</v>
      </c>
    </row>
    <row r="933" spans="1:54" s="174" customFormat="1" ht="29.25" customHeight="1" x14ac:dyDescent="0.25">
      <c r="A933" s="244">
        <v>22</v>
      </c>
      <c r="B933" s="245">
        <v>228500</v>
      </c>
      <c r="C933" s="238">
        <v>926</v>
      </c>
      <c r="D933" s="239" t="s">
        <v>1291</v>
      </c>
      <c r="E933" s="247">
        <v>119424.6</v>
      </c>
      <c r="F933" s="138">
        <v>100356.3</v>
      </c>
      <c r="G933" s="138">
        <v>0</v>
      </c>
      <c r="H933" s="138">
        <v>2913</v>
      </c>
      <c r="I933" s="138">
        <v>4182.2</v>
      </c>
      <c r="J933" s="138">
        <v>0</v>
      </c>
      <c r="K933" s="138">
        <v>0</v>
      </c>
      <c r="L933" s="138">
        <v>500</v>
      </c>
      <c r="M933" s="138">
        <v>10141.299999999999</v>
      </c>
      <c r="N933" s="241">
        <v>1331.8</v>
      </c>
      <c r="O933" s="240">
        <v>130198.99999999996</v>
      </c>
      <c r="P933" s="138">
        <v>110780.79999999999</v>
      </c>
      <c r="Q933" s="139">
        <v>0</v>
      </c>
      <c r="R933" s="139">
        <v>72.2</v>
      </c>
      <c r="S933" s="138">
        <v>3190.7</v>
      </c>
      <c r="T933" s="139">
        <v>4182.2</v>
      </c>
      <c r="U933" s="139">
        <v>0</v>
      </c>
      <c r="V933" s="139">
        <v>500</v>
      </c>
      <c r="W933" s="139">
        <v>10141.299999999999</v>
      </c>
      <c r="X933" s="242">
        <v>1331.8</v>
      </c>
      <c r="Y933" s="243">
        <v>125308.99629999998</v>
      </c>
      <c r="Z933" s="139">
        <v>107054.77859999999</v>
      </c>
      <c r="AA933" s="139">
        <v>0</v>
      </c>
      <c r="AB933" s="139">
        <v>72.165000000000006</v>
      </c>
      <c r="AC933" s="139">
        <v>3186.5264999999999</v>
      </c>
      <c r="AD933" s="149">
        <v>3051.4989</v>
      </c>
      <c r="AE933" s="139">
        <v>0</v>
      </c>
      <c r="AF933" s="139">
        <v>500</v>
      </c>
      <c r="AG933" s="140">
        <v>10112.2273</v>
      </c>
      <c r="AH933" s="142">
        <v>1331.8</v>
      </c>
      <c r="AI933" s="247">
        <v>-4890.003699999972</v>
      </c>
      <c r="AJ933" s="138">
        <v>-3726.0213999999978</v>
      </c>
      <c r="AK933" s="138">
        <v>0</v>
      </c>
      <c r="AL933" s="138">
        <v>-3.4999999999996589E-2</v>
      </c>
      <c r="AM933" s="138">
        <v>-4.1734999999998763</v>
      </c>
      <c r="AN933" s="138">
        <v>-1130.7010999999998</v>
      </c>
      <c r="AO933" s="138">
        <v>0</v>
      </c>
      <c r="AP933" s="138">
        <v>0</v>
      </c>
      <c r="AQ933" s="138">
        <v>-29.072699999998804</v>
      </c>
      <c r="AR933" s="241">
        <v>0</v>
      </c>
      <c r="AS933" s="247">
        <v>96.244207943225391</v>
      </c>
      <c r="AT933" s="138">
        <v>96.636581970883043</v>
      </c>
      <c r="AU933" s="138">
        <v>0</v>
      </c>
      <c r="AV933" s="138">
        <v>99.95152354570638</v>
      </c>
      <c r="AW933" s="138">
        <v>99.86919798163413</v>
      </c>
      <c r="AX933" s="138">
        <v>72.963963942422652</v>
      </c>
      <c r="AY933" s="138">
        <v>0</v>
      </c>
      <c r="AZ933" s="138">
        <v>100</v>
      </c>
      <c r="BA933" s="138">
        <v>99.713323735615774</v>
      </c>
      <c r="BB933" s="241">
        <v>100</v>
      </c>
    </row>
    <row r="934" spans="1:54" s="174" customFormat="1" ht="18" customHeight="1" x14ac:dyDescent="0.25">
      <c r="A934" s="244">
        <v>21</v>
      </c>
      <c r="B934" s="245">
        <v>228500</v>
      </c>
      <c r="C934" s="238">
        <v>927</v>
      </c>
      <c r="D934" s="239" t="s">
        <v>2005</v>
      </c>
      <c r="E934" s="247">
        <v>845.6</v>
      </c>
      <c r="F934" s="138">
        <v>794.4</v>
      </c>
      <c r="G934" s="138">
        <v>0</v>
      </c>
      <c r="H934" s="138">
        <v>0</v>
      </c>
      <c r="I934" s="138">
        <v>0</v>
      </c>
      <c r="J934" s="138">
        <v>0</v>
      </c>
      <c r="K934" s="138">
        <v>0</v>
      </c>
      <c r="L934" s="138">
        <v>0</v>
      </c>
      <c r="M934" s="138">
        <v>51.2</v>
      </c>
      <c r="N934" s="241">
        <v>0</v>
      </c>
      <c r="O934" s="240">
        <v>894.80000000000007</v>
      </c>
      <c r="P934" s="138">
        <v>843.6</v>
      </c>
      <c r="Q934" s="139">
        <v>0</v>
      </c>
      <c r="R934" s="139">
        <v>0</v>
      </c>
      <c r="S934" s="138">
        <v>0</v>
      </c>
      <c r="T934" s="139">
        <v>0</v>
      </c>
      <c r="U934" s="139">
        <v>0</v>
      </c>
      <c r="V934" s="139">
        <v>0</v>
      </c>
      <c r="W934" s="139">
        <v>51.2</v>
      </c>
      <c r="X934" s="242">
        <v>0</v>
      </c>
      <c r="Y934" s="243">
        <v>823.18</v>
      </c>
      <c r="Z934" s="139">
        <v>773.50289999999995</v>
      </c>
      <c r="AA934" s="139">
        <v>0</v>
      </c>
      <c r="AB934" s="139">
        <v>0</v>
      </c>
      <c r="AC934" s="139">
        <v>0</v>
      </c>
      <c r="AD934" s="149">
        <v>0</v>
      </c>
      <c r="AE934" s="139">
        <v>0</v>
      </c>
      <c r="AF934" s="139">
        <v>0</v>
      </c>
      <c r="AG934" s="140">
        <v>49.677100000000003</v>
      </c>
      <c r="AH934" s="142">
        <v>0</v>
      </c>
      <c r="AI934" s="247">
        <v>-71.620000000000118</v>
      </c>
      <c r="AJ934" s="138">
        <v>-70.097100000000069</v>
      </c>
      <c r="AK934" s="138">
        <v>0</v>
      </c>
      <c r="AL934" s="138">
        <v>0</v>
      </c>
      <c r="AM934" s="138">
        <v>0</v>
      </c>
      <c r="AN934" s="138">
        <v>0</v>
      </c>
      <c r="AO934" s="138">
        <v>0</v>
      </c>
      <c r="AP934" s="138">
        <v>0</v>
      </c>
      <c r="AQ934" s="138">
        <v>-1.5228999999999999</v>
      </c>
      <c r="AR934" s="241">
        <v>0</v>
      </c>
      <c r="AS934" s="247">
        <v>91.995976754582017</v>
      </c>
      <c r="AT934" s="138">
        <v>91.690718349928872</v>
      </c>
      <c r="AU934" s="138">
        <v>0</v>
      </c>
      <c r="AV934" s="138">
        <v>0</v>
      </c>
      <c r="AW934" s="138">
        <v>0</v>
      </c>
      <c r="AX934" s="138">
        <v>0</v>
      </c>
      <c r="AY934" s="138">
        <v>0</v>
      </c>
      <c r="AZ934" s="138">
        <v>0</v>
      </c>
      <c r="BA934" s="138">
        <v>97.025585937499997</v>
      </c>
      <c r="BB934" s="241">
        <v>0</v>
      </c>
    </row>
    <row r="935" spans="1:54" s="174" customFormat="1" ht="18" customHeight="1" x14ac:dyDescent="0.25">
      <c r="A935" s="244">
        <v>21</v>
      </c>
      <c r="B935" s="245">
        <v>228500</v>
      </c>
      <c r="C935" s="238">
        <v>928</v>
      </c>
      <c r="D935" s="239" t="s">
        <v>1389</v>
      </c>
      <c r="E935" s="247">
        <v>1856.4</v>
      </c>
      <c r="F935" s="138">
        <v>1551.4</v>
      </c>
      <c r="G935" s="138">
        <v>0</v>
      </c>
      <c r="H935" s="138">
        <v>0</v>
      </c>
      <c r="I935" s="138">
        <v>0</v>
      </c>
      <c r="J935" s="138">
        <v>0</v>
      </c>
      <c r="K935" s="138">
        <v>0</v>
      </c>
      <c r="L935" s="138">
        <v>0</v>
      </c>
      <c r="M935" s="138">
        <v>305</v>
      </c>
      <c r="N935" s="241">
        <v>0</v>
      </c>
      <c r="O935" s="240">
        <v>1955.3</v>
      </c>
      <c r="P935" s="138">
        <v>1650.3</v>
      </c>
      <c r="Q935" s="139">
        <v>0</v>
      </c>
      <c r="R935" s="139">
        <v>0</v>
      </c>
      <c r="S935" s="138">
        <v>0</v>
      </c>
      <c r="T935" s="139">
        <v>0</v>
      </c>
      <c r="U935" s="139">
        <v>0</v>
      </c>
      <c r="V935" s="139">
        <v>0</v>
      </c>
      <c r="W935" s="139">
        <v>305</v>
      </c>
      <c r="X935" s="242">
        <v>0</v>
      </c>
      <c r="Y935" s="243">
        <v>1954.9021</v>
      </c>
      <c r="Z935" s="139">
        <v>1649.9475</v>
      </c>
      <c r="AA935" s="139">
        <v>0</v>
      </c>
      <c r="AB935" s="139">
        <v>0</v>
      </c>
      <c r="AC935" s="139">
        <v>0</v>
      </c>
      <c r="AD935" s="149">
        <v>0</v>
      </c>
      <c r="AE935" s="139">
        <v>0</v>
      </c>
      <c r="AF935" s="139">
        <v>0</v>
      </c>
      <c r="AG935" s="140">
        <v>304.95460000000003</v>
      </c>
      <c r="AH935" s="142">
        <v>0</v>
      </c>
      <c r="AI935" s="247">
        <v>-0.39789999999993597</v>
      </c>
      <c r="AJ935" s="138">
        <v>-0.35249999999996362</v>
      </c>
      <c r="AK935" s="138">
        <v>0</v>
      </c>
      <c r="AL935" s="138">
        <v>0</v>
      </c>
      <c r="AM935" s="138">
        <v>0</v>
      </c>
      <c r="AN935" s="138">
        <v>0</v>
      </c>
      <c r="AO935" s="138">
        <v>0</v>
      </c>
      <c r="AP935" s="138">
        <v>0</v>
      </c>
      <c r="AQ935" s="138">
        <v>-4.5399999999972351E-2</v>
      </c>
      <c r="AR935" s="241">
        <v>0</v>
      </c>
      <c r="AS935" s="247">
        <v>99.979650181557815</v>
      </c>
      <c r="AT935" s="138">
        <v>99.978640247227773</v>
      </c>
      <c r="AU935" s="138">
        <v>0</v>
      </c>
      <c r="AV935" s="138">
        <v>0</v>
      </c>
      <c r="AW935" s="138">
        <v>0</v>
      </c>
      <c r="AX935" s="138">
        <v>0</v>
      </c>
      <c r="AY935" s="138">
        <v>0</v>
      </c>
      <c r="AZ935" s="138">
        <v>0</v>
      </c>
      <c r="BA935" s="138">
        <v>99.985114754098376</v>
      </c>
      <c r="BB935" s="241">
        <v>0</v>
      </c>
    </row>
    <row r="936" spans="1:54" s="174" customFormat="1" ht="18" customHeight="1" x14ac:dyDescent="0.25">
      <c r="A936" s="244">
        <v>21</v>
      </c>
      <c r="B936" s="245">
        <v>228500</v>
      </c>
      <c r="C936" s="238">
        <v>929</v>
      </c>
      <c r="D936" s="239" t="s">
        <v>2006</v>
      </c>
      <c r="E936" s="247">
        <v>1014.5</v>
      </c>
      <c r="F936" s="138">
        <v>905.8</v>
      </c>
      <c r="G936" s="138">
        <v>0</v>
      </c>
      <c r="H936" s="138">
        <v>0</v>
      </c>
      <c r="I936" s="138">
        <v>0</v>
      </c>
      <c r="J936" s="138">
        <v>0</v>
      </c>
      <c r="K936" s="138">
        <v>0</v>
      </c>
      <c r="L936" s="138">
        <v>0</v>
      </c>
      <c r="M936" s="138">
        <v>108.7</v>
      </c>
      <c r="N936" s="241">
        <v>0</v>
      </c>
      <c r="O936" s="240">
        <v>1106.1999999999998</v>
      </c>
      <c r="P936" s="138">
        <v>997.49999999999989</v>
      </c>
      <c r="Q936" s="139">
        <v>0</v>
      </c>
      <c r="R936" s="139">
        <v>0</v>
      </c>
      <c r="S936" s="138">
        <v>0</v>
      </c>
      <c r="T936" s="139">
        <v>0</v>
      </c>
      <c r="U936" s="139">
        <v>0</v>
      </c>
      <c r="V936" s="139">
        <v>0</v>
      </c>
      <c r="W936" s="139">
        <v>108.7</v>
      </c>
      <c r="X936" s="242">
        <v>0</v>
      </c>
      <c r="Y936" s="243">
        <v>1105.7949999999998</v>
      </c>
      <c r="Z936" s="139">
        <v>997.49999999999989</v>
      </c>
      <c r="AA936" s="139">
        <v>0</v>
      </c>
      <c r="AB936" s="139">
        <v>0</v>
      </c>
      <c r="AC936" s="139">
        <v>0</v>
      </c>
      <c r="AD936" s="149">
        <v>0</v>
      </c>
      <c r="AE936" s="139">
        <v>0</v>
      </c>
      <c r="AF936" s="139">
        <v>0</v>
      </c>
      <c r="AG936" s="140">
        <v>108.295</v>
      </c>
      <c r="AH936" s="142">
        <v>0</v>
      </c>
      <c r="AI936" s="247">
        <v>-0.40499999999997272</v>
      </c>
      <c r="AJ936" s="138">
        <v>0</v>
      </c>
      <c r="AK936" s="138">
        <v>0</v>
      </c>
      <c r="AL936" s="138">
        <v>0</v>
      </c>
      <c r="AM936" s="138">
        <v>0</v>
      </c>
      <c r="AN936" s="138">
        <v>0</v>
      </c>
      <c r="AO936" s="138">
        <v>0</v>
      </c>
      <c r="AP936" s="138">
        <v>0</v>
      </c>
      <c r="AQ936" s="138">
        <v>-0.40500000000000114</v>
      </c>
      <c r="AR936" s="241">
        <v>0</v>
      </c>
      <c r="AS936" s="247">
        <v>99.963388175736753</v>
      </c>
      <c r="AT936" s="138">
        <v>100</v>
      </c>
      <c r="AU936" s="138">
        <v>0</v>
      </c>
      <c r="AV936" s="138">
        <v>0</v>
      </c>
      <c r="AW936" s="138">
        <v>0</v>
      </c>
      <c r="AX936" s="138">
        <v>0</v>
      </c>
      <c r="AY936" s="138">
        <v>0</v>
      </c>
      <c r="AZ936" s="138">
        <v>0</v>
      </c>
      <c r="BA936" s="138">
        <v>99.62741490340386</v>
      </c>
      <c r="BB936" s="241">
        <v>0</v>
      </c>
    </row>
    <row r="937" spans="1:54" s="174" customFormat="1" ht="18" customHeight="1" x14ac:dyDescent="0.25">
      <c r="A937" s="244">
        <v>21</v>
      </c>
      <c r="B937" s="245">
        <v>228500</v>
      </c>
      <c r="C937" s="238">
        <v>930</v>
      </c>
      <c r="D937" s="239" t="s">
        <v>2007</v>
      </c>
      <c r="E937" s="247">
        <v>3024.2000000000003</v>
      </c>
      <c r="F937" s="138">
        <v>1604.8</v>
      </c>
      <c r="G937" s="138">
        <v>0</v>
      </c>
      <c r="H937" s="138">
        <v>0</v>
      </c>
      <c r="I937" s="138">
        <v>0</v>
      </c>
      <c r="J937" s="138">
        <v>0</v>
      </c>
      <c r="K937" s="138">
        <v>0</v>
      </c>
      <c r="L937" s="138">
        <v>1100</v>
      </c>
      <c r="M937" s="138">
        <v>319.39999999999998</v>
      </c>
      <c r="N937" s="241">
        <v>0</v>
      </c>
      <c r="O937" s="240">
        <v>3141.1999999999994</v>
      </c>
      <c r="P937" s="138">
        <v>1721.8</v>
      </c>
      <c r="Q937" s="139">
        <v>0</v>
      </c>
      <c r="R937" s="139">
        <v>0</v>
      </c>
      <c r="S937" s="138">
        <v>0</v>
      </c>
      <c r="T937" s="139">
        <v>0</v>
      </c>
      <c r="U937" s="139">
        <v>0</v>
      </c>
      <c r="V937" s="139">
        <v>1100</v>
      </c>
      <c r="W937" s="139">
        <v>319.39999999999998</v>
      </c>
      <c r="X937" s="242">
        <v>0</v>
      </c>
      <c r="Y937" s="243">
        <v>3099.7905999999998</v>
      </c>
      <c r="Z937" s="139">
        <v>1680.3905999999999</v>
      </c>
      <c r="AA937" s="139">
        <v>0</v>
      </c>
      <c r="AB937" s="139">
        <v>0</v>
      </c>
      <c r="AC937" s="139">
        <v>0</v>
      </c>
      <c r="AD937" s="149">
        <v>0</v>
      </c>
      <c r="AE937" s="139">
        <v>0</v>
      </c>
      <c r="AF937" s="139">
        <v>1100</v>
      </c>
      <c r="AG937" s="140">
        <v>319.39999999999998</v>
      </c>
      <c r="AH937" s="142">
        <v>0</v>
      </c>
      <c r="AI937" s="247">
        <v>-41.40939999999955</v>
      </c>
      <c r="AJ937" s="138">
        <v>-41.409400000000005</v>
      </c>
      <c r="AK937" s="138">
        <v>0</v>
      </c>
      <c r="AL937" s="138">
        <v>0</v>
      </c>
      <c r="AM937" s="138">
        <v>0</v>
      </c>
      <c r="AN937" s="138">
        <v>0</v>
      </c>
      <c r="AO937" s="138">
        <v>0</v>
      </c>
      <c r="AP937" s="138">
        <v>0</v>
      </c>
      <c r="AQ937" s="138">
        <v>0</v>
      </c>
      <c r="AR937" s="241">
        <v>0</v>
      </c>
      <c r="AS937" s="247">
        <v>98.681733095632254</v>
      </c>
      <c r="AT937" s="138">
        <v>97.594993611336974</v>
      </c>
      <c r="AU937" s="138">
        <v>0</v>
      </c>
      <c r="AV937" s="138">
        <v>0</v>
      </c>
      <c r="AW937" s="138">
        <v>0</v>
      </c>
      <c r="AX937" s="138">
        <v>0</v>
      </c>
      <c r="AY937" s="138">
        <v>0</v>
      </c>
      <c r="AZ937" s="138">
        <v>100</v>
      </c>
      <c r="BA937" s="138">
        <v>100</v>
      </c>
      <c r="BB937" s="241">
        <v>0</v>
      </c>
    </row>
    <row r="938" spans="1:54" s="174" customFormat="1" ht="18" customHeight="1" x14ac:dyDescent="0.25">
      <c r="A938" s="244">
        <v>21</v>
      </c>
      <c r="B938" s="245">
        <v>228500</v>
      </c>
      <c r="C938" s="238">
        <v>931</v>
      </c>
      <c r="D938" s="239" t="s">
        <v>2008</v>
      </c>
      <c r="E938" s="247">
        <v>2445.2000000000003</v>
      </c>
      <c r="F938" s="138">
        <v>2051.3000000000002</v>
      </c>
      <c r="G938" s="138">
        <v>0</v>
      </c>
      <c r="H938" s="138">
        <v>0</v>
      </c>
      <c r="I938" s="138">
        <v>0</v>
      </c>
      <c r="J938" s="138">
        <v>0</v>
      </c>
      <c r="K938" s="138">
        <v>0</v>
      </c>
      <c r="L938" s="138">
        <v>0</v>
      </c>
      <c r="M938" s="138">
        <v>393.9</v>
      </c>
      <c r="N938" s="241">
        <v>0</v>
      </c>
      <c r="O938" s="240">
        <v>2551.8000000000006</v>
      </c>
      <c r="P938" s="138">
        <v>2157.9</v>
      </c>
      <c r="Q938" s="139">
        <v>0</v>
      </c>
      <c r="R938" s="139">
        <v>0</v>
      </c>
      <c r="S938" s="138">
        <v>0</v>
      </c>
      <c r="T938" s="139">
        <v>0</v>
      </c>
      <c r="U938" s="139">
        <v>0</v>
      </c>
      <c r="V938" s="139">
        <v>0</v>
      </c>
      <c r="W938" s="139">
        <v>393.9</v>
      </c>
      <c r="X938" s="242">
        <v>0</v>
      </c>
      <c r="Y938" s="243">
        <v>2551.556</v>
      </c>
      <c r="Z938" s="139">
        <v>2157.9</v>
      </c>
      <c r="AA938" s="139">
        <v>0</v>
      </c>
      <c r="AB938" s="139">
        <v>0</v>
      </c>
      <c r="AC938" s="139">
        <v>0</v>
      </c>
      <c r="AD938" s="149">
        <v>0</v>
      </c>
      <c r="AE938" s="139">
        <v>0</v>
      </c>
      <c r="AF938" s="139">
        <v>0</v>
      </c>
      <c r="AG938" s="140">
        <v>393.65600000000001</v>
      </c>
      <c r="AH938" s="142">
        <v>0</v>
      </c>
      <c r="AI938" s="247">
        <v>-0.24400000000059663</v>
      </c>
      <c r="AJ938" s="138">
        <v>0</v>
      </c>
      <c r="AK938" s="138">
        <v>0</v>
      </c>
      <c r="AL938" s="138">
        <v>0</v>
      </c>
      <c r="AM938" s="138">
        <v>0</v>
      </c>
      <c r="AN938" s="138">
        <v>0</v>
      </c>
      <c r="AO938" s="138">
        <v>0</v>
      </c>
      <c r="AP938" s="138">
        <v>0</v>
      </c>
      <c r="AQ938" s="138">
        <v>-0.24399999999997135</v>
      </c>
      <c r="AR938" s="241">
        <v>0</v>
      </c>
      <c r="AS938" s="247">
        <v>99.990438122109865</v>
      </c>
      <c r="AT938" s="138">
        <v>100</v>
      </c>
      <c r="AU938" s="138">
        <v>0</v>
      </c>
      <c r="AV938" s="138">
        <v>0</v>
      </c>
      <c r="AW938" s="138">
        <v>0</v>
      </c>
      <c r="AX938" s="138">
        <v>0</v>
      </c>
      <c r="AY938" s="138">
        <v>0</v>
      </c>
      <c r="AZ938" s="138">
        <v>0</v>
      </c>
      <c r="BA938" s="138">
        <v>99.938055343995941</v>
      </c>
      <c r="BB938" s="241">
        <v>0</v>
      </c>
    </row>
    <row r="939" spans="1:54" s="174" customFormat="1" ht="18" customHeight="1" x14ac:dyDescent="0.25">
      <c r="A939" s="244">
        <v>21</v>
      </c>
      <c r="B939" s="245">
        <v>228500</v>
      </c>
      <c r="C939" s="238">
        <v>932</v>
      </c>
      <c r="D939" s="239" t="s">
        <v>2009</v>
      </c>
      <c r="E939" s="247">
        <v>3878.3</v>
      </c>
      <c r="F939" s="138">
        <v>3567.4</v>
      </c>
      <c r="G939" s="138">
        <v>0</v>
      </c>
      <c r="H939" s="138">
        <v>0</v>
      </c>
      <c r="I939" s="138">
        <v>0</v>
      </c>
      <c r="J939" s="138">
        <v>0</v>
      </c>
      <c r="K939" s="138">
        <v>0</v>
      </c>
      <c r="L939" s="138">
        <v>0</v>
      </c>
      <c r="M939" s="138">
        <v>310.89999999999998</v>
      </c>
      <c r="N939" s="241">
        <v>0</v>
      </c>
      <c r="O939" s="240">
        <v>4155.3999999999996</v>
      </c>
      <c r="P939" s="138">
        <v>3844.5</v>
      </c>
      <c r="Q939" s="139">
        <v>0</v>
      </c>
      <c r="R939" s="139">
        <v>0</v>
      </c>
      <c r="S939" s="138">
        <v>0</v>
      </c>
      <c r="T939" s="139">
        <v>0</v>
      </c>
      <c r="U939" s="139">
        <v>0</v>
      </c>
      <c r="V939" s="139">
        <v>0</v>
      </c>
      <c r="W939" s="139">
        <v>310.89999999999998</v>
      </c>
      <c r="X939" s="242">
        <v>0</v>
      </c>
      <c r="Y939" s="243">
        <v>3973.6457</v>
      </c>
      <c r="Z939" s="139">
        <v>3662.7456999999999</v>
      </c>
      <c r="AA939" s="139">
        <v>0</v>
      </c>
      <c r="AB939" s="139">
        <v>0</v>
      </c>
      <c r="AC939" s="139">
        <v>0</v>
      </c>
      <c r="AD939" s="149">
        <v>0</v>
      </c>
      <c r="AE939" s="139">
        <v>0</v>
      </c>
      <c r="AF939" s="139">
        <v>0</v>
      </c>
      <c r="AG939" s="140">
        <v>310.89999999999998</v>
      </c>
      <c r="AH939" s="142">
        <v>0</v>
      </c>
      <c r="AI939" s="247">
        <v>-181.7542999999996</v>
      </c>
      <c r="AJ939" s="138">
        <v>-181.75430000000006</v>
      </c>
      <c r="AK939" s="138">
        <v>0</v>
      </c>
      <c r="AL939" s="138">
        <v>0</v>
      </c>
      <c r="AM939" s="138">
        <v>0</v>
      </c>
      <c r="AN939" s="138">
        <v>0</v>
      </c>
      <c r="AO939" s="138">
        <v>0</v>
      </c>
      <c r="AP939" s="138">
        <v>0</v>
      </c>
      <c r="AQ939" s="138">
        <v>0</v>
      </c>
      <c r="AR939" s="241">
        <v>0</v>
      </c>
      <c r="AS939" s="247">
        <v>95.626069692448397</v>
      </c>
      <c r="AT939" s="138">
        <v>95.272355312784498</v>
      </c>
      <c r="AU939" s="138">
        <v>0</v>
      </c>
      <c r="AV939" s="138">
        <v>0</v>
      </c>
      <c r="AW939" s="138">
        <v>0</v>
      </c>
      <c r="AX939" s="138">
        <v>0</v>
      </c>
      <c r="AY939" s="138">
        <v>0</v>
      </c>
      <c r="AZ939" s="138">
        <v>0</v>
      </c>
      <c r="BA939" s="138">
        <v>100</v>
      </c>
      <c r="BB939" s="241">
        <v>0</v>
      </c>
    </row>
    <row r="940" spans="1:54" s="174" customFormat="1" ht="18" customHeight="1" x14ac:dyDescent="0.25">
      <c r="A940" s="244">
        <v>21</v>
      </c>
      <c r="B940" s="245">
        <v>228500</v>
      </c>
      <c r="C940" s="238">
        <v>933</v>
      </c>
      <c r="D940" s="239" t="s">
        <v>2010</v>
      </c>
      <c r="E940" s="247">
        <v>2082.5</v>
      </c>
      <c r="F940" s="138">
        <v>1808</v>
      </c>
      <c r="G940" s="138">
        <v>0</v>
      </c>
      <c r="H940" s="138">
        <v>0</v>
      </c>
      <c r="I940" s="138">
        <v>0</v>
      </c>
      <c r="J940" s="138">
        <v>0</v>
      </c>
      <c r="K940" s="138">
        <v>0</v>
      </c>
      <c r="L940" s="138">
        <v>0</v>
      </c>
      <c r="M940" s="138">
        <v>274.5</v>
      </c>
      <c r="N940" s="241">
        <v>0</v>
      </c>
      <c r="O940" s="240">
        <v>2245.6</v>
      </c>
      <c r="P940" s="138">
        <v>1971.1</v>
      </c>
      <c r="Q940" s="139">
        <v>0</v>
      </c>
      <c r="R940" s="139">
        <v>0</v>
      </c>
      <c r="S940" s="138">
        <v>0</v>
      </c>
      <c r="T940" s="139">
        <v>0</v>
      </c>
      <c r="U940" s="139">
        <v>0</v>
      </c>
      <c r="V940" s="139">
        <v>0</v>
      </c>
      <c r="W940" s="139">
        <v>274.5</v>
      </c>
      <c r="X940" s="242">
        <v>0</v>
      </c>
      <c r="Y940" s="243">
        <v>2239.9411</v>
      </c>
      <c r="Z940" s="139">
        <v>1965.4414999999999</v>
      </c>
      <c r="AA940" s="139">
        <v>0</v>
      </c>
      <c r="AB940" s="139">
        <v>0</v>
      </c>
      <c r="AC940" s="139">
        <v>0</v>
      </c>
      <c r="AD940" s="149">
        <v>0</v>
      </c>
      <c r="AE940" s="139">
        <v>0</v>
      </c>
      <c r="AF940" s="139">
        <v>0</v>
      </c>
      <c r="AG940" s="140">
        <v>274.49959999999999</v>
      </c>
      <c r="AH940" s="142">
        <v>0</v>
      </c>
      <c r="AI940" s="247">
        <v>-5.6588999999999032</v>
      </c>
      <c r="AJ940" s="138">
        <v>-5.6585000000000036</v>
      </c>
      <c r="AK940" s="138">
        <v>0</v>
      </c>
      <c r="AL940" s="138">
        <v>0</v>
      </c>
      <c r="AM940" s="138">
        <v>0</v>
      </c>
      <c r="AN940" s="138">
        <v>0</v>
      </c>
      <c r="AO940" s="138">
        <v>0</v>
      </c>
      <c r="AP940" s="138">
        <v>0</v>
      </c>
      <c r="AQ940" s="138">
        <v>-4.0000000001327862E-4</v>
      </c>
      <c r="AR940" s="241">
        <v>0</v>
      </c>
      <c r="AS940" s="247">
        <v>99.748000534378349</v>
      </c>
      <c r="AT940" s="138">
        <v>99.712926792146519</v>
      </c>
      <c r="AU940" s="138">
        <v>0</v>
      </c>
      <c r="AV940" s="138">
        <v>0</v>
      </c>
      <c r="AW940" s="138">
        <v>0</v>
      </c>
      <c r="AX940" s="138">
        <v>0</v>
      </c>
      <c r="AY940" s="138">
        <v>0</v>
      </c>
      <c r="AZ940" s="138">
        <v>0</v>
      </c>
      <c r="BA940" s="138">
        <v>99.999854280510021</v>
      </c>
      <c r="BB940" s="241">
        <v>0</v>
      </c>
    </row>
    <row r="941" spans="1:54" s="174" customFormat="1" ht="18" customHeight="1" x14ac:dyDescent="0.25">
      <c r="A941" s="244">
        <v>21</v>
      </c>
      <c r="B941" s="245">
        <v>228500</v>
      </c>
      <c r="C941" s="238">
        <v>934</v>
      </c>
      <c r="D941" s="239" t="s">
        <v>2011</v>
      </c>
      <c r="E941" s="247">
        <v>2608.4</v>
      </c>
      <c r="F941" s="138">
        <v>2293.1</v>
      </c>
      <c r="G941" s="138">
        <v>0</v>
      </c>
      <c r="H941" s="138">
        <v>0</v>
      </c>
      <c r="I941" s="138">
        <v>0</v>
      </c>
      <c r="J941" s="138">
        <v>0</v>
      </c>
      <c r="K941" s="138">
        <v>0</v>
      </c>
      <c r="L941" s="138">
        <v>0</v>
      </c>
      <c r="M941" s="138">
        <v>315.3</v>
      </c>
      <c r="N941" s="241">
        <v>0</v>
      </c>
      <c r="O941" s="240">
        <v>2769.6</v>
      </c>
      <c r="P941" s="138">
        <v>2454.2999999999997</v>
      </c>
      <c r="Q941" s="139">
        <v>0</v>
      </c>
      <c r="R941" s="139">
        <v>0</v>
      </c>
      <c r="S941" s="138">
        <v>0</v>
      </c>
      <c r="T941" s="139">
        <v>0</v>
      </c>
      <c r="U941" s="139">
        <v>0</v>
      </c>
      <c r="V941" s="139">
        <v>0</v>
      </c>
      <c r="W941" s="139">
        <v>315.3</v>
      </c>
      <c r="X941" s="242">
        <v>0</v>
      </c>
      <c r="Y941" s="243">
        <v>2769.3002999999999</v>
      </c>
      <c r="Z941" s="139">
        <v>2454.2999999999997</v>
      </c>
      <c r="AA941" s="139">
        <v>0</v>
      </c>
      <c r="AB941" s="139">
        <v>0</v>
      </c>
      <c r="AC941" s="139">
        <v>0</v>
      </c>
      <c r="AD941" s="149">
        <v>0</v>
      </c>
      <c r="AE941" s="139">
        <v>0</v>
      </c>
      <c r="AF941" s="139">
        <v>0</v>
      </c>
      <c r="AG941" s="140">
        <v>315.00029999999998</v>
      </c>
      <c r="AH941" s="142">
        <v>0</v>
      </c>
      <c r="AI941" s="247">
        <v>-0.29970000000002983</v>
      </c>
      <c r="AJ941" s="138">
        <v>0</v>
      </c>
      <c r="AK941" s="138">
        <v>0</v>
      </c>
      <c r="AL941" s="138">
        <v>0</v>
      </c>
      <c r="AM941" s="138">
        <v>0</v>
      </c>
      <c r="AN941" s="138">
        <v>0</v>
      </c>
      <c r="AO941" s="138">
        <v>0</v>
      </c>
      <c r="AP941" s="138">
        <v>0</v>
      </c>
      <c r="AQ941" s="138">
        <v>-0.29970000000002983</v>
      </c>
      <c r="AR941" s="241">
        <v>0</v>
      </c>
      <c r="AS941" s="247">
        <v>99.989178942807627</v>
      </c>
      <c r="AT941" s="138">
        <v>100</v>
      </c>
      <c r="AU941" s="138">
        <v>0</v>
      </c>
      <c r="AV941" s="138">
        <v>0</v>
      </c>
      <c r="AW941" s="138">
        <v>0</v>
      </c>
      <c r="AX941" s="138">
        <v>0</v>
      </c>
      <c r="AY941" s="138">
        <v>0</v>
      </c>
      <c r="AZ941" s="138">
        <v>0</v>
      </c>
      <c r="BA941" s="138">
        <v>99.904947668886763</v>
      </c>
      <c r="BB941" s="241">
        <v>0</v>
      </c>
    </row>
    <row r="942" spans="1:54" s="174" customFormat="1" ht="18" customHeight="1" x14ac:dyDescent="0.25">
      <c r="A942" s="244">
        <v>21</v>
      </c>
      <c r="B942" s="245">
        <v>228500</v>
      </c>
      <c r="C942" s="238">
        <v>935</v>
      </c>
      <c r="D942" s="239" t="s">
        <v>2012</v>
      </c>
      <c r="E942" s="247">
        <v>3236.8</v>
      </c>
      <c r="F942" s="138">
        <v>2770</v>
      </c>
      <c r="G942" s="138">
        <v>0</v>
      </c>
      <c r="H942" s="138">
        <v>0</v>
      </c>
      <c r="I942" s="138">
        <v>0</v>
      </c>
      <c r="J942" s="138">
        <v>0</v>
      </c>
      <c r="K942" s="138">
        <v>0</v>
      </c>
      <c r="L942" s="138">
        <v>0</v>
      </c>
      <c r="M942" s="138">
        <v>466.8</v>
      </c>
      <c r="N942" s="241">
        <v>0</v>
      </c>
      <c r="O942" s="240">
        <v>3471.4</v>
      </c>
      <c r="P942" s="138">
        <v>3004.6</v>
      </c>
      <c r="Q942" s="139">
        <v>0</v>
      </c>
      <c r="R942" s="139">
        <v>0</v>
      </c>
      <c r="S942" s="138">
        <v>0</v>
      </c>
      <c r="T942" s="139">
        <v>0</v>
      </c>
      <c r="U942" s="139">
        <v>0</v>
      </c>
      <c r="V942" s="139">
        <v>0</v>
      </c>
      <c r="W942" s="139">
        <v>466.8</v>
      </c>
      <c r="X942" s="242">
        <v>0</v>
      </c>
      <c r="Y942" s="243">
        <v>3471.3861999999999</v>
      </c>
      <c r="Z942" s="139">
        <v>3004.6</v>
      </c>
      <c r="AA942" s="139">
        <v>0</v>
      </c>
      <c r="AB942" s="139">
        <v>0</v>
      </c>
      <c r="AC942" s="139">
        <v>0</v>
      </c>
      <c r="AD942" s="149">
        <v>0</v>
      </c>
      <c r="AE942" s="139">
        <v>0</v>
      </c>
      <c r="AF942" s="139">
        <v>0</v>
      </c>
      <c r="AG942" s="140">
        <v>466.78620000000001</v>
      </c>
      <c r="AH942" s="142">
        <v>0</v>
      </c>
      <c r="AI942" s="247">
        <v>-1.3800000000173895E-2</v>
      </c>
      <c r="AJ942" s="138">
        <v>0</v>
      </c>
      <c r="AK942" s="138">
        <v>0</v>
      </c>
      <c r="AL942" s="138">
        <v>0</v>
      </c>
      <c r="AM942" s="138">
        <v>0</v>
      </c>
      <c r="AN942" s="138">
        <v>0</v>
      </c>
      <c r="AO942" s="138">
        <v>0</v>
      </c>
      <c r="AP942" s="138">
        <v>0</v>
      </c>
      <c r="AQ942" s="138">
        <v>-1.3800000000003365E-2</v>
      </c>
      <c r="AR942" s="241">
        <v>0</v>
      </c>
      <c r="AS942" s="247">
        <v>99.999602465863916</v>
      </c>
      <c r="AT942" s="138">
        <v>100</v>
      </c>
      <c r="AU942" s="138">
        <v>0</v>
      </c>
      <c r="AV942" s="138">
        <v>0</v>
      </c>
      <c r="AW942" s="138">
        <v>0</v>
      </c>
      <c r="AX942" s="138">
        <v>0</v>
      </c>
      <c r="AY942" s="138">
        <v>0</v>
      </c>
      <c r="AZ942" s="138">
        <v>0</v>
      </c>
      <c r="BA942" s="138">
        <v>99.997043701799484</v>
      </c>
      <c r="BB942" s="241">
        <v>0</v>
      </c>
    </row>
    <row r="943" spans="1:54" s="174" customFormat="1" ht="18" customHeight="1" x14ac:dyDescent="0.25">
      <c r="A943" s="244">
        <v>21</v>
      </c>
      <c r="B943" s="245">
        <v>228500</v>
      </c>
      <c r="C943" s="238">
        <v>936</v>
      </c>
      <c r="D943" s="239" t="s">
        <v>2013</v>
      </c>
      <c r="E943" s="247">
        <v>3769.4</v>
      </c>
      <c r="F943" s="138">
        <v>2423.9</v>
      </c>
      <c r="G943" s="138">
        <v>0</v>
      </c>
      <c r="H943" s="138">
        <v>0</v>
      </c>
      <c r="I943" s="138">
        <v>0</v>
      </c>
      <c r="J943" s="138">
        <v>0</v>
      </c>
      <c r="K943" s="138">
        <v>0</v>
      </c>
      <c r="L943" s="138">
        <v>1000</v>
      </c>
      <c r="M943" s="138">
        <v>345.5</v>
      </c>
      <c r="N943" s="241">
        <v>0</v>
      </c>
      <c r="O943" s="240">
        <v>4250.3</v>
      </c>
      <c r="P943" s="138">
        <v>2704.7999999999997</v>
      </c>
      <c r="Q943" s="139">
        <v>0</v>
      </c>
      <c r="R943" s="139">
        <v>0</v>
      </c>
      <c r="S943" s="138">
        <v>0</v>
      </c>
      <c r="T943" s="139">
        <v>0</v>
      </c>
      <c r="U943" s="139">
        <v>0</v>
      </c>
      <c r="V943" s="139">
        <v>1200</v>
      </c>
      <c r="W943" s="139">
        <v>345.5</v>
      </c>
      <c r="X943" s="242">
        <v>0</v>
      </c>
      <c r="Y943" s="243">
        <v>4242.5117999999993</v>
      </c>
      <c r="Z943" s="139">
        <v>2704.7999999999997</v>
      </c>
      <c r="AA943" s="139">
        <v>0</v>
      </c>
      <c r="AB943" s="139">
        <v>0</v>
      </c>
      <c r="AC943" s="139">
        <v>0</v>
      </c>
      <c r="AD943" s="149">
        <v>0</v>
      </c>
      <c r="AE943" s="139">
        <v>0</v>
      </c>
      <c r="AF943" s="139">
        <v>1200</v>
      </c>
      <c r="AG943" s="140">
        <v>337.71179999999998</v>
      </c>
      <c r="AH943" s="142">
        <v>0</v>
      </c>
      <c r="AI943" s="247">
        <v>-7.7882000000008702</v>
      </c>
      <c r="AJ943" s="138">
        <v>0</v>
      </c>
      <c r="AK943" s="138">
        <v>0</v>
      </c>
      <c r="AL943" s="138">
        <v>0</v>
      </c>
      <c r="AM943" s="138">
        <v>0</v>
      </c>
      <c r="AN943" s="138">
        <v>0</v>
      </c>
      <c r="AO943" s="138">
        <v>0</v>
      </c>
      <c r="AP943" s="138">
        <v>0</v>
      </c>
      <c r="AQ943" s="138">
        <v>-7.7882000000000176</v>
      </c>
      <c r="AR943" s="241">
        <v>0</v>
      </c>
      <c r="AS943" s="247">
        <v>99.816761169799761</v>
      </c>
      <c r="AT943" s="138">
        <v>100</v>
      </c>
      <c r="AU943" s="138">
        <v>0</v>
      </c>
      <c r="AV943" s="138">
        <v>0</v>
      </c>
      <c r="AW943" s="138">
        <v>0</v>
      </c>
      <c r="AX943" s="138">
        <v>0</v>
      </c>
      <c r="AY943" s="138">
        <v>0</v>
      </c>
      <c r="AZ943" s="138">
        <v>100</v>
      </c>
      <c r="BA943" s="138">
        <v>97.745817655571628</v>
      </c>
      <c r="BB943" s="241">
        <v>0</v>
      </c>
    </row>
    <row r="944" spans="1:54" s="174" customFormat="1" ht="18" customHeight="1" x14ac:dyDescent="0.25">
      <c r="A944" s="244">
        <v>21</v>
      </c>
      <c r="B944" s="245">
        <v>228500</v>
      </c>
      <c r="C944" s="238">
        <v>937</v>
      </c>
      <c r="D944" s="239" t="s">
        <v>2014</v>
      </c>
      <c r="E944" s="247">
        <v>560.5</v>
      </c>
      <c r="F944" s="138">
        <v>497.6</v>
      </c>
      <c r="G944" s="138">
        <v>0</v>
      </c>
      <c r="H944" s="138">
        <v>0</v>
      </c>
      <c r="I944" s="138">
        <v>0</v>
      </c>
      <c r="J944" s="138">
        <v>0</v>
      </c>
      <c r="K944" s="138">
        <v>0</v>
      </c>
      <c r="L944" s="138">
        <v>0</v>
      </c>
      <c r="M944" s="138">
        <v>62.9</v>
      </c>
      <c r="N944" s="241">
        <v>0</v>
      </c>
      <c r="O944" s="240">
        <v>607.1</v>
      </c>
      <c r="P944" s="138">
        <v>544.19999999999993</v>
      </c>
      <c r="Q944" s="139">
        <v>0</v>
      </c>
      <c r="R944" s="139">
        <v>0</v>
      </c>
      <c r="S944" s="138">
        <v>0</v>
      </c>
      <c r="T944" s="139">
        <v>0</v>
      </c>
      <c r="U944" s="139">
        <v>0</v>
      </c>
      <c r="V944" s="139">
        <v>0</v>
      </c>
      <c r="W944" s="139">
        <v>62.9</v>
      </c>
      <c r="X944" s="242">
        <v>0</v>
      </c>
      <c r="Y944" s="243">
        <v>541.07559999999989</v>
      </c>
      <c r="Z944" s="139">
        <v>479.13339999999994</v>
      </c>
      <c r="AA944" s="139">
        <v>0</v>
      </c>
      <c r="AB944" s="139">
        <v>0</v>
      </c>
      <c r="AC944" s="139">
        <v>0</v>
      </c>
      <c r="AD944" s="149">
        <v>0</v>
      </c>
      <c r="AE944" s="139">
        <v>0</v>
      </c>
      <c r="AF944" s="139">
        <v>0</v>
      </c>
      <c r="AG944" s="140">
        <v>61.9422</v>
      </c>
      <c r="AH944" s="142">
        <v>0</v>
      </c>
      <c r="AI944" s="247">
        <v>-66.024400000000128</v>
      </c>
      <c r="AJ944" s="138">
        <v>-65.066599999999994</v>
      </c>
      <c r="AK944" s="138">
        <v>0</v>
      </c>
      <c r="AL944" s="138">
        <v>0</v>
      </c>
      <c r="AM944" s="138">
        <v>0</v>
      </c>
      <c r="AN944" s="138">
        <v>0</v>
      </c>
      <c r="AO944" s="138">
        <v>0</v>
      </c>
      <c r="AP944" s="138">
        <v>0</v>
      </c>
      <c r="AQ944" s="138">
        <v>-0.95779999999999887</v>
      </c>
      <c r="AR944" s="241">
        <v>0</v>
      </c>
      <c r="AS944" s="247">
        <v>89.124625267665934</v>
      </c>
      <c r="AT944" s="138">
        <v>88.043623667769197</v>
      </c>
      <c r="AU944" s="138">
        <v>0</v>
      </c>
      <c r="AV944" s="138">
        <v>0</v>
      </c>
      <c r="AW944" s="138">
        <v>0</v>
      </c>
      <c r="AX944" s="138">
        <v>0</v>
      </c>
      <c r="AY944" s="138">
        <v>0</v>
      </c>
      <c r="AZ944" s="138">
        <v>0</v>
      </c>
      <c r="BA944" s="138">
        <v>98.477265500794914</v>
      </c>
      <c r="BB944" s="241">
        <v>0</v>
      </c>
    </row>
    <row r="945" spans="1:54" s="174" customFormat="1" ht="18" customHeight="1" x14ac:dyDescent="0.25">
      <c r="A945" s="244">
        <v>21</v>
      </c>
      <c r="B945" s="245">
        <v>228500</v>
      </c>
      <c r="C945" s="238">
        <v>938</v>
      </c>
      <c r="D945" s="239" t="s">
        <v>2015</v>
      </c>
      <c r="E945" s="247">
        <v>4378.2</v>
      </c>
      <c r="F945" s="138">
        <v>3799.2</v>
      </c>
      <c r="G945" s="138">
        <v>0</v>
      </c>
      <c r="H945" s="138">
        <v>0</v>
      </c>
      <c r="I945" s="138">
        <v>0</v>
      </c>
      <c r="J945" s="138">
        <v>0</v>
      </c>
      <c r="K945" s="138">
        <v>0</v>
      </c>
      <c r="L945" s="138">
        <v>0</v>
      </c>
      <c r="M945" s="138">
        <v>579</v>
      </c>
      <c r="N945" s="241">
        <v>0</v>
      </c>
      <c r="O945" s="240">
        <v>4586.2</v>
      </c>
      <c r="P945" s="138">
        <v>4007.2000000000003</v>
      </c>
      <c r="Q945" s="139">
        <v>0</v>
      </c>
      <c r="R945" s="139">
        <v>0</v>
      </c>
      <c r="S945" s="138">
        <v>0</v>
      </c>
      <c r="T945" s="139">
        <v>0</v>
      </c>
      <c r="U945" s="139">
        <v>0</v>
      </c>
      <c r="V945" s="139">
        <v>0</v>
      </c>
      <c r="W945" s="139">
        <v>579</v>
      </c>
      <c r="X945" s="242">
        <v>0</v>
      </c>
      <c r="Y945" s="243">
        <v>4255.6863000000003</v>
      </c>
      <c r="Z945" s="139">
        <v>3676.8328000000001</v>
      </c>
      <c r="AA945" s="139">
        <v>0</v>
      </c>
      <c r="AB945" s="139">
        <v>0</v>
      </c>
      <c r="AC945" s="139">
        <v>0</v>
      </c>
      <c r="AD945" s="149">
        <v>0</v>
      </c>
      <c r="AE945" s="139">
        <v>0</v>
      </c>
      <c r="AF945" s="139">
        <v>0</v>
      </c>
      <c r="AG945" s="140">
        <v>578.85350000000005</v>
      </c>
      <c r="AH945" s="142">
        <v>0</v>
      </c>
      <c r="AI945" s="247">
        <v>-330.51369999999952</v>
      </c>
      <c r="AJ945" s="138">
        <v>-330.36720000000014</v>
      </c>
      <c r="AK945" s="138">
        <v>0</v>
      </c>
      <c r="AL945" s="138">
        <v>0</v>
      </c>
      <c r="AM945" s="138">
        <v>0</v>
      </c>
      <c r="AN945" s="138">
        <v>0</v>
      </c>
      <c r="AO945" s="138">
        <v>0</v>
      </c>
      <c r="AP945" s="138">
        <v>0</v>
      </c>
      <c r="AQ945" s="138">
        <v>-0.14649999999994634</v>
      </c>
      <c r="AR945" s="241">
        <v>0</v>
      </c>
      <c r="AS945" s="247">
        <v>92.793299463608221</v>
      </c>
      <c r="AT945" s="138">
        <v>91.755659812337782</v>
      </c>
      <c r="AU945" s="138">
        <v>0</v>
      </c>
      <c r="AV945" s="138">
        <v>0</v>
      </c>
      <c r="AW945" s="138">
        <v>0</v>
      </c>
      <c r="AX945" s="138">
        <v>0</v>
      </c>
      <c r="AY945" s="138">
        <v>0</v>
      </c>
      <c r="AZ945" s="138">
        <v>0</v>
      </c>
      <c r="BA945" s="138">
        <v>99.97469775474957</v>
      </c>
      <c r="BB945" s="241">
        <v>0</v>
      </c>
    </row>
    <row r="946" spans="1:54" s="174" customFormat="1" ht="18" customHeight="1" x14ac:dyDescent="0.25">
      <c r="A946" s="244">
        <v>21</v>
      </c>
      <c r="B946" s="245">
        <v>228500</v>
      </c>
      <c r="C946" s="238">
        <v>939</v>
      </c>
      <c r="D946" s="239" t="s">
        <v>1553</v>
      </c>
      <c r="E946" s="247">
        <v>1912.8</v>
      </c>
      <c r="F946" s="138">
        <v>1706.3</v>
      </c>
      <c r="G946" s="138">
        <v>0</v>
      </c>
      <c r="H946" s="138">
        <v>0</v>
      </c>
      <c r="I946" s="138">
        <v>0</v>
      </c>
      <c r="J946" s="138">
        <v>0</v>
      </c>
      <c r="K946" s="138">
        <v>0</v>
      </c>
      <c r="L946" s="138">
        <v>0</v>
      </c>
      <c r="M946" s="138">
        <v>206.5</v>
      </c>
      <c r="N946" s="241">
        <v>0</v>
      </c>
      <c r="O946" s="240">
        <v>1982.3000000000002</v>
      </c>
      <c r="P946" s="138">
        <v>1775.8</v>
      </c>
      <c r="Q946" s="139">
        <v>0</v>
      </c>
      <c r="R946" s="139">
        <v>0</v>
      </c>
      <c r="S946" s="138">
        <v>0</v>
      </c>
      <c r="T946" s="139">
        <v>0</v>
      </c>
      <c r="U946" s="139">
        <v>0</v>
      </c>
      <c r="V946" s="139">
        <v>0</v>
      </c>
      <c r="W946" s="139">
        <v>206.5</v>
      </c>
      <c r="X946" s="242">
        <v>0</v>
      </c>
      <c r="Y946" s="243">
        <v>1902.2042999999999</v>
      </c>
      <c r="Z946" s="139">
        <v>1696.5128</v>
      </c>
      <c r="AA946" s="139">
        <v>0</v>
      </c>
      <c r="AB946" s="139">
        <v>0</v>
      </c>
      <c r="AC946" s="139">
        <v>0</v>
      </c>
      <c r="AD946" s="149">
        <v>0</v>
      </c>
      <c r="AE946" s="139">
        <v>0</v>
      </c>
      <c r="AF946" s="139">
        <v>0</v>
      </c>
      <c r="AG946" s="140">
        <v>205.69149999999999</v>
      </c>
      <c r="AH946" s="142">
        <v>0</v>
      </c>
      <c r="AI946" s="247">
        <v>-80.095700000000306</v>
      </c>
      <c r="AJ946" s="138">
        <v>-79.287199999999984</v>
      </c>
      <c r="AK946" s="138">
        <v>0</v>
      </c>
      <c r="AL946" s="138">
        <v>0</v>
      </c>
      <c r="AM946" s="138">
        <v>0</v>
      </c>
      <c r="AN946" s="138">
        <v>0</v>
      </c>
      <c r="AO946" s="138">
        <v>0</v>
      </c>
      <c r="AP946" s="138">
        <v>0</v>
      </c>
      <c r="AQ946" s="138">
        <v>-0.80850000000000932</v>
      </c>
      <c r="AR946" s="241">
        <v>0</v>
      </c>
      <c r="AS946" s="247">
        <v>95.959456187257203</v>
      </c>
      <c r="AT946" s="138">
        <v>95.535127829710547</v>
      </c>
      <c r="AU946" s="138">
        <v>0</v>
      </c>
      <c r="AV946" s="138">
        <v>0</v>
      </c>
      <c r="AW946" s="138">
        <v>0</v>
      </c>
      <c r="AX946" s="138">
        <v>0</v>
      </c>
      <c r="AY946" s="138">
        <v>0</v>
      </c>
      <c r="AZ946" s="138">
        <v>0</v>
      </c>
      <c r="BA946" s="138">
        <v>99.608474576271178</v>
      </c>
      <c r="BB946" s="241">
        <v>0</v>
      </c>
    </row>
    <row r="947" spans="1:54" s="174" customFormat="1" ht="18" customHeight="1" x14ac:dyDescent="0.25">
      <c r="A947" s="244">
        <v>21</v>
      </c>
      <c r="B947" s="245">
        <v>228500</v>
      </c>
      <c r="C947" s="238">
        <v>940</v>
      </c>
      <c r="D947" s="239" t="s">
        <v>2016</v>
      </c>
      <c r="E947" s="247">
        <v>3001.8</v>
      </c>
      <c r="F947" s="138">
        <v>2708.5</v>
      </c>
      <c r="G947" s="138">
        <v>0</v>
      </c>
      <c r="H947" s="138">
        <v>0</v>
      </c>
      <c r="I947" s="138">
        <v>0</v>
      </c>
      <c r="J947" s="138">
        <v>0</v>
      </c>
      <c r="K947" s="138">
        <v>0</v>
      </c>
      <c r="L947" s="138">
        <v>0</v>
      </c>
      <c r="M947" s="138">
        <v>293.3</v>
      </c>
      <c r="N947" s="241">
        <v>0</v>
      </c>
      <c r="O947" s="240">
        <v>3246.7000000000003</v>
      </c>
      <c r="P947" s="138">
        <v>2953.4</v>
      </c>
      <c r="Q947" s="139">
        <v>0</v>
      </c>
      <c r="R947" s="139">
        <v>0</v>
      </c>
      <c r="S947" s="138">
        <v>0</v>
      </c>
      <c r="T947" s="139">
        <v>0</v>
      </c>
      <c r="U947" s="139">
        <v>0</v>
      </c>
      <c r="V947" s="139">
        <v>0</v>
      </c>
      <c r="W947" s="139">
        <v>293.3</v>
      </c>
      <c r="X947" s="242">
        <v>0</v>
      </c>
      <c r="Y947" s="243">
        <v>3242.3789999999999</v>
      </c>
      <c r="Z947" s="139">
        <v>2949.08</v>
      </c>
      <c r="AA947" s="139">
        <v>0</v>
      </c>
      <c r="AB947" s="139">
        <v>0</v>
      </c>
      <c r="AC947" s="139">
        <v>0</v>
      </c>
      <c r="AD947" s="149">
        <v>0</v>
      </c>
      <c r="AE947" s="139">
        <v>0</v>
      </c>
      <c r="AF947" s="139">
        <v>0</v>
      </c>
      <c r="AG947" s="140">
        <v>293.29899999999998</v>
      </c>
      <c r="AH947" s="142">
        <v>0</v>
      </c>
      <c r="AI947" s="247">
        <v>-4.3210000000003674</v>
      </c>
      <c r="AJ947" s="138">
        <v>-4.3200000000001637</v>
      </c>
      <c r="AK947" s="138">
        <v>0</v>
      </c>
      <c r="AL947" s="138">
        <v>0</v>
      </c>
      <c r="AM947" s="138">
        <v>0</v>
      </c>
      <c r="AN947" s="138">
        <v>0</v>
      </c>
      <c r="AO947" s="138">
        <v>0</v>
      </c>
      <c r="AP947" s="138">
        <v>0</v>
      </c>
      <c r="AQ947" s="138">
        <v>-1.0000000000331966E-3</v>
      </c>
      <c r="AR947" s="241">
        <v>0</v>
      </c>
      <c r="AS947" s="247">
        <v>99.866911017340669</v>
      </c>
      <c r="AT947" s="138">
        <v>99.853727906819259</v>
      </c>
      <c r="AU947" s="138">
        <v>0</v>
      </c>
      <c r="AV947" s="138">
        <v>0</v>
      </c>
      <c r="AW947" s="138">
        <v>0</v>
      </c>
      <c r="AX947" s="138">
        <v>0</v>
      </c>
      <c r="AY947" s="138">
        <v>0</v>
      </c>
      <c r="AZ947" s="138">
        <v>0</v>
      </c>
      <c r="BA947" s="138">
        <v>99.999659052165001</v>
      </c>
      <c r="BB947" s="241">
        <v>0</v>
      </c>
    </row>
    <row r="948" spans="1:54" s="174" customFormat="1" ht="18" customHeight="1" x14ac:dyDescent="0.25">
      <c r="A948" s="244">
        <v>21</v>
      </c>
      <c r="B948" s="245">
        <v>228500</v>
      </c>
      <c r="C948" s="238">
        <v>941</v>
      </c>
      <c r="D948" s="239" t="s">
        <v>2017</v>
      </c>
      <c r="E948" s="247">
        <v>2349.7999999999997</v>
      </c>
      <c r="F948" s="138">
        <v>2056.1</v>
      </c>
      <c r="G948" s="138">
        <v>0</v>
      </c>
      <c r="H948" s="138">
        <v>0</v>
      </c>
      <c r="I948" s="138">
        <v>0</v>
      </c>
      <c r="J948" s="138">
        <v>0</v>
      </c>
      <c r="K948" s="138">
        <v>0</v>
      </c>
      <c r="L948" s="138">
        <v>0</v>
      </c>
      <c r="M948" s="138">
        <v>293.7</v>
      </c>
      <c r="N948" s="241">
        <v>0</v>
      </c>
      <c r="O948" s="240">
        <v>2521</v>
      </c>
      <c r="P948" s="138">
        <v>2227.3000000000002</v>
      </c>
      <c r="Q948" s="139">
        <v>0</v>
      </c>
      <c r="R948" s="139">
        <v>0</v>
      </c>
      <c r="S948" s="138">
        <v>0</v>
      </c>
      <c r="T948" s="139">
        <v>0</v>
      </c>
      <c r="U948" s="139">
        <v>0</v>
      </c>
      <c r="V948" s="139">
        <v>0</v>
      </c>
      <c r="W948" s="139">
        <v>293.7</v>
      </c>
      <c r="X948" s="242">
        <v>0</v>
      </c>
      <c r="Y948" s="243">
        <v>2520.9991</v>
      </c>
      <c r="Z948" s="139">
        <v>2227.3000000000002</v>
      </c>
      <c r="AA948" s="139">
        <v>0</v>
      </c>
      <c r="AB948" s="139">
        <v>0</v>
      </c>
      <c r="AC948" s="139">
        <v>0</v>
      </c>
      <c r="AD948" s="149">
        <v>0</v>
      </c>
      <c r="AE948" s="139">
        <v>0</v>
      </c>
      <c r="AF948" s="139">
        <v>0</v>
      </c>
      <c r="AG948" s="140">
        <v>293.69909999999999</v>
      </c>
      <c r="AH948" s="142">
        <v>0</v>
      </c>
      <c r="AI948" s="247">
        <v>-9.0000000000145519E-4</v>
      </c>
      <c r="AJ948" s="138">
        <v>0</v>
      </c>
      <c r="AK948" s="138">
        <v>0</v>
      </c>
      <c r="AL948" s="138">
        <v>0</v>
      </c>
      <c r="AM948" s="138">
        <v>0</v>
      </c>
      <c r="AN948" s="138">
        <v>0</v>
      </c>
      <c r="AO948" s="138">
        <v>0</v>
      </c>
      <c r="AP948" s="138">
        <v>0</v>
      </c>
      <c r="AQ948" s="138">
        <v>-9.0000000000145519E-4</v>
      </c>
      <c r="AR948" s="241">
        <v>0</v>
      </c>
      <c r="AS948" s="247">
        <v>99.999964299881</v>
      </c>
      <c r="AT948" s="138">
        <v>100</v>
      </c>
      <c r="AU948" s="138">
        <v>0</v>
      </c>
      <c r="AV948" s="138">
        <v>0</v>
      </c>
      <c r="AW948" s="138">
        <v>0</v>
      </c>
      <c r="AX948" s="138">
        <v>0</v>
      </c>
      <c r="AY948" s="138">
        <v>0</v>
      </c>
      <c r="AZ948" s="138">
        <v>0</v>
      </c>
      <c r="BA948" s="138">
        <v>99.999693564862099</v>
      </c>
      <c r="BB948" s="241">
        <v>0</v>
      </c>
    </row>
    <row r="949" spans="1:54" s="174" customFormat="1" ht="18" customHeight="1" x14ac:dyDescent="0.25">
      <c r="A949" s="244">
        <v>21</v>
      </c>
      <c r="B949" s="245">
        <v>228500</v>
      </c>
      <c r="C949" s="238">
        <v>942</v>
      </c>
      <c r="D949" s="239" t="s">
        <v>2018</v>
      </c>
      <c r="E949" s="247">
        <v>3010.2</v>
      </c>
      <c r="F949" s="138">
        <v>2624.5</v>
      </c>
      <c r="G949" s="138">
        <v>0</v>
      </c>
      <c r="H949" s="138">
        <v>0</v>
      </c>
      <c r="I949" s="138">
        <v>0</v>
      </c>
      <c r="J949" s="138">
        <v>0</v>
      </c>
      <c r="K949" s="138">
        <v>0</v>
      </c>
      <c r="L949" s="138">
        <v>0</v>
      </c>
      <c r="M949" s="138">
        <v>385.7</v>
      </c>
      <c r="N949" s="241">
        <v>0</v>
      </c>
      <c r="O949" s="240">
        <v>3173.8999999999996</v>
      </c>
      <c r="P949" s="138">
        <v>2788.2</v>
      </c>
      <c r="Q949" s="139">
        <v>0</v>
      </c>
      <c r="R949" s="139">
        <v>0</v>
      </c>
      <c r="S949" s="138">
        <v>0</v>
      </c>
      <c r="T949" s="139">
        <v>0</v>
      </c>
      <c r="U949" s="139">
        <v>0</v>
      </c>
      <c r="V949" s="139">
        <v>0</v>
      </c>
      <c r="W949" s="139">
        <v>385.7</v>
      </c>
      <c r="X949" s="242">
        <v>0</v>
      </c>
      <c r="Y949" s="243">
        <v>2775.7050999999997</v>
      </c>
      <c r="Z949" s="139">
        <v>2390.0050999999999</v>
      </c>
      <c r="AA949" s="139">
        <v>0</v>
      </c>
      <c r="AB949" s="139">
        <v>0</v>
      </c>
      <c r="AC949" s="139">
        <v>0</v>
      </c>
      <c r="AD949" s="149">
        <v>0</v>
      </c>
      <c r="AE949" s="139">
        <v>0</v>
      </c>
      <c r="AF949" s="139">
        <v>0</v>
      </c>
      <c r="AG949" s="140">
        <v>385.7</v>
      </c>
      <c r="AH949" s="142">
        <v>0</v>
      </c>
      <c r="AI949" s="247">
        <v>-398.19489999999996</v>
      </c>
      <c r="AJ949" s="138">
        <v>-398.19489999999996</v>
      </c>
      <c r="AK949" s="138">
        <v>0</v>
      </c>
      <c r="AL949" s="138">
        <v>0</v>
      </c>
      <c r="AM949" s="138">
        <v>0</v>
      </c>
      <c r="AN949" s="138">
        <v>0</v>
      </c>
      <c r="AO949" s="138">
        <v>0</v>
      </c>
      <c r="AP949" s="138">
        <v>0</v>
      </c>
      <c r="AQ949" s="138">
        <v>0</v>
      </c>
      <c r="AR949" s="241">
        <v>0</v>
      </c>
      <c r="AS949" s="247">
        <v>87.454081729102995</v>
      </c>
      <c r="AT949" s="138">
        <v>85.718567534610145</v>
      </c>
      <c r="AU949" s="138">
        <v>0</v>
      </c>
      <c r="AV949" s="138">
        <v>0</v>
      </c>
      <c r="AW949" s="138">
        <v>0</v>
      </c>
      <c r="AX949" s="138">
        <v>0</v>
      </c>
      <c r="AY949" s="138">
        <v>0</v>
      </c>
      <c r="AZ949" s="138">
        <v>0</v>
      </c>
      <c r="BA949" s="138">
        <v>100</v>
      </c>
      <c r="BB949" s="241">
        <v>0</v>
      </c>
    </row>
    <row r="950" spans="1:54" s="174" customFormat="1" ht="18" customHeight="1" x14ac:dyDescent="0.25">
      <c r="A950" s="244">
        <v>21</v>
      </c>
      <c r="B950" s="245">
        <v>228500</v>
      </c>
      <c r="C950" s="238">
        <v>943</v>
      </c>
      <c r="D950" s="239" t="s">
        <v>2019</v>
      </c>
      <c r="E950" s="247">
        <v>914.09999999999991</v>
      </c>
      <c r="F950" s="138">
        <v>831.8</v>
      </c>
      <c r="G950" s="138">
        <v>0</v>
      </c>
      <c r="H950" s="138">
        <v>0</v>
      </c>
      <c r="I950" s="138">
        <v>0</v>
      </c>
      <c r="J950" s="138">
        <v>0</v>
      </c>
      <c r="K950" s="138">
        <v>0</v>
      </c>
      <c r="L950" s="138">
        <v>0</v>
      </c>
      <c r="M950" s="138">
        <v>82.3</v>
      </c>
      <c r="N950" s="241">
        <v>0</v>
      </c>
      <c r="O950" s="240">
        <v>990.70000000000016</v>
      </c>
      <c r="P950" s="138">
        <v>908.4</v>
      </c>
      <c r="Q950" s="139">
        <v>0</v>
      </c>
      <c r="R950" s="139">
        <v>0</v>
      </c>
      <c r="S950" s="138">
        <v>0</v>
      </c>
      <c r="T950" s="139">
        <v>0</v>
      </c>
      <c r="U950" s="139">
        <v>0</v>
      </c>
      <c r="V950" s="139">
        <v>0</v>
      </c>
      <c r="W950" s="139">
        <v>82.3</v>
      </c>
      <c r="X950" s="242">
        <v>0</v>
      </c>
      <c r="Y950" s="243">
        <v>930.09650000000011</v>
      </c>
      <c r="Z950" s="139">
        <v>848.10210000000006</v>
      </c>
      <c r="AA950" s="139">
        <v>0</v>
      </c>
      <c r="AB950" s="139">
        <v>0</v>
      </c>
      <c r="AC950" s="139">
        <v>0</v>
      </c>
      <c r="AD950" s="149">
        <v>0</v>
      </c>
      <c r="AE950" s="139">
        <v>0</v>
      </c>
      <c r="AF950" s="139">
        <v>0</v>
      </c>
      <c r="AG950" s="140">
        <v>81.994399999999999</v>
      </c>
      <c r="AH950" s="142">
        <v>0</v>
      </c>
      <c r="AI950" s="247">
        <v>-60.603500000000054</v>
      </c>
      <c r="AJ950" s="138">
        <v>-60.297899999999913</v>
      </c>
      <c r="AK950" s="138">
        <v>0</v>
      </c>
      <c r="AL950" s="138">
        <v>0</v>
      </c>
      <c r="AM950" s="138">
        <v>0</v>
      </c>
      <c r="AN950" s="138">
        <v>0</v>
      </c>
      <c r="AO950" s="138">
        <v>0</v>
      </c>
      <c r="AP950" s="138">
        <v>0</v>
      </c>
      <c r="AQ950" s="138">
        <v>-0.30559999999999832</v>
      </c>
      <c r="AR950" s="241">
        <v>0</v>
      </c>
      <c r="AS950" s="247">
        <v>93.882759664883409</v>
      </c>
      <c r="AT950" s="138">
        <v>93.362186261558804</v>
      </c>
      <c r="AU950" s="138">
        <v>0</v>
      </c>
      <c r="AV950" s="138">
        <v>0</v>
      </c>
      <c r="AW950" s="138">
        <v>0</v>
      </c>
      <c r="AX950" s="138">
        <v>0</v>
      </c>
      <c r="AY950" s="138">
        <v>0</v>
      </c>
      <c r="AZ950" s="138">
        <v>0</v>
      </c>
      <c r="BA950" s="138">
        <v>99.628675577156741</v>
      </c>
      <c r="BB950" s="241">
        <v>0</v>
      </c>
    </row>
    <row r="951" spans="1:54" s="174" customFormat="1" ht="18" customHeight="1" x14ac:dyDescent="0.25">
      <c r="A951" s="244">
        <v>21</v>
      </c>
      <c r="B951" s="245">
        <v>228500</v>
      </c>
      <c r="C951" s="238">
        <v>944</v>
      </c>
      <c r="D951" s="239" t="s">
        <v>2020</v>
      </c>
      <c r="E951" s="247">
        <v>3046.1</v>
      </c>
      <c r="F951" s="138">
        <v>2626.6</v>
      </c>
      <c r="G951" s="138">
        <v>0</v>
      </c>
      <c r="H951" s="138">
        <v>0</v>
      </c>
      <c r="I951" s="138">
        <v>0</v>
      </c>
      <c r="J951" s="138">
        <v>0</v>
      </c>
      <c r="K951" s="138">
        <v>0</v>
      </c>
      <c r="L951" s="138">
        <v>0</v>
      </c>
      <c r="M951" s="138">
        <v>419.5</v>
      </c>
      <c r="N951" s="241">
        <v>0</v>
      </c>
      <c r="O951" s="240">
        <v>3168.1000000000004</v>
      </c>
      <c r="P951" s="138">
        <v>2748.6000000000004</v>
      </c>
      <c r="Q951" s="139">
        <v>0</v>
      </c>
      <c r="R951" s="139">
        <v>0</v>
      </c>
      <c r="S951" s="138">
        <v>0</v>
      </c>
      <c r="T951" s="139">
        <v>0</v>
      </c>
      <c r="U951" s="139">
        <v>0</v>
      </c>
      <c r="V951" s="139">
        <v>0</v>
      </c>
      <c r="W951" s="139">
        <v>419.5</v>
      </c>
      <c r="X951" s="242">
        <v>0</v>
      </c>
      <c r="Y951" s="243">
        <v>3168.0288000000005</v>
      </c>
      <c r="Z951" s="139">
        <v>2748.6000000000004</v>
      </c>
      <c r="AA951" s="139">
        <v>0</v>
      </c>
      <c r="AB951" s="139">
        <v>0</v>
      </c>
      <c r="AC951" s="139">
        <v>0</v>
      </c>
      <c r="AD951" s="149">
        <v>0</v>
      </c>
      <c r="AE951" s="139">
        <v>0</v>
      </c>
      <c r="AF951" s="139">
        <v>0</v>
      </c>
      <c r="AG951" s="140">
        <v>419.42880000000002</v>
      </c>
      <c r="AH951" s="142">
        <v>0</v>
      </c>
      <c r="AI951" s="247">
        <v>-7.1199999999862484E-2</v>
      </c>
      <c r="AJ951" s="138">
        <v>0</v>
      </c>
      <c r="AK951" s="138">
        <v>0</v>
      </c>
      <c r="AL951" s="138">
        <v>0</v>
      </c>
      <c r="AM951" s="138">
        <v>0</v>
      </c>
      <c r="AN951" s="138">
        <v>0</v>
      </c>
      <c r="AO951" s="138">
        <v>0</v>
      </c>
      <c r="AP951" s="138">
        <v>0</v>
      </c>
      <c r="AQ951" s="138">
        <v>-7.1199999999976171E-2</v>
      </c>
      <c r="AR951" s="241">
        <v>0</v>
      </c>
      <c r="AS951" s="247">
        <v>99.997752596193294</v>
      </c>
      <c r="AT951" s="138">
        <v>100</v>
      </c>
      <c r="AU951" s="138">
        <v>0</v>
      </c>
      <c r="AV951" s="138">
        <v>0</v>
      </c>
      <c r="AW951" s="138">
        <v>0</v>
      </c>
      <c r="AX951" s="138">
        <v>0</v>
      </c>
      <c r="AY951" s="138">
        <v>0</v>
      </c>
      <c r="AZ951" s="138">
        <v>0</v>
      </c>
      <c r="BA951" s="138">
        <v>99.983027413587607</v>
      </c>
      <c r="BB951" s="241">
        <v>0</v>
      </c>
    </row>
    <row r="952" spans="1:54" s="174" customFormat="1" ht="18" customHeight="1" x14ac:dyDescent="0.25">
      <c r="A952" s="244">
        <v>21</v>
      </c>
      <c r="B952" s="245">
        <v>228500</v>
      </c>
      <c r="C952" s="238">
        <v>945</v>
      </c>
      <c r="D952" s="239" t="s">
        <v>2004</v>
      </c>
      <c r="E952" s="247">
        <v>10322.200000000001</v>
      </c>
      <c r="F952" s="138">
        <v>8411.5</v>
      </c>
      <c r="G952" s="138">
        <v>0</v>
      </c>
      <c r="H952" s="138">
        <v>0</v>
      </c>
      <c r="I952" s="138">
        <v>0</v>
      </c>
      <c r="J952" s="138">
        <v>0</v>
      </c>
      <c r="K952" s="138">
        <v>0</v>
      </c>
      <c r="L952" s="138">
        <v>1050</v>
      </c>
      <c r="M952" s="138">
        <v>860.7</v>
      </c>
      <c r="N952" s="241">
        <v>0</v>
      </c>
      <c r="O952" s="240">
        <v>10638.600000000002</v>
      </c>
      <c r="P952" s="138">
        <v>8727.9000000000015</v>
      </c>
      <c r="Q952" s="139">
        <v>0</v>
      </c>
      <c r="R952" s="139">
        <v>0</v>
      </c>
      <c r="S952" s="138">
        <v>0</v>
      </c>
      <c r="T952" s="139">
        <v>0</v>
      </c>
      <c r="U952" s="139">
        <v>0</v>
      </c>
      <c r="V952" s="139">
        <v>1050</v>
      </c>
      <c r="W952" s="139">
        <v>860.7</v>
      </c>
      <c r="X952" s="242">
        <v>0</v>
      </c>
      <c r="Y952" s="243">
        <v>10638.533700000002</v>
      </c>
      <c r="Z952" s="139">
        <v>8727.9000000000015</v>
      </c>
      <c r="AA952" s="139">
        <v>0</v>
      </c>
      <c r="AB952" s="139">
        <v>0</v>
      </c>
      <c r="AC952" s="139">
        <v>0</v>
      </c>
      <c r="AD952" s="149">
        <v>0</v>
      </c>
      <c r="AE952" s="139">
        <v>0</v>
      </c>
      <c r="AF952" s="139">
        <v>1049.9337</v>
      </c>
      <c r="AG952" s="140">
        <v>860.7</v>
      </c>
      <c r="AH952" s="142">
        <v>0</v>
      </c>
      <c r="AI952" s="247">
        <v>-6.6300000000410364E-2</v>
      </c>
      <c r="AJ952" s="138">
        <v>0</v>
      </c>
      <c r="AK952" s="138">
        <v>0</v>
      </c>
      <c r="AL952" s="138">
        <v>0</v>
      </c>
      <c r="AM952" s="138">
        <v>0</v>
      </c>
      <c r="AN952" s="138">
        <v>0</v>
      </c>
      <c r="AO952" s="138">
        <v>0</v>
      </c>
      <c r="AP952" s="138">
        <v>-6.6299999999955617E-2</v>
      </c>
      <c r="AQ952" s="138">
        <v>0</v>
      </c>
      <c r="AR952" s="241">
        <v>0</v>
      </c>
      <c r="AS952" s="247">
        <v>99.999376797698943</v>
      </c>
      <c r="AT952" s="138">
        <v>100</v>
      </c>
      <c r="AU952" s="138">
        <v>0</v>
      </c>
      <c r="AV952" s="138">
        <v>0</v>
      </c>
      <c r="AW952" s="138">
        <v>0</v>
      </c>
      <c r="AX952" s="138">
        <v>0</v>
      </c>
      <c r="AY952" s="138">
        <v>0</v>
      </c>
      <c r="AZ952" s="138">
        <v>99.993685714285718</v>
      </c>
      <c r="BA952" s="138">
        <v>100</v>
      </c>
      <c r="BB952" s="241">
        <v>0</v>
      </c>
    </row>
    <row r="953" spans="1:54" s="174" customFormat="1" ht="18" customHeight="1" x14ac:dyDescent="0.25">
      <c r="A953" s="244">
        <v>21</v>
      </c>
      <c r="B953" s="245">
        <v>228500</v>
      </c>
      <c r="C953" s="238">
        <v>946</v>
      </c>
      <c r="D953" s="239" t="s">
        <v>1668</v>
      </c>
      <c r="E953" s="247">
        <v>1401</v>
      </c>
      <c r="F953" s="138">
        <v>1271</v>
      </c>
      <c r="G953" s="138">
        <v>0</v>
      </c>
      <c r="H953" s="138">
        <v>0</v>
      </c>
      <c r="I953" s="138">
        <v>0</v>
      </c>
      <c r="J953" s="138">
        <v>0</v>
      </c>
      <c r="K953" s="138">
        <v>0</v>
      </c>
      <c r="L953" s="138">
        <v>0</v>
      </c>
      <c r="M953" s="138">
        <v>130</v>
      </c>
      <c r="N953" s="241">
        <v>0</v>
      </c>
      <c r="O953" s="240">
        <v>1532.5</v>
      </c>
      <c r="P953" s="138">
        <v>1402.5</v>
      </c>
      <c r="Q953" s="139">
        <v>0</v>
      </c>
      <c r="R953" s="139">
        <v>0</v>
      </c>
      <c r="S953" s="138">
        <v>0</v>
      </c>
      <c r="T953" s="139">
        <v>0</v>
      </c>
      <c r="U953" s="139">
        <v>0</v>
      </c>
      <c r="V953" s="139">
        <v>0</v>
      </c>
      <c r="W953" s="139">
        <v>130</v>
      </c>
      <c r="X953" s="242">
        <v>0</v>
      </c>
      <c r="Y953" s="243">
        <v>1521.2553</v>
      </c>
      <c r="Z953" s="139">
        <v>1391.6313</v>
      </c>
      <c r="AA953" s="139">
        <v>0</v>
      </c>
      <c r="AB953" s="139">
        <v>0</v>
      </c>
      <c r="AC953" s="139">
        <v>0</v>
      </c>
      <c r="AD953" s="149">
        <v>0</v>
      </c>
      <c r="AE953" s="139">
        <v>0</v>
      </c>
      <c r="AF953" s="139">
        <v>0</v>
      </c>
      <c r="AG953" s="140">
        <v>129.624</v>
      </c>
      <c r="AH953" s="142">
        <v>0</v>
      </c>
      <c r="AI953" s="247">
        <v>-11.244699999999966</v>
      </c>
      <c r="AJ953" s="138">
        <v>-10.86869999999999</v>
      </c>
      <c r="AK953" s="138">
        <v>0</v>
      </c>
      <c r="AL953" s="138">
        <v>0</v>
      </c>
      <c r="AM953" s="138">
        <v>0</v>
      </c>
      <c r="AN953" s="138">
        <v>0</v>
      </c>
      <c r="AO953" s="138">
        <v>0</v>
      </c>
      <c r="AP953" s="138">
        <v>0</v>
      </c>
      <c r="AQ953" s="138">
        <v>-0.37600000000000477</v>
      </c>
      <c r="AR953" s="241">
        <v>0</v>
      </c>
      <c r="AS953" s="247">
        <v>99.266251223491025</v>
      </c>
      <c r="AT953" s="138">
        <v>99.225048128342237</v>
      </c>
      <c r="AU953" s="138">
        <v>0</v>
      </c>
      <c r="AV953" s="138">
        <v>0</v>
      </c>
      <c r="AW953" s="138">
        <v>0</v>
      </c>
      <c r="AX953" s="138">
        <v>0</v>
      </c>
      <c r="AY953" s="138">
        <v>0</v>
      </c>
      <c r="AZ953" s="138">
        <v>0</v>
      </c>
      <c r="BA953" s="138">
        <v>99.71076923076923</v>
      </c>
      <c r="BB953" s="241">
        <v>0</v>
      </c>
    </row>
    <row r="954" spans="1:54" s="174" customFormat="1" ht="18" customHeight="1" x14ac:dyDescent="0.25">
      <c r="A954" s="244">
        <v>21</v>
      </c>
      <c r="B954" s="245">
        <v>228500</v>
      </c>
      <c r="C954" s="238">
        <v>947</v>
      </c>
      <c r="D954" s="239" t="s">
        <v>2021</v>
      </c>
      <c r="E954" s="247">
        <v>5806.3</v>
      </c>
      <c r="F954" s="138">
        <v>4955.6000000000004</v>
      </c>
      <c r="G954" s="138">
        <v>0</v>
      </c>
      <c r="H954" s="138">
        <v>0</v>
      </c>
      <c r="I954" s="138">
        <v>51.3</v>
      </c>
      <c r="J954" s="138">
        <v>0</v>
      </c>
      <c r="K954" s="138">
        <v>0</v>
      </c>
      <c r="L954" s="138">
        <v>0</v>
      </c>
      <c r="M954" s="138">
        <v>799.4</v>
      </c>
      <c r="N954" s="241">
        <v>0</v>
      </c>
      <c r="O954" s="240">
        <v>6139.5</v>
      </c>
      <c r="P954" s="138">
        <v>5288.8</v>
      </c>
      <c r="Q954" s="139">
        <v>0</v>
      </c>
      <c r="R954" s="139">
        <v>0</v>
      </c>
      <c r="S954" s="138">
        <v>0</v>
      </c>
      <c r="T954" s="139">
        <v>51.3</v>
      </c>
      <c r="U954" s="139">
        <v>0</v>
      </c>
      <c r="V954" s="139">
        <v>0</v>
      </c>
      <c r="W954" s="139">
        <v>799.4</v>
      </c>
      <c r="X954" s="242">
        <v>0</v>
      </c>
      <c r="Y954" s="243">
        <v>5848.5854999999992</v>
      </c>
      <c r="Z954" s="139">
        <v>5005.6797999999999</v>
      </c>
      <c r="AA954" s="139">
        <v>0</v>
      </c>
      <c r="AB954" s="139">
        <v>0</v>
      </c>
      <c r="AC954" s="139">
        <v>0</v>
      </c>
      <c r="AD954" s="149">
        <v>43.505699999999997</v>
      </c>
      <c r="AE954" s="139">
        <v>0</v>
      </c>
      <c r="AF954" s="139">
        <v>0</v>
      </c>
      <c r="AG954" s="140">
        <v>799.4</v>
      </c>
      <c r="AH954" s="142">
        <v>0</v>
      </c>
      <c r="AI954" s="247">
        <v>-290.91450000000077</v>
      </c>
      <c r="AJ954" s="138">
        <v>-283.1202000000003</v>
      </c>
      <c r="AK954" s="138">
        <v>0</v>
      </c>
      <c r="AL954" s="138">
        <v>0</v>
      </c>
      <c r="AM954" s="138">
        <v>0</v>
      </c>
      <c r="AN954" s="138">
        <v>-7.7942999999999998</v>
      </c>
      <c r="AO954" s="138">
        <v>0</v>
      </c>
      <c r="AP954" s="138">
        <v>0</v>
      </c>
      <c r="AQ954" s="138">
        <v>0</v>
      </c>
      <c r="AR954" s="241">
        <v>0</v>
      </c>
      <c r="AS954" s="247">
        <v>95.261592963596371</v>
      </c>
      <c r="AT954" s="138">
        <v>94.646797004991683</v>
      </c>
      <c r="AU954" s="138">
        <v>0</v>
      </c>
      <c r="AV954" s="138">
        <v>0</v>
      </c>
      <c r="AW954" s="138">
        <v>0</v>
      </c>
      <c r="AX954" s="138">
        <v>84.806432748538015</v>
      </c>
      <c r="AY954" s="138">
        <v>0</v>
      </c>
      <c r="AZ954" s="138">
        <v>0</v>
      </c>
      <c r="BA954" s="138">
        <v>100</v>
      </c>
      <c r="BB954" s="241">
        <v>0</v>
      </c>
    </row>
    <row r="955" spans="1:54" s="174" customFormat="1" ht="18" customHeight="1" x14ac:dyDescent="0.25">
      <c r="A955" s="244">
        <v>21</v>
      </c>
      <c r="B955" s="245">
        <v>228500</v>
      </c>
      <c r="C955" s="238">
        <v>948</v>
      </c>
      <c r="D955" s="239" t="s">
        <v>2022</v>
      </c>
      <c r="E955" s="247">
        <v>1945.1</v>
      </c>
      <c r="F955" s="138">
        <v>1716.8</v>
      </c>
      <c r="G955" s="138">
        <v>0</v>
      </c>
      <c r="H955" s="138">
        <v>0</v>
      </c>
      <c r="I955" s="138">
        <v>0</v>
      </c>
      <c r="J955" s="138">
        <v>0</v>
      </c>
      <c r="K955" s="138">
        <v>0</v>
      </c>
      <c r="L955" s="138">
        <v>0</v>
      </c>
      <c r="M955" s="138">
        <v>228.3</v>
      </c>
      <c r="N955" s="241">
        <v>0</v>
      </c>
      <c r="O955" s="240">
        <v>2049.8000000000002</v>
      </c>
      <c r="P955" s="138">
        <v>1821.5</v>
      </c>
      <c r="Q955" s="139">
        <v>0</v>
      </c>
      <c r="R955" s="139">
        <v>0</v>
      </c>
      <c r="S955" s="138">
        <v>0</v>
      </c>
      <c r="T955" s="139">
        <v>0</v>
      </c>
      <c r="U955" s="139">
        <v>0</v>
      </c>
      <c r="V955" s="139">
        <v>0</v>
      </c>
      <c r="W955" s="139">
        <v>228.3</v>
      </c>
      <c r="X955" s="242">
        <v>0</v>
      </c>
      <c r="Y955" s="243">
        <v>1966.0068999999999</v>
      </c>
      <c r="Z955" s="139">
        <v>1741.1815999999999</v>
      </c>
      <c r="AA955" s="139">
        <v>0</v>
      </c>
      <c r="AB955" s="139">
        <v>0</v>
      </c>
      <c r="AC955" s="139">
        <v>0</v>
      </c>
      <c r="AD955" s="149">
        <v>0</v>
      </c>
      <c r="AE955" s="139">
        <v>0</v>
      </c>
      <c r="AF955" s="139">
        <v>0</v>
      </c>
      <c r="AG955" s="140">
        <v>224.8253</v>
      </c>
      <c r="AH955" s="142">
        <v>0</v>
      </c>
      <c r="AI955" s="247">
        <v>-83.793100000000322</v>
      </c>
      <c r="AJ955" s="138">
        <v>-80.318400000000111</v>
      </c>
      <c r="AK955" s="138">
        <v>0</v>
      </c>
      <c r="AL955" s="138">
        <v>0</v>
      </c>
      <c r="AM955" s="138">
        <v>0</v>
      </c>
      <c r="AN955" s="138">
        <v>0</v>
      </c>
      <c r="AO955" s="138">
        <v>0</v>
      </c>
      <c r="AP955" s="138">
        <v>0</v>
      </c>
      <c r="AQ955" s="138">
        <v>-3.4747000000000128</v>
      </c>
      <c r="AR955" s="241">
        <v>0</v>
      </c>
      <c r="AS955" s="247">
        <v>95.912132891013741</v>
      </c>
      <c r="AT955" s="138">
        <v>95.590535273126548</v>
      </c>
      <c r="AU955" s="138">
        <v>0</v>
      </c>
      <c r="AV955" s="138">
        <v>0</v>
      </c>
      <c r="AW955" s="138">
        <v>0</v>
      </c>
      <c r="AX955" s="138">
        <v>0</v>
      </c>
      <c r="AY955" s="138">
        <v>0</v>
      </c>
      <c r="AZ955" s="138">
        <v>0</v>
      </c>
      <c r="BA955" s="138">
        <v>98.478011388523868</v>
      </c>
      <c r="BB955" s="241">
        <v>0</v>
      </c>
    </row>
    <row r="956" spans="1:54" s="174" customFormat="1" ht="18" customHeight="1" x14ac:dyDescent="0.25">
      <c r="A956" s="244">
        <v>21</v>
      </c>
      <c r="B956" s="245">
        <v>228500</v>
      </c>
      <c r="C956" s="238">
        <v>949</v>
      </c>
      <c r="D956" s="239" t="s">
        <v>2023</v>
      </c>
      <c r="E956" s="247">
        <v>2719.2</v>
      </c>
      <c r="F956" s="138">
        <v>2293.1</v>
      </c>
      <c r="G956" s="138">
        <v>0</v>
      </c>
      <c r="H956" s="138">
        <v>0</v>
      </c>
      <c r="I956" s="138">
        <v>0</v>
      </c>
      <c r="J956" s="138">
        <v>0</v>
      </c>
      <c r="K956" s="138">
        <v>0</v>
      </c>
      <c r="L956" s="138">
        <v>0</v>
      </c>
      <c r="M956" s="138">
        <v>426.1</v>
      </c>
      <c r="N956" s="241">
        <v>0</v>
      </c>
      <c r="O956" s="240">
        <v>2828.6000000000004</v>
      </c>
      <c r="P956" s="138">
        <v>2402.5</v>
      </c>
      <c r="Q956" s="139">
        <v>0</v>
      </c>
      <c r="R956" s="139">
        <v>0</v>
      </c>
      <c r="S956" s="138">
        <v>0</v>
      </c>
      <c r="T956" s="139">
        <v>0</v>
      </c>
      <c r="U956" s="139">
        <v>0</v>
      </c>
      <c r="V956" s="139">
        <v>0</v>
      </c>
      <c r="W956" s="139">
        <v>426.1</v>
      </c>
      <c r="X956" s="242">
        <v>0</v>
      </c>
      <c r="Y956" s="243">
        <v>2694.3063000000002</v>
      </c>
      <c r="Z956" s="139">
        <v>2268.395</v>
      </c>
      <c r="AA956" s="139">
        <v>0</v>
      </c>
      <c r="AB956" s="139">
        <v>0</v>
      </c>
      <c r="AC956" s="139">
        <v>0</v>
      </c>
      <c r="AD956" s="149">
        <v>0</v>
      </c>
      <c r="AE956" s="139">
        <v>0</v>
      </c>
      <c r="AF956" s="139">
        <v>0</v>
      </c>
      <c r="AG956" s="140">
        <v>425.91129999999998</v>
      </c>
      <c r="AH956" s="142">
        <v>0</v>
      </c>
      <c r="AI956" s="247">
        <v>-134.29370000000017</v>
      </c>
      <c r="AJ956" s="138">
        <v>-134.10500000000002</v>
      </c>
      <c r="AK956" s="138">
        <v>0</v>
      </c>
      <c r="AL956" s="138">
        <v>0</v>
      </c>
      <c r="AM956" s="138">
        <v>0</v>
      </c>
      <c r="AN956" s="138">
        <v>0</v>
      </c>
      <c r="AO956" s="138">
        <v>0</v>
      </c>
      <c r="AP956" s="138">
        <v>0</v>
      </c>
      <c r="AQ956" s="138">
        <v>-0.18870000000003984</v>
      </c>
      <c r="AR956" s="241">
        <v>0</v>
      </c>
      <c r="AS956" s="247">
        <v>95.252290885950643</v>
      </c>
      <c r="AT956" s="138">
        <v>94.418106139438081</v>
      </c>
      <c r="AU956" s="138">
        <v>0</v>
      </c>
      <c r="AV956" s="138">
        <v>0</v>
      </c>
      <c r="AW956" s="138">
        <v>0</v>
      </c>
      <c r="AX956" s="138">
        <v>0</v>
      </c>
      <c r="AY956" s="138">
        <v>0</v>
      </c>
      <c r="AZ956" s="138">
        <v>0</v>
      </c>
      <c r="BA956" s="138">
        <v>99.955714620980984</v>
      </c>
      <c r="BB956" s="241">
        <v>0</v>
      </c>
    </row>
    <row r="957" spans="1:54" s="174" customFormat="1" ht="18" customHeight="1" x14ac:dyDescent="0.25">
      <c r="A957" s="244">
        <v>0</v>
      </c>
      <c r="B957" s="244"/>
      <c r="C957" s="238">
        <v>950</v>
      </c>
      <c r="D957" s="239"/>
      <c r="E957" s="240">
        <v>0</v>
      </c>
      <c r="F957" s="138"/>
      <c r="G957" s="138"/>
      <c r="H957" s="138"/>
      <c r="I957" s="138"/>
      <c r="J957" s="138"/>
      <c r="K957" s="138"/>
      <c r="L957" s="138"/>
      <c r="M957" s="138"/>
      <c r="N957" s="241"/>
      <c r="O957" s="240">
        <v>0</v>
      </c>
      <c r="P957" s="138">
        <v>0</v>
      </c>
      <c r="Q957" s="139"/>
      <c r="R957" s="139"/>
      <c r="S957" s="138">
        <v>0</v>
      </c>
      <c r="T957" s="139">
        <v>0</v>
      </c>
      <c r="U957" s="139"/>
      <c r="V957" s="139"/>
      <c r="W957" s="139"/>
      <c r="X957" s="242"/>
      <c r="Y957" s="243">
        <v>0</v>
      </c>
      <c r="Z957" s="139">
        <v>0</v>
      </c>
      <c r="AA957" s="139"/>
      <c r="AB957" s="139"/>
      <c r="AC957" s="139">
        <v>0</v>
      </c>
      <c r="AD957" s="149">
        <v>0</v>
      </c>
      <c r="AE957" s="139"/>
      <c r="AF957" s="139"/>
      <c r="AG957" s="140"/>
      <c r="AH957" s="142"/>
      <c r="AI957" s="240">
        <v>0</v>
      </c>
      <c r="AJ957" s="138">
        <v>0</v>
      </c>
      <c r="AK957" s="138">
        <v>0</v>
      </c>
      <c r="AL957" s="138">
        <v>0</v>
      </c>
      <c r="AM957" s="138">
        <v>0</v>
      </c>
      <c r="AN957" s="138">
        <v>0</v>
      </c>
      <c r="AO957" s="138">
        <v>0</v>
      </c>
      <c r="AP957" s="138">
        <v>0</v>
      </c>
      <c r="AQ957" s="138">
        <v>0</v>
      </c>
      <c r="AR957" s="241">
        <v>0</v>
      </c>
      <c r="AS957" s="240">
        <v>0</v>
      </c>
      <c r="AT957" s="138">
        <v>0</v>
      </c>
      <c r="AU957" s="138">
        <v>0</v>
      </c>
      <c r="AV957" s="138">
        <v>0</v>
      </c>
      <c r="AW957" s="138">
        <v>0</v>
      </c>
      <c r="AX957" s="138">
        <v>0</v>
      </c>
      <c r="AY957" s="138">
        <v>0</v>
      </c>
      <c r="AZ957" s="138">
        <v>0</v>
      </c>
      <c r="BA957" s="138">
        <v>0</v>
      </c>
      <c r="BB957" s="241">
        <v>0</v>
      </c>
    </row>
    <row r="958" spans="1:54" s="174" customFormat="1" ht="18" customHeight="1" x14ac:dyDescent="0.25">
      <c r="A958" s="244">
        <v>20</v>
      </c>
      <c r="B958" s="245">
        <v>228700</v>
      </c>
      <c r="C958" s="238">
        <v>951</v>
      </c>
      <c r="D958" s="246" t="s">
        <v>1464</v>
      </c>
      <c r="E958" s="247">
        <v>105809.29999999999</v>
      </c>
      <c r="F958" s="144">
        <v>87181.2</v>
      </c>
      <c r="G958" s="144">
        <v>0</v>
      </c>
      <c r="H958" s="144">
        <v>1762.4</v>
      </c>
      <c r="I958" s="144">
        <v>2714.7000000000003</v>
      </c>
      <c r="J958" s="144">
        <v>0</v>
      </c>
      <c r="K958" s="144">
        <v>0</v>
      </c>
      <c r="L958" s="144">
        <v>0</v>
      </c>
      <c r="M958" s="144">
        <v>13375.099999999999</v>
      </c>
      <c r="N958" s="248">
        <v>775.9</v>
      </c>
      <c r="O958" s="247">
        <v>116603.40000000001</v>
      </c>
      <c r="P958" s="144">
        <v>97849.700000000012</v>
      </c>
      <c r="Q958" s="144">
        <v>0</v>
      </c>
      <c r="R958" s="144">
        <v>58.4</v>
      </c>
      <c r="S958" s="144">
        <v>1821.1</v>
      </c>
      <c r="T958" s="144">
        <v>2723.2000000000003</v>
      </c>
      <c r="U958" s="144">
        <v>0</v>
      </c>
      <c r="V958" s="144">
        <v>0</v>
      </c>
      <c r="W958" s="144">
        <v>13375.099999999999</v>
      </c>
      <c r="X958" s="248">
        <v>775.9</v>
      </c>
      <c r="Y958" s="247">
        <v>115771.5821</v>
      </c>
      <c r="Z958" s="144">
        <v>97453.104800000001</v>
      </c>
      <c r="AA958" s="144">
        <v>0</v>
      </c>
      <c r="AB958" s="144">
        <v>58.395000000000003</v>
      </c>
      <c r="AC958" s="144">
        <v>1800.0949000000001</v>
      </c>
      <c r="AD958" s="149">
        <v>2313.0616</v>
      </c>
      <c r="AE958" s="144">
        <v>0</v>
      </c>
      <c r="AF958" s="144">
        <v>0</v>
      </c>
      <c r="AG958" s="144">
        <v>13371.025799999999</v>
      </c>
      <c r="AH958" s="248">
        <v>775.9</v>
      </c>
      <c r="AI958" s="247">
        <v>-831.8179000000091</v>
      </c>
      <c r="AJ958" s="144">
        <v>-396.59520000001066</v>
      </c>
      <c r="AK958" s="144">
        <v>0</v>
      </c>
      <c r="AL958" s="144">
        <v>-4.9999999999954525E-3</v>
      </c>
      <c r="AM958" s="144">
        <v>-21.005099999999857</v>
      </c>
      <c r="AN958" s="144">
        <v>-410.13840000000027</v>
      </c>
      <c r="AO958" s="144">
        <v>0</v>
      </c>
      <c r="AP958" s="144">
        <v>0</v>
      </c>
      <c r="AQ958" s="144">
        <v>-4.0741999999991094</v>
      </c>
      <c r="AR958" s="248">
        <v>0</v>
      </c>
      <c r="AS958" s="247">
        <v>99.286626376246318</v>
      </c>
      <c r="AT958" s="144">
        <v>99.594689406303743</v>
      </c>
      <c r="AU958" s="144">
        <v>0</v>
      </c>
      <c r="AV958" s="144">
        <v>99.99143835616438</v>
      </c>
      <c r="AW958" s="144">
        <v>98.846570753939929</v>
      </c>
      <c r="AX958" s="144">
        <v>84.939101057579308</v>
      </c>
      <c r="AY958" s="144">
        <v>0</v>
      </c>
      <c r="AZ958" s="144">
        <v>0</v>
      </c>
      <c r="BA958" s="144">
        <v>99.969538919335193</v>
      </c>
      <c r="BB958" s="248">
        <v>100</v>
      </c>
    </row>
    <row r="959" spans="1:54" s="237" customFormat="1" ht="18" customHeight="1" x14ac:dyDescent="0.2">
      <c r="A959" s="244">
        <v>22</v>
      </c>
      <c r="B959" s="245">
        <v>228700</v>
      </c>
      <c r="C959" s="238">
        <v>952</v>
      </c>
      <c r="D959" s="246" t="s">
        <v>1265</v>
      </c>
      <c r="E959" s="247">
        <v>71966.600000000006</v>
      </c>
      <c r="F959" s="144">
        <v>57951.4</v>
      </c>
      <c r="G959" s="144">
        <v>0</v>
      </c>
      <c r="H959" s="144">
        <v>1762.4</v>
      </c>
      <c r="I959" s="144">
        <v>2663.4</v>
      </c>
      <c r="J959" s="144">
        <v>0</v>
      </c>
      <c r="K959" s="144">
        <v>0</v>
      </c>
      <c r="L959" s="144">
        <v>0</v>
      </c>
      <c r="M959" s="144">
        <v>8813.5</v>
      </c>
      <c r="N959" s="248">
        <v>775.9</v>
      </c>
      <c r="O959" s="247">
        <v>80025.299999999988</v>
      </c>
      <c r="P959" s="144">
        <v>65893</v>
      </c>
      <c r="Q959" s="144">
        <v>0</v>
      </c>
      <c r="R959" s="144">
        <v>58.4</v>
      </c>
      <c r="S959" s="144">
        <v>1821.1</v>
      </c>
      <c r="T959" s="144">
        <v>2663.4</v>
      </c>
      <c r="U959" s="144">
        <v>0</v>
      </c>
      <c r="V959" s="144">
        <v>0</v>
      </c>
      <c r="W959" s="144">
        <v>8813.5</v>
      </c>
      <c r="X959" s="248">
        <v>775.9</v>
      </c>
      <c r="Y959" s="247">
        <v>79542.996099999989</v>
      </c>
      <c r="Z959" s="144">
        <v>65830.124899999995</v>
      </c>
      <c r="AA959" s="144">
        <v>0</v>
      </c>
      <c r="AB959" s="144">
        <v>58.395000000000003</v>
      </c>
      <c r="AC959" s="144">
        <v>1800.0949000000001</v>
      </c>
      <c r="AD959" s="149">
        <v>2264.9812999999999</v>
      </c>
      <c r="AE959" s="144">
        <v>0</v>
      </c>
      <c r="AF959" s="144">
        <v>0</v>
      </c>
      <c r="AG959" s="144">
        <v>8813.5</v>
      </c>
      <c r="AH959" s="248">
        <v>775.9</v>
      </c>
      <c r="AI959" s="247">
        <v>-482.30389999999898</v>
      </c>
      <c r="AJ959" s="144">
        <v>-62.87510000000475</v>
      </c>
      <c r="AK959" s="144">
        <v>0</v>
      </c>
      <c r="AL959" s="144">
        <v>-4.9999999999954525E-3</v>
      </c>
      <c r="AM959" s="144">
        <v>-21.005099999999857</v>
      </c>
      <c r="AN959" s="144">
        <v>-398.41870000000017</v>
      </c>
      <c r="AO959" s="144">
        <v>0</v>
      </c>
      <c r="AP959" s="144">
        <v>0</v>
      </c>
      <c r="AQ959" s="144">
        <v>0</v>
      </c>
      <c r="AR959" s="248">
        <v>0</v>
      </c>
      <c r="AS959" s="247">
        <v>99.397310725483067</v>
      </c>
      <c r="AT959" s="144">
        <v>99.904580000910556</v>
      </c>
      <c r="AU959" s="144">
        <v>0</v>
      </c>
      <c r="AV959" s="144">
        <v>99.99143835616438</v>
      </c>
      <c r="AW959" s="144">
        <v>98.846570753939929</v>
      </c>
      <c r="AX959" s="144">
        <v>85.04097394308026</v>
      </c>
      <c r="AY959" s="144">
        <v>0</v>
      </c>
      <c r="AZ959" s="144">
        <v>0</v>
      </c>
      <c r="BA959" s="144">
        <v>100</v>
      </c>
      <c r="BB959" s="248">
        <v>100</v>
      </c>
    </row>
    <row r="960" spans="1:54" s="237" customFormat="1" ht="18" customHeight="1" x14ac:dyDescent="0.2">
      <c r="A960" s="244">
        <v>21</v>
      </c>
      <c r="B960" s="245">
        <v>228700</v>
      </c>
      <c r="C960" s="238">
        <v>953</v>
      </c>
      <c r="D960" s="246" t="s">
        <v>1266</v>
      </c>
      <c r="E960" s="247">
        <v>33842.699999999997</v>
      </c>
      <c r="F960" s="144">
        <v>29229.8</v>
      </c>
      <c r="G960" s="144">
        <v>0</v>
      </c>
      <c r="H960" s="144">
        <v>0</v>
      </c>
      <c r="I960" s="144">
        <v>51.3</v>
      </c>
      <c r="J960" s="144">
        <v>0</v>
      </c>
      <c r="K960" s="144">
        <v>0</v>
      </c>
      <c r="L960" s="144">
        <v>0</v>
      </c>
      <c r="M960" s="144">
        <v>4561.5999999999995</v>
      </c>
      <c r="N960" s="248">
        <v>0</v>
      </c>
      <c r="O960" s="247">
        <v>36578.100000000013</v>
      </c>
      <c r="P960" s="144">
        <v>31956.700000000004</v>
      </c>
      <c r="Q960" s="144">
        <v>0</v>
      </c>
      <c r="R960" s="144">
        <v>0</v>
      </c>
      <c r="S960" s="144">
        <v>0</v>
      </c>
      <c r="T960" s="144">
        <v>59.8</v>
      </c>
      <c r="U960" s="144">
        <v>0</v>
      </c>
      <c r="V960" s="144">
        <v>0</v>
      </c>
      <c r="W960" s="144">
        <v>4561.5999999999995</v>
      </c>
      <c r="X960" s="248">
        <v>0</v>
      </c>
      <c r="Y960" s="247">
        <v>36228.585999999996</v>
      </c>
      <c r="Z960" s="144">
        <v>31622.979899999998</v>
      </c>
      <c r="AA960" s="144">
        <v>0</v>
      </c>
      <c r="AB960" s="144">
        <v>0</v>
      </c>
      <c r="AC960" s="144">
        <v>0</v>
      </c>
      <c r="AD960" s="149">
        <v>48.080300000000001</v>
      </c>
      <c r="AE960" s="144">
        <v>0</v>
      </c>
      <c r="AF960" s="144">
        <v>0</v>
      </c>
      <c r="AG960" s="144">
        <v>4557.5257999999994</v>
      </c>
      <c r="AH960" s="248">
        <v>0</v>
      </c>
      <c r="AI960" s="247">
        <v>-349.5140000000174</v>
      </c>
      <c r="AJ960" s="144">
        <v>-333.72010000000591</v>
      </c>
      <c r="AK960" s="144">
        <v>0</v>
      </c>
      <c r="AL960" s="144">
        <v>0</v>
      </c>
      <c r="AM960" s="144">
        <v>0</v>
      </c>
      <c r="AN960" s="144">
        <v>-11.719699999999996</v>
      </c>
      <c r="AO960" s="144">
        <v>0</v>
      </c>
      <c r="AP960" s="144">
        <v>0</v>
      </c>
      <c r="AQ960" s="144">
        <v>-4.0742000000000189</v>
      </c>
      <c r="AR960" s="248">
        <v>0</v>
      </c>
      <c r="AS960" s="247">
        <v>99.044471965465632</v>
      </c>
      <c r="AT960" s="144">
        <v>98.955711634805837</v>
      </c>
      <c r="AU960" s="144">
        <v>0</v>
      </c>
      <c r="AV960" s="144">
        <v>0</v>
      </c>
      <c r="AW960" s="144">
        <v>0</v>
      </c>
      <c r="AX960" s="144">
        <v>80.401839464882954</v>
      </c>
      <c r="AY960" s="144">
        <v>0</v>
      </c>
      <c r="AZ960" s="144">
        <v>0</v>
      </c>
      <c r="BA960" s="144">
        <v>99.910684847421962</v>
      </c>
      <c r="BB960" s="248">
        <v>0</v>
      </c>
    </row>
    <row r="961" spans="1:54" s="174" customFormat="1" ht="27.75" customHeight="1" x14ac:dyDescent="0.25">
      <c r="A961" s="244">
        <v>22</v>
      </c>
      <c r="B961" s="245">
        <v>228700</v>
      </c>
      <c r="C961" s="238">
        <v>954</v>
      </c>
      <c r="D961" s="239" t="s">
        <v>1291</v>
      </c>
      <c r="E961" s="247">
        <v>71966.600000000006</v>
      </c>
      <c r="F961" s="138">
        <v>57951.4</v>
      </c>
      <c r="G961" s="138">
        <v>0</v>
      </c>
      <c r="H961" s="138">
        <v>1762.4</v>
      </c>
      <c r="I961" s="138">
        <v>2663.4</v>
      </c>
      <c r="J961" s="138">
        <v>0</v>
      </c>
      <c r="K961" s="138">
        <v>0</v>
      </c>
      <c r="L961" s="138">
        <v>0</v>
      </c>
      <c r="M961" s="138">
        <v>8813.5</v>
      </c>
      <c r="N961" s="241">
        <v>775.9</v>
      </c>
      <c r="O961" s="240">
        <v>80025.299999999988</v>
      </c>
      <c r="P961" s="138">
        <v>65893</v>
      </c>
      <c r="Q961" s="139">
        <v>0</v>
      </c>
      <c r="R961" s="139">
        <v>58.4</v>
      </c>
      <c r="S961" s="138">
        <v>1821.1</v>
      </c>
      <c r="T961" s="139">
        <v>2663.4</v>
      </c>
      <c r="U961" s="139">
        <v>0</v>
      </c>
      <c r="V961" s="139">
        <v>0</v>
      </c>
      <c r="W961" s="139">
        <v>8813.5</v>
      </c>
      <c r="X961" s="242">
        <v>775.9</v>
      </c>
      <c r="Y961" s="243">
        <v>79542.996099999989</v>
      </c>
      <c r="Z961" s="139">
        <v>65830.124899999995</v>
      </c>
      <c r="AA961" s="139">
        <v>0</v>
      </c>
      <c r="AB961" s="139">
        <v>58.395000000000003</v>
      </c>
      <c r="AC961" s="139">
        <v>1800.0949000000001</v>
      </c>
      <c r="AD961" s="149">
        <v>2264.9812999999999</v>
      </c>
      <c r="AE961" s="139">
        <v>0</v>
      </c>
      <c r="AF961" s="139">
        <v>0</v>
      </c>
      <c r="AG961" s="140">
        <v>8813.5</v>
      </c>
      <c r="AH961" s="142">
        <v>775.9</v>
      </c>
      <c r="AI961" s="247">
        <v>-482.30389999999898</v>
      </c>
      <c r="AJ961" s="138">
        <v>-62.87510000000475</v>
      </c>
      <c r="AK961" s="138">
        <v>0</v>
      </c>
      <c r="AL961" s="138">
        <v>-4.9999999999954525E-3</v>
      </c>
      <c r="AM961" s="138">
        <v>-21.005099999999857</v>
      </c>
      <c r="AN961" s="138">
        <v>-398.41870000000017</v>
      </c>
      <c r="AO961" s="138">
        <v>0</v>
      </c>
      <c r="AP961" s="138">
        <v>0</v>
      </c>
      <c r="AQ961" s="138">
        <v>0</v>
      </c>
      <c r="AR961" s="241">
        <v>0</v>
      </c>
      <c r="AS961" s="247">
        <v>99.397310725483067</v>
      </c>
      <c r="AT961" s="138">
        <v>99.904580000910556</v>
      </c>
      <c r="AU961" s="138">
        <v>0</v>
      </c>
      <c r="AV961" s="138">
        <v>99.99143835616438</v>
      </c>
      <c r="AW961" s="138">
        <v>98.846570753939929</v>
      </c>
      <c r="AX961" s="138">
        <v>85.04097394308026</v>
      </c>
      <c r="AY961" s="138">
        <v>0</v>
      </c>
      <c r="AZ961" s="138">
        <v>0</v>
      </c>
      <c r="BA961" s="138">
        <v>100</v>
      </c>
      <c r="BB961" s="241">
        <v>100</v>
      </c>
    </row>
    <row r="962" spans="1:54" s="174" customFormat="1" ht="18" customHeight="1" x14ac:dyDescent="0.25">
      <c r="A962" s="244">
        <v>21</v>
      </c>
      <c r="B962" s="245">
        <v>228700</v>
      </c>
      <c r="C962" s="238">
        <v>955</v>
      </c>
      <c r="D962" s="239" t="s">
        <v>2024</v>
      </c>
      <c r="E962" s="247">
        <v>1391</v>
      </c>
      <c r="F962" s="138">
        <v>1214.4000000000001</v>
      </c>
      <c r="G962" s="138">
        <v>0</v>
      </c>
      <c r="H962" s="138">
        <v>0</v>
      </c>
      <c r="I962" s="138">
        <v>0</v>
      </c>
      <c r="J962" s="138">
        <v>0</v>
      </c>
      <c r="K962" s="138">
        <v>0</v>
      </c>
      <c r="L962" s="138">
        <v>0</v>
      </c>
      <c r="M962" s="138">
        <v>176.6</v>
      </c>
      <c r="N962" s="241">
        <v>0</v>
      </c>
      <c r="O962" s="240">
        <v>1594.6</v>
      </c>
      <c r="P962" s="138">
        <v>1418</v>
      </c>
      <c r="Q962" s="139">
        <v>0</v>
      </c>
      <c r="R962" s="139">
        <v>0</v>
      </c>
      <c r="S962" s="138">
        <v>0</v>
      </c>
      <c r="T962" s="139">
        <v>0</v>
      </c>
      <c r="U962" s="139">
        <v>0</v>
      </c>
      <c r="V962" s="139">
        <v>0</v>
      </c>
      <c r="W962" s="139">
        <v>176.6</v>
      </c>
      <c r="X962" s="242">
        <v>0</v>
      </c>
      <c r="Y962" s="243">
        <v>1594.6</v>
      </c>
      <c r="Z962" s="139">
        <v>1418</v>
      </c>
      <c r="AA962" s="139">
        <v>0</v>
      </c>
      <c r="AB962" s="139">
        <v>0</v>
      </c>
      <c r="AC962" s="139">
        <v>0</v>
      </c>
      <c r="AD962" s="149">
        <v>0</v>
      </c>
      <c r="AE962" s="139">
        <v>0</v>
      </c>
      <c r="AF962" s="139">
        <v>0</v>
      </c>
      <c r="AG962" s="140">
        <v>176.6</v>
      </c>
      <c r="AH962" s="142">
        <v>0</v>
      </c>
      <c r="AI962" s="247">
        <v>0</v>
      </c>
      <c r="AJ962" s="138">
        <v>0</v>
      </c>
      <c r="AK962" s="138">
        <v>0</v>
      </c>
      <c r="AL962" s="138">
        <v>0</v>
      </c>
      <c r="AM962" s="138">
        <v>0</v>
      </c>
      <c r="AN962" s="138">
        <v>0</v>
      </c>
      <c r="AO962" s="138">
        <v>0</v>
      </c>
      <c r="AP962" s="138">
        <v>0</v>
      </c>
      <c r="AQ962" s="138">
        <v>0</v>
      </c>
      <c r="AR962" s="241">
        <v>0</v>
      </c>
      <c r="AS962" s="247">
        <v>100</v>
      </c>
      <c r="AT962" s="138">
        <v>100</v>
      </c>
      <c r="AU962" s="138">
        <v>0</v>
      </c>
      <c r="AV962" s="138">
        <v>0</v>
      </c>
      <c r="AW962" s="138">
        <v>0</v>
      </c>
      <c r="AX962" s="138">
        <v>0</v>
      </c>
      <c r="AY962" s="138">
        <v>0</v>
      </c>
      <c r="AZ962" s="138">
        <v>0</v>
      </c>
      <c r="BA962" s="138">
        <v>100</v>
      </c>
      <c r="BB962" s="241">
        <v>0</v>
      </c>
    </row>
    <row r="963" spans="1:54" s="174" customFormat="1" ht="18" customHeight="1" x14ac:dyDescent="0.25">
      <c r="A963" s="244">
        <v>21</v>
      </c>
      <c r="B963" s="245">
        <v>228700</v>
      </c>
      <c r="C963" s="238">
        <v>956</v>
      </c>
      <c r="D963" s="239" t="s">
        <v>2025</v>
      </c>
      <c r="E963" s="247">
        <v>2050</v>
      </c>
      <c r="F963" s="138">
        <v>1807.2</v>
      </c>
      <c r="G963" s="138">
        <v>0</v>
      </c>
      <c r="H963" s="138">
        <v>0</v>
      </c>
      <c r="I963" s="138">
        <v>0</v>
      </c>
      <c r="J963" s="138">
        <v>0</v>
      </c>
      <c r="K963" s="138">
        <v>0</v>
      </c>
      <c r="L963" s="138">
        <v>0</v>
      </c>
      <c r="M963" s="138">
        <v>242.8</v>
      </c>
      <c r="N963" s="241">
        <v>0</v>
      </c>
      <c r="O963" s="240">
        <v>2470.6000000000004</v>
      </c>
      <c r="P963" s="138">
        <v>2227.8000000000002</v>
      </c>
      <c r="Q963" s="139">
        <v>0</v>
      </c>
      <c r="R963" s="139">
        <v>0</v>
      </c>
      <c r="S963" s="138">
        <v>0</v>
      </c>
      <c r="T963" s="139">
        <v>0</v>
      </c>
      <c r="U963" s="139">
        <v>0</v>
      </c>
      <c r="V963" s="139">
        <v>0</v>
      </c>
      <c r="W963" s="139">
        <v>242.8</v>
      </c>
      <c r="X963" s="242">
        <v>0</v>
      </c>
      <c r="Y963" s="243">
        <v>2469.645</v>
      </c>
      <c r="Z963" s="139">
        <v>2227.8000000000002</v>
      </c>
      <c r="AA963" s="139">
        <v>0</v>
      </c>
      <c r="AB963" s="139">
        <v>0</v>
      </c>
      <c r="AC963" s="139">
        <v>0</v>
      </c>
      <c r="AD963" s="149">
        <v>0</v>
      </c>
      <c r="AE963" s="139">
        <v>0</v>
      </c>
      <c r="AF963" s="139">
        <v>0</v>
      </c>
      <c r="AG963" s="140">
        <v>241.845</v>
      </c>
      <c r="AH963" s="142">
        <v>0</v>
      </c>
      <c r="AI963" s="247">
        <v>-0.95500000000038199</v>
      </c>
      <c r="AJ963" s="138">
        <v>0</v>
      </c>
      <c r="AK963" s="138">
        <v>0</v>
      </c>
      <c r="AL963" s="138">
        <v>0</v>
      </c>
      <c r="AM963" s="138">
        <v>0</v>
      </c>
      <c r="AN963" s="138">
        <v>0</v>
      </c>
      <c r="AO963" s="138">
        <v>0</v>
      </c>
      <c r="AP963" s="138">
        <v>0</v>
      </c>
      <c r="AQ963" s="138">
        <v>-0.95500000000001251</v>
      </c>
      <c r="AR963" s="241">
        <v>0</v>
      </c>
      <c r="AS963" s="247">
        <v>99.961345422164641</v>
      </c>
      <c r="AT963" s="138">
        <v>100</v>
      </c>
      <c r="AU963" s="138">
        <v>0</v>
      </c>
      <c r="AV963" s="138">
        <v>0</v>
      </c>
      <c r="AW963" s="138">
        <v>0</v>
      </c>
      <c r="AX963" s="138">
        <v>0</v>
      </c>
      <c r="AY963" s="138">
        <v>0</v>
      </c>
      <c r="AZ963" s="138">
        <v>0</v>
      </c>
      <c r="BA963" s="138">
        <v>99.606672158154851</v>
      </c>
      <c r="BB963" s="241">
        <v>0</v>
      </c>
    </row>
    <row r="964" spans="1:54" s="174" customFormat="1" ht="18" customHeight="1" x14ac:dyDescent="0.25">
      <c r="A964" s="244">
        <v>21</v>
      </c>
      <c r="B964" s="245">
        <v>228700</v>
      </c>
      <c r="C964" s="238">
        <v>957</v>
      </c>
      <c r="D964" s="239" t="s">
        <v>2026</v>
      </c>
      <c r="E964" s="247">
        <v>87.8</v>
      </c>
      <c r="F964" s="138">
        <v>0</v>
      </c>
      <c r="G964" s="138">
        <v>0</v>
      </c>
      <c r="H964" s="138">
        <v>0</v>
      </c>
      <c r="I964" s="138">
        <v>0</v>
      </c>
      <c r="J964" s="138">
        <v>0</v>
      </c>
      <c r="K964" s="138">
        <v>0</v>
      </c>
      <c r="L964" s="138">
        <v>0</v>
      </c>
      <c r="M964" s="138">
        <v>87.8</v>
      </c>
      <c r="N964" s="241">
        <v>0</v>
      </c>
      <c r="O964" s="240">
        <v>87.8</v>
      </c>
      <c r="P964" s="138">
        <v>0</v>
      </c>
      <c r="Q964" s="139">
        <v>0</v>
      </c>
      <c r="R964" s="139">
        <v>0</v>
      </c>
      <c r="S964" s="138">
        <v>0</v>
      </c>
      <c r="T964" s="139">
        <v>0</v>
      </c>
      <c r="U964" s="139">
        <v>0</v>
      </c>
      <c r="V964" s="139">
        <v>0</v>
      </c>
      <c r="W964" s="139">
        <v>87.8</v>
      </c>
      <c r="X964" s="242">
        <v>0</v>
      </c>
      <c r="Y964" s="243">
        <v>87.6</v>
      </c>
      <c r="Z964" s="139">
        <v>0</v>
      </c>
      <c r="AA964" s="139">
        <v>0</v>
      </c>
      <c r="AB964" s="139">
        <v>0</v>
      </c>
      <c r="AC964" s="139">
        <v>0</v>
      </c>
      <c r="AD964" s="149">
        <v>0</v>
      </c>
      <c r="AE964" s="139">
        <v>0</v>
      </c>
      <c r="AF964" s="139">
        <v>0</v>
      </c>
      <c r="AG964" s="140">
        <v>87.6</v>
      </c>
      <c r="AH964" s="142">
        <v>0</v>
      </c>
      <c r="AI964" s="247">
        <v>-0.20000000000000284</v>
      </c>
      <c r="AJ964" s="138">
        <v>0</v>
      </c>
      <c r="AK964" s="138">
        <v>0</v>
      </c>
      <c r="AL964" s="138">
        <v>0</v>
      </c>
      <c r="AM964" s="138">
        <v>0</v>
      </c>
      <c r="AN964" s="138">
        <v>0</v>
      </c>
      <c r="AO964" s="138">
        <v>0</v>
      </c>
      <c r="AP964" s="138">
        <v>0</v>
      </c>
      <c r="AQ964" s="138">
        <v>-0.20000000000000284</v>
      </c>
      <c r="AR964" s="241">
        <v>0</v>
      </c>
      <c r="AS964" s="247">
        <v>99.772209567198175</v>
      </c>
      <c r="AT964" s="138">
        <v>0</v>
      </c>
      <c r="AU964" s="138">
        <v>0</v>
      </c>
      <c r="AV964" s="138">
        <v>0</v>
      </c>
      <c r="AW964" s="138">
        <v>0</v>
      </c>
      <c r="AX964" s="138">
        <v>0</v>
      </c>
      <c r="AY964" s="138">
        <v>0</v>
      </c>
      <c r="AZ964" s="138">
        <v>0</v>
      </c>
      <c r="BA964" s="138">
        <v>99.772209567198175</v>
      </c>
      <c r="BB964" s="241">
        <v>0</v>
      </c>
    </row>
    <row r="965" spans="1:54" s="174" customFormat="1" ht="18" customHeight="1" x14ac:dyDescent="0.25">
      <c r="A965" s="244">
        <v>21</v>
      </c>
      <c r="B965" s="245">
        <v>228700</v>
      </c>
      <c r="C965" s="238">
        <v>958</v>
      </c>
      <c r="D965" s="239" t="s">
        <v>2027</v>
      </c>
      <c r="E965" s="247">
        <v>904.6</v>
      </c>
      <c r="F965" s="138">
        <v>797.6</v>
      </c>
      <c r="G965" s="138">
        <v>0</v>
      </c>
      <c r="H965" s="138">
        <v>0</v>
      </c>
      <c r="I965" s="138">
        <v>0</v>
      </c>
      <c r="J965" s="138">
        <v>0</v>
      </c>
      <c r="K965" s="138">
        <v>0</v>
      </c>
      <c r="L965" s="138">
        <v>0</v>
      </c>
      <c r="M965" s="138">
        <v>107</v>
      </c>
      <c r="N965" s="241">
        <v>0</v>
      </c>
      <c r="O965" s="240">
        <v>1067.3000000000004</v>
      </c>
      <c r="P965" s="138">
        <v>960.30000000000007</v>
      </c>
      <c r="Q965" s="139">
        <v>0</v>
      </c>
      <c r="R965" s="139">
        <v>0</v>
      </c>
      <c r="S965" s="138">
        <v>0</v>
      </c>
      <c r="T965" s="139">
        <v>0</v>
      </c>
      <c r="U965" s="139">
        <v>0</v>
      </c>
      <c r="V965" s="139">
        <v>0</v>
      </c>
      <c r="W965" s="139">
        <v>107</v>
      </c>
      <c r="X965" s="242">
        <v>0</v>
      </c>
      <c r="Y965" s="243">
        <v>1010.85</v>
      </c>
      <c r="Z965" s="139">
        <v>903.98210000000006</v>
      </c>
      <c r="AA965" s="139">
        <v>0</v>
      </c>
      <c r="AB965" s="139">
        <v>0</v>
      </c>
      <c r="AC965" s="139">
        <v>0</v>
      </c>
      <c r="AD965" s="149">
        <v>0</v>
      </c>
      <c r="AE965" s="139">
        <v>0</v>
      </c>
      <c r="AF965" s="139">
        <v>0</v>
      </c>
      <c r="AG965" s="140">
        <v>106.86790000000001</v>
      </c>
      <c r="AH965" s="142">
        <v>0</v>
      </c>
      <c r="AI965" s="247">
        <v>-56.450000000000387</v>
      </c>
      <c r="AJ965" s="138">
        <v>-56.317900000000009</v>
      </c>
      <c r="AK965" s="138">
        <v>0</v>
      </c>
      <c r="AL965" s="138">
        <v>0</v>
      </c>
      <c r="AM965" s="138">
        <v>0</v>
      </c>
      <c r="AN965" s="138">
        <v>0</v>
      </c>
      <c r="AO965" s="138">
        <v>0</v>
      </c>
      <c r="AP965" s="138">
        <v>0</v>
      </c>
      <c r="AQ965" s="138">
        <v>-0.13209999999999411</v>
      </c>
      <c r="AR965" s="241">
        <v>0</v>
      </c>
      <c r="AS965" s="247">
        <v>94.710952871732374</v>
      </c>
      <c r="AT965" s="138">
        <v>94.135384775590964</v>
      </c>
      <c r="AU965" s="138">
        <v>0</v>
      </c>
      <c r="AV965" s="138">
        <v>0</v>
      </c>
      <c r="AW965" s="138">
        <v>0</v>
      </c>
      <c r="AX965" s="138">
        <v>0</v>
      </c>
      <c r="AY965" s="138">
        <v>0</v>
      </c>
      <c r="AZ965" s="138">
        <v>0</v>
      </c>
      <c r="BA965" s="138">
        <v>99.876542056074769</v>
      </c>
      <c r="BB965" s="241">
        <v>0</v>
      </c>
    </row>
    <row r="966" spans="1:54" s="174" customFormat="1" ht="18" customHeight="1" x14ac:dyDescent="0.25">
      <c r="A966" s="244">
        <v>21</v>
      </c>
      <c r="B966" s="245">
        <v>228700</v>
      </c>
      <c r="C966" s="238">
        <v>959</v>
      </c>
      <c r="D966" s="239" t="s">
        <v>2028</v>
      </c>
      <c r="E966" s="247">
        <v>755.5</v>
      </c>
      <c r="F966" s="138">
        <v>652.70000000000005</v>
      </c>
      <c r="G966" s="138">
        <v>0</v>
      </c>
      <c r="H966" s="138">
        <v>0</v>
      </c>
      <c r="I966" s="138">
        <v>0</v>
      </c>
      <c r="J966" s="138">
        <v>0</v>
      </c>
      <c r="K966" s="138">
        <v>0</v>
      </c>
      <c r="L966" s="138">
        <v>0</v>
      </c>
      <c r="M966" s="138">
        <v>102.8</v>
      </c>
      <c r="N966" s="241">
        <v>0</v>
      </c>
      <c r="O966" s="240">
        <v>816.99999999999989</v>
      </c>
      <c r="P966" s="138">
        <v>714.19999999999993</v>
      </c>
      <c r="Q966" s="139">
        <v>0</v>
      </c>
      <c r="R966" s="139">
        <v>0</v>
      </c>
      <c r="S966" s="138">
        <v>0</v>
      </c>
      <c r="T966" s="139">
        <v>0</v>
      </c>
      <c r="U966" s="139">
        <v>0</v>
      </c>
      <c r="V966" s="139">
        <v>0</v>
      </c>
      <c r="W966" s="139">
        <v>102.8</v>
      </c>
      <c r="X966" s="242">
        <v>0</v>
      </c>
      <c r="Y966" s="243">
        <v>816.99999999999989</v>
      </c>
      <c r="Z966" s="139">
        <v>714.19999999999993</v>
      </c>
      <c r="AA966" s="139">
        <v>0</v>
      </c>
      <c r="AB966" s="139">
        <v>0</v>
      </c>
      <c r="AC966" s="139">
        <v>0</v>
      </c>
      <c r="AD966" s="149">
        <v>0</v>
      </c>
      <c r="AE966" s="139">
        <v>0</v>
      </c>
      <c r="AF966" s="139">
        <v>0</v>
      </c>
      <c r="AG966" s="140">
        <v>102.8</v>
      </c>
      <c r="AH966" s="142">
        <v>0</v>
      </c>
      <c r="AI966" s="247">
        <v>0</v>
      </c>
      <c r="AJ966" s="138">
        <v>0</v>
      </c>
      <c r="AK966" s="138">
        <v>0</v>
      </c>
      <c r="AL966" s="138">
        <v>0</v>
      </c>
      <c r="AM966" s="138">
        <v>0</v>
      </c>
      <c r="AN966" s="138">
        <v>0</v>
      </c>
      <c r="AO966" s="138">
        <v>0</v>
      </c>
      <c r="AP966" s="138">
        <v>0</v>
      </c>
      <c r="AQ966" s="138">
        <v>0</v>
      </c>
      <c r="AR966" s="241">
        <v>0</v>
      </c>
      <c r="AS966" s="247">
        <v>100</v>
      </c>
      <c r="AT966" s="138">
        <v>100</v>
      </c>
      <c r="AU966" s="138">
        <v>0</v>
      </c>
      <c r="AV966" s="138">
        <v>0</v>
      </c>
      <c r="AW966" s="138">
        <v>0</v>
      </c>
      <c r="AX966" s="138">
        <v>0</v>
      </c>
      <c r="AY966" s="138">
        <v>0</v>
      </c>
      <c r="AZ966" s="138">
        <v>0</v>
      </c>
      <c r="BA966" s="138">
        <v>100</v>
      </c>
      <c r="BB966" s="241">
        <v>0</v>
      </c>
    </row>
    <row r="967" spans="1:54" s="174" customFormat="1" ht="18" customHeight="1" x14ac:dyDescent="0.25">
      <c r="A967" s="244">
        <v>21</v>
      </c>
      <c r="B967" s="245">
        <v>228700</v>
      </c>
      <c r="C967" s="238">
        <v>960</v>
      </c>
      <c r="D967" s="239" t="s">
        <v>2029</v>
      </c>
      <c r="E967" s="247">
        <v>1119</v>
      </c>
      <c r="F967" s="138">
        <v>912.8</v>
      </c>
      <c r="G967" s="138">
        <v>0</v>
      </c>
      <c r="H967" s="138">
        <v>0</v>
      </c>
      <c r="I967" s="138">
        <v>0</v>
      </c>
      <c r="J967" s="138">
        <v>0</v>
      </c>
      <c r="K967" s="138">
        <v>0</v>
      </c>
      <c r="L967" s="138">
        <v>0</v>
      </c>
      <c r="M967" s="138">
        <v>206.2</v>
      </c>
      <c r="N967" s="241">
        <v>0</v>
      </c>
      <c r="O967" s="240">
        <v>1142.8999999999999</v>
      </c>
      <c r="P967" s="138">
        <v>936.7</v>
      </c>
      <c r="Q967" s="139">
        <v>0</v>
      </c>
      <c r="R967" s="139">
        <v>0</v>
      </c>
      <c r="S967" s="138">
        <v>0</v>
      </c>
      <c r="T967" s="139">
        <v>0</v>
      </c>
      <c r="U967" s="139">
        <v>0</v>
      </c>
      <c r="V967" s="139">
        <v>0</v>
      </c>
      <c r="W967" s="139">
        <v>206.2</v>
      </c>
      <c r="X967" s="242">
        <v>0</v>
      </c>
      <c r="Y967" s="243">
        <v>1142.9000000000001</v>
      </c>
      <c r="Z967" s="139">
        <v>936.7</v>
      </c>
      <c r="AA967" s="139">
        <v>0</v>
      </c>
      <c r="AB967" s="139">
        <v>0</v>
      </c>
      <c r="AC967" s="139">
        <v>0</v>
      </c>
      <c r="AD967" s="149">
        <v>0</v>
      </c>
      <c r="AE967" s="139">
        <v>0</v>
      </c>
      <c r="AF967" s="139">
        <v>0</v>
      </c>
      <c r="AG967" s="140">
        <v>206.2</v>
      </c>
      <c r="AH967" s="142">
        <v>0</v>
      </c>
      <c r="AI967" s="247">
        <v>0</v>
      </c>
      <c r="AJ967" s="138">
        <v>0</v>
      </c>
      <c r="AK967" s="138">
        <v>0</v>
      </c>
      <c r="AL967" s="138">
        <v>0</v>
      </c>
      <c r="AM967" s="138">
        <v>0</v>
      </c>
      <c r="AN967" s="138">
        <v>0</v>
      </c>
      <c r="AO967" s="138">
        <v>0</v>
      </c>
      <c r="AP967" s="138">
        <v>0</v>
      </c>
      <c r="AQ967" s="138">
        <v>0</v>
      </c>
      <c r="AR967" s="241">
        <v>0</v>
      </c>
      <c r="AS967" s="247">
        <v>100.00000000000003</v>
      </c>
      <c r="AT967" s="138">
        <v>100</v>
      </c>
      <c r="AU967" s="138">
        <v>0</v>
      </c>
      <c r="AV967" s="138">
        <v>0</v>
      </c>
      <c r="AW967" s="138">
        <v>0</v>
      </c>
      <c r="AX967" s="138">
        <v>0</v>
      </c>
      <c r="AY967" s="138">
        <v>0</v>
      </c>
      <c r="AZ967" s="138">
        <v>0</v>
      </c>
      <c r="BA967" s="138">
        <v>100</v>
      </c>
      <c r="BB967" s="241">
        <v>0</v>
      </c>
    </row>
    <row r="968" spans="1:54" s="174" customFormat="1" ht="18" customHeight="1" x14ac:dyDescent="0.25">
      <c r="A968" s="244">
        <v>21</v>
      </c>
      <c r="B968" s="245">
        <v>228700</v>
      </c>
      <c r="C968" s="238">
        <v>961</v>
      </c>
      <c r="D968" s="239" t="s">
        <v>2030</v>
      </c>
      <c r="E968" s="247">
        <v>879.2</v>
      </c>
      <c r="F968" s="138">
        <v>770.6</v>
      </c>
      <c r="G968" s="138">
        <v>0</v>
      </c>
      <c r="H968" s="138">
        <v>0</v>
      </c>
      <c r="I968" s="138">
        <v>0</v>
      </c>
      <c r="J968" s="138">
        <v>0</v>
      </c>
      <c r="K968" s="138">
        <v>0</v>
      </c>
      <c r="L968" s="138">
        <v>0</v>
      </c>
      <c r="M968" s="138">
        <v>108.6</v>
      </c>
      <c r="N968" s="241">
        <v>0</v>
      </c>
      <c r="O968" s="240">
        <v>987.99999999999977</v>
      </c>
      <c r="P968" s="138">
        <v>879.4</v>
      </c>
      <c r="Q968" s="139">
        <v>0</v>
      </c>
      <c r="R968" s="139">
        <v>0</v>
      </c>
      <c r="S968" s="138">
        <v>0</v>
      </c>
      <c r="T968" s="139">
        <v>0</v>
      </c>
      <c r="U968" s="139">
        <v>0</v>
      </c>
      <c r="V968" s="139">
        <v>0</v>
      </c>
      <c r="W968" s="139">
        <v>108.6</v>
      </c>
      <c r="X968" s="242">
        <v>0</v>
      </c>
      <c r="Y968" s="243">
        <v>988</v>
      </c>
      <c r="Z968" s="139">
        <v>879.4</v>
      </c>
      <c r="AA968" s="139">
        <v>0</v>
      </c>
      <c r="AB968" s="139">
        <v>0</v>
      </c>
      <c r="AC968" s="139">
        <v>0</v>
      </c>
      <c r="AD968" s="149">
        <v>0</v>
      </c>
      <c r="AE968" s="139">
        <v>0</v>
      </c>
      <c r="AF968" s="139">
        <v>0</v>
      </c>
      <c r="AG968" s="140">
        <v>108.6</v>
      </c>
      <c r="AH968" s="142">
        <v>0</v>
      </c>
      <c r="AI968" s="247">
        <v>0</v>
      </c>
      <c r="AJ968" s="138">
        <v>0</v>
      </c>
      <c r="AK968" s="138">
        <v>0</v>
      </c>
      <c r="AL968" s="138">
        <v>0</v>
      </c>
      <c r="AM968" s="138">
        <v>0</v>
      </c>
      <c r="AN968" s="138">
        <v>0</v>
      </c>
      <c r="AO968" s="138">
        <v>0</v>
      </c>
      <c r="AP968" s="138">
        <v>0</v>
      </c>
      <c r="AQ968" s="138">
        <v>0</v>
      </c>
      <c r="AR968" s="241">
        <v>0</v>
      </c>
      <c r="AS968" s="247">
        <v>100.00000000000003</v>
      </c>
      <c r="AT968" s="138">
        <v>100</v>
      </c>
      <c r="AU968" s="138">
        <v>0</v>
      </c>
      <c r="AV968" s="138">
        <v>0</v>
      </c>
      <c r="AW968" s="138">
        <v>0</v>
      </c>
      <c r="AX968" s="138">
        <v>0</v>
      </c>
      <c r="AY968" s="138">
        <v>0</v>
      </c>
      <c r="AZ968" s="138">
        <v>0</v>
      </c>
      <c r="BA968" s="138">
        <v>100</v>
      </c>
      <c r="BB968" s="241">
        <v>0</v>
      </c>
    </row>
    <row r="969" spans="1:54" s="174" customFormat="1" ht="18" customHeight="1" x14ac:dyDescent="0.25">
      <c r="A969" s="244">
        <v>21</v>
      </c>
      <c r="B969" s="245">
        <v>228700</v>
      </c>
      <c r="C969" s="238">
        <v>962</v>
      </c>
      <c r="D969" s="239" t="s">
        <v>2031</v>
      </c>
      <c r="E969" s="247">
        <v>2256.3000000000002</v>
      </c>
      <c r="F969" s="138">
        <v>1924.5</v>
      </c>
      <c r="G969" s="138">
        <v>0</v>
      </c>
      <c r="H969" s="138">
        <v>0</v>
      </c>
      <c r="I969" s="138">
        <v>0</v>
      </c>
      <c r="J969" s="138">
        <v>0</v>
      </c>
      <c r="K969" s="138">
        <v>0</v>
      </c>
      <c r="L969" s="138">
        <v>0</v>
      </c>
      <c r="M969" s="138">
        <v>331.8</v>
      </c>
      <c r="N969" s="241">
        <v>0</v>
      </c>
      <c r="O969" s="240">
        <v>2279</v>
      </c>
      <c r="P969" s="138">
        <v>1947.2</v>
      </c>
      <c r="Q969" s="139">
        <v>0</v>
      </c>
      <c r="R969" s="139">
        <v>0</v>
      </c>
      <c r="S969" s="138">
        <v>0</v>
      </c>
      <c r="T969" s="139">
        <v>0</v>
      </c>
      <c r="U969" s="139">
        <v>0</v>
      </c>
      <c r="V969" s="139">
        <v>0</v>
      </c>
      <c r="W969" s="139">
        <v>331.8</v>
      </c>
      <c r="X969" s="242">
        <v>0</v>
      </c>
      <c r="Y969" s="243">
        <v>2279</v>
      </c>
      <c r="Z969" s="139">
        <v>1947.2</v>
      </c>
      <c r="AA969" s="139">
        <v>0</v>
      </c>
      <c r="AB969" s="139">
        <v>0</v>
      </c>
      <c r="AC969" s="139">
        <v>0</v>
      </c>
      <c r="AD969" s="149">
        <v>0</v>
      </c>
      <c r="AE969" s="139">
        <v>0</v>
      </c>
      <c r="AF969" s="139">
        <v>0</v>
      </c>
      <c r="AG969" s="140">
        <v>331.8</v>
      </c>
      <c r="AH969" s="142">
        <v>0</v>
      </c>
      <c r="AI969" s="247">
        <v>0</v>
      </c>
      <c r="AJ969" s="138">
        <v>0</v>
      </c>
      <c r="AK969" s="138">
        <v>0</v>
      </c>
      <c r="AL969" s="138">
        <v>0</v>
      </c>
      <c r="AM969" s="138">
        <v>0</v>
      </c>
      <c r="AN969" s="138">
        <v>0</v>
      </c>
      <c r="AO969" s="138">
        <v>0</v>
      </c>
      <c r="AP969" s="138">
        <v>0</v>
      </c>
      <c r="AQ969" s="138">
        <v>0</v>
      </c>
      <c r="AR969" s="241">
        <v>0</v>
      </c>
      <c r="AS969" s="247">
        <v>100</v>
      </c>
      <c r="AT969" s="138">
        <v>100</v>
      </c>
      <c r="AU969" s="138">
        <v>0</v>
      </c>
      <c r="AV969" s="138">
        <v>0</v>
      </c>
      <c r="AW969" s="138">
        <v>0</v>
      </c>
      <c r="AX969" s="138">
        <v>0</v>
      </c>
      <c r="AY969" s="138">
        <v>0</v>
      </c>
      <c r="AZ969" s="138">
        <v>0</v>
      </c>
      <c r="BA969" s="138">
        <v>100</v>
      </c>
      <c r="BB969" s="241">
        <v>0</v>
      </c>
    </row>
    <row r="970" spans="1:54" s="174" customFormat="1" ht="18" customHeight="1" x14ac:dyDescent="0.25">
      <c r="A970" s="244">
        <v>21</v>
      </c>
      <c r="B970" s="245">
        <v>228700</v>
      </c>
      <c r="C970" s="238">
        <v>963</v>
      </c>
      <c r="D970" s="239" t="s">
        <v>2032</v>
      </c>
      <c r="E970" s="247">
        <v>99</v>
      </c>
      <c r="F970" s="138">
        <v>0</v>
      </c>
      <c r="G970" s="138">
        <v>0</v>
      </c>
      <c r="H970" s="138">
        <v>0</v>
      </c>
      <c r="I970" s="138">
        <v>0</v>
      </c>
      <c r="J970" s="138">
        <v>0</v>
      </c>
      <c r="K970" s="138">
        <v>0</v>
      </c>
      <c r="L970" s="138">
        <v>0</v>
      </c>
      <c r="M970" s="138">
        <v>99</v>
      </c>
      <c r="N970" s="241">
        <v>0</v>
      </c>
      <c r="O970" s="240">
        <v>99</v>
      </c>
      <c r="P970" s="138">
        <v>0</v>
      </c>
      <c r="Q970" s="139">
        <v>0</v>
      </c>
      <c r="R970" s="139">
        <v>0</v>
      </c>
      <c r="S970" s="138">
        <v>0</v>
      </c>
      <c r="T970" s="139">
        <v>0</v>
      </c>
      <c r="U970" s="139">
        <v>0</v>
      </c>
      <c r="V970" s="139">
        <v>0</v>
      </c>
      <c r="W970" s="139">
        <v>99</v>
      </c>
      <c r="X970" s="242">
        <v>0</v>
      </c>
      <c r="Y970" s="243">
        <v>98.998000000000005</v>
      </c>
      <c r="Z970" s="139">
        <v>0</v>
      </c>
      <c r="AA970" s="139">
        <v>0</v>
      </c>
      <c r="AB970" s="139">
        <v>0</v>
      </c>
      <c r="AC970" s="139">
        <v>0</v>
      </c>
      <c r="AD970" s="149">
        <v>0</v>
      </c>
      <c r="AE970" s="139">
        <v>0</v>
      </c>
      <c r="AF970" s="139">
        <v>0</v>
      </c>
      <c r="AG970" s="140">
        <v>98.998000000000005</v>
      </c>
      <c r="AH970" s="142">
        <v>0</v>
      </c>
      <c r="AI970" s="247">
        <v>-1.9999999999953388E-3</v>
      </c>
      <c r="AJ970" s="138">
        <v>0</v>
      </c>
      <c r="AK970" s="138">
        <v>0</v>
      </c>
      <c r="AL970" s="138">
        <v>0</v>
      </c>
      <c r="AM970" s="138">
        <v>0</v>
      </c>
      <c r="AN970" s="138">
        <v>0</v>
      </c>
      <c r="AO970" s="138">
        <v>0</v>
      </c>
      <c r="AP970" s="138">
        <v>0</v>
      </c>
      <c r="AQ970" s="138">
        <v>-1.9999999999953388E-3</v>
      </c>
      <c r="AR970" s="241">
        <v>0</v>
      </c>
      <c r="AS970" s="247">
        <v>99.997979797979809</v>
      </c>
      <c r="AT970" s="138">
        <v>0</v>
      </c>
      <c r="AU970" s="138">
        <v>0</v>
      </c>
      <c r="AV970" s="138">
        <v>0</v>
      </c>
      <c r="AW970" s="138">
        <v>0</v>
      </c>
      <c r="AX970" s="138">
        <v>0</v>
      </c>
      <c r="AY970" s="138">
        <v>0</v>
      </c>
      <c r="AZ970" s="138">
        <v>0</v>
      </c>
      <c r="BA970" s="138">
        <v>99.997979797979809</v>
      </c>
      <c r="BB970" s="241">
        <v>0</v>
      </c>
    </row>
    <row r="971" spans="1:54" s="174" customFormat="1" ht="18" customHeight="1" x14ac:dyDescent="0.25">
      <c r="A971" s="244">
        <v>21</v>
      </c>
      <c r="B971" s="245">
        <v>228700</v>
      </c>
      <c r="C971" s="238">
        <v>964</v>
      </c>
      <c r="D971" s="239" t="s">
        <v>2033</v>
      </c>
      <c r="E971" s="247">
        <v>1429.7</v>
      </c>
      <c r="F971" s="138">
        <v>1262.2</v>
      </c>
      <c r="G971" s="138">
        <v>0</v>
      </c>
      <c r="H971" s="138">
        <v>0</v>
      </c>
      <c r="I971" s="138">
        <v>0</v>
      </c>
      <c r="J971" s="138">
        <v>0</v>
      </c>
      <c r="K971" s="138">
        <v>0</v>
      </c>
      <c r="L971" s="138">
        <v>0</v>
      </c>
      <c r="M971" s="138">
        <v>167.5</v>
      </c>
      <c r="N971" s="241">
        <v>0</v>
      </c>
      <c r="O971" s="240">
        <v>1527.5</v>
      </c>
      <c r="P971" s="138">
        <v>1360</v>
      </c>
      <c r="Q971" s="139">
        <v>0</v>
      </c>
      <c r="R971" s="139">
        <v>0</v>
      </c>
      <c r="S971" s="138">
        <v>0</v>
      </c>
      <c r="T971" s="139">
        <v>0</v>
      </c>
      <c r="U971" s="139">
        <v>0</v>
      </c>
      <c r="V971" s="139">
        <v>0</v>
      </c>
      <c r="W971" s="139">
        <v>167.5</v>
      </c>
      <c r="X971" s="242">
        <v>0</v>
      </c>
      <c r="Y971" s="243">
        <v>1448.3952000000002</v>
      </c>
      <c r="Z971" s="139">
        <v>1282.0260000000001</v>
      </c>
      <c r="AA971" s="139">
        <v>0</v>
      </c>
      <c r="AB971" s="139">
        <v>0</v>
      </c>
      <c r="AC971" s="139">
        <v>0</v>
      </c>
      <c r="AD971" s="149">
        <v>0</v>
      </c>
      <c r="AE971" s="139">
        <v>0</v>
      </c>
      <c r="AF971" s="139">
        <v>0</v>
      </c>
      <c r="AG971" s="140">
        <v>166.36920000000001</v>
      </c>
      <c r="AH971" s="142">
        <v>0</v>
      </c>
      <c r="AI971" s="247">
        <v>-79.104799999999841</v>
      </c>
      <c r="AJ971" s="138">
        <v>-77.973999999999933</v>
      </c>
      <c r="AK971" s="138">
        <v>0</v>
      </c>
      <c r="AL971" s="138">
        <v>0</v>
      </c>
      <c r="AM971" s="138">
        <v>0</v>
      </c>
      <c r="AN971" s="138">
        <v>0</v>
      </c>
      <c r="AO971" s="138">
        <v>0</v>
      </c>
      <c r="AP971" s="138">
        <v>0</v>
      </c>
      <c r="AQ971" s="138">
        <v>-1.1307999999999936</v>
      </c>
      <c r="AR971" s="241">
        <v>0</v>
      </c>
      <c r="AS971" s="247">
        <v>94.821289689034387</v>
      </c>
      <c r="AT971" s="138">
        <v>94.266617647058823</v>
      </c>
      <c r="AU971" s="138">
        <v>0</v>
      </c>
      <c r="AV971" s="138">
        <v>0</v>
      </c>
      <c r="AW971" s="138">
        <v>0</v>
      </c>
      <c r="AX971" s="138">
        <v>0</v>
      </c>
      <c r="AY971" s="138">
        <v>0</v>
      </c>
      <c r="AZ971" s="138">
        <v>0</v>
      </c>
      <c r="BA971" s="138">
        <v>99.324895522388061</v>
      </c>
      <c r="BB971" s="241">
        <v>0</v>
      </c>
    </row>
    <row r="972" spans="1:54" s="174" customFormat="1" ht="18" customHeight="1" x14ac:dyDescent="0.25">
      <c r="A972" s="244">
        <v>21</v>
      </c>
      <c r="B972" s="245">
        <v>228700</v>
      </c>
      <c r="C972" s="238">
        <v>965</v>
      </c>
      <c r="D972" s="239" t="s">
        <v>1999</v>
      </c>
      <c r="E972" s="247">
        <v>35.6</v>
      </c>
      <c r="F972" s="138">
        <v>0</v>
      </c>
      <c r="G972" s="138">
        <v>0</v>
      </c>
      <c r="H972" s="138">
        <v>0</v>
      </c>
      <c r="I972" s="138">
        <v>0</v>
      </c>
      <c r="J972" s="138">
        <v>0</v>
      </c>
      <c r="K972" s="138">
        <v>0</v>
      </c>
      <c r="L972" s="138">
        <v>0</v>
      </c>
      <c r="M972" s="138">
        <v>35.6</v>
      </c>
      <c r="N972" s="241">
        <v>0</v>
      </c>
      <c r="O972" s="240">
        <v>35.6</v>
      </c>
      <c r="P972" s="138">
        <v>0</v>
      </c>
      <c r="Q972" s="139">
        <v>0</v>
      </c>
      <c r="R972" s="139">
        <v>0</v>
      </c>
      <c r="S972" s="138">
        <v>0</v>
      </c>
      <c r="T972" s="139">
        <v>0</v>
      </c>
      <c r="U972" s="139">
        <v>0</v>
      </c>
      <c r="V972" s="139">
        <v>0</v>
      </c>
      <c r="W972" s="139">
        <v>35.6</v>
      </c>
      <c r="X972" s="242">
        <v>0</v>
      </c>
      <c r="Y972" s="243">
        <v>35.6</v>
      </c>
      <c r="Z972" s="139">
        <v>0</v>
      </c>
      <c r="AA972" s="139">
        <v>0</v>
      </c>
      <c r="AB972" s="139">
        <v>0</v>
      </c>
      <c r="AC972" s="139">
        <v>0</v>
      </c>
      <c r="AD972" s="149">
        <v>0</v>
      </c>
      <c r="AE972" s="139">
        <v>0</v>
      </c>
      <c r="AF972" s="139">
        <v>0</v>
      </c>
      <c r="AG972" s="140">
        <v>35.6</v>
      </c>
      <c r="AH972" s="142">
        <v>0</v>
      </c>
      <c r="AI972" s="247">
        <v>0</v>
      </c>
      <c r="AJ972" s="138">
        <v>0</v>
      </c>
      <c r="AK972" s="138">
        <v>0</v>
      </c>
      <c r="AL972" s="138">
        <v>0</v>
      </c>
      <c r="AM972" s="138">
        <v>0</v>
      </c>
      <c r="AN972" s="138">
        <v>0</v>
      </c>
      <c r="AO972" s="138">
        <v>0</v>
      </c>
      <c r="AP972" s="138">
        <v>0</v>
      </c>
      <c r="AQ972" s="138">
        <v>0</v>
      </c>
      <c r="AR972" s="241">
        <v>0</v>
      </c>
      <c r="AS972" s="247">
        <v>100</v>
      </c>
      <c r="AT972" s="138">
        <v>0</v>
      </c>
      <c r="AU972" s="138">
        <v>0</v>
      </c>
      <c r="AV972" s="138">
        <v>0</v>
      </c>
      <c r="AW972" s="138">
        <v>0</v>
      </c>
      <c r="AX972" s="138">
        <v>0</v>
      </c>
      <c r="AY972" s="138">
        <v>0</v>
      </c>
      <c r="AZ972" s="138">
        <v>0</v>
      </c>
      <c r="BA972" s="138">
        <v>100</v>
      </c>
      <c r="BB972" s="241">
        <v>0</v>
      </c>
    </row>
    <row r="973" spans="1:54" s="174" customFormat="1" ht="18" customHeight="1" x14ac:dyDescent="0.25">
      <c r="A973" s="244">
        <v>21</v>
      </c>
      <c r="B973" s="245">
        <v>228700</v>
      </c>
      <c r="C973" s="238">
        <v>966</v>
      </c>
      <c r="D973" s="239" t="s">
        <v>1464</v>
      </c>
      <c r="E973" s="247">
        <v>12761.3</v>
      </c>
      <c r="F973" s="138">
        <v>11179.4</v>
      </c>
      <c r="G973" s="138">
        <v>0</v>
      </c>
      <c r="H973" s="138">
        <v>0</v>
      </c>
      <c r="I973" s="138">
        <v>51.3</v>
      </c>
      <c r="J973" s="138">
        <v>0</v>
      </c>
      <c r="K973" s="138">
        <v>0</v>
      </c>
      <c r="L973" s="138">
        <v>0</v>
      </c>
      <c r="M973" s="138">
        <v>1530.6</v>
      </c>
      <c r="N973" s="241">
        <v>0</v>
      </c>
      <c r="O973" s="240">
        <v>13877.199999999997</v>
      </c>
      <c r="P973" s="138">
        <v>12286.8</v>
      </c>
      <c r="Q973" s="139">
        <v>0</v>
      </c>
      <c r="R973" s="139">
        <v>0</v>
      </c>
      <c r="S973" s="138">
        <v>0</v>
      </c>
      <c r="T973" s="139">
        <v>59.8</v>
      </c>
      <c r="U973" s="139">
        <v>0</v>
      </c>
      <c r="V973" s="139">
        <v>0</v>
      </c>
      <c r="W973" s="139">
        <v>1530.6</v>
      </c>
      <c r="X973" s="242">
        <v>0</v>
      </c>
      <c r="Y973" s="243">
        <v>13864.0226</v>
      </c>
      <c r="Z973" s="139">
        <v>12286.7804</v>
      </c>
      <c r="AA973" s="139">
        <v>0</v>
      </c>
      <c r="AB973" s="139">
        <v>0</v>
      </c>
      <c r="AC973" s="139">
        <v>0</v>
      </c>
      <c r="AD973" s="149">
        <v>48.080300000000001</v>
      </c>
      <c r="AE973" s="139">
        <v>0</v>
      </c>
      <c r="AF973" s="139">
        <v>0</v>
      </c>
      <c r="AG973" s="140">
        <v>1529.1619000000001</v>
      </c>
      <c r="AH973" s="142">
        <v>0</v>
      </c>
      <c r="AI973" s="247">
        <v>-13.177399999996851</v>
      </c>
      <c r="AJ973" s="138">
        <v>-1.9599999999627471E-2</v>
      </c>
      <c r="AK973" s="138">
        <v>0</v>
      </c>
      <c r="AL973" s="138">
        <v>0</v>
      </c>
      <c r="AM973" s="138">
        <v>0</v>
      </c>
      <c r="AN973" s="138">
        <v>-11.719699999999996</v>
      </c>
      <c r="AO973" s="138">
        <v>0</v>
      </c>
      <c r="AP973" s="138">
        <v>0</v>
      </c>
      <c r="AQ973" s="138">
        <v>-1.4380999999998494</v>
      </c>
      <c r="AR973" s="241">
        <v>0</v>
      </c>
      <c r="AS973" s="247">
        <v>99.905042804023893</v>
      </c>
      <c r="AT973" s="138">
        <v>99.999840479213461</v>
      </c>
      <c r="AU973" s="138">
        <v>0</v>
      </c>
      <c r="AV973" s="138">
        <v>0</v>
      </c>
      <c r="AW973" s="138">
        <v>0</v>
      </c>
      <c r="AX973" s="138">
        <v>80.401839464882954</v>
      </c>
      <c r="AY973" s="138">
        <v>0</v>
      </c>
      <c r="AZ973" s="138">
        <v>0</v>
      </c>
      <c r="BA973" s="138">
        <v>99.906043381680405</v>
      </c>
      <c r="BB973" s="241">
        <v>0</v>
      </c>
    </row>
    <row r="974" spans="1:54" s="174" customFormat="1" ht="18" customHeight="1" x14ac:dyDescent="0.25">
      <c r="A974" s="244">
        <v>21</v>
      </c>
      <c r="B974" s="245">
        <v>228700</v>
      </c>
      <c r="C974" s="238">
        <v>967</v>
      </c>
      <c r="D974" s="239" t="s">
        <v>2034</v>
      </c>
      <c r="E974" s="247">
        <v>5125.8999999999996</v>
      </c>
      <c r="F974" s="138">
        <v>4490.5</v>
      </c>
      <c r="G974" s="138">
        <v>0</v>
      </c>
      <c r="H974" s="138">
        <v>0</v>
      </c>
      <c r="I974" s="138">
        <v>0</v>
      </c>
      <c r="J974" s="138">
        <v>0</v>
      </c>
      <c r="K974" s="138">
        <v>0</v>
      </c>
      <c r="L974" s="138">
        <v>0</v>
      </c>
      <c r="M974" s="138">
        <v>635.4</v>
      </c>
      <c r="N974" s="241">
        <v>0</v>
      </c>
      <c r="O974" s="240">
        <v>5375.5999999999995</v>
      </c>
      <c r="P974" s="138">
        <v>4740.2</v>
      </c>
      <c r="Q974" s="139">
        <v>0</v>
      </c>
      <c r="R974" s="139">
        <v>0</v>
      </c>
      <c r="S974" s="138">
        <v>0</v>
      </c>
      <c r="T974" s="139">
        <v>0</v>
      </c>
      <c r="U974" s="139">
        <v>0</v>
      </c>
      <c r="V974" s="139">
        <v>0</v>
      </c>
      <c r="W974" s="139">
        <v>635.4</v>
      </c>
      <c r="X974" s="242">
        <v>0</v>
      </c>
      <c r="Y974" s="243">
        <v>5274.9503000000004</v>
      </c>
      <c r="Z974" s="139">
        <v>4639.7665000000006</v>
      </c>
      <c r="AA974" s="139">
        <v>0</v>
      </c>
      <c r="AB974" s="139">
        <v>0</v>
      </c>
      <c r="AC974" s="139">
        <v>0</v>
      </c>
      <c r="AD974" s="149">
        <v>0</v>
      </c>
      <c r="AE974" s="139">
        <v>0</v>
      </c>
      <c r="AF974" s="139">
        <v>0</v>
      </c>
      <c r="AG974" s="140">
        <v>635.18380000000002</v>
      </c>
      <c r="AH974" s="142">
        <v>0</v>
      </c>
      <c r="AI974" s="247">
        <v>-100.64969999999903</v>
      </c>
      <c r="AJ974" s="138">
        <v>-100.43349999999919</v>
      </c>
      <c r="AK974" s="138">
        <v>0</v>
      </c>
      <c r="AL974" s="138">
        <v>0</v>
      </c>
      <c r="AM974" s="138">
        <v>0</v>
      </c>
      <c r="AN974" s="138">
        <v>0</v>
      </c>
      <c r="AO974" s="138">
        <v>0</v>
      </c>
      <c r="AP974" s="138">
        <v>0</v>
      </c>
      <c r="AQ974" s="138">
        <v>-0.21619999999995798</v>
      </c>
      <c r="AR974" s="241">
        <v>0</v>
      </c>
      <c r="AS974" s="247">
        <v>98.127656447652384</v>
      </c>
      <c r="AT974" s="138">
        <v>97.881239188219922</v>
      </c>
      <c r="AU974" s="138">
        <v>0</v>
      </c>
      <c r="AV974" s="138">
        <v>0</v>
      </c>
      <c r="AW974" s="138">
        <v>0</v>
      </c>
      <c r="AX974" s="138">
        <v>0</v>
      </c>
      <c r="AY974" s="138">
        <v>0</v>
      </c>
      <c r="AZ974" s="138">
        <v>0</v>
      </c>
      <c r="BA974" s="138">
        <v>99.965974189486943</v>
      </c>
      <c r="BB974" s="241">
        <v>0</v>
      </c>
    </row>
    <row r="975" spans="1:54" s="174" customFormat="1" ht="18" customHeight="1" x14ac:dyDescent="0.25">
      <c r="A975" s="244">
        <v>21</v>
      </c>
      <c r="B975" s="245">
        <v>228700</v>
      </c>
      <c r="C975" s="238">
        <v>968</v>
      </c>
      <c r="D975" s="239" t="s">
        <v>1491</v>
      </c>
      <c r="E975" s="247">
        <v>3169.6</v>
      </c>
      <c r="F975" s="138">
        <v>2642.1</v>
      </c>
      <c r="G975" s="138">
        <v>0</v>
      </c>
      <c r="H975" s="138">
        <v>0</v>
      </c>
      <c r="I975" s="138">
        <v>0</v>
      </c>
      <c r="J975" s="138">
        <v>0</v>
      </c>
      <c r="K975" s="138">
        <v>0</v>
      </c>
      <c r="L975" s="138">
        <v>0</v>
      </c>
      <c r="M975" s="138">
        <v>527.5</v>
      </c>
      <c r="N975" s="241">
        <v>0</v>
      </c>
      <c r="O975" s="240">
        <v>3330.2</v>
      </c>
      <c r="P975" s="138">
        <v>2802.7</v>
      </c>
      <c r="Q975" s="139">
        <v>0</v>
      </c>
      <c r="R975" s="139">
        <v>0</v>
      </c>
      <c r="S975" s="138">
        <v>0</v>
      </c>
      <c r="T975" s="139">
        <v>0</v>
      </c>
      <c r="U975" s="139">
        <v>0</v>
      </c>
      <c r="V975" s="139">
        <v>0</v>
      </c>
      <c r="W975" s="139">
        <v>527.5</v>
      </c>
      <c r="X975" s="242">
        <v>0</v>
      </c>
      <c r="Y975" s="243">
        <v>3288.4261999999999</v>
      </c>
      <c r="Z975" s="139">
        <v>2760.9261999999999</v>
      </c>
      <c r="AA975" s="139">
        <v>0</v>
      </c>
      <c r="AB975" s="139">
        <v>0</v>
      </c>
      <c r="AC975" s="139">
        <v>0</v>
      </c>
      <c r="AD975" s="149">
        <v>0</v>
      </c>
      <c r="AE975" s="139">
        <v>0</v>
      </c>
      <c r="AF975" s="139">
        <v>0</v>
      </c>
      <c r="AG975" s="140">
        <v>527.5</v>
      </c>
      <c r="AH975" s="142">
        <v>0</v>
      </c>
      <c r="AI975" s="247">
        <v>-41.773799999999937</v>
      </c>
      <c r="AJ975" s="138">
        <v>-41.773799999999937</v>
      </c>
      <c r="AK975" s="138">
        <v>0</v>
      </c>
      <c r="AL975" s="138">
        <v>0</v>
      </c>
      <c r="AM975" s="138">
        <v>0</v>
      </c>
      <c r="AN975" s="138">
        <v>0</v>
      </c>
      <c r="AO975" s="138">
        <v>0</v>
      </c>
      <c r="AP975" s="138">
        <v>0</v>
      </c>
      <c r="AQ975" s="138">
        <v>0</v>
      </c>
      <c r="AR975" s="241">
        <v>0</v>
      </c>
      <c r="AS975" s="247">
        <v>98.745606870458232</v>
      </c>
      <c r="AT975" s="138">
        <v>98.509515824026835</v>
      </c>
      <c r="AU975" s="138">
        <v>0</v>
      </c>
      <c r="AV975" s="138">
        <v>0</v>
      </c>
      <c r="AW975" s="138">
        <v>0</v>
      </c>
      <c r="AX975" s="138">
        <v>0</v>
      </c>
      <c r="AY975" s="138">
        <v>0</v>
      </c>
      <c r="AZ975" s="138">
        <v>0</v>
      </c>
      <c r="BA975" s="138">
        <v>100</v>
      </c>
      <c r="BB975" s="241">
        <v>0</v>
      </c>
    </row>
    <row r="976" spans="1:54" s="174" customFormat="1" ht="18" customHeight="1" x14ac:dyDescent="0.25">
      <c r="A976" s="244">
        <v>21</v>
      </c>
      <c r="B976" s="245">
        <v>228700</v>
      </c>
      <c r="C976" s="238">
        <v>969</v>
      </c>
      <c r="D976" s="239" t="s">
        <v>2035</v>
      </c>
      <c r="E976" s="247">
        <v>1778.2</v>
      </c>
      <c r="F976" s="138">
        <v>1575.8</v>
      </c>
      <c r="G976" s="138">
        <v>0</v>
      </c>
      <c r="H976" s="138">
        <v>0</v>
      </c>
      <c r="I976" s="138">
        <v>0</v>
      </c>
      <c r="J976" s="138">
        <v>0</v>
      </c>
      <c r="K976" s="138">
        <v>0</v>
      </c>
      <c r="L976" s="138">
        <v>0</v>
      </c>
      <c r="M976" s="138">
        <v>202.4</v>
      </c>
      <c r="N976" s="241">
        <v>0</v>
      </c>
      <c r="O976" s="240">
        <v>1885.7999999999995</v>
      </c>
      <c r="P976" s="138">
        <v>1683.3999999999999</v>
      </c>
      <c r="Q976" s="139">
        <v>0</v>
      </c>
      <c r="R976" s="139">
        <v>0</v>
      </c>
      <c r="S976" s="138">
        <v>0</v>
      </c>
      <c r="T976" s="139">
        <v>0</v>
      </c>
      <c r="U976" s="139">
        <v>0</v>
      </c>
      <c r="V976" s="139">
        <v>0</v>
      </c>
      <c r="W976" s="139">
        <v>202.4</v>
      </c>
      <c r="X976" s="242">
        <v>0</v>
      </c>
      <c r="Y976" s="243">
        <v>1828.5987</v>
      </c>
      <c r="Z976" s="139">
        <v>1626.1986999999999</v>
      </c>
      <c r="AA976" s="139">
        <v>0</v>
      </c>
      <c r="AB976" s="139">
        <v>0</v>
      </c>
      <c r="AC976" s="139">
        <v>0</v>
      </c>
      <c r="AD976" s="149">
        <v>0</v>
      </c>
      <c r="AE976" s="139">
        <v>0</v>
      </c>
      <c r="AF976" s="139">
        <v>0</v>
      </c>
      <c r="AG976" s="140">
        <v>202.4</v>
      </c>
      <c r="AH976" s="142">
        <v>0</v>
      </c>
      <c r="AI976" s="247">
        <v>-57.201299999999492</v>
      </c>
      <c r="AJ976" s="138">
        <v>-57.201299999999947</v>
      </c>
      <c r="AK976" s="138">
        <v>0</v>
      </c>
      <c r="AL976" s="138">
        <v>0</v>
      </c>
      <c r="AM976" s="138">
        <v>0</v>
      </c>
      <c r="AN976" s="138">
        <v>0</v>
      </c>
      <c r="AO976" s="138">
        <v>0</v>
      </c>
      <c r="AP976" s="138">
        <v>0</v>
      </c>
      <c r="AQ976" s="138">
        <v>0</v>
      </c>
      <c r="AR976" s="241">
        <v>0</v>
      </c>
      <c r="AS976" s="247">
        <v>96.966735602927173</v>
      </c>
      <c r="AT976" s="138">
        <v>96.60203754306761</v>
      </c>
      <c r="AU976" s="138">
        <v>0</v>
      </c>
      <c r="AV976" s="138">
        <v>0</v>
      </c>
      <c r="AW976" s="138">
        <v>0</v>
      </c>
      <c r="AX976" s="138">
        <v>0</v>
      </c>
      <c r="AY976" s="138">
        <v>0</v>
      </c>
      <c r="AZ976" s="138">
        <v>0</v>
      </c>
      <c r="BA976" s="138">
        <v>100</v>
      </c>
      <c r="BB976" s="241">
        <v>0</v>
      </c>
    </row>
    <row r="977" spans="1:54" s="174" customFormat="1" ht="18" customHeight="1" x14ac:dyDescent="0.25">
      <c r="A977" s="244">
        <v>0</v>
      </c>
      <c r="B977" s="244"/>
      <c r="C977" s="238">
        <v>970</v>
      </c>
      <c r="D977" s="239"/>
      <c r="E977" s="240">
        <v>0</v>
      </c>
      <c r="F977" s="138"/>
      <c r="G977" s="138"/>
      <c r="H977" s="138"/>
      <c r="I977" s="138"/>
      <c r="J977" s="138"/>
      <c r="K977" s="138"/>
      <c r="L977" s="138"/>
      <c r="M977" s="138"/>
      <c r="N977" s="241"/>
      <c r="O977" s="240">
        <v>0</v>
      </c>
      <c r="P977" s="138">
        <v>0</v>
      </c>
      <c r="Q977" s="139"/>
      <c r="R977" s="139"/>
      <c r="S977" s="138">
        <v>0</v>
      </c>
      <c r="T977" s="139">
        <v>0</v>
      </c>
      <c r="U977" s="139"/>
      <c r="V977" s="139"/>
      <c r="W977" s="139"/>
      <c r="X977" s="242"/>
      <c r="Y977" s="243">
        <v>0</v>
      </c>
      <c r="Z977" s="139">
        <v>0</v>
      </c>
      <c r="AA977" s="139"/>
      <c r="AB977" s="139"/>
      <c r="AC977" s="139">
        <v>0</v>
      </c>
      <c r="AD977" s="149">
        <v>0</v>
      </c>
      <c r="AE977" s="139"/>
      <c r="AF977" s="139"/>
      <c r="AG977" s="140"/>
      <c r="AH977" s="142"/>
      <c r="AI977" s="240">
        <v>0</v>
      </c>
      <c r="AJ977" s="138">
        <v>0</v>
      </c>
      <c r="AK977" s="138">
        <v>0</v>
      </c>
      <c r="AL977" s="138">
        <v>0</v>
      </c>
      <c r="AM977" s="138">
        <v>0</v>
      </c>
      <c r="AN977" s="138">
        <v>0</v>
      </c>
      <c r="AO977" s="138">
        <v>0</v>
      </c>
      <c r="AP977" s="138">
        <v>0</v>
      </c>
      <c r="AQ977" s="138">
        <v>0</v>
      </c>
      <c r="AR977" s="241">
        <v>0</v>
      </c>
      <c r="AS977" s="240">
        <v>0</v>
      </c>
      <c r="AT977" s="138">
        <v>0</v>
      </c>
      <c r="AU977" s="138">
        <v>0</v>
      </c>
      <c r="AV977" s="138">
        <v>0</v>
      </c>
      <c r="AW977" s="138">
        <v>0</v>
      </c>
      <c r="AX977" s="138">
        <v>0</v>
      </c>
      <c r="AY977" s="138">
        <v>0</v>
      </c>
      <c r="AZ977" s="138">
        <v>0</v>
      </c>
      <c r="BA977" s="138">
        <v>0</v>
      </c>
      <c r="BB977" s="241">
        <v>0</v>
      </c>
    </row>
    <row r="978" spans="1:54" s="174" customFormat="1" ht="18" customHeight="1" x14ac:dyDescent="0.25">
      <c r="A978" s="244">
        <v>20</v>
      </c>
      <c r="B978" s="245">
        <v>228900</v>
      </c>
      <c r="C978" s="238">
        <v>971</v>
      </c>
      <c r="D978" s="246" t="s">
        <v>2036</v>
      </c>
      <c r="E978" s="247">
        <v>175429.30000000002</v>
      </c>
      <c r="F978" s="144">
        <v>148318.90000000002</v>
      </c>
      <c r="G978" s="144">
        <v>0</v>
      </c>
      <c r="H978" s="144">
        <v>2072.8000000000002</v>
      </c>
      <c r="I978" s="144">
        <v>4367.5</v>
      </c>
      <c r="J978" s="144">
        <v>0</v>
      </c>
      <c r="K978" s="144">
        <v>0</v>
      </c>
      <c r="L978" s="144">
        <v>1300</v>
      </c>
      <c r="M978" s="144">
        <v>17846.400000000001</v>
      </c>
      <c r="N978" s="248">
        <v>1523.7</v>
      </c>
      <c r="O978" s="247">
        <v>186972.3</v>
      </c>
      <c r="P978" s="144">
        <v>159511.70000000001</v>
      </c>
      <c r="Q978" s="144">
        <v>0</v>
      </c>
      <c r="R978" s="144">
        <v>68.3</v>
      </c>
      <c r="S978" s="144">
        <v>2154.6999999999998</v>
      </c>
      <c r="T978" s="144">
        <v>4367.5</v>
      </c>
      <c r="U978" s="144">
        <v>0</v>
      </c>
      <c r="V978" s="144">
        <v>1500</v>
      </c>
      <c r="W978" s="144">
        <v>17846.400000000001</v>
      </c>
      <c r="X978" s="248">
        <v>1523.7</v>
      </c>
      <c r="Y978" s="247">
        <v>172695.62969999999</v>
      </c>
      <c r="Z978" s="144">
        <v>148129.12119999999</v>
      </c>
      <c r="AA978" s="144">
        <v>0</v>
      </c>
      <c r="AB978" s="144">
        <v>68.3</v>
      </c>
      <c r="AC978" s="144">
        <v>2154.6999999999998</v>
      </c>
      <c r="AD978" s="149">
        <v>3537.7</v>
      </c>
      <c r="AE978" s="144">
        <v>0</v>
      </c>
      <c r="AF978" s="144">
        <v>1465.2171000000001</v>
      </c>
      <c r="AG978" s="144">
        <v>16055.124</v>
      </c>
      <c r="AH978" s="248">
        <v>1285.4000000000001</v>
      </c>
      <c r="AI978" s="247">
        <v>-14276.670299999998</v>
      </c>
      <c r="AJ978" s="144">
        <v>-11382.578800000018</v>
      </c>
      <c r="AK978" s="144">
        <v>0</v>
      </c>
      <c r="AL978" s="144">
        <v>0</v>
      </c>
      <c r="AM978" s="144">
        <v>0</v>
      </c>
      <c r="AN978" s="144">
        <v>-829.80000000000018</v>
      </c>
      <c r="AO978" s="144">
        <v>0</v>
      </c>
      <c r="AP978" s="144">
        <v>-34.782899999999927</v>
      </c>
      <c r="AQ978" s="144">
        <v>-1791.2760000000017</v>
      </c>
      <c r="AR978" s="248">
        <v>-238.29999999999995</v>
      </c>
      <c r="AS978" s="247">
        <v>92.364285886198118</v>
      </c>
      <c r="AT978" s="144">
        <v>92.8641104069482</v>
      </c>
      <c r="AU978" s="144">
        <v>0</v>
      </c>
      <c r="AV978" s="144">
        <v>100</v>
      </c>
      <c r="AW978" s="144">
        <v>100</v>
      </c>
      <c r="AX978" s="144">
        <v>81.000572409845446</v>
      </c>
      <c r="AY978" s="144">
        <v>0</v>
      </c>
      <c r="AZ978" s="144">
        <v>97.681139999999999</v>
      </c>
      <c r="BA978" s="144">
        <v>89.962816030123719</v>
      </c>
      <c r="BB978" s="248">
        <v>84.360438406510468</v>
      </c>
    </row>
    <row r="979" spans="1:54" s="237" customFormat="1" ht="18" customHeight="1" x14ac:dyDescent="0.2">
      <c r="A979" s="244">
        <v>22</v>
      </c>
      <c r="B979" s="245">
        <v>228900</v>
      </c>
      <c r="C979" s="238">
        <v>972</v>
      </c>
      <c r="D979" s="246" t="s">
        <v>1265</v>
      </c>
      <c r="E979" s="247">
        <v>119249.3</v>
      </c>
      <c r="F979" s="144">
        <v>101132</v>
      </c>
      <c r="G979" s="144">
        <v>0</v>
      </c>
      <c r="H979" s="144">
        <v>2072.8000000000002</v>
      </c>
      <c r="I979" s="144">
        <v>4367.5</v>
      </c>
      <c r="J979" s="144">
        <v>0</v>
      </c>
      <c r="K979" s="144">
        <v>0</v>
      </c>
      <c r="L979" s="144">
        <v>0</v>
      </c>
      <c r="M979" s="144">
        <v>10153.299999999999</v>
      </c>
      <c r="N979" s="248">
        <v>1523.7</v>
      </c>
      <c r="O979" s="247">
        <v>127248.8</v>
      </c>
      <c r="P979" s="144">
        <v>108981.3</v>
      </c>
      <c r="Q979" s="144">
        <v>0</v>
      </c>
      <c r="R979" s="144">
        <v>68.3</v>
      </c>
      <c r="S979" s="144">
        <v>2154.6999999999998</v>
      </c>
      <c r="T979" s="144">
        <v>4367.5</v>
      </c>
      <c r="U979" s="144">
        <v>0</v>
      </c>
      <c r="V979" s="144">
        <v>0</v>
      </c>
      <c r="W979" s="144">
        <v>10153.299999999999</v>
      </c>
      <c r="X979" s="248">
        <v>1523.7</v>
      </c>
      <c r="Y979" s="247">
        <v>116413.8</v>
      </c>
      <c r="Z979" s="144">
        <v>100984.4</v>
      </c>
      <c r="AA979" s="144">
        <v>0</v>
      </c>
      <c r="AB979" s="144">
        <v>68.3</v>
      </c>
      <c r="AC979" s="144">
        <v>2154.6999999999998</v>
      </c>
      <c r="AD979" s="149">
        <v>3537.7</v>
      </c>
      <c r="AE979" s="144">
        <v>0</v>
      </c>
      <c r="AF979" s="144">
        <v>0</v>
      </c>
      <c r="AG979" s="144">
        <v>8383.2325999999994</v>
      </c>
      <c r="AH979" s="248">
        <v>1285.4000000000001</v>
      </c>
      <c r="AI979" s="247">
        <v>-10835</v>
      </c>
      <c r="AJ979" s="144">
        <v>-7996.9000000000087</v>
      </c>
      <c r="AK979" s="144">
        <v>0</v>
      </c>
      <c r="AL979" s="144">
        <v>0</v>
      </c>
      <c r="AM979" s="144">
        <v>0</v>
      </c>
      <c r="AN979" s="144">
        <v>-829.80000000000018</v>
      </c>
      <c r="AO979" s="144">
        <v>0</v>
      </c>
      <c r="AP979" s="144">
        <v>0</v>
      </c>
      <c r="AQ979" s="144">
        <v>-1770.0673999999999</v>
      </c>
      <c r="AR979" s="248">
        <v>-238.29999999999995</v>
      </c>
      <c r="AS979" s="247">
        <v>91.48518492905238</v>
      </c>
      <c r="AT979" s="144">
        <v>92.662135614091582</v>
      </c>
      <c r="AU979" s="144">
        <v>0</v>
      </c>
      <c r="AV979" s="144">
        <v>100</v>
      </c>
      <c r="AW979" s="144">
        <v>100</v>
      </c>
      <c r="AX979" s="144">
        <v>81.000572409845446</v>
      </c>
      <c r="AY979" s="144">
        <v>0</v>
      </c>
      <c r="AZ979" s="144">
        <v>0</v>
      </c>
      <c r="BA979" s="144">
        <v>82.566580323638618</v>
      </c>
      <c r="BB979" s="248">
        <v>84.360438406510468</v>
      </c>
    </row>
    <row r="980" spans="1:54" s="237" customFormat="1" ht="18" customHeight="1" x14ac:dyDescent="0.2">
      <c r="A980" s="244">
        <v>21</v>
      </c>
      <c r="B980" s="245">
        <v>228900</v>
      </c>
      <c r="C980" s="238">
        <v>973</v>
      </c>
      <c r="D980" s="246" t="s">
        <v>1266</v>
      </c>
      <c r="E980" s="247">
        <v>56180.000000000007</v>
      </c>
      <c r="F980" s="144">
        <v>47186.900000000009</v>
      </c>
      <c r="G980" s="144">
        <v>0</v>
      </c>
      <c r="H980" s="144">
        <v>0</v>
      </c>
      <c r="I980" s="144">
        <v>0</v>
      </c>
      <c r="J980" s="144">
        <v>0</v>
      </c>
      <c r="K980" s="144">
        <v>0</v>
      </c>
      <c r="L980" s="144">
        <v>1300</v>
      </c>
      <c r="M980" s="144">
        <v>7693.1000000000013</v>
      </c>
      <c r="N980" s="248">
        <v>0</v>
      </c>
      <c r="O980" s="247">
        <v>59723.499999999993</v>
      </c>
      <c r="P980" s="144">
        <v>50530.400000000009</v>
      </c>
      <c r="Q980" s="144">
        <v>0</v>
      </c>
      <c r="R980" s="144">
        <v>0</v>
      </c>
      <c r="S980" s="144">
        <v>0</v>
      </c>
      <c r="T980" s="144">
        <v>0</v>
      </c>
      <c r="U980" s="144">
        <v>0</v>
      </c>
      <c r="V980" s="144">
        <v>1500</v>
      </c>
      <c r="W980" s="144">
        <v>7693.1000000000013</v>
      </c>
      <c r="X980" s="248">
        <v>0</v>
      </c>
      <c r="Y980" s="247">
        <v>56281.829699999987</v>
      </c>
      <c r="Z980" s="144">
        <v>47144.721200000015</v>
      </c>
      <c r="AA980" s="144">
        <v>0</v>
      </c>
      <c r="AB980" s="144">
        <v>0</v>
      </c>
      <c r="AC980" s="144">
        <v>0</v>
      </c>
      <c r="AD980" s="149">
        <v>0</v>
      </c>
      <c r="AE980" s="144">
        <v>0</v>
      </c>
      <c r="AF980" s="144">
        <v>1465.2171000000001</v>
      </c>
      <c r="AG980" s="144">
        <v>7671.8914000000013</v>
      </c>
      <c r="AH980" s="248">
        <v>0</v>
      </c>
      <c r="AI980" s="247">
        <v>-3441.6703000000052</v>
      </c>
      <c r="AJ980" s="144">
        <v>-3385.6787999999942</v>
      </c>
      <c r="AK980" s="144">
        <v>0</v>
      </c>
      <c r="AL980" s="144">
        <v>0</v>
      </c>
      <c r="AM980" s="144">
        <v>0</v>
      </c>
      <c r="AN980" s="144">
        <v>0</v>
      </c>
      <c r="AO980" s="144">
        <v>0</v>
      </c>
      <c r="AP980" s="144">
        <v>-34.782899999999927</v>
      </c>
      <c r="AQ980" s="144">
        <v>-21.208599999999933</v>
      </c>
      <c r="AR980" s="248">
        <v>0</v>
      </c>
      <c r="AS980" s="247">
        <v>94.237326513014125</v>
      </c>
      <c r="AT980" s="144">
        <v>93.29971898104904</v>
      </c>
      <c r="AU980" s="144">
        <v>0</v>
      </c>
      <c r="AV980" s="144">
        <v>0</v>
      </c>
      <c r="AW980" s="144">
        <v>0</v>
      </c>
      <c r="AX980" s="144">
        <v>0</v>
      </c>
      <c r="AY980" s="144">
        <v>0</v>
      </c>
      <c r="AZ980" s="144">
        <v>97.681139999999999</v>
      </c>
      <c r="BA980" s="144">
        <v>99.724316595390675</v>
      </c>
      <c r="BB980" s="248">
        <v>0</v>
      </c>
    </row>
    <row r="981" spans="1:54" s="174" customFormat="1" ht="27" customHeight="1" x14ac:dyDescent="0.25">
      <c r="A981" s="244">
        <v>22</v>
      </c>
      <c r="B981" s="245">
        <v>228900</v>
      </c>
      <c r="C981" s="238">
        <v>974</v>
      </c>
      <c r="D981" s="239" t="s">
        <v>1291</v>
      </c>
      <c r="E981" s="247">
        <v>119249.3</v>
      </c>
      <c r="F981" s="138">
        <v>101132</v>
      </c>
      <c r="G981" s="138">
        <v>0</v>
      </c>
      <c r="H981" s="138">
        <v>2072.8000000000002</v>
      </c>
      <c r="I981" s="138">
        <v>4367.5</v>
      </c>
      <c r="J981" s="138">
        <v>0</v>
      </c>
      <c r="K981" s="138">
        <v>0</v>
      </c>
      <c r="L981" s="138">
        <v>0</v>
      </c>
      <c r="M981" s="138">
        <v>10153.299999999999</v>
      </c>
      <c r="N981" s="241">
        <v>1523.7</v>
      </c>
      <c r="O981" s="240">
        <v>127248.8</v>
      </c>
      <c r="P981" s="138">
        <v>108981.3</v>
      </c>
      <c r="Q981" s="139">
        <v>0</v>
      </c>
      <c r="R981" s="139">
        <v>68.3</v>
      </c>
      <c r="S981" s="138">
        <v>2154.6999999999998</v>
      </c>
      <c r="T981" s="139">
        <v>4367.5</v>
      </c>
      <c r="U981" s="139">
        <v>0</v>
      </c>
      <c r="V981" s="139">
        <v>0</v>
      </c>
      <c r="W981" s="139">
        <v>10153.299999999999</v>
      </c>
      <c r="X981" s="242">
        <v>1523.7</v>
      </c>
      <c r="Y981" s="243">
        <v>116413.8</v>
      </c>
      <c r="Z981" s="139">
        <v>100984.4</v>
      </c>
      <c r="AA981" s="139">
        <v>0</v>
      </c>
      <c r="AB981" s="139">
        <v>68.3</v>
      </c>
      <c r="AC981" s="139">
        <v>2154.6999999999998</v>
      </c>
      <c r="AD981" s="149">
        <v>3537.7</v>
      </c>
      <c r="AE981" s="139">
        <v>0</v>
      </c>
      <c r="AF981" s="139">
        <v>0</v>
      </c>
      <c r="AG981" s="140">
        <v>8383.2325999999994</v>
      </c>
      <c r="AH981" s="142">
        <v>1285.4000000000001</v>
      </c>
      <c r="AI981" s="247">
        <v>-10835</v>
      </c>
      <c r="AJ981" s="138">
        <v>-7996.9000000000087</v>
      </c>
      <c r="AK981" s="138">
        <v>0</v>
      </c>
      <c r="AL981" s="138">
        <v>0</v>
      </c>
      <c r="AM981" s="138">
        <v>0</v>
      </c>
      <c r="AN981" s="138">
        <v>-829.80000000000018</v>
      </c>
      <c r="AO981" s="138">
        <v>0</v>
      </c>
      <c r="AP981" s="138">
        <v>0</v>
      </c>
      <c r="AQ981" s="138">
        <v>-1770.0673999999999</v>
      </c>
      <c r="AR981" s="241">
        <v>-238.29999999999995</v>
      </c>
      <c r="AS981" s="247">
        <v>91.48518492905238</v>
      </c>
      <c r="AT981" s="138">
        <v>92.662135614091582</v>
      </c>
      <c r="AU981" s="138">
        <v>0</v>
      </c>
      <c r="AV981" s="138">
        <v>100</v>
      </c>
      <c r="AW981" s="138">
        <v>100</v>
      </c>
      <c r="AX981" s="138">
        <v>81.000572409845446</v>
      </c>
      <c r="AY981" s="138">
        <v>0</v>
      </c>
      <c r="AZ981" s="138">
        <v>0</v>
      </c>
      <c r="BA981" s="138">
        <v>82.566580323638618</v>
      </c>
      <c r="BB981" s="241">
        <v>84.360438406510468</v>
      </c>
    </row>
    <row r="982" spans="1:54" s="174" customFormat="1" ht="18" customHeight="1" x14ac:dyDescent="0.25">
      <c r="A982" s="244">
        <v>21</v>
      </c>
      <c r="B982" s="245">
        <v>228900</v>
      </c>
      <c r="C982" s="238">
        <v>975</v>
      </c>
      <c r="D982" s="239" t="s">
        <v>2037</v>
      </c>
      <c r="E982" s="247">
        <v>3225.7</v>
      </c>
      <c r="F982" s="138">
        <v>2853</v>
      </c>
      <c r="G982" s="138">
        <v>0</v>
      </c>
      <c r="H982" s="138">
        <v>0</v>
      </c>
      <c r="I982" s="138">
        <v>0</v>
      </c>
      <c r="J982" s="138">
        <v>0</v>
      </c>
      <c r="K982" s="138">
        <v>0</v>
      </c>
      <c r="L982" s="138">
        <v>0</v>
      </c>
      <c r="M982" s="138">
        <v>372.7</v>
      </c>
      <c r="N982" s="241">
        <v>0</v>
      </c>
      <c r="O982" s="240">
        <v>3377.2999999999997</v>
      </c>
      <c r="P982" s="138">
        <v>3004.6</v>
      </c>
      <c r="Q982" s="139">
        <v>0</v>
      </c>
      <c r="R982" s="139">
        <v>0</v>
      </c>
      <c r="S982" s="138">
        <v>0</v>
      </c>
      <c r="T982" s="139">
        <v>0</v>
      </c>
      <c r="U982" s="139">
        <v>0</v>
      </c>
      <c r="V982" s="139">
        <v>0</v>
      </c>
      <c r="W982" s="139">
        <v>372.7</v>
      </c>
      <c r="X982" s="242">
        <v>0</v>
      </c>
      <c r="Y982" s="243">
        <v>3376.5798</v>
      </c>
      <c r="Z982" s="139">
        <v>3004.6</v>
      </c>
      <c r="AA982" s="139">
        <v>0</v>
      </c>
      <c r="AB982" s="139">
        <v>0</v>
      </c>
      <c r="AC982" s="139">
        <v>0</v>
      </c>
      <c r="AD982" s="149">
        <v>0</v>
      </c>
      <c r="AE982" s="139">
        <v>0</v>
      </c>
      <c r="AF982" s="139">
        <v>0</v>
      </c>
      <c r="AG982" s="140">
        <v>371.97980000000001</v>
      </c>
      <c r="AH982" s="142">
        <v>0</v>
      </c>
      <c r="AI982" s="247">
        <v>-0.72019999999974971</v>
      </c>
      <c r="AJ982" s="138">
        <v>0</v>
      </c>
      <c r="AK982" s="138">
        <v>0</v>
      </c>
      <c r="AL982" s="138">
        <v>0</v>
      </c>
      <c r="AM982" s="138">
        <v>0</v>
      </c>
      <c r="AN982" s="138">
        <v>0</v>
      </c>
      <c r="AO982" s="138">
        <v>0</v>
      </c>
      <c r="AP982" s="138">
        <v>0</v>
      </c>
      <c r="AQ982" s="138">
        <v>-0.72019999999997708</v>
      </c>
      <c r="AR982" s="241">
        <v>0</v>
      </c>
      <c r="AS982" s="247">
        <v>99.978675273147203</v>
      </c>
      <c r="AT982" s="138">
        <v>100</v>
      </c>
      <c r="AU982" s="138">
        <v>0</v>
      </c>
      <c r="AV982" s="138">
        <v>0</v>
      </c>
      <c r="AW982" s="138">
        <v>0</v>
      </c>
      <c r="AX982" s="138">
        <v>0</v>
      </c>
      <c r="AY982" s="138">
        <v>0</v>
      </c>
      <c r="AZ982" s="138">
        <v>0</v>
      </c>
      <c r="BA982" s="138">
        <v>99.806761470351489</v>
      </c>
      <c r="BB982" s="241">
        <v>0</v>
      </c>
    </row>
    <row r="983" spans="1:54" s="174" customFormat="1" ht="18" customHeight="1" x14ac:dyDescent="0.25">
      <c r="A983" s="244">
        <v>21</v>
      </c>
      <c r="B983" s="245">
        <v>228900</v>
      </c>
      <c r="C983" s="238">
        <v>976</v>
      </c>
      <c r="D983" s="239" t="s">
        <v>2038</v>
      </c>
      <c r="E983" s="247">
        <v>519.9</v>
      </c>
      <c r="F983" s="138">
        <v>452.4</v>
      </c>
      <c r="G983" s="138">
        <v>0</v>
      </c>
      <c r="H983" s="138">
        <v>0</v>
      </c>
      <c r="I983" s="138">
        <v>0</v>
      </c>
      <c r="J983" s="138">
        <v>0</v>
      </c>
      <c r="K983" s="138">
        <v>0</v>
      </c>
      <c r="L983" s="138">
        <v>0</v>
      </c>
      <c r="M983" s="138">
        <v>67.5</v>
      </c>
      <c r="N983" s="241">
        <v>0</v>
      </c>
      <c r="O983" s="240">
        <v>353.2</v>
      </c>
      <c r="P983" s="138">
        <v>285.7</v>
      </c>
      <c r="Q983" s="139">
        <v>0</v>
      </c>
      <c r="R983" s="139">
        <v>0</v>
      </c>
      <c r="S983" s="138">
        <v>0</v>
      </c>
      <c r="T983" s="139">
        <v>0</v>
      </c>
      <c r="U983" s="139">
        <v>0</v>
      </c>
      <c r="V983" s="139">
        <v>0</v>
      </c>
      <c r="W983" s="139">
        <v>67.5</v>
      </c>
      <c r="X983" s="242">
        <v>0</v>
      </c>
      <c r="Y983" s="243">
        <v>351.8</v>
      </c>
      <c r="Z983" s="139">
        <v>284.3</v>
      </c>
      <c r="AA983" s="139">
        <v>0</v>
      </c>
      <c r="AB983" s="139">
        <v>0</v>
      </c>
      <c r="AC983" s="139">
        <v>0</v>
      </c>
      <c r="AD983" s="149">
        <v>0</v>
      </c>
      <c r="AE983" s="139">
        <v>0</v>
      </c>
      <c r="AF983" s="139">
        <v>0</v>
      </c>
      <c r="AG983" s="140">
        <v>67.5</v>
      </c>
      <c r="AH983" s="142">
        <v>0</v>
      </c>
      <c r="AI983" s="247">
        <v>-1.3999999999999773</v>
      </c>
      <c r="AJ983" s="138">
        <v>-1.3999999999999773</v>
      </c>
      <c r="AK983" s="138">
        <v>0</v>
      </c>
      <c r="AL983" s="138">
        <v>0</v>
      </c>
      <c r="AM983" s="138">
        <v>0</v>
      </c>
      <c r="AN983" s="138">
        <v>0</v>
      </c>
      <c r="AO983" s="138">
        <v>0</v>
      </c>
      <c r="AP983" s="138">
        <v>0</v>
      </c>
      <c r="AQ983" s="138">
        <v>0</v>
      </c>
      <c r="AR983" s="241">
        <v>0</v>
      </c>
      <c r="AS983" s="247">
        <v>99.603624009060027</v>
      </c>
      <c r="AT983" s="138">
        <v>99.509975498774949</v>
      </c>
      <c r="AU983" s="138">
        <v>0</v>
      </c>
      <c r="AV983" s="138">
        <v>0</v>
      </c>
      <c r="AW983" s="138">
        <v>0</v>
      </c>
      <c r="AX983" s="138">
        <v>0</v>
      </c>
      <c r="AY983" s="138">
        <v>0</v>
      </c>
      <c r="AZ983" s="138">
        <v>0</v>
      </c>
      <c r="BA983" s="138">
        <v>100</v>
      </c>
      <c r="BB983" s="241">
        <v>0</v>
      </c>
    </row>
    <row r="984" spans="1:54" s="174" customFormat="1" ht="18" customHeight="1" x14ac:dyDescent="0.25">
      <c r="A984" s="244">
        <v>21</v>
      </c>
      <c r="B984" s="245">
        <v>228900</v>
      </c>
      <c r="C984" s="238">
        <v>977</v>
      </c>
      <c r="D984" s="239" t="s">
        <v>2039</v>
      </c>
      <c r="E984" s="247">
        <v>2474.6</v>
      </c>
      <c r="F984" s="138">
        <v>1650.5</v>
      </c>
      <c r="G984" s="138">
        <v>0</v>
      </c>
      <c r="H984" s="138">
        <v>0</v>
      </c>
      <c r="I984" s="138">
        <v>0</v>
      </c>
      <c r="J984" s="138">
        <v>0</v>
      </c>
      <c r="K984" s="138">
        <v>0</v>
      </c>
      <c r="L984" s="138">
        <v>500</v>
      </c>
      <c r="M984" s="138">
        <v>324.10000000000002</v>
      </c>
      <c r="N984" s="241">
        <v>0</v>
      </c>
      <c r="O984" s="240">
        <v>2586.1999999999994</v>
      </c>
      <c r="P984" s="138">
        <v>1762.1</v>
      </c>
      <c r="Q984" s="139">
        <v>0</v>
      </c>
      <c r="R984" s="139">
        <v>0</v>
      </c>
      <c r="S984" s="138">
        <v>0</v>
      </c>
      <c r="T984" s="139">
        <v>0</v>
      </c>
      <c r="U984" s="139">
        <v>0</v>
      </c>
      <c r="V984" s="139">
        <v>500</v>
      </c>
      <c r="W984" s="139">
        <v>324.10000000000002</v>
      </c>
      <c r="X984" s="242">
        <v>0</v>
      </c>
      <c r="Y984" s="243">
        <v>2547.7098999999998</v>
      </c>
      <c r="Z984" s="139">
        <v>1755.9329</v>
      </c>
      <c r="AA984" s="139">
        <v>0</v>
      </c>
      <c r="AB984" s="139">
        <v>0</v>
      </c>
      <c r="AC984" s="139">
        <v>0</v>
      </c>
      <c r="AD984" s="149">
        <v>0</v>
      </c>
      <c r="AE984" s="139">
        <v>0</v>
      </c>
      <c r="AF984" s="139">
        <v>467.67700000000002</v>
      </c>
      <c r="AG984" s="140">
        <v>324.10000000000002</v>
      </c>
      <c r="AH984" s="142">
        <v>0</v>
      </c>
      <c r="AI984" s="247">
        <v>-38.490099999999529</v>
      </c>
      <c r="AJ984" s="138">
        <v>-6.1670999999998912</v>
      </c>
      <c r="AK984" s="138">
        <v>0</v>
      </c>
      <c r="AL984" s="138">
        <v>0</v>
      </c>
      <c r="AM984" s="138">
        <v>0</v>
      </c>
      <c r="AN984" s="138">
        <v>0</v>
      </c>
      <c r="AO984" s="138">
        <v>0</v>
      </c>
      <c r="AP984" s="138">
        <v>-32.322999999999979</v>
      </c>
      <c r="AQ984" s="138">
        <v>0</v>
      </c>
      <c r="AR984" s="241">
        <v>0</v>
      </c>
      <c r="AS984" s="247">
        <v>98.511712164565793</v>
      </c>
      <c r="AT984" s="138">
        <v>99.650014187617046</v>
      </c>
      <c r="AU984" s="138">
        <v>0</v>
      </c>
      <c r="AV984" s="138">
        <v>0</v>
      </c>
      <c r="AW984" s="138">
        <v>0</v>
      </c>
      <c r="AX984" s="138">
        <v>0</v>
      </c>
      <c r="AY984" s="138">
        <v>0</v>
      </c>
      <c r="AZ984" s="138">
        <v>93.535399999999996</v>
      </c>
      <c r="BA984" s="138">
        <v>100</v>
      </c>
      <c r="BB984" s="241">
        <v>0</v>
      </c>
    </row>
    <row r="985" spans="1:54" s="174" customFormat="1" ht="18" customHeight="1" x14ac:dyDescent="0.25">
      <c r="A985" s="244">
        <v>21</v>
      </c>
      <c r="B985" s="245">
        <v>228900</v>
      </c>
      <c r="C985" s="238">
        <v>978</v>
      </c>
      <c r="D985" s="239" t="s">
        <v>2028</v>
      </c>
      <c r="E985" s="247">
        <v>2001.3999999999999</v>
      </c>
      <c r="F985" s="138">
        <v>1781.6</v>
      </c>
      <c r="G985" s="138">
        <v>0</v>
      </c>
      <c r="H985" s="138">
        <v>0</v>
      </c>
      <c r="I985" s="138">
        <v>0</v>
      </c>
      <c r="J985" s="138">
        <v>0</v>
      </c>
      <c r="K985" s="138">
        <v>0</v>
      </c>
      <c r="L985" s="138">
        <v>0</v>
      </c>
      <c r="M985" s="138">
        <v>219.8</v>
      </c>
      <c r="N985" s="241">
        <v>0</v>
      </c>
      <c r="O985" s="240">
        <v>2233.8000000000002</v>
      </c>
      <c r="P985" s="138">
        <v>2014</v>
      </c>
      <c r="Q985" s="139">
        <v>0</v>
      </c>
      <c r="R985" s="139">
        <v>0</v>
      </c>
      <c r="S985" s="138">
        <v>0</v>
      </c>
      <c r="T985" s="139">
        <v>0</v>
      </c>
      <c r="U985" s="139">
        <v>0</v>
      </c>
      <c r="V985" s="139">
        <v>0</v>
      </c>
      <c r="W985" s="139">
        <v>219.8</v>
      </c>
      <c r="X985" s="242">
        <v>0</v>
      </c>
      <c r="Y985" s="243">
        <v>2182.3522000000003</v>
      </c>
      <c r="Z985" s="139">
        <v>1962.5522000000001</v>
      </c>
      <c r="AA985" s="139">
        <v>0</v>
      </c>
      <c r="AB985" s="139">
        <v>0</v>
      </c>
      <c r="AC985" s="139">
        <v>0</v>
      </c>
      <c r="AD985" s="149">
        <v>0</v>
      </c>
      <c r="AE985" s="139">
        <v>0</v>
      </c>
      <c r="AF985" s="139">
        <v>0</v>
      </c>
      <c r="AG985" s="140">
        <v>219.8</v>
      </c>
      <c r="AH985" s="142">
        <v>0</v>
      </c>
      <c r="AI985" s="247">
        <v>-51.447799999999916</v>
      </c>
      <c r="AJ985" s="138">
        <v>-51.447799999999916</v>
      </c>
      <c r="AK985" s="138">
        <v>0</v>
      </c>
      <c r="AL985" s="138">
        <v>0</v>
      </c>
      <c r="AM985" s="138">
        <v>0</v>
      </c>
      <c r="AN985" s="138">
        <v>0</v>
      </c>
      <c r="AO985" s="138">
        <v>0</v>
      </c>
      <c r="AP985" s="138">
        <v>0</v>
      </c>
      <c r="AQ985" s="138">
        <v>0</v>
      </c>
      <c r="AR985" s="241">
        <v>0</v>
      </c>
      <c r="AS985" s="247">
        <v>97.6968484197332</v>
      </c>
      <c r="AT985" s="138">
        <v>97.445491559086392</v>
      </c>
      <c r="AU985" s="138">
        <v>0</v>
      </c>
      <c r="AV985" s="138">
        <v>0</v>
      </c>
      <c r="AW985" s="138">
        <v>0</v>
      </c>
      <c r="AX985" s="138">
        <v>0</v>
      </c>
      <c r="AY985" s="138">
        <v>0</v>
      </c>
      <c r="AZ985" s="138">
        <v>0</v>
      </c>
      <c r="BA985" s="138">
        <v>100</v>
      </c>
      <c r="BB985" s="241">
        <v>0</v>
      </c>
    </row>
    <row r="986" spans="1:54" s="174" customFormat="1" ht="18" customHeight="1" x14ac:dyDescent="0.25">
      <c r="A986" s="244">
        <v>21</v>
      </c>
      <c r="B986" s="245">
        <v>228900</v>
      </c>
      <c r="C986" s="238">
        <v>979</v>
      </c>
      <c r="D986" s="239" t="s">
        <v>2040</v>
      </c>
      <c r="E986" s="247">
        <v>2828.7000000000003</v>
      </c>
      <c r="F986" s="138">
        <v>2483.4</v>
      </c>
      <c r="G986" s="138">
        <v>0</v>
      </c>
      <c r="H986" s="138">
        <v>0</v>
      </c>
      <c r="I986" s="138">
        <v>0</v>
      </c>
      <c r="J986" s="138">
        <v>0</v>
      </c>
      <c r="K986" s="138">
        <v>0</v>
      </c>
      <c r="L986" s="138">
        <v>0</v>
      </c>
      <c r="M986" s="138">
        <v>345.3</v>
      </c>
      <c r="N986" s="241">
        <v>0</v>
      </c>
      <c r="O986" s="240">
        <v>3040.5000000000005</v>
      </c>
      <c r="P986" s="138">
        <v>2695.2000000000003</v>
      </c>
      <c r="Q986" s="139">
        <v>0</v>
      </c>
      <c r="R986" s="139">
        <v>0</v>
      </c>
      <c r="S986" s="138">
        <v>0</v>
      </c>
      <c r="T986" s="139">
        <v>0</v>
      </c>
      <c r="U986" s="139">
        <v>0</v>
      </c>
      <c r="V986" s="139">
        <v>0</v>
      </c>
      <c r="W986" s="139">
        <v>345.3</v>
      </c>
      <c r="X986" s="242">
        <v>0</v>
      </c>
      <c r="Y986" s="243">
        <v>3040.4994000000002</v>
      </c>
      <c r="Z986" s="139">
        <v>2695.2000000000003</v>
      </c>
      <c r="AA986" s="139">
        <v>0</v>
      </c>
      <c r="AB986" s="139">
        <v>0</v>
      </c>
      <c r="AC986" s="139">
        <v>0</v>
      </c>
      <c r="AD986" s="149">
        <v>0</v>
      </c>
      <c r="AE986" s="139">
        <v>0</v>
      </c>
      <c r="AF986" s="139">
        <v>0</v>
      </c>
      <c r="AG986" s="140">
        <v>345.29939999999999</v>
      </c>
      <c r="AH986" s="142">
        <v>0</v>
      </c>
      <c r="AI986" s="247">
        <v>-6.0000000030413503E-4</v>
      </c>
      <c r="AJ986" s="138">
        <v>0</v>
      </c>
      <c r="AK986" s="138">
        <v>0</v>
      </c>
      <c r="AL986" s="138">
        <v>0</v>
      </c>
      <c r="AM986" s="138">
        <v>0</v>
      </c>
      <c r="AN986" s="138">
        <v>0</v>
      </c>
      <c r="AO986" s="138">
        <v>0</v>
      </c>
      <c r="AP986" s="138">
        <v>0</v>
      </c>
      <c r="AQ986" s="138">
        <v>-6.0000000001991793E-4</v>
      </c>
      <c r="AR986" s="241">
        <v>0</v>
      </c>
      <c r="AS986" s="247">
        <v>99.99998026640354</v>
      </c>
      <c r="AT986" s="138">
        <v>100</v>
      </c>
      <c r="AU986" s="138">
        <v>0</v>
      </c>
      <c r="AV986" s="138">
        <v>0</v>
      </c>
      <c r="AW986" s="138">
        <v>0</v>
      </c>
      <c r="AX986" s="138">
        <v>0</v>
      </c>
      <c r="AY986" s="138">
        <v>0</v>
      </c>
      <c r="AZ986" s="138">
        <v>0</v>
      </c>
      <c r="BA986" s="138">
        <v>99.999826238053856</v>
      </c>
      <c r="BB986" s="241">
        <v>0</v>
      </c>
    </row>
    <row r="987" spans="1:54" s="174" customFormat="1" ht="18" customHeight="1" x14ac:dyDescent="0.25">
      <c r="A987" s="244">
        <v>21</v>
      </c>
      <c r="B987" s="245">
        <v>228900</v>
      </c>
      <c r="C987" s="238">
        <v>980</v>
      </c>
      <c r="D987" s="239" t="s">
        <v>1395</v>
      </c>
      <c r="E987" s="247">
        <v>781.5</v>
      </c>
      <c r="F987" s="138">
        <v>684.5</v>
      </c>
      <c r="G987" s="138">
        <v>0</v>
      </c>
      <c r="H987" s="138">
        <v>0</v>
      </c>
      <c r="I987" s="138">
        <v>0</v>
      </c>
      <c r="J987" s="138">
        <v>0</v>
      </c>
      <c r="K987" s="138">
        <v>0</v>
      </c>
      <c r="L987" s="138">
        <v>0</v>
      </c>
      <c r="M987" s="138">
        <v>97</v>
      </c>
      <c r="N987" s="241">
        <v>0</v>
      </c>
      <c r="O987" s="240">
        <v>813.9</v>
      </c>
      <c r="P987" s="138">
        <v>716.9</v>
      </c>
      <c r="Q987" s="139">
        <v>0</v>
      </c>
      <c r="R987" s="139">
        <v>0</v>
      </c>
      <c r="S987" s="138">
        <v>0</v>
      </c>
      <c r="T987" s="139">
        <v>0</v>
      </c>
      <c r="U987" s="139">
        <v>0</v>
      </c>
      <c r="V987" s="139">
        <v>0</v>
      </c>
      <c r="W987" s="139">
        <v>97</v>
      </c>
      <c r="X987" s="242">
        <v>0</v>
      </c>
      <c r="Y987" s="243">
        <v>813.9</v>
      </c>
      <c r="Z987" s="139">
        <v>716.9</v>
      </c>
      <c r="AA987" s="139">
        <v>0</v>
      </c>
      <c r="AB987" s="139">
        <v>0</v>
      </c>
      <c r="AC987" s="139">
        <v>0</v>
      </c>
      <c r="AD987" s="149">
        <v>0</v>
      </c>
      <c r="AE987" s="139">
        <v>0</v>
      </c>
      <c r="AF987" s="139">
        <v>0</v>
      </c>
      <c r="AG987" s="140">
        <v>97</v>
      </c>
      <c r="AH987" s="142">
        <v>0</v>
      </c>
      <c r="AI987" s="247">
        <v>0</v>
      </c>
      <c r="AJ987" s="138">
        <v>0</v>
      </c>
      <c r="AK987" s="138">
        <v>0</v>
      </c>
      <c r="AL987" s="138">
        <v>0</v>
      </c>
      <c r="AM987" s="138">
        <v>0</v>
      </c>
      <c r="AN987" s="138">
        <v>0</v>
      </c>
      <c r="AO987" s="138">
        <v>0</v>
      </c>
      <c r="AP987" s="138">
        <v>0</v>
      </c>
      <c r="AQ987" s="138">
        <v>0</v>
      </c>
      <c r="AR987" s="241">
        <v>0</v>
      </c>
      <c r="AS987" s="247">
        <v>100</v>
      </c>
      <c r="AT987" s="138">
        <v>100</v>
      </c>
      <c r="AU987" s="138">
        <v>0</v>
      </c>
      <c r="AV987" s="138">
        <v>0</v>
      </c>
      <c r="AW987" s="138">
        <v>0</v>
      </c>
      <c r="AX987" s="138">
        <v>0</v>
      </c>
      <c r="AY987" s="138">
        <v>0</v>
      </c>
      <c r="AZ987" s="138">
        <v>0</v>
      </c>
      <c r="BA987" s="138">
        <v>100</v>
      </c>
      <c r="BB987" s="241">
        <v>0</v>
      </c>
    </row>
    <row r="988" spans="1:54" s="174" customFormat="1" ht="18" customHeight="1" x14ac:dyDescent="0.25">
      <c r="A988" s="244">
        <v>21</v>
      </c>
      <c r="B988" s="245">
        <v>228900</v>
      </c>
      <c r="C988" s="238">
        <v>981</v>
      </c>
      <c r="D988" s="239" t="s">
        <v>2041</v>
      </c>
      <c r="E988" s="247">
        <v>1824.4</v>
      </c>
      <c r="F988" s="138">
        <v>1550.7</v>
      </c>
      <c r="G988" s="138">
        <v>0</v>
      </c>
      <c r="H988" s="138">
        <v>0</v>
      </c>
      <c r="I988" s="138">
        <v>0</v>
      </c>
      <c r="J988" s="138">
        <v>0</v>
      </c>
      <c r="K988" s="138">
        <v>0</v>
      </c>
      <c r="L988" s="138">
        <v>0</v>
      </c>
      <c r="M988" s="138">
        <v>273.7</v>
      </c>
      <c r="N988" s="241">
        <v>0</v>
      </c>
      <c r="O988" s="240">
        <v>2129</v>
      </c>
      <c r="P988" s="138">
        <v>1655.3</v>
      </c>
      <c r="Q988" s="139">
        <v>0</v>
      </c>
      <c r="R988" s="139">
        <v>0</v>
      </c>
      <c r="S988" s="138">
        <v>0</v>
      </c>
      <c r="T988" s="139">
        <v>0</v>
      </c>
      <c r="U988" s="139">
        <v>0</v>
      </c>
      <c r="V988" s="139">
        <v>200</v>
      </c>
      <c r="W988" s="139">
        <v>273.7</v>
      </c>
      <c r="X988" s="242">
        <v>0</v>
      </c>
      <c r="Y988" s="243">
        <v>1844</v>
      </c>
      <c r="Z988" s="139">
        <v>1370.3</v>
      </c>
      <c r="AA988" s="139">
        <v>0</v>
      </c>
      <c r="AB988" s="139">
        <v>0</v>
      </c>
      <c r="AC988" s="139">
        <v>0</v>
      </c>
      <c r="AD988" s="149">
        <v>0</v>
      </c>
      <c r="AE988" s="139">
        <v>0</v>
      </c>
      <c r="AF988" s="139">
        <v>200</v>
      </c>
      <c r="AG988" s="140">
        <v>273.7</v>
      </c>
      <c r="AH988" s="142">
        <v>0</v>
      </c>
      <c r="AI988" s="247">
        <v>-285</v>
      </c>
      <c r="AJ988" s="138">
        <v>-285</v>
      </c>
      <c r="AK988" s="138">
        <v>0</v>
      </c>
      <c r="AL988" s="138">
        <v>0</v>
      </c>
      <c r="AM988" s="138">
        <v>0</v>
      </c>
      <c r="AN988" s="138">
        <v>0</v>
      </c>
      <c r="AO988" s="138">
        <v>0</v>
      </c>
      <c r="AP988" s="138">
        <v>0</v>
      </c>
      <c r="AQ988" s="138">
        <v>0</v>
      </c>
      <c r="AR988" s="241">
        <v>0</v>
      </c>
      <c r="AS988" s="247">
        <v>86.613433536871781</v>
      </c>
      <c r="AT988" s="138">
        <v>82.782577176342656</v>
      </c>
      <c r="AU988" s="138">
        <v>0</v>
      </c>
      <c r="AV988" s="138">
        <v>0</v>
      </c>
      <c r="AW988" s="138">
        <v>0</v>
      </c>
      <c r="AX988" s="138">
        <v>0</v>
      </c>
      <c r="AY988" s="138">
        <v>0</v>
      </c>
      <c r="AZ988" s="138">
        <v>100</v>
      </c>
      <c r="BA988" s="138">
        <v>100</v>
      </c>
      <c r="BB988" s="241">
        <v>0</v>
      </c>
    </row>
    <row r="989" spans="1:54" s="174" customFormat="1" ht="18" customHeight="1" x14ac:dyDescent="0.25">
      <c r="A989" s="244">
        <v>21</v>
      </c>
      <c r="B989" s="245">
        <v>228900</v>
      </c>
      <c r="C989" s="238">
        <v>982</v>
      </c>
      <c r="D989" s="239" t="s">
        <v>2042</v>
      </c>
      <c r="E989" s="247">
        <v>2947.6</v>
      </c>
      <c r="F989" s="138">
        <v>2573.5</v>
      </c>
      <c r="G989" s="138">
        <v>0</v>
      </c>
      <c r="H989" s="138">
        <v>0</v>
      </c>
      <c r="I989" s="138">
        <v>0</v>
      </c>
      <c r="J989" s="138">
        <v>0</v>
      </c>
      <c r="K989" s="138">
        <v>0</v>
      </c>
      <c r="L989" s="138">
        <v>0</v>
      </c>
      <c r="M989" s="138">
        <v>374.1</v>
      </c>
      <c r="N989" s="241">
        <v>0</v>
      </c>
      <c r="O989" s="240">
        <v>3103.2999999999997</v>
      </c>
      <c r="P989" s="138">
        <v>2729.2000000000003</v>
      </c>
      <c r="Q989" s="139">
        <v>0</v>
      </c>
      <c r="R989" s="139">
        <v>0</v>
      </c>
      <c r="S989" s="138">
        <v>0</v>
      </c>
      <c r="T989" s="139">
        <v>0</v>
      </c>
      <c r="U989" s="139">
        <v>0</v>
      </c>
      <c r="V989" s="139">
        <v>0</v>
      </c>
      <c r="W989" s="139">
        <v>374.1</v>
      </c>
      <c r="X989" s="242">
        <v>0</v>
      </c>
      <c r="Y989" s="243">
        <v>2981.8325000000004</v>
      </c>
      <c r="Z989" s="139">
        <v>2607.7425000000003</v>
      </c>
      <c r="AA989" s="139">
        <v>0</v>
      </c>
      <c r="AB989" s="139">
        <v>0</v>
      </c>
      <c r="AC989" s="139">
        <v>0</v>
      </c>
      <c r="AD989" s="149">
        <v>0</v>
      </c>
      <c r="AE989" s="139">
        <v>0</v>
      </c>
      <c r="AF989" s="139">
        <v>0</v>
      </c>
      <c r="AG989" s="140">
        <v>374.09</v>
      </c>
      <c r="AH989" s="142">
        <v>0</v>
      </c>
      <c r="AI989" s="247">
        <v>-121.46749999999929</v>
      </c>
      <c r="AJ989" s="138">
        <v>-121.45749999999998</v>
      </c>
      <c r="AK989" s="138">
        <v>0</v>
      </c>
      <c r="AL989" s="138">
        <v>0</v>
      </c>
      <c r="AM989" s="138">
        <v>0</v>
      </c>
      <c r="AN989" s="138">
        <v>0</v>
      </c>
      <c r="AO989" s="138">
        <v>0</v>
      </c>
      <c r="AP989" s="138">
        <v>0</v>
      </c>
      <c r="AQ989" s="138">
        <v>-1.0000000000047748E-2</v>
      </c>
      <c r="AR989" s="241">
        <v>0</v>
      </c>
      <c r="AS989" s="247">
        <v>96.085860213321325</v>
      </c>
      <c r="AT989" s="138">
        <v>95.549703209731803</v>
      </c>
      <c r="AU989" s="138">
        <v>0</v>
      </c>
      <c r="AV989" s="138">
        <v>0</v>
      </c>
      <c r="AW989" s="138">
        <v>0</v>
      </c>
      <c r="AX989" s="138">
        <v>0</v>
      </c>
      <c r="AY989" s="138">
        <v>0</v>
      </c>
      <c r="AZ989" s="138">
        <v>0</v>
      </c>
      <c r="BA989" s="138">
        <v>99.997326917936363</v>
      </c>
      <c r="BB989" s="241">
        <v>0</v>
      </c>
    </row>
    <row r="990" spans="1:54" s="174" customFormat="1" ht="18" customHeight="1" x14ac:dyDescent="0.25">
      <c r="A990" s="244">
        <v>21</v>
      </c>
      <c r="B990" s="245">
        <v>228900</v>
      </c>
      <c r="C990" s="238">
        <v>983</v>
      </c>
      <c r="D990" s="239" t="s">
        <v>2043</v>
      </c>
      <c r="E990" s="247">
        <v>1763.4</v>
      </c>
      <c r="F990" s="138">
        <v>1593.9</v>
      </c>
      <c r="G990" s="138">
        <v>0</v>
      </c>
      <c r="H990" s="138">
        <v>0</v>
      </c>
      <c r="I990" s="138">
        <v>0</v>
      </c>
      <c r="J990" s="138">
        <v>0</v>
      </c>
      <c r="K990" s="138">
        <v>0</v>
      </c>
      <c r="L990" s="138">
        <v>0</v>
      </c>
      <c r="M990" s="138">
        <v>169.5</v>
      </c>
      <c r="N990" s="241">
        <v>0</v>
      </c>
      <c r="O990" s="240">
        <v>1902.8000000000002</v>
      </c>
      <c r="P990" s="138">
        <v>1733.3</v>
      </c>
      <c r="Q990" s="139">
        <v>0</v>
      </c>
      <c r="R990" s="139">
        <v>0</v>
      </c>
      <c r="S990" s="138">
        <v>0</v>
      </c>
      <c r="T990" s="139">
        <v>0</v>
      </c>
      <c r="U990" s="139">
        <v>0</v>
      </c>
      <c r="V990" s="139">
        <v>0</v>
      </c>
      <c r="W990" s="139">
        <v>169.5</v>
      </c>
      <c r="X990" s="242">
        <v>0</v>
      </c>
      <c r="Y990" s="243">
        <v>1875.3655000000001</v>
      </c>
      <c r="Z990" s="139">
        <v>1705.8655000000001</v>
      </c>
      <c r="AA990" s="139">
        <v>0</v>
      </c>
      <c r="AB990" s="139">
        <v>0</v>
      </c>
      <c r="AC990" s="139">
        <v>0</v>
      </c>
      <c r="AD990" s="149">
        <v>0</v>
      </c>
      <c r="AE990" s="139">
        <v>0</v>
      </c>
      <c r="AF990" s="139">
        <v>0</v>
      </c>
      <c r="AG990" s="140">
        <v>169.5</v>
      </c>
      <c r="AH990" s="142">
        <v>0</v>
      </c>
      <c r="AI990" s="247">
        <v>-27.434500000000071</v>
      </c>
      <c r="AJ990" s="138">
        <v>-27.434499999999844</v>
      </c>
      <c r="AK990" s="138">
        <v>0</v>
      </c>
      <c r="AL990" s="138">
        <v>0</v>
      </c>
      <c r="AM990" s="138">
        <v>0</v>
      </c>
      <c r="AN990" s="138">
        <v>0</v>
      </c>
      <c r="AO990" s="138">
        <v>0</v>
      </c>
      <c r="AP990" s="138">
        <v>0</v>
      </c>
      <c r="AQ990" s="138">
        <v>0</v>
      </c>
      <c r="AR990" s="241">
        <v>0</v>
      </c>
      <c r="AS990" s="247">
        <v>98.558203699810804</v>
      </c>
      <c r="AT990" s="138">
        <v>98.417209946345125</v>
      </c>
      <c r="AU990" s="138">
        <v>0</v>
      </c>
      <c r="AV990" s="138">
        <v>0</v>
      </c>
      <c r="AW990" s="138">
        <v>0</v>
      </c>
      <c r="AX990" s="138">
        <v>0</v>
      </c>
      <c r="AY990" s="138">
        <v>0</v>
      </c>
      <c r="AZ990" s="138">
        <v>0</v>
      </c>
      <c r="BA990" s="138">
        <v>100</v>
      </c>
      <c r="BB990" s="241">
        <v>0</v>
      </c>
    </row>
    <row r="991" spans="1:54" s="174" customFormat="1" ht="18" customHeight="1" x14ac:dyDescent="0.25">
      <c r="A991" s="244">
        <v>21</v>
      </c>
      <c r="B991" s="245">
        <v>228900</v>
      </c>
      <c r="C991" s="238">
        <v>984</v>
      </c>
      <c r="D991" s="239" t="s">
        <v>2044</v>
      </c>
      <c r="E991" s="247">
        <v>833.7</v>
      </c>
      <c r="F991" s="138">
        <v>756.2</v>
      </c>
      <c r="G991" s="138">
        <v>0</v>
      </c>
      <c r="H991" s="138">
        <v>0</v>
      </c>
      <c r="I991" s="138">
        <v>0</v>
      </c>
      <c r="J991" s="138">
        <v>0</v>
      </c>
      <c r="K991" s="138">
        <v>0</v>
      </c>
      <c r="L991" s="138">
        <v>0</v>
      </c>
      <c r="M991" s="138">
        <v>77.5</v>
      </c>
      <c r="N991" s="241">
        <v>0</v>
      </c>
      <c r="O991" s="240">
        <v>849.4</v>
      </c>
      <c r="P991" s="138">
        <v>771.9</v>
      </c>
      <c r="Q991" s="139">
        <v>0</v>
      </c>
      <c r="R991" s="139">
        <v>0</v>
      </c>
      <c r="S991" s="138">
        <v>0</v>
      </c>
      <c r="T991" s="139">
        <v>0</v>
      </c>
      <c r="U991" s="139">
        <v>0</v>
      </c>
      <c r="V991" s="139">
        <v>0</v>
      </c>
      <c r="W991" s="139">
        <v>77.5</v>
      </c>
      <c r="X991" s="242">
        <v>0</v>
      </c>
      <c r="Y991" s="243">
        <v>814.31750000000011</v>
      </c>
      <c r="Z991" s="139">
        <v>737.35390000000007</v>
      </c>
      <c r="AA991" s="139">
        <v>0</v>
      </c>
      <c r="AB991" s="139">
        <v>0</v>
      </c>
      <c r="AC991" s="139">
        <v>0</v>
      </c>
      <c r="AD991" s="149">
        <v>0</v>
      </c>
      <c r="AE991" s="139">
        <v>0</v>
      </c>
      <c r="AF991" s="139">
        <v>0</v>
      </c>
      <c r="AG991" s="140">
        <v>76.9636</v>
      </c>
      <c r="AH991" s="142">
        <v>0</v>
      </c>
      <c r="AI991" s="247">
        <v>-35.082499999999868</v>
      </c>
      <c r="AJ991" s="138">
        <v>-34.54609999999991</v>
      </c>
      <c r="AK991" s="138">
        <v>0</v>
      </c>
      <c r="AL991" s="138">
        <v>0</v>
      </c>
      <c r="AM991" s="138">
        <v>0</v>
      </c>
      <c r="AN991" s="138">
        <v>0</v>
      </c>
      <c r="AO991" s="138">
        <v>0</v>
      </c>
      <c r="AP991" s="138">
        <v>0</v>
      </c>
      <c r="AQ991" s="138">
        <v>-0.53640000000000043</v>
      </c>
      <c r="AR991" s="241">
        <v>0</v>
      </c>
      <c r="AS991" s="247">
        <v>95.869731575229594</v>
      </c>
      <c r="AT991" s="138">
        <v>95.524536857105858</v>
      </c>
      <c r="AU991" s="138">
        <v>0</v>
      </c>
      <c r="AV991" s="138">
        <v>0</v>
      </c>
      <c r="AW991" s="138">
        <v>0</v>
      </c>
      <c r="AX991" s="138">
        <v>0</v>
      </c>
      <c r="AY991" s="138">
        <v>0</v>
      </c>
      <c r="AZ991" s="138">
        <v>0</v>
      </c>
      <c r="BA991" s="138">
        <v>99.307870967741934</v>
      </c>
      <c r="BB991" s="241">
        <v>0</v>
      </c>
    </row>
    <row r="992" spans="1:54" s="174" customFormat="1" ht="18" customHeight="1" x14ac:dyDescent="0.25">
      <c r="A992" s="244">
        <v>21</v>
      </c>
      <c r="B992" s="245">
        <v>228900</v>
      </c>
      <c r="C992" s="238">
        <v>985</v>
      </c>
      <c r="D992" s="239" t="s">
        <v>2045</v>
      </c>
      <c r="E992" s="247">
        <v>1686.3999999999999</v>
      </c>
      <c r="F992" s="138">
        <v>1527.6</v>
      </c>
      <c r="G992" s="138">
        <v>0</v>
      </c>
      <c r="H992" s="138">
        <v>0</v>
      </c>
      <c r="I992" s="138">
        <v>0</v>
      </c>
      <c r="J992" s="138">
        <v>0</v>
      </c>
      <c r="K992" s="138">
        <v>0</v>
      </c>
      <c r="L992" s="138">
        <v>0</v>
      </c>
      <c r="M992" s="138">
        <v>158.80000000000001</v>
      </c>
      <c r="N992" s="241">
        <v>0</v>
      </c>
      <c r="O992" s="240">
        <v>1812.1000000000001</v>
      </c>
      <c r="P992" s="138">
        <v>1653.3</v>
      </c>
      <c r="Q992" s="139">
        <v>0</v>
      </c>
      <c r="R992" s="139">
        <v>0</v>
      </c>
      <c r="S992" s="138">
        <v>0</v>
      </c>
      <c r="T992" s="139">
        <v>0</v>
      </c>
      <c r="U992" s="139">
        <v>0</v>
      </c>
      <c r="V992" s="139">
        <v>0</v>
      </c>
      <c r="W992" s="139">
        <v>158.80000000000001</v>
      </c>
      <c r="X992" s="242">
        <v>0</v>
      </c>
      <c r="Y992" s="243">
        <v>1641.5233999999998</v>
      </c>
      <c r="Z992" s="139">
        <v>1482.7233999999999</v>
      </c>
      <c r="AA992" s="139">
        <v>0</v>
      </c>
      <c r="AB992" s="139">
        <v>0</v>
      </c>
      <c r="AC992" s="139">
        <v>0</v>
      </c>
      <c r="AD992" s="149">
        <v>0</v>
      </c>
      <c r="AE992" s="139">
        <v>0</v>
      </c>
      <c r="AF992" s="139">
        <v>0</v>
      </c>
      <c r="AG992" s="140">
        <v>158.80000000000001</v>
      </c>
      <c r="AH992" s="142">
        <v>0</v>
      </c>
      <c r="AI992" s="247">
        <v>-170.57660000000033</v>
      </c>
      <c r="AJ992" s="138">
        <v>-170.5766000000001</v>
      </c>
      <c r="AK992" s="138">
        <v>0</v>
      </c>
      <c r="AL992" s="138">
        <v>0</v>
      </c>
      <c r="AM992" s="138">
        <v>0</v>
      </c>
      <c r="AN992" s="138">
        <v>0</v>
      </c>
      <c r="AO992" s="138">
        <v>0</v>
      </c>
      <c r="AP992" s="138">
        <v>0</v>
      </c>
      <c r="AQ992" s="138">
        <v>0</v>
      </c>
      <c r="AR992" s="241">
        <v>0</v>
      </c>
      <c r="AS992" s="247">
        <v>90.586799845483128</v>
      </c>
      <c r="AT992" s="138">
        <v>89.682658924575094</v>
      </c>
      <c r="AU992" s="138">
        <v>0</v>
      </c>
      <c r="AV992" s="138">
        <v>0</v>
      </c>
      <c r="AW992" s="138">
        <v>0</v>
      </c>
      <c r="AX992" s="138">
        <v>0</v>
      </c>
      <c r="AY992" s="138">
        <v>0</v>
      </c>
      <c r="AZ992" s="138">
        <v>0</v>
      </c>
      <c r="BA992" s="138">
        <v>100</v>
      </c>
      <c r="BB992" s="241">
        <v>0</v>
      </c>
    </row>
    <row r="993" spans="1:54" s="174" customFormat="1" ht="18" customHeight="1" x14ac:dyDescent="0.25">
      <c r="A993" s="244">
        <v>21</v>
      </c>
      <c r="B993" s="245">
        <v>228900</v>
      </c>
      <c r="C993" s="238">
        <v>986</v>
      </c>
      <c r="D993" s="239" t="s">
        <v>2046</v>
      </c>
      <c r="E993" s="247">
        <v>956.1</v>
      </c>
      <c r="F993" s="138">
        <v>828.7</v>
      </c>
      <c r="G993" s="138">
        <v>0</v>
      </c>
      <c r="H993" s="138">
        <v>0</v>
      </c>
      <c r="I993" s="138">
        <v>0</v>
      </c>
      <c r="J993" s="138">
        <v>0</v>
      </c>
      <c r="K993" s="138">
        <v>0</v>
      </c>
      <c r="L993" s="138">
        <v>0</v>
      </c>
      <c r="M993" s="138">
        <v>127.4</v>
      </c>
      <c r="N993" s="241">
        <v>0</v>
      </c>
      <c r="O993" s="240">
        <v>1002.7</v>
      </c>
      <c r="P993" s="138">
        <v>875.3</v>
      </c>
      <c r="Q993" s="139">
        <v>0</v>
      </c>
      <c r="R993" s="139">
        <v>0</v>
      </c>
      <c r="S993" s="138">
        <v>0</v>
      </c>
      <c r="T993" s="139">
        <v>0</v>
      </c>
      <c r="U993" s="139">
        <v>0</v>
      </c>
      <c r="V993" s="139">
        <v>0</v>
      </c>
      <c r="W993" s="139">
        <v>127.4</v>
      </c>
      <c r="X993" s="242">
        <v>0</v>
      </c>
      <c r="Y993" s="243">
        <v>969.78219999999999</v>
      </c>
      <c r="Z993" s="139">
        <v>842.38220000000001</v>
      </c>
      <c r="AA993" s="139">
        <v>0</v>
      </c>
      <c r="AB993" s="139">
        <v>0</v>
      </c>
      <c r="AC993" s="139">
        <v>0</v>
      </c>
      <c r="AD993" s="149">
        <v>0</v>
      </c>
      <c r="AE993" s="139">
        <v>0</v>
      </c>
      <c r="AF993" s="139">
        <v>0</v>
      </c>
      <c r="AG993" s="140">
        <v>127.4</v>
      </c>
      <c r="AH993" s="142">
        <v>0</v>
      </c>
      <c r="AI993" s="247">
        <v>-32.917800000000057</v>
      </c>
      <c r="AJ993" s="138">
        <v>-32.917799999999943</v>
      </c>
      <c r="AK993" s="138">
        <v>0</v>
      </c>
      <c r="AL993" s="138">
        <v>0</v>
      </c>
      <c r="AM993" s="138">
        <v>0</v>
      </c>
      <c r="AN993" s="138">
        <v>0</v>
      </c>
      <c r="AO993" s="138">
        <v>0</v>
      </c>
      <c r="AP993" s="138">
        <v>0</v>
      </c>
      <c r="AQ993" s="138">
        <v>0</v>
      </c>
      <c r="AR993" s="241">
        <v>0</v>
      </c>
      <c r="AS993" s="247">
        <v>96.717083873541426</v>
      </c>
      <c r="AT993" s="138">
        <v>96.239255112532845</v>
      </c>
      <c r="AU993" s="138">
        <v>0</v>
      </c>
      <c r="AV993" s="138">
        <v>0</v>
      </c>
      <c r="AW993" s="138">
        <v>0</v>
      </c>
      <c r="AX993" s="138">
        <v>0</v>
      </c>
      <c r="AY993" s="138">
        <v>0</v>
      </c>
      <c r="AZ993" s="138">
        <v>0</v>
      </c>
      <c r="BA993" s="138">
        <v>100</v>
      </c>
      <c r="BB993" s="241">
        <v>0</v>
      </c>
    </row>
    <row r="994" spans="1:54" s="174" customFormat="1" ht="18" customHeight="1" x14ac:dyDescent="0.25">
      <c r="A994" s="244">
        <v>21</v>
      </c>
      <c r="B994" s="245">
        <v>228900</v>
      </c>
      <c r="C994" s="238">
        <v>987</v>
      </c>
      <c r="D994" s="239" t="s">
        <v>2047</v>
      </c>
      <c r="E994" s="247">
        <v>1630.8999999999999</v>
      </c>
      <c r="F994" s="138">
        <v>1343.6</v>
      </c>
      <c r="G994" s="138">
        <v>0</v>
      </c>
      <c r="H994" s="138">
        <v>0</v>
      </c>
      <c r="I994" s="138">
        <v>0</v>
      </c>
      <c r="J994" s="138">
        <v>0</v>
      </c>
      <c r="K994" s="138">
        <v>0</v>
      </c>
      <c r="L994" s="138">
        <v>0</v>
      </c>
      <c r="M994" s="138">
        <v>287.3</v>
      </c>
      <c r="N994" s="241">
        <v>0</v>
      </c>
      <c r="O994" s="240">
        <v>1755.1000000000001</v>
      </c>
      <c r="P994" s="138">
        <v>1467.8</v>
      </c>
      <c r="Q994" s="139">
        <v>0</v>
      </c>
      <c r="R994" s="139">
        <v>0</v>
      </c>
      <c r="S994" s="138">
        <v>0</v>
      </c>
      <c r="T994" s="139">
        <v>0</v>
      </c>
      <c r="U994" s="139">
        <v>0</v>
      </c>
      <c r="V994" s="139">
        <v>0</v>
      </c>
      <c r="W994" s="139">
        <v>287.3</v>
      </c>
      <c r="X994" s="242">
        <v>0</v>
      </c>
      <c r="Y994" s="243">
        <v>1644.4313</v>
      </c>
      <c r="Z994" s="139">
        <v>1357.1313</v>
      </c>
      <c r="AA994" s="139">
        <v>0</v>
      </c>
      <c r="AB994" s="139">
        <v>0</v>
      </c>
      <c r="AC994" s="139">
        <v>0</v>
      </c>
      <c r="AD994" s="149">
        <v>0</v>
      </c>
      <c r="AE994" s="139">
        <v>0</v>
      </c>
      <c r="AF994" s="139">
        <v>0</v>
      </c>
      <c r="AG994" s="140">
        <v>287.3</v>
      </c>
      <c r="AH994" s="142">
        <v>0</v>
      </c>
      <c r="AI994" s="247">
        <v>-110.66870000000017</v>
      </c>
      <c r="AJ994" s="138">
        <v>-110.66869999999994</v>
      </c>
      <c r="AK994" s="138">
        <v>0</v>
      </c>
      <c r="AL994" s="138">
        <v>0</v>
      </c>
      <c r="AM994" s="138">
        <v>0</v>
      </c>
      <c r="AN994" s="138">
        <v>0</v>
      </c>
      <c r="AO994" s="138">
        <v>0</v>
      </c>
      <c r="AP994" s="138">
        <v>0</v>
      </c>
      <c r="AQ994" s="138">
        <v>0</v>
      </c>
      <c r="AR994" s="241">
        <v>0</v>
      </c>
      <c r="AS994" s="247">
        <v>93.694450458663312</v>
      </c>
      <c r="AT994" s="138">
        <v>92.460233001771357</v>
      </c>
      <c r="AU994" s="138">
        <v>0</v>
      </c>
      <c r="AV994" s="138">
        <v>0</v>
      </c>
      <c r="AW994" s="138">
        <v>0</v>
      </c>
      <c r="AX994" s="138">
        <v>0</v>
      </c>
      <c r="AY994" s="138">
        <v>0</v>
      </c>
      <c r="AZ994" s="138">
        <v>0</v>
      </c>
      <c r="BA994" s="138">
        <v>100</v>
      </c>
      <c r="BB994" s="241">
        <v>0</v>
      </c>
    </row>
    <row r="995" spans="1:54" s="174" customFormat="1" ht="18" customHeight="1" x14ac:dyDescent="0.25">
      <c r="A995" s="244">
        <v>21</v>
      </c>
      <c r="B995" s="245">
        <v>228900</v>
      </c>
      <c r="C995" s="238">
        <v>988</v>
      </c>
      <c r="D995" s="239" t="s">
        <v>2048</v>
      </c>
      <c r="E995" s="247">
        <v>1208.0999999999999</v>
      </c>
      <c r="F995" s="138">
        <v>1028.8</v>
      </c>
      <c r="G995" s="138">
        <v>0</v>
      </c>
      <c r="H995" s="138">
        <v>0</v>
      </c>
      <c r="I995" s="138">
        <v>0</v>
      </c>
      <c r="J995" s="138">
        <v>0</v>
      </c>
      <c r="K995" s="138">
        <v>0</v>
      </c>
      <c r="L995" s="138">
        <v>0</v>
      </c>
      <c r="M995" s="138">
        <v>179.3</v>
      </c>
      <c r="N995" s="241">
        <v>0</v>
      </c>
      <c r="O995" s="240">
        <v>1284.5</v>
      </c>
      <c r="P995" s="138">
        <v>1105.1999999999998</v>
      </c>
      <c r="Q995" s="139">
        <v>0</v>
      </c>
      <c r="R995" s="139">
        <v>0</v>
      </c>
      <c r="S995" s="138">
        <v>0</v>
      </c>
      <c r="T995" s="139">
        <v>0</v>
      </c>
      <c r="U995" s="139">
        <v>0</v>
      </c>
      <c r="V995" s="139">
        <v>0</v>
      </c>
      <c r="W995" s="139">
        <v>179.3</v>
      </c>
      <c r="X995" s="242">
        <v>0</v>
      </c>
      <c r="Y995" s="243">
        <v>939.89300000000003</v>
      </c>
      <c r="Z995" s="139">
        <v>760.71580000000006</v>
      </c>
      <c r="AA995" s="139">
        <v>0</v>
      </c>
      <c r="AB995" s="139">
        <v>0</v>
      </c>
      <c r="AC995" s="139">
        <v>0</v>
      </c>
      <c r="AD995" s="149">
        <v>0</v>
      </c>
      <c r="AE995" s="139">
        <v>0</v>
      </c>
      <c r="AF995" s="139">
        <v>0</v>
      </c>
      <c r="AG995" s="140">
        <v>179.1772</v>
      </c>
      <c r="AH995" s="142">
        <v>0</v>
      </c>
      <c r="AI995" s="247">
        <v>-344.60699999999997</v>
      </c>
      <c r="AJ995" s="138">
        <v>-344.48419999999976</v>
      </c>
      <c r="AK995" s="138">
        <v>0</v>
      </c>
      <c r="AL995" s="138">
        <v>0</v>
      </c>
      <c r="AM995" s="138">
        <v>0</v>
      </c>
      <c r="AN995" s="138">
        <v>0</v>
      </c>
      <c r="AO995" s="138">
        <v>0</v>
      </c>
      <c r="AP995" s="138">
        <v>0</v>
      </c>
      <c r="AQ995" s="138">
        <v>-0.12280000000001223</v>
      </c>
      <c r="AR995" s="241">
        <v>0</v>
      </c>
      <c r="AS995" s="247">
        <v>73.171895679252628</v>
      </c>
      <c r="AT995" s="138">
        <v>68.830600796235998</v>
      </c>
      <c r="AU995" s="138">
        <v>0</v>
      </c>
      <c r="AV995" s="138">
        <v>0</v>
      </c>
      <c r="AW995" s="138">
        <v>0</v>
      </c>
      <c r="AX995" s="138">
        <v>0</v>
      </c>
      <c r="AY995" s="138">
        <v>0</v>
      </c>
      <c r="AZ995" s="138">
        <v>0</v>
      </c>
      <c r="BA995" s="138">
        <v>99.931511433351915</v>
      </c>
      <c r="BB995" s="241">
        <v>0</v>
      </c>
    </row>
    <row r="996" spans="1:54" s="174" customFormat="1" ht="18" customHeight="1" x14ac:dyDescent="0.25">
      <c r="A996" s="244">
        <v>21</v>
      </c>
      <c r="B996" s="245">
        <v>228900</v>
      </c>
      <c r="C996" s="238">
        <v>989</v>
      </c>
      <c r="D996" s="239" t="s">
        <v>2049</v>
      </c>
      <c r="E996" s="247">
        <v>1812.2</v>
      </c>
      <c r="F996" s="138">
        <v>1550.9</v>
      </c>
      <c r="G996" s="138">
        <v>0</v>
      </c>
      <c r="H996" s="138">
        <v>0</v>
      </c>
      <c r="I996" s="138">
        <v>0</v>
      </c>
      <c r="J996" s="138">
        <v>0</v>
      </c>
      <c r="K996" s="138">
        <v>0</v>
      </c>
      <c r="L996" s="138">
        <v>0</v>
      </c>
      <c r="M996" s="138">
        <v>261.3</v>
      </c>
      <c r="N996" s="241">
        <v>0</v>
      </c>
      <c r="O996" s="240">
        <v>1906.9</v>
      </c>
      <c r="P996" s="138">
        <v>1645.6</v>
      </c>
      <c r="Q996" s="139">
        <v>0</v>
      </c>
      <c r="R996" s="139">
        <v>0</v>
      </c>
      <c r="S996" s="138">
        <v>0</v>
      </c>
      <c r="T996" s="139">
        <v>0</v>
      </c>
      <c r="U996" s="139">
        <v>0</v>
      </c>
      <c r="V996" s="139">
        <v>0</v>
      </c>
      <c r="W996" s="139">
        <v>261.3</v>
      </c>
      <c r="X996" s="242">
        <v>0</v>
      </c>
      <c r="Y996" s="243">
        <v>1735.5238999999999</v>
      </c>
      <c r="Z996" s="139">
        <v>1474.5248999999999</v>
      </c>
      <c r="AA996" s="139">
        <v>0</v>
      </c>
      <c r="AB996" s="139">
        <v>0</v>
      </c>
      <c r="AC996" s="139">
        <v>0</v>
      </c>
      <c r="AD996" s="149">
        <v>0</v>
      </c>
      <c r="AE996" s="139">
        <v>0</v>
      </c>
      <c r="AF996" s="139">
        <v>0</v>
      </c>
      <c r="AG996" s="140">
        <v>260.99900000000002</v>
      </c>
      <c r="AH996" s="142">
        <v>0</v>
      </c>
      <c r="AI996" s="247">
        <v>-171.37610000000018</v>
      </c>
      <c r="AJ996" s="138">
        <v>-171.07510000000002</v>
      </c>
      <c r="AK996" s="138">
        <v>0</v>
      </c>
      <c r="AL996" s="138">
        <v>0</v>
      </c>
      <c r="AM996" s="138">
        <v>0</v>
      </c>
      <c r="AN996" s="138">
        <v>0</v>
      </c>
      <c r="AO996" s="138">
        <v>0</v>
      </c>
      <c r="AP996" s="138">
        <v>0</v>
      </c>
      <c r="AQ996" s="138">
        <v>-0.30099999999998772</v>
      </c>
      <c r="AR996" s="241">
        <v>0</v>
      </c>
      <c r="AS996" s="247">
        <v>91.01284283391891</v>
      </c>
      <c r="AT996" s="138">
        <v>89.604089693728724</v>
      </c>
      <c r="AU996" s="138">
        <v>0</v>
      </c>
      <c r="AV996" s="138">
        <v>0</v>
      </c>
      <c r="AW996" s="138">
        <v>0</v>
      </c>
      <c r="AX996" s="138">
        <v>0</v>
      </c>
      <c r="AY996" s="138">
        <v>0</v>
      </c>
      <c r="AZ996" s="138">
        <v>0</v>
      </c>
      <c r="BA996" s="138">
        <v>99.884806735553013</v>
      </c>
      <c r="BB996" s="241">
        <v>0</v>
      </c>
    </row>
    <row r="997" spans="1:54" s="174" customFormat="1" ht="18" customHeight="1" x14ac:dyDescent="0.25">
      <c r="A997" s="244">
        <v>21</v>
      </c>
      <c r="B997" s="245">
        <v>228900</v>
      </c>
      <c r="C997" s="238">
        <v>990</v>
      </c>
      <c r="D997" s="239" t="s">
        <v>1711</v>
      </c>
      <c r="E997" s="247">
        <v>1217.4000000000001</v>
      </c>
      <c r="F997" s="138">
        <v>1008.9</v>
      </c>
      <c r="G997" s="138">
        <v>0</v>
      </c>
      <c r="H997" s="138">
        <v>0</v>
      </c>
      <c r="I997" s="138">
        <v>0</v>
      </c>
      <c r="J997" s="138">
        <v>0</v>
      </c>
      <c r="K997" s="138">
        <v>0</v>
      </c>
      <c r="L997" s="138">
        <v>0</v>
      </c>
      <c r="M997" s="138">
        <v>208.5</v>
      </c>
      <c r="N997" s="241">
        <v>0</v>
      </c>
      <c r="O997" s="240">
        <v>1314</v>
      </c>
      <c r="P997" s="138">
        <v>1105.5</v>
      </c>
      <c r="Q997" s="139">
        <v>0</v>
      </c>
      <c r="R997" s="139">
        <v>0</v>
      </c>
      <c r="S997" s="138">
        <v>0</v>
      </c>
      <c r="T997" s="139">
        <v>0</v>
      </c>
      <c r="U997" s="139">
        <v>0</v>
      </c>
      <c r="V997" s="139">
        <v>0</v>
      </c>
      <c r="W997" s="139">
        <v>208.5</v>
      </c>
      <c r="X997" s="242">
        <v>0</v>
      </c>
      <c r="Y997" s="243">
        <v>1313.8377</v>
      </c>
      <c r="Z997" s="139">
        <v>1105.5</v>
      </c>
      <c r="AA997" s="139">
        <v>0</v>
      </c>
      <c r="AB997" s="139">
        <v>0</v>
      </c>
      <c r="AC997" s="139">
        <v>0</v>
      </c>
      <c r="AD997" s="149">
        <v>0</v>
      </c>
      <c r="AE997" s="139">
        <v>0</v>
      </c>
      <c r="AF997" s="139">
        <v>0</v>
      </c>
      <c r="AG997" s="140">
        <v>208.33770000000001</v>
      </c>
      <c r="AH997" s="142">
        <v>0</v>
      </c>
      <c r="AI997" s="247">
        <v>-0.16229999999995925</v>
      </c>
      <c r="AJ997" s="138">
        <v>0</v>
      </c>
      <c r="AK997" s="138">
        <v>0</v>
      </c>
      <c r="AL997" s="138">
        <v>0</v>
      </c>
      <c r="AM997" s="138">
        <v>0</v>
      </c>
      <c r="AN997" s="138">
        <v>0</v>
      </c>
      <c r="AO997" s="138">
        <v>0</v>
      </c>
      <c r="AP997" s="138">
        <v>0</v>
      </c>
      <c r="AQ997" s="138">
        <v>-0.16229999999998768</v>
      </c>
      <c r="AR997" s="241">
        <v>0</v>
      </c>
      <c r="AS997" s="247">
        <v>99.98764840182649</v>
      </c>
      <c r="AT997" s="138">
        <v>100</v>
      </c>
      <c r="AU997" s="138">
        <v>0</v>
      </c>
      <c r="AV997" s="138">
        <v>0</v>
      </c>
      <c r="AW997" s="138">
        <v>0</v>
      </c>
      <c r="AX997" s="138">
        <v>0</v>
      </c>
      <c r="AY997" s="138">
        <v>0</v>
      </c>
      <c r="AZ997" s="138">
        <v>0</v>
      </c>
      <c r="BA997" s="138">
        <v>99.922158273381299</v>
      </c>
      <c r="BB997" s="241">
        <v>0</v>
      </c>
    </row>
    <row r="998" spans="1:54" s="174" customFormat="1" ht="18" customHeight="1" x14ac:dyDescent="0.25">
      <c r="A998" s="244">
        <v>21</v>
      </c>
      <c r="B998" s="245">
        <v>228900</v>
      </c>
      <c r="C998" s="238">
        <v>991</v>
      </c>
      <c r="D998" s="239" t="s">
        <v>2050</v>
      </c>
      <c r="E998" s="247">
        <v>2987.3</v>
      </c>
      <c r="F998" s="138">
        <v>2472</v>
      </c>
      <c r="G998" s="138">
        <v>0</v>
      </c>
      <c r="H998" s="138">
        <v>0</v>
      </c>
      <c r="I998" s="138">
        <v>0</v>
      </c>
      <c r="J998" s="138">
        <v>0</v>
      </c>
      <c r="K998" s="138">
        <v>0</v>
      </c>
      <c r="L998" s="138">
        <v>0</v>
      </c>
      <c r="M998" s="138">
        <v>515.29999999999995</v>
      </c>
      <c r="N998" s="241">
        <v>0</v>
      </c>
      <c r="O998" s="240">
        <v>3222.1999999999994</v>
      </c>
      <c r="P998" s="138">
        <v>2706.9</v>
      </c>
      <c r="Q998" s="139">
        <v>0</v>
      </c>
      <c r="R998" s="139">
        <v>0</v>
      </c>
      <c r="S998" s="138">
        <v>0</v>
      </c>
      <c r="T998" s="139">
        <v>0</v>
      </c>
      <c r="U998" s="139">
        <v>0</v>
      </c>
      <c r="V998" s="139">
        <v>0</v>
      </c>
      <c r="W998" s="139">
        <v>515.29999999999995</v>
      </c>
      <c r="X998" s="242">
        <v>0</v>
      </c>
      <c r="Y998" s="243">
        <v>3081.5356000000002</v>
      </c>
      <c r="Z998" s="139">
        <v>2566.2356</v>
      </c>
      <c r="AA998" s="139">
        <v>0</v>
      </c>
      <c r="AB998" s="139">
        <v>0</v>
      </c>
      <c r="AC998" s="139">
        <v>0</v>
      </c>
      <c r="AD998" s="149">
        <v>0</v>
      </c>
      <c r="AE998" s="139">
        <v>0</v>
      </c>
      <c r="AF998" s="139">
        <v>0</v>
      </c>
      <c r="AG998" s="140">
        <v>515.29999999999995</v>
      </c>
      <c r="AH998" s="142">
        <v>0</v>
      </c>
      <c r="AI998" s="247">
        <v>-140.6643999999992</v>
      </c>
      <c r="AJ998" s="138">
        <v>-140.66440000000011</v>
      </c>
      <c r="AK998" s="138">
        <v>0</v>
      </c>
      <c r="AL998" s="138">
        <v>0</v>
      </c>
      <c r="AM998" s="138">
        <v>0</v>
      </c>
      <c r="AN998" s="138">
        <v>0</v>
      </c>
      <c r="AO998" s="138">
        <v>0</v>
      </c>
      <c r="AP998" s="138">
        <v>0</v>
      </c>
      <c r="AQ998" s="138">
        <v>0</v>
      </c>
      <c r="AR998" s="241">
        <v>0</v>
      </c>
      <c r="AS998" s="247">
        <v>95.634522996710345</v>
      </c>
      <c r="AT998" s="138">
        <v>94.803487384092506</v>
      </c>
      <c r="AU998" s="138">
        <v>0</v>
      </c>
      <c r="AV998" s="138">
        <v>0</v>
      </c>
      <c r="AW998" s="138">
        <v>0</v>
      </c>
      <c r="AX998" s="138">
        <v>0</v>
      </c>
      <c r="AY998" s="138">
        <v>0</v>
      </c>
      <c r="AZ998" s="138">
        <v>0</v>
      </c>
      <c r="BA998" s="138">
        <v>100</v>
      </c>
      <c r="BB998" s="241">
        <v>0</v>
      </c>
    </row>
    <row r="999" spans="1:54" s="174" customFormat="1" ht="18" customHeight="1" x14ac:dyDescent="0.25">
      <c r="A999" s="244">
        <v>21</v>
      </c>
      <c r="B999" s="245">
        <v>228900</v>
      </c>
      <c r="C999" s="238">
        <v>992</v>
      </c>
      <c r="D999" s="239" t="s">
        <v>2051</v>
      </c>
      <c r="E999" s="247">
        <v>2806.6</v>
      </c>
      <c r="F999" s="138">
        <v>2489.1999999999998</v>
      </c>
      <c r="G999" s="138">
        <v>0</v>
      </c>
      <c r="H999" s="138">
        <v>0</v>
      </c>
      <c r="I999" s="138">
        <v>0</v>
      </c>
      <c r="J999" s="138">
        <v>0</v>
      </c>
      <c r="K999" s="138">
        <v>0</v>
      </c>
      <c r="L999" s="138">
        <v>0</v>
      </c>
      <c r="M999" s="138">
        <v>317.39999999999998</v>
      </c>
      <c r="N999" s="241">
        <v>0</v>
      </c>
      <c r="O999" s="240">
        <v>2969.6</v>
      </c>
      <c r="P999" s="138">
        <v>2652.2000000000003</v>
      </c>
      <c r="Q999" s="139">
        <v>0</v>
      </c>
      <c r="R999" s="139">
        <v>0</v>
      </c>
      <c r="S999" s="138">
        <v>0</v>
      </c>
      <c r="T999" s="139">
        <v>0</v>
      </c>
      <c r="U999" s="139">
        <v>0</v>
      </c>
      <c r="V999" s="139">
        <v>0</v>
      </c>
      <c r="W999" s="139">
        <v>317.39999999999998</v>
      </c>
      <c r="X999" s="242">
        <v>0</v>
      </c>
      <c r="Y999" s="243">
        <v>2969.5851000000002</v>
      </c>
      <c r="Z999" s="139">
        <v>2652.2000000000003</v>
      </c>
      <c r="AA999" s="139">
        <v>0</v>
      </c>
      <c r="AB999" s="139">
        <v>0</v>
      </c>
      <c r="AC999" s="139">
        <v>0</v>
      </c>
      <c r="AD999" s="149">
        <v>0</v>
      </c>
      <c r="AE999" s="139">
        <v>0</v>
      </c>
      <c r="AF999" s="139">
        <v>0</v>
      </c>
      <c r="AG999" s="140">
        <v>317.38510000000002</v>
      </c>
      <c r="AH999" s="142">
        <v>0</v>
      </c>
      <c r="AI999" s="247">
        <v>-1.4899999999670399E-2</v>
      </c>
      <c r="AJ999" s="138">
        <v>0</v>
      </c>
      <c r="AK999" s="138">
        <v>0</v>
      </c>
      <c r="AL999" s="138">
        <v>0</v>
      </c>
      <c r="AM999" s="138">
        <v>0</v>
      </c>
      <c r="AN999" s="138">
        <v>0</v>
      </c>
      <c r="AO999" s="138">
        <v>0</v>
      </c>
      <c r="AP999" s="138">
        <v>0</v>
      </c>
      <c r="AQ999" s="138">
        <v>-1.4899999999954616E-2</v>
      </c>
      <c r="AR999" s="241">
        <v>0</v>
      </c>
      <c r="AS999" s="247">
        <v>99.999498248922421</v>
      </c>
      <c r="AT999" s="138">
        <v>100</v>
      </c>
      <c r="AU999" s="138">
        <v>0</v>
      </c>
      <c r="AV999" s="138">
        <v>0</v>
      </c>
      <c r="AW999" s="138">
        <v>0</v>
      </c>
      <c r="AX999" s="138">
        <v>0</v>
      </c>
      <c r="AY999" s="138">
        <v>0</v>
      </c>
      <c r="AZ999" s="138">
        <v>0</v>
      </c>
      <c r="BA999" s="138">
        <v>99.99530560806555</v>
      </c>
      <c r="BB999" s="241">
        <v>0</v>
      </c>
    </row>
    <row r="1000" spans="1:54" s="174" customFormat="1" ht="18" customHeight="1" x14ac:dyDescent="0.25">
      <c r="A1000" s="244">
        <v>21</v>
      </c>
      <c r="B1000" s="245">
        <v>228900</v>
      </c>
      <c r="C1000" s="238">
        <v>993</v>
      </c>
      <c r="D1000" s="239" t="s">
        <v>2052</v>
      </c>
      <c r="E1000" s="247">
        <v>1735.5</v>
      </c>
      <c r="F1000" s="138">
        <v>825.1</v>
      </c>
      <c r="G1000" s="138">
        <v>0</v>
      </c>
      <c r="H1000" s="138">
        <v>0</v>
      </c>
      <c r="I1000" s="138">
        <v>0</v>
      </c>
      <c r="J1000" s="138">
        <v>0</v>
      </c>
      <c r="K1000" s="138">
        <v>0</v>
      </c>
      <c r="L1000" s="138">
        <v>800</v>
      </c>
      <c r="M1000" s="138">
        <v>110.4</v>
      </c>
      <c r="N1000" s="241">
        <v>0</v>
      </c>
      <c r="O1000" s="240">
        <v>1785.1000000000004</v>
      </c>
      <c r="P1000" s="138">
        <v>874.7</v>
      </c>
      <c r="Q1000" s="139">
        <v>0</v>
      </c>
      <c r="R1000" s="139">
        <v>0</v>
      </c>
      <c r="S1000" s="138">
        <v>0</v>
      </c>
      <c r="T1000" s="139">
        <v>0</v>
      </c>
      <c r="U1000" s="139">
        <v>0</v>
      </c>
      <c r="V1000" s="139">
        <v>800</v>
      </c>
      <c r="W1000" s="139">
        <v>110.4</v>
      </c>
      <c r="X1000" s="242">
        <v>0</v>
      </c>
      <c r="Y1000" s="243">
        <v>1596.3024</v>
      </c>
      <c r="Z1000" s="139">
        <v>688.3623</v>
      </c>
      <c r="AA1000" s="139">
        <v>0</v>
      </c>
      <c r="AB1000" s="139">
        <v>0</v>
      </c>
      <c r="AC1000" s="139">
        <v>0</v>
      </c>
      <c r="AD1000" s="149">
        <v>0</v>
      </c>
      <c r="AE1000" s="139">
        <v>0</v>
      </c>
      <c r="AF1000" s="139">
        <v>797.54010000000005</v>
      </c>
      <c r="AG1000" s="140">
        <v>110.4</v>
      </c>
      <c r="AH1000" s="142">
        <v>0</v>
      </c>
      <c r="AI1000" s="247">
        <v>-188.79760000000033</v>
      </c>
      <c r="AJ1000" s="138">
        <v>-186.33770000000004</v>
      </c>
      <c r="AK1000" s="138">
        <v>0</v>
      </c>
      <c r="AL1000" s="138">
        <v>0</v>
      </c>
      <c r="AM1000" s="138">
        <v>0</v>
      </c>
      <c r="AN1000" s="138">
        <v>0</v>
      </c>
      <c r="AO1000" s="138">
        <v>0</v>
      </c>
      <c r="AP1000" s="138">
        <v>-2.4598999999999478</v>
      </c>
      <c r="AQ1000" s="138">
        <v>0</v>
      </c>
      <c r="AR1000" s="241">
        <v>0</v>
      </c>
      <c r="AS1000" s="247">
        <v>89.423696151476094</v>
      </c>
      <c r="AT1000" s="138">
        <v>78.696958957356799</v>
      </c>
      <c r="AU1000" s="138">
        <v>0</v>
      </c>
      <c r="AV1000" s="138">
        <v>0</v>
      </c>
      <c r="AW1000" s="138">
        <v>0</v>
      </c>
      <c r="AX1000" s="138">
        <v>0</v>
      </c>
      <c r="AY1000" s="138">
        <v>0</v>
      </c>
      <c r="AZ1000" s="138">
        <v>99.692512500000007</v>
      </c>
      <c r="BA1000" s="138">
        <v>100</v>
      </c>
      <c r="BB1000" s="241">
        <v>0</v>
      </c>
    </row>
    <row r="1001" spans="1:54" s="174" customFormat="1" ht="18" customHeight="1" x14ac:dyDescent="0.25">
      <c r="A1001" s="244">
        <v>21</v>
      </c>
      <c r="B1001" s="245">
        <v>228900</v>
      </c>
      <c r="C1001" s="238">
        <v>994</v>
      </c>
      <c r="D1001" s="239" t="s">
        <v>2053</v>
      </c>
      <c r="E1001" s="247">
        <v>616.5</v>
      </c>
      <c r="F1001" s="138">
        <v>518.9</v>
      </c>
      <c r="G1001" s="138">
        <v>0</v>
      </c>
      <c r="H1001" s="138">
        <v>0</v>
      </c>
      <c r="I1001" s="138">
        <v>0</v>
      </c>
      <c r="J1001" s="138">
        <v>0</v>
      </c>
      <c r="K1001" s="138">
        <v>0</v>
      </c>
      <c r="L1001" s="138">
        <v>0</v>
      </c>
      <c r="M1001" s="138">
        <v>97.6</v>
      </c>
      <c r="N1001" s="241">
        <v>0</v>
      </c>
      <c r="O1001" s="240">
        <v>649.5</v>
      </c>
      <c r="P1001" s="138">
        <v>551.90000000000009</v>
      </c>
      <c r="Q1001" s="139">
        <v>0</v>
      </c>
      <c r="R1001" s="139">
        <v>0</v>
      </c>
      <c r="S1001" s="138">
        <v>0</v>
      </c>
      <c r="T1001" s="139">
        <v>0</v>
      </c>
      <c r="U1001" s="139">
        <v>0</v>
      </c>
      <c r="V1001" s="139">
        <v>0</v>
      </c>
      <c r="W1001" s="139">
        <v>97.6</v>
      </c>
      <c r="X1001" s="242">
        <v>0</v>
      </c>
      <c r="Y1001" s="243">
        <v>547.0444</v>
      </c>
      <c r="Z1001" s="139">
        <v>449.44439999999997</v>
      </c>
      <c r="AA1001" s="139">
        <v>0</v>
      </c>
      <c r="AB1001" s="139">
        <v>0</v>
      </c>
      <c r="AC1001" s="139">
        <v>0</v>
      </c>
      <c r="AD1001" s="149">
        <v>0</v>
      </c>
      <c r="AE1001" s="139">
        <v>0</v>
      </c>
      <c r="AF1001" s="139">
        <v>0</v>
      </c>
      <c r="AG1001" s="140">
        <v>97.6</v>
      </c>
      <c r="AH1001" s="142">
        <v>0</v>
      </c>
      <c r="AI1001" s="247">
        <v>-102.4556</v>
      </c>
      <c r="AJ1001" s="138">
        <v>-102.45560000000012</v>
      </c>
      <c r="AK1001" s="138">
        <v>0</v>
      </c>
      <c r="AL1001" s="138">
        <v>0</v>
      </c>
      <c r="AM1001" s="138">
        <v>0</v>
      </c>
      <c r="AN1001" s="138">
        <v>0</v>
      </c>
      <c r="AO1001" s="138">
        <v>0</v>
      </c>
      <c r="AP1001" s="138">
        <v>0</v>
      </c>
      <c r="AQ1001" s="138">
        <v>0</v>
      </c>
      <c r="AR1001" s="241">
        <v>0</v>
      </c>
      <c r="AS1001" s="247">
        <v>84.225465742879138</v>
      </c>
      <c r="AT1001" s="138">
        <v>81.435839826055428</v>
      </c>
      <c r="AU1001" s="138">
        <v>0</v>
      </c>
      <c r="AV1001" s="138">
        <v>0</v>
      </c>
      <c r="AW1001" s="138">
        <v>0</v>
      </c>
      <c r="AX1001" s="138">
        <v>0</v>
      </c>
      <c r="AY1001" s="138">
        <v>0</v>
      </c>
      <c r="AZ1001" s="138">
        <v>0</v>
      </c>
      <c r="BA1001" s="138">
        <v>100</v>
      </c>
      <c r="BB1001" s="241">
        <v>0</v>
      </c>
    </row>
    <row r="1002" spans="1:54" s="174" customFormat="1" ht="18" customHeight="1" x14ac:dyDescent="0.25">
      <c r="A1002" s="244">
        <v>21</v>
      </c>
      <c r="B1002" s="245">
        <v>228900</v>
      </c>
      <c r="C1002" s="238">
        <v>995</v>
      </c>
      <c r="D1002" s="239" t="s">
        <v>2054</v>
      </c>
      <c r="E1002" s="247">
        <v>733.5</v>
      </c>
      <c r="F1002" s="138">
        <v>613.5</v>
      </c>
      <c r="G1002" s="138">
        <v>0</v>
      </c>
      <c r="H1002" s="138">
        <v>0</v>
      </c>
      <c r="I1002" s="138">
        <v>0</v>
      </c>
      <c r="J1002" s="138">
        <v>0</v>
      </c>
      <c r="K1002" s="138">
        <v>0</v>
      </c>
      <c r="L1002" s="138">
        <v>0</v>
      </c>
      <c r="M1002" s="138">
        <v>120</v>
      </c>
      <c r="N1002" s="241">
        <v>0</v>
      </c>
      <c r="O1002" s="240">
        <v>789</v>
      </c>
      <c r="P1002" s="138">
        <v>669</v>
      </c>
      <c r="Q1002" s="139">
        <v>0</v>
      </c>
      <c r="R1002" s="139">
        <v>0</v>
      </c>
      <c r="S1002" s="138">
        <v>0</v>
      </c>
      <c r="T1002" s="139">
        <v>0</v>
      </c>
      <c r="U1002" s="139">
        <v>0</v>
      </c>
      <c r="V1002" s="139">
        <v>0</v>
      </c>
      <c r="W1002" s="139">
        <v>120</v>
      </c>
      <c r="X1002" s="242">
        <v>0</v>
      </c>
      <c r="Y1002" s="243">
        <v>647.54359999999997</v>
      </c>
      <c r="Z1002" s="139">
        <v>527.54359999999997</v>
      </c>
      <c r="AA1002" s="139">
        <v>0</v>
      </c>
      <c r="AB1002" s="139">
        <v>0</v>
      </c>
      <c r="AC1002" s="139">
        <v>0</v>
      </c>
      <c r="AD1002" s="149">
        <v>0</v>
      </c>
      <c r="AE1002" s="139">
        <v>0</v>
      </c>
      <c r="AF1002" s="139">
        <v>0</v>
      </c>
      <c r="AG1002" s="140">
        <v>120</v>
      </c>
      <c r="AH1002" s="142">
        <v>0</v>
      </c>
      <c r="AI1002" s="247">
        <v>-141.45640000000003</v>
      </c>
      <c r="AJ1002" s="138">
        <v>-141.45640000000003</v>
      </c>
      <c r="AK1002" s="138">
        <v>0</v>
      </c>
      <c r="AL1002" s="138">
        <v>0</v>
      </c>
      <c r="AM1002" s="138">
        <v>0</v>
      </c>
      <c r="AN1002" s="138">
        <v>0</v>
      </c>
      <c r="AO1002" s="138">
        <v>0</v>
      </c>
      <c r="AP1002" s="138">
        <v>0</v>
      </c>
      <c r="AQ1002" s="138">
        <v>0</v>
      </c>
      <c r="AR1002" s="241">
        <v>0</v>
      </c>
      <c r="AS1002" s="247">
        <v>82.071432192648913</v>
      </c>
      <c r="AT1002" s="138">
        <v>78.855545590433479</v>
      </c>
      <c r="AU1002" s="138">
        <v>0</v>
      </c>
      <c r="AV1002" s="138">
        <v>0</v>
      </c>
      <c r="AW1002" s="138">
        <v>0</v>
      </c>
      <c r="AX1002" s="138">
        <v>0</v>
      </c>
      <c r="AY1002" s="138">
        <v>0</v>
      </c>
      <c r="AZ1002" s="138">
        <v>0</v>
      </c>
      <c r="BA1002" s="138">
        <v>100</v>
      </c>
      <c r="BB1002" s="241">
        <v>0</v>
      </c>
    </row>
    <row r="1003" spans="1:54" s="174" customFormat="1" ht="18" customHeight="1" x14ac:dyDescent="0.25">
      <c r="A1003" s="244">
        <v>21</v>
      </c>
      <c r="B1003" s="245">
        <v>228900</v>
      </c>
      <c r="C1003" s="238">
        <v>996</v>
      </c>
      <c r="D1003" s="239" t="s">
        <v>2055</v>
      </c>
      <c r="E1003" s="247">
        <v>1000.9</v>
      </c>
      <c r="F1003" s="138">
        <v>787.9</v>
      </c>
      <c r="G1003" s="138">
        <v>0</v>
      </c>
      <c r="H1003" s="138">
        <v>0</v>
      </c>
      <c r="I1003" s="138">
        <v>0</v>
      </c>
      <c r="J1003" s="138">
        <v>0</v>
      </c>
      <c r="K1003" s="138">
        <v>0</v>
      </c>
      <c r="L1003" s="138">
        <v>0</v>
      </c>
      <c r="M1003" s="138">
        <v>213</v>
      </c>
      <c r="N1003" s="241">
        <v>0</v>
      </c>
      <c r="O1003" s="240">
        <v>1146.7</v>
      </c>
      <c r="P1003" s="138">
        <v>933.7</v>
      </c>
      <c r="Q1003" s="139">
        <v>0</v>
      </c>
      <c r="R1003" s="139">
        <v>0</v>
      </c>
      <c r="S1003" s="138">
        <v>0</v>
      </c>
      <c r="T1003" s="139">
        <v>0</v>
      </c>
      <c r="U1003" s="139">
        <v>0</v>
      </c>
      <c r="V1003" s="139">
        <v>0</v>
      </c>
      <c r="W1003" s="139">
        <v>213</v>
      </c>
      <c r="X1003" s="242">
        <v>0</v>
      </c>
      <c r="Y1003" s="243">
        <v>1123.1207999999999</v>
      </c>
      <c r="Z1003" s="139">
        <v>910.17250000000001</v>
      </c>
      <c r="AA1003" s="139">
        <v>0</v>
      </c>
      <c r="AB1003" s="139">
        <v>0</v>
      </c>
      <c r="AC1003" s="139">
        <v>0</v>
      </c>
      <c r="AD1003" s="149">
        <v>0</v>
      </c>
      <c r="AE1003" s="139">
        <v>0</v>
      </c>
      <c r="AF1003" s="139">
        <v>0</v>
      </c>
      <c r="AG1003" s="140">
        <v>212.94829999999999</v>
      </c>
      <c r="AH1003" s="142">
        <v>0</v>
      </c>
      <c r="AI1003" s="247">
        <v>-23.579200000000128</v>
      </c>
      <c r="AJ1003" s="138">
        <v>-23.527500000000032</v>
      </c>
      <c r="AK1003" s="138">
        <v>0</v>
      </c>
      <c r="AL1003" s="138">
        <v>0</v>
      </c>
      <c r="AM1003" s="138">
        <v>0</v>
      </c>
      <c r="AN1003" s="138">
        <v>0</v>
      </c>
      <c r="AO1003" s="138">
        <v>0</v>
      </c>
      <c r="AP1003" s="138">
        <v>0</v>
      </c>
      <c r="AQ1003" s="138">
        <v>-5.1700000000010959E-2</v>
      </c>
      <c r="AR1003" s="241">
        <v>0</v>
      </c>
      <c r="AS1003" s="247">
        <v>97.943734193773423</v>
      </c>
      <c r="AT1003" s="138">
        <v>97.480186355360388</v>
      </c>
      <c r="AU1003" s="138">
        <v>0</v>
      </c>
      <c r="AV1003" s="138">
        <v>0</v>
      </c>
      <c r="AW1003" s="138">
        <v>0</v>
      </c>
      <c r="AX1003" s="138">
        <v>0</v>
      </c>
      <c r="AY1003" s="138">
        <v>0</v>
      </c>
      <c r="AZ1003" s="138">
        <v>0</v>
      </c>
      <c r="BA1003" s="138">
        <v>99.975727699530509</v>
      </c>
      <c r="BB1003" s="241">
        <v>0</v>
      </c>
    </row>
    <row r="1004" spans="1:54" s="174" customFormat="1" ht="18" customHeight="1" x14ac:dyDescent="0.25">
      <c r="A1004" s="244">
        <v>21</v>
      </c>
      <c r="B1004" s="245">
        <v>228900</v>
      </c>
      <c r="C1004" s="238">
        <v>997</v>
      </c>
      <c r="D1004" s="239" t="s">
        <v>2056</v>
      </c>
      <c r="E1004" s="247">
        <v>1770.5</v>
      </c>
      <c r="F1004" s="138">
        <v>1459.9</v>
      </c>
      <c r="G1004" s="138">
        <v>0</v>
      </c>
      <c r="H1004" s="138">
        <v>0</v>
      </c>
      <c r="I1004" s="138">
        <v>0</v>
      </c>
      <c r="J1004" s="138">
        <v>0</v>
      </c>
      <c r="K1004" s="138">
        <v>0</v>
      </c>
      <c r="L1004" s="138">
        <v>0</v>
      </c>
      <c r="M1004" s="138">
        <v>310.60000000000002</v>
      </c>
      <c r="N1004" s="241">
        <v>0</v>
      </c>
      <c r="O1004" s="240">
        <v>1871.1</v>
      </c>
      <c r="P1004" s="138">
        <v>1560.5</v>
      </c>
      <c r="Q1004" s="139">
        <v>0</v>
      </c>
      <c r="R1004" s="139">
        <v>0</v>
      </c>
      <c r="S1004" s="138">
        <v>0</v>
      </c>
      <c r="T1004" s="139">
        <v>0</v>
      </c>
      <c r="U1004" s="139">
        <v>0</v>
      </c>
      <c r="V1004" s="139">
        <v>0</v>
      </c>
      <c r="W1004" s="139">
        <v>310.60000000000002</v>
      </c>
      <c r="X1004" s="242">
        <v>0</v>
      </c>
      <c r="Y1004" s="243">
        <v>1573.0107000000003</v>
      </c>
      <c r="Z1004" s="139">
        <v>1267.4107000000001</v>
      </c>
      <c r="AA1004" s="139">
        <v>0</v>
      </c>
      <c r="AB1004" s="139">
        <v>0</v>
      </c>
      <c r="AC1004" s="139">
        <v>0</v>
      </c>
      <c r="AD1004" s="149">
        <v>0</v>
      </c>
      <c r="AE1004" s="139">
        <v>0</v>
      </c>
      <c r="AF1004" s="139">
        <v>0</v>
      </c>
      <c r="AG1004" s="140">
        <v>305.60000000000002</v>
      </c>
      <c r="AH1004" s="142">
        <v>0</v>
      </c>
      <c r="AI1004" s="247">
        <v>-298.08929999999964</v>
      </c>
      <c r="AJ1004" s="138">
        <v>-293.08929999999987</v>
      </c>
      <c r="AK1004" s="138">
        <v>0</v>
      </c>
      <c r="AL1004" s="138">
        <v>0</v>
      </c>
      <c r="AM1004" s="138">
        <v>0</v>
      </c>
      <c r="AN1004" s="138">
        <v>0</v>
      </c>
      <c r="AO1004" s="138">
        <v>0</v>
      </c>
      <c r="AP1004" s="138">
        <v>0</v>
      </c>
      <c r="AQ1004" s="138">
        <v>-5</v>
      </c>
      <c r="AR1004" s="241">
        <v>0</v>
      </c>
      <c r="AS1004" s="247">
        <v>84.068767035433723</v>
      </c>
      <c r="AT1004" s="138">
        <v>81.218244152515226</v>
      </c>
      <c r="AU1004" s="138">
        <v>0</v>
      </c>
      <c r="AV1004" s="138">
        <v>0</v>
      </c>
      <c r="AW1004" s="138">
        <v>0</v>
      </c>
      <c r="AX1004" s="138">
        <v>0</v>
      </c>
      <c r="AY1004" s="138">
        <v>0</v>
      </c>
      <c r="AZ1004" s="138">
        <v>0</v>
      </c>
      <c r="BA1004" s="138">
        <v>98.390212491951061</v>
      </c>
      <c r="BB1004" s="241">
        <v>0</v>
      </c>
    </row>
    <row r="1005" spans="1:54" s="174" customFormat="1" ht="18" customHeight="1" x14ac:dyDescent="0.25">
      <c r="A1005" s="244">
        <v>21</v>
      </c>
      <c r="B1005" s="245">
        <v>228900</v>
      </c>
      <c r="C1005" s="238">
        <v>998</v>
      </c>
      <c r="D1005" s="239" t="s">
        <v>2057</v>
      </c>
      <c r="E1005" s="247">
        <v>1843.4</v>
      </c>
      <c r="F1005" s="138">
        <v>1568.8</v>
      </c>
      <c r="G1005" s="138">
        <v>0</v>
      </c>
      <c r="H1005" s="138">
        <v>0</v>
      </c>
      <c r="I1005" s="138">
        <v>0</v>
      </c>
      <c r="J1005" s="138">
        <v>0</v>
      </c>
      <c r="K1005" s="138">
        <v>0</v>
      </c>
      <c r="L1005" s="138">
        <v>0</v>
      </c>
      <c r="M1005" s="138">
        <v>274.60000000000002</v>
      </c>
      <c r="N1005" s="241">
        <v>0</v>
      </c>
      <c r="O1005" s="240">
        <v>1987.5</v>
      </c>
      <c r="P1005" s="138">
        <v>1712.9</v>
      </c>
      <c r="Q1005" s="139">
        <v>0</v>
      </c>
      <c r="R1005" s="139">
        <v>0</v>
      </c>
      <c r="S1005" s="138">
        <v>0</v>
      </c>
      <c r="T1005" s="139">
        <v>0</v>
      </c>
      <c r="U1005" s="139">
        <v>0</v>
      </c>
      <c r="V1005" s="139">
        <v>0</v>
      </c>
      <c r="W1005" s="139">
        <v>274.60000000000002</v>
      </c>
      <c r="X1005" s="242">
        <v>0</v>
      </c>
      <c r="Y1005" s="243">
        <v>1657.2312999999999</v>
      </c>
      <c r="Z1005" s="139">
        <v>1383.1658</v>
      </c>
      <c r="AA1005" s="139">
        <v>0</v>
      </c>
      <c r="AB1005" s="139">
        <v>0</v>
      </c>
      <c r="AC1005" s="139">
        <v>0</v>
      </c>
      <c r="AD1005" s="149">
        <v>0</v>
      </c>
      <c r="AE1005" s="139">
        <v>0</v>
      </c>
      <c r="AF1005" s="139">
        <v>0</v>
      </c>
      <c r="AG1005" s="140">
        <v>274.06549999999999</v>
      </c>
      <c r="AH1005" s="142">
        <v>0</v>
      </c>
      <c r="AI1005" s="247">
        <v>-330.26870000000008</v>
      </c>
      <c r="AJ1005" s="138">
        <v>-329.7342000000001</v>
      </c>
      <c r="AK1005" s="138">
        <v>0</v>
      </c>
      <c r="AL1005" s="138">
        <v>0</v>
      </c>
      <c r="AM1005" s="138">
        <v>0</v>
      </c>
      <c r="AN1005" s="138">
        <v>0</v>
      </c>
      <c r="AO1005" s="138">
        <v>0</v>
      </c>
      <c r="AP1005" s="138">
        <v>0</v>
      </c>
      <c r="AQ1005" s="138">
        <v>-0.53450000000003683</v>
      </c>
      <c r="AR1005" s="241">
        <v>0</v>
      </c>
      <c r="AS1005" s="247">
        <v>83.382706918238995</v>
      </c>
      <c r="AT1005" s="138">
        <v>80.74994453850195</v>
      </c>
      <c r="AU1005" s="138">
        <v>0</v>
      </c>
      <c r="AV1005" s="138">
        <v>0</v>
      </c>
      <c r="AW1005" s="138">
        <v>0</v>
      </c>
      <c r="AX1005" s="138">
        <v>0</v>
      </c>
      <c r="AY1005" s="138">
        <v>0</v>
      </c>
      <c r="AZ1005" s="138">
        <v>0</v>
      </c>
      <c r="BA1005" s="138">
        <v>99.805353241077924</v>
      </c>
      <c r="BB1005" s="241">
        <v>0</v>
      </c>
    </row>
    <row r="1006" spans="1:54" s="174" customFormat="1" ht="18" customHeight="1" x14ac:dyDescent="0.25">
      <c r="A1006" s="244">
        <v>21</v>
      </c>
      <c r="B1006" s="245">
        <v>228900</v>
      </c>
      <c r="C1006" s="238">
        <v>999</v>
      </c>
      <c r="D1006" s="239" t="s">
        <v>2058</v>
      </c>
      <c r="E1006" s="247">
        <v>1386.8999999999999</v>
      </c>
      <c r="F1006" s="138">
        <v>1182.3</v>
      </c>
      <c r="G1006" s="138">
        <v>0</v>
      </c>
      <c r="H1006" s="138">
        <v>0</v>
      </c>
      <c r="I1006" s="138">
        <v>0</v>
      </c>
      <c r="J1006" s="138">
        <v>0</v>
      </c>
      <c r="K1006" s="138">
        <v>0</v>
      </c>
      <c r="L1006" s="138">
        <v>0</v>
      </c>
      <c r="M1006" s="138">
        <v>204.6</v>
      </c>
      <c r="N1006" s="241">
        <v>0</v>
      </c>
      <c r="O1006" s="240">
        <v>1482.4999999999998</v>
      </c>
      <c r="P1006" s="138">
        <v>1277.8999999999999</v>
      </c>
      <c r="Q1006" s="139">
        <v>0</v>
      </c>
      <c r="R1006" s="139">
        <v>0</v>
      </c>
      <c r="S1006" s="138">
        <v>0</v>
      </c>
      <c r="T1006" s="139">
        <v>0</v>
      </c>
      <c r="U1006" s="139">
        <v>0</v>
      </c>
      <c r="V1006" s="139">
        <v>0</v>
      </c>
      <c r="W1006" s="139">
        <v>204.6</v>
      </c>
      <c r="X1006" s="242">
        <v>0</v>
      </c>
      <c r="Y1006" s="243">
        <v>1380.1272999999999</v>
      </c>
      <c r="Z1006" s="139">
        <v>1175.5273</v>
      </c>
      <c r="AA1006" s="139">
        <v>0</v>
      </c>
      <c r="AB1006" s="139">
        <v>0</v>
      </c>
      <c r="AC1006" s="139">
        <v>0</v>
      </c>
      <c r="AD1006" s="149">
        <v>0</v>
      </c>
      <c r="AE1006" s="139">
        <v>0</v>
      </c>
      <c r="AF1006" s="139">
        <v>0</v>
      </c>
      <c r="AG1006" s="140">
        <v>204.6</v>
      </c>
      <c r="AH1006" s="142">
        <v>0</v>
      </c>
      <c r="AI1006" s="247">
        <v>-102.3726999999999</v>
      </c>
      <c r="AJ1006" s="138">
        <v>-102.3726999999999</v>
      </c>
      <c r="AK1006" s="138">
        <v>0</v>
      </c>
      <c r="AL1006" s="138">
        <v>0</v>
      </c>
      <c r="AM1006" s="138">
        <v>0</v>
      </c>
      <c r="AN1006" s="138">
        <v>0</v>
      </c>
      <c r="AO1006" s="138">
        <v>0</v>
      </c>
      <c r="AP1006" s="138">
        <v>0</v>
      </c>
      <c r="AQ1006" s="138">
        <v>0</v>
      </c>
      <c r="AR1006" s="241">
        <v>0</v>
      </c>
      <c r="AS1006" s="247">
        <v>93.094590219224287</v>
      </c>
      <c r="AT1006" s="138">
        <v>91.988989748806631</v>
      </c>
      <c r="AU1006" s="138">
        <v>0</v>
      </c>
      <c r="AV1006" s="138">
        <v>0</v>
      </c>
      <c r="AW1006" s="138">
        <v>0</v>
      </c>
      <c r="AX1006" s="138">
        <v>0</v>
      </c>
      <c r="AY1006" s="138">
        <v>0</v>
      </c>
      <c r="AZ1006" s="138">
        <v>0</v>
      </c>
      <c r="BA1006" s="138">
        <v>100</v>
      </c>
      <c r="BB1006" s="241">
        <v>0</v>
      </c>
    </row>
    <row r="1007" spans="1:54" s="174" customFormat="1" ht="18" customHeight="1" x14ac:dyDescent="0.25">
      <c r="A1007" s="244">
        <v>21</v>
      </c>
      <c r="B1007" s="245">
        <v>228900</v>
      </c>
      <c r="C1007" s="238">
        <v>1000</v>
      </c>
      <c r="D1007" s="239" t="s">
        <v>2036</v>
      </c>
      <c r="E1007" s="247">
        <v>7020.3</v>
      </c>
      <c r="F1007" s="138">
        <v>6014.5</v>
      </c>
      <c r="G1007" s="138">
        <v>0</v>
      </c>
      <c r="H1007" s="138">
        <v>0</v>
      </c>
      <c r="I1007" s="138">
        <v>0</v>
      </c>
      <c r="J1007" s="138">
        <v>0</v>
      </c>
      <c r="K1007" s="138">
        <v>0</v>
      </c>
      <c r="L1007" s="138">
        <v>0</v>
      </c>
      <c r="M1007" s="138">
        <v>1005.8</v>
      </c>
      <c r="N1007" s="241">
        <v>0</v>
      </c>
      <c r="O1007" s="240">
        <v>7399.5999999999995</v>
      </c>
      <c r="P1007" s="138">
        <v>6393.8</v>
      </c>
      <c r="Q1007" s="139">
        <v>0</v>
      </c>
      <c r="R1007" s="139">
        <v>0</v>
      </c>
      <c r="S1007" s="138">
        <v>0</v>
      </c>
      <c r="T1007" s="139">
        <v>0</v>
      </c>
      <c r="U1007" s="139">
        <v>0</v>
      </c>
      <c r="V1007" s="139">
        <v>0</v>
      </c>
      <c r="W1007" s="139">
        <v>1005.8</v>
      </c>
      <c r="X1007" s="242">
        <v>0</v>
      </c>
      <c r="Y1007" s="243">
        <v>7399.5992000000006</v>
      </c>
      <c r="Z1007" s="139">
        <v>6393.8</v>
      </c>
      <c r="AA1007" s="139">
        <v>0</v>
      </c>
      <c r="AB1007" s="139">
        <v>0</v>
      </c>
      <c r="AC1007" s="139">
        <v>0</v>
      </c>
      <c r="AD1007" s="149">
        <v>0</v>
      </c>
      <c r="AE1007" s="139">
        <v>0</v>
      </c>
      <c r="AF1007" s="139">
        <v>0</v>
      </c>
      <c r="AG1007" s="140">
        <v>1005.7992</v>
      </c>
      <c r="AH1007" s="142">
        <v>0</v>
      </c>
      <c r="AI1007" s="247">
        <v>-7.9999999888968887E-4</v>
      </c>
      <c r="AJ1007" s="138">
        <v>0</v>
      </c>
      <c r="AK1007" s="138">
        <v>0</v>
      </c>
      <c r="AL1007" s="138">
        <v>0</v>
      </c>
      <c r="AM1007" s="138">
        <v>0</v>
      </c>
      <c r="AN1007" s="138">
        <v>0</v>
      </c>
      <c r="AO1007" s="138">
        <v>0</v>
      </c>
      <c r="AP1007" s="138">
        <v>0</v>
      </c>
      <c r="AQ1007" s="138">
        <v>-7.9999999991287041E-4</v>
      </c>
      <c r="AR1007" s="241">
        <v>0</v>
      </c>
      <c r="AS1007" s="247">
        <v>99.999989188604815</v>
      </c>
      <c r="AT1007" s="138">
        <v>100</v>
      </c>
      <c r="AU1007" s="138">
        <v>0</v>
      </c>
      <c r="AV1007" s="138">
        <v>0</v>
      </c>
      <c r="AW1007" s="138">
        <v>0</v>
      </c>
      <c r="AX1007" s="138">
        <v>0</v>
      </c>
      <c r="AY1007" s="138">
        <v>0</v>
      </c>
      <c r="AZ1007" s="138">
        <v>0</v>
      </c>
      <c r="BA1007" s="138">
        <v>99.999920461324336</v>
      </c>
      <c r="BB1007" s="241">
        <v>0</v>
      </c>
    </row>
    <row r="1008" spans="1:54" s="174" customFormat="1" ht="18" customHeight="1" x14ac:dyDescent="0.25">
      <c r="A1008" s="244">
        <v>21</v>
      </c>
      <c r="B1008" s="245">
        <v>228900</v>
      </c>
      <c r="C1008" s="238">
        <v>1001</v>
      </c>
      <c r="D1008" s="239" t="s">
        <v>2059</v>
      </c>
      <c r="E1008" s="247">
        <v>971.5</v>
      </c>
      <c r="F1008" s="138">
        <v>776.2</v>
      </c>
      <c r="G1008" s="138">
        <v>0</v>
      </c>
      <c r="H1008" s="138">
        <v>0</v>
      </c>
      <c r="I1008" s="138">
        <v>0</v>
      </c>
      <c r="J1008" s="138">
        <v>0</v>
      </c>
      <c r="K1008" s="138">
        <v>0</v>
      </c>
      <c r="L1008" s="138">
        <v>0</v>
      </c>
      <c r="M1008" s="138">
        <v>195.3</v>
      </c>
      <c r="N1008" s="241">
        <v>0</v>
      </c>
      <c r="O1008" s="240">
        <v>1031</v>
      </c>
      <c r="P1008" s="138">
        <v>835.7</v>
      </c>
      <c r="Q1008" s="139">
        <v>0</v>
      </c>
      <c r="R1008" s="139">
        <v>0</v>
      </c>
      <c r="S1008" s="138">
        <v>0</v>
      </c>
      <c r="T1008" s="139">
        <v>0</v>
      </c>
      <c r="U1008" s="139">
        <v>0</v>
      </c>
      <c r="V1008" s="139">
        <v>0</v>
      </c>
      <c r="W1008" s="139">
        <v>195.3</v>
      </c>
      <c r="X1008" s="242">
        <v>0</v>
      </c>
      <c r="Y1008" s="243">
        <v>867.97940000000006</v>
      </c>
      <c r="Z1008" s="139">
        <v>679.50030000000004</v>
      </c>
      <c r="AA1008" s="139">
        <v>0</v>
      </c>
      <c r="AB1008" s="139">
        <v>0</v>
      </c>
      <c r="AC1008" s="139">
        <v>0</v>
      </c>
      <c r="AD1008" s="149">
        <v>0</v>
      </c>
      <c r="AE1008" s="139">
        <v>0</v>
      </c>
      <c r="AF1008" s="139">
        <v>0</v>
      </c>
      <c r="AG1008" s="140">
        <v>188.47909999999999</v>
      </c>
      <c r="AH1008" s="142">
        <v>0</v>
      </c>
      <c r="AI1008" s="247">
        <v>-163.02059999999994</v>
      </c>
      <c r="AJ1008" s="138">
        <v>-156.19970000000001</v>
      </c>
      <c r="AK1008" s="138">
        <v>0</v>
      </c>
      <c r="AL1008" s="138">
        <v>0</v>
      </c>
      <c r="AM1008" s="138">
        <v>0</v>
      </c>
      <c r="AN1008" s="138">
        <v>0</v>
      </c>
      <c r="AO1008" s="138">
        <v>0</v>
      </c>
      <c r="AP1008" s="138">
        <v>0</v>
      </c>
      <c r="AQ1008" s="138">
        <v>-6.8209000000000231</v>
      </c>
      <c r="AR1008" s="241">
        <v>0</v>
      </c>
      <c r="AS1008" s="247">
        <v>84.188108632395739</v>
      </c>
      <c r="AT1008" s="138">
        <v>81.309118104582993</v>
      </c>
      <c r="AU1008" s="138">
        <v>0</v>
      </c>
      <c r="AV1008" s="138">
        <v>0</v>
      </c>
      <c r="AW1008" s="138">
        <v>0</v>
      </c>
      <c r="AX1008" s="138">
        <v>0</v>
      </c>
      <c r="AY1008" s="138">
        <v>0</v>
      </c>
      <c r="AZ1008" s="138">
        <v>0</v>
      </c>
      <c r="BA1008" s="138">
        <v>96.507475678443413</v>
      </c>
      <c r="BB1008" s="241">
        <v>0</v>
      </c>
    </row>
    <row r="1009" spans="1:54" s="174" customFormat="1" ht="18" customHeight="1" x14ac:dyDescent="0.25">
      <c r="A1009" s="244">
        <v>21</v>
      </c>
      <c r="B1009" s="245">
        <v>228900</v>
      </c>
      <c r="C1009" s="238">
        <v>1002</v>
      </c>
      <c r="D1009" s="239" t="s">
        <v>2060</v>
      </c>
      <c r="E1009" s="247">
        <v>1503.2</v>
      </c>
      <c r="F1009" s="138">
        <v>1303</v>
      </c>
      <c r="G1009" s="138">
        <v>0</v>
      </c>
      <c r="H1009" s="138">
        <v>0</v>
      </c>
      <c r="I1009" s="138">
        <v>0</v>
      </c>
      <c r="J1009" s="138">
        <v>0</v>
      </c>
      <c r="K1009" s="138">
        <v>0</v>
      </c>
      <c r="L1009" s="138">
        <v>0</v>
      </c>
      <c r="M1009" s="138">
        <v>200.2</v>
      </c>
      <c r="N1009" s="241">
        <v>0</v>
      </c>
      <c r="O1009" s="240">
        <v>1589.1000000000004</v>
      </c>
      <c r="P1009" s="138">
        <v>1388.9</v>
      </c>
      <c r="Q1009" s="139">
        <v>0</v>
      </c>
      <c r="R1009" s="139">
        <v>0</v>
      </c>
      <c r="S1009" s="138">
        <v>0</v>
      </c>
      <c r="T1009" s="139">
        <v>0</v>
      </c>
      <c r="U1009" s="139">
        <v>0</v>
      </c>
      <c r="V1009" s="139">
        <v>0</v>
      </c>
      <c r="W1009" s="139">
        <v>200.2</v>
      </c>
      <c r="X1009" s="242">
        <v>0</v>
      </c>
      <c r="Y1009" s="243">
        <v>1331.9356</v>
      </c>
      <c r="Z1009" s="139">
        <v>1131.9512</v>
      </c>
      <c r="AA1009" s="139">
        <v>0</v>
      </c>
      <c r="AB1009" s="139">
        <v>0</v>
      </c>
      <c r="AC1009" s="139">
        <v>0</v>
      </c>
      <c r="AD1009" s="149">
        <v>0</v>
      </c>
      <c r="AE1009" s="139">
        <v>0</v>
      </c>
      <c r="AF1009" s="139">
        <v>0</v>
      </c>
      <c r="AG1009" s="140">
        <v>199.98439999999999</v>
      </c>
      <c r="AH1009" s="142">
        <v>0</v>
      </c>
      <c r="AI1009" s="247">
        <v>-257.16440000000034</v>
      </c>
      <c r="AJ1009" s="138">
        <v>-256.94880000000012</v>
      </c>
      <c r="AK1009" s="138">
        <v>0</v>
      </c>
      <c r="AL1009" s="138">
        <v>0</v>
      </c>
      <c r="AM1009" s="138">
        <v>0</v>
      </c>
      <c r="AN1009" s="138">
        <v>0</v>
      </c>
      <c r="AO1009" s="138">
        <v>0</v>
      </c>
      <c r="AP1009" s="138">
        <v>0</v>
      </c>
      <c r="AQ1009" s="138">
        <v>-0.21559999999999491</v>
      </c>
      <c r="AR1009" s="241">
        <v>0</v>
      </c>
      <c r="AS1009" s="247">
        <v>83.816978163740458</v>
      </c>
      <c r="AT1009" s="138">
        <v>81.499834401324776</v>
      </c>
      <c r="AU1009" s="138">
        <v>0</v>
      </c>
      <c r="AV1009" s="138">
        <v>0</v>
      </c>
      <c r="AW1009" s="138">
        <v>0</v>
      </c>
      <c r="AX1009" s="138">
        <v>0</v>
      </c>
      <c r="AY1009" s="138">
        <v>0</v>
      </c>
      <c r="AZ1009" s="138">
        <v>0</v>
      </c>
      <c r="BA1009" s="138">
        <v>99.892307692307696</v>
      </c>
      <c r="BB1009" s="241">
        <v>0</v>
      </c>
    </row>
    <row r="1010" spans="1:54" s="174" customFormat="1" ht="18" customHeight="1" x14ac:dyDescent="0.25">
      <c r="A1010" s="244">
        <v>21</v>
      </c>
      <c r="B1010" s="245">
        <v>228900</v>
      </c>
      <c r="C1010" s="238">
        <v>1003</v>
      </c>
      <c r="D1010" s="239" t="s">
        <v>1746</v>
      </c>
      <c r="E1010" s="247">
        <v>1052.2</v>
      </c>
      <c r="F1010" s="138">
        <v>901.9</v>
      </c>
      <c r="G1010" s="138">
        <v>0</v>
      </c>
      <c r="H1010" s="138">
        <v>0</v>
      </c>
      <c r="I1010" s="138">
        <v>0</v>
      </c>
      <c r="J1010" s="138">
        <v>0</v>
      </c>
      <c r="K1010" s="138">
        <v>0</v>
      </c>
      <c r="L1010" s="138">
        <v>0</v>
      </c>
      <c r="M1010" s="138">
        <v>150.30000000000001</v>
      </c>
      <c r="N1010" s="241">
        <v>0</v>
      </c>
      <c r="O1010" s="240">
        <v>1104.8000000000002</v>
      </c>
      <c r="P1010" s="138">
        <v>954.5</v>
      </c>
      <c r="Q1010" s="139">
        <v>0</v>
      </c>
      <c r="R1010" s="139">
        <v>0</v>
      </c>
      <c r="S1010" s="138">
        <v>0</v>
      </c>
      <c r="T1010" s="139">
        <v>0</v>
      </c>
      <c r="U1010" s="139">
        <v>0</v>
      </c>
      <c r="V1010" s="139">
        <v>0</v>
      </c>
      <c r="W1010" s="139">
        <v>150.30000000000001</v>
      </c>
      <c r="X1010" s="242">
        <v>0</v>
      </c>
      <c r="Y1010" s="243">
        <v>993.72070000000008</v>
      </c>
      <c r="Z1010" s="139">
        <v>843.42070000000001</v>
      </c>
      <c r="AA1010" s="139">
        <v>0</v>
      </c>
      <c r="AB1010" s="139">
        <v>0</v>
      </c>
      <c r="AC1010" s="139">
        <v>0</v>
      </c>
      <c r="AD1010" s="149">
        <v>0</v>
      </c>
      <c r="AE1010" s="139">
        <v>0</v>
      </c>
      <c r="AF1010" s="139">
        <v>0</v>
      </c>
      <c r="AG1010" s="140">
        <v>150.30000000000001</v>
      </c>
      <c r="AH1010" s="142">
        <v>0</v>
      </c>
      <c r="AI1010" s="247">
        <v>-111.0793000000001</v>
      </c>
      <c r="AJ1010" s="138">
        <v>-111.07929999999999</v>
      </c>
      <c r="AK1010" s="138">
        <v>0</v>
      </c>
      <c r="AL1010" s="138">
        <v>0</v>
      </c>
      <c r="AM1010" s="138">
        <v>0</v>
      </c>
      <c r="AN1010" s="138">
        <v>0</v>
      </c>
      <c r="AO1010" s="138">
        <v>0</v>
      </c>
      <c r="AP1010" s="138">
        <v>0</v>
      </c>
      <c r="AQ1010" s="138">
        <v>0</v>
      </c>
      <c r="AR1010" s="241">
        <v>0</v>
      </c>
      <c r="AS1010" s="247">
        <v>89.94575488776249</v>
      </c>
      <c r="AT1010" s="138">
        <v>88.362566788894711</v>
      </c>
      <c r="AU1010" s="138">
        <v>0</v>
      </c>
      <c r="AV1010" s="138">
        <v>0</v>
      </c>
      <c r="AW1010" s="138">
        <v>0</v>
      </c>
      <c r="AX1010" s="138">
        <v>0</v>
      </c>
      <c r="AY1010" s="138">
        <v>0</v>
      </c>
      <c r="AZ1010" s="138">
        <v>0</v>
      </c>
      <c r="BA1010" s="138">
        <v>100</v>
      </c>
      <c r="BB1010" s="241">
        <v>0</v>
      </c>
    </row>
    <row r="1011" spans="1:54" s="174" customFormat="1" ht="18" customHeight="1" x14ac:dyDescent="0.25">
      <c r="A1011" s="244">
        <v>21</v>
      </c>
      <c r="B1011" s="245">
        <v>228900</v>
      </c>
      <c r="C1011" s="238">
        <v>1004</v>
      </c>
      <c r="D1011" s="239" t="s">
        <v>2061</v>
      </c>
      <c r="E1011" s="247">
        <v>2437.9</v>
      </c>
      <c r="F1011" s="138">
        <v>2093.6</v>
      </c>
      <c r="G1011" s="138">
        <v>0</v>
      </c>
      <c r="H1011" s="138">
        <v>0</v>
      </c>
      <c r="I1011" s="138">
        <v>0</v>
      </c>
      <c r="J1011" s="138">
        <v>0</v>
      </c>
      <c r="K1011" s="138">
        <v>0</v>
      </c>
      <c r="L1011" s="138">
        <v>0</v>
      </c>
      <c r="M1011" s="138">
        <v>344.3</v>
      </c>
      <c r="N1011" s="241">
        <v>0</v>
      </c>
      <c r="O1011" s="240">
        <v>2601.1000000000004</v>
      </c>
      <c r="P1011" s="138">
        <v>2256.8000000000002</v>
      </c>
      <c r="Q1011" s="139">
        <v>0</v>
      </c>
      <c r="R1011" s="139">
        <v>0</v>
      </c>
      <c r="S1011" s="138">
        <v>0</v>
      </c>
      <c r="T1011" s="139">
        <v>0</v>
      </c>
      <c r="U1011" s="139">
        <v>0</v>
      </c>
      <c r="V1011" s="139">
        <v>0</v>
      </c>
      <c r="W1011" s="139">
        <v>344.3</v>
      </c>
      <c r="X1011" s="242">
        <v>0</v>
      </c>
      <c r="Y1011" s="243">
        <v>2532.0762999999997</v>
      </c>
      <c r="Z1011" s="139">
        <v>2194.4931999999999</v>
      </c>
      <c r="AA1011" s="139">
        <v>0</v>
      </c>
      <c r="AB1011" s="139">
        <v>0</v>
      </c>
      <c r="AC1011" s="139">
        <v>0</v>
      </c>
      <c r="AD1011" s="149">
        <v>0</v>
      </c>
      <c r="AE1011" s="139">
        <v>0</v>
      </c>
      <c r="AF1011" s="139">
        <v>0</v>
      </c>
      <c r="AG1011" s="140">
        <v>337.5831</v>
      </c>
      <c r="AH1011" s="142">
        <v>0</v>
      </c>
      <c r="AI1011" s="247">
        <v>-69.023700000000645</v>
      </c>
      <c r="AJ1011" s="138">
        <v>-62.306800000000294</v>
      </c>
      <c r="AK1011" s="138">
        <v>0</v>
      </c>
      <c r="AL1011" s="138">
        <v>0</v>
      </c>
      <c r="AM1011" s="138">
        <v>0</v>
      </c>
      <c r="AN1011" s="138">
        <v>0</v>
      </c>
      <c r="AO1011" s="138">
        <v>0</v>
      </c>
      <c r="AP1011" s="138">
        <v>0</v>
      </c>
      <c r="AQ1011" s="138">
        <v>-6.7169000000000096</v>
      </c>
      <c r="AR1011" s="241">
        <v>0</v>
      </c>
      <c r="AS1011" s="247">
        <v>97.346364999423301</v>
      </c>
      <c r="AT1011" s="138">
        <v>97.239152782701154</v>
      </c>
      <c r="AU1011" s="138">
        <v>0</v>
      </c>
      <c r="AV1011" s="138">
        <v>0</v>
      </c>
      <c r="AW1011" s="138">
        <v>0</v>
      </c>
      <c r="AX1011" s="138">
        <v>0</v>
      </c>
      <c r="AY1011" s="138">
        <v>0</v>
      </c>
      <c r="AZ1011" s="138">
        <v>0</v>
      </c>
      <c r="BA1011" s="138">
        <v>98.049114144641308</v>
      </c>
      <c r="BB1011" s="241">
        <v>0</v>
      </c>
    </row>
    <row r="1012" spans="1:54" s="174" customFormat="1" ht="18" customHeight="1" x14ac:dyDescent="0.25">
      <c r="A1012" s="244">
        <v>21</v>
      </c>
      <c r="B1012" s="245">
        <v>228900</v>
      </c>
      <c r="C1012" s="238">
        <v>1005</v>
      </c>
      <c r="D1012" s="239" t="s">
        <v>2062</v>
      </c>
      <c r="E1012" s="247">
        <v>601.79999999999995</v>
      </c>
      <c r="F1012" s="138">
        <v>511.9</v>
      </c>
      <c r="G1012" s="138">
        <v>0</v>
      </c>
      <c r="H1012" s="138">
        <v>0</v>
      </c>
      <c r="I1012" s="138">
        <v>0</v>
      </c>
      <c r="J1012" s="138">
        <v>0</v>
      </c>
      <c r="K1012" s="138">
        <v>0</v>
      </c>
      <c r="L1012" s="138">
        <v>0</v>
      </c>
      <c r="M1012" s="138">
        <v>89.9</v>
      </c>
      <c r="N1012" s="241">
        <v>0</v>
      </c>
      <c r="O1012" s="240">
        <v>629.99999999999989</v>
      </c>
      <c r="P1012" s="138">
        <v>540.1</v>
      </c>
      <c r="Q1012" s="139">
        <v>0</v>
      </c>
      <c r="R1012" s="139">
        <v>0</v>
      </c>
      <c r="S1012" s="138">
        <v>0</v>
      </c>
      <c r="T1012" s="139">
        <v>0</v>
      </c>
      <c r="U1012" s="139">
        <v>0</v>
      </c>
      <c r="V1012" s="139">
        <v>0</v>
      </c>
      <c r="W1012" s="139">
        <v>89.9</v>
      </c>
      <c r="X1012" s="242">
        <v>0</v>
      </c>
      <c r="Y1012" s="243">
        <v>507.66899999999998</v>
      </c>
      <c r="Z1012" s="139">
        <v>417.76900000000001</v>
      </c>
      <c r="AA1012" s="139">
        <v>0</v>
      </c>
      <c r="AB1012" s="139">
        <v>0</v>
      </c>
      <c r="AC1012" s="139">
        <v>0</v>
      </c>
      <c r="AD1012" s="149">
        <v>0</v>
      </c>
      <c r="AE1012" s="139">
        <v>0</v>
      </c>
      <c r="AF1012" s="139">
        <v>0</v>
      </c>
      <c r="AG1012" s="140">
        <v>89.9</v>
      </c>
      <c r="AH1012" s="142">
        <v>0</v>
      </c>
      <c r="AI1012" s="247">
        <v>-122.3309999999999</v>
      </c>
      <c r="AJ1012" s="138">
        <v>-122.33100000000002</v>
      </c>
      <c r="AK1012" s="138">
        <v>0</v>
      </c>
      <c r="AL1012" s="138">
        <v>0</v>
      </c>
      <c r="AM1012" s="138">
        <v>0</v>
      </c>
      <c r="AN1012" s="138">
        <v>0</v>
      </c>
      <c r="AO1012" s="138">
        <v>0</v>
      </c>
      <c r="AP1012" s="138">
        <v>0</v>
      </c>
      <c r="AQ1012" s="138">
        <v>0</v>
      </c>
      <c r="AR1012" s="241">
        <v>0</v>
      </c>
      <c r="AS1012" s="247">
        <v>80.582380952380959</v>
      </c>
      <c r="AT1012" s="138">
        <v>77.350305498981669</v>
      </c>
      <c r="AU1012" s="138">
        <v>0</v>
      </c>
      <c r="AV1012" s="138">
        <v>0</v>
      </c>
      <c r="AW1012" s="138">
        <v>0</v>
      </c>
      <c r="AX1012" s="138">
        <v>0</v>
      </c>
      <c r="AY1012" s="138">
        <v>0</v>
      </c>
      <c r="AZ1012" s="138">
        <v>0</v>
      </c>
      <c r="BA1012" s="138">
        <v>100</v>
      </c>
      <c r="BB1012" s="241">
        <v>0</v>
      </c>
    </row>
    <row r="1013" spans="1:54" s="174" customFormat="1" ht="18" customHeight="1" x14ac:dyDescent="0.25">
      <c r="A1013" s="244">
        <v>0</v>
      </c>
      <c r="B1013" s="244"/>
      <c r="C1013" s="238">
        <v>1006</v>
      </c>
      <c r="D1013" s="239"/>
      <c r="E1013" s="240">
        <v>0</v>
      </c>
      <c r="F1013" s="138"/>
      <c r="G1013" s="138"/>
      <c r="H1013" s="138"/>
      <c r="I1013" s="138"/>
      <c r="J1013" s="138"/>
      <c r="K1013" s="138"/>
      <c r="L1013" s="138"/>
      <c r="M1013" s="138"/>
      <c r="N1013" s="241"/>
      <c r="O1013" s="240">
        <v>0</v>
      </c>
      <c r="P1013" s="138">
        <v>0</v>
      </c>
      <c r="Q1013" s="139"/>
      <c r="R1013" s="139"/>
      <c r="S1013" s="138">
        <v>0</v>
      </c>
      <c r="T1013" s="139">
        <v>0</v>
      </c>
      <c r="U1013" s="139"/>
      <c r="V1013" s="139"/>
      <c r="W1013" s="139"/>
      <c r="X1013" s="242"/>
      <c r="Y1013" s="243">
        <v>0</v>
      </c>
      <c r="Z1013" s="139">
        <v>0</v>
      </c>
      <c r="AA1013" s="139"/>
      <c r="AB1013" s="139"/>
      <c r="AC1013" s="139">
        <v>0</v>
      </c>
      <c r="AD1013" s="149">
        <v>0</v>
      </c>
      <c r="AE1013" s="139"/>
      <c r="AF1013" s="139"/>
      <c r="AG1013" s="140"/>
      <c r="AH1013" s="142"/>
      <c r="AI1013" s="240">
        <v>0</v>
      </c>
      <c r="AJ1013" s="138">
        <v>0</v>
      </c>
      <c r="AK1013" s="138">
        <v>0</v>
      </c>
      <c r="AL1013" s="138">
        <v>0</v>
      </c>
      <c r="AM1013" s="138">
        <v>0</v>
      </c>
      <c r="AN1013" s="138">
        <v>0</v>
      </c>
      <c r="AO1013" s="138">
        <v>0</v>
      </c>
      <c r="AP1013" s="138">
        <v>0</v>
      </c>
      <c r="AQ1013" s="138">
        <v>0</v>
      </c>
      <c r="AR1013" s="241">
        <v>0</v>
      </c>
      <c r="AS1013" s="240">
        <v>0</v>
      </c>
      <c r="AT1013" s="138">
        <v>0</v>
      </c>
      <c r="AU1013" s="138">
        <v>0</v>
      </c>
      <c r="AV1013" s="138">
        <v>0</v>
      </c>
      <c r="AW1013" s="138">
        <v>0</v>
      </c>
      <c r="AX1013" s="138">
        <v>0</v>
      </c>
      <c r="AY1013" s="138">
        <v>0</v>
      </c>
      <c r="AZ1013" s="138">
        <v>0</v>
      </c>
      <c r="BA1013" s="138">
        <v>0</v>
      </c>
      <c r="BB1013" s="241">
        <v>0</v>
      </c>
    </row>
    <row r="1014" spans="1:54" s="174" customFormat="1" ht="18" customHeight="1" x14ac:dyDescent="0.25">
      <c r="A1014" s="244">
        <v>20</v>
      </c>
      <c r="B1014" s="245">
        <v>229200</v>
      </c>
      <c r="C1014" s="238">
        <v>1007</v>
      </c>
      <c r="D1014" s="246" t="s">
        <v>2063</v>
      </c>
      <c r="E1014" s="247">
        <v>321105.2</v>
      </c>
      <c r="F1014" s="144">
        <v>271617</v>
      </c>
      <c r="G1014" s="144">
        <v>5500</v>
      </c>
      <c r="H1014" s="144">
        <v>3472.1</v>
      </c>
      <c r="I1014" s="144">
        <v>7144</v>
      </c>
      <c r="J1014" s="144">
        <v>0</v>
      </c>
      <c r="K1014" s="144">
        <v>0</v>
      </c>
      <c r="L1014" s="144">
        <v>2458.3000000000002</v>
      </c>
      <c r="M1014" s="144">
        <v>28629.399999999998</v>
      </c>
      <c r="N1014" s="248">
        <v>2284.4</v>
      </c>
      <c r="O1014" s="247">
        <v>336665.3000000001</v>
      </c>
      <c r="P1014" s="144">
        <v>286651.7</v>
      </c>
      <c r="Q1014" s="144">
        <v>5500</v>
      </c>
      <c r="R1014" s="144">
        <v>129.5</v>
      </c>
      <c r="S1014" s="144">
        <v>3668</v>
      </c>
      <c r="T1014" s="144">
        <v>7144</v>
      </c>
      <c r="U1014" s="144">
        <v>0</v>
      </c>
      <c r="V1014" s="144">
        <v>2658.3</v>
      </c>
      <c r="W1014" s="144">
        <v>28629.399999999998</v>
      </c>
      <c r="X1014" s="248">
        <v>2284.4</v>
      </c>
      <c r="Y1014" s="247">
        <v>312958.61529999995</v>
      </c>
      <c r="Z1014" s="144">
        <v>268992.049</v>
      </c>
      <c r="AA1014" s="144">
        <v>1476.36</v>
      </c>
      <c r="AB1014" s="144">
        <v>123.42</v>
      </c>
      <c r="AC1014" s="144">
        <v>3602.3702000000003</v>
      </c>
      <c r="AD1014" s="149">
        <v>6187.6004999999996</v>
      </c>
      <c r="AE1014" s="144">
        <v>0</v>
      </c>
      <c r="AF1014" s="144">
        <v>2658.1790999999998</v>
      </c>
      <c r="AG1014" s="144">
        <v>27661.536500000002</v>
      </c>
      <c r="AH1014" s="248">
        <v>2257.1</v>
      </c>
      <c r="AI1014" s="247">
        <v>-23706.684700000158</v>
      </c>
      <c r="AJ1014" s="144">
        <v>-17659.651000000013</v>
      </c>
      <c r="AK1014" s="144">
        <v>-4023.6400000000003</v>
      </c>
      <c r="AL1014" s="144">
        <v>-6.0799999999999983</v>
      </c>
      <c r="AM1014" s="144">
        <v>-65.629799999999705</v>
      </c>
      <c r="AN1014" s="144">
        <v>-956.39950000000044</v>
      </c>
      <c r="AO1014" s="144">
        <v>0</v>
      </c>
      <c r="AP1014" s="144">
        <v>-0.12090000000034706</v>
      </c>
      <c r="AQ1014" s="144">
        <v>-967.86349999999584</v>
      </c>
      <c r="AR1014" s="248">
        <v>-27.300000000000182</v>
      </c>
      <c r="AS1014" s="247">
        <v>92.958381900362127</v>
      </c>
      <c r="AT1014" s="144">
        <v>93.839334983884612</v>
      </c>
      <c r="AU1014" s="144">
        <v>26.842909090909089</v>
      </c>
      <c r="AV1014" s="144">
        <v>95.305019305019314</v>
      </c>
      <c r="AW1014" s="144">
        <v>98.210747001090525</v>
      </c>
      <c r="AX1014" s="144">
        <v>86.612548992161251</v>
      </c>
      <c r="AY1014" s="144">
        <v>0</v>
      </c>
      <c r="AZ1014" s="144">
        <v>99.995451980589095</v>
      </c>
      <c r="BA1014" s="144">
        <v>96.619337114993698</v>
      </c>
      <c r="BB1014" s="248">
        <v>98.804937839257562</v>
      </c>
    </row>
    <row r="1015" spans="1:54" s="237" customFormat="1" ht="18" customHeight="1" x14ac:dyDescent="0.2">
      <c r="A1015" s="244">
        <v>22</v>
      </c>
      <c r="B1015" s="245">
        <v>229200</v>
      </c>
      <c r="C1015" s="238">
        <v>1008</v>
      </c>
      <c r="D1015" s="246" t="s">
        <v>1265</v>
      </c>
      <c r="E1015" s="247">
        <v>210311.5</v>
      </c>
      <c r="F1015" s="144">
        <v>177329</v>
      </c>
      <c r="G1015" s="144">
        <v>5500</v>
      </c>
      <c r="H1015" s="144">
        <v>1858.1</v>
      </c>
      <c r="I1015" s="144">
        <v>7144</v>
      </c>
      <c r="J1015" s="144">
        <v>0</v>
      </c>
      <c r="K1015" s="144">
        <v>0</v>
      </c>
      <c r="L1015" s="144">
        <v>0</v>
      </c>
      <c r="M1015" s="144">
        <v>16196</v>
      </c>
      <c r="N1015" s="248">
        <v>2284.4</v>
      </c>
      <c r="O1015" s="247">
        <v>220959.79999999996</v>
      </c>
      <c r="P1015" s="144">
        <v>187547.9</v>
      </c>
      <c r="Q1015" s="144">
        <v>5500</v>
      </c>
      <c r="R1015" s="144">
        <v>129.5</v>
      </c>
      <c r="S1015" s="144">
        <v>1958</v>
      </c>
      <c r="T1015" s="144">
        <v>7144</v>
      </c>
      <c r="U1015" s="144">
        <v>0</v>
      </c>
      <c r="V1015" s="144">
        <v>200</v>
      </c>
      <c r="W1015" s="144">
        <v>16196</v>
      </c>
      <c r="X1015" s="248">
        <v>2284.4</v>
      </c>
      <c r="Y1015" s="247">
        <v>204125.35519999999</v>
      </c>
      <c r="Z1015" s="144">
        <v>176009.20329999999</v>
      </c>
      <c r="AA1015" s="144">
        <v>1476.36</v>
      </c>
      <c r="AB1015" s="144">
        <v>123.42</v>
      </c>
      <c r="AC1015" s="144">
        <v>1892.3702000000001</v>
      </c>
      <c r="AD1015" s="149">
        <v>6187.6004999999996</v>
      </c>
      <c r="AE1015" s="144">
        <v>0</v>
      </c>
      <c r="AF1015" s="144">
        <v>200</v>
      </c>
      <c r="AG1015" s="144">
        <v>15979.3012</v>
      </c>
      <c r="AH1015" s="248">
        <v>2257.1</v>
      </c>
      <c r="AI1015" s="247">
        <v>-16834.444799999968</v>
      </c>
      <c r="AJ1015" s="144">
        <v>-11538.6967</v>
      </c>
      <c r="AK1015" s="144">
        <v>-4023.6400000000003</v>
      </c>
      <c r="AL1015" s="144">
        <v>-6.0799999999999983</v>
      </c>
      <c r="AM1015" s="144">
        <v>-65.629799999999932</v>
      </c>
      <c r="AN1015" s="144">
        <v>-956.39950000000044</v>
      </c>
      <c r="AO1015" s="144">
        <v>0</v>
      </c>
      <c r="AP1015" s="144">
        <v>0</v>
      </c>
      <c r="AQ1015" s="144">
        <v>-216.69880000000012</v>
      </c>
      <c r="AR1015" s="248">
        <v>-27.300000000000182</v>
      </c>
      <c r="AS1015" s="247">
        <v>92.38121830305785</v>
      </c>
      <c r="AT1015" s="144">
        <v>93.847600159745852</v>
      </c>
      <c r="AU1015" s="144">
        <v>26.842909090909089</v>
      </c>
      <c r="AV1015" s="144">
        <v>95.305019305019314</v>
      </c>
      <c r="AW1015" s="144">
        <v>96.648120531154248</v>
      </c>
      <c r="AX1015" s="144">
        <v>86.612548992161251</v>
      </c>
      <c r="AY1015" s="144">
        <v>0</v>
      </c>
      <c r="AZ1015" s="144">
        <v>100</v>
      </c>
      <c r="BA1015" s="144">
        <v>98.662022721659667</v>
      </c>
      <c r="BB1015" s="248">
        <v>98.804937839257562</v>
      </c>
    </row>
    <row r="1016" spans="1:54" s="237" customFormat="1" ht="18" customHeight="1" x14ac:dyDescent="0.2">
      <c r="A1016" s="244">
        <v>21</v>
      </c>
      <c r="B1016" s="245">
        <v>229200</v>
      </c>
      <c r="C1016" s="238">
        <v>1009</v>
      </c>
      <c r="D1016" s="246" t="s">
        <v>1266</v>
      </c>
      <c r="E1016" s="247">
        <v>110793.69999999998</v>
      </c>
      <c r="F1016" s="144">
        <v>94288</v>
      </c>
      <c r="G1016" s="144">
        <v>0</v>
      </c>
      <c r="H1016" s="144">
        <v>1614</v>
      </c>
      <c r="I1016" s="144">
        <v>0</v>
      </c>
      <c r="J1016" s="144">
        <v>0</v>
      </c>
      <c r="K1016" s="144">
        <v>0</v>
      </c>
      <c r="L1016" s="144">
        <v>2458.3000000000002</v>
      </c>
      <c r="M1016" s="144">
        <v>12433.399999999998</v>
      </c>
      <c r="N1016" s="248">
        <v>0</v>
      </c>
      <c r="O1016" s="247">
        <v>115705.49999999997</v>
      </c>
      <c r="P1016" s="144">
        <v>99103.799999999988</v>
      </c>
      <c r="Q1016" s="144">
        <v>0</v>
      </c>
      <c r="R1016" s="144">
        <v>0</v>
      </c>
      <c r="S1016" s="144">
        <v>1710</v>
      </c>
      <c r="T1016" s="144">
        <v>0</v>
      </c>
      <c r="U1016" s="144">
        <v>0</v>
      </c>
      <c r="V1016" s="144">
        <v>2458.3000000000002</v>
      </c>
      <c r="W1016" s="144">
        <v>12433.399999999998</v>
      </c>
      <c r="X1016" s="248">
        <v>0</v>
      </c>
      <c r="Y1016" s="247">
        <v>108833.26009999998</v>
      </c>
      <c r="Z1016" s="144">
        <v>92982.845699999991</v>
      </c>
      <c r="AA1016" s="144">
        <v>0</v>
      </c>
      <c r="AB1016" s="144">
        <v>0</v>
      </c>
      <c r="AC1016" s="144">
        <v>1710</v>
      </c>
      <c r="AD1016" s="149">
        <v>0</v>
      </c>
      <c r="AE1016" s="144">
        <v>0</v>
      </c>
      <c r="AF1016" s="144">
        <v>2458.1790999999998</v>
      </c>
      <c r="AG1016" s="144">
        <v>11682.2353</v>
      </c>
      <c r="AH1016" s="248">
        <v>0</v>
      </c>
      <c r="AI1016" s="247">
        <v>-6872.2398999999859</v>
      </c>
      <c r="AJ1016" s="144">
        <v>-6120.9542999999976</v>
      </c>
      <c r="AK1016" s="144">
        <v>0</v>
      </c>
      <c r="AL1016" s="144">
        <v>0</v>
      </c>
      <c r="AM1016" s="144">
        <v>0</v>
      </c>
      <c r="AN1016" s="144">
        <v>0</v>
      </c>
      <c r="AO1016" s="144">
        <v>0</v>
      </c>
      <c r="AP1016" s="144">
        <v>-0.12090000000034706</v>
      </c>
      <c r="AQ1016" s="144">
        <v>-751.16469999999754</v>
      </c>
      <c r="AR1016" s="248">
        <v>0</v>
      </c>
      <c r="AS1016" s="247">
        <v>94.06057629066899</v>
      </c>
      <c r="AT1016" s="144">
        <v>93.823693642423393</v>
      </c>
      <c r="AU1016" s="144">
        <v>0</v>
      </c>
      <c r="AV1016" s="144">
        <v>0</v>
      </c>
      <c r="AW1016" s="144">
        <v>100</v>
      </c>
      <c r="AX1016" s="144">
        <v>0</v>
      </c>
      <c r="AY1016" s="144">
        <v>0</v>
      </c>
      <c r="AZ1016" s="144">
        <v>99.995081967213096</v>
      </c>
      <c r="BA1016" s="144">
        <v>93.958493252046921</v>
      </c>
      <c r="BB1016" s="248">
        <v>0</v>
      </c>
    </row>
    <row r="1017" spans="1:54" s="174" customFormat="1" ht="25.5" customHeight="1" x14ac:dyDescent="0.25">
      <c r="A1017" s="244">
        <v>22</v>
      </c>
      <c r="B1017" s="245">
        <v>229200</v>
      </c>
      <c r="C1017" s="238">
        <v>1010</v>
      </c>
      <c r="D1017" s="239" t="s">
        <v>1291</v>
      </c>
      <c r="E1017" s="247">
        <v>210311.5</v>
      </c>
      <c r="F1017" s="138">
        <v>177329</v>
      </c>
      <c r="G1017" s="138">
        <v>5500</v>
      </c>
      <c r="H1017" s="138">
        <v>1858.1</v>
      </c>
      <c r="I1017" s="138">
        <v>7144</v>
      </c>
      <c r="J1017" s="138">
        <v>0</v>
      </c>
      <c r="K1017" s="138">
        <v>0</v>
      </c>
      <c r="L1017" s="138">
        <v>0</v>
      </c>
      <c r="M1017" s="138">
        <v>16196</v>
      </c>
      <c r="N1017" s="241">
        <v>2284.4</v>
      </c>
      <c r="O1017" s="240">
        <v>220959.79999999996</v>
      </c>
      <c r="P1017" s="138">
        <v>187547.9</v>
      </c>
      <c r="Q1017" s="139">
        <v>5500</v>
      </c>
      <c r="R1017" s="139">
        <v>129.5</v>
      </c>
      <c r="S1017" s="138">
        <v>1958</v>
      </c>
      <c r="T1017" s="139">
        <v>7144</v>
      </c>
      <c r="U1017" s="139">
        <v>0</v>
      </c>
      <c r="V1017" s="139">
        <v>200</v>
      </c>
      <c r="W1017" s="139">
        <v>16196</v>
      </c>
      <c r="X1017" s="242">
        <v>2284.4</v>
      </c>
      <c r="Y1017" s="243">
        <v>204125.35519999999</v>
      </c>
      <c r="Z1017" s="139">
        <v>176009.20329999999</v>
      </c>
      <c r="AA1017" s="139">
        <v>1476.36</v>
      </c>
      <c r="AB1017" s="139">
        <v>123.42</v>
      </c>
      <c r="AC1017" s="139">
        <v>1892.3702000000001</v>
      </c>
      <c r="AD1017" s="149">
        <v>6187.6004999999996</v>
      </c>
      <c r="AE1017" s="139">
        <v>0</v>
      </c>
      <c r="AF1017" s="139">
        <v>200</v>
      </c>
      <c r="AG1017" s="140">
        <v>15979.3012</v>
      </c>
      <c r="AH1017" s="142">
        <v>2257.1</v>
      </c>
      <c r="AI1017" s="247">
        <v>-16834.444799999968</v>
      </c>
      <c r="AJ1017" s="138">
        <v>-11538.6967</v>
      </c>
      <c r="AK1017" s="138">
        <v>-4023.6400000000003</v>
      </c>
      <c r="AL1017" s="138">
        <v>-6.0799999999999983</v>
      </c>
      <c r="AM1017" s="138">
        <v>-65.629799999999932</v>
      </c>
      <c r="AN1017" s="138">
        <v>-956.39950000000044</v>
      </c>
      <c r="AO1017" s="138">
        <v>0</v>
      </c>
      <c r="AP1017" s="138">
        <v>0</v>
      </c>
      <c r="AQ1017" s="138">
        <v>-216.69880000000012</v>
      </c>
      <c r="AR1017" s="241">
        <v>-27.300000000000182</v>
      </c>
      <c r="AS1017" s="247">
        <v>92.38121830305785</v>
      </c>
      <c r="AT1017" s="138">
        <v>93.847600159745852</v>
      </c>
      <c r="AU1017" s="138">
        <v>26.842909090909089</v>
      </c>
      <c r="AV1017" s="138">
        <v>95.305019305019314</v>
      </c>
      <c r="AW1017" s="138">
        <v>96.648120531154248</v>
      </c>
      <c r="AX1017" s="138">
        <v>86.612548992161251</v>
      </c>
      <c r="AY1017" s="138">
        <v>0</v>
      </c>
      <c r="AZ1017" s="138">
        <v>100</v>
      </c>
      <c r="BA1017" s="138">
        <v>98.662022721659667</v>
      </c>
      <c r="BB1017" s="241">
        <v>98.804937839257562</v>
      </c>
    </row>
    <row r="1018" spans="1:54" s="174" customFormat="1" ht="18" customHeight="1" x14ac:dyDescent="0.25">
      <c r="A1018" s="244">
        <v>21</v>
      </c>
      <c r="B1018" s="245">
        <v>229200</v>
      </c>
      <c r="C1018" s="238">
        <v>1011</v>
      </c>
      <c r="D1018" s="239" t="s">
        <v>2064</v>
      </c>
      <c r="E1018" s="247">
        <v>1152.3000000000002</v>
      </c>
      <c r="F1018" s="138">
        <v>1033.4000000000001</v>
      </c>
      <c r="G1018" s="138">
        <v>0</v>
      </c>
      <c r="H1018" s="138">
        <v>0</v>
      </c>
      <c r="I1018" s="138">
        <v>0</v>
      </c>
      <c r="J1018" s="138">
        <v>0</v>
      </c>
      <c r="K1018" s="138">
        <v>0</v>
      </c>
      <c r="L1018" s="138">
        <v>0</v>
      </c>
      <c r="M1018" s="138">
        <v>118.9</v>
      </c>
      <c r="N1018" s="241">
        <v>0</v>
      </c>
      <c r="O1018" s="240">
        <v>1159.9000000000001</v>
      </c>
      <c r="P1018" s="138">
        <v>1041</v>
      </c>
      <c r="Q1018" s="139">
        <v>0</v>
      </c>
      <c r="R1018" s="139">
        <v>0</v>
      </c>
      <c r="S1018" s="138">
        <v>0</v>
      </c>
      <c r="T1018" s="139">
        <v>0</v>
      </c>
      <c r="U1018" s="139">
        <v>0</v>
      </c>
      <c r="V1018" s="139">
        <v>0</v>
      </c>
      <c r="W1018" s="139">
        <v>118.9</v>
      </c>
      <c r="X1018" s="242">
        <v>0</v>
      </c>
      <c r="Y1018" s="243">
        <v>118.7543</v>
      </c>
      <c r="Z1018" s="139">
        <v>0</v>
      </c>
      <c r="AA1018" s="139">
        <v>0</v>
      </c>
      <c r="AB1018" s="139">
        <v>0</v>
      </c>
      <c r="AC1018" s="139">
        <v>0</v>
      </c>
      <c r="AD1018" s="149">
        <v>0</v>
      </c>
      <c r="AE1018" s="139">
        <v>0</v>
      </c>
      <c r="AF1018" s="139">
        <v>0</v>
      </c>
      <c r="AG1018" s="140">
        <v>118.7543</v>
      </c>
      <c r="AH1018" s="142">
        <v>0</v>
      </c>
      <c r="AI1018" s="247">
        <v>-1041.1457</v>
      </c>
      <c r="AJ1018" s="138">
        <v>-1041</v>
      </c>
      <c r="AK1018" s="138">
        <v>0</v>
      </c>
      <c r="AL1018" s="138">
        <v>0</v>
      </c>
      <c r="AM1018" s="138">
        <v>0</v>
      </c>
      <c r="AN1018" s="138">
        <v>0</v>
      </c>
      <c r="AO1018" s="138">
        <v>0</v>
      </c>
      <c r="AP1018" s="138">
        <v>0</v>
      </c>
      <c r="AQ1018" s="138">
        <v>-0.14570000000000505</v>
      </c>
      <c r="AR1018" s="241">
        <v>0</v>
      </c>
      <c r="AS1018" s="247">
        <v>10.238322269161133</v>
      </c>
      <c r="AT1018" s="138">
        <v>0</v>
      </c>
      <c r="AU1018" s="138">
        <v>0</v>
      </c>
      <c r="AV1018" s="138">
        <v>0</v>
      </c>
      <c r="AW1018" s="138">
        <v>0</v>
      </c>
      <c r="AX1018" s="138">
        <v>0</v>
      </c>
      <c r="AY1018" s="138">
        <v>0</v>
      </c>
      <c r="AZ1018" s="138">
        <v>0</v>
      </c>
      <c r="BA1018" s="138">
        <v>99.877460050462574</v>
      </c>
      <c r="BB1018" s="241">
        <v>0</v>
      </c>
    </row>
    <row r="1019" spans="1:54" s="174" customFormat="1" ht="18" customHeight="1" x14ac:dyDescent="0.25">
      <c r="A1019" s="244">
        <v>21</v>
      </c>
      <c r="B1019" s="245">
        <v>229200</v>
      </c>
      <c r="C1019" s="238">
        <v>1012</v>
      </c>
      <c r="D1019" s="239" t="s">
        <v>1576</v>
      </c>
      <c r="E1019" s="247">
        <v>809.1</v>
      </c>
      <c r="F1019" s="138">
        <v>679</v>
      </c>
      <c r="G1019" s="138">
        <v>0</v>
      </c>
      <c r="H1019" s="138">
        <v>0</v>
      </c>
      <c r="I1019" s="138">
        <v>0</v>
      </c>
      <c r="J1019" s="138">
        <v>0</v>
      </c>
      <c r="K1019" s="138">
        <v>0</v>
      </c>
      <c r="L1019" s="138">
        <v>0</v>
      </c>
      <c r="M1019" s="138">
        <v>130.1</v>
      </c>
      <c r="N1019" s="241">
        <v>0</v>
      </c>
      <c r="O1019" s="240">
        <v>891.50000000000011</v>
      </c>
      <c r="P1019" s="138">
        <v>761.4</v>
      </c>
      <c r="Q1019" s="139">
        <v>0</v>
      </c>
      <c r="R1019" s="139">
        <v>0</v>
      </c>
      <c r="S1019" s="138">
        <v>0</v>
      </c>
      <c r="T1019" s="139">
        <v>0</v>
      </c>
      <c r="U1019" s="139">
        <v>0</v>
      </c>
      <c r="V1019" s="139">
        <v>0</v>
      </c>
      <c r="W1019" s="139">
        <v>130.1</v>
      </c>
      <c r="X1019" s="242">
        <v>0</v>
      </c>
      <c r="Y1019" s="243">
        <v>891.47849999999994</v>
      </c>
      <c r="Z1019" s="139">
        <v>761.4</v>
      </c>
      <c r="AA1019" s="139">
        <v>0</v>
      </c>
      <c r="AB1019" s="139">
        <v>0</v>
      </c>
      <c r="AC1019" s="139">
        <v>0</v>
      </c>
      <c r="AD1019" s="149">
        <v>0</v>
      </c>
      <c r="AE1019" s="139">
        <v>0</v>
      </c>
      <c r="AF1019" s="139">
        <v>0</v>
      </c>
      <c r="AG1019" s="140">
        <v>130.07849999999999</v>
      </c>
      <c r="AH1019" s="142">
        <v>0</v>
      </c>
      <c r="AI1019" s="247">
        <v>-2.1500000000173713E-2</v>
      </c>
      <c r="AJ1019" s="138">
        <v>0</v>
      </c>
      <c r="AK1019" s="138">
        <v>0</v>
      </c>
      <c r="AL1019" s="138">
        <v>0</v>
      </c>
      <c r="AM1019" s="138">
        <v>0</v>
      </c>
      <c r="AN1019" s="138">
        <v>0</v>
      </c>
      <c r="AO1019" s="138">
        <v>0</v>
      </c>
      <c r="AP1019" s="138">
        <v>0</v>
      </c>
      <c r="AQ1019" s="138">
        <v>-2.1500000000003183E-2</v>
      </c>
      <c r="AR1019" s="241">
        <v>0</v>
      </c>
      <c r="AS1019" s="247">
        <v>99.997588334268073</v>
      </c>
      <c r="AT1019" s="138">
        <v>100</v>
      </c>
      <c r="AU1019" s="138">
        <v>0</v>
      </c>
      <c r="AV1019" s="138">
        <v>0</v>
      </c>
      <c r="AW1019" s="138">
        <v>0</v>
      </c>
      <c r="AX1019" s="138">
        <v>0</v>
      </c>
      <c r="AY1019" s="138">
        <v>0</v>
      </c>
      <c r="AZ1019" s="138">
        <v>0</v>
      </c>
      <c r="BA1019" s="138">
        <v>99.983474250576478</v>
      </c>
      <c r="BB1019" s="241">
        <v>0</v>
      </c>
    </row>
    <row r="1020" spans="1:54" s="174" customFormat="1" ht="18" customHeight="1" x14ac:dyDescent="0.25">
      <c r="A1020" s="244">
        <v>21</v>
      </c>
      <c r="B1020" s="245">
        <v>229200</v>
      </c>
      <c r="C1020" s="238">
        <v>1013</v>
      </c>
      <c r="D1020" s="239" t="s">
        <v>2065</v>
      </c>
      <c r="E1020" s="247">
        <v>1829.8000000000002</v>
      </c>
      <c r="F1020" s="138">
        <v>1653.9</v>
      </c>
      <c r="G1020" s="138">
        <v>0</v>
      </c>
      <c r="H1020" s="138">
        <v>0</v>
      </c>
      <c r="I1020" s="138">
        <v>0</v>
      </c>
      <c r="J1020" s="138">
        <v>0</v>
      </c>
      <c r="K1020" s="138">
        <v>0</v>
      </c>
      <c r="L1020" s="138">
        <v>0</v>
      </c>
      <c r="M1020" s="138">
        <v>175.9</v>
      </c>
      <c r="N1020" s="241">
        <v>0</v>
      </c>
      <c r="O1020" s="240">
        <v>1973.5</v>
      </c>
      <c r="P1020" s="138">
        <v>1797.6</v>
      </c>
      <c r="Q1020" s="139">
        <v>0</v>
      </c>
      <c r="R1020" s="139">
        <v>0</v>
      </c>
      <c r="S1020" s="138">
        <v>0</v>
      </c>
      <c r="T1020" s="139">
        <v>0</v>
      </c>
      <c r="U1020" s="139">
        <v>0</v>
      </c>
      <c r="V1020" s="139">
        <v>0</v>
      </c>
      <c r="W1020" s="139">
        <v>175.9</v>
      </c>
      <c r="X1020" s="242">
        <v>0</v>
      </c>
      <c r="Y1020" s="243">
        <v>1586.4809</v>
      </c>
      <c r="Z1020" s="139">
        <v>1410.5808999999999</v>
      </c>
      <c r="AA1020" s="139">
        <v>0</v>
      </c>
      <c r="AB1020" s="139">
        <v>0</v>
      </c>
      <c r="AC1020" s="139">
        <v>0</v>
      </c>
      <c r="AD1020" s="149">
        <v>0</v>
      </c>
      <c r="AE1020" s="139">
        <v>0</v>
      </c>
      <c r="AF1020" s="139">
        <v>0</v>
      </c>
      <c r="AG1020" s="140">
        <v>175.9</v>
      </c>
      <c r="AH1020" s="142">
        <v>0</v>
      </c>
      <c r="AI1020" s="247">
        <v>-387.01909999999998</v>
      </c>
      <c r="AJ1020" s="138">
        <v>-387.01909999999998</v>
      </c>
      <c r="AK1020" s="138">
        <v>0</v>
      </c>
      <c r="AL1020" s="138">
        <v>0</v>
      </c>
      <c r="AM1020" s="138">
        <v>0</v>
      </c>
      <c r="AN1020" s="138">
        <v>0</v>
      </c>
      <c r="AO1020" s="138">
        <v>0</v>
      </c>
      <c r="AP1020" s="138">
        <v>0</v>
      </c>
      <c r="AQ1020" s="138">
        <v>0</v>
      </c>
      <c r="AR1020" s="241">
        <v>0</v>
      </c>
      <c r="AS1020" s="247">
        <v>80.389201925513049</v>
      </c>
      <c r="AT1020" s="138">
        <v>78.470232532265243</v>
      </c>
      <c r="AU1020" s="138">
        <v>0</v>
      </c>
      <c r="AV1020" s="138">
        <v>0</v>
      </c>
      <c r="AW1020" s="138">
        <v>0</v>
      </c>
      <c r="AX1020" s="138">
        <v>0</v>
      </c>
      <c r="AY1020" s="138">
        <v>0</v>
      </c>
      <c r="AZ1020" s="138">
        <v>0</v>
      </c>
      <c r="BA1020" s="138">
        <v>100</v>
      </c>
      <c r="BB1020" s="241">
        <v>0</v>
      </c>
    </row>
    <row r="1021" spans="1:54" s="174" customFormat="1" ht="18" customHeight="1" x14ac:dyDescent="0.25">
      <c r="A1021" s="244">
        <v>21</v>
      </c>
      <c r="B1021" s="245">
        <v>229200</v>
      </c>
      <c r="C1021" s="238">
        <v>1014</v>
      </c>
      <c r="D1021" s="239" t="s">
        <v>2066</v>
      </c>
      <c r="E1021" s="247">
        <v>843.9</v>
      </c>
      <c r="F1021" s="138">
        <v>693.9</v>
      </c>
      <c r="G1021" s="138">
        <v>0</v>
      </c>
      <c r="H1021" s="138">
        <v>0</v>
      </c>
      <c r="I1021" s="138">
        <v>0</v>
      </c>
      <c r="J1021" s="138">
        <v>0</v>
      </c>
      <c r="K1021" s="138">
        <v>0</v>
      </c>
      <c r="L1021" s="138">
        <v>0</v>
      </c>
      <c r="M1021" s="138">
        <v>150</v>
      </c>
      <c r="N1021" s="241">
        <v>0</v>
      </c>
      <c r="O1021" s="240">
        <v>896.4000000000002</v>
      </c>
      <c r="P1021" s="138">
        <v>746.4</v>
      </c>
      <c r="Q1021" s="139">
        <v>0</v>
      </c>
      <c r="R1021" s="139">
        <v>0</v>
      </c>
      <c r="S1021" s="138">
        <v>0</v>
      </c>
      <c r="T1021" s="139">
        <v>0</v>
      </c>
      <c r="U1021" s="139">
        <v>0</v>
      </c>
      <c r="V1021" s="139">
        <v>0</v>
      </c>
      <c r="W1021" s="139">
        <v>150</v>
      </c>
      <c r="X1021" s="242">
        <v>0</v>
      </c>
      <c r="Y1021" s="243">
        <v>896.34950000000003</v>
      </c>
      <c r="Z1021" s="139">
        <v>746.4</v>
      </c>
      <c r="AA1021" s="139">
        <v>0</v>
      </c>
      <c r="AB1021" s="139">
        <v>0</v>
      </c>
      <c r="AC1021" s="139">
        <v>0</v>
      </c>
      <c r="AD1021" s="149">
        <v>0</v>
      </c>
      <c r="AE1021" s="139">
        <v>0</v>
      </c>
      <c r="AF1021" s="139">
        <v>0</v>
      </c>
      <c r="AG1021" s="140">
        <v>149.9495</v>
      </c>
      <c r="AH1021" s="142">
        <v>0</v>
      </c>
      <c r="AI1021" s="247">
        <v>-5.0500000000170076E-2</v>
      </c>
      <c r="AJ1021" s="138">
        <v>0</v>
      </c>
      <c r="AK1021" s="138">
        <v>0</v>
      </c>
      <c r="AL1021" s="138">
        <v>0</v>
      </c>
      <c r="AM1021" s="138">
        <v>0</v>
      </c>
      <c r="AN1021" s="138">
        <v>0</v>
      </c>
      <c r="AO1021" s="138">
        <v>0</v>
      </c>
      <c r="AP1021" s="138">
        <v>0</v>
      </c>
      <c r="AQ1021" s="138">
        <v>-5.0499999999999545E-2</v>
      </c>
      <c r="AR1021" s="241">
        <v>0</v>
      </c>
      <c r="AS1021" s="247">
        <v>99.994366354306095</v>
      </c>
      <c r="AT1021" s="138">
        <v>100</v>
      </c>
      <c r="AU1021" s="138">
        <v>0</v>
      </c>
      <c r="AV1021" s="138">
        <v>0</v>
      </c>
      <c r="AW1021" s="138">
        <v>0</v>
      </c>
      <c r="AX1021" s="138">
        <v>0</v>
      </c>
      <c r="AY1021" s="138">
        <v>0</v>
      </c>
      <c r="AZ1021" s="138">
        <v>0</v>
      </c>
      <c r="BA1021" s="138">
        <v>99.966333333333338</v>
      </c>
      <c r="BB1021" s="241">
        <v>0</v>
      </c>
    </row>
    <row r="1022" spans="1:54" s="174" customFormat="1" ht="18" customHeight="1" x14ac:dyDescent="0.25">
      <c r="A1022" s="244">
        <v>21</v>
      </c>
      <c r="B1022" s="245">
        <v>229200</v>
      </c>
      <c r="C1022" s="238">
        <v>1015</v>
      </c>
      <c r="D1022" s="239" t="s">
        <v>2067</v>
      </c>
      <c r="E1022" s="247">
        <v>1459.4</v>
      </c>
      <c r="F1022" s="138">
        <v>1204.4000000000001</v>
      </c>
      <c r="G1022" s="138">
        <v>0</v>
      </c>
      <c r="H1022" s="138">
        <v>0</v>
      </c>
      <c r="I1022" s="138">
        <v>0</v>
      </c>
      <c r="J1022" s="138">
        <v>0</v>
      </c>
      <c r="K1022" s="138">
        <v>0</v>
      </c>
      <c r="L1022" s="138">
        <v>0</v>
      </c>
      <c r="M1022" s="138">
        <v>255</v>
      </c>
      <c r="N1022" s="241">
        <v>0</v>
      </c>
      <c r="O1022" s="240">
        <v>1529</v>
      </c>
      <c r="P1022" s="138">
        <v>1274</v>
      </c>
      <c r="Q1022" s="139">
        <v>0</v>
      </c>
      <c r="R1022" s="139">
        <v>0</v>
      </c>
      <c r="S1022" s="138">
        <v>0</v>
      </c>
      <c r="T1022" s="139">
        <v>0</v>
      </c>
      <c r="U1022" s="139">
        <v>0</v>
      </c>
      <c r="V1022" s="139">
        <v>0</v>
      </c>
      <c r="W1022" s="139">
        <v>255</v>
      </c>
      <c r="X1022" s="242">
        <v>0</v>
      </c>
      <c r="Y1022" s="243">
        <v>1489.2861</v>
      </c>
      <c r="Z1022" s="139">
        <v>1234.4645</v>
      </c>
      <c r="AA1022" s="139">
        <v>0</v>
      </c>
      <c r="AB1022" s="139">
        <v>0</v>
      </c>
      <c r="AC1022" s="139">
        <v>0</v>
      </c>
      <c r="AD1022" s="149">
        <v>0</v>
      </c>
      <c r="AE1022" s="139">
        <v>0</v>
      </c>
      <c r="AF1022" s="139">
        <v>0</v>
      </c>
      <c r="AG1022" s="140">
        <v>254.82159999999999</v>
      </c>
      <c r="AH1022" s="142">
        <v>0</v>
      </c>
      <c r="AI1022" s="247">
        <v>-39.713899999999967</v>
      </c>
      <c r="AJ1022" s="138">
        <v>-39.535499999999956</v>
      </c>
      <c r="AK1022" s="138">
        <v>0</v>
      </c>
      <c r="AL1022" s="138">
        <v>0</v>
      </c>
      <c r="AM1022" s="138">
        <v>0</v>
      </c>
      <c r="AN1022" s="138">
        <v>0</v>
      </c>
      <c r="AO1022" s="138">
        <v>0</v>
      </c>
      <c r="AP1022" s="138">
        <v>0</v>
      </c>
      <c r="AQ1022" s="138">
        <v>-0.17840000000001055</v>
      </c>
      <c r="AR1022" s="241">
        <v>0</v>
      </c>
      <c r="AS1022" s="247">
        <v>97.402622629169386</v>
      </c>
      <c r="AT1022" s="138">
        <v>96.896742543171115</v>
      </c>
      <c r="AU1022" s="138">
        <v>0</v>
      </c>
      <c r="AV1022" s="138">
        <v>0</v>
      </c>
      <c r="AW1022" s="138">
        <v>0</v>
      </c>
      <c r="AX1022" s="138">
        <v>0</v>
      </c>
      <c r="AY1022" s="138">
        <v>0</v>
      </c>
      <c r="AZ1022" s="138">
        <v>0</v>
      </c>
      <c r="BA1022" s="138">
        <v>99.930039215686278</v>
      </c>
      <c r="BB1022" s="241">
        <v>0</v>
      </c>
    </row>
    <row r="1023" spans="1:54" s="174" customFormat="1" ht="18" customHeight="1" x14ac:dyDescent="0.25">
      <c r="A1023" s="244">
        <v>21</v>
      </c>
      <c r="B1023" s="245">
        <v>229200</v>
      </c>
      <c r="C1023" s="238">
        <v>1016</v>
      </c>
      <c r="D1023" s="239" t="s">
        <v>2068</v>
      </c>
      <c r="E1023" s="247">
        <v>1779.6000000000001</v>
      </c>
      <c r="F1023" s="138">
        <v>1570.2</v>
      </c>
      <c r="G1023" s="138">
        <v>0</v>
      </c>
      <c r="H1023" s="138">
        <v>0</v>
      </c>
      <c r="I1023" s="138">
        <v>0</v>
      </c>
      <c r="J1023" s="138">
        <v>0</v>
      </c>
      <c r="K1023" s="138">
        <v>0</v>
      </c>
      <c r="L1023" s="138">
        <v>0</v>
      </c>
      <c r="M1023" s="138">
        <v>209.4</v>
      </c>
      <c r="N1023" s="241">
        <v>0</v>
      </c>
      <c r="O1023" s="240">
        <v>1936.4999999999998</v>
      </c>
      <c r="P1023" s="138">
        <v>1727.1</v>
      </c>
      <c r="Q1023" s="139">
        <v>0</v>
      </c>
      <c r="R1023" s="139">
        <v>0</v>
      </c>
      <c r="S1023" s="138">
        <v>0</v>
      </c>
      <c r="T1023" s="139">
        <v>0</v>
      </c>
      <c r="U1023" s="139">
        <v>0</v>
      </c>
      <c r="V1023" s="139">
        <v>0</v>
      </c>
      <c r="W1023" s="139">
        <v>209.4</v>
      </c>
      <c r="X1023" s="242">
        <v>0</v>
      </c>
      <c r="Y1023" s="243">
        <v>1837.2205000000001</v>
      </c>
      <c r="Z1023" s="139">
        <v>1627.8205</v>
      </c>
      <c r="AA1023" s="139">
        <v>0</v>
      </c>
      <c r="AB1023" s="139">
        <v>0</v>
      </c>
      <c r="AC1023" s="139">
        <v>0</v>
      </c>
      <c r="AD1023" s="149">
        <v>0</v>
      </c>
      <c r="AE1023" s="139">
        <v>0</v>
      </c>
      <c r="AF1023" s="139">
        <v>0</v>
      </c>
      <c r="AG1023" s="140">
        <v>209.4</v>
      </c>
      <c r="AH1023" s="142">
        <v>0</v>
      </c>
      <c r="AI1023" s="247">
        <v>-99.279499999999643</v>
      </c>
      <c r="AJ1023" s="138">
        <v>-99.279499999999871</v>
      </c>
      <c r="AK1023" s="138">
        <v>0</v>
      </c>
      <c r="AL1023" s="138">
        <v>0</v>
      </c>
      <c r="AM1023" s="138">
        <v>0</v>
      </c>
      <c r="AN1023" s="138">
        <v>0</v>
      </c>
      <c r="AO1023" s="138">
        <v>0</v>
      </c>
      <c r="AP1023" s="138">
        <v>0</v>
      </c>
      <c r="AQ1023" s="138">
        <v>0</v>
      </c>
      <c r="AR1023" s="241">
        <v>0</v>
      </c>
      <c r="AS1023" s="247">
        <v>94.873250710043905</v>
      </c>
      <c r="AT1023" s="138">
        <v>94.251664640148235</v>
      </c>
      <c r="AU1023" s="138">
        <v>0</v>
      </c>
      <c r="AV1023" s="138">
        <v>0</v>
      </c>
      <c r="AW1023" s="138">
        <v>0</v>
      </c>
      <c r="AX1023" s="138">
        <v>0</v>
      </c>
      <c r="AY1023" s="138">
        <v>0</v>
      </c>
      <c r="AZ1023" s="138">
        <v>0</v>
      </c>
      <c r="BA1023" s="138">
        <v>100</v>
      </c>
      <c r="BB1023" s="241">
        <v>0</v>
      </c>
    </row>
    <row r="1024" spans="1:54" s="174" customFormat="1" ht="18" customHeight="1" x14ac:dyDescent="0.25">
      <c r="A1024" s="244">
        <v>21</v>
      </c>
      <c r="B1024" s="245">
        <v>229200</v>
      </c>
      <c r="C1024" s="238">
        <v>1017</v>
      </c>
      <c r="D1024" s="239" t="s">
        <v>2069</v>
      </c>
      <c r="E1024" s="247">
        <v>1495.8999999999999</v>
      </c>
      <c r="F1024" s="138">
        <v>1273.5999999999999</v>
      </c>
      <c r="G1024" s="138">
        <v>0</v>
      </c>
      <c r="H1024" s="138">
        <v>0</v>
      </c>
      <c r="I1024" s="138">
        <v>0</v>
      </c>
      <c r="J1024" s="138">
        <v>0</v>
      </c>
      <c r="K1024" s="138">
        <v>0</v>
      </c>
      <c r="L1024" s="138">
        <v>0</v>
      </c>
      <c r="M1024" s="138">
        <v>222.3</v>
      </c>
      <c r="N1024" s="241">
        <v>0</v>
      </c>
      <c r="O1024" s="240">
        <v>1644.4</v>
      </c>
      <c r="P1024" s="138">
        <v>1422.1</v>
      </c>
      <c r="Q1024" s="139">
        <v>0</v>
      </c>
      <c r="R1024" s="139">
        <v>0</v>
      </c>
      <c r="S1024" s="138">
        <v>0</v>
      </c>
      <c r="T1024" s="139">
        <v>0</v>
      </c>
      <c r="U1024" s="139">
        <v>0</v>
      </c>
      <c r="V1024" s="139">
        <v>0</v>
      </c>
      <c r="W1024" s="139">
        <v>222.3</v>
      </c>
      <c r="X1024" s="242">
        <v>0</v>
      </c>
      <c r="Y1024" s="243">
        <v>1559.7155</v>
      </c>
      <c r="Z1024" s="139">
        <v>1337.4155000000001</v>
      </c>
      <c r="AA1024" s="139">
        <v>0</v>
      </c>
      <c r="AB1024" s="139">
        <v>0</v>
      </c>
      <c r="AC1024" s="139">
        <v>0</v>
      </c>
      <c r="AD1024" s="149">
        <v>0</v>
      </c>
      <c r="AE1024" s="139">
        <v>0</v>
      </c>
      <c r="AF1024" s="139">
        <v>0</v>
      </c>
      <c r="AG1024" s="140">
        <v>222.3</v>
      </c>
      <c r="AH1024" s="142">
        <v>0</v>
      </c>
      <c r="AI1024" s="247">
        <v>-84.684500000000071</v>
      </c>
      <c r="AJ1024" s="138">
        <v>-84.684499999999844</v>
      </c>
      <c r="AK1024" s="138">
        <v>0</v>
      </c>
      <c r="AL1024" s="138">
        <v>0</v>
      </c>
      <c r="AM1024" s="138">
        <v>0</v>
      </c>
      <c r="AN1024" s="138">
        <v>0</v>
      </c>
      <c r="AO1024" s="138">
        <v>0</v>
      </c>
      <c r="AP1024" s="138">
        <v>0</v>
      </c>
      <c r="AQ1024" s="138">
        <v>0</v>
      </c>
      <c r="AR1024" s="241">
        <v>0</v>
      </c>
      <c r="AS1024" s="247">
        <v>94.850127706154225</v>
      </c>
      <c r="AT1024" s="138">
        <v>94.045109345334382</v>
      </c>
      <c r="AU1024" s="138">
        <v>0</v>
      </c>
      <c r="AV1024" s="138">
        <v>0</v>
      </c>
      <c r="AW1024" s="138">
        <v>0</v>
      </c>
      <c r="AX1024" s="138">
        <v>0</v>
      </c>
      <c r="AY1024" s="138">
        <v>0</v>
      </c>
      <c r="AZ1024" s="138">
        <v>0</v>
      </c>
      <c r="BA1024" s="138">
        <v>100</v>
      </c>
      <c r="BB1024" s="241">
        <v>0</v>
      </c>
    </row>
    <row r="1025" spans="1:54" s="174" customFormat="1" ht="18" customHeight="1" x14ac:dyDescent="0.25">
      <c r="A1025" s="244">
        <v>21</v>
      </c>
      <c r="B1025" s="245">
        <v>229200</v>
      </c>
      <c r="C1025" s="238">
        <v>1018</v>
      </c>
      <c r="D1025" s="239" t="s">
        <v>2070</v>
      </c>
      <c r="E1025" s="247">
        <v>1690.6999999999998</v>
      </c>
      <c r="F1025" s="138">
        <v>1480.1</v>
      </c>
      <c r="G1025" s="138">
        <v>0</v>
      </c>
      <c r="H1025" s="138">
        <v>0</v>
      </c>
      <c r="I1025" s="138">
        <v>0</v>
      </c>
      <c r="J1025" s="138">
        <v>0</v>
      </c>
      <c r="K1025" s="138">
        <v>0</v>
      </c>
      <c r="L1025" s="138">
        <v>0</v>
      </c>
      <c r="M1025" s="138">
        <v>210.6</v>
      </c>
      <c r="N1025" s="241">
        <v>0</v>
      </c>
      <c r="O1025" s="240">
        <v>1728.9</v>
      </c>
      <c r="P1025" s="138">
        <v>1518.3000000000002</v>
      </c>
      <c r="Q1025" s="139">
        <v>0</v>
      </c>
      <c r="R1025" s="139">
        <v>0</v>
      </c>
      <c r="S1025" s="138">
        <v>0</v>
      </c>
      <c r="T1025" s="139">
        <v>0</v>
      </c>
      <c r="U1025" s="139">
        <v>0</v>
      </c>
      <c r="V1025" s="139">
        <v>0</v>
      </c>
      <c r="W1025" s="139">
        <v>210.6</v>
      </c>
      <c r="X1025" s="242">
        <v>0</v>
      </c>
      <c r="Y1025" s="243">
        <v>1379.2275999999999</v>
      </c>
      <c r="Z1025" s="139">
        <v>1168.6276</v>
      </c>
      <c r="AA1025" s="139">
        <v>0</v>
      </c>
      <c r="AB1025" s="139">
        <v>0</v>
      </c>
      <c r="AC1025" s="139">
        <v>0</v>
      </c>
      <c r="AD1025" s="149">
        <v>0</v>
      </c>
      <c r="AE1025" s="139">
        <v>0</v>
      </c>
      <c r="AF1025" s="139">
        <v>0</v>
      </c>
      <c r="AG1025" s="140">
        <v>210.6</v>
      </c>
      <c r="AH1025" s="142">
        <v>0</v>
      </c>
      <c r="AI1025" s="247">
        <v>-349.67240000000015</v>
      </c>
      <c r="AJ1025" s="138">
        <v>-349.67240000000015</v>
      </c>
      <c r="AK1025" s="138">
        <v>0</v>
      </c>
      <c r="AL1025" s="138">
        <v>0</v>
      </c>
      <c r="AM1025" s="138">
        <v>0</v>
      </c>
      <c r="AN1025" s="138">
        <v>0</v>
      </c>
      <c r="AO1025" s="138">
        <v>0</v>
      </c>
      <c r="AP1025" s="138">
        <v>0</v>
      </c>
      <c r="AQ1025" s="138">
        <v>0</v>
      </c>
      <c r="AR1025" s="241">
        <v>0</v>
      </c>
      <c r="AS1025" s="247">
        <v>79.774862629417541</v>
      </c>
      <c r="AT1025" s="138">
        <v>76.969479022591045</v>
      </c>
      <c r="AU1025" s="138">
        <v>0</v>
      </c>
      <c r="AV1025" s="138">
        <v>0</v>
      </c>
      <c r="AW1025" s="138">
        <v>0</v>
      </c>
      <c r="AX1025" s="138">
        <v>0</v>
      </c>
      <c r="AY1025" s="138">
        <v>0</v>
      </c>
      <c r="AZ1025" s="138">
        <v>0</v>
      </c>
      <c r="BA1025" s="138">
        <v>100</v>
      </c>
      <c r="BB1025" s="241">
        <v>0</v>
      </c>
    </row>
    <row r="1026" spans="1:54" s="174" customFormat="1" ht="18" customHeight="1" x14ac:dyDescent="0.25">
      <c r="A1026" s="244">
        <v>21</v>
      </c>
      <c r="B1026" s="245">
        <v>229200</v>
      </c>
      <c r="C1026" s="238">
        <v>1019</v>
      </c>
      <c r="D1026" s="239" t="s">
        <v>2071</v>
      </c>
      <c r="E1026" s="247">
        <v>1356.8</v>
      </c>
      <c r="F1026" s="138">
        <v>1060.5999999999999</v>
      </c>
      <c r="G1026" s="138">
        <v>0</v>
      </c>
      <c r="H1026" s="138">
        <v>0</v>
      </c>
      <c r="I1026" s="138">
        <v>0</v>
      </c>
      <c r="J1026" s="138">
        <v>0</v>
      </c>
      <c r="K1026" s="138">
        <v>0</v>
      </c>
      <c r="L1026" s="138">
        <v>0</v>
      </c>
      <c r="M1026" s="138">
        <v>296.2</v>
      </c>
      <c r="N1026" s="241">
        <v>0</v>
      </c>
      <c r="O1026" s="240">
        <v>1480.2999999999997</v>
      </c>
      <c r="P1026" s="138">
        <v>1184.0999999999999</v>
      </c>
      <c r="Q1026" s="139">
        <v>0</v>
      </c>
      <c r="R1026" s="139">
        <v>0</v>
      </c>
      <c r="S1026" s="138">
        <v>0</v>
      </c>
      <c r="T1026" s="139">
        <v>0</v>
      </c>
      <c r="U1026" s="139">
        <v>0</v>
      </c>
      <c r="V1026" s="139">
        <v>0</v>
      </c>
      <c r="W1026" s="139">
        <v>296.2</v>
      </c>
      <c r="X1026" s="242">
        <v>0</v>
      </c>
      <c r="Y1026" s="243">
        <v>1480.3</v>
      </c>
      <c r="Z1026" s="139">
        <v>1184.0999999999999</v>
      </c>
      <c r="AA1026" s="139">
        <v>0</v>
      </c>
      <c r="AB1026" s="139">
        <v>0</v>
      </c>
      <c r="AC1026" s="139">
        <v>0</v>
      </c>
      <c r="AD1026" s="149">
        <v>0</v>
      </c>
      <c r="AE1026" s="139">
        <v>0</v>
      </c>
      <c r="AF1026" s="139">
        <v>0</v>
      </c>
      <c r="AG1026" s="140">
        <v>296.2</v>
      </c>
      <c r="AH1026" s="142">
        <v>0</v>
      </c>
      <c r="AI1026" s="247">
        <v>0</v>
      </c>
      <c r="AJ1026" s="138">
        <v>0</v>
      </c>
      <c r="AK1026" s="138">
        <v>0</v>
      </c>
      <c r="AL1026" s="138">
        <v>0</v>
      </c>
      <c r="AM1026" s="138">
        <v>0</v>
      </c>
      <c r="AN1026" s="138">
        <v>0</v>
      </c>
      <c r="AO1026" s="138">
        <v>0</v>
      </c>
      <c r="AP1026" s="138">
        <v>0</v>
      </c>
      <c r="AQ1026" s="138">
        <v>0</v>
      </c>
      <c r="AR1026" s="241">
        <v>0</v>
      </c>
      <c r="AS1026" s="247">
        <v>100.00000000000003</v>
      </c>
      <c r="AT1026" s="138">
        <v>100</v>
      </c>
      <c r="AU1026" s="138">
        <v>0</v>
      </c>
      <c r="AV1026" s="138">
        <v>0</v>
      </c>
      <c r="AW1026" s="138">
        <v>0</v>
      </c>
      <c r="AX1026" s="138">
        <v>0</v>
      </c>
      <c r="AY1026" s="138">
        <v>0</v>
      </c>
      <c r="AZ1026" s="138">
        <v>0</v>
      </c>
      <c r="BA1026" s="138">
        <v>100</v>
      </c>
      <c r="BB1026" s="241">
        <v>0</v>
      </c>
    </row>
    <row r="1027" spans="1:54" s="174" customFormat="1" ht="18" customHeight="1" x14ac:dyDescent="0.25">
      <c r="A1027" s="244">
        <v>21</v>
      </c>
      <c r="B1027" s="245">
        <v>229200</v>
      </c>
      <c r="C1027" s="238">
        <v>1020</v>
      </c>
      <c r="D1027" s="239" t="s">
        <v>2072</v>
      </c>
      <c r="E1027" s="247">
        <v>864.3</v>
      </c>
      <c r="F1027" s="138">
        <v>726.6</v>
      </c>
      <c r="G1027" s="138">
        <v>0</v>
      </c>
      <c r="H1027" s="138">
        <v>0</v>
      </c>
      <c r="I1027" s="138">
        <v>0</v>
      </c>
      <c r="J1027" s="138">
        <v>0</v>
      </c>
      <c r="K1027" s="138">
        <v>0</v>
      </c>
      <c r="L1027" s="138">
        <v>0</v>
      </c>
      <c r="M1027" s="138">
        <v>137.69999999999999</v>
      </c>
      <c r="N1027" s="241">
        <v>0</v>
      </c>
      <c r="O1027" s="240">
        <v>909.29999999999984</v>
      </c>
      <c r="P1027" s="138">
        <v>771.6</v>
      </c>
      <c r="Q1027" s="139">
        <v>0</v>
      </c>
      <c r="R1027" s="139">
        <v>0</v>
      </c>
      <c r="S1027" s="138">
        <v>0</v>
      </c>
      <c r="T1027" s="139">
        <v>0</v>
      </c>
      <c r="U1027" s="139">
        <v>0</v>
      </c>
      <c r="V1027" s="139">
        <v>0</v>
      </c>
      <c r="W1027" s="139">
        <v>137.69999999999999</v>
      </c>
      <c r="X1027" s="242">
        <v>0</v>
      </c>
      <c r="Y1027" s="243">
        <v>909.3</v>
      </c>
      <c r="Z1027" s="139">
        <v>771.6</v>
      </c>
      <c r="AA1027" s="139">
        <v>0</v>
      </c>
      <c r="AB1027" s="139">
        <v>0</v>
      </c>
      <c r="AC1027" s="139">
        <v>0</v>
      </c>
      <c r="AD1027" s="149">
        <v>0</v>
      </c>
      <c r="AE1027" s="139">
        <v>0</v>
      </c>
      <c r="AF1027" s="139">
        <v>0</v>
      </c>
      <c r="AG1027" s="140">
        <v>137.69999999999999</v>
      </c>
      <c r="AH1027" s="142">
        <v>0</v>
      </c>
      <c r="AI1027" s="247">
        <v>0</v>
      </c>
      <c r="AJ1027" s="138">
        <v>0</v>
      </c>
      <c r="AK1027" s="138">
        <v>0</v>
      </c>
      <c r="AL1027" s="138">
        <v>0</v>
      </c>
      <c r="AM1027" s="138">
        <v>0</v>
      </c>
      <c r="AN1027" s="138">
        <v>0</v>
      </c>
      <c r="AO1027" s="138">
        <v>0</v>
      </c>
      <c r="AP1027" s="138">
        <v>0</v>
      </c>
      <c r="AQ1027" s="138">
        <v>0</v>
      </c>
      <c r="AR1027" s="241">
        <v>0</v>
      </c>
      <c r="AS1027" s="247">
        <v>100.00000000000003</v>
      </c>
      <c r="AT1027" s="138">
        <v>100</v>
      </c>
      <c r="AU1027" s="138">
        <v>0</v>
      </c>
      <c r="AV1027" s="138">
        <v>0</v>
      </c>
      <c r="AW1027" s="138">
        <v>0</v>
      </c>
      <c r="AX1027" s="138">
        <v>0</v>
      </c>
      <c r="AY1027" s="138">
        <v>0</v>
      </c>
      <c r="AZ1027" s="138">
        <v>0</v>
      </c>
      <c r="BA1027" s="138">
        <v>100</v>
      </c>
      <c r="BB1027" s="241">
        <v>0</v>
      </c>
    </row>
    <row r="1028" spans="1:54" s="174" customFormat="1" ht="18" customHeight="1" x14ac:dyDescent="0.25">
      <c r="A1028" s="244">
        <v>21</v>
      </c>
      <c r="B1028" s="245">
        <v>229200</v>
      </c>
      <c r="C1028" s="238">
        <v>1021</v>
      </c>
      <c r="D1028" s="239" t="s">
        <v>2073</v>
      </c>
      <c r="E1028" s="247">
        <v>1389.1000000000001</v>
      </c>
      <c r="F1028" s="138">
        <v>1146.4000000000001</v>
      </c>
      <c r="G1028" s="138">
        <v>0</v>
      </c>
      <c r="H1028" s="138">
        <v>0</v>
      </c>
      <c r="I1028" s="138">
        <v>0</v>
      </c>
      <c r="J1028" s="138">
        <v>0</v>
      </c>
      <c r="K1028" s="138">
        <v>0</v>
      </c>
      <c r="L1028" s="138">
        <v>0</v>
      </c>
      <c r="M1028" s="138">
        <v>242.7</v>
      </c>
      <c r="N1028" s="241">
        <v>0</v>
      </c>
      <c r="O1028" s="240">
        <v>1459.2999999999997</v>
      </c>
      <c r="P1028" s="138">
        <v>1216.5999999999999</v>
      </c>
      <c r="Q1028" s="139">
        <v>0</v>
      </c>
      <c r="R1028" s="139">
        <v>0</v>
      </c>
      <c r="S1028" s="138">
        <v>0</v>
      </c>
      <c r="T1028" s="139">
        <v>0</v>
      </c>
      <c r="U1028" s="139">
        <v>0</v>
      </c>
      <c r="V1028" s="139">
        <v>0</v>
      </c>
      <c r="W1028" s="139">
        <v>242.7</v>
      </c>
      <c r="X1028" s="242">
        <v>0</v>
      </c>
      <c r="Y1028" s="243">
        <v>1459.3</v>
      </c>
      <c r="Z1028" s="139">
        <v>1216.5999999999999</v>
      </c>
      <c r="AA1028" s="139">
        <v>0</v>
      </c>
      <c r="AB1028" s="139">
        <v>0</v>
      </c>
      <c r="AC1028" s="139">
        <v>0</v>
      </c>
      <c r="AD1028" s="149">
        <v>0</v>
      </c>
      <c r="AE1028" s="139">
        <v>0</v>
      </c>
      <c r="AF1028" s="139">
        <v>0</v>
      </c>
      <c r="AG1028" s="140">
        <v>242.7</v>
      </c>
      <c r="AH1028" s="142">
        <v>0</v>
      </c>
      <c r="AI1028" s="247">
        <v>0</v>
      </c>
      <c r="AJ1028" s="138">
        <v>0</v>
      </c>
      <c r="AK1028" s="138">
        <v>0</v>
      </c>
      <c r="AL1028" s="138">
        <v>0</v>
      </c>
      <c r="AM1028" s="138">
        <v>0</v>
      </c>
      <c r="AN1028" s="138">
        <v>0</v>
      </c>
      <c r="AO1028" s="138">
        <v>0</v>
      </c>
      <c r="AP1028" s="138">
        <v>0</v>
      </c>
      <c r="AQ1028" s="138">
        <v>0</v>
      </c>
      <c r="AR1028" s="241">
        <v>0</v>
      </c>
      <c r="AS1028" s="247">
        <v>100.00000000000003</v>
      </c>
      <c r="AT1028" s="138">
        <v>100</v>
      </c>
      <c r="AU1028" s="138">
        <v>0</v>
      </c>
      <c r="AV1028" s="138">
        <v>0</v>
      </c>
      <c r="AW1028" s="138">
        <v>0</v>
      </c>
      <c r="AX1028" s="138">
        <v>0</v>
      </c>
      <c r="AY1028" s="138">
        <v>0</v>
      </c>
      <c r="AZ1028" s="138">
        <v>0</v>
      </c>
      <c r="BA1028" s="138">
        <v>100</v>
      </c>
      <c r="BB1028" s="241">
        <v>0</v>
      </c>
    </row>
    <row r="1029" spans="1:54" s="174" customFormat="1" ht="18" customHeight="1" x14ac:dyDescent="0.25">
      <c r="A1029" s="244">
        <v>21</v>
      </c>
      <c r="B1029" s="245">
        <v>229200</v>
      </c>
      <c r="C1029" s="238">
        <v>1022</v>
      </c>
      <c r="D1029" s="239" t="s">
        <v>2074</v>
      </c>
      <c r="E1029" s="247">
        <v>3617.1000000000004</v>
      </c>
      <c r="F1029" s="138">
        <v>1041.3</v>
      </c>
      <c r="G1029" s="138">
        <v>0</v>
      </c>
      <c r="H1029" s="138">
        <v>0</v>
      </c>
      <c r="I1029" s="138">
        <v>0</v>
      </c>
      <c r="J1029" s="138">
        <v>0</v>
      </c>
      <c r="K1029" s="138">
        <v>0</v>
      </c>
      <c r="L1029" s="138">
        <v>2458.3000000000002</v>
      </c>
      <c r="M1029" s="138">
        <v>117.5</v>
      </c>
      <c r="N1029" s="241">
        <v>0</v>
      </c>
      <c r="O1029" s="240">
        <v>3653</v>
      </c>
      <c r="P1029" s="138">
        <v>1077.2</v>
      </c>
      <c r="Q1029" s="139">
        <v>0</v>
      </c>
      <c r="R1029" s="139">
        <v>0</v>
      </c>
      <c r="S1029" s="138">
        <v>0</v>
      </c>
      <c r="T1029" s="139">
        <v>0</v>
      </c>
      <c r="U1029" s="139">
        <v>0</v>
      </c>
      <c r="V1029" s="139">
        <v>2458.3000000000002</v>
      </c>
      <c r="W1029" s="139">
        <v>117.5</v>
      </c>
      <c r="X1029" s="242">
        <v>0</v>
      </c>
      <c r="Y1029" s="243">
        <v>3559.1095</v>
      </c>
      <c r="Z1029" s="139">
        <v>983.43060000000014</v>
      </c>
      <c r="AA1029" s="139">
        <v>0</v>
      </c>
      <c r="AB1029" s="139">
        <v>0</v>
      </c>
      <c r="AC1029" s="139">
        <v>0</v>
      </c>
      <c r="AD1029" s="149">
        <v>0</v>
      </c>
      <c r="AE1029" s="139">
        <v>0</v>
      </c>
      <c r="AF1029" s="139">
        <v>2458.1790999999998</v>
      </c>
      <c r="AG1029" s="140">
        <v>117.49979999999999</v>
      </c>
      <c r="AH1029" s="142">
        <v>0</v>
      </c>
      <c r="AI1029" s="247">
        <v>-93.890499999999975</v>
      </c>
      <c r="AJ1029" s="138">
        <v>-93.769399999999905</v>
      </c>
      <c r="AK1029" s="138">
        <v>0</v>
      </c>
      <c r="AL1029" s="138">
        <v>0</v>
      </c>
      <c r="AM1029" s="138">
        <v>0</v>
      </c>
      <c r="AN1029" s="138">
        <v>0</v>
      </c>
      <c r="AO1029" s="138">
        <v>0</v>
      </c>
      <c r="AP1029" s="138">
        <v>-0.12090000000034706</v>
      </c>
      <c r="AQ1029" s="138">
        <v>-2.0000000000663931E-4</v>
      </c>
      <c r="AR1029" s="241">
        <v>0</v>
      </c>
      <c r="AS1029" s="247">
        <v>97.429770052012046</v>
      </c>
      <c r="AT1029" s="138">
        <v>91.295079836613439</v>
      </c>
      <c r="AU1029" s="138">
        <v>0</v>
      </c>
      <c r="AV1029" s="138">
        <v>0</v>
      </c>
      <c r="AW1029" s="138">
        <v>0</v>
      </c>
      <c r="AX1029" s="138">
        <v>0</v>
      </c>
      <c r="AY1029" s="138">
        <v>0</v>
      </c>
      <c r="AZ1029" s="138">
        <v>99.995081967213096</v>
      </c>
      <c r="BA1029" s="138">
        <v>99.999829787234034</v>
      </c>
      <c r="BB1029" s="241">
        <v>0</v>
      </c>
    </row>
    <row r="1030" spans="1:54" s="174" customFormat="1" ht="18" customHeight="1" x14ac:dyDescent="0.25">
      <c r="A1030" s="244">
        <v>21</v>
      </c>
      <c r="B1030" s="245">
        <v>229200</v>
      </c>
      <c r="C1030" s="238">
        <v>1023</v>
      </c>
      <c r="D1030" s="239" t="s">
        <v>2075</v>
      </c>
      <c r="E1030" s="247">
        <v>2525.3999999999996</v>
      </c>
      <c r="F1030" s="138">
        <v>2161.1999999999998</v>
      </c>
      <c r="G1030" s="138">
        <v>0</v>
      </c>
      <c r="H1030" s="138">
        <v>0</v>
      </c>
      <c r="I1030" s="138">
        <v>0</v>
      </c>
      <c r="J1030" s="138">
        <v>0</v>
      </c>
      <c r="K1030" s="138">
        <v>0</v>
      </c>
      <c r="L1030" s="138">
        <v>0</v>
      </c>
      <c r="M1030" s="138">
        <v>364.2</v>
      </c>
      <c r="N1030" s="241">
        <v>0</v>
      </c>
      <c r="O1030" s="240">
        <v>2627.9</v>
      </c>
      <c r="P1030" s="138">
        <v>2263.7000000000003</v>
      </c>
      <c r="Q1030" s="139">
        <v>0</v>
      </c>
      <c r="R1030" s="139">
        <v>0</v>
      </c>
      <c r="S1030" s="138">
        <v>0</v>
      </c>
      <c r="T1030" s="139">
        <v>0</v>
      </c>
      <c r="U1030" s="139">
        <v>0</v>
      </c>
      <c r="V1030" s="139">
        <v>0</v>
      </c>
      <c r="W1030" s="139">
        <v>364.2</v>
      </c>
      <c r="X1030" s="242">
        <v>0</v>
      </c>
      <c r="Y1030" s="243">
        <v>2571.1691999999998</v>
      </c>
      <c r="Z1030" s="139">
        <v>2206.9692</v>
      </c>
      <c r="AA1030" s="139">
        <v>0</v>
      </c>
      <c r="AB1030" s="139">
        <v>0</v>
      </c>
      <c r="AC1030" s="139">
        <v>0</v>
      </c>
      <c r="AD1030" s="149">
        <v>0</v>
      </c>
      <c r="AE1030" s="139">
        <v>0</v>
      </c>
      <c r="AF1030" s="139">
        <v>0</v>
      </c>
      <c r="AG1030" s="140">
        <v>364.2</v>
      </c>
      <c r="AH1030" s="142">
        <v>0</v>
      </c>
      <c r="AI1030" s="247">
        <v>-56.730800000000272</v>
      </c>
      <c r="AJ1030" s="138">
        <v>-56.730800000000272</v>
      </c>
      <c r="AK1030" s="138">
        <v>0</v>
      </c>
      <c r="AL1030" s="138">
        <v>0</v>
      </c>
      <c r="AM1030" s="138">
        <v>0</v>
      </c>
      <c r="AN1030" s="138">
        <v>0</v>
      </c>
      <c r="AO1030" s="138">
        <v>0</v>
      </c>
      <c r="AP1030" s="138">
        <v>0</v>
      </c>
      <c r="AQ1030" s="138">
        <v>0</v>
      </c>
      <c r="AR1030" s="241">
        <v>0</v>
      </c>
      <c r="AS1030" s="247">
        <v>97.841211613836137</v>
      </c>
      <c r="AT1030" s="138">
        <v>97.493890533197842</v>
      </c>
      <c r="AU1030" s="138">
        <v>0</v>
      </c>
      <c r="AV1030" s="138">
        <v>0</v>
      </c>
      <c r="AW1030" s="138">
        <v>0</v>
      </c>
      <c r="AX1030" s="138">
        <v>0</v>
      </c>
      <c r="AY1030" s="138">
        <v>0</v>
      </c>
      <c r="AZ1030" s="138">
        <v>0</v>
      </c>
      <c r="BA1030" s="138">
        <v>100</v>
      </c>
      <c r="BB1030" s="241">
        <v>0</v>
      </c>
    </row>
    <row r="1031" spans="1:54" s="174" customFormat="1" ht="18" customHeight="1" x14ac:dyDescent="0.25">
      <c r="A1031" s="244">
        <v>21</v>
      </c>
      <c r="B1031" s="245">
        <v>229200</v>
      </c>
      <c r="C1031" s="238">
        <v>1024</v>
      </c>
      <c r="D1031" s="239" t="s">
        <v>2076</v>
      </c>
      <c r="E1031" s="247">
        <v>2546.8000000000002</v>
      </c>
      <c r="F1031" s="138">
        <v>2300</v>
      </c>
      <c r="G1031" s="138">
        <v>0</v>
      </c>
      <c r="H1031" s="138">
        <v>0</v>
      </c>
      <c r="I1031" s="138">
        <v>0</v>
      </c>
      <c r="J1031" s="138">
        <v>0</v>
      </c>
      <c r="K1031" s="138">
        <v>0</v>
      </c>
      <c r="L1031" s="138">
        <v>0</v>
      </c>
      <c r="M1031" s="138">
        <v>246.8</v>
      </c>
      <c r="N1031" s="241">
        <v>0</v>
      </c>
      <c r="O1031" s="240">
        <v>2620.6000000000004</v>
      </c>
      <c r="P1031" s="138">
        <v>2373.8000000000002</v>
      </c>
      <c r="Q1031" s="139">
        <v>0</v>
      </c>
      <c r="R1031" s="139">
        <v>0</v>
      </c>
      <c r="S1031" s="138">
        <v>0</v>
      </c>
      <c r="T1031" s="139">
        <v>0</v>
      </c>
      <c r="U1031" s="139">
        <v>0</v>
      </c>
      <c r="V1031" s="139">
        <v>0</v>
      </c>
      <c r="W1031" s="139">
        <v>246.8</v>
      </c>
      <c r="X1031" s="242">
        <v>0</v>
      </c>
      <c r="Y1031" s="243">
        <v>2275.8941</v>
      </c>
      <c r="Z1031" s="139">
        <v>2029.0941</v>
      </c>
      <c r="AA1031" s="139">
        <v>0</v>
      </c>
      <c r="AB1031" s="139">
        <v>0</v>
      </c>
      <c r="AC1031" s="139">
        <v>0</v>
      </c>
      <c r="AD1031" s="149">
        <v>0</v>
      </c>
      <c r="AE1031" s="139">
        <v>0</v>
      </c>
      <c r="AF1031" s="139">
        <v>0</v>
      </c>
      <c r="AG1031" s="140">
        <v>246.8</v>
      </c>
      <c r="AH1031" s="142">
        <v>0</v>
      </c>
      <c r="AI1031" s="247">
        <v>-344.70590000000038</v>
      </c>
      <c r="AJ1031" s="138">
        <v>-344.70590000000016</v>
      </c>
      <c r="AK1031" s="138">
        <v>0</v>
      </c>
      <c r="AL1031" s="138">
        <v>0</v>
      </c>
      <c r="AM1031" s="138">
        <v>0</v>
      </c>
      <c r="AN1031" s="138">
        <v>0</v>
      </c>
      <c r="AO1031" s="138">
        <v>0</v>
      </c>
      <c r="AP1031" s="138">
        <v>0</v>
      </c>
      <c r="AQ1031" s="138">
        <v>0</v>
      </c>
      <c r="AR1031" s="241">
        <v>0</v>
      </c>
      <c r="AS1031" s="247">
        <v>86.84629855758223</v>
      </c>
      <c r="AT1031" s="138">
        <v>85.478730305838738</v>
      </c>
      <c r="AU1031" s="138">
        <v>0</v>
      </c>
      <c r="AV1031" s="138">
        <v>0</v>
      </c>
      <c r="AW1031" s="138">
        <v>0</v>
      </c>
      <c r="AX1031" s="138">
        <v>0</v>
      </c>
      <c r="AY1031" s="138">
        <v>0</v>
      </c>
      <c r="AZ1031" s="138">
        <v>0</v>
      </c>
      <c r="BA1031" s="138">
        <v>100</v>
      </c>
      <c r="BB1031" s="241">
        <v>0</v>
      </c>
    </row>
    <row r="1032" spans="1:54" s="174" customFormat="1" ht="18" customHeight="1" x14ac:dyDescent="0.25">
      <c r="A1032" s="244">
        <v>21</v>
      </c>
      <c r="B1032" s="245">
        <v>229200</v>
      </c>
      <c r="C1032" s="238">
        <v>1025</v>
      </c>
      <c r="D1032" s="239" t="s">
        <v>2077</v>
      </c>
      <c r="E1032" s="247">
        <v>700.7</v>
      </c>
      <c r="F1032" s="138">
        <v>481.7</v>
      </c>
      <c r="G1032" s="138">
        <v>0</v>
      </c>
      <c r="H1032" s="138">
        <v>0</v>
      </c>
      <c r="I1032" s="138">
        <v>0</v>
      </c>
      <c r="J1032" s="138">
        <v>0</v>
      </c>
      <c r="K1032" s="138">
        <v>0</v>
      </c>
      <c r="L1032" s="138">
        <v>0</v>
      </c>
      <c r="M1032" s="138">
        <v>219</v>
      </c>
      <c r="N1032" s="241">
        <v>0</v>
      </c>
      <c r="O1032" s="240">
        <v>719.9</v>
      </c>
      <c r="P1032" s="138">
        <v>500.9</v>
      </c>
      <c r="Q1032" s="139">
        <v>0</v>
      </c>
      <c r="R1032" s="139">
        <v>0</v>
      </c>
      <c r="S1032" s="138">
        <v>0</v>
      </c>
      <c r="T1032" s="139">
        <v>0</v>
      </c>
      <c r="U1032" s="139">
        <v>0</v>
      </c>
      <c r="V1032" s="139">
        <v>0</v>
      </c>
      <c r="W1032" s="139">
        <v>219</v>
      </c>
      <c r="X1032" s="242">
        <v>0</v>
      </c>
      <c r="Y1032" s="243">
        <v>411.47390000000001</v>
      </c>
      <c r="Z1032" s="139">
        <v>411.47390000000001</v>
      </c>
      <c r="AA1032" s="139">
        <v>0</v>
      </c>
      <c r="AB1032" s="139">
        <v>0</v>
      </c>
      <c r="AC1032" s="139">
        <v>0</v>
      </c>
      <c r="AD1032" s="149">
        <v>0</v>
      </c>
      <c r="AE1032" s="139">
        <v>0</v>
      </c>
      <c r="AF1032" s="139">
        <v>0</v>
      </c>
      <c r="AG1032" s="140">
        <v>0</v>
      </c>
      <c r="AH1032" s="142">
        <v>0</v>
      </c>
      <c r="AI1032" s="247">
        <v>-308.42609999999996</v>
      </c>
      <c r="AJ1032" s="138">
        <v>-89.426099999999963</v>
      </c>
      <c r="AK1032" s="138">
        <v>0</v>
      </c>
      <c r="AL1032" s="138">
        <v>0</v>
      </c>
      <c r="AM1032" s="138">
        <v>0</v>
      </c>
      <c r="AN1032" s="138">
        <v>0</v>
      </c>
      <c r="AO1032" s="138">
        <v>0</v>
      </c>
      <c r="AP1032" s="138">
        <v>0</v>
      </c>
      <c r="AQ1032" s="138">
        <v>-219</v>
      </c>
      <c r="AR1032" s="241">
        <v>0</v>
      </c>
      <c r="AS1032" s="247">
        <v>57.157091262675372</v>
      </c>
      <c r="AT1032" s="138">
        <v>82.146915552006391</v>
      </c>
      <c r="AU1032" s="138">
        <v>0</v>
      </c>
      <c r="AV1032" s="138">
        <v>0</v>
      </c>
      <c r="AW1032" s="138">
        <v>0</v>
      </c>
      <c r="AX1032" s="138">
        <v>0</v>
      </c>
      <c r="AY1032" s="138">
        <v>0</v>
      </c>
      <c r="AZ1032" s="138">
        <v>0</v>
      </c>
      <c r="BA1032" s="138">
        <v>0</v>
      </c>
      <c r="BB1032" s="241">
        <v>0</v>
      </c>
    </row>
    <row r="1033" spans="1:54" s="174" customFormat="1" ht="18" customHeight="1" x14ac:dyDescent="0.25">
      <c r="A1033" s="244">
        <v>21</v>
      </c>
      <c r="B1033" s="245">
        <v>229200</v>
      </c>
      <c r="C1033" s="238">
        <v>1026</v>
      </c>
      <c r="D1033" s="239" t="s">
        <v>2078</v>
      </c>
      <c r="E1033" s="247">
        <v>3500.4</v>
      </c>
      <c r="F1033" s="138">
        <v>3123.8</v>
      </c>
      <c r="G1033" s="138">
        <v>0</v>
      </c>
      <c r="H1033" s="138">
        <v>0</v>
      </c>
      <c r="I1033" s="138">
        <v>0</v>
      </c>
      <c r="J1033" s="138">
        <v>0</v>
      </c>
      <c r="K1033" s="138">
        <v>0</v>
      </c>
      <c r="L1033" s="138">
        <v>0</v>
      </c>
      <c r="M1033" s="138">
        <v>376.6</v>
      </c>
      <c r="N1033" s="241">
        <v>0</v>
      </c>
      <c r="O1033" s="240">
        <v>3696</v>
      </c>
      <c r="P1033" s="138">
        <v>3319.3999999999996</v>
      </c>
      <c r="Q1033" s="139">
        <v>0</v>
      </c>
      <c r="R1033" s="139">
        <v>0</v>
      </c>
      <c r="S1033" s="138">
        <v>0</v>
      </c>
      <c r="T1033" s="139">
        <v>0</v>
      </c>
      <c r="U1033" s="139">
        <v>0</v>
      </c>
      <c r="V1033" s="139">
        <v>0</v>
      </c>
      <c r="W1033" s="139">
        <v>376.6</v>
      </c>
      <c r="X1033" s="242">
        <v>0</v>
      </c>
      <c r="Y1033" s="243">
        <v>3695.9987999999994</v>
      </c>
      <c r="Z1033" s="139">
        <v>3319.3999999999996</v>
      </c>
      <c r="AA1033" s="139">
        <v>0</v>
      </c>
      <c r="AB1033" s="139">
        <v>0</v>
      </c>
      <c r="AC1033" s="139">
        <v>0</v>
      </c>
      <c r="AD1033" s="149">
        <v>0</v>
      </c>
      <c r="AE1033" s="139">
        <v>0</v>
      </c>
      <c r="AF1033" s="139">
        <v>0</v>
      </c>
      <c r="AG1033" s="140">
        <v>376.59879999999998</v>
      </c>
      <c r="AH1033" s="142">
        <v>0</v>
      </c>
      <c r="AI1033" s="247">
        <v>-1.2000000006082701E-3</v>
      </c>
      <c r="AJ1033" s="138">
        <v>0</v>
      </c>
      <c r="AK1033" s="138">
        <v>0</v>
      </c>
      <c r="AL1033" s="138">
        <v>0</v>
      </c>
      <c r="AM1033" s="138">
        <v>0</v>
      </c>
      <c r="AN1033" s="138">
        <v>0</v>
      </c>
      <c r="AO1033" s="138">
        <v>0</v>
      </c>
      <c r="AP1033" s="138">
        <v>0</v>
      </c>
      <c r="AQ1033" s="138">
        <v>-1.2000000000398359E-3</v>
      </c>
      <c r="AR1033" s="241">
        <v>0</v>
      </c>
      <c r="AS1033" s="247">
        <v>99.999967532467508</v>
      </c>
      <c r="AT1033" s="138">
        <v>100</v>
      </c>
      <c r="AU1033" s="138">
        <v>0</v>
      </c>
      <c r="AV1033" s="138">
        <v>0</v>
      </c>
      <c r="AW1033" s="138">
        <v>0</v>
      </c>
      <c r="AX1033" s="138">
        <v>0</v>
      </c>
      <c r="AY1033" s="138">
        <v>0</v>
      </c>
      <c r="AZ1033" s="138">
        <v>0</v>
      </c>
      <c r="BA1033" s="138">
        <v>99.999681359532659</v>
      </c>
      <c r="BB1033" s="241">
        <v>0</v>
      </c>
    </row>
    <row r="1034" spans="1:54" s="174" customFormat="1" ht="18" customHeight="1" x14ac:dyDescent="0.25">
      <c r="A1034" s="244">
        <v>21</v>
      </c>
      <c r="B1034" s="245">
        <v>229200</v>
      </c>
      <c r="C1034" s="238">
        <v>1027</v>
      </c>
      <c r="D1034" s="239" t="s">
        <v>2079</v>
      </c>
      <c r="E1034" s="247">
        <v>4442.1000000000004</v>
      </c>
      <c r="F1034" s="138">
        <v>3924</v>
      </c>
      <c r="G1034" s="138">
        <v>0</v>
      </c>
      <c r="H1034" s="138">
        <v>0</v>
      </c>
      <c r="I1034" s="138">
        <v>0</v>
      </c>
      <c r="J1034" s="138">
        <v>0</v>
      </c>
      <c r="K1034" s="138">
        <v>0</v>
      </c>
      <c r="L1034" s="138">
        <v>0</v>
      </c>
      <c r="M1034" s="138">
        <v>518.1</v>
      </c>
      <c r="N1034" s="241">
        <v>0</v>
      </c>
      <c r="O1034" s="240">
        <v>4489.800000000002</v>
      </c>
      <c r="P1034" s="138">
        <v>3971.7000000000003</v>
      </c>
      <c r="Q1034" s="139">
        <v>0</v>
      </c>
      <c r="R1034" s="139">
        <v>0</v>
      </c>
      <c r="S1034" s="138">
        <v>0</v>
      </c>
      <c r="T1034" s="139">
        <v>0</v>
      </c>
      <c r="U1034" s="139">
        <v>0</v>
      </c>
      <c r="V1034" s="139">
        <v>0</v>
      </c>
      <c r="W1034" s="139">
        <v>518.1</v>
      </c>
      <c r="X1034" s="242">
        <v>0</v>
      </c>
      <c r="Y1034" s="243">
        <v>4010.9360999999999</v>
      </c>
      <c r="Z1034" s="139">
        <v>3519.2725</v>
      </c>
      <c r="AA1034" s="139">
        <v>0</v>
      </c>
      <c r="AB1034" s="139">
        <v>0</v>
      </c>
      <c r="AC1034" s="139">
        <v>0</v>
      </c>
      <c r="AD1034" s="149">
        <v>0</v>
      </c>
      <c r="AE1034" s="139">
        <v>0</v>
      </c>
      <c r="AF1034" s="139">
        <v>0</v>
      </c>
      <c r="AG1034" s="140">
        <v>491.66359999999997</v>
      </c>
      <c r="AH1034" s="142">
        <v>0</v>
      </c>
      <c r="AI1034" s="247">
        <v>-478.8639000000021</v>
      </c>
      <c r="AJ1034" s="138">
        <v>-452.42750000000024</v>
      </c>
      <c r="AK1034" s="138">
        <v>0</v>
      </c>
      <c r="AL1034" s="138">
        <v>0</v>
      </c>
      <c r="AM1034" s="138">
        <v>0</v>
      </c>
      <c r="AN1034" s="138">
        <v>0</v>
      </c>
      <c r="AO1034" s="138">
        <v>0</v>
      </c>
      <c r="AP1034" s="138">
        <v>0</v>
      </c>
      <c r="AQ1034" s="138">
        <v>-26.436400000000049</v>
      </c>
      <c r="AR1034" s="241">
        <v>0</v>
      </c>
      <c r="AS1034" s="247">
        <v>89.334404650541188</v>
      </c>
      <c r="AT1034" s="138">
        <v>88.608719188256913</v>
      </c>
      <c r="AU1034" s="138">
        <v>0</v>
      </c>
      <c r="AV1034" s="138">
        <v>0</v>
      </c>
      <c r="AW1034" s="138">
        <v>0</v>
      </c>
      <c r="AX1034" s="138">
        <v>0</v>
      </c>
      <c r="AY1034" s="138">
        <v>0</v>
      </c>
      <c r="AZ1034" s="138">
        <v>0</v>
      </c>
      <c r="BA1034" s="138">
        <v>94.897432928006168</v>
      </c>
      <c r="BB1034" s="241">
        <v>0</v>
      </c>
    </row>
    <row r="1035" spans="1:54" s="174" customFormat="1" ht="18" customHeight="1" x14ac:dyDescent="0.25">
      <c r="A1035" s="244">
        <v>21</v>
      </c>
      <c r="B1035" s="245">
        <v>229200</v>
      </c>
      <c r="C1035" s="238">
        <v>1028</v>
      </c>
      <c r="D1035" s="239" t="s">
        <v>2080</v>
      </c>
      <c r="E1035" s="247">
        <v>1143.1999999999998</v>
      </c>
      <c r="F1035" s="138">
        <v>1042.0999999999999</v>
      </c>
      <c r="G1035" s="138">
        <v>0</v>
      </c>
      <c r="H1035" s="138">
        <v>0</v>
      </c>
      <c r="I1035" s="138">
        <v>0</v>
      </c>
      <c r="J1035" s="138">
        <v>0</v>
      </c>
      <c r="K1035" s="138">
        <v>0</v>
      </c>
      <c r="L1035" s="138">
        <v>0</v>
      </c>
      <c r="M1035" s="138">
        <v>101.1</v>
      </c>
      <c r="N1035" s="241">
        <v>0</v>
      </c>
      <c r="O1035" s="240">
        <v>1169.1999999999998</v>
      </c>
      <c r="P1035" s="138">
        <v>1068.0999999999999</v>
      </c>
      <c r="Q1035" s="139">
        <v>0</v>
      </c>
      <c r="R1035" s="139">
        <v>0</v>
      </c>
      <c r="S1035" s="138">
        <v>0</v>
      </c>
      <c r="T1035" s="139">
        <v>0</v>
      </c>
      <c r="U1035" s="139">
        <v>0</v>
      </c>
      <c r="V1035" s="139">
        <v>0</v>
      </c>
      <c r="W1035" s="139">
        <v>101.1</v>
      </c>
      <c r="X1035" s="242">
        <v>0</v>
      </c>
      <c r="Y1035" s="243">
        <v>1058.3786</v>
      </c>
      <c r="Z1035" s="139">
        <v>957.39080000000001</v>
      </c>
      <c r="AA1035" s="139">
        <v>0</v>
      </c>
      <c r="AB1035" s="139">
        <v>0</v>
      </c>
      <c r="AC1035" s="139">
        <v>0</v>
      </c>
      <c r="AD1035" s="149">
        <v>0</v>
      </c>
      <c r="AE1035" s="139">
        <v>0</v>
      </c>
      <c r="AF1035" s="139">
        <v>0</v>
      </c>
      <c r="AG1035" s="140">
        <v>100.98779999999999</v>
      </c>
      <c r="AH1035" s="142">
        <v>0</v>
      </c>
      <c r="AI1035" s="247">
        <v>-110.82139999999981</v>
      </c>
      <c r="AJ1035" s="138">
        <v>-110.7091999999999</v>
      </c>
      <c r="AK1035" s="138">
        <v>0</v>
      </c>
      <c r="AL1035" s="138">
        <v>0</v>
      </c>
      <c r="AM1035" s="138">
        <v>0</v>
      </c>
      <c r="AN1035" s="138">
        <v>0</v>
      </c>
      <c r="AO1035" s="138">
        <v>0</v>
      </c>
      <c r="AP1035" s="138">
        <v>0</v>
      </c>
      <c r="AQ1035" s="138">
        <v>-0.11220000000000141</v>
      </c>
      <c r="AR1035" s="241">
        <v>0</v>
      </c>
      <c r="AS1035" s="247">
        <v>90.521604515908322</v>
      </c>
      <c r="AT1035" s="138">
        <v>89.634940548637772</v>
      </c>
      <c r="AU1035" s="138">
        <v>0</v>
      </c>
      <c r="AV1035" s="138">
        <v>0</v>
      </c>
      <c r="AW1035" s="138">
        <v>0</v>
      </c>
      <c r="AX1035" s="138">
        <v>0</v>
      </c>
      <c r="AY1035" s="138">
        <v>0</v>
      </c>
      <c r="AZ1035" s="138">
        <v>0</v>
      </c>
      <c r="BA1035" s="138">
        <v>99.889020771513344</v>
      </c>
      <c r="BB1035" s="241">
        <v>0</v>
      </c>
    </row>
    <row r="1036" spans="1:54" s="174" customFormat="1" ht="18" customHeight="1" x14ac:dyDescent="0.25">
      <c r="A1036" s="244">
        <v>21</v>
      </c>
      <c r="B1036" s="245">
        <v>229200</v>
      </c>
      <c r="C1036" s="238">
        <v>1029</v>
      </c>
      <c r="D1036" s="239" t="s">
        <v>2081</v>
      </c>
      <c r="E1036" s="247">
        <v>967.8</v>
      </c>
      <c r="F1036" s="138">
        <v>813.8</v>
      </c>
      <c r="G1036" s="138">
        <v>0</v>
      </c>
      <c r="H1036" s="138">
        <v>0</v>
      </c>
      <c r="I1036" s="138">
        <v>0</v>
      </c>
      <c r="J1036" s="138">
        <v>0</v>
      </c>
      <c r="K1036" s="138">
        <v>0</v>
      </c>
      <c r="L1036" s="138">
        <v>0</v>
      </c>
      <c r="M1036" s="138">
        <v>154</v>
      </c>
      <c r="N1036" s="241">
        <v>0</v>
      </c>
      <c r="O1036" s="240">
        <v>1030.3000000000002</v>
      </c>
      <c r="P1036" s="138">
        <v>876.3</v>
      </c>
      <c r="Q1036" s="139">
        <v>0</v>
      </c>
      <c r="R1036" s="139">
        <v>0</v>
      </c>
      <c r="S1036" s="138">
        <v>0</v>
      </c>
      <c r="T1036" s="139">
        <v>0</v>
      </c>
      <c r="U1036" s="139">
        <v>0</v>
      </c>
      <c r="V1036" s="139">
        <v>0</v>
      </c>
      <c r="W1036" s="139">
        <v>154</v>
      </c>
      <c r="X1036" s="242">
        <v>0</v>
      </c>
      <c r="Y1036" s="243">
        <v>813.33989999999994</v>
      </c>
      <c r="Z1036" s="139">
        <v>660.13040000000001</v>
      </c>
      <c r="AA1036" s="139">
        <v>0</v>
      </c>
      <c r="AB1036" s="139">
        <v>0</v>
      </c>
      <c r="AC1036" s="139">
        <v>0</v>
      </c>
      <c r="AD1036" s="149">
        <v>0</v>
      </c>
      <c r="AE1036" s="139">
        <v>0</v>
      </c>
      <c r="AF1036" s="139">
        <v>0</v>
      </c>
      <c r="AG1036" s="140">
        <v>153.20949999999999</v>
      </c>
      <c r="AH1036" s="142">
        <v>0</v>
      </c>
      <c r="AI1036" s="247">
        <v>-216.96010000000024</v>
      </c>
      <c r="AJ1036" s="138">
        <v>-216.16959999999995</v>
      </c>
      <c r="AK1036" s="138">
        <v>0</v>
      </c>
      <c r="AL1036" s="138">
        <v>0</v>
      </c>
      <c r="AM1036" s="138">
        <v>0</v>
      </c>
      <c r="AN1036" s="138">
        <v>0</v>
      </c>
      <c r="AO1036" s="138">
        <v>0</v>
      </c>
      <c r="AP1036" s="138">
        <v>0</v>
      </c>
      <c r="AQ1036" s="138">
        <v>-0.79050000000000864</v>
      </c>
      <c r="AR1036" s="241">
        <v>0</v>
      </c>
      <c r="AS1036" s="247">
        <v>78.942046006017648</v>
      </c>
      <c r="AT1036" s="138">
        <v>75.331553121077263</v>
      </c>
      <c r="AU1036" s="138">
        <v>0</v>
      </c>
      <c r="AV1036" s="138">
        <v>0</v>
      </c>
      <c r="AW1036" s="138">
        <v>0</v>
      </c>
      <c r="AX1036" s="138">
        <v>0</v>
      </c>
      <c r="AY1036" s="138">
        <v>0</v>
      </c>
      <c r="AZ1036" s="138">
        <v>0</v>
      </c>
      <c r="BA1036" s="138">
        <v>99.486688311688312</v>
      </c>
      <c r="BB1036" s="241">
        <v>0</v>
      </c>
    </row>
    <row r="1037" spans="1:54" s="174" customFormat="1" ht="18" customHeight="1" x14ac:dyDescent="0.25">
      <c r="A1037" s="244">
        <v>21</v>
      </c>
      <c r="B1037" s="245">
        <v>229200</v>
      </c>
      <c r="C1037" s="238">
        <v>1030</v>
      </c>
      <c r="D1037" s="239" t="s">
        <v>2082</v>
      </c>
      <c r="E1037" s="247">
        <v>815.4</v>
      </c>
      <c r="F1037" s="138">
        <v>710.5</v>
      </c>
      <c r="G1037" s="138">
        <v>0</v>
      </c>
      <c r="H1037" s="138">
        <v>0</v>
      </c>
      <c r="I1037" s="138">
        <v>0</v>
      </c>
      <c r="J1037" s="138">
        <v>0</v>
      </c>
      <c r="K1037" s="138">
        <v>0</v>
      </c>
      <c r="L1037" s="138">
        <v>0</v>
      </c>
      <c r="M1037" s="138">
        <v>104.9</v>
      </c>
      <c r="N1037" s="241">
        <v>0</v>
      </c>
      <c r="O1037" s="240">
        <v>832.99999999999989</v>
      </c>
      <c r="P1037" s="138">
        <v>728.1</v>
      </c>
      <c r="Q1037" s="139">
        <v>0</v>
      </c>
      <c r="R1037" s="139">
        <v>0</v>
      </c>
      <c r="S1037" s="138">
        <v>0</v>
      </c>
      <c r="T1037" s="139">
        <v>0</v>
      </c>
      <c r="U1037" s="139">
        <v>0</v>
      </c>
      <c r="V1037" s="139">
        <v>0</v>
      </c>
      <c r="W1037" s="139">
        <v>104.9</v>
      </c>
      <c r="X1037" s="242">
        <v>0</v>
      </c>
      <c r="Y1037" s="243">
        <v>667.86220000000003</v>
      </c>
      <c r="Z1037" s="139">
        <v>564.77089999999998</v>
      </c>
      <c r="AA1037" s="139">
        <v>0</v>
      </c>
      <c r="AB1037" s="139">
        <v>0</v>
      </c>
      <c r="AC1037" s="139">
        <v>0</v>
      </c>
      <c r="AD1037" s="149">
        <v>0</v>
      </c>
      <c r="AE1037" s="139">
        <v>0</v>
      </c>
      <c r="AF1037" s="139">
        <v>0</v>
      </c>
      <c r="AG1037" s="140">
        <v>103.0913</v>
      </c>
      <c r="AH1037" s="142">
        <v>0</v>
      </c>
      <c r="AI1037" s="247">
        <v>-165.13779999999986</v>
      </c>
      <c r="AJ1037" s="138">
        <v>-163.32910000000004</v>
      </c>
      <c r="AK1037" s="138">
        <v>0</v>
      </c>
      <c r="AL1037" s="138">
        <v>0</v>
      </c>
      <c r="AM1037" s="138">
        <v>0</v>
      </c>
      <c r="AN1037" s="138">
        <v>0</v>
      </c>
      <c r="AO1037" s="138">
        <v>0</v>
      </c>
      <c r="AP1037" s="138">
        <v>0</v>
      </c>
      <c r="AQ1037" s="138">
        <v>-1.8087000000000018</v>
      </c>
      <c r="AR1037" s="241">
        <v>0</v>
      </c>
      <c r="AS1037" s="247">
        <v>80.175534213685481</v>
      </c>
      <c r="AT1037" s="138">
        <v>77.567765416838341</v>
      </c>
      <c r="AU1037" s="138">
        <v>0</v>
      </c>
      <c r="AV1037" s="138">
        <v>0</v>
      </c>
      <c r="AW1037" s="138">
        <v>0</v>
      </c>
      <c r="AX1037" s="138">
        <v>0</v>
      </c>
      <c r="AY1037" s="138">
        <v>0</v>
      </c>
      <c r="AZ1037" s="138">
        <v>0</v>
      </c>
      <c r="BA1037" s="138">
        <v>98.275786463298374</v>
      </c>
      <c r="BB1037" s="241">
        <v>0</v>
      </c>
    </row>
    <row r="1038" spans="1:54" s="174" customFormat="1" ht="18" customHeight="1" x14ac:dyDescent="0.25">
      <c r="A1038" s="244">
        <v>21</v>
      </c>
      <c r="B1038" s="245">
        <v>229200</v>
      </c>
      <c r="C1038" s="238">
        <v>1031</v>
      </c>
      <c r="D1038" s="239" t="s">
        <v>2083</v>
      </c>
      <c r="E1038" s="247">
        <v>2023.2</v>
      </c>
      <c r="F1038" s="138">
        <v>1798.3</v>
      </c>
      <c r="G1038" s="138">
        <v>0</v>
      </c>
      <c r="H1038" s="138">
        <v>0</v>
      </c>
      <c r="I1038" s="138">
        <v>0</v>
      </c>
      <c r="J1038" s="138">
        <v>0</v>
      </c>
      <c r="K1038" s="138">
        <v>0</v>
      </c>
      <c r="L1038" s="138">
        <v>0</v>
      </c>
      <c r="M1038" s="138">
        <v>224.9</v>
      </c>
      <c r="N1038" s="241">
        <v>0</v>
      </c>
      <c r="O1038" s="240">
        <v>2142.6999999999998</v>
      </c>
      <c r="P1038" s="138">
        <v>1917.8</v>
      </c>
      <c r="Q1038" s="139">
        <v>0</v>
      </c>
      <c r="R1038" s="139">
        <v>0</v>
      </c>
      <c r="S1038" s="138">
        <v>0</v>
      </c>
      <c r="T1038" s="139">
        <v>0</v>
      </c>
      <c r="U1038" s="139">
        <v>0</v>
      </c>
      <c r="V1038" s="139">
        <v>0</v>
      </c>
      <c r="W1038" s="139">
        <v>224.9</v>
      </c>
      <c r="X1038" s="242">
        <v>0</v>
      </c>
      <c r="Y1038" s="243">
        <v>1548.2747999999999</v>
      </c>
      <c r="Z1038" s="139">
        <v>1324.4855</v>
      </c>
      <c r="AA1038" s="139">
        <v>0</v>
      </c>
      <c r="AB1038" s="139">
        <v>0</v>
      </c>
      <c r="AC1038" s="139">
        <v>0</v>
      </c>
      <c r="AD1038" s="149">
        <v>0</v>
      </c>
      <c r="AE1038" s="139">
        <v>0</v>
      </c>
      <c r="AF1038" s="139">
        <v>0</v>
      </c>
      <c r="AG1038" s="140">
        <v>223.7893</v>
      </c>
      <c r="AH1038" s="142">
        <v>0</v>
      </c>
      <c r="AI1038" s="247">
        <v>-594.4251999999999</v>
      </c>
      <c r="AJ1038" s="138">
        <v>-593.31449999999995</v>
      </c>
      <c r="AK1038" s="138">
        <v>0</v>
      </c>
      <c r="AL1038" s="138">
        <v>0</v>
      </c>
      <c r="AM1038" s="138">
        <v>0</v>
      </c>
      <c r="AN1038" s="138">
        <v>0</v>
      </c>
      <c r="AO1038" s="138">
        <v>0</v>
      </c>
      <c r="AP1038" s="138">
        <v>0</v>
      </c>
      <c r="AQ1038" s="138">
        <v>-1.1107000000000085</v>
      </c>
      <c r="AR1038" s="241">
        <v>0</v>
      </c>
      <c r="AS1038" s="247">
        <v>72.258122929014803</v>
      </c>
      <c r="AT1038" s="138">
        <v>69.062754197517989</v>
      </c>
      <c r="AU1038" s="138">
        <v>0</v>
      </c>
      <c r="AV1038" s="138">
        <v>0</v>
      </c>
      <c r="AW1038" s="138">
        <v>0</v>
      </c>
      <c r="AX1038" s="138">
        <v>0</v>
      </c>
      <c r="AY1038" s="138">
        <v>0</v>
      </c>
      <c r="AZ1038" s="138">
        <v>0</v>
      </c>
      <c r="BA1038" s="138">
        <v>99.50613606047132</v>
      </c>
      <c r="BB1038" s="241">
        <v>0</v>
      </c>
    </row>
    <row r="1039" spans="1:54" s="174" customFormat="1" ht="18" customHeight="1" x14ac:dyDescent="0.25">
      <c r="A1039" s="244">
        <v>21</v>
      </c>
      <c r="B1039" s="245">
        <v>229200</v>
      </c>
      <c r="C1039" s="238">
        <v>1032</v>
      </c>
      <c r="D1039" s="239" t="s">
        <v>2084</v>
      </c>
      <c r="E1039" s="247">
        <v>2390.4</v>
      </c>
      <c r="F1039" s="138">
        <v>2039.6</v>
      </c>
      <c r="G1039" s="138">
        <v>0</v>
      </c>
      <c r="H1039" s="138">
        <v>0</v>
      </c>
      <c r="I1039" s="138">
        <v>0</v>
      </c>
      <c r="J1039" s="138">
        <v>0</v>
      </c>
      <c r="K1039" s="138">
        <v>0</v>
      </c>
      <c r="L1039" s="138">
        <v>0</v>
      </c>
      <c r="M1039" s="138">
        <v>350.8</v>
      </c>
      <c r="N1039" s="241">
        <v>0</v>
      </c>
      <c r="O1039" s="240">
        <v>2527.6000000000004</v>
      </c>
      <c r="P1039" s="138">
        <v>2176.8000000000002</v>
      </c>
      <c r="Q1039" s="139">
        <v>0</v>
      </c>
      <c r="R1039" s="139">
        <v>0</v>
      </c>
      <c r="S1039" s="138">
        <v>0</v>
      </c>
      <c r="T1039" s="139">
        <v>0</v>
      </c>
      <c r="U1039" s="139">
        <v>0</v>
      </c>
      <c r="V1039" s="139">
        <v>0</v>
      </c>
      <c r="W1039" s="139">
        <v>350.8</v>
      </c>
      <c r="X1039" s="242">
        <v>0</v>
      </c>
      <c r="Y1039" s="243">
        <v>2320.2579000000005</v>
      </c>
      <c r="Z1039" s="139">
        <v>1970.1944000000003</v>
      </c>
      <c r="AA1039" s="139">
        <v>0</v>
      </c>
      <c r="AB1039" s="139">
        <v>0</v>
      </c>
      <c r="AC1039" s="139">
        <v>0</v>
      </c>
      <c r="AD1039" s="149">
        <v>0</v>
      </c>
      <c r="AE1039" s="139">
        <v>0</v>
      </c>
      <c r="AF1039" s="139">
        <v>0</v>
      </c>
      <c r="AG1039" s="140">
        <v>350.06349999999998</v>
      </c>
      <c r="AH1039" s="142">
        <v>0</v>
      </c>
      <c r="AI1039" s="247">
        <v>-207.34209999999985</v>
      </c>
      <c r="AJ1039" s="138">
        <v>-206.60559999999987</v>
      </c>
      <c r="AK1039" s="138">
        <v>0</v>
      </c>
      <c r="AL1039" s="138">
        <v>0</v>
      </c>
      <c r="AM1039" s="138">
        <v>0</v>
      </c>
      <c r="AN1039" s="138">
        <v>0</v>
      </c>
      <c r="AO1039" s="138">
        <v>0</v>
      </c>
      <c r="AP1039" s="138">
        <v>0</v>
      </c>
      <c r="AQ1039" s="138">
        <v>-0.73650000000003502</v>
      </c>
      <c r="AR1039" s="241">
        <v>0</v>
      </c>
      <c r="AS1039" s="247">
        <v>91.796878461781944</v>
      </c>
      <c r="AT1039" s="138">
        <v>90.5087467842705</v>
      </c>
      <c r="AU1039" s="138">
        <v>0</v>
      </c>
      <c r="AV1039" s="138">
        <v>0</v>
      </c>
      <c r="AW1039" s="138">
        <v>0</v>
      </c>
      <c r="AX1039" s="138">
        <v>0</v>
      </c>
      <c r="AY1039" s="138">
        <v>0</v>
      </c>
      <c r="AZ1039" s="138">
        <v>0</v>
      </c>
      <c r="BA1039" s="138">
        <v>99.790051311288479</v>
      </c>
      <c r="BB1039" s="241">
        <v>0</v>
      </c>
    </row>
    <row r="1040" spans="1:54" s="174" customFormat="1" ht="18" customHeight="1" x14ac:dyDescent="0.25">
      <c r="A1040" s="244">
        <v>21</v>
      </c>
      <c r="B1040" s="245">
        <v>229200</v>
      </c>
      <c r="C1040" s="238">
        <v>1033</v>
      </c>
      <c r="D1040" s="239" t="s">
        <v>2085</v>
      </c>
      <c r="E1040" s="247">
        <v>2979.2</v>
      </c>
      <c r="F1040" s="138">
        <v>2484.5</v>
      </c>
      <c r="G1040" s="138">
        <v>0</v>
      </c>
      <c r="H1040" s="138">
        <v>0</v>
      </c>
      <c r="I1040" s="138">
        <v>0</v>
      </c>
      <c r="J1040" s="138">
        <v>0</v>
      </c>
      <c r="K1040" s="138">
        <v>0</v>
      </c>
      <c r="L1040" s="138">
        <v>0</v>
      </c>
      <c r="M1040" s="138">
        <v>494.7</v>
      </c>
      <c r="N1040" s="241">
        <v>0</v>
      </c>
      <c r="O1040" s="240">
        <v>3175.6</v>
      </c>
      <c r="P1040" s="138">
        <v>2680.9</v>
      </c>
      <c r="Q1040" s="139">
        <v>0</v>
      </c>
      <c r="R1040" s="139">
        <v>0</v>
      </c>
      <c r="S1040" s="138">
        <v>0</v>
      </c>
      <c r="T1040" s="139">
        <v>0</v>
      </c>
      <c r="U1040" s="139">
        <v>0</v>
      </c>
      <c r="V1040" s="139">
        <v>0</v>
      </c>
      <c r="W1040" s="139">
        <v>494.7</v>
      </c>
      <c r="X1040" s="242">
        <v>0</v>
      </c>
      <c r="Y1040" s="243">
        <v>2541.3258000000001</v>
      </c>
      <c r="Z1040" s="139">
        <v>2541.3258000000001</v>
      </c>
      <c r="AA1040" s="139">
        <v>0</v>
      </c>
      <c r="AB1040" s="139">
        <v>0</v>
      </c>
      <c r="AC1040" s="139">
        <v>0</v>
      </c>
      <c r="AD1040" s="149">
        <v>0</v>
      </c>
      <c r="AE1040" s="139">
        <v>0</v>
      </c>
      <c r="AF1040" s="139">
        <v>0</v>
      </c>
      <c r="AG1040" s="140">
        <v>0</v>
      </c>
      <c r="AH1040" s="142">
        <v>0</v>
      </c>
      <c r="AI1040" s="247">
        <v>-634.27419999999984</v>
      </c>
      <c r="AJ1040" s="138">
        <v>-139.57420000000002</v>
      </c>
      <c r="AK1040" s="138">
        <v>0</v>
      </c>
      <c r="AL1040" s="138">
        <v>0</v>
      </c>
      <c r="AM1040" s="138">
        <v>0</v>
      </c>
      <c r="AN1040" s="138">
        <v>0</v>
      </c>
      <c r="AO1040" s="138">
        <v>0</v>
      </c>
      <c r="AP1040" s="138">
        <v>0</v>
      </c>
      <c r="AQ1040" s="138">
        <v>-494.7</v>
      </c>
      <c r="AR1040" s="241">
        <v>0</v>
      </c>
      <c r="AS1040" s="247">
        <v>80.026634336818248</v>
      </c>
      <c r="AT1040" s="138">
        <v>94.793755828266626</v>
      </c>
      <c r="AU1040" s="138">
        <v>0</v>
      </c>
      <c r="AV1040" s="138">
        <v>0</v>
      </c>
      <c r="AW1040" s="138">
        <v>0</v>
      </c>
      <c r="AX1040" s="138">
        <v>0</v>
      </c>
      <c r="AY1040" s="138">
        <v>0</v>
      </c>
      <c r="AZ1040" s="138">
        <v>0</v>
      </c>
      <c r="BA1040" s="138">
        <v>0</v>
      </c>
      <c r="BB1040" s="241">
        <v>0</v>
      </c>
    </row>
    <row r="1041" spans="1:54" s="174" customFormat="1" ht="18" customHeight="1" x14ac:dyDescent="0.25">
      <c r="A1041" s="244">
        <v>21</v>
      </c>
      <c r="B1041" s="245">
        <v>229200</v>
      </c>
      <c r="C1041" s="238">
        <v>1034</v>
      </c>
      <c r="D1041" s="239" t="s">
        <v>1631</v>
      </c>
      <c r="E1041" s="247">
        <v>4979.2</v>
      </c>
      <c r="F1041" s="138">
        <v>4322.3</v>
      </c>
      <c r="G1041" s="138">
        <v>0</v>
      </c>
      <c r="H1041" s="138">
        <v>0</v>
      </c>
      <c r="I1041" s="138">
        <v>0</v>
      </c>
      <c r="J1041" s="138">
        <v>0</v>
      </c>
      <c r="K1041" s="138">
        <v>0</v>
      </c>
      <c r="L1041" s="138">
        <v>0</v>
      </c>
      <c r="M1041" s="138">
        <v>656.9</v>
      </c>
      <c r="N1041" s="241">
        <v>0</v>
      </c>
      <c r="O1041" s="240">
        <v>5314.6999999999989</v>
      </c>
      <c r="P1041" s="138">
        <v>4657.7999999999993</v>
      </c>
      <c r="Q1041" s="139">
        <v>0</v>
      </c>
      <c r="R1041" s="139">
        <v>0</v>
      </c>
      <c r="S1041" s="138">
        <v>0</v>
      </c>
      <c r="T1041" s="139">
        <v>0</v>
      </c>
      <c r="U1041" s="139">
        <v>0</v>
      </c>
      <c r="V1041" s="139">
        <v>0</v>
      </c>
      <c r="W1041" s="139">
        <v>656.9</v>
      </c>
      <c r="X1041" s="242">
        <v>0</v>
      </c>
      <c r="Y1041" s="243">
        <v>5314.4760999999999</v>
      </c>
      <c r="Z1041" s="139">
        <v>4657.6315999999997</v>
      </c>
      <c r="AA1041" s="139">
        <v>0</v>
      </c>
      <c r="AB1041" s="139">
        <v>0</v>
      </c>
      <c r="AC1041" s="139">
        <v>0</v>
      </c>
      <c r="AD1041" s="149">
        <v>0</v>
      </c>
      <c r="AE1041" s="139">
        <v>0</v>
      </c>
      <c r="AF1041" s="139">
        <v>0</v>
      </c>
      <c r="AG1041" s="140">
        <v>656.84450000000004</v>
      </c>
      <c r="AH1041" s="142">
        <v>0</v>
      </c>
      <c r="AI1041" s="247">
        <v>-0.2238999999990483</v>
      </c>
      <c r="AJ1041" s="138">
        <v>-0.1683999999995649</v>
      </c>
      <c r="AK1041" s="138">
        <v>0</v>
      </c>
      <c r="AL1041" s="138">
        <v>0</v>
      </c>
      <c r="AM1041" s="138">
        <v>0</v>
      </c>
      <c r="AN1041" s="138">
        <v>0</v>
      </c>
      <c r="AO1041" s="138">
        <v>0</v>
      </c>
      <c r="AP1041" s="138">
        <v>0</v>
      </c>
      <c r="AQ1041" s="138">
        <v>-5.5499999999938154E-2</v>
      </c>
      <c r="AR1041" s="241">
        <v>0</v>
      </c>
      <c r="AS1041" s="247">
        <v>99.995787156377617</v>
      </c>
      <c r="AT1041" s="138">
        <v>99.996384559233988</v>
      </c>
      <c r="AU1041" s="138">
        <v>0</v>
      </c>
      <c r="AV1041" s="138">
        <v>0</v>
      </c>
      <c r="AW1041" s="138">
        <v>0</v>
      </c>
      <c r="AX1041" s="138">
        <v>0</v>
      </c>
      <c r="AY1041" s="138">
        <v>0</v>
      </c>
      <c r="AZ1041" s="138">
        <v>0</v>
      </c>
      <c r="BA1041" s="138">
        <v>99.991551225452895</v>
      </c>
      <c r="BB1041" s="241">
        <v>0</v>
      </c>
    </row>
    <row r="1042" spans="1:54" s="174" customFormat="1" ht="18" customHeight="1" x14ac:dyDescent="0.25">
      <c r="A1042" s="244">
        <v>21</v>
      </c>
      <c r="B1042" s="245">
        <v>229200</v>
      </c>
      <c r="C1042" s="238">
        <v>1035</v>
      </c>
      <c r="D1042" s="239" t="s">
        <v>2086</v>
      </c>
      <c r="E1042" s="247">
        <v>1541.4</v>
      </c>
      <c r="F1042" s="138">
        <v>1342.5</v>
      </c>
      <c r="G1042" s="138">
        <v>0</v>
      </c>
      <c r="H1042" s="138">
        <v>0</v>
      </c>
      <c r="I1042" s="138">
        <v>0</v>
      </c>
      <c r="J1042" s="138">
        <v>0</v>
      </c>
      <c r="K1042" s="138">
        <v>0</v>
      </c>
      <c r="L1042" s="138">
        <v>0</v>
      </c>
      <c r="M1042" s="138">
        <v>198.9</v>
      </c>
      <c r="N1042" s="241">
        <v>0</v>
      </c>
      <c r="O1042" s="240">
        <v>1629.2</v>
      </c>
      <c r="P1042" s="138">
        <v>1430.3</v>
      </c>
      <c r="Q1042" s="139">
        <v>0</v>
      </c>
      <c r="R1042" s="139">
        <v>0</v>
      </c>
      <c r="S1042" s="138">
        <v>0</v>
      </c>
      <c r="T1042" s="139">
        <v>0</v>
      </c>
      <c r="U1042" s="139">
        <v>0</v>
      </c>
      <c r="V1042" s="139">
        <v>0</v>
      </c>
      <c r="W1042" s="139">
        <v>198.9</v>
      </c>
      <c r="X1042" s="242">
        <v>0</v>
      </c>
      <c r="Y1042" s="243">
        <v>1550.3059999999998</v>
      </c>
      <c r="Z1042" s="139">
        <v>1352.3058999999998</v>
      </c>
      <c r="AA1042" s="139">
        <v>0</v>
      </c>
      <c r="AB1042" s="139">
        <v>0</v>
      </c>
      <c r="AC1042" s="139">
        <v>0</v>
      </c>
      <c r="AD1042" s="149">
        <v>0</v>
      </c>
      <c r="AE1042" s="139">
        <v>0</v>
      </c>
      <c r="AF1042" s="139">
        <v>0</v>
      </c>
      <c r="AG1042" s="140">
        <v>198.0001</v>
      </c>
      <c r="AH1042" s="142">
        <v>0</v>
      </c>
      <c r="AI1042" s="247">
        <v>-78.894000000000233</v>
      </c>
      <c r="AJ1042" s="138">
        <v>-77.994100000000117</v>
      </c>
      <c r="AK1042" s="138">
        <v>0</v>
      </c>
      <c r="AL1042" s="138">
        <v>0</v>
      </c>
      <c r="AM1042" s="138">
        <v>0</v>
      </c>
      <c r="AN1042" s="138">
        <v>0</v>
      </c>
      <c r="AO1042" s="138">
        <v>0</v>
      </c>
      <c r="AP1042" s="138">
        <v>0</v>
      </c>
      <c r="AQ1042" s="138">
        <v>-0.89990000000000236</v>
      </c>
      <c r="AR1042" s="241">
        <v>0</v>
      </c>
      <c r="AS1042" s="247">
        <v>95.157500613798177</v>
      </c>
      <c r="AT1042" s="138">
        <v>94.547011116548958</v>
      </c>
      <c r="AU1042" s="138">
        <v>0</v>
      </c>
      <c r="AV1042" s="138">
        <v>0</v>
      </c>
      <c r="AW1042" s="138">
        <v>0</v>
      </c>
      <c r="AX1042" s="138">
        <v>0</v>
      </c>
      <c r="AY1042" s="138">
        <v>0</v>
      </c>
      <c r="AZ1042" s="138">
        <v>0</v>
      </c>
      <c r="BA1042" s="138">
        <v>99.547561588738048</v>
      </c>
      <c r="BB1042" s="241">
        <v>0</v>
      </c>
    </row>
    <row r="1043" spans="1:54" s="174" customFormat="1" ht="18" customHeight="1" x14ac:dyDescent="0.25">
      <c r="A1043" s="244">
        <v>21</v>
      </c>
      <c r="B1043" s="245">
        <v>229200</v>
      </c>
      <c r="C1043" s="238">
        <v>1036</v>
      </c>
      <c r="D1043" s="239" t="s">
        <v>2087</v>
      </c>
      <c r="E1043" s="247">
        <v>4797.3</v>
      </c>
      <c r="F1043" s="138">
        <v>4202.6000000000004</v>
      </c>
      <c r="G1043" s="138">
        <v>0</v>
      </c>
      <c r="H1043" s="138">
        <v>0</v>
      </c>
      <c r="I1043" s="138">
        <v>0</v>
      </c>
      <c r="J1043" s="138">
        <v>0</v>
      </c>
      <c r="K1043" s="138">
        <v>0</v>
      </c>
      <c r="L1043" s="138">
        <v>0</v>
      </c>
      <c r="M1043" s="138">
        <v>594.70000000000005</v>
      </c>
      <c r="N1043" s="241">
        <v>0</v>
      </c>
      <c r="O1043" s="240">
        <v>5083.5</v>
      </c>
      <c r="P1043" s="138">
        <v>4488.7999999999993</v>
      </c>
      <c r="Q1043" s="139">
        <v>0</v>
      </c>
      <c r="R1043" s="139">
        <v>0</v>
      </c>
      <c r="S1043" s="138">
        <v>0</v>
      </c>
      <c r="T1043" s="139">
        <v>0</v>
      </c>
      <c r="U1043" s="139">
        <v>0</v>
      </c>
      <c r="V1043" s="139">
        <v>0</v>
      </c>
      <c r="W1043" s="139">
        <v>594.70000000000005</v>
      </c>
      <c r="X1043" s="242">
        <v>0</v>
      </c>
      <c r="Y1043" s="243">
        <v>5078.3831999999993</v>
      </c>
      <c r="Z1043" s="139">
        <v>4488.7999999999993</v>
      </c>
      <c r="AA1043" s="139">
        <v>0</v>
      </c>
      <c r="AB1043" s="139">
        <v>0</v>
      </c>
      <c r="AC1043" s="139">
        <v>0</v>
      </c>
      <c r="AD1043" s="149">
        <v>0</v>
      </c>
      <c r="AE1043" s="139">
        <v>0</v>
      </c>
      <c r="AF1043" s="139">
        <v>0</v>
      </c>
      <c r="AG1043" s="140">
        <v>589.58320000000003</v>
      </c>
      <c r="AH1043" s="142">
        <v>0</v>
      </c>
      <c r="AI1043" s="247">
        <v>-5.1168000000006941</v>
      </c>
      <c r="AJ1043" s="138">
        <v>0</v>
      </c>
      <c r="AK1043" s="138">
        <v>0</v>
      </c>
      <c r="AL1043" s="138">
        <v>0</v>
      </c>
      <c r="AM1043" s="138">
        <v>0</v>
      </c>
      <c r="AN1043" s="138">
        <v>0</v>
      </c>
      <c r="AO1043" s="138">
        <v>0</v>
      </c>
      <c r="AP1043" s="138">
        <v>0</v>
      </c>
      <c r="AQ1043" s="138">
        <v>-5.116800000000012</v>
      </c>
      <c r="AR1043" s="241">
        <v>0</v>
      </c>
      <c r="AS1043" s="247">
        <v>99.899344939510172</v>
      </c>
      <c r="AT1043" s="138">
        <v>100</v>
      </c>
      <c r="AU1043" s="138">
        <v>0</v>
      </c>
      <c r="AV1043" s="138">
        <v>0</v>
      </c>
      <c r="AW1043" s="138">
        <v>0</v>
      </c>
      <c r="AX1043" s="138">
        <v>0</v>
      </c>
      <c r="AY1043" s="138">
        <v>0</v>
      </c>
      <c r="AZ1043" s="138">
        <v>0</v>
      </c>
      <c r="BA1043" s="138">
        <v>99.139599798217574</v>
      </c>
      <c r="BB1043" s="241">
        <v>0</v>
      </c>
    </row>
    <row r="1044" spans="1:54" s="174" customFormat="1" ht="18" customHeight="1" x14ac:dyDescent="0.25">
      <c r="A1044" s="244">
        <v>21</v>
      </c>
      <c r="B1044" s="245">
        <v>229200</v>
      </c>
      <c r="C1044" s="238">
        <v>1037</v>
      </c>
      <c r="D1044" s="239" t="s">
        <v>2088</v>
      </c>
      <c r="E1044" s="247">
        <v>1006.0999999999999</v>
      </c>
      <c r="F1044" s="138">
        <v>869.9</v>
      </c>
      <c r="G1044" s="138">
        <v>0</v>
      </c>
      <c r="H1044" s="138">
        <v>0</v>
      </c>
      <c r="I1044" s="138">
        <v>0</v>
      </c>
      <c r="J1044" s="138">
        <v>0</v>
      </c>
      <c r="K1044" s="138">
        <v>0</v>
      </c>
      <c r="L1044" s="138">
        <v>0</v>
      </c>
      <c r="M1044" s="138">
        <v>136.19999999999999</v>
      </c>
      <c r="N1044" s="241">
        <v>0</v>
      </c>
      <c r="O1044" s="240">
        <v>1066.5</v>
      </c>
      <c r="P1044" s="138">
        <v>930.3</v>
      </c>
      <c r="Q1044" s="139">
        <v>0</v>
      </c>
      <c r="R1044" s="139">
        <v>0</v>
      </c>
      <c r="S1044" s="138">
        <v>0</v>
      </c>
      <c r="T1044" s="139">
        <v>0</v>
      </c>
      <c r="U1044" s="139">
        <v>0</v>
      </c>
      <c r="V1044" s="139">
        <v>0</v>
      </c>
      <c r="W1044" s="139">
        <v>136.19999999999999</v>
      </c>
      <c r="X1044" s="242">
        <v>0</v>
      </c>
      <c r="Y1044" s="243">
        <v>1066.5</v>
      </c>
      <c r="Z1044" s="139">
        <v>930.3</v>
      </c>
      <c r="AA1044" s="139">
        <v>0</v>
      </c>
      <c r="AB1044" s="139">
        <v>0</v>
      </c>
      <c r="AC1044" s="139">
        <v>0</v>
      </c>
      <c r="AD1044" s="149">
        <v>0</v>
      </c>
      <c r="AE1044" s="139">
        <v>0</v>
      </c>
      <c r="AF1044" s="139">
        <v>0</v>
      </c>
      <c r="AG1044" s="140">
        <v>136.19999999999999</v>
      </c>
      <c r="AH1044" s="142">
        <v>0</v>
      </c>
      <c r="AI1044" s="247">
        <v>0</v>
      </c>
      <c r="AJ1044" s="138">
        <v>0</v>
      </c>
      <c r="AK1044" s="138">
        <v>0</v>
      </c>
      <c r="AL1044" s="138">
        <v>0</v>
      </c>
      <c r="AM1044" s="138">
        <v>0</v>
      </c>
      <c r="AN1044" s="138">
        <v>0</v>
      </c>
      <c r="AO1044" s="138">
        <v>0</v>
      </c>
      <c r="AP1044" s="138">
        <v>0</v>
      </c>
      <c r="AQ1044" s="138">
        <v>0</v>
      </c>
      <c r="AR1044" s="241">
        <v>0</v>
      </c>
      <c r="AS1044" s="247">
        <v>100</v>
      </c>
      <c r="AT1044" s="138">
        <v>100</v>
      </c>
      <c r="AU1044" s="138">
        <v>0</v>
      </c>
      <c r="AV1044" s="138">
        <v>0</v>
      </c>
      <c r="AW1044" s="138">
        <v>0</v>
      </c>
      <c r="AX1044" s="138">
        <v>0</v>
      </c>
      <c r="AY1044" s="138">
        <v>0</v>
      </c>
      <c r="AZ1044" s="138">
        <v>0</v>
      </c>
      <c r="BA1044" s="138">
        <v>100</v>
      </c>
      <c r="BB1044" s="241">
        <v>0</v>
      </c>
    </row>
    <row r="1045" spans="1:54" s="174" customFormat="1" ht="18" customHeight="1" x14ac:dyDescent="0.25">
      <c r="A1045" s="244">
        <v>21</v>
      </c>
      <c r="B1045" s="245">
        <v>229200</v>
      </c>
      <c r="C1045" s="238">
        <v>1038</v>
      </c>
      <c r="D1045" s="239" t="s">
        <v>2089</v>
      </c>
      <c r="E1045" s="247">
        <v>949.40000000000009</v>
      </c>
      <c r="F1045" s="138">
        <v>828.2</v>
      </c>
      <c r="G1045" s="138">
        <v>0</v>
      </c>
      <c r="H1045" s="138">
        <v>0</v>
      </c>
      <c r="I1045" s="138">
        <v>0</v>
      </c>
      <c r="J1045" s="138">
        <v>0</v>
      </c>
      <c r="K1045" s="138">
        <v>0</v>
      </c>
      <c r="L1045" s="138">
        <v>0</v>
      </c>
      <c r="M1045" s="138">
        <v>121.2</v>
      </c>
      <c r="N1045" s="241">
        <v>0</v>
      </c>
      <c r="O1045" s="240">
        <v>999.7</v>
      </c>
      <c r="P1045" s="138">
        <v>878.5</v>
      </c>
      <c r="Q1045" s="139">
        <v>0</v>
      </c>
      <c r="R1045" s="139">
        <v>0</v>
      </c>
      <c r="S1045" s="138">
        <v>0</v>
      </c>
      <c r="T1045" s="139">
        <v>0</v>
      </c>
      <c r="U1045" s="139">
        <v>0</v>
      </c>
      <c r="V1045" s="139">
        <v>0</v>
      </c>
      <c r="W1045" s="139">
        <v>121.2</v>
      </c>
      <c r="X1045" s="242">
        <v>0</v>
      </c>
      <c r="Y1045" s="243">
        <v>881.05220000000008</v>
      </c>
      <c r="Z1045" s="139">
        <v>759.85220000000004</v>
      </c>
      <c r="AA1045" s="139">
        <v>0</v>
      </c>
      <c r="AB1045" s="139">
        <v>0</v>
      </c>
      <c r="AC1045" s="139">
        <v>0</v>
      </c>
      <c r="AD1045" s="149">
        <v>0</v>
      </c>
      <c r="AE1045" s="139">
        <v>0</v>
      </c>
      <c r="AF1045" s="139">
        <v>0</v>
      </c>
      <c r="AG1045" s="140">
        <v>121.2</v>
      </c>
      <c r="AH1045" s="142">
        <v>0</v>
      </c>
      <c r="AI1045" s="247">
        <v>-118.64779999999996</v>
      </c>
      <c r="AJ1045" s="138">
        <v>-118.64779999999996</v>
      </c>
      <c r="AK1045" s="138">
        <v>0</v>
      </c>
      <c r="AL1045" s="138">
        <v>0</v>
      </c>
      <c r="AM1045" s="138">
        <v>0</v>
      </c>
      <c r="AN1045" s="138">
        <v>0</v>
      </c>
      <c r="AO1045" s="138">
        <v>0</v>
      </c>
      <c r="AP1045" s="138">
        <v>0</v>
      </c>
      <c r="AQ1045" s="138">
        <v>0</v>
      </c>
      <c r="AR1045" s="241">
        <v>0</v>
      </c>
      <c r="AS1045" s="247">
        <v>88.131659497849355</v>
      </c>
      <c r="AT1045" s="138">
        <v>86.494274331246444</v>
      </c>
      <c r="AU1045" s="138">
        <v>0</v>
      </c>
      <c r="AV1045" s="138">
        <v>0</v>
      </c>
      <c r="AW1045" s="138">
        <v>0</v>
      </c>
      <c r="AX1045" s="138">
        <v>0</v>
      </c>
      <c r="AY1045" s="138">
        <v>0</v>
      </c>
      <c r="AZ1045" s="138">
        <v>0</v>
      </c>
      <c r="BA1045" s="138">
        <v>100</v>
      </c>
      <c r="BB1045" s="241">
        <v>0</v>
      </c>
    </row>
    <row r="1046" spans="1:54" s="174" customFormat="1" ht="18" customHeight="1" x14ac:dyDescent="0.25">
      <c r="A1046" s="244">
        <v>21</v>
      </c>
      <c r="B1046" s="245">
        <v>229200</v>
      </c>
      <c r="C1046" s="238">
        <v>1039</v>
      </c>
      <c r="D1046" s="239" t="s">
        <v>2090</v>
      </c>
      <c r="E1046" s="247">
        <v>4104.2</v>
      </c>
      <c r="F1046" s="138">
        <v>3614.2</v>
      </c>
      <c r="G1046" s="138">
        <v>0</v>
      </c>
      <c r="H1046" s="138">
        <v>0</v>
      </c>
      <c r="I1046" s="138">
        <v>0</v>
      </c>
      <c r="J1046" s="138">
        <v>0</v>
      </c>
      <c r="K1046" s="138">
        <v>0</v>
      </c>
      <c r="L1046" s="138">
        <v>0</v>
      </c>
      <c r="M1046" s="138">
        <v>490</v>
      </c>
      <c r="N1046" s="241">
        <v>0</v>
      </c>
      <c r="O1046" s="240">
        <v>4327.8999999999996</v>
      </c>
      <c r="P1046" s="138">
        <v>3837.9</v>
      </c>
      <c r="Q1046" s="139">
        <v>0</v>
      </c>
      <c r="R1046" s="139">
        <v>0</v>
      </c>
      <c r="S1046" s="138">
        <v>0</v>
      </c>
      <c r="T1046" s="139">
        <v>0</v>
      </c>
      <c r="U1046" s="139">
        <v>0</v>
      </c>
      <c r="V1046" s="139">
        <v>0</v>
      </c>
      <c r="W1046" s="139">
        <v>490</v>
      </c>
      <c r="X1046" s="242">
        <v>0</v>
      </c>
      <c r="Y1046" s="243">
        <v>3585.123</v>
      </c>
      <c r="Z1046" s="139">
        <v>3095.123</v>
      </c>
      <c r="AA1046" s="139">
        <v>0</v>
      </c>
      <c r="AB1046" s="139">
        <v>0</v>
      </c>
      <c r="AC1046" s="139">
        <v>0</v>
      </c>
      <c r="AD1046" s="149">
        <v>0</v>
      </c>
      <c r="AE1046" s="139">
        <v>0</v>
      </c>
      <c r="AF1046" s="139">
        <v>0</v>
      </c>
      <c r="AG1046" s="140">
        <v>490</v>
      </c>
      <c r="AH1046" s="142">
        <v>0</v>
      </c>
      <c r="AI1046" s="247">
        <v>-742.77699999999959</v>
      </c>
      <c r="AJ1046" s="138">
        <v>-742.77700000000004</v>
      </c>
      <c r="AK1046" s="138">
        <v>0</v>
      </c>
      <c r="AL1046" s="138">
        <v>0</v>
      </c>
      <c r="AM1046" s="138">
        <v>0</v>
      </c>
      <c r="AN1046" s="138">
        <v>0</v>
      </c>
      <c r="AO1046" s="138">
        <v>0</v>
      </c>
      <c r="AP1046" s="138">
        <v>0</v>
      </c>
      <c r="AQ1046" s="138">
        <v>0</v>
      </c>
      <c r="AR1046" s="241">
        <v>0</v>
      </c>
      <c r="AS1046" s="247">
        <v>82.837473139397872</v>
      </c>
      <c r="AT1046" s="138">
        <v>80.646264884442004</v>
      </c>
      <c r="AU1046" s="138">
        <v>0</v>
      </c>
      <c r="AV1046" s="138">
        <v>0</v>
      </c>
      <c r="AW1046" s="138">
        <v>0</v>
      </c>
      <c r="AX1046" s="138">
        <v>0</v>
      </c>
      <c r="AY1046" s="138">
        <v>0</v>
      </c>
      <c r="AZ1046" s="138">
        <v>0</v>
      </c>
      <c r="BA1046" s="138">
        <v>100</v>
      </c>
      <c r="BB1046" s="241">
        <v>0</v>
      </c>
    </row>
    <row r="1047" spans="1:54" s="174" customFormat="1" ht="18" customHeight="1" x14ac:dyDescent="0.25">
      <c r="A1047" s="244">
        <v>21</v>
      </c>
      <c r="B1047" s="245">
        <v>229200</v>
      </c>
      <c r="C1047" s="238">
        <v>1040</v>
      </c>
      <c r="D1047" s="239" t="s">
        <v>2063</v>
      </c>
      <c r="E1047" s="247">
        <v>43707.3</v>
      </c>
      <c r="F1047" s="138">
        <v>38249</v>
      </c>
      <c r="G1047" s="138">
        <v>0</v>
      </c>
      <c r="H1047" s="138">
        <v>1614</v>
      </c>
      <c r="I1047" s="138">
        <v>0</v>
      </c>
      <c r="J1047" s="138">
        <v>0</v>
      </c>
      <c r="K1047" s="138">
        <v>0</v>
      </c>
      <c r="L1047" s="138">
        <v>0</v>
      </c>
      <c r="M1047" s="138">
        <v>3844.3</v>
      </c>
      <c r="N1047" s="241">
        <v>0</v>
      </c>
      <c r="O1047" s="240">
        <v>45087.5</v>
      </c>
      <c r="P1047" s="138">
        <v>39533.199999999997</v>
      </c>
      <c r="Q1047" s="139">
        <v>0</v>
      </c>
      <c r="R1047" s="139">
        <v>0</v>
      </c>
      <c r="S1047" s="138">
        <v>1710</v>
      </c>
      <c r="T1047" s="139">
        <v>0</v>
      </c>
      <c r="U1047" s="139">
        <v>0</v>
      </c>
      <c r="V1047" s="139">
        <v>0</v>
      </c>
      <c r="W1047" s="139">
        <v>3844.3</v>
      </c>
      <c r="X1047" s="242">
        <v>0</v>
      </c>
      <c r="Y1047" s="243">
        <v>45087.5</v>
      </c>
      <c r="Z1047" s="139">
        <v>39533.199999999997</v>
      </c>
      <c r="AA1047" s="139">
        <v>0</v>
      </c>
      <c r="AB1047" s="139">
        <v>0</v>
      </c>
      <c r="AC1047" s="139">
        <v>1710</v>
      </c>
      <c r="AD1047" s="149">
        <v>0</v>
      </c>
      <c r="AE1047" s="139">
        <v>0</v>
      </c>
      <c r="AF1047" s="139">
        <v>0</v>
      </c>
      <c r="AG1047" s="140">
        <v>3844.3</v>
      </c>
      <c r="AH1047" s="142">
        <v>0</v>
      </c>
      <c r="AI1047" s="247">
        <v>0</v>
      </c>
      <c r="AJ1047" s="138">
        <v>0</v>
      </c>
      <c r="AK1047" s="138">
        <v>0</v>
      </c>
      <c r="AL1047" s="138">
        <v>0</v>
      </c>
      <c r="AM1047" s="138">
        <v>0</v>
      </c>
      <c r="AN1047" s="138">
        <v>0</v>
      </c>
      <c r="AO1047" s="138">
        <v>0</v>
      </c>
      <c r="AP1047" s="138">
        <v>0</v>
      </c>
      <c r="AQ1047" s="138">
        <v>0</v>
      </c>
      <c r="AR1047" s="241">
        <v>0</v>
      </c>
      <c r="AS1047" s="247">
        <v>100</v>
      </c>
      <c r="AT1047" s="138">
        <v>100</v>
      </c>
      <c r="AU1047" s="138">
        <v>0</v>
      </c>
      <c r="AV1047" s="138">
        <v>0</v>
      </c>
      <c r="AW1047" s="138">
        <v>100</v>
      </c>
      <c r="AX1047" s="138">
        <v>0</v>
      </c>
      <c r="AY1047" s="138">
        <v>0</v>
      </c>
      <c r="AZ1047" s="138">
        <v>0</v>
      </c>
      <c r="BA1047" s="138">
        <v>100</v>
      </c>
      <c r="BB1047" s="241">
        <v>0</v>
      </c>
    </row>
    <row r="1048" spans="1:54" s="174" customFormat="1" ht="18" customHeight="1" x14ac:dyDescent="0.25">
      <c r="A1048" s="244">
        <v>21</v>
      </c>
      <c r="B1048" s="245">
        <v>229200</v>
      </c>
      <c r="C1048" s="238">
        <v>1041</v>
      </c>
      <c r="D1048" s="239" t="s">
        <v>2091</v>
      </c>
      <c r="E1048" s="247">
        <v>1229.8999999999999</v>
      </c>
      <c r="F1048" s="138">
        <v>1040.0999999999999</v>
      </c>
      <c r="G1048" s="138">
        <v>0</v>
      </c>
      <c r="H1048" s="138">
        <v>0</v>
      </c>
      <c r="I1048" s="138">
        <v>0</v>
      </c>
      <c r="J1048" s="138">
        <v>0</v>
      </c>
      <c r="K1048" s="138">
        <v>0</v>
      </c>
      <c r="L1048" s="138">
        <v>0</v>
      </c>
      <c r="M1048" s="138">
        <v>189.8</v>
      </c>
      <c r="N1048" s="241">
        <v>0</v>
      </c>
      <c r="O1048" s="240">
        <v>1300.8000000000002</v>
      </c>
      <c r="P1048" s="138">
        <v>1111</v>
      </c>
      <c r="Q1048" s="139">
        <v>0</v>
      </c>
      <c r="R1048" s="139">
        <v>0</v>
      </c>
      <c r="S1048" s="138">
        <v>0</v>
      </c>
      <c r="T1048" s="139">
        <v>0</v>
      </c>
      <c r="U1048" s="139">
        <v>0</v>
      </c>
      <c r="V1048" s="139">
        <v>0</v>
      </c>
      <c r="W1048" s="139">
        <v>189.8</v>
      </c>
      <c r="X1048" s="242">
        <v>0</v>
      </c>
      <c r="Y1048" s="243">
        <v>1128.0257000000001</v>
      </c>
      <c r="Z1048" s="139">
        <v>938.22570000000007</v>
      </c>
      <c r="AA1048" s="139">
        <v>0</v>
      </c>
      <c r="AB1048" s="139">
        <v>0</v>
      </c>
      <c r="AC1048" s="139">
        <v>0</v>
      </c>
      <c r="AD1048" s="149">
        <v>0</v>
      </c>
      <c r="AE1048" s="139">
        <v>0</v>
      </c>
      <c r="AF1048" s="139">
        <v>0</v>
      </c>
      <c r="AG1048" s="140">
        <v>189.8</v>
      </c>
      <c r="AH1048" s="142">
        <v>0</v>
      </c>
      <c r="AI1048" s="247">
        <v>-172.77430000000004</v>
      </c>
      <c r="AJ1048" s="138">
        <v>-172.77429999999993</v>
      </c>
      <c r="AK1048" s="138">
        <v>0</v>
      </c>
      <c r="AL1048" s="138">
        <v>0</v>
      </c>
      <c r="AM1048" s="138">
        <v>0</v>
      </c>
      <c r="AN1048" s="138">
        <v>0</v>
      </c>
      <c r="AO1048" s="138">
        <v>0</v>
      </c>
      <c r="AP1048" s="138">
        <v>0</v>
      </c>
      <c r="AQ1048" s="138">
        <v>0</v>
      </c>
      <c r="AR1048" s="241">
        <v>0</v>
      </c>
      <c r="AS1048" s="247">
        <v>86.71784286592866</v>
      </c>
      <c r="AT1048" s="138">
        <v>84.448757875787578</v>
      </c>
      <c r="AU1048" s="138">
        <v>0</v>
      </c>
      <c r="AV1048" s="138">
        <v>0</v>
      </c>
      <c r="AW1048" s="138">
        <v>0</v>
      </c>
      <c r="AX1048" s="138">
        <v>0</v>
      </c>
      <c r="AY1048" s="138">
        <v>0</v>
      </c>
      <c r="AZ1048" s="138">
        <v>0</v>
      </c>
      <c r="BA1048" s="138">
        <v>100</v>
      </c>
      <c r="BB1048" s="241">
        <v>0</v>
      </c>
    </row>
    <row r="1049" spans="1:54" s="174" customFormat="1" ht="18" customHeight="1" x14ac:dyDescent="0.25">
      <c r="A1049" s="244">
        <v>21</v>
      </c>
      <c r="B1049" s="245">
        <v>229200</v>
      </c>
      <c r="C1049" s="238">
        <v>1042</v>
      </c>
      <c r="D1049" s="239" t="s">
        <v>2092</v>
      </c>
      <c r="E1049" s="247">
        <v>3706.4</v>
      </c>
      <c r="F1049" s="138">
        <v>3339.8</v>
      </c>
      <c r="G1049" s="138">
        <v>0</v>
      </c>
      <c r="H1049" s="138">
        <v>0</v>
      </c>
      <c r="I1049" s="138">
        <v>0</v>
      </c>
      <c r="J1049" s="138">
        <v>0</v>
      </c>
      <c r="K1049" s="138">
        <v>0</v>
      </c>
      <c r="L1049" s="138">
        <v>0</v>
      </c>
      <c r="M1049" s="138">
        <v>366.6</v>
      </c>
      <c r="N1049" s="241">
        <v>0</v>
      </c>
      <c r="O1049" s="240">
        <v>4031.4000000000019</v>
      </c>
      <c r="P1049" s="138">
        <v>3664.8</v>
      </c>
      <c r="Q1049" s="139">
        <v>0</v>
      </c>
      <c r="R1049" s="139">
        <v>0</v>
      </c>
      <c r="S1049" s="138">
        <v>0</v>
      </c>
      <c r="T1049" s="139">
        <v>0</v>
      </c>
      <c r="U1049" s="139">
        <v>0</v>
      </c>
      <c r="V1049" s="139">
        <v>0</v>
      </c>
      <c r="W1049" s="139">
        <v>366.6</v>
      </c>
      <c r="X1049" s="242">
        <v>0</v>
      </c>
      <c r="Y1049" s="243">
        <v>3665.5167999999999</v>
      </c>
      <c r="Z1049" s="139">
        <v>3298.9168</v>
      </c>
      <c r="AA1049" s="139">
        <v>0</v>
      </c>
      <c r="AB1049" s="139">
        <v>0</v>
      </c>
      <c r="AC1049" s="139">
        <v>0</v>
      </c>
      <c r="AD1049" s="149">
        <v>0</v>
      </c>
      <c r="AE1049" s="139">
        <v>0</v>
      </c>
      <c r="AF1049" s="139">
        <v>0</v>
      </c>
      <c r="AG1049" s="140">
        <v>366.6</v>
      </c>
      <c r="AH1049" s="142">
        <v>0</v>
      </c>
      <c r="AI1049" s="247">
        <v>-365.88320000000203</v>
      </c>
      <c r="AJ1049" s="138">
        <v>-365.88320000000022</v>
      </c>
      <c r="AK1049" s="138">
        <v>0</v>
      </c>
      <c r="AL1049" s="138">
        <v>0</v>
      </c>
      <c r="AM1049" s="138">
        <v>0</v>
      </c>
      <c r="AN1049" s="138">
        <v>0</v>
      </c>
      <c r="AO1049" s="138">
        <v>0</v>
      </c>
      <c r="AP1049" s="138">
        <v>0</v>
      </c>
      <c r="AQ1049" s="138">
        <v>0</v>
      </c>
      <c r="AR1049" s="241">
        <v>0</v>
      </c>
      <c r="AS1049" s="247">
        <v>90.924165302376309</v>
      </c>
      <c r="AT1049" s="138">
        <v>90.016284654005673</v>
      </c>
      <c r="AU1049" s="138">
        <v>0</v>
      </c>
      <c r="AV1049" s="138">
        <v>0</v>
      </c>
      <c r="AW1049" s="138">
        <v>0</v>
      </c>
      <c r="AX1049" s="138">
        <v>0</v>
      </c>
      <c r="AY1049" s="138">
        <v>0</v>
      </c>
      <c r="AZ1049" s="138">
        <v>0</v>
      </c>
      <c r="BA1049" s="138">
        <v>100</v>
      </c>
      <c r="BB1049" s="241">
        <v>0</v>
      </c>
    </row>
    <row r="1050" spans="1:54" s="174" customFormat="1" ht="18" customHeight="1" x14ac:dyDescent="0.25">
      <c r="A1050" s="244">
        <v>21</v>
      </c>
      <c r="B1050" s="245">
        <v>229200</v>
      </c>
      <c r="C1050" s="238">
        <v>1043</v>
      </c>
      <c r="D1050" s="239" t="s">
        <v>2093</v>
      </c>
      <c r="E1050" s="247">
        <v>2449.9</v>
      </c>
      <c r="F1050" s="138">
        <v>2036.5</v>
      </c>
      <c r="G1050" s="138">
        <v>0</v>
      </c>
      <c r="H1050" s="138">
        <v>0</v>
      </c>
      <c r="I1050" s="138">
        <v>0</v>
      </c>
      <c r="J1050" s="138">
        <v>0</v>
      </c>
      <c r="K1050" s="138">
        <v>0</v>
      </c>
      <c r="L1050" s="138">
        <v>0</v>
      </c>
      <c r="M1050" s="138">
        <v>413.4</v>
      </c>
      <c r="N1050" s="241">
        <v>0</v>
      </c>
      <c r="O1050" s="240">
        <v>2569.6999999999994</v>
      </c>
      <c r="P1050" s="138">
        <v>2156.2999999999997</v>
      </c>
      <c r="Q1050" s="139">
        <v>0</v>
      </c>
      <c r="R1050" s="139">
        <v>0</v>
      </c>
      <c r="S1050" s="138">
        <v>0</v>
      </c>
      <c r="T1050" s="139">
        <v>0</v>
      </c>
      <c r="U1050" s="139">
        <v>0</v>
      </c>
      <c r="V1050" s="139">
        <v>0</v>
      </c>
      <c r="W1050" s="139">
        <v>413.4</v>
      </c>
      <c r="X1050" s="242">
        <v>0</v>
      </c>
      <c r="Y1050" s="243">
        <v>2394.9434000000001</v>
      </c>
      <c r="Z1050" s="139">
        <v>1981.5434</v>
      </c>
      <c r="AA1050" s="139">
        <v>0</v>
      </c>
      <c r="AB1050" s="139">
        <v>0</v>
      </c>
      <c r="AC1050" s="139">
        <v>0</v>
      </c>
      <c r="AD1050" s="149">
        <v>0</v>
      </c>
      <c r="AE1050" s="139">
        <v>0</v>
      </c>
      <c r="AF1050" s="139">
        <v>0</v>
      </c>
      <c r="AG1050" s="140">
        <v>413.4</v>
      </c>
      <c r="AH1050" s="142">
        <v>0</v>
      </c>
      <c r="AI1050" s="247">
        <v>-174.75659999999925</v>
      </c>
      <c r="AJ1050" s="138">
        <v>-174.75659999999971</v>
      </c>
      <c r="AK1050" s="138">
        <v>0</v>
      </c>
      <c r="AL1050" s="138">
        <v>0</v>
      </c>
      <c r="AM1050" s="138">
        <v>0</v>
      </c>
      <c r="AN1050" s="138">
        <v>0</v>
      </c>
      <c r="AO1050" s="138">
        <v>0</v>
      </c>
      <c r="AP1050" s="138">
        <v>0</v>
      </c>
      <c r="AQ1050" s="138">
        <v>0</v>
      </c>
      <c r="AR1050" s="241">
        <v>0</v>
      </c>
      <c r="AS1050" s="247">
        <v>93.199338444176391</v>
      </c>
      <c r="AT1050" s="138">
        <v>91.895534016602525</v>
      </c>
      <c r="AU1050" s="138">
        <v>0</v>
      </c>
      <c r="AV1050" s="138">
        <v>0</v>
      </c>
      <c r="AW1050" s="138">
        <v>0</v>
      </c>
      <c r="AX1050" s="138">
        <v>0</v>
      </c>
      <c r="AY1050" s="138">
        <v>0</v>
      </c>
      <c r="AZ1050" s="138">
        <v>0</v>
      </c>
      <c r="BA1050" s="138">
        <v>100</v>
      </c>
      <c r="BB1050" s="241">
        <v>0</v>
      </c>
    </row>
    <row r="1051" spans="1:54" s="174" customFormat="1" ht="12.75" customHeight="1" x14ac:dyDescent="0.25">
      <c r="A1051" s="244">
        <v>0</v>
      </c>
      <c r="B1051" s="244"/>
      <c r="C1051" s="238">
        <v>1044</v>
      </c>
      <c r="D1051" s="239"/>
      <c r="E1051" s="240">
        <v>0</v>
      </c>
      <c r="F1051" s="138"/>
      <c r="G1051" s="138"/>
      <c r="H1051" s="138"/>
      <c r="I1051" s="138"/>
      <c r="J1051" s="138"/>
      <c r="K1051" s="138"/>
      <c r="L1051" s="138"/>
      <c r="M1051" s="138"/>
      <c r="N1051" s="241"/>
      <c r="O1051" s="240">
        <v>0</v>
      </c>
      <c r="P1051" s="138">
        <v>0</v>
      </c>
      <c r="Q1051" s="139"/>
      <c r="R1051" s="139"/>
      <c r="S1051" s="138">
        <v>0</v>
      </c>
      <c r="T1051" s="139">
        <v>0</v>
      </c>
      <c r="U1051" s="139"/>
      <c r="V1051" s="139"/>
      <c r="W1051" s="139"/>
      <c r="X1051" s="242"/>
      <c r="Y1051" s="243">
        <v>0</v>
      </c>
      <c r="Z1051" s="139">
        <v>0</v>
      </c>
      <c r="AA1051" s="139"/>
      <c r="AB1051" s="139"/>
      <c r="AC1051" s="139">
        <v>0</v>
      </c>
      <c r="AD1051" s="149">
        <v>0</v>
      </c>
      <c r="AE1051" s="139"/>
      <c r="AF1051" s="139"/>
      <c r="AG1051" s="140"/>
      <c r="AH1051" s="142"/>
      <c r="AI1051" s="240">
        <v>0</v>
      </c>
      <c r="AJ1051" s="138">
        <v>0</v>
      </c>
      <c r="AK1051" s="138">
        <v>0</v>
      </c>
      <c r="AL1051" s="138">
        <v>0</v>
      </c>
      <c r="AM1051" s="138">
        <v>0</v>
      </c>
      <c r="AN1051" s="138">
        <v>0</v>
      </c>
      <c r="AO1051" s="138">
        <v>0</v>
      </c>
      <c r="AP1051" s="138">
        <v>0</v>
      </c>
      <c r="AQ1051" s="138">
        <v>0</v>
      </c>
      <c r="AR1051" s="241">
        <v>0</v>
      </c>
      <c r="AS1051" s="240">
        <v>0</v>
      </c>
      <c r="AT1051" s="138">
        <v>0</v>
      </c>
      <c r="AU1051" s="138">
        <v>0</v>
      </c>
      <c r="AV1051" s="138">
        <v>0</v>
      </c>
      <c r="AW1051" s="138">
        <v>0</v>
      </c>
      <c r="AX1051" s="138">
        <v>0</v>
      </c>
      <c r="AY1051" s="138">
        <v>0</v>
      </c>
      <c r="AZ1051" s="138">
        <v>0</v>
      </c>
      <c r="BA1051" s="138">
        <v>0</v>
      </c>
      <c r="BB1051" s="241">
        <v>0</v>
      </c>
    </row>
    <row r="1052" spans="1:54" s="237" customFormat="1" ht="39.75" customHeight="1" thickBot="1" x14ac:dyDescent="0.25">
      <c r="A1052" s="244">
        <v>22</v>
      </c>
      <c r="B1052" s="245">
        <v>229600</v>
      </c>
      <c r="C1052" s="253">
        <v>1045</v>
      </c>
      <c r="D1052" s="254" t="s">
        <v>2094</v>
      </c>
      <c r="E1052" s="255">
        <v>442369.10000000003</v>
      </c>
      <c r="F1052" s="152">
        <v>375315</v>
      </c>
      <c r="G1052" s="152">
        <v>0</v>
      </c>
      <c r="H1052" s="152">
        <v>18449.900000000001</v>
      </c>
      <c r="I1052" s="152">
        <v>11298.7</v>
      </c>
      <c r="J1052" s="152">
        <v>0</v>
      </c>
      <c r="K1052" s="152">
        <v>0</v>
      </c>
      <c r="L1052" s="152">
        <v>1500</v>
      </c>
      <c r="M1052" s="152">
        <v>32602</v>
      </c>
      <c r="N1052" s="256">
        <v>3203.5</v>
      </c>
      <c r="O1052" s="255">
        <v>478793.80000000005</v>
      </c>
      <c r="P1052" s="152">
        <v>409745</v>
      </c>
      <c r="Q1052" s="153">
        <v>0</v>
      </c>
      <c r="R1052" s="153">
        <v>146.9</v>
      </c>
      <c r="S1052" s="152">
        <v>19401.5</v>
      </c>
      <c r="T1052" s="153">
        <v>11377.4</v>
      </c>
      <c r="U1052" s="153">
        <v>0</v>
      </c>
      <c r="V1052" s="153">
        <v>2317.5</v>
      </c>
      <c r="W1052" s="153">
        <v>32602</v>
      </c>
      <c r="X1052" s="257">
        <v>3203.5</v>
      </c>
      <c r="Y1052" s="258">
        <v>472375.43719999999</v>
      </c>
      <c r="Z1052" s="153">
        <v>407672.74799999996</v>
      </c>
      <c r="AA1052" s="153">
        <v>0</v>
      </c>
      <c r="AB1052" s="153">
        <v>134.04079999999999</v>
      </c>
      <c r="AC1052" s="153">
        <v>18947.071600000003</v>
      </c>
      <c r="AD1052" s="153">
        <v>9486.0717000000004</v>
      </c>
      <c r="AE1052" s="153">
        <v>0</v>
      </c>
      <c r="AF1052" s="153">
        <v>1462.162</v>
      </c>
      <c r="AG1052" s="155">
        <v>31469.843099999998</v>
      </c>
      <c r="AH1052" s="259">
        <v>3203.5</v>
      </c>
      <c r="AI1052" s="255">
        <v>-6418.3628000000608</v>
      </c>
      <c r="AJ1052" s="152">
        <v>-2072.2520000000368</v>
      </c>
      <c r="AK1052" s="152">
        <v>0</v>
      </c>
      <c r="AL1052" s="152">
        <v>-12.859200000000016</v>
      </c>
      <c r="AM1052" s="152">
        <v>-454.42839999999705</v>
      </c>
      <c r="AN1052" s="152">
        <v>-1891.3282999999992</v>
      </c>
      <c r="AO1052" s="152">
        <v>0</v>
      </c>
      <c r="AP1052" s="152">
        <v>-855.33799999999997</v>
      </c>
      <c r="AQ1052" s="152">
        <v>-1132.1569000000018</v>
      </c>
      <c r="AR1052" s="256">
        <v>0</v>
      </c>
      <c r="AS1052" s="255">
        <v>98.659472449309064</v>
      </c>
      <c r="AT1052" s="152">
        <v>99.494258136157839</v>
      </c>
      <c r="AU1052" s="152">
        <v>0</v>
      </c>
      <c r="AV1052" s="152">
        <v>91.246289993192647</v>
      </c>
      <c r="AW1052" s="152">
        <v>97.657766667525721</v>
      </c>
      <c r="AX1052" s="152">
        <v>83.376445409320226</v>
      </c>
      <c r="AY1052" s="152">
        <v>0</v>
      </c>
      <c r="AZ1052" s="152">
        <v>63.092211434735709</v>
      </c>
      <c r="BA1052" s="152">
        <v>96.527339120299359</v>
      </c>
      <c r="BB1052" s="256">
        <v>100</v>
      </c>
    </row>
    <row r="1053" spans="1:54" s="237" customFormat="1" ht="27" customHeight="1" x14ac:dyDescent="0.2">
      <c r="A1053" s="244"/>
      <c r="B1053" s="245"/>
      <c r="C1053" s="244"/>
      <c r="D1053" s="260"/>
      <c r="E1053" s="261"/>
      <c r="F1053" s="261"/>
      <c r="G1053" s="261"/>
      <c r="H1053" s="261"/>
      <c r="I1053" s="261"/>
      <c r="J1053" s="261"/>
      <c r="K1053" s="261"/>
      <c r="L1053" s="261"/>
      <c r="M1053" s="261"/>
      <c r="N1053" s="261"/>
      <c r="O1053" s="261"/>
      <c r="P1053" s="261"/>
      <c r="Q1053" s="262"/>
      <c r="R1053" s="262"/>
      <c r="S1053" s="261"/>
      <c r="T1053" s="262"/>
      <c r="U1053" s="262"/>
      <c r="V1053" s="262"/>
      <c r="W1053" s="262"/>
      <c r="X1053" s="262"/>
      <c r="Y1053" s="262"/>
      <c r="Z1053" s="262"/>
      <c r="AA1053" s="262"/>
      <c r="AB1053" s="262"/>
      <c r="AC1053" s="262"/>
      <c r="AD1053" s="262"/>
      <c r="AE1053" s="262"/>
      <c r="AF1053" s="262"/>
      <c r="AG1053" s="263"/>
      <c r="AH1053" s="263"/>
      <c r="AI1053" s="261"/>
      <c r="AJ1053" s="261"/>
      <c r="AK1053" s="261"/>
      <c r="AL1053" s="261"/>
      <c r="AM1053" s="261"/>
      <c r="AN1053" s="261"/>
      <c r="AO1053" s="261"/>
      <c r="AP1053" s="261"/>
      <c r="AQ1053" s="261"/>
      <c r="AR1053" s="261"/>
      <c r="AS1053" s="261"/>
      <c r="AT1053" s="261"/>
      <c r="AU1053" s="261"/>
      <c r="AV1053" s="261"/>
      <c r="AW1053" s="261"/>
      <c r="AX1053" s="261"/>
      <c r="AY1053" s="261"/>
      <c r="AZ1053" s="261"/>
      <c r="BA1053" s="261"/>
      <c r="BB1053" s="261"/>
    </row>
    <row r="1054" spans="1:54" s="237" customFormat="1" ht="18.75" customHeight="1" x14ac:dyDescent="0.2">
      <c r="A1054" s="244"/>
      <c r="B1054" s="245"/>
      <c r="C1054" s="244"/>
      <c r="D1054" s="260"/>
      <c r="E1054" s="261"/>
      <c r="F1054" s="261"/>
      <c r="G1054" s="261"/>
      <c r="H1054" s="261"/>
      <c r="I1054" s="261"/>
      <c r="J1054" s="261"/>
      <c r="K1054" s="261"/>
      <c r="L1054" s="261"/>
      <c r="M1054" s="261"/>
      <c r="N1054" s="261"/>
      <c r="O1054" s="261"/>
      <c r="P1054" s="261"/>
      <c r="Q1054" s="262"/>
      <c r="R1054" s="262"/>
      <c r="S1054" s="261"/>
      <c r="T1054" s="262"/>
      <c r="U1054" s="262"/>
      <c r="V1054" s="262"/>
      <c r="W1054" s="262"/>
      <c r="X1054" s="262"/>
      <c r="Y1054" s="262"/>
      <c r="Z1054" s="262"/>
      <c r="AA1054" s="262"/>
      <c r="AB1054" s="262"/>
      <c r="AC1054" s="262"/>
      <c r="AD1054" s="262"/>
      <c r="AE1054" s="262"/>
      <c r="AF1054" s="262"/>
      <c r="AG1054" s="263"/>
      <c r="AH1054" s="263"/>
      <c r="AI1054" s="261"/>
      <c r="AJ1054" s="261"/>
      <c r="AK1054" s="261"/>
      <c r="AL1054" s="261"/>
      <c r="AM1054" s="261"/>
      <c r="AN1054" s="261"/>
      <c r="AO1054" s="261"/>
      <c r="AP1054" s="261"/>
      <c r="AQ1054" s="261"/>
      <c r="AR1054" s="261"/>
      <c r="AS1054" s="261"/>
      <c r="AT1054" s="261"/>
      <c r="AU1054" s="261"/>
      <c r="AV1054" s="261"/>
      <c r="AW1054" s="261"/>
      <c r="AX1054" s="261"/>
      <c r="AY1054" s="261"/>
      <c r="AZ1054" s="261"/>
      <c r="BA1054" s="261"/>
      <c r="BB1054" s="261"/>
    </row>
    <row r="1055" spans="1:54" s="185" customFormat="1" ht="12.75" customHeight="1" x14ac:dyDescent="0.25">
      <c r="A1055" s="178"/>
      <c r="B1055" s="178"/>
      <c r="C1055" s="178"/>
      <c r="D1055" s="264"/>
      <c r="E1055" s="71"/>
      <c r="F1055" s="71"/>
      <c r="G1055" s="71"/>
      <c r="H1055" s="71"/>
      <c r="I1055" s="71"/>
      <c r="J1055" s="71"/>
      <c r="K1055" s="71"/>
      <c r="L1055" s="71"/>
      <c r="M1055" s="71"/>
      <c r="N1055" s="71"/>
      <c r="O1055" s="265"/>
      <c r="P1055" s="265"/>
      <c r="Q1055" s="266"/>
      <c r="R1055" s="266"/>
      <c r="S1055" s="266"/>
      <c r="T1055" s="266"/>
      <c r="U1055" s="266"/>
      <c r="V1055" s="266"/>
      <c r="W1055" s="266"/>
      <c r="X1055" s="159"/>
      <c r="Y1055" s="267"/>
      <c r="Z1055" s="267"/>
      <c r="AA1055" s="266"/>
      <c r="AB1055" s="266"/>
      <c r="AC1055" s="266"/>
      <c r="AD1055" s="266"/>
      <c r="AE1055" s="266"/>
      <c r="AF1055" s="266"/>
      <c r="AG1055" s="4"/>
      <c r="AH1055" s="4"/>
      <c r="AI1055" s="192"/>
      <c r="AJ1055" s="192"/>
      <c r="AK1055" s="192"/>
      <c r="AL1055" s="192"/>
      <c r="AM1055" s="192"/>
      <c r="AN1055" s="192"/>
      <c r="AO1055" s="192"/>
      <c r="AP1055" s="192"/>
      <c r="AQ1055" s="192"/>
      <c r="AR1055" s="192"/>
      <c r="AS1055" s="192"/>
      <c r="AT1055" s="192"/>
      <c r="AU1055" s="192"/>
      <c r="AV1055" s="192"/>
      <c r="AW1055" s="192"/>
      <c r="AX1055" s="192"/>
      <c r="AY1055" s="192"/>
      <c r="AZ1055" s="192"/>
      <c r="BA1055" s="192"/>
      <c r="BB1055" s="268"/>
    </row>
    <row r="1056" spans="1:54" s="185" customFormat="1" ht="34.5" customHeight="1" x14ac:dyDescent="0.3">
      <c r="A1056" s="269"/>
      <c r="B1056" s="269"/>
      <c r="D1056" s="270" t="s">
        <v>2144</v>
      </c>
      <c r="E1056" s="270"/>
      <c r="F1056" s="270"/>
      <c r="G1056" s="270"/>
      <c r="H1056" s="270"/>
      <c r="I1056" s="270"/>
      <c r="J1056" s="271"/>
      <c r="K1056" s="272"/>
      <c r="L1056" s="272"/>
      <c r="M1056" s="273"/>
      <c r="N1056" s="85"/>
      <c r="O1056" s="274"/>
      <c r="P1056" s="275" t="s">
        <v>92</v>
      </c>
      <c r="Q1056" s="275"/>
      <c r="R1056" s="275"/>
      <c r="S1056" s="275"/>
      <c r="T1056" s="275"/>
      <c r="U1056" s="276"/>
      <c r="V1056" s="276"/>
      <c r="W1056" s="276"/>
      <c r="X1056" s="85"/>
      <c r="Y1056" s="277"/>
      <c r="Z1056" s="277"/>
      <c r="AA1056" s="278"/>
      <c r="AB1056" s="278"/>
      <c r="AC1056" s="278"/>
      <c r="AD1056" s="278"/>
      <c r="AE1056" s="278"/>
      <c r="AF1056" s="278"/>
      <c r="AG1056" s="278"/>
      <c r="AH1056" s="278"/>
      <c r="AI1056" s="277"/>
      <c r="AJ1056" s="277"/>
      <c r="AK1056" s="277"/>
      <c r="AL1056" s="277"/>
      <c r="AM1056" s="277"/>
      <c r="AN1056" s="277"/>
      <c r="AO1056" s="277"/>
      <c r="AP1056" s="277"/>
      <c r="AQ1056" s="277"/>
      <c r="AR1056" s="277"/>
      <c r="AS1056" s="277"/>
      <c r="AT1056" s="277"/>
      <c r="AU1056" s="277"/>
      <c r="AV1056" s="277"/>
      <c r="AW1056" s="277"/>
      <c r="AX1056" s="277"/>
      <c r="AY1056" s="277"/>
      <c r="AZ1056" s="277"/>
      <c r="BA1056" s="277"/>
      <c r="BB1056" s="279"/>
    </row>
    <row r="1057" spans="1:54" s="185" customFormat="1" ht="19.5" customHeight="1" x14ac:dyDescent="0.3">
      <c r="A1057" s="269"/>
      <c r="B1057" s="269"/>
      <c r="D1057" s="280"/>
      <c r="E1057" s="281"/>
      <c r="F1057" s="281"/>
      <c r="G1057" s="281"/>
      <c r="H1057" s="281"/>
      <c r="I1057" s="281"/>
      <c r="J1057" s="272"/>
      <c r="K1057" s="272"/>
      <c r="L1057" s="272"/>
      <c r="M1057" s="273"/>
      <c r="N1057" s="85"/>
      <c r="O1057" s="274"/>
      <c r="P1057" s="282"/>
      <c r="Q1057" s="282"/>
      <c r="R1057" s="282"/>
      <c r="S1057" s="282"/>
      <c r="T1057" s="282"/>
      <c r="U1057" s="276"/>
      <c r="V1057" s="276"/>
      <c r="W1057" s="276"/>
      <c r="X1057" s="85"/>
      <c r="Y1057" s="277"/>
      <c r="Z1057" s="277"/>
      <c r="AA1057" s="278"/>
      <c r="AB1057" s="278"/>
      <c r="AC1057" s="278"/>
      <c r="AD1057" s="278"/>
      <c r="AE1057" s="278"/>
      <c r="AF1057" s="278"/>
      <c r="AG1057" s="278"/>
      <c r="AH1057" s="278"/>
      <c r="AI1057" s="277"/>
      <c r="AJ1057" s="277"/>
      <c r="AK1057" s="277"/>
      <c r="AL1057" s="277"/>
      <c r="AM1057" s="277"/>
      <c r="AN1057" s="277"/>
      <c r="AO1057" s="277"/>
      <c r="AP1057" s="277"/>
      <c r="AQ1057" s="277"/>
      <c r="AR1057" s="277"/>
      <c r="AS1057" s="277"/>
      <c r="AT1057" s="277"/>
      <c r="AU1057" s="277"/>
      <c r="AV1057" s="277"/>
      <c r="AW1057" s="277"/>
      <c r="AX1057" s="277"/>
      <c r="AY1057" s="277"/>
      <c r="AZ1057" s="277"/>
      <c r="BA1057" s="277"/>
      <c r="BB1057" s="279"/>
    </row>
    <row r="1058" spans="1:54" s="185" customFormat="1" ht="34.5" customHeight="1" x14ac:dyDescent="0.3">
      <c r="A1058" s="269"/>
      <c r="B1058" s="269"/>
      <c r="D1058" s="283" t="s">
        <v>2145</v>
      </c>
      <c r="E1058" s="283"/>
      <c r="F1058" s="283"/>
      <c r="G1058" s="283"/>
      <c r="H1058" s="283"/>
      <c r="I1058" s="283"/>
      <c r="J1058" s="272"/>
      <c r="K1058" s="272"/>
      <c r="L1058" s="272"/>
      <c r="M1058" s="273"/>
      <c r="N1058" s="85"/>
      <c r="O1058" s="274"/>
      <c r="P1058" s="275" t="s">
        <v>87</v>
      </c>
      <c r="Q1058" s="275"/>
      <c r="R1058" s="275"/>
      <c r="S1058" s="275"/>
      <c r="T1058" s="275"/>
      <c r="U1058" s="276"/>
      <c r="V1058" s="276"/>
      <c r="W1058" s="276"/>
      <c r="X1058" s="85"/>
      <c r="Y1058" s="277"/>
      <c r="Z1058" s="277"/>
      <c r="AA1058" s="278"/>
      <c r="AB1058" s="278"/>
      <c r="AC1058" s="278"/>
      <c r="AD1058" s="278"/>
      <c r="AE1058" s="278"/>
      <c r="AF1058" s="278"/>
      <c r="AG1058" s="278"/>
      <c r="AH1058" s="278"/>
      <c r="AI1058" s="277"/>
      <c r="AJ1058" s="277"/>
      <c r="AK1058" s="277"/>
      <c r="AL1058" s="277"/>
      <c r="AM1058" s="277"/>
      <c r="AN1058" s="277"/>
      <c r="AO1058" s="277"/>
      <c r="AP1058" s="277"/>
      <c r="AQ1058" s="277"/>
      <c r="AR1058" s="277"/>
      <c r="AS1058" s="277"/>
      <c r="AT1058" s="277"/>
      <c r="AU1058" s="277"/>
      <c r="AV1058" s="277"/>
      <c r="AW1058" s="277"/>
      <c r="AX1058" s="277"/>
      <c r="AY1058" s="277"/>
      <c r="AZ1058" s="277"/>
      <c r="BA1058" s="277"/>
      <c r="BB1058" s="279"/>
    </row>
    <row r="1059" spans="1:54" s="185" customFormat="1" ht="19.5" customHeight="1" x14ac:dyDescent="0.3">
      <c r="A1059" s="269"/>
      <c r="B1059" s="269"/>
      <c r="D1059" s="280"/>
      <c r="E1059" s="284"/>
      <c r="F1059" s="284"/>
      <c r="G1059" s="284"/>
      <c r="H1059" s="284"/>
      <c r="I1059" s="284"/>
      <c r="J1059" s="272"/>
      <c r="K1059" s="272"/>
      <c r="L1059" s="272"/>
      <c r="M1059" s="273"/>
      <c r="N1059" s="85"/>
      <c r="O1059" s="274"/>
      <c r="P1059" s="282"/>
      <c r="Q1059" s="282"/>
      <c r="R1059" s="282"/>
      <c r="S1059" s="282"/>
      <c r="T1059" s="282"/>
      <c r="U1059" s="276"/>
      <c r="V1059" s="276"/>
      <c r="W1059" s="276"/>
      <c r="X1059" s="85"/>
      <c r="Y1059" s="277"/>
      <c r="Z1059" s="277"/>
      <c r="AA1059" s="278"/>
      <c r="AB1059" s="278"/>
      <c r="AC1059" s="278"/>
      <c r="AD1059" s="278"/>
      <c r="AE1059" s="278"/>
      <c r="AF1059" s="278"/>
      <c r="AG1059" s="278"/>
      <c r="AH1059" s="278"/>
      <c r="AI1059" s="277"/>
      <c r="AJ1059" s="277"/>
      <c r="AK1059" s="277"/>
      <c r="AL1059" s="277"/>
      <c r="AM1059" s="277"/>
      <c r="AN1059" s="277"/>
      <c r="AO1059" s="277"/>
      <c r="AP1059" s="277"/>
      <c r="AQ1059" s="277"/>
      <c r="AR1059" s="277"/>
      <c r="AS1059" s="277"/>
      <c r="AT1059" s="277"/>
      <c r="AU1059" s="277"/>
      <c r="AV1059" s="277"/>
      <c r="AW1059" s="277"/>
      <c r="AX1059" s="277"/>
      <c r="AY1059" s="277"/>
      <c r="AZ1059" s="277"/>
      <c r="BA1059" s="277"/>
      <c r="BB1059" s="279"/>
    </row>
    <row r="1060" spans="1:54" s="185" customFormat="1" ht="34.5" customHeight="1" x14ac:dyDescent="0.3">
      <c r="A1060" s="269"/>
      <c r="B1060" s="269"/>
      <c r="D1060" s="285" t="s">
        <v>2145</v>
      </c>
      <c r="E1060" s="285"/>
      <c r="F1060" s="285"/>
      <c r="G1060" s="285"/>
      <c r="H1060" s="285"/>
      <c r="I1060" s="285"/>
      <c r="J1060" s="272"/>
      <c r="K1060" s="272"/>
      <c r="L1060" s="272"/>
      <c r="M1060" s="273"/>
      <c r="N1060" s="85"/>
      <c r="O1060" s="274"/>
      <c r="P1060" s="275" t="s">
        <v>88</v>
      </c>
      <c r="Q1060" s="275"/>
      <c r="R1060" s="275"/>
      <c r="S1060" s="275"/>
      <c r="T1060" s="275"/>
      <c r="U1060" s="276"/>
      <c r="V1060" s="276"/>
      <c r="W1060" s="276"/>
      <c r="X1060" s="85"/>
      <c r="Y1060" s="277"/>
      <c r="Z1060" s="277"/>
      <c r="AA1060" s="278"/>
      <c r="AB1060" s="278"/>
      <c r="AC1060" s="278"/>
      <c r="AD1060" s="278"/>
      <c r="AE1060" s="278"/>
      <c r="AF1060" s="278"/>
      <c r="AG1060" s="278"/>
      <c r="AH1060" s="278"/>
      <c r="AI1060" s="277"/>
      <c r="AJ1060" s="277"/>
      <c r="AK1060" s="277"/>
      <c r="AL1060" s="277"/>
      <c r="AM1060" s="277"/>
      <c r="AN1060" s="277"/>
      <c r="AO1060" s="277"/>
      <c r="AP1060" s="277"/>
      <c r="AQ1060" s="277"/>
      <c r="AR1060" s="277"/>
      <c r="AS1060" s="277"/>
      <c r="AT1060" s="277"/>
      <c r="AU1060" s="277"/>
      <c r="AV1060" s="277"/>
      <c r="AW1060" s="277"/>
      <c r="AX1060" s="277"/>
      <c r="AY1060" s="277"/>
      <c r="AZ1060" s="277"/>
      <c r="BA1060" s="277"/>
      <c r="BB1060" s="279"/>
    </row>
    <row r="1061" spans="1:54" s="185" customFormat="1" ht="20.25" customHeight="1" x14ac:dyDescent="0.3">
      <c r="A1061" s="269"/>
      <c r="B1061" s="269"/>
      <c r="D1061" s="280"/>
      <c r="E1061" s="284"/>
      <c r="F1061" s="284"/>
      <c r="G1061" s="284"/>
      <c r="H1061" s="284"/>
      <c r="I1061" s="284"/>
      <c r="J1061" s="272"/>
      <c r="K1061" s="272"/>
      <c r="L1061" s="272"/>
      <c r="M1061" s="273"/>
      <c r="N1061" s="85"/>
      <c r="O1061" s="274"/>
      <c r="P1061" s="282"/>
      <c r="Q1061" s="282"/>
      <c r="R1061" s="282"/>
      <c r="S1061" s="282"/>
      <c r="T1061" s="282"/>
      <c r="U1061" s="276"/>
      <c r="V1061" s="276"/>
      <c r="W1061" s="276"/>
      <c r="X1061" s="85"/>
      <c r="Y1061" s="277"/>
      <c r="Z1061" s="277"/>
      <c r="AA1061" s="278"/>
      <c r="AB1061" s="278"/>
      <c r="AC1061" s="278"/>
      <c r="AD1061" s="278"/>
      <c r="AE1061" s="278"/>
      <c r="AF1061" s="278"/>
      <c r="AG1061" s="278"/>
      <c r="AH1061" s="278"/>
      <c r="AI1061" s="277"/>
      <c r="AJ1061" s="277"/>
      <c r="AK1061" s="277"/>
      <c r="AL1061" s="277"/>
      <c r="AM1061" s="277"/>
      <c r="AN1061" s="277"/>
      <c r="AO1061" s="277"/>
      <c r="AP1061" s="277"/>
      <c r="AQ1061" s="277"/>
      <c r="AR1061" s="277"/>
      <c r="AS1061" s="277"/>
      <c r="AT1061" s="277"/>
      <c r="AU1061" s="277"/>
      <c r="AV1061" s="277"/>
      <c r="AW1061" s="277"/>
      <c r="AX1061" s="277"/>
      <c r="AY1061" s="277"/>
      <c r="AZ1061" s="277"/>
      <c r="BA1061" s="277"/>
      <c r="BB1061" s="279"/>
    </row>
    <row r="1062" spans="1:54" s="185" customFormat="1" ht="38.25" customHeight="1" x14ac:dyDescent="0.3">
      <c r="A1062" s="269"/>
      <c r="B1062" s="269"/>
      <c r="D1062" s="286" t="s">
        <v>2146</v>
      </c>
      <c r="E1062" s="286"/>
      <c r="F1062" s="286"/>
      <c r="G1062" s="286"/>
      <c r="H1062" s="286"/>
      <c r="I1062" s="286"/>
      <c r="J1062" s="272"/>
      <c r="K1062" s="272"/>
      <c r="L1062" s="272"/>
      <c r="M1062" s="273"/>
      <c r="N1062" s="85"/>
      <c r="O1062" s="274"/>
      <c r="P1062" s="275" t="s">
        <v>1220</v>
      </c>
      <c r="Q1062" s="275"/>
      <c r="R1062" s="275"/>
      <c r="S1062" s="275"/>
      <c r="T1062" s="275"/>
      <c r="U1062" s="276"/>
      <c r="V1062" s="276"/>
      <c r="W1062" s="276"/>
      <c r="X1062" s="85"/>
      <c r="Y1062" s="277"/>
      <c r="Z1062" s="277"/>
      <c r="AA1062" s="278"/>
      <c r="AB1062" s="278"/>
      <c r="AC1062" s="278"/>
      <c r="AD1062" s="278"/>
      <c r="AE1062" s="278"/>
      <c r="AF1062" s="278"/>
      <c r="AG1062" s="278"/>
      <c r="AH1062" s="278"/>
      <c r="AI1062" s="277"/>
      <c r="AJ1062" s="277"/>
      <c r="AK1062" s="277"/>
      <c r="AL1062" s="277"/>
      <c r="AM1062" s="277"/>
      <c r="AN1062" s="277"/>
      <c r="AO1062" s="277"/>
      <c r="AP1062" s="277"/>
      <c r="AQ1062" s="277"/>
      <c r="AR1062" s="277"/>
      <c r="AS1062" s="277"/>
      <c r="AT1062" s="277"/>
      <c r="AU1062" s="277"/>
      <c r="AV1062" s="277"/>
      <c r="AW1062" s="277"/>
      <c r="AX1062" s="277"/>
      <c r="AY1062" s="277"/>
      <c r="AZ1062" s="277"/>
      <c r="BA1062" s="277"/>
      <c r="BB1062" s="279"/>
    </row>
    <row r="1063" spans="1:54" s="185" customFormat="1" ht="19.5" customHeight="1" x14ac:dyDescent="0.3">
      <c r="A1063" s="269"/>
      <c r="B1063" s="269"/>
      <c r="D1063" s="280"/>
      <c r="E1063" s="287"/>
      <c r="F1063" s="287"/>
      <c r="G1063" s="287"/>
      <c r="H1063" s="287"/>
      <c r="I1063" s="287"/>
      <c r="J1063" s="272"/>
      <c r="K1063" s="272"/>
      <c r="L1063" s="272"/>
      <c r="M1063" s="273"/>
      <c r="N1063" s="85"/>
      <c r="O1063" s="274"/>
      <c r="P1063" s="282"/>
      <c r="Q1063" s="282"/>
      <c r="R1063" s="282"/>
      <c r="S1063" s="282"/>
      <c r="T1063" s="282"/>
      <c r="U1063" s="276"/>
      <c r="V1063" s="276"/>
      <c r="W1063" s="276"/>
      <c r="X1063" s="85"/>
      <c r="Y1063" s="277"/>
      <c r="Z1063" s="277"/>
      <c r="AA1063" s="278"/>
      <c r="AB1063" s="278"/>
      <c r="AC1063" s="278"/>
      <c r="AD1063" s="278"/>
      <c r="AE1063" s="278"/>
      <c r="AF1063" s="278"/>
      <c r="AG1063" s="278"/>
      <c r="AH1063" s="278"/>
      <c r="AI1063" s="277"/>
      <c r="AJ1063" s="277"/>
      <c r="AK1063" s="277"/>
      <c r="AL1063" s="277"/>
      <c r="AM1063" s="277"/>
      <c r="AN1063" s="277"/>
      <c r="AO1063" s="277"/>
      <c r="AP1063" s="277"/>
      <c r="AQ1063" s="277"/>
      <c r="AR1063" s="277"/>
      <c r="AS1063" s="277"/>
      <c r="AT1063" s="277"/>
      <c r="AU1063" s="277"/>
      <c r="AV1063" s="277"/>
      <c r="AW1063" s="277"/>
      <c r="AX1063" s="277"/>
      <c r="AY1063" s="277"/>
      <c r="AZ1063" s="277"/>
      <c r="BA1063" s="277"/>
      <c r="BB1063" s="279"/>
    </row>
    <row r="1064" spans="1:54" s="185" customFormat="1" ht="33" customHeight="1" x14ac:dyDescent="0.3">
      <c r="A1064" s="269"/>
      <c r="B1064" s="269"/>
      <c r="D1064" s="285" t="s">
        <v>2147</v>
      </c>
      <c r="E1064" s="285"/>
      <c r="F1064" s="285"/>
      <c r="G1064" s="285"/>
      <c r="H1064" s="285"/>
      <c r="I1064" s="285"/>
      <c r="J1064" s="272"/>
      <c r="K1064" s="272"/>
      <c r="L1064" s="272"/>
      <c r="M1064" s="273"/>
      <c r="N1064" s="85"/>
      <c r="O1064" s="274"/>
      <c r="P1064" s="275" t="s">
        <v>90</v>
      </c>
      <c r="Q1064" s="275"/>
      <c r="R1064" s="275"/>
      <c r="S1064" s="275"/>
      <c r="T1064" s="275"/>
      <c r="U1064" s="276"/>
      <c r="V1064" s="276"/>
      <c r="W1064" s="276"/>
      <c r="X1064" s="85"/>
      <c r="Y1064" s="277"/>
      <c r="Z1064" s="277"/>
      <c r="AA1064" s="278"/>
      <c r="AB1064" s="278"/>
      <c r="AC1064" s="278"/>
      <c r="AD1064" s="278"/>
      <c r="AE1064" s="278"/>
      <c r="AF1064" s="278"/>
      <c r="AG1064" s="278"/>
      <c r="AH1064" s="278"/>
      <c r="AI1064" s="277"/>
      <c r="AJ1064" s="277"/>
      <c r="AK1064" s="277"/>
      <c r="AL1064" s="277"/>
      <c r="AM1064" s="277"/>
      <c r="AN1064" s="277"/>
      <c r="AO1064" s="277"/>
      <c r="AP1064" s="277"/>
      <c r="AQ1064" s="277"/>
      <c r="AR1064" s="277"/>
      <c r="AS1064" s="277"/>
      <c r="AT1064" s="277"/>
      <c r="AU1064" s="277"/>
      <c r="AV1064" s="277"/>
      <c r="AW1064" s="277"/>
      <c r="AX1064" s="277"/>
      <c r="AY1064" s="277"/>
      <c r="AZ1064" s="277"/>
      <c r="BA1064" s="277"/>
      <c r="BB1064" s="279"/>
    </row>
    <row r="1065" spans="1:54" s="185" customFormat="1" ht="20.25" customHeight="1" x14ac:dyDescent="0.3">
      <c r="A1065" s="269"/>
      <c r="B1065" s="269"/>
      <c r="D1065" s="280"/>
      <c r="E1065" s="284"/>
      <c r="F1065" s="284"/>
      <c r="G1065" s="284"/>
      <c r="H1065" s="284"/>
      <c r="I1065" s="284"/>
      <c r="J1065" s="272"/>
      <c r="K1065" s="272"/>
      <c r="L1065" s="272"/>
      <c r="M1065" s="273"/>
      <c r="N1065" s="85"/>
      <c r="O1065" s="274"/>
      <c r="P1065" s="282"/>
      <c r="Q1065" s="282"/>
      <c r="R1065" s="282"/>
      <c r="S1065" s="282"/>
      <c r="T1065" s="282"/>
      <c r="U1065" s="276"/>
      <c r="V1065" s="276"/>
      <c r="W1065" s="276"/>
      <c r="X1065" s="85"/>
      <c r="Y1065" s="277"/>
      <c r="Z1065" s="277"/>
      <c r="AA1065" s="278"/>
      <c r="AB1065" s="278"/>
      <c r="AC1065" s="278"/>
      <c r="AD1065" s="278"/>
      <c r="AE1065" s="278"/>
      <c r="AF1065" s="278"/>
      <c r="AG1065" s="278"/>
      <c r="AH1065" s="278"/>
      <c r="AI1065" s="277"/>
      <c r="AJ1065" s="277"/>
      <c r="AK1065" s="277"/>
      <c r="AL1065" s="277"/>
      <c r="AM1065" s="277"/>
      <c r="AN1065" s="277"/>
      <c r="AO1065" s="277"/>
      <c r="AP1065" s="277"/>
      <c r="AQ1065" s="277"/>
      <c r="AR1065" s="277"/>
      <c r="AS1065" s="277"/>
      <c r="AT1065" s="277"/>
      <c r="AU1065" s="277"/>
      <c r="AV1065" s="277"/>
      <c r="AW1065" s="277"/>
      <c r="AX1065" s="277"/>
      <c r="AY1065" s="277"/>
      <c r="AZ1065" s="277"/>
      <c r="BA1065" s="277"/>
      <c r="BB1065" s="279"/>
    </row>
    <row r="1066" spans="1:54" s="185" customFormat="1" ht="34.5" customHeight="1" x14ac:dyDescent="0.3">
      <c r="A1066" s="269"/>
      <c r="B1066" s="269"/>
      <c r="D1066" s="286" t="s">
        <v>2148</v>
      </c>
      <c r="E1066" s="286"/>
      <c r="F1066" s="286"/>
      <c r="G1066" s="286"/>
      <c r="H1066" s="286"/>
      <c r="I1066" s="286"/>
      <c r="J1066" s="272"/>
      <c r="K1066" s="272"/>
      <c r="L1066" s="272"/>
      <c r="M1066" s="273"/>
      <c r="N1066" s="85"/>
      <c r="O1066" s="274"/>
      <c r="P1066" s="275" t="s">
        <v>895</v>
      </c>
      <c r="Q1066" s="275"/>
      <c r="R1066" s="275"/>
      <c r="S1066" s="275"/>
      <c r="T1066" s="275"/>
      <c r="U1066" s="276"/>
      <c r="V1066" s="276"/>
      <c r="W1066" s="276"/>
      <c r="X1066" s="85"/>
      <c r="Y1066" s="277"/>
      <c r="Z1066" s="277"/>
      <c r="AA1066" s="278"/>
      <c r="AB1066" s="278"/>
      <c r="AC1066" s="278"/>
      <c r="AD1066" s="278"/>
      <c r="AE1066" s="278"/>
      <c r="AF1066" s="278"/>
      <c r="AG1066" s="278"/>
      <c r="AH1066" s="278"/>
      <c r="AI1066" s="277"/>
      <c r="AJ1066" s="277"/>
      <c r="AK1066" s="277"/>
      <c r="AL1066" s="277"/>
      <c r="AM1066" s="277"/>
      <c r="AN1066" s="277"/>
      <c r="AO1066" s="277"/>
      <c r="AP1066" s="277"/>
      <c r="AQ1066" s="277"/>
      <c r="AR1066" s="277"/>
      <c r="AS1066" s="277"/>
      <c r="AT1066" s="277"/>
      <c r="AU1066" s="277"/>
      <c r="AV1066" s="277"/>
      <c r="AW1066" s="277"/>
      <c r="AX1066" s="277"/>
      <c r="AY1066" s="277"/>
      <c r="AZ1066" s="277"/>
      <c r="BA1066" s="277"/>
      <c r="BB1066" s="279"/>
    </row>
    <row r="1067" spans="1:54" s="185" customFormat="1" ht="23.25" customHeight="1" x14ac:dyDescent="0.3">
      <c r="A1067" s="269"/>
      <c r="B1067" s="269"/>
      <c r="D1067" s="280"/>
      <c r="E1067" s="287"/>
      <c r="F1067" s="287"/>
      <c r="G1067" s="287"/>
      <c r="H1067" s="287"/>
      <c r="I1067" s="287"/>
      <c r="J1067" s="272"/>
      <c r="K1067" s="272"/>
      <c r="L1067" s="272"/>
      <c r="M1067" s="273"/>
      <c r="N1067" s="85"/>
      <c r="O1067" s="274"/>
      <c r="P1067" s="282"/>
      <c r="Q1067" s="282"/>
      <c r="R1067" s="282"/>
      <c r="S1067" s="282"/>
      <c r="T1067" s="282"/>
      <c r="U1067" s="276"/>
      <c r="V1067" s="276"/>
      <c r="W1067" s="276"/>
      <c r="X1067" s="85"/>
      <c r="Y1067" s="277"/>
      <c r="Z1067" s="277"/>
      <c r="AA1067" s="278"/>
      <c r="AB1067" s="278"/>
      <c r="AC1067" s="278"/>
      <c r="AD1067" s="278"/>
      <c r="AE1067" s="278"/>
      <c r="AF1067" s="278"/>
      <c r="AG1067" s="278"/>
      <c r="AH1067" s="278"/>
      <c r="AI1067" s="277"/>
      <c r="AJ1067" s="277"/>
      <c r="AK1067" s="277"/>
      <c r="AL1067" s="277"/>
      <c r="AM1067" s="277"/>
      <c r="AN1067" s="277"/>
      <c r="AO1067" s="277"/>
      <c r="AP1067" s="277"/>
      <c r="AQ1067" s="277"/>
      <c r="AR1067" s="277"/>
      <c r="AS1067" s="277"/>
      <c r="AT1067" s="277"/>
      <c r="AU1067" s="277"/>
      <c r="AV1067" s="277"/>
      <c r="AW1067" s="277"/>
      <c r="AX1067" s="277"/>
      <c r="AY1067" s="277"/>
      <c r="AZ1067" s="277"/>
      <c r="BA1067" s="277"/>
      <c r="BB1067" s="279"/>
    </row>
    <row r="1068" spans="1:54" s="185" customFormat="1" ht="48" customHeight="1" x14ac:dyDescent="0.3">
      <c r="A1068" s="269"/>
      <c r="B1068" s="269"/>
      <c r="D1068" s="285" t="s">
        <v>2149</v>
      </c>
      <c r="E1068" s="285"/>
      <c r="F1068" s="285"/>
      <c r="G1068" s="285"/>
      <c r="H1068" s="285"/>
      <c r="I1068" s="285"/>
      <c r="J1068" s="288"/>
      <c r="K1068" s="288"/>
      <c r="L1068" s="288"/>
      <c r="M1068" s="289"/>
      <c r="N1068" s="85"/>
      <c r="O1068" s="274"/>
      <c r="P1068" s="290" t="s">
        <v>2150</v>
      </c>
      <c r="Q1068" s="290"/>
      <c r="R1068" s="290"/>
      <c r="S1068" s="290"/>
      <c r="T1068" s="290"/>
      <c r="U1068" s="276"/>
      <c r="V1068" s="276"/>
      <c r="W1068" s="276"/>
      <c r="X1068" s="85"/>
      <c r="Y1068" s="277"/>
      <c r="Z1068" s="277"/>
      <c r="AA1068" s="278"/>
      <c r="AB1068" s="278"/>
      <c r="AC1068" s="278"/>
      <c r="AD1068" s="278"/>
      <c r="AE1068" s="278"/>
      <c r="AF1068" s="278"/>
      <c r="AG1068" s="278"/>
      <c r="AH1068" s="278"/>
      <c r="AI1068" s="277"/>
      <c r="AJ1068" s="277"/>
      <c r="AK1068" s="277"/>
      <c r="AL1068" s="277"/>
      <c r="AM1068" s="277"/>
      <c r="AN1068" s="277"/>
      <c r="AO1068" s="277"/>
      <c r="AP1068" s="277"/>
      <c r="AQ1068" s="277"/>
      <c r="AR1068" s="277"/>
      <c r="AS1068" s="277"/>
      <c r="AT1068" s="277"/>
      <c r="AU1068" s="277"/>
      <c r="AV1068" s="277"/>
      <c r="AW1068" s="277"/>
      <c r="AX1068" s="277"/>
      <c r="AY1068" s="277"/>
      <c r="AZ1068" s="277"/>
      <c r="BA1068" s="277"/>
      <c r="BB1068" s="279"/>
    </row>
    <row r="1069" spans="1:54" s="185" customFormat="1" ht="18" customHeight="1" x14ac:dyDescent="0.3">
      <c r="A1069" s="269"/>
      <c r="B1069" s="269"/>
      <c r="D1069" s="280"/>
      <c r="E1069" s="284"/>
      <c r="F1069" s="284"/>
      <c r="G1069" s="284"/>
      <c r="H1069" s="284"/>
      <c r="I1069" s="284"/>
      <c r="J1069" s="288"/>
      <c r="K1069" s="288"/>
      <c r="L1069" s="288"/>
      <c r="M1069" s="289"/>
      <c r="N1069" s="85"/>
      <c r="O1069" s="274"/>
      <c r="P1069" s="291"/>
      <c r="Q1069" s="291"/>
      <c r="R1069" s="291"/>
      <c r="S1069" s="291"/>
      <c r="T1069" s="291"/>
      <c r="U1069" s="276"/>
      <c r="V1069" s="276"/>
      <c r="W1069" s="276"/>
      <c r="X1069" s="85"/>
      <c r="Y1069" s="277"/>
      <c r="Z1069" s="277"/>
      <c r="AA1069" s="278"/>
      <c r="AB1069" s="278"/>
      <c r="AC1069" s="278"/>
      <c r="AD1069" s="278"/>
      <c r="AE1069" s="278"/>
      <c r="AF1069" s="278"/>
      <c r="AG1069" s="278"/>
      <c r="AH1069" s="278"/>
      <c r="AI1069" s="277"/>
      <c r="AJ1069" s="277"/>
      <c r="AK1069" s="277"/>
      <c r="AL1069" s="277"/>
      <c r="AM1069" s="277"/>
      <c r="AN1069" s="277"/>
      <c r="AO1069" s="277"/>
      <c r="AP1069" s="277"/>
      <c r="AQ1069" s="277"/>
      <c r="AR1069" s="277"/>
      <c r="AS1069" s="277"/>
      <c r="AT1069" s="277"/>
      <c r="AU1069" s="277"/>
      <c r="AV1069" s="277"/>
      <c r="AW1069" s="277"/>
      <c r="AX1069" s="277"/>
      <c r="AY1069" s="277"/>
      <c r="AZ1069" s="277"/>
      <c r="BA1069" s="277"/>
      <c r="BB1069" s="279"/>
    </row>
    <row r="1070" spans="1:54" s="185" customFormat="1" ht="34.5" customHeight="1" x14ac:dyDescent="0.3">
      <c r="A1070" s="269"/>
      <c r="B1070" s="269"/>
      <c r="D1070" s="286" t="s">
        <v>2151</v>
      </c>
      <c r="E1070" s="286"/>
      <c r="F1070" s="286"/>
      <c r="G1070" s="286"/>
      <c r="H1070" s="286"/>
      <c r="I1070" s="286"/>
      <c r="J1070" s="288"/>
      <c r="K1070" s="288"/>
      <c r="L1070" s="288"/>
      <c r="M1070" s="289"/>
      <c r="N1070" s="85"/>
      <c r="O1070" s="274"/>
      <c r="P1070" s="290" t="s">
        <v>91</v>
      </c>
      <c r="Q1070" s="290"/>
      <c r="R1070" s="290"/>
      <c r="S1070" s="290"/>
      <c r="T1070" s="290"/>
      <c r="U1070" s="292"/>
      <c r="V1070" s="292"/>
      <c r="W1070" s="292"/>
      <c r="X1070" s="85"/>
      <c r="Y1070" s="277"/>
      <c r="Z1070" s="277"/>
      <c r="AA1070" s="278"/>
      <c r="AB1070" s="278"/>
      <c r="AC1070" s="278"/>
      <c r="AD1070" s="278"/>
      <c r="AE1070" s="278"/>
      <c r="AF1070" s="278"/>
      <c r="AG1070" s="278"/>
      <c r="AH1070" s="278"/>
      <c r="AI1070" s="277"/>
      <c r="AJ1070" s="277"/>
      <c r="AK1070" s="277"/>
      <c r="AL1070" s="277"/>
      <c r="AM1070" s="277"/>
      <c r="AN1070" s="277"/>
      <c r="AO1070" s="277"/>
      <c r="AP1070" s="277"/>
      <c r="AQ1070" s="277"/>
      <c r="AR1070" s="277"/>
      <c r="AS1070" s="277"/>
      <c r="AT1070" s="277"/>
      <c r="AU1070" s="277"/>
      <c r="AV1070" s="277"/>
      <c r="AW1070" s="277"/>
      <c r="AX1070" s="277"/>
      <c r="AY1070" s="277"/>
      <c r="AZ1070" s="277"/>
      <c r="BA1070" s="277"/>
      <c r="BB1070" s="279"/>
    </row>
  </sheetData>
  <mergeCells count="38">
    <mergeCell ref="D1066:I1066"/>
    <mergeCell ref="P1066:T1066"/>
    <mergeCell ref="D1068:I1068"/>
    <mergeCell ref="P1068:T1068"/>
    <mergeCell ref="D1070:I1070"/>
    <mergeCell ref="P1070:T1070"/>
    <mergeCell ref="D1060:I1060"/>
    <mergeCell ref="P1060:T1060"/>
    <mergeCell ref="D1062:I1062"/>
    <mergeCell ref="P1062:T1062"/>
    <mergeCell ref="D1064:I1064"/>
    <mergeCell ref="P1064:T1064"/>
    <mergeCell ref="AS5:AS6"/>
    <mergeCell ref="AT5:BB5"/>
    <mergeCell ref="D1056:I1056"/>
    <mergeCell ref="P1056:T1056"/>
    <mergeCell ref="D1058:I1058"/>
    <mergeCell ref="P1058:T1058"/>
    <mergeCell ref="AI4:AR4"/>
    <mergeCell ref="AS4:BB4"/>
    <mergeCell ref="E5:E6"/>
    <mergeCell ref="F5:N5"/>
    <mergeCell ref="O5:O6"/>
    <mergeCell ref="Q5:X5"/>
    <mergeCell ref="Y5:Y6"/>
    <mergeCell ref="AA5:AH5"/>
    <mergeCell ref="AI5:AI6"/>
    <mergeCell ref="AJ5:AR5"/>
    <mergeCell ref="L1:AR1"/>
    <mergeCell ref="AU1:AW1"/>
    <mergeCell ref="A3:A6"/>
    <mergeCell ref="B3:B6"/>
    <mergeCell ref="C3:C6"/>
    <mergeCell ref="D3:D6"/>
    <mergeCell ref="E3:N4"/>
    <mergeCell ref="O3:X4"/>
    <mergeCell ref="Y3:AH4"/>
    <mergeCell ref="AI3:BB3"/>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1070"/>
  <sheetViews>
    <sheetView topLeftCell="B1" workbookViewId="0">
      <selection activeCell="G7" sqref="G7"/>
    </sheetView>
  </sheetViews>
  <sheetFormatPr defaultRowHeight="12.75" x14ac:dyDescent="0.2"/>
  <cols>
    <col min="1" max="1" width="7.140625" hidden="1" customWidth="1"/>
    <col min="2" max="2" width="5.140625" customWidth="1"/>
    <col min="3" max="3" width="15.28515625" customWidth="1"/>
    <col min="4" max="4" width="10.5703125" customWidth="1"/>
    <col min="5" max="6" width="13.42578125" customWidth="1"/>
    <col min="7" max="7" width="9.85546875" customWidth="1"/>
    <col min="8" max="8" width="11.7109375" customWidth="1"/>
    <col min="9" max="9" width="8.85546875" customWidth="1"/>
    <col min="10" max="10" width="10.7109375" customWidth="1"/>
    <col min="11" max="11" width="10" customWidth="1"/>
    <col min="12" max="12" width="13.5703125" customWidth="1"/>
    <col min="13" max="13" width="11.7109375" customWidth="1"/>
    <col min="14" max="14" width="11.140625" customWidth="1"/>
    <col min="15" max="15" width="12.85546875" customWidth="1"/>
    <col min="16" max="16" width="10.42578125" customWidth="1"/>
    <col min="18" max="18" width="11" customWidth="1"/>
    <col min="19" max="19" width="14.140625" customWidth="1"/>
    <col min="20" max="20" width="11" customWidth="1"/>
    <col min="21" max="22" width="11.42578125" customWidth="1"/>
    <col min="24" max="24" width="9.85546875" customWidth="1"/>
    <col min="25" max="25" width="9.140625" customWidth="1"/>
    <col min="26" max="26" width="14.28515625" customWidth="1"/>
    <col min="27" max="27" width="11.28515625" customWidth="1"/>
    <col min="28" max="28" width="10" customWidth="1"/>
    <col min="29" max="29" width="8.85546875" customWidth="1"/>
    <col min="33" max="33" width="13.28515625" customWidth="1"/>
    <col min="35" max="35" width="10.42578125" customWidth="1"/>
    <col min="37" max="37" width="7.7109375" customWidth="1"/>
    <col min="38" max="38" width="8.28515625" customWidth="1"/>
    <col min="39" max="39" width="4.85546875" customWidth="1"/>
  </cols>
  <sheetData>
    <row r="2" spans="1:39" ht="15.75" customHeight="1" x14ac:dyDescent="0.25">
      <c r="I2" s="293"/>
      <c r="J2" s="293"/>
      <c r="K2" s="293"/>
      <c r="L2" s="293"/>
      <c r="M2" s="293"/>
      <c r="N2" s="293"/>
      <c r="O2" s="293"/>
      <c r="P2" s="293"/>
      <c r="Q2" s="293"/>
      <c r="R2" s="293"/>
      <c r="S2" s="293"/>
      <c r="AI2" s="294" t="s">
        <v>2152</v>
      </c>
    </row>
    <row r="3" spans="1:39" ht="51" customHeight="1" x14ac:dyDescent="0.25">
      <c r="H3" s="295" t="s">
        <v>2153</v>
      </c>
      <c r="I3" s="295"/>
      <c r="J3" s="295"/>
      <c r="K3" s="295"/>
      <c r="L3" s="295"/>
      <c r="M3" s="295"/>
      <c r="N3" s="295"/>
      <c r="O3" s="295"/>
      <c r="P3" s="295"/>
      <c r="Q3" s="295"/>
      <c r="R3" s="295"/>
      <c r="S3" s="295"/>
    </row>
    <row r="4" spans="1:39" ht="11.25" customHeight="1" thickBot="1" x14ac:dyDescent="0.25">
      <c r="H4" s="296"/>
      <c r="I4" s="296"/>
      <c r="J4" s="296"/>
      <c r="K4" s="296"/>
      <c r="L4" s="296"/>
      <c r="M4" s="296"/>
      <c r="N4" s="296"/>
      <c r="AG4" t="s">
        <v>2154</v>
      </c>
    </row>
    <row r="5" spans="1:39" ht="21.75" customHeight="1" x14ac:dyDescent="0.2">
      <c r="A5" s="297"/>
      <c r="B5" s="298"/>
      <c r="C5" s="299"/>
      <c r="D5" s="300" t="s">
        <v>1239</v>
      </c>
      <c r="E5" s="301"/>
      <c r="F5" s="301"/>
      <c r="G5" s="301"/>
      <c r="H5" s="301"/>
      <c r="I5" s="301"/>
      <c r="J5" s="301"/>
      <c r="K5" s="302" t="s">
        <v>1240</v>
      </c>
      <c r="L5" s="303"/>
      <c r="M5" s="303"/>
      <c r="N5" s="303"/>
      <c r="O5" s="303"/>
      <c r="P5" s="303"/>
      <c r="Q5" s="304"/>
      <c r="R5" s="300" t="s">
        <v>1241</v>
      </c>
      <c r="S5" s="301"/>
      <c r="T5" s="301"/>
      <c r="U5" s="301"/>
      <c r="V5" s="301"/>
      <c r="W5" s="301"/>
      <c r="X5" s="305"/>
      <c r="Y5" s="306" t="s">
        <v>1242</v>
      </c>
      <c r="Z5" s="306"/>
      <c r="AA5" s="306"/>
      <c r="AB5" s="306"/>
      <c r="AC5" s="306"/>
      <c r="AD5" s="306"/>
      <c r="AE5" s="306"/>
      <c r="AF5" s="306"/>
      <c r="AG5" s="306"/>
      <c r="AH5" s="306"/>
      <c r="AI5" s="306"/>
      <c r="AJ5" s="306"/>
      <c r="AK5" s="306"/>
      <c r="AL5" s="307"/>
    </row>
    <row r="6" spans="1:39" ht="15.75" customHeight="1" x14ac:dyDescent="0.2">
      <c r="A6" s="308"/>
      <c r="B6" s="309"/>
      <c r="C6" s="310"/>
      <c r="D6" s="311"/>
      <c r="E6" s="312"/>
      <c r="F6" s="312"/>
      <c r="G6" s="312"/>
      <c r="H6" s="312"/>
      <c r="I6" s="312"/>
      <c r="J6" s="312"/>
      <c r="K6" s="313"/>
      <c r="L6" s="314"/>
      <c r="M6" s="314"/>
      <c r="N6" s="314"/>
      <c r="O6" s="314"/>
      <c r="P6" s="314"/>
      <c r="Q6" s="315"/>
      <c r="R6" s="311"/>
      <c r="S6" s="312"/>
      <c r="T6" s="312"/>
      <c r="U6" s="312"/>
      <c r="V6" s="312"/>
      <c r="W6" s="312"/>
      <c r="X6" s="316"/>
      <c r="Y6" s="317" t="s">
        <v>2155</v>
      </c>
      <c r="Z6" s="318"/>
      <c r="AA6" s="318"/>
      <c r="AB6" s="318"/>
      <c r="AC6" s="318"/>
      <c r="AD6" s="318"/>
      <c r="AE6" s="319"/>
      <c r="AF6" s="320" t="s">
        <v>1244</v>
      </c>
      <c r="AG6" s="320"/>
      <c r="AH6" s="320"/>
      <c r="AI6" s="320"/>
      <c r="AJ6" s="320"/>
      <c r="AK6" s="320"/>
      <c r="AL6" s="321"/>
    </row>
    <row r="7" spans="1:39" s="185" customFormat="1" ht="294.75" customHeight="1" x14ac:dyDescent="0.25">
      <c r="A7" s="322" t="s">
        <v>2156</v>
      </c>
      <c r="B7" s="323"/>
      <c r="C7" s="324" t="s">
        <v>1238</v>
      </c>
      <c r="D7" s="325" t="s">
        <v>2104</v>
      </c>
      <c r="E7" s="119" t="s">
        <v>2157</v>
      </c>
      <c r="F7" s="119" t="s">
        <v>2158</v>
      </c>
      <c r="G7" s="119" t="s">
        <v>2159</v>
      </c>
      <c r="H7" s="119" t="s">
        <v>2160</v>
      </c>
      <c r="I7" s="119" t="s">
        <v>2161</v>
      </c>
      <c r="J7" s="122" t="s">
        <v>2162</v>
      </c>
      <c r="K7" s="326" t="s">
        <v>2104</v>
      </c>
      <c r="L7" s="119" t="s">
        <v>2157</v>
      </c>
      <c r="M7" s="119" t="s">
        <v>2158</v>
      </c>
      <c r="N7" s="119" t="s">
        <v>2159</v>
      </c>
      <c r="O7" s="119" t="s">
        <v>2160</v>
      </c>
      <c r="P7" s="119" t="s">
        <v>2163</v>
      </c>
      <c r="Q7" s="122" t="s">
        <v>2162</v>
      </c>
      <c r="R7" s="327" t="s">
        <v>2104</v>
      </c>
      <c r="S7" s="119" t="s">
        <v>2157</v>
      </c>
      <c r="T7" s="119" t="s">
        <v>2158</v>
      </c>
      <c r="U7" s="119" t="s">
        <v>2159</v>
      </c>
      <c r="V7" s="119" t="s">
        <v>2160</v>
      </c>
      <c r="W7" s="119" t="s">
        <v>2163</v>
      </c>
      <c r="X7" s="122" t="s">
        <v>2162</v>
      </c>
      <c r="Y7" s="325" t="s">
        <v>2104</v>
      </c>
      <c r="Z7" s="119" t="s">
        <v>2157</v>
      </c>
      <c r="AA7" s="119" t="s">
        <v>2158</v>
      </c>
      <c r="AB7" s="119" t="s">
        <v>2159</v>
      </c>
      <c r="AC7" s="119" t="s">
        <v>2160</v>
      </c>
      <c r="AD7" s="119" t="s">
        <v>2163</v>
      </c>
      <c r="AE7" s="122" t="s">
        <v>2162</v>
      </c>
      <c r="AF7" s="326" t="s">
        <v>2104</v>
      </c>
      <c r="AG7" s="119" t="s">
        <v>2157</v>
      </c>
      <c r="AH7" s="119" t="s">
        <v>2158</v>
      </c>
      <c r="AI7" s="119" t="s">
        <v>2159</v>
      </c>
      <c r="AJ7" s="119" t="s">
        <v>2160</v>
      </c>
      <c r="AK7" s="119" t="s">
        <v>2163</v>
      </c>
      <c r="AL7" s="122" t="s">
        <v>2162</v>
      </c>
    </row>
    <row r="8" spans="1:39" s="185" customFormat="1" ht="22.5" customHeight="1" x14ac:dyDescent="0.25">
      <c r="A8" s="328"/>
      <c r="B8" s="10"/>
      <c r="C8" s="220" t="s">
        <v>14</v>
      </c>
      <c r="D8" s="222" t="s">
        <v>2164</v>
      </c>
      <c r="E8" s="128">
        <v>3</v>
      </c>
      <c r="F8" s="128">
        <v>4</v>
      </c>
      <c r="G8" s="128">
        <v>5</v>
      </c>
      <c r="H8" s="128">
        <v>6</v>
      </c>
      <c r="I8" s="128">
        <v>7</v>
      </c>
      <c r="J8" s="329">
        <v>8</v>
      </c>
      <c r="K8" s="222" t="s">
        <v>2165</v>
      </c>
      <c r="L8" s="128">
        <v>10</v>
      </c>
      <c r="M8" s="128">
        <v>11</v>
      </c>
      <c r="N8" s="128">
        <v>12</v>
      </c>
      <c r="O8" s="128">
        <v>13</v>
      </c>
      <c r="P8" s="128" t="s">
        <v>22</v>
      </c>
      <c r="Q8" s="129">
        <v>15</v>
      </c>
      <c r="R8" s="222" t="s">
        <v>2166</v>
      </c>
      <c r="S8" s="128">
        <v>17</v>
      </c>
      <c r="T8" s="128">
        <v>18</v>
      </c>
      <c r="U8" s="128">
        <v>19</v>
      </c>
      <c r="V8" s="128">
        <v>20</v>
      </c>
      <c r="W8" s="128" t="s">
        <v>33</v>
      </c>
      <c r="X8" s="129">
        <v>22</v>
      </c>
      <c r="Y8" s="222" t="s">
        <v>2167</v>
      </c>
      <c r="Z8" s="128" t="s">
        <v>2168</v>
      </c>
      <c r="AA8" s="128" t="s">
        <v>2169</v>
      </c>
      <c r="AB8" s="128" t="s">
        <v>2170</v>
      </c>
      <c r="AC8" s="128" t="s">
        <v>2171</v>
      </c>
      <c r="AD8" s="128" t="s">
        <v>2172</v>
      </c>
      <c r="AE8" s="129" t="s">
        <v>2173</v>
      </c>
      <c r="AF8" s="225" t="s">
        <v>2174</v>
      </c>
      <c r="AG8" s="127" t="s">
        <v>2175</v>
      </c>
      <c r="AH8" s="127" t="s">
        <v>2176</v>
      </c>
      <c r="AI8" s="127" t="s">
        <v>2177</v>
      </c>
      <c r="AJ8" s="127" t="s">
        <v>2178</v>
      </c>
      <c r="AK8" s="127" t="s">
        <v>2179</v>
      </c>
      <c r="AL8" s="223" t="s">
        <v>2180</v>
      </c>
      <c r="AM8" s="330"/>
    </row>
    <row r="9" spans="1:39" s="336" customFormat="1" ht="30" customHeight="1" x14ac:dyDescent="0.2">
      <c r="A9" s="331"/>
      <c r="B9" s="332">
        <v>1</v>
      </c>
      <c r="C9" s="232" t="s">
        <v>1245</v>
      </c>
      <c r="D9" s="233">
        <v>249429.80000000002</v>
      </c>
      <c r="E9" s="132">
        <v>78665.400000000009</v>
      </c>
      <c r="F9" s="132">
        <v>65793</v>
      </c>
      <c r="G9" s="132">
        <v>34452</v>
      </c>
      <c r="H9" s="132">
        <v>44592.399999999994</v>
      </c>
      <c r="I9" s="132">
        <v>12318.6</v>
      </c>
      <c r="J9" s="333">
        <v>13608.4</v>
      </c>
      <c r="K9" s="333">
        <v>250273.40000000002</v>
      </c>
      <c r="L9" s="133">
        <v>78806.700000000012</v>
      </c>
      <c r="M9" s="133">
        <v>65793</v>
      </c>
      <c r="N9" s="133">
        <v>34452</v>
      </c>
      <c r="O9" s="133">
        <v>44592.399999999994</v>
      </c>
      <c r="P9" s="133">
        <v>12957.200000000003</v>
      </c>
      <c r="Q9" s="235">
        <v>13672.1</v>
      </c>
      <c r="R9" s="236">
        <v>199372.86610000001</v>
      </c>
      <c r="S9" s="133">
        <v>69661.715799999991</v>
      </c>
      <c r="T9" s="133">
        <v>53734.238500000007</v>
      </c>
      <c r="U9" s="133">
        <v>23872.468800000002</v>
      </c>
      <c r="V9" s="133">
        <v>31395.087</v>
      </c>
      <c r="W9" s="133">
        <v>11253.7456</v>
      </c>
      <c r="X9" s="235">
        <v>9455.6103999999996</v>
      </c>
      <c r="Y9" s="334">
        <f t="shared" ref="Y9:AE24" si="0">R9-K9</f>
        <v>-50900.533900000009</v>
      </c>
      <c r="Z9" s="134">
        <f t="shared" si="0"/>
        <v>-9144.9842000000208</v>
      </c>
      <c r="AA9" s="134">
        <f t="shared" si="0"/>
        <v>-12058.761499999993</v>
      </c>
      <c r="AB9" s="134">
        <f t="shared" si="0"/>
        <v>-10579.531199999998</v>
      </c>
      <c r="AC9" s="134">
        <f t="shared" si="0"/>
        <v>-13197.312999999995</v>
      </c>
      <c r="AD9" s="134">
        <f t="shared" si="0"/>
        <v>-1703.4544000000024</v>
      </c>
      <c r="AE9" s="134">
        <f t="shared" si="0"/>
        <v>-4216.4896000000008</v>
      </c>
      <c r="AF9" s="134">
        <f t="shared" ref="AF9:AL24" si="1">IF(K9=0,0,R9/K9*100)</f>
        <v>79.662028046128754</v>
      </c>
      <c r="AG9" s="134">
        <f t="shared" si="1"/>
        <v>88.395676763523895</v>
      </c>
      <c r="AH9" s="134">
        <f t="shared" si="1"/>
        <v>81.671664918760371</v>
      </c>
      <c r="AI9" s="134">
        <f t="shared" si="1"/>
        <v>69.29196795541624</v>
      </c>
      <c r="AJ9" s="134">
        <f t="shared" si="1"/>
        <v>70.404568939998754</v>
      </c>
      <c r="AK9" s="134">
        <f t="shared" si="1"/>
        <v>86.853221374988408</v>
      </c>
      <c r="AL9" s="335">
        <f t="shared" si="1"/>
        <v>69.159897894251785</v>
      </c>
    </row>
    <row r="10" spans="1:39" s="336" customFormat="1" ht="22.5" customHeight="1" x14ac:dyDescent="0.2">
      <c r="A10" s="331"/>
      <c r="B10" s="332">
        <v>2</v>
      </c>
      <c r="C10" s="232" t="s">
        <v>1265</v>
      </c>
      <c r="D10" s="233">
        <v>247166.7</v>
      </c>
      <c r="E10" s="132">
        <v>78665.400000000009</v>
      </c>
      <c r="F10" s="132">
        <v>65793</v>
      </c>
      <c r="G10" s="132">
        <v>34452</v>
      </c>
      <c r="H10" s="132">
        <v>44592.399999999994</v>
      </c>
      <c r="I10" s="132">
        <v>10055.5</v>
      </c>
      <c r="J10" s="333">
        <v>13608.4</v>
      </c>
      <c r="K10" s="333">
        <v>247928.40000000002</v>
      </c>
      <c r="L10" s="132">
        <v>78806.700000000012</v>
      </c>
      <c r="M10" s="132">
        <v>65793</v>
      </c>
      <c r="N10" s="132">
        <v>34452</v>
      </c>
      <c r="O10" s="132">
        <v>44592.399999999994</v>
      </c>
      <c r="P10" s="132">
        <v>10612.200000000003</v>
      </c>
      <c r="Q10" s="234">
        <v>13672.1</v>
      </c>
      <c r="R10" s="236">
        <v>197860.62810000003</v>
      </c>
      <c r="S10" s="132">
        <v>69661.715799999991</v>
      </c>
      <c r="T10" s="132">
        <v>53734.238500000007</v>
      </c>
      <c r="U10" s="132">
        <v>23872.468800000002</v>
      </c>
      <c r="V10" s="132">
        <v>31395.087</v>
      </c>
      <c r="W10" s="132">
        <v>9741.5076000000008</v>
      </c>
      <c r="X10" s="234">
        <v>9455.6103999999996</v>
      </c>
      <c r="Y10" s="334">
        <f t="shared" si="0"/>
        <v>-50067.771899999992</v>
      </c>
      <c r="Z10" s="134">
        <f t="shared" si="0"/>
        <v>-9144.9842000000208</v>
      </c>
      <c r="AA10" s="134">
        <f t="shared" si="0"/>
        <v>-12058.761499999993</v>
      </c>
      <c r="AB10" s="134">
        <f t="shared" si="0"/>
        <v>-10579.531199999998</v>
      </c>
      <c r="AC10" s="134">
        <f t="shared" si="0"/>
        <v>-13197.312999999995</v>
      </c>
      <c r="AD10" s="134">
        <f t="shared" si="0"/>
        <v>-870.69240000000173</v>
      </c>
      <c r="AE10" s="134">
        <f t="shared" si="0"/>
        <v>-4216.4896000000008</v>
      </c>
      <c r="AF10" s="134">
        <f t="shared" si="1"/>
        <v>79.805551965809485</v>
      </c>
      <c r="AG10" s="134">
        <f t="shared" si="1"/>
        <v>88.395676763523895</v>
      </c>
      <c r="AH10" s="134">
        <f t="shared" si="1"/>
        <v>81.671664918760371</v>
      </c>
      <c r="AI10" s="134">
        <f t="shared" si="1"/>
        <v>69.29196795541624</v>
      </c>
      <c r="AJ10" s="134">
        <f t="shared" si="1"/>
        <v>70.404568939998754</v>
      </c>
      <c r="AK10" s="134">
        <f t="shared" si="1"/>
        <v>91.795363826539258</v>
      </c>
      <c r="AL10" s="335">
        <f>IF(Q10=0,0,X10/Q10*100)</f>
        <v>69.159897894251785</v>
      </c>
    </row>
    <row r="11" spans="1:39" s="336" customFormat="1" ht="23.25" customHeight="1" x14ac:dyDescent="0.2">
      <c r="A11" s="331"/>
      <c r="B11" s="332">
        <v>3</v>
      </c>
      <c r="C11" s="232" t="s">
        <v>1266</v>
      </c>
      <c r="D11" s="233">
        <v>2263.1000000000004</v>
      </c>
      <c r="E11" s="132">
        <v>0</v>
      </c>
      <c r="F11" s="132">
        <v>0</v>
      </c>
      <c r="G11" s="132">
        <v>0</v>
      </c>
      <c r="H11" s="132">
        <v>0</v>
      </c>
      <c r="I11" s="132">
        <v>2263.1000000000004</v>
      </c>
      <c r="J11" s="333">
        <v>0</v>
      </c>
      <c r="K11" s="333">
        <v>2345.0000000000005</v>
      </c>
      <c r="L11" s="132">
        <v>0</v>
      </c>
      <c r="M11" s="132">
        <v>0</v>
      </c>
      <c r="N11" s="132">
        <v>0</v>
      </c>
      <c r="O11" s="132">
        <v>0</v>
      </c>
      <c r="P11" s="132">
        <v>2345.0000000000005</v>
      </c>
      <c r="Q11" s="234">
        <v>0</v>
      </c>
      <c r="R11" s="236">
        <v>1512.2379999999996</v>
      </c>
      <c r="S11" s="132">
        <v>0</v>
      </c>
      <c r="T11" s="132">
        <v>0</v>
      </c>
      <c r="U11" s="132">
        <v>0</v>
      </c>
      <c r="V11" s="132">
        <v>0</v>
      </c>
      <c r="W11" s="132">
        <v>1512.2379999999998</v>
      </c>
      <c r="X11" s="234">
        <v>0</v>
      </c>
      <c r="Y11" s="334">
        <f t="shared" si="0"/>
        <v>-832.76200000000085</v>
      </c>
      <c r="Z11" s="134">
        <f t="shared" si="0"/>
        <v>0</v>
      </c>
      <c r="AA11" s="134">
        <f t="shared" si="0"/>
        <v>0</v>
      </c>
      <c r="AB11" s="134">
        <f t="shared" si="0"/>
        <v>0</v>
      </c>
      <c r="AC11" s="134">
        <f t="shared" si="0"/>
        <v>0</v>
      </c>
      <c r="AD11" s="134">
        <f t="shared" si="0"/>
        <v>-832.76200000000063</v>
      </c>
      <c r="AE11" s="134">
        <f t="shared" si="0"/>
        <v>0</v>
      </c>
      <c r="AF11" s="134">
        <f t="shared" si="1"/>
        <v>64.487761194029829</v>
      </c>
      <c r="AG11" s="134">
        <f t="shared" si="1"/>
        <v>0</v>
      </c>
      <c r="AH11" s="134">
        <f t="shared" si="1"/>
        <v>0</v>
      </c>
      <c r="AI11" s="134">
        <f t="shared" si="1"/>
        <v>0</v>
      </c>
      <c r="AJ11" s="134">
        <f t="shared" si="1"/>
        <v>0</v>
      </c>
      <c r="AK11" s="134">
        <f t="shared" si="1"/>
        <v>64.487761194029829</v>
      </c>
      <c r="AL11" s="335">
        <f>IF(Q11=0,0,X11/Q11*100)</f>
        <v>0</v>
      </c>
    </row>
    <row r="12" spans="1:39" s="185" customFormat="1" ht="12.75" customHeight="1" x14ac:dyDescent="0.25">
      <c r="A12" s="337"/>
      <c r="B12" s="338">
        <v>4</v>
      </c>
      <c r="C12" s="239"/>
      <c r="D12" s="240"/>
      <c r="E12" s="138"/>
      <c r="F12" s="138"/>
      <c r="G12" s="138"/>
      <c r="H12" s="138"/>
      <c r="I12" s="138"/>
      <c r="J12" s="339"/>
      <c r="K12" s="339">
        <v>0</v>
      </c>
      <c r="L12" s="340"/>
      <c r="M12" s="340"/>
      <c r="N12" s="340"/>
      <c r="O12" s="340"/>
      <c r="P12" s="144">
        <v>0</v>
      </c>
      <c r="Q12" s="341"/>
      <c r="R12" s="342">
        <v>0</v>
      </c>
      <c r="S12" s="340"/>
      <c r="T12" s="340"/>
      <c r="U12" s="340"/>
      <c r="V12" s="340"/>
      <c r="W12" s="340">
        <v>0</v>
      </c>
      <c r="X12" s="343"/>
      <c r="Y12" s="344">
        <f t="shared" si="0"/>
        <v>0</v>
      </c>
      <c r="Z12" s="12"/>
      <c r="AA12" s="12"/>
      <c r="AB12" s="12"/>
      <c r="AC12" s="12"/>
      <c r="AD12" s="15">
        <f t="shared" si="0"/>
        <v>0</v>
      </c>
      <c r="AE12" s="12"/>
      <c r="AF12" s="12"/>
      <c r="AG12" s="12"/>
      <c r="AH12" s="12"/>
      <c r="AI12" s="12"/>
      <c r="AJ12" s="12"/>
      <c r="AK12" s="15">
        <f t="shared" si="1"/>
        <v>0</v>
      </c>
      <c r="AL12" s="343"/>
    </row>
    <row r="13" spans="1:39" s="185" customFormat="1" ht="12.75" customHeight="1" x14ac:dyDescent="0.25">
      <c r="A13" s="337"/>
      <c r="B13" s="338">
        <v>5</v>
      </c>
      <c r="C13" s="246" t="s">
        <v>1267</v>
      </c>
      <c r="D13" s="247">
        <v>12223.2</v>
      </c>
      <c r="E13" s="144">
        <v>4001.7</v>
      </c>
      <c r="F13" s="144">
        <v>4030.9</v>
      </c>
      <c r="G13" s="144">
        <v>0</v>
      </c>
      <c r="H13" s="144">
        <v>1148.0999999999999</v>
      </c>
      <c r="I13" s="144">
        <v>2437.1</v>
      </c>
      <c r="J13" s="345">
        <v>605.4</v>
      </c>
      <c r="K13" s="345">
        <v>12361.5</v>
      </c>
      <c r="L13" s="144">
        <v>4001.7</v>
      </c>
      <c r="M13" s="144">
        <v>4030.9</v>
      </c>
      <c r="N13" s="144">
        <v>0</v>
      </c>
      <c r="O13" s="144">
        <v>1148.0999999999999</v>
      </c>
      <c r="P13" s="144">
        <v>2575.4</v>
      </c>
      <c r="Q13" s="248">
        <v>605.4</v>
      </c>
      <c r="R13" s="342">
        <v>10846.657500000001</v>
      </c>
      <c r="S13" s="144">
        <v>3816.5435000000002</v>
      </c>
      <c r="T13" s="144">
        <v>2736.4216999999999</v>
      </c>
      <c r="U13" s="144">
        <v>0</v>
      </c>
      <c r="V13" s="144">
        <v>1148.0999999999999</v>
      </c>
      <c r="W13" s="144">
        <v>2557.7233000000001</v>
      </c>
      <c r="X13" s="248">
        <v>587.86900000000003</v>
      </c>
      <c r="Y13" s="344">
        <f t="shared" si="0"/>
        <v>-1514.8424999999988</v>
      </c>
      <c r="Z13" s="15">
        <f t="shared" si="0"/>
        <v>-185.1564999999996</v>
      </c>
      <c r="AA13" s="15">
        <f t="shared" si="0"/>
        <v>-1294.4783000000002</v>
      </c>
      <c r="AB13" s="15">
        <f t="shared" si="0"/>
        <v>0</v>
      </c>
      <c r="AC13" s="15">
        <f t="shared" si="0"/>
        <v>0</v>
      </c>
      <c r="AD13" s="15">
        <f t="shared" si="0"/>
        <v>-17.676699999999983</v>
      </c>
      <c r="AE13" s="15">
        <f t="shared" si="0"/>
        <v>-17.530999999999949</v>
      </c>
      <c r="AF13" s="15">
        <f t="shared" ref="AF13:AJ18" si="2">IF(K13=0,0,R13/K13*100)</f>
        <v>87.745479917485753</v>
      </c>
      <c r="AG13" s="15">
        <f t="shared" si="2"/>
        <v>95.373053952070379</v>
      </c>
      <c r="AH13" s="15">
        <f t="shared" si="2"/>
        <v>67.886122205958969</v>
      </c>
      <c r="AI13" s="15">
        <f t="shared" si="2"/>
        <v>0</v>
      </c>
      <c r="AJ13" s="15">
        <f t="shared" si="2"/>
        <v>100</v>
      </c>
      <c r="AK13" s="15">
        <f t="shared" si="1"/>
        <v>99.313632833734573</v>
      </c>
      <c r="AL13" s="346">
        <f t="shared" si="1"/>
        <v>97.10422860918402</v>
      </c>
    </row>
    <row r="14" spans="1:39" s="347" customFormat="1" ht="12.75" customHeight="1" x14ac:dyDescent="0.2">
      <c r="A14" s="337"/>
      <c r="B14" s="338">
        <v>6</v>
      </c>
      <c r="C14" s="246" t="s">
        <v>1265</v>
      </c>
      <c r="D14" s="247">
        <v>12223.2</v>
      </c>
      <c r="E14" s="144">
        <v>4001.7</v>
      </c>
      <c r="F14" s="144">
        <v>4030.9</v>
      </c>
      <c r="G14" s="144">
        <v>0</v>
      </c>
      <c r="H14" s="144">
        <v>1148.0999999999999</v>
      </c>
      <c r="I14" s="144">
        <v>2437.1</v>
      </c>
      <c r="J14" s="345">
        <v>605.4</v>
      </c>
      <c r="K14" s="345">
        <v>12361.5</v>
      </c>
      <c r="L14" s="144">
        <v>4001.7</v>
      </c>
      <c r="M14" s="144">
        <v>4030.9</v>
      </c>
      <c r="N14" s="144">
        <v>0</v>
      </c>
      <c r="O14" s="144">
        <v>1148.0999999999999</v>
      </c>
      <c r="P14" s="144">
        <v>2575.4</v>
      </c>
      <c r="Q14" s="248">
        <v>605.4</v>
      </c>
      <c r="R14" s="342">
        <v>10846.657500000001</v>
      </c>
      <c r="S14" s="144">
        <v>3816.5435000000002</v>
      </c>
      <c r="T14" s="144">
        <v>2736.4216999999999</v>
      </c>
      <c r="U14" s="144">
        <v>0</v>
      </c>
      <c r="V14" s="144">
        <v>1148.0999999999999</v>
      </c>
      <c r="W14" s="144">
        <v>2557.7233000000001</v>
      </c>
      <c r="X14" s="248">
        <v>587.86900000000003</v>
      </c>
      <c r="Y14" s="344">
        <f t="shared" si="0"/>
        <v>-1514.8424999999988</v>
      </c>
      <c r="Z14" s="15">
        <f t="shared" si="0"/>
        <v>-185.1564999999996</v>
      </c>
      <c r="AA14" s="15">
        <f t="shared" si="0"/>
        <v>-1294.4783000000002</v>
      </c>
      <c r="AB14" s="15">
        <f t="shared" si="0"/>
        <v>0</v>
      </c>
      <c r="AC14" s="15">
        <f t="shared" si="0"/>
        <v>0</v>
      </c>
      <c r="AD14" s="15">
        <f t="shared" si="0"/>
        <v>-17.676699999999983</v>
      </c>
      <c r="AE14" s="15">
        <f t="shared" si="0"/>
        <v>-17.530999999999949</v>
      </c>
      <c r="AF14" s="15">
        <f t="shared" si="2"/>
        <v>87.745479917485753</v>
      </c>
      <c r="AG14" s="15">
        <f t="shared" si="2"/>
        <v>95.373053952070379</v>
      </c>
      <c r="AH14" s="15">
        <f t="shared" si="2"/>
        <v>67.886122205958969</v>
      </c>
      <c r="AI14" s="15">
        <f t="shared" si="2"/>
        <v>0</v>
      </c>
      <c r="AJ14" s="15">
        <f t="shared" si="2"/>
        <v>100</v>
      </c>
      <c r="AK14" s="15">
        <f t="shared" si="1"/>
        <v>99.313632833734573</v>
      </c>
      <c r="AL14" s="346">
        <f t="shared" si="1"/>
        <v>97.10422860918402</v>
      </c>
    </row>
    <row r="15" spans="1:39" s="347" customFormat="1" ht="12.75" customHeight="1" x14ac:dyDescent="0.2">
      <c r="A15" s="337"/>
      <c r="B15" s="338">
        <v>7</v>
      </c>
      <c r="C15" s="246" t="s">
        <v>1266</v>
      </c>
      <c r="D15" s="247">
        <v>0</v>
      </c>
      <c r="E15" s="144">
        <v>0</v>
      </c>
      <c r="F15" s="144">
        <v>0</v>
      </c>
      <c r="G15" s="144">
        <v>0</v>
      </c>
      <c r="H15" s="144">
        <v>0</v>
      </c>
      <c r="I15" s="144">
        <v>0</v>
      </c>
      <c r="J15" s="345">
        <v>0</v>
      </c>
      <c r="K15" s="345">
        <v>0</v>
      </c>
      <c r="L15" s="144">
        <v>0</v>
      </c>
      <c r="M15" s="144">
        <v>0</v>
      </c>
      <c r="N15" s="144">
        <v>0</v>
      </c>
      <c r="O15" s="144">
        <v>0</v>
      </c>
      <c r="P15" s="144">
        <v>0</v>
      </c>
      <c r="Q15" s="248">
        <v>0</v>
      </c>
      <c r="R15" s="342">
        <v>0</v>
      </c>
      <c r="S15" s="144">
        <v>0</v>
      </c>
      <c r="T15" s="144">
        <v>0</v>
      </c>
      <c r="U15" s="144">
        <v>0</v>
      </c>
      <c r="V15" s="144">
        <v>0</v>
      </c>
      <c r="W15" s="144">
        <v>0</v>
      </c>
      <c r="X15" s="248">
        <v>0</v>
      </c>
      <c r="Y15" s="344">
        <f t="shared" si="0"/>
        <v>0</v>
      </c>
      <c r="Z15" s="15">
        <f t="shared" si="0"/>
        <v>0</v>
      </c>
      <c r="AA15" s="15">
        <f t="shared" si="0"/>
        <v>0</v>
      </c>
      <c r="AB15" s="15">
        <f t="shared" si="0"/>
        <v>0</v>
      </c>
      <c r="AC15" s="15">
        <f t="shared" si="0"/>
        <v>0</v>
      </c>
      <c r="AD15" s="15">
        <f t="shared" si="0"/>
        <v>0</v>
      </c>
      <c r="AE15" s="15">
        <f t="shared" si="0"/>
        <v>0</v>
      </c>
      <c r="AF15" s="15">
        <f t="shared" si="2"/>
        <v>0</v>
      </c>
      <c r="AG15" s="15">
        <f t="shared" si="2"/>
        <v>0</v>
      </c>
      <c r="AH15" s="15">
        <f t="shared" si="2"/>
        <v>0</v>
      </c>
      <c r="AI15" s="15">
        <f t="shared" si="2"/>
        <v>0</v>
      </c>
      <c r="AJ15" s="15">
        <f t="shared" si="2"/>
        <v>0</v>
      </c>
      <c r="AK15" s="15">
        <f t="shared" si="1"/>
        <v>0</v>
      </c>
      <c r="AL15" s="346">
        <f t="shared" si="1"/>
        <v>0</v>
      </c>
    </row>
    <row r="16" spans="1:39" s="185" customFormat="1" ht="34.5" customHeight="1" x14ac:dyDescent="0.25">
      <c r="A16" s="348">
        <v>1020</v>
      </c>
      <c r="B16" s="338">
        <v>8</v>
      </c>
      <c r="C16" s="239" t="s">
        <v>1268</v>
      </c>
      <c r="D16" s="247">
        <v>12223.2</v>
      </c>
      <c r="E16" s="138">
        <v>4001.7</v>
      </c>
      <c r="F16" s="138">
        <v>4030.9</v>
      </c>
      <c r="G16" s="138">
        <v>0</v>
      </c>
      <c r="H16" s="138">
        <v>1148.0999999999999</v>
      </c>
      <c r="I16" s="138">
        <v>2437.1</v>
      </c>
      <c r="J16" s="339">
        <v>605.4</v>
      </c>
      <c r="K16" s="339">
        <v>12361.5</v>
      </c>
      <c r="L16" s="340">
        <v>4001.7</v>
      </c>
      <c r="M16" s="340">
        <v>4030.9</v>
      </c>
      <c r="N16" s="340">
        <v>0</v>
      </c>
      <c r="O16" s="340">
        <v>1148.0999999999999</v>
      </c>
      <c r="P16" s="144">
        <v>2575.4</v>
      </c>
      <c r="Q16" s="341">
        <v>605.4</v>
      </c>
      <c r="R16" s="342">
        <v>10846.657500000001</v>
      </c>
      <c r="S16" s="340">
        <v>3816.5435000000002</v>
      </c>
      <c r="T16" s="340">
        <v>2736.4216999999999</v>
      </c>
      <c r="U16" s="340">
        <v>0</v>
      </c>
      <c r="V16" s="340">
        <v>1148.0999999999999</v>
      </c>
      <c r="W16" s="340">
        <v>2557.7233000000001</v>
      </c>
      <c r="X16" s="343">
        <v>587.86900000000003</v>
      </c>
      <c r="Y16" s="344">
        <f t="shared" si="0"/>
        <v>-1514.8424999999988</v>
      </c>
      <c r="Z16" s="12">
        <f t="shared" si="0"/>
        <v>-185.1564999999996</v>
      </c>
      <c r="AA16" s="12">
        <f t="shared" si="0"/>
        <v>-1294.4783000000002</v>
      </c>
      <c r="AB16" s="12">
        <f t="shared" si="0"/>
        <v>0</v>
      </c>
      <c r="AC16" s="12">
        <f t="shared" si="0"/>
        <v>0</v>
      </c>
      <c r="AD16" s="15">
        <f t="shared" si="0"/>
        <v>-17.676699999999983</v>
      </c>
      <c r="AE16" s="12">
        <f t="shared" si="0"/>
        <v>-17.530999999999949</v>
      </c>
      <c r="AF16" s="12">
        <f t="shared" si="2"/>
        <v>87.745479917485753</v>
      </c>
      <c r="AG16" s="12">
        <f t="shared" si="2"/>
        <v>95.373053952070379</v>
      </c>
      <c r="AH16" s="12">
        <f t="shared" si="2"/>
        <v>67.886122205958969</v>
      </c>
      <c r="AI16" s="12">
        <f t="shared" si="2"/>
        <v>0</v>
      </c>
      <c r="AJ16" s="12">
        <f t="shared" si="2"/>
        <v>100</v>
      </c>
      <c r="AK16" s="15">
        <f t="shared" si="1"/>
        <v>99.313632833734573</v>
      </c>
      <c r="AL16" s="343">
        <f t="shared" si="1"/>
        <v>97.10422860918402</v>
      </c>
    </row>
    <row r="17" spans="1:38" s="185" customFormat="1" ht="12.75" customHeight="1" x14ac:dyDescent="0.25">
      <c r="A17" s="348">
        <v>1021</v>
      </c>
      <c r="B17" s="338">
        <v>9</v>
      </c>
      <c r="C17" s="239" t="s">
        <v>1269</v>
      </c>
      <c r="D17" s="247">
        <v>0</v>
      </c>
      <c r="E17" s="138">
        <v>0</v>
      </c>
      <c r="F17" s="138">
        <v>0</v>
      </c>
      <c r="G17" s="138">
        <v>0</v>
      </c>
      <c r="H17" s="138">
        <v>0</v>
      </c>
      <c r="I17" s="138">
        <v>0</v>
      </c>
      <c r="J17" s="339">
        <v>0</v>
      </c>
      <c r="K17" s="339">
        <v>0</v>
      </c>
      <c r="L17" s="340">
        <v>0</v>
      </c>
      <c r="M17" s="340">
        <v>0</v>
      </c>
      <c r="N17" s="340">
        <v>0</v>
      </c>
      <c r="O17" s="340">
        <v>0</v>
      </c>
      <c r="P17" s="144">
        <v>0</v>
      </c>
      <c r="Q17" s="341">
        <v>0</v>
      </c>
      <c r="R17" s="342">
        <v>0</v>
      </c>
      <c r="S17" s="340">
        <v>0</v>
      </c>
      <c r="T17" s="340">
        <v>0</v>
      </c>
      <c r="U17" s="340">
        <v>0</v>
      </c>
      <c r="V17" s="340">
        <v>0</v>
      </c>
      <c r="W17" s="340">
        <v>0</v>
      </c>
      <c r="X17" s="343">
        <v>0</v>
      </c>
      <c r="Y17" s="344">
        <f t="shared" si="0"/>
        <v>0</v>
      </c>
      <c r="Z17" s="12">
        <f t="shared" si="0"/>
        <v>0</v>
      </c>
      <c r="AA17" s="12">
        <f t="shared" si="0"/>
        <v>0</v>
      </c>
      <c r="AB17" s="12">
        <f t="shared" si="0"/>
        <v>0</v>
      </c>
      <c r="AC17" s="12">
        <f t="shared" si="0"/>
        <v>0</v>
      </c>
      <c r="AD17" s="15">
        <f t="shared" si="0"/>
        <v>0</v>
      </c>
      <c r="AE17" s="12">
        <f t="shared" si="0"/>
        <v>0</v>
      </c>
      <c r="AF17" s="12">
        <f t="shared" si="2"/>
        <v>0</v>
      </c>
      <c r="AG17" s="12">
        <f t="shared" si="2"/>
        <v>0</v>
      </c>
      <c r="AH17" s="12">
        <f t="shared" si="2"/>
        <v>0</v>
      </c>
      <c r="AI17" s="12">
        <f t="shared" si="2"/>
        <v>0</v>
      </c>
      <c r="AJ17" s="12">
        <f t="shared" si="2"/>
        <v>0</v>
      </c>
      <c r="AK17" s="15">
        <f t="shared" si="1"/>
        <v>0</v>
      </c>
      <c r="AL17" s="343">
        <f t="shared" si="1"/>
        <v>0</v>
      </c>
    </row>
    <row r="18" spans="1:38" s="185" customFormat="1" ht="12.75" customHeight="1" x14ac:dyDescent="0.25">
      <c r="A18" s="348">
        <v>1022</v>
      </c>
      <c r="B18" s="338">
        <v>10</v>
      </c>
      <c r="C18" s="239" t="s">
        <v>1270</v>
      </c>
      <c r="D18" s="247">
        <v>0</v>
      </c>
      <c r="E18" s="138">
        <v>0</v>
      </c>
      <c r="F18" s="138">
        <v>0</v>
      </c>
      <c r="G18" s="138">
        <v>0</v>
      </c>
      <c r="H18" s="138">
        <v>0</v>
      </c>
      <c r="I18" s="138">
        <v>0</v>
      </c>
      <c r="J18" s="339">
        <v>0</v>
      </c>
      <c r="K18" s="339">
        <v>0</v>
      </c>
      <c r="L18" s="340">
        <v>0</v>
      </c>
      <c r="M18" s="340">
        <v>0</v>
      </c>
      <c r="N18" s="340">
        <v>0</v>
      </c>
      <c r="O18" s="340">
        <v>0</v>
      </c>
      <c r="P18" s="144">
        <v>0</v>
      </c>
      <c r="Q18" s="341">
        <v>0</v>
      </c>
      <c r="R18" s="342">
        <v>0</v>
      </c>
      <c r="S18" s="340">
        <v>0</v>
      </c>
      <c r="T18" s="340">
        <v>0</v>
      </c>
      <c r="U18" s="340">
        <v>0</v>
      </c>
      <c r="V18" s="340">
        <v>0</v>
      </c>
      <c r="W18" s="340">
        <v>0</v>
      </c>
      <c r="X18" s="343">
        <v>0</v>
      </c>
      <c r="Y18" s="344">
        <f t="shared" si="0"/>
        <v>0</v>
      </c>
      <c r="Z18" s="12">
        <f t="shared" si="0"/>
        <v>0</v>
      </c>
      <c r="AA18" s="12">
        <f t="shared" si="0"/>
        <v>0</v>
      </c>
      <c r="AB18" s="12">
        <f t="shared" si="0"/>
        <v>0</v>
      </c>
      <c r="AC18" s="12">
        <f t="shared" si="0"/>
        <v>0</v>
      </c>
      <c r="AD18" s="15">
        <f t="shared" si="0"/>
        <v>0</v>
      </c>
      <c r="AE18" s="12">
        <f t="shared" si="0"/>
        <v>0</v>
      </c>
      <c r="AF18" s="12">
        <f t="shared" si="2"/>
        <v>0</v>
      </c>
      <c r="AG18" s="12">
        <f t="shared" si="2"/>
        <v>0</v>
      </c>
      <c r="AH18" s="12">
        <f t="shared" si="2"/>
        <v>0</v>
      </c>
      <c r="AI18" s="12">
        <f t="shared" si="2"/>
        <v>0</v>
      </c>
      <c r="AJ18" s="12">
        <f t="shared" si="2"/>
        <v>0</v>
      </c>
      <c r="AK18" s="15">
        <f t="shared" si="1"/>
        <v>0</v>
      </c>
      <c r="AL18" s="343">
        <f t="shared" si="1"/>
        <v>0</v>
      </c>
    </row>
    <row r="19" spans="1:38" s="185" customFormat="1" ht="12.75" customHeight="1" x14ac:dyDescent="0.25">
      <c r="A19" s="337"/>
      <c r="B19" s="338">
        <v>11</v>
      </c>
      <c r="C19" s="239"/>
      <c r="D19" s="240"/>
      <c r="E19" s="138"/>
      <c r="F19" s="138"/>
      <c r="G19" s="138"/>
      <c r="H19" s="138"/>
      <c r="I19" s="138"/>
      <c r="J19" s="339"/>
      <c r="K19" s="339">
        <v>0</v>
      </c>
      <c r="L19" s="340"/>
      <c r="M19" s="340"/>
      <c r="N19" s="340"/>
      <c r="O19" s="340"/>
      <c r="P19" s="144">
        <v>0</v>
      </c>
      <c r="Q19" s="341"/>
      <c r="R19" s="342">
        <v>0</v>
      </c>
      <c r="S19" s="340"/>
      <c r="T19" s="340"/>
      <c r="U19" s="340"/>
      <c r="V19" s="340"/>
      <c r="W19" s="340">
        <v>0</v>
      </c>
      <c r="X19" s="343"/>
      <c r="Y19" s="344">
        <f t="shared" si="0"/>
        <v>0</v>
      </c>
      <c r="Z19" s="12"/>
      <c r="AA19" s="12"/>
      <c r="AB19" s="12"/>
      <c r="AC19" s="12"/>
      <c r="AD19" s="15">
        <f t="shared" si="0"/>
        <v>0</v>
      </c>
      <c r="AE19" s="12"/>
      <c r="AF19" s="12"/>
      <c r="AG19" s="12"/>
      <c r="AH19" s="12"/>
      <c r="AI19" s="12"/>
      <c r="AJ19" s="12"/>
      <c r="AK19" s="15">
        <f t="shared" si="1"/>
        <v>0</v>
      </c>
      <c r="AL19" s="343"/>
    </row>
    <row r="20" spans="1:38" s="185" customFormat="1" ht="12.75" customHeight="1" x14ac:dyDescent="0.25">
      <c r="A20" s="337"/>
      <c r="B20" s="338">
        <v>12</v>
      </c>
      <c r="C20" s="246" t="s">
        <v>1271</v>
      </c>
      <c r="D20" s="247">
        <v>43727.000000000007</v>
      </c>
      <c r="E20" s="144">
        <v>22675</v>
      </c>
      <c r="F20" s="144">
        <v>10306.299999999999</v>
      </c>
      <c r="G20" s="144">
        <v>0</v>
      </c>
      <c r="H20" s="144">
        <v>7968</v>
      </c>
      <c r="I20" s="144">
        <v>1454.4</v>
      </c>
      <c r="J20" s="345">
        <v>1323.3</v>
      </c>
      <c r="K20" s="345">
        <v>43727.000000000007</v>
      </c>
      <c r="L20" s="144">
        <v>22675</v>
      </c>
      <c r="M20" s="144">
        <v>10306.299999999999</v>
      </c>
      <c r="N20" s="144">
        <v>0</v>
      </c>
      <c r="O20" s="144">
        <v>7968</v>
      </c>
      <c r="P20" s="144">
        <v>1454.4</v>
      </c>
      <c r="Q20" s="248">
        <v>1323.3</v>
      </c>
      <c r="R20" s="342">
        <v>40148.345099999999</v>
      </c>
      <c r="S20" s="144">
        <v>21539.509600000001</v>
      </c>
      <c r="T20" s="144">
        <v>8759.6039999999994</v>
      </c>
      <c r="U20" s="144">
        <v>0</v>
      </c>
      <c r="V20" s="144">
        <v>7841.1984000000002</v>
      </c>
      <c r="W20" s="144">
        <v>911.43110000000001</v>
      </c>
      <c r="X20" s="248">
        <v>1096.6020000000001</v>
      </c>
      <c r="Y20" s="344">
        <f t="shared" si="0"/>
        <v>-3578.6549000000086</v>
      </c>
      <c r="Z20" s="15">
        <f t="shared" si="0"/>
        <v>-1135.4903999999988</v>
      </c>
      <c r="AA20" s="15">
        <f t="shared" si="0"/>
        <v>-1546.6959999999999</v>
      </c>
      <c r="AB20" s="15">
        <f t="shared" si="0"/>
        <v>0</v>
      </c>
      <c r="AC20" s="15">
        <f t="shared" si="0"/>
        <v>-126.80159999999978</v>
      </c>
      <c r="AD20" s="15">
        <f t="shared" si="0"/>
        <v>-542.96890000000008</v>
      </c>
      <c r="AE20" s="15">
        <f t="shared" si="0"/>
        <v>-226.69799999999987</v>
      </c>
      <c r="AF20" s="15">
        <f t="shared" ref="AF20:AL41" si="3">IF(K20=0,0,R20/K20*100)</f>
        <v>91.815914880965977</v>
      </c>
      <c r="AG20" s="15">
        <f t="shared" si="3"/>
        <v>94.992324586549074</v>
      </c>
      <c r="AH20" s="15">
        <f t="shared" si="3"/>
        <v>84.992713194841983</v>
      </c>
      <c r="AI20" s="15">
        <f t="shared" si="3"/>
        <v>0</v>
      </c>
      <c r="AJ20" s="15">
        <f t="shared" si="3"/>
        <v>98.40861445783132</v>
      </c>
      <c r="AK20" s="15">
        <f t="shared" si="1"/>
        <v>62.667154840484038</v>
      </c>
      <c r="AL20" s="346">
        <f t="shared" si="1"/>
        <v>82.868737247789625</v>
      </c>
    </row>
    <row r="21" spans="1:38" s="347" customFormat="1" ht="12.75" customHeight="1" x14ac:dyDescent="0.2">
      <c r="A21" s="337"/>
      <c r="B21" s="338">
        <v>13</v>
      </c>
      <c r="C21" s="246" t="s">
        <v>1265</v>
      </c>
      <c r="D21" s="247">
        <v>43727.000000000007</v>
      </c>
      <c r="E21" s="144">
        <v>22675</v>
      </c>
      <c r="F21" s="144">
        <v>10306.299999999999</v>
      </c>
      <c r="G21" s="144">
        <v>0</v>
      </c>
      <c r="H21" s="144">
        <v>7968</v>
      </c>
      <c r="I21" s="144">
        <v>1454.4</v>
      </c>
      <c r="J21" s="345">
        <v>1323.3</v>
      </c>
      <c r="K21" s="345">
        <v>43727.000000000007</v>
      </c>
      <c r="L21" s="144">
        <v>22675</v>
      </c>
      <c r="M21" s="144">
        <v>10306.299999999999</v>
      </c>
      <c r="N21" s="144">
        <v>0</v>
      </c>
      <c r="O21" s="144">
        <v>7968</v>
      </c>
      <c r="P21" s="144">
        <v>1454.4</v>
      </c>
      <c r="Q21" s="248">
        <v>1323.3</v>
      </c>
      <c r="R21" s="342">
        <v>40148.345099999999</v>
      </c>
      <c r="S21" s="144">
        <v>21539.509600000001</v>
      </c>
      <c r="T21" s="144">
        <v>8759.6039999999994</v>
      </c>
      <c r="U21" s="144">
        <v>0</v>
      </c>
      <c r="V21" s="144">
        <v>7841.1984000000002</v>
      </c>
      <c r="W21" s="144">
        <v>911.43110000000001</v>
      </c>
      <c r="X21" s="248">
        <v>1096.6020000000001</v>
      </c>
      <c r="Y21" s="344">
        <f t="shared" si="0"/>
        <v>-3578.6549000000086</v>
      </c>
      <c r="Z21" s="15">
        <f t="shared" si="0"/>
        <v>-1135.4903999999988</v>
      </c>
      <c r="AA21" s="15">
        <f t="shared" si="0"/>
        <v>-1546.6959999999999</v>
      </c>
      <c r="AB21" s="15">
        <f t="shared" si="0"/>
        <v>0</v>
      </c>
      <c r="AC21" s="15">
        <f t="shared" si="0"/>
        <v>-126.80159999999978</v>
      </c>
      <c r="AD21" s="15">
        <f t="shared" si="0"/>
        <v>-542.96890000000008</v>
      </c>
      <c r="AE21" s="15">
        <f t="shared" si="0"/>
        <v>-226.69799999999987</v>
      </c>
      <c r="AF21" s="15">
        <f t="shared" si="3"/>
        <v>91.815914880965977</v>
      </c>
      <c r="AG21" s="15">
        <f t="shared" si="3"/>
        <v>94.992324586549074</v>
      </c>
      <c r="AH21" s="15">
        <f t="shared" si="3"/>
        <v>84.992713194841983</v>
      </c>
      <c r="AI21" s="15">
        <f t="shared" si="3"/>
        <v>0</v>
      </c>
      <c r="AJ21" s="15">
        <f t="shared" si="3"/>
        <v>98.40861445783132</v>
      </c>
      <c r="AK21" s="15">
        <f t="shared" si="1"/>
        <v>62.667154840484038</v>
      </c>
      <c r="AL21" s="346">
        <f t="shared" si="1"/>
        <v>82.868737247789625</v>
      </c>
    </row>
    <row r="22" spans="1:38" s="347" customFormat="1" ht="12.75" customHeight="1" x14ac:dyDescent="0.2">
      <c r="A22" s="337"/>
      <c r="B22" s="338">
        <v>14</v>
      </c>
      <c r="C22" s="246" t="s">
        <v>1266</v>
      </c>
      <c r="D22" s="247">
        <v>0</v>
      </c>
      <c r="E22" s="144">
        <v>0</v>
      </c>
      <c r="F22" s="144">
        <v>0</v>
      </c>
      <c r="G22" s="144">
        <v>0</v>
      </c>
      <c r="H22" s="144">
        <v>0</v>
      </c>
      <c r="I22" s="144">
        <v>0</v>
      </c>
      <c r="J22" s="345">
        <v>0</v>
      </c>
      <c r="K22" s="345">
        <v>0</v>
      </c>
      <c r="L22" s="144">
        <v>0</v>
      </c>
      <c r="M22" s="144">
        <v>0</v>
      </c>
      <c r="N22" s="144">
        <v>0</v>
      </c>
      <c r="O22" s="144">
        <v>0</v>
      </c>
      <c r="P22" s="144">
        <v>0</v>
      </c>
      <c r="Q22" s="248">
        <v>0</v>
      </c>
      <c r="R22" s="342">
        <v>0</v>
      </c>
      <c r="S22" s="144">
        <v>0</v>
      </c>
      <c r="T22" s="144">
        <v>0</v>
      </c>
      <c r="U22" s="144">
        <v>0</v>
      </c>
      <c r="V22" s="144">
        <v>0</v>
      </c>
      <c r="W22" s="144">
        <v>0</v>
      </c>
      <c r="X22" s="248">
        <v>0</v>
      </c>
      <c r="Y22" s="344">
        <f t="shared" si="0"/>
        <v>0</v>
      </c>
      <c r="Z22" s="15">
        <f t="shared" si="0"/>
        <v>0</v>
      </c>
      <c r="AA22" s="15">
        <f t="shared" si="0"/>
        <v>0</v>
      </c>
      <c r="AB22" s="15">
        <f t="shared" si="0"/>
        <v>0</v>
      </c>
      <c r="AC22" s="15">
        <f t="shared" si="0"/>
        <v>0</v>
      </c>
      <c r="AD22" s="15">
        <f t="shared" si="0"/>
        <v>0</v>
      </c>
      <c r="AE22" s="15">
        <f t="shared" si="0"/>
        <v>0</v>
      </c>
      <c r="AF22" s="15">
        <f t="shared" si="3"/>
        <v>0</v>
      </c>
      <c r="AG22" s="15">
        <f t="shared" si="3"/>
        <v>0</v>
      </c>
      <c r="AH22" s="15">
        <f t="shared" si="3"/>
        <v>0</v>
      </c>
      <c r="AI22" s="15">
        <f t="shared" si="3"/>
        <v>0</v>
      </c>
      <c r="AJ22" s="15">
        <f t="shared" si="3"/>
        <v>0</v>
      </c>
      <c r="AK22" s="15">
        <f t="shared" si="1"/>
        <v>0</v>
      </c>
      <c r="AL22" s="346">
        <f t="shared" si="1"/>
        <v>0</v>
      </c>
    </row>
    <row r="23" spans="1:38" s="185" customFormat="1" ht="26.25" customHeight="1" x14ac:dyDescent="0.25">
      <c r="A23" s="348">
        <v>1001</v>
      </c>
      <c r="B23" s="338">
        <v>15</v>
      </c>
      <c r="C23" s="239" t="s">
        <v>1268</v>
      </c>
      <c r="D23" s="247">
        <v>43727.000000000007</v>
      </c>
      <c r="E23" s="138">
        <v>22675</v>
      </c>
      <c r="F23" s="138">
        <v>10306.299999999999</v>
      </c>
      <c r="G23" s="138">
        <v>0</v>
      </c>
      <c r="H23" s="138">
        <v>7968</v>
      </c>
      <c r="I23" s="138">
        <v>1454.4</v>
      </c>
      <c r="J23" s="339">
        <v>1323.3</v>
      </c>
      <c r="K23" s="339">
        <v>43727.000000000007</v>
      </c>
      <c r="L23" s="340">
        <v>22675</v>
      </c>
      <c r="M23" s="340">
        <v>10306.299999999999</v>
      </c>
      <c r="N23" s="340">
        <v>0</v>
      </c>
      <c r="O23" s="340">
        <v>7968</v>
      </c>
      <c r="P23" s="144">
        <v>1454.4</v>
      </c>
      <c r="Q23" s="341">
        <v>1323.3</v>
      </c>
      <c r="R23" s="342">
        <v>40148.345099999999</v>
      </c>
      <c r="S23" s="340">
        <v>21539.509600000001</v>
      </c>
      <c r="T23" s="340">
        <v>8759.6039999999994</v>
      </c>
      <c r="U23" s="340">
        <v>0</v>
      </c>
      <c r="V23" s="340">
        <v>7841.1984000000002</v>
      </c>
      <c r="W23" s="340">
        <v>911.43110000000001</v>
      </c>
      <c r="X23" s="343">
        <v>1096.6020000000001</v>
      </c>
      <c r="Y23" s="344">
        <f t="shared" si="0"/>
        <v>-3578.6549000000086</v>
      </c>
      <c r="Z23" s="12">
        <f t="shared" si="0"/>
        <v>-1135.4903999999988</v>
      </c>
      <c r="AA23" s="12">
        <f t="shared" si="0"/>
        <v>-1546.6959999999999</v>
      </c>
      <c r="AB23" s="12">
        <f t="shared" si="0"/>
        <v>0</v>
      </c>
      <c r="AC23" s="12">
        <f t="shared" si="0"/>
        <v>-126.80159999999978</v>
      </c>
      <c r="AD23" s="15">
        <f t="shared" si="0"/>
        <v>-542.96890000000008</v>
      </c>
      <c r="AE23" s="12">
        <f t="shared" si="0"/>
        <v>-226.69799999999987</v>
      </c>
      <c r="AF23" s="12">
        <f t="shared" si="3"/>
        <v>91.815914880965977</v>
      </c>
      <c r="AG23" s="12">
        <f t="shared" si="3"/>
        <v>94.992324586549074</v>
      </c>
      <c r="AH23" s="12">
        <f t="shared" si="3"/>
        <v>84.992713194841983</v>
      </c>
      <c r="AI23" s="12">
        <f t="shared" si="3"/>
        <v>0</v>
      </c>
      <c r="AJ23" s="12">
        <f t="shared" si="3"/>
        <v>98.40861445783132</v>
      </c>
      <c r="AK23" s="15">
        <f t="shared" si="1"/>
        <v>62.667154840484038</v>
      </c>
      <c r="AL23" s="343">
        <f t="shared" si="1"/>
        <v>82.868737247789625</v>
      </c>
    </row>
    <row r="24" spans="1:38" s="185" customFormat="1" ht="12.75" customHeight="1" x14ac:dyDescent="0.25">
      <c r="A24" s="348">
        <v>1002</v>
      </c>
      <c r="B24" s="338">
        <v>16</v>
      </c>
      <c r="C24" s="239" t="s">
        <v>1272</v>
      </c>
      <c r="D24" s="247">
        <v>0</v>
      </c>
      <c r="E24" s="138">
        <v>0</v>
      </c>
      <c r="F24" s="138">
        <v>0</v>
      </c>
      <c r="G24" s="138">
        <v>0</v>
      </c>
      <c r="H24" s="138">
        <v>0</v>
      </c>
      <c r="I24" s="138">
        <v>0</v>
      </c>
      <c r="J24" s="339">
        <v>0</v>
      </c>
      <c r="K24" s="339">
        <v>0</v>
      </c>
      <c r="L24" s="340">
        <v>0</v>
      </c>
      <c r="M24" s="340">
        <v>0</v>
      </c>
      <c r="N24" s="340">
        <v>0</v>
      </c>
      <c r="O24" s="340">
        <v>0</v>
      </c>
      <c r="P24" s="144">
        <v>0</v>
      </c>
      <c r="Q24" s="341">
        <v>0</v>
      </c>
      <c r="R24" s="342">
        <v>0</v>
      </c>
      <c r="S24" s="340">
        <v>0</v>
      </c>
      <c r="T24" s="340">
        <v>0</v>
      </c>
      <c r="U24" s="340">
        <v>0</v>
      </c>
      <c r="V24" s="340">
        <v>0</v>
      </c>
      <c r="W24" s="340">
        <v>0</v>
      </c>
      <c r="X24" s="343">
        <v>0</v>
      </c>
      <c r="Y24" s="344">
        <f t="shared" si="0"/>
        <v>0</v>
      </c>
      <c r="Z24" s="12">
        <f t="shared" si="0"/>
        <v>0</v>
      </c>
      <c r="AA24" s="12">
        <f t="shared" si="0"/>
        <v>0</v>
      </c>
      <c r="AB24" s="12">
        <f t="shared" si="0"/>
        <v>0</v>
      </c>
      <c r="AC24" s="12">
        <f t="shared" si="0"/>
        <v>0</v>
      </c>
      <c r="AD24" s="15">
        <f t="shared" si="0"/>
        <v>0</v>
      </c>
      <c r="AE24" s="12">
        <f t="shared" si="0"/>
        <v>0</v>
      </c>
      <c r="AF24" s="12">
        <f t="shared" si="3"/>
        <v>0</v>
      </c>
      <c r="AG24" s="12">
        <f t="shared" si="3"/>
        <v>0</v>
      </c>
      <c r="AH24" s="12">
        <f t="shared" si="3"/>
        <v>0</v>
      </c>
      <c r="AI24" s="12">
        <f t="shared" si="3"/>
        <v>0</v>
      </c>
      <c r="AJ24" s="12">
        <f t="shared" si="3"/>
        <v>0</v>
      </c>
      <c r="AK24" s="15">
        <f t="shared" si="1"/>
        <v>0</v>
      </c>
      <c r="AL24" s="343">
        <f t="shared" si="1"/>
        <v>0</v>
      </c>
    </row>
    <row r="25" spans="1:38" s="185" customFormat="1" ht="12.75" customHeight="1" x14ac:dyDescent="0.25">
      <c r="A25" s="348">
        <v>1003</v>
      </c>
      <c r="B25" s="338">
        <v>17</v>
      </c>
      <c r="C25" s="239" t="s">
        <v>1273</v>
      </c>
      <c r="D25" s="247">
        <v>0</v>
      </c>
      <c r="E25" s="138">
        <v>0</v>
      </c>
      <c r="F25" s="138">
        <v>0</v>
      </c>
      <c r="G25" s="138">
        <v>0</v>
      </c>
      <c r="H25" s="138">
        <v>0</v>
      </c>
      <c r="I25" s="138">
        <v>0</v>
      </c>
      <c r="J25" s="339">
        <v>0</v>
      </c>
      <c r="K25" s="339">
        <v>0</v>
      </c>
      <c r="L25" s="340">
        <v>0</v>
      </c>
      <c r="M25" s="340">
        <v>0</v>
      </c>
      <c r="N25" s="340">
        <v>0</v>
      </c>
      <c r="O25" s="340">
        <v>0</v>
      </c>
      <c r="P25" s="144">
        <v>0</v>
      </c>
      <c r="Q25" s="341">
        <v>0</v>
      </c>
      <c r="R25" s="342">
        <v>0</v>
      </c>
      <c r="S25" s="340">
        <v>0</v>
      </c>
      <c r="T25" s="340">
        <v>0</v>
      </c>
      <c r="U25" s="340">
        <v>0</v>
      </c>
      <c r="V25" s="340">
        <v>0</v>
      </c>
      <c r="W25" s="340">
        <v>0</v>
      </c>
      <c r="X25" s="343">
        <v>0</v>
      </c>
      <c r="Y25" s="344">
        <f t="shared" ref="Y25:AE88" si="4">R25-K25</f>
        <v>0</v>
      </c>
      <c r="Z25" s="12">
        <f t="shared" si="4"/>
        <v>0</v>
      </c>
      <c r="AA25" s="12">
        <f t="shared" si="4"/>
        <v>0</v>
      </c>
      <c r="AB25" s="12">
        <f t="shared" si="4"/>
        <v>0</v>
      </c>
      <c r="AC25" s="12">
        <f t="shared" si="4"/>
        <v>0</v>
      </c>
      <c r="AD25" s="15">
        <f t="shared" si="4"/>
        <v>0</v>
      </c>
      <c r="AE25" s="12">
        <f t="shared" si="4"/>
        <v>0</v>
      </c>
      <c r="AF25" s="12">
        <f t="shared" si="3"/>
        <v>0</v>
      </c>
      <c r="AG25" s="12">
        <f t="shared" si="3"/>
        <v>0</v>
      </c>
      <c r="AH25" s="12">
        <f t="shared" si="3"/>
        <v>0</v>
      </c>
      <c r="AI25" s="12">
        <f t="shared" si="3"/>
        <v>0</v>
      </c>
      <c r="AJ25" s="12">
        <f t="shared" si="3"/>
        <v>0</v>
      </c>
      <c r="AK25" s="15">
        <f t="shared" si="3"/>
        <v>0</v>
      </c>
      <c r="AL25" s="343">
        <f t="shared" si="3"/>
        <v>0</v>
      </c>
    </row>
    <row r="26" spans="1:38" s="185" customFormat="1" ht="12.75" customHeight="1" x14ac:dyDescent="0.25">
      <c r="A26" s="348">
        <v>1004</v>
      </c>
      <c r="B26" s="338">
        <v>18</v>
      </c>
      <c r="C26" s="239" t="s">
        <v>1274</v>
      </c>
      <c r="D26" s="247">
        <v>0</v>
      </c>
      <c r="E26" s="138">
        <v>0</v>
      </c>
      <c r="F26" s="138">
        <v>0</v>
      </c>
      <c r="G26" s="138">
        <v>0</v>
      </c>
      <c r="H26" s="138">
        <v>0</v>
      </c>
      <c r="I26" s="138">
        <v>0</v>
      </c>
      <c r="J26" s="339">
        <v>0</v>
      </c>
      <c r="K26" s="339">
        <v>0</v>
      </c>
      <c r="L26" s="340">
        <v>0</v>
      </c>
      <c r="M26" s="340">
        <v>0</v>
      </c>
      <c r="N26" s="340">
        <v>0</v>
      </c>
      <c r="O26" s="340">
        <v>0</v>
      </c>
      <c r="P26" s="144">
        <v>0</v>
      </c>
      <c r="Q26" s="341">
        <v>0</v>
      </c>
      <c r="R26" s="342">
        <v>0</v>
      </c>
      <c r="S26" s="340">
        <v>0</v>
      </c>
      <c r="T26" s="340">
        <v>0</v>
      </c>
      <c r="U26" s="340">
        <v>0</v>
      </c>
      <c r="V26" s="340">
        <v>0</v>
      </c>
      <c r="W26" s="340">
        <v>0</v>
      </c>
      <c r="X26" s="343">
        <v>0</v>
      </c>
      <c r="Y26" s="344">
        <f t="shared" si="4"/>
        <v>0</v>
      </c>
      <c r="Z26" s="12">
        <f t="shared" si="4"/>
        <v>0</v>
      </c>
      <c r="AA26" s="12">
        <f t="shared" si="4"/>
        <v>0</v>
      </c>
      <c r="AB26" s="12">
        <f t="shared" si="4"/>
        <v>0</v>
      </c>
      <c r="AC26" s="12">
        <f t="shared" si="4"/>
        <v>0</v>
      </c>
      <c r="AD26" s="15">
        <f t="shared" si="4"/>
        <v>0</v>
      </c>
      <c r="AE26" s="12">
        <f t="shared" si="4"/>
        <v>0</v>
      </c>
      <c r="AF26" s="12">
        <f t="shared" si="3"/>
        <v>0</v>
      </c>
      <c r="AG26" s="12">
        <f t="shared" si="3"/>
        <v>0</v>
      </c>
      <c r="AH26" s="12">
        <f t="shared" si="3"/>
        <v>0</v>
      </c>
      <c r="AI26" s="12">
        <f t="shared" si="3"/>
        <v>0</v>
      </c>
      <c r="AJ26" s="12">
        <f t="shared" si="3"/>
        <v>0</v>
      </c>
      <c r="AK26" s="15">
        <f t="shared" si="3"/>
        <v>0</v>
      </c>
      <c r="AL26" s="343">
        <f t="shared" si="3"/>
        <v>0</v>
      </c>
    </row>
    <row r="27" spans="1:38" s="185" customFormat="1" ht="12.75" customHeight="1" x14ac:dyDescent="0.25">
      <c r="A27" s="348">
        <v>1005</v>
      </c>
      <c r="B27" s="338">
        <v>19</v>
      </c>
      <c r="C27" s="239" t="s">
        <v>1275</v>
      </c>
      <c r="D27" s="247">
        <v>0</v>
      </c>
      <c r="E27" s="138">
        <v>0</v>
      </c>
      <c r="F27" s="138">
        <v>0</v>
      </c>
      <c r="G27" s="138">
        <v>0</v>
      </c>
      <c r="H27" s="138">
        <v>0</v>
      </c>
      <c r="I27" s="138">
        <v>0</v>
      </c>
      <c r="J27" s="339">
        <v>0</v>
      </c>
      <c r="K27" s="339">
        <v>0</v>
      </c>
      <c r="L27" s="340">
        <v>0</v>
      </c>
      <c r="M27" s="340">
        <v>0</v>
      </c>
      <c r="N27" s="340">
        <v>0</v>
      </c>
      <c r="O27" s="340">
        <v>0</v>
      </c>
      <c r="P27" s="144">
        <v>0</v>
      </c>
      <c r="Q27" s="341">
        <v>0</v>
      </c>
      <c r="R27" s="342">
        <v>0</v>
      </c>
      <c r="S27" s="340">
        <v>0</v>
      </c>
      <c r="T27" s="340">
        <v>0</v>
      </c>
      <c r="U27" s="340">
        <v>0</v>
      </c>
      <c r="V27" s="340">
        <v>0</v>
      </c>
      <c r="W27" s="340">
        <v>0</v>
      </c>
      <c r="X27" s="343">
        <v>0</v>
      </c>
      <c r="Y27" s="344">
        <f t="shared" si="4"/>
        <v>0</v>
      </c>
      <c r="Z27" s="12">
        <f t="shared" si="4"/>
        <v>0</v>
      </c>
      <c r="AA27" s="12">
        <f t="shared" si="4"/>
        <v>0</v>
      </c>
      <c r="AB27" s="12">
        <f t="shared" si="4"/>
        <v>0</v>
      </c>
      <c r="AC27" s="12">
        <f t="shared" si="4"/>
        <v>0</v>
      </c>
      <c r="AD27" s="15">
        <f t="shared" si="4"/>
        <v>0</v>
      </c>
      <c r="AE27" s="12">
        <f t="shared" si="4"/>
        <v>0</v>
      </c>
      <c r="AF27" s="12">
        <f t="shared" si="3"/>
        <v>0</v>
      </c>
      <c r="AG27" s="12">
        <f t="shared" si="3"/>
        <v>0</v>
      </c>
      <c r="AH27" s="12">
        <f t="shared" si="3"/>
        <v>0</v>
      </c>
      <c r="AI27" s="12">
        <f t="shared" si="3"/>
        <v>0</v>
      </c>
      <c r="AJ27" s="12">
        <f t="shared" si="3"/>
        <v>0</v>
      </c>
      <c r="AK27" s="15">
        <f t="shared" si="3"/>
        <v>0</v>
      </c>
      <c r="AL27" s="343">
        <f t="shared" si="3"/>
        <v>0</v>
      </c>
    </row>
    <row r="28" spans="1:38" s="185" customFormat="1" ht="12.75" customHeight="1" x14ac:dyDescent="0.25">
      <c r="A28" s="348">
        <v>1011</v>
      </c>
      <c r="B28" s="338">
        <v>20</v>
      </c>
      <c r="C28" s="239" t="s">
        <v>1276</v>
      </c>
      <c r="D28" s="247">
        <v>0</v>
      </c>
      <c r="E28" s="138">
        <v>0</v>
      </c>
      <c r="F28" s="138">
        <v>0</v>
      </c>
      <c r="G28" s="138">
        <v>0</v>
      </c>
      <c r="H28" s="138">
        <v>0</v>
      </c>
      <c r="I28" s="138">
        <v>0</v>
      </c>
      <c r="J28" s="339">
        <v>0</v>
      </c>
      <c r="K28" s="339">
        <v>0</v>
      </c>
      <c r="L28" s="340">
        <v>0</v>
      </c>
      <c r="M28" s="340">
        <v>0</v>
      </c>
      <c r="N28" s="340">
        <v>0</v>
      </c>
      <c r="O28" s="340">
        <v>0</v>
      </c>
      <c r="P28" s="144">
        <v>0</v>
      </c>
      <c r="Q28" s="341">
        <v>0</v>
      </c>
      <c r="R28" s="342">
        <v>0</v>
      </c>
      <c r="S28" s="340">
        <v>0</v>
      </c>
      <c r="T28" s="340">
        <v>0</v>
      </c>
      <c r="U28" s="340">
        <v>0</v>
      </c>
      <c r="V28" s="340">
        <v>0</v>
      </c>
      <c r="W28" s="340">
        <v>0</v>
      </c>
      <c r="X28" s="343">
        <v>0</v>
      </c>
      <c r="Y28" s="344">
        <f t="shared" si="4"/>
        <v>0</v>
      </c>
      <c r="Z28" s="12">
        <f t="shared" si="4"/>
        <v>0</v>
      </c>
      <c r="AA28" s="12">
        <f t="shared" si="4"/>
        <v>0</v>
      </c>
      <c r="AB28" s="12">
        <f t="shared" si="4"/>
        <v>0</v>
      </c>
      <c r="AC28" s="12">
        <f t="shared" si="4"/>
        <v>0</v>
      </c>
      <c r="AD28" s="15">
        <f t="shared" si="4"/>
        <v>0</v>
      </c>
      <c r="AE28" s="12">
        <f t="shared" si="4"/>
        <v>0</v>
      </c>
      <c r="AF28" s="12">
        <f t="shared" si="3"/>
        <v>0</v>
      </c>
      <c r="AG28" s="12">
        <f t="shared" si="3"/>
        <v>0</v>
      </c>
      <c r="AH28" s="12">
        <f t="shared" si="3"/>
        <v>0</v>
      </c>
      <c r="AI28" s="12">
        <f t="shared" si="3"/>
        <v>0</v>
      </c>
      <c r="AJ28" s="12">
        <f t="shared" si="3"/>
        <v>0</v>
      </c>
      <c r="AK28" s="15">
        <f t="shared" si="3"/>
        <v>0</v>
      </c>
      <c r="AL28" s="343">
        <f t="shared" si="3"/>
        <v>0</v>
      </c>
    </row>
    <row r="29" spans="1:38" s="185" customFormat="1" ht="12.75" customHeight="1" x14ac:dyDescent="0.25">
      <c r="A29" s="348">
        <v>1006</v>
      </c>
      <c r="B29" s="338">
        <v>21</v>
      </c>
      <c r="C29" s="239" t="s">
        <v>1277</v>
      </c>
      <c r="D29" s="247">
        <v>0</v>
      </c>
      <c r="E29" s="138">
        <v>0</v>
      </c>
      <c r="F29" s="138">
        <v>0</v>
      </c>
      <c r="G29" s="138">
        <v>0</v>
      </c>
      <c r="H29" s="138">
        <v>0</v>
      </c>
      <c r="I29" s="138">
        <v>0</v>
      </c>
      <c r="J29" s="339">
        <v>0</v>
      </c>
      <c r="K29" s="339">
        <v>0</v>
      </c>
      <c r="L29" s="340">
        <v>0</v>
      </c>
      <c r="M29" s="340">
        <v>0</v>
      </c>
      <c r="N29" s="340">
        <v>0</v>
      </c>
      <c r="O29" s="340">
        <v>0</v>
      </c>
      <c r="P29" s="144">
        <v>0</v>
      </c>
      <c r="Q29" s="341">
        <v>0</v>
      </c>
      <c r="R29" s="342">
        <v>0</v>
      </c>
      <c r="S29" s="340">
        <v>0</v>
      </c>
      <c r="T29" s="340">
        <v>0</v>
      </c>
      <c r="U29" s="340">
        <v>0</v>
      </c>
      <c r="V29" s="340">
        <v>0</v>
      </c>
      <c r="W29" s="340">
        <v>0</v>
      </c>
      <c r="X29" s="343">
        <v>0</v>
      </c>
      <c r="Y29" s="344">
        <f t="shared" si="4"/>
        <v>0</v>
      </c>
      <c r="Z29" s="12">
        <f t="shared" si="4"/>
        <v>0</v>
      </c>
      <c r="AA29" s="12">
        <f t="shared" si="4"/>
        <v>0</v>
      </c>
      <c r="AB29" s="12">
        <f t="shared" si="4"/>
        <v>0</v>
      </c>
      <c r="AC29" s="12">
        <f t="shared" si="4"/>
        <v>0</v>
      </c>
      <c r="AD29" s="15">
        <f t="shared" si="4"/>
        <v>0</v>
      </c>
      <c r="AE29" s="12">
        <f t="shared" si="4"/>
        <v>0</v>
      </c>
      <c r="AF29" s="12">
        <f t="shared" si="3"/>
        <v>0</v>
      </c>
      <c r="AG29" s="12">
        <f t="shared" si="3"/>
        <v>0</v>
      </c>
      <c r="AH29" s="12">
        <f t="shared" si="3"/>
        <v>0</v>
      </c>
      <c r="AI29" s="12">
        <f t="shared" si="3"/>
        <v>0</v>
      </c>
      <c r="AJ29" s="12">
        <f t="shared" si="3"/>
        <v>0</v>
      </c>
      <c r="AK29" s="15">
        <f t="shared" si="3"/>
        <v>0</v>
      </c>
      <c r="AL29" s="343">
        <f t="shared" si="3"/>
        <v>0</v>
      </c>
    </row>
    <row r="30" spans="1:38" s="185" customFormat="1" ht="12.75" customHeight="1" x14ac:dyDescent="0.25">
      <c r="A30" s="348">
        <v>1007</v>
      </c>
      <c r="B30" s="338">
        <v>22</v>
      </c>
      <c r="C30" s="239" t="s">
        <v>1278</v>
      </c>
      <c r="D30" s="247">
        <v>0</v>
      </c>
      <c r="E30" s="138">
        <v>0</v>
      </c>
      <c r="F30" s="138">
        <v>0</v>
      </c>
      <c r="G30" s="138">
        <v>0</v>
      </c>
      <c r="H30" s="138">
        <v>0</v>
      </c>
      <c r="I30" s="138">
        <v>0</v>
      </c>
      <c r="J30" s="339">
        <v>0</v>
      </c>
      <c r="K30" s="339">
        <v>0</v>
      </c>
      <c r="L30" s="340">
        <v>0</v>
      </c>
      <c r="M30" s="340">
        <v>0</v>
      </c>
      <c r="N30" s="340">
        <v>0</v>
      </c>
      <c r="O30" s="340">
        <v>0</v>
      </c>
      <c r="P30" s="144">
        <v>0</v>
      </c>
      <c r="Q30" s="341">
        <v>0</v>
      </c>
      <c r="R30" s="342">
        <v>0</v>
      </c>
      <c r="S30" s="340">
        <v>0</v>
      </c>
      <c r="T30" s="340">
        <v>0</v>
      </c>
      <c r="U30" s="340">
        <v>0</v>
      </c>
      <c r="V30" s="340">
        <v>0</v>
      </c>
      <c r="W30" s="340">
        <v>0</v>
      </c>
      <c r="X30" s="343">
        <v>0</v>
      </c>
      <c r="Y30" s="344">
        <f t="shared" si="4"/>
        <v>0</v>
      </c>
      <c r="Z30" s="12">
        <f t="shared" si="4"/>
        <v>0</v>
      </c>
      <c r="AA30" s="12">
        <f t="shared" si="4"/>
        <v>0</v>
      </c>
      <c r="AB30" s="12">
        <f t="shared" si="4"/>
        <v>0</v>
      </c>
      <c r="AC30" s="12">
        <f t="shared" si="4"/>
        <v>0</v>
      </c>
      <c r="AD30" s="15">
        <f t="shared" si="4"/>
        <v>0</v>
      </c>
      <c r="AE30" s="12">
        <f t="shared" si="4"/>
        <v>0</v>
      </c>
      <c r="AF30" s="12">
        <f t="shared" si="3"/>
        <v>0</v>
      </c>
      <c r="AG30" s="12">
        <f t="shared" si="3"/>
        <v>0</v>
      </c>
      <c r="AH30" s="12">
        <f t="shared" si="3"/>
        <v>0</v>
      </c>
      <c r="AI30" s="12">
        <f t="shared" si="3"/>
        <v>0</v>
      </c>
      <c r="AJ30" s="12">
        <f t="shared" si="3"/>
        <v>0</v>
      </c>
      <c r="AK30" s="15">
        <f t="shared" si="3"/>
        <v>0</v>
      </c>
      <c r="AL30" s="343">
        <f t="shared" si="3"/>
        <v>0</v>
      </c>
    </row>
    <row r="31" spans="1:38" s="185" customFormat="1" ht="12.75" customHeight="1" x14ac:dyDescent="0.25">
      <c r="A31" s="348">
        <v>1012</v>
      </c>
      <c r="B31" s="338">
        <v>23</v>
      </c>
      <c r="C31" s="239" t="s">
        <v>1279</v>
      </c>
      <c r="D31" s="247">
        <v>0</v>
      </c>
      <c r="E31" s="138">
        <v>0</v>
      </c>
      <c r="F31" s="138">
        <v>0</v>
      </c>
      <c r="G31" s="138">
        <v>0</v>
      </c>
      <c r="H31" s="138">
        <v>0</v>
      </c>
      <c r="I31" s="138">
        <v>0</v>
      </c>
      <c r="J31" s="339">
        <v>0</v>
      </c>
      <c r="K31" s="339">
        <v>0</v>
      </c>
      <c r="L31" s="340">
        <v>0</v>
      </c>
      <c r="M31" s="340">
        <v>0</v>
      </c>
      <c r="N31" s="340">
        <v>0</v>
      </c>
      <c r="O31" s="340">
        <v>0</v>
      </c>
      <c r="P31" s="144">
        <v>0</v>
      </c>
      <c r="Q31" s="341">
        <v>0</v>
      </c>
      <c r="R31" s="342">
        <v>0</v>
      </c>
      <c r="S31" s="340">
        <v>0</v>
      </c>
      <c r="T31" s="340">
        <v>0</v>
      </c>
      <c r="U31" s="340">
        <v>0</v>
      </c>
      <c r="V31" s="340">
        <v>0</v>
      </c>
      <c r="W31" s="340">
        <v>0</v>
      </c>
      <c r="X31" s="343">
        <v>0</v>
      </c>
      <c r="Y31" s="344">
        <f t="shared" si="4"/>
        <v>0</v>
      </c>
      <c r="Z31" s="12">
        <f t="shared" si="4"/>
        <v>0</v>
      </c>
      <c r="AA31" s="12">
        <f t="shared" si="4"/>
        <v>0</v>
      </c>
      <c r="AB31" s="12">
        <f t="shared" si="4"/>
        <v>0</v>
      </c>
      <c r="AC31" s="12">
        <f t="shared" si="4"/>
        <v>0</v>
      </c>
      <c r="AD31" s="15">
        <f t="shared" si="4"/>
        <v>0</v>
      </c>
      <c r="AE31" s="12">
        <f t="shared" si="4"/>
        <v>0</v>
      </c>
      <c r="AF31" s="12">
        <f t="shared" si="3"/>
        <v>0</v>
      </c>
      <c r="AG31" s="12">
        <f t="shared" si="3"/>
        <v>0</v>
      </c>
      <c r="AH31" s="12">
        <f t="shared" si="3"/>
        <v>0</v>
      </c>
      <c r="AI31" s="12">
        <f t="shared" si="3"/>
        <v>0</v>
      </c>
      <c r="AJ31" s="12">
        <f t="shared" si="3"/>
        <v>0</v>
      </c>
      <c r="AK31" s="15">
        <f t="shared" si="3"/>
        <v>0</v>
      </c>
      <c r="AL31" s="343">
        <f t="shared" si="3"/>
        <v>0</v>
      </c>
    </row>
    <row r="32" spans="1:38" s="185" customFormat="1" ht="12.75" customHeight="1" x14ac:dyDescent="0.25">
      <c r="A32" s="348">
        <v>1008</v>
      </c>
      <c r="B32" s="338">
        <v>24</v>
      </c>
      <c r="C32" s="239" t="s">
        <v>1280</v>
      </c>
      <c r="D32" s="247">
        <v>0</v>
      </c>
      <c r="E32" s="138">
        <v>0</v>
      </c>
      <c r="F32" s="138">
        <v>0</v>
      </c>
      <c r="G32" s="138">
        <v>0</v>
      </c>
      <c r="H32" s="138">
        <v>0</v>
      </c>
      <c r="I32" s="138">
        <v>0</v>
      </c>
      <c r="J32" s="339">
        <v>0</v>
      </c>
      <c r="K32" s="339">
        <v>0</v>
      </c>
      <c r="L32" s="340">
        <v>0</v>
      </c>
      <c r="M32" s="340">
        <v>0</v>
      </c>
      <c r="N32" s="340">
        <v>0</v>
      </c>
      <c r="O32" s="340">
        <v>0</v>
      </c>
      <c r="P32" s="144">
        <v>0</v>
      </c>
      <c r="Q32" s="341">
        <v>0</v>
      </c>
      <c r="R32" s="342">
        <v>0</v>
      </c>
      <c r="S32" s="340">
        <v>0</v>
      </c>
      <c r="T32" s="340">
        <v>0</v>
      </c>
      <c r="U32" s="340">
        <v>0</v>
      </c>
      <c r="V32" s="340">
        <v>0</v>
      </c>
      <c r="W32" s="340">
        <v>0</v>
      </c>
      <c r="X32" s="343">
        <v>0</v>
      </c>
      <c r="Y32" s="344">
        <f t="shared" si="4"/>
        <v>0</v>
      </c>
      <c r="Z32" s="12">
        <f t="shared" si="4"/>
        <v>0</v>
      </c>
      <c r="AA32" s="12">
        <f t="shared" si="4"/>
        <v>0</v>
      </c>
      <c r="AB32" s="12">
        <f t="shared" si="4"/>
        <v>0</v>
      </c>
      <c r="AC32" s="12">
        <f t="shared" si="4"/>
        <v>0</v>
      </c>
      <c r="AD32" s="15">
        <f t="shared" si="4"/>
        <v>0</v>
      </c>
      <c r="AE32" s="12">
        <f t="shared" si="4"/>
        <v>0</v>
      </c>
      <c r="AF32" s="12">
        <f t="shared" si="3"/>
        <v>0</v>
      </c>
      <c r="AG32" s="12">
        <f t="shared" si="3"/>
        <v>0</v>
      </c>
      <c r="AH32" s="12">
        <f t="shared" si="3"/>
        <v>0</v>
      </c>
      <c r="AI32" s="12">
        <f t="shared" si="3"/>
        <v>0</v>
      </c>
      <c r="AJ32" s="12">
        <f t="shared" si="3"/>
        <v>0</v>
      </c>
      <c r="AK32" s="15">
        <f t="shared" si="3"/>
        <v>0</v>
      </c>
      <c r="AL32" s="343">
        <f t="shared" si="3"/>
        <v>0</v>
      </c>
    </row>
    <row r="33" spans="1:38" s="185" customFormat="1" ht="12.75" customHeight="1" x14ac:dyDescent="0.25">
      <c r="A33" s="348">
        <v>1013</v>
      </c>
      <c r="B33" s="338">
        <v>25</v>
      </c>
      <c r="C33" s="239" t="s">
        <v>1281</v>
      </c>
      <c r="D33" s="247">
        <v>0</v>
      </c>
      <c r="E33" s="138">
        <v>0</v>
      </c>
      <c r="F33" s="138">
        <v>0</v>
      </c>
      <c r="G33" s="138">
        <v>0</v>
      </c>
      <c r="H33" s="138">
        <v>0</v>
      </c>
      <c r="I33" s="138">
        <v>0</v>
      </c>
      <c r="J33" s="339">
        <v>0</v>
      </c>
      <c r="K33" s="339">
        <v>0</v>
      </c>
      <c r="L33" s="340">
        <v>0</v>
      </c>
      <c r="M33" s="340">
        <v>0</v>
      </c>
      <c r="N33" s="340">
        <v>0</v>
      </c>
      <c r="O33" s="340">
        <v>0</v>
      </c>
      <c r="P33" s="144">
        <v>0</v>
      </c>
      <c r="Q33" s="341">
        <v>0</v>
      </c>
      <c r="R33" s="342">
        <v>0</v>
      </c>
      <c r="S33" s="340">
        <v>0</v>
      </c>
      <c r="T33" s="340">
        <v>0</v>
      </c>
      <c r="U33" s="340">
        <v>0</v>
      </c>
      <c r="V33" s="340">
        <v>0</v>
      </c>
      <c r="W33" s="340">
        <v>0</v>
      </c>
      <c r="X33" s="343">
        <v>0</v>
      </c>
      <c r="Y33" s="344">
        <f t="shared" si="4"/>
        <v>0</v>
      </c>
      <c r="Z33" s="12">
        <f t="shared" si="4"/>
        <v>0</v>
      </c>
      <c r="AA33" s="12">
        <f t="shared" si="4"/>
        <v>0</v>
      </c>
      <c r="AB33" s="12">
        <f t="shared" si="4"/>
        <v>0</v>
      </c>
      <c r="AC33" s="12">
        <f t="shared" si="4"/>
        <v>0</v>
      </c>
      <c r="AD33" s="15">
        <f t="shared" si="4"/>
        <v>0</v>
      </c>
      <c r="AE33" s="12">
        <f t="shared" si="4"/>
        <v>0</v>
      </c>
      <c r="AF33" s="12">
        <f t="shared" si="3"/>
        <v>0</v>
      </c>
      <c r="AG33" s="12">
        <f t="shared" si="3"/>
        <v>0</v>
      </c>
      <c r="AH33" s="12">
        <f t="shared" si="3"/>
        <v>0</v>
      </c>
      <c r="AI33" s="12">
        <f t="shared" si="3"/>
        <v>0</v>
      </c>
      <c r="AJ33" s="12">
        <f t="shared" si="3"/>
        <v>0</v>
      </c>
      <c r="AK33" s="15">
        <f t="shared" si="3"/>
        <v>0</v>
      </c>
      <c r="AL33" s="343">
        <f t="shared" si="3"/>
        <v>0</v>
      </c>
    </row>
    <row r="34" spans="1:38" s="185" customFormat="1" ht="12.75" customHeight="1" x14ac:dyDescent="0.25">
      <c r="A34" s="348">
        <v>1009</v>
      </c>
      <c r="B34" s="338">
        <v>26</v>
      </c>
      <c r="C34" s="239" t="s">
        <v>1282</v>
      </c>
      <c r="D34" s="247">
        <v>0</v>
      </c>
      <c r="E34" s="138">
        <v>0</v>
      </c>
      <c r="F34" s="138">
        <v>0</v>
      </c>
      <c r="G34" s="138">
        <v>0</v>
      </c>
      <c r="H34" s="138">
        <v>0</v>
      </c>
      <c r="I34" s="138">
        <v>0</v>
      </c>
      <c r="J34" s="339">
        <v>0</v>
      </c>
      <c r="K34" s="339">
        <v>0</v>
      </c>
      <c r="L34" s="340">
        <v>0</v>
      </c>
      <c r="M34" s="340">
        <v>0</v>
      </c>
      <c r="N34" s="340">
        <v>0</v>
      </c>
      <c r="O34" s="340">
        <v>0</v>
      </c>
      <c r="P34" s="144">
        <v>0</v>
      </c>
      <c r="Q34" s="341">
        <v>0</v>
      </c>
      <c r="R34" s="342">
        <v>0</v>
      </c>
      <c r="S34" s="340">
        <v>0</v>
      </c>
      <c r="T34" s="340">
        <v>0</v>
      </c>
      <c r="U34" s="340">
        <v>0</v>
      </c>
      <c r="V34" s="340">
        <v>0</v>
      </c>
      <c r="W34" s="340">
        <v>0</v>
      </c>
      <c r="X34" s="343">
        <v>0</v>
      </c>
      <c r="Y34" s="344">
        <f t="shared" si="4"/>
        <v>0</v>
      </c>
      <c r="Z34" s="12">
        <f t="shared" si="4"/>
        <v>0</v>
      </c>
      <c r="AA34" s="12">
        <f t="shared" si="4"/>
        <v>0</v>
      </c>
      <c r="AB34" s="12">
        <f t="shared" si="4"/>
        <v>0</v>
      </c>
      <c r="AC34" s="12">
        <f t="shared" si="4"/>
        <v>0</v>
      </c>
      <c r="AD34" s="15">
        <f t="shared" si="4"/>
        <v>0</v>
      </c>
      <c r="AE34" s="12">
        <f t="shared" si="4"/>
        <v>0</v>
      </c>
      <c r="AF34" s="12">
        <f t="shared" si="3"/>
        <v>0</v>
      </c>
      <c r="AG34" s="12">
        <f t="shared" si="3"/>
        <v>0</v>
      </c>
      <c r="AH34" s="12">
        <f t="shared" si="3"/>
        <v>0</v>
      </c>
      <c r="AI34" s="12">
        <f t="shared" si="3"/>
        <v>0</v>
      </c>
      <c r="AJ34" s="12">
        <f t="shared" si="3"/>
        <v>0</v>
      </c>
      <c r="AK34" s="15">
        <f t="shared" si="3"/>
        <v>0</v>
      </c>
      <c r="AL34" s="343">
        <f t="shared" si="3"/>
        <v>0</v>
      </c>
    </row>
    <row r="35" spans="1:38" s="185" customFormat="1" ht="12.75" customHeight="1" x14ac:dyDescent="0.25">
      <c r="A35" s="348">
        <v>1010</v>
      </c>
      <c r="B35" s="338">
        <v>27</v>
      </c>
      <c r="C35" s="239" t="s">
        <v>1283</v>
      </c>
      <c r="D35" s="247">
        <v>0</v>
      </c>
      <c r="E35" s="138">
        <v>0</v>
      </c>
      <c r="F35" s="138">
        <v>0</v>
      </c>
      <c r="G35" s="138">
        <v>0</v>
      </c>
      <c r="H35" s="138">
        <v>0</v>
      </c>
      <c r="I35" s="138">
        <v>0</v>
      </c>
      <c r="J35" s="339">
        <v>0</v>
      </c>
      <c r="K35" s="339">
        <v>0</v>
      </c>
      <c r="L35" s="340">
        <v>0</v>
      </c>
      <c r="M35" s="340">
        <v>0</v>
      </c>
      <c r="N35" s="340">
        <v>0</v>
      </c>
      <c r="O35" s="340">
        <v>0</v>
      </c>
      <c r="P35" s="144">
        <v>0</v>
      </c>
      <c r="Q35" s="341">
        <v>0</v>
      </c>
      <c r="R35" s="342">
        <v>0</v>
      </c>
      <c r="S35" s="340">
        <v>0</v>
      </c>
      <c r="T35" s="340">
        <v>0</v>
      </c>
      <c r="U35" s="340">
        <v>0</v>
      </c>
      <c r="V35" s="340">
        <v>0</v>
      </c>
      <c r="W35" s="340">
        <v>0</v>
      </c>
      <c r="X35" s="343">
        <v>0</v>
      </c>
      <c r="Y35" s="344">
        <f t="shared" si="4"/>
        <v>0</v>
      </c>
      <c r="Z35" s="12">
        <f t="shared" si="4"/>
        <v>0</v>
      </c>
      <c r="AA35" s="12">
        <f t="shared" si="4"/>
        <v>0</v>
      </c>
      <c r="AB35" s="12">
        <f t="shared" si="4"/>
        <v>0</v>
      </c>
      <c r="AC35" s="12">
        <f t="shared" si="4"/>
        <v>0</v>
      </c>
      <c r="AD35" s="15">
        <f t="shared" si="4"/>
        <v>0</v>
      </c>
      <c r="AE35" s="12">
        <f t="shared" si="4"/>
        <v>0</v>
      </c>
      <c r="AF35" s="12">
        <f t="shared" si="3"/>
        <v>0</v>
      </c>
      <c r="AG35" s="12">
        <f t="shared" si="3"/>
        <v>0</v>
      </c>
      <c r="AH35" s="12">
        <f t="shared" si="3"/>
        <v>0</v>
      </c>
      <c r="AI35" s="12">
        <f t="shared" si="3"/>
        <v>0</v>
      </c>
      <c r="AJ35" s="12">
        <f t="shared" si="3"/>
        <v>0</v>
      </c>
      <c r="AK35" s="15">
        <f t="shared" si="3"/>
        <v>0</v>
      </c>
      <c r="AL35" s="343">
        <f t="shared" si="3"/>
        <v>0</v>
      </c>
    </row>
    <row r="36" spans="1:38" s="185" customFormat="1" ht="12.75" customHeight="1" x14ac:dyDescent="0.25">
      <c r="A36" s="348">
        <v>1014</v>
      </c>
      <c r="B36" s="338">
        <v>28</v>
      </c>
      <c r="C36" s="239" t="s">
        <v>1284</v>
      </c>
      <c r="D36" s="247">
        <v>0</v>
      </c>
      <c r="E36" s="138">
        <v>0</v>
      </c>
      <c r="F36" s="138">
        <v>0</v>
      </c>
      <c r="G36" s="138">
        <v>0</v>
      </c>
      <c r="H36" s="138">
        <v>0</v>
      </c>
      <c r="I36" s="138">
        <v>0</v>
      </c>
      <c r="J36" s="339">
        <v>0</v>
      </c>
      <c r="K36" s="339">
        <v>0</v>
      </c>
      <c r="L36" s="340">
        <v>0</v>
      </c>
      <c r="M36" s="340">
        <v>0</v>
      </c>
      <c r="N36" s="340">
        <v>0</v>
      </c>
      <c r="O36" s="340">
        <v>0</v>
      </c>
      <c r="P36" s="144">
        <v>0</v>
      </c>
      <c r="Q36" s="341">
        <v>0</v>
      </c>
      <c r="R36" s="342">
        <v>0</v>
      </c>
      <c r="S36" s="340">
        <v>0</v>
      </c>
      <c r="T36" s="340">
        <v>0</v>
      </c>
      <c r="U36" s="340">
        <v>0</v>
      </c>
      <c r="V36" s="340">
        <v>0</v>
      </c>
      <c r="W36" s="340">
        <v>0</v>
      </c>
      <c r="X36" s="343">
        <v>0</v>
      </c>
      <c r="Y36" s="344">
        <f t="shared" si="4"/>
        <v>0</v>
      </c>
      <c r="Z36" s="12">
        <f t="shared" si="4"/>
        <v>0</v>
      </c>
      <c r="AA36" s="12">
        <f t="shared" si="4"/>
        <v>0</v>
      </c>
      <c r="AB36" s="12">
        <f t="shared" si="4"/>
        <v>0</v>
      </c>
      <c r="AC36" s="12">
        <f t="shared" si="4"/>
        <v>0</v>
      </c>
      <c r="AD36" s="15">
        <f t="shared" si="4"/>
        <v>0</v>
      </c>
      <c r="AE36" s="12">
        <f t="shared" si="4"/>
        <v>0</v>
      </c>
      <c r="AF36" s="12">
        <f t="shared" si="3"/>
        <v>0</v>
      </c>
      <c r="AG36" s="12">
        <f t="shared" si="3"/>
        <v>0</v>
      </c>
      <c r="AH36" s="12">
        <f t="shared" si="3"/>
        <v>0</v>
      </c>
      <c r="AI36" s="12">
        <f t="shared" si="3"/>
        <v>0</v>
      </c>
      <c r="AJ36" s="12">
        <f t="shared" si="3"/>
        <v>0</v>
      </c>
      <c r="AK36" s="15">
        <f t="shared" si="3"/>
        <v>0</v>
      </c>
      <c r="AL36" s="343">
        <f t="shared" si="3"/>
        <v>0</v>
      </c>
    </row>
    <row r="37" spans="1:38" s="185" customFormat="1" ht="12.75" customHeight="1" x14ac:dyDescent="0.25">
      <c r="A37" s="348">
        <v>1017</v>
      </c>
      <c r="B37" s="338">
        <v>29</v>
      </c>
      <c r="C37" s="239" t="s">
        <v>1285</v>
      </c>
      <c r="D37" s="247">
        <v>0</v>
      </c>
      <c r="E37" s="138">
        <v>0</v>
      </c>
      <c r="F37" s="138">
        <v>0</v>
      </c>
      <c r="G37" s="138">
        <v>0</v>
      </c>
      <c r="H37" s="138">
        <v>0</v>
      </c>
      <c r="I37" s="138">
        <v>0</v>
      </c>
      <c r="J37" s="339">
        <v>0</v>
      </c>
      <c r="K37" s="339">
        <v>0</v>
      </c>
      <c r="L37" s="340">
        <v>0</v>
      </c>
      <c r="M37" s="340">
        <v>0</v>
      </c>
      <c r="N37" s="340">
        <v>0</v>
      </c>
      <c r="O37" s="340">
        <v>0</v>
      </c>
      <c r="P37" s="144">
        <v>0</v>
      </c>
      <c r="Q37" s="341">
        <v>0</v>
      </c>
      <c r="R37" s="342">
        <v>0</v>
      </c>
      <c r="S37" s="340">
        <v>0</v>
      </c>
      <c r="T37" s="340">
        <v>0</v>
      </c>
      <c r="U37" s="340">
        <v>0</v>
      </c>
      <c r="V37" s="340">
        <v>0</v>
      </c>
      <c r="W37" s="340">
        <v>0</v>
      </c>
      <c r="X37" s="343">
        <v>0</v>
      </c>
      <c r="Y37" s="344">
        <f t="shared" si="4"/>
        <v>0</v>
      </c>
      <c r="Z37" s="12">
        <f t="shared" si="4"/>
        <v>0</v>
      </c>
      <c r="AA37" s="12">
        <f t="shared" si="4"/>
        <v>0</v>
      </c>
      <c r="AB37" s="12">
        <f t="shared" si="4"/>
        <v>0</v>
      </c>
      <c r="AC37" s="12">
        <f t="shared" si="4"/>
        <v>0</v>
      </c>
      <c r="AD37" s="15">
        <f t="shared" si="4"/>
        <v>0</v>
      </c>
      <c r="AE37" s="12">
        <f t="shared" si="4"/>
        <v>0</v>
      </c>
      <c r="AF37" s="12">
        <f t="shared" si="3"/>
        <v>0</v>
      </c>
      <c r="AG37" s="12">
        <f t="shared" si="3"/>
        <v>0</v>
      </c>
      <c r="AH37" s="12">
        <f t="shared" si="3"/>
        <v>0</v>
      </c>
      <c r="AI37" s="12">
        <f t="shared" si="3"/>
        <v>0</v>
      </c>
      <c r="AJ37" s="12">
        <f t="shared" si="3"/>
        <v>0</v>
      </c>
      <c r="AK37" s="15">
        <f t="shared" si="3"/>
        <v>0</v>
      </c>
      <c r="AL37" s="343">
        <f t="shared" si="3"/>
        <v>0</v>
      </c>
    </row>
    <row r="38" spans="1:38" s="185" customFormat="1" ht="12.75" customHeight="1" x14ac:dyDescent="0.25">
      <c r="A38" s="348">
        <v>1018</v>
      </c>
      <c r="B38" s="338">
        <v>30</v>
      </c>
      <c r="C38" s="239" t="s">
        <v>1286</v>
      </c>
      <c r="D38" s="247">
        <v>0</v>
      </c>
      <c r="E38" s="138">
        <v>0</v>
      </c>
      <c r="F38" s="138">
        <v>0</v>
      </c>
      <c r="G38" s="138">
        <v>0</v>
      </c>
      <c r="H38" s="138">
        <v>0</v>
      </c>
      <c r="I38" s="138">
        <v>0</v>
      </c>
      <c r="J38" s="339">
        <v>0</v>
      </c>
      <c r="K38" s="339">
        <v>0</v>
      </c>
      <c r="L38" s="340">
        <v>0</v>
      </c>
      <c r="M38" s="340">
        <v>0</v>
      </c>
      <c r="N38" s="340">
        <v>0</v>
      </c>
      <c r="O38" s="340">
        <v>0</v>
      </c>
      <c r="P38" s="144">
        <v>0</v>
      </c>
      <c r="Q38" s="341">
        <v>0</v>
      </c>
      <c r="R38" s="342">
        <v>0</v>
      </c>
      <c r="S38" s="340">
        <v>0</v>
      </c>
      <c r="T38" s="340">
        <v>0</v>
      </c>
      <c r="U38" s="340">
        <v>0</v>
      </c>
      <c r="V38" s="340">
        <v>0</v>
      </c>
      <c r="W38" s="340">
        <v>0</v>
      </c>
      <c r="X38" s="343">
        <v>0</v>
      </c>
      <c r="Y38" s="344">
        <f t="shared" si="4"/>
        <v>0</v>
      </c>
      <c r="Z38" s="12">
        <f t="shared" si="4"/>
        <v>0</v>
      </c>
      <c r="AA38" s="12">
        <f t="shared" si="4"/>
        <v>0</v>
      </c>
      <c r="AB38" s="12">
        <f t="shared" si="4"/>
        <v>0</v>
      </c>
      <c r="AC38" s="12">
        <f t="shared" si="4"/>
        <v>0</v>
      </c>
      <c r="AD38" s="15">
        <f t="shared" si="4"/>
        <v>0</v>
      </c>
      <c r="AE38" s="12">
        <f t="shared" si="4"/>
        <v>0</v>
      </c>
      <c r="AF38" s="12">
        <f t="shared" si="3"/>
        <v>0</v>
      </c>
      <c r="AG38" s="12">
        <f t="shared" si="3"/>
        <v>0</v>
      </c>
      <c r="AH38" s="12">
        <f t="shared" si="3"/>
        <v>0</v>
      </c>
      <c r="AI38" s="12">
        <f t="shared" si="3"/>
        <v>0</v>
      </c>
      <c r="AJ38" s="12">
        <f t="shared" si="3"/>
        <v>0</v>
      </c>
      <c r="AK38" s="15">
        <f t="shared" si="3"/>
        <v>0</v>
      </c>
      <c r="AL38" s="343">
        <f t="shared" si="3"/>
        <v>0</v>
      </c>
    </row>
    <row r="39" spans="1:38" s="185" customFormat="1" ht="12.75" customHeight="1" x14ac:dyDescent="0.25">
      <c r="A39" s="348">
        <v>1019</v>
      </c>
      <c r="B39" s="338">
        <v>31</v>
      </c>
      <c r="C39" s="239" t="s">
        <v>1287</v>
      </c>
      <c r="D39" s="247">
        <v>0</v>
      </c>
      <c r="E39" s="138">
        <v>0</v>
      </c>
      <c r="F39" s="138">
        <v>0</v>
      </c>
      <c r="G39" s="138">
        <v>0</v>
      </c>
      <c r="H39" s="138">
        <v>0</v>
      </c>
      <c r="I39" s="138">
        <v>0</v>
      </c>
      <c r="J39" s="339">
        <v>0</v>
      </c>
      <c r="K39" s="339">
        <v>0</v>
      </c>
      <c r="L39" s="340">
        <v>0</v>
      </c>
      <c r="M39" s="340">
        <v>0</v>
      </c>
      <c r="N39" s="340">
        <v>0</v>
      </c>
      <c r="O39" s="340">
        <v>0</v>
      </c>
      <c r="P39" s="144">
        <v>0</v>
      </c>
      <c r="Q39" s="341">
        <v>0</v>
      </c>
      <c r="R39" s="342">
        <v>0</v>
      </c>
      <c r="S39" s="340">
        <v>0</v>
      </c>
      <c r="T39" s="340">
        <v>0</v>
      </c>
      <c r="U39" s="340">
        <v>0</v>
      </c>
      <c r="V39" s="340">
        <v>0</v>
      </c>
      <c r="W39" s="340">
        <v>0</v>
      </c>
      <c r="X39" s="343">
        <v>0</v>
      </c>
      <c r="Y39" s="344">
        <f t="shared" si="4"/>
        <v>0</v>
      </c>
      <c r="Z39" s="12">
        <f t="shared" si="4"/>
        <v>0</v>
      </c>
      <c r="AA39" s="12">
        <f t="shared" si="4"/>
        <v>0</v>
      </c>
      <c r="AB39" s="12">
        <f t="shared" si="4"/>
        <v>0</v>
      </c>
      <c r="AC39" s="12">
        <f t="shared" si="4"/>
        <v>0</v>
      </c>
      <c r="AD39" s="15">
        <f t="shared" si="4"/>
        <v>0</v>
      </c>
      <c r="AE39" s="12">
        <f t="shared" si="4"/>
        <v>0</v>
      </c>
      <c r="AF39" s="12">
        <f t="shared" si="3"/>
        <v>0</v>
      </c>
      <c r="AG39" s="12">
        <f t="shared" si="3"/>
        <v>0</v>
      </c>
      <c r="AH39" s="12">
        <f t="shared" si="3"/>
        <v>0</v>
      </c>
      <c r="AI39" s="12">
        <f t="shared" si="3"/>
        <v>0</v>
      </c>
      <c r="AJ39" s="12">
        <f t="shared" si="3"/>
        <v>0</v>
      </c>
      <c r="AK39" s="15">
        <f t="shared" si="3"/>
        <v>0</v>
      </c>
      <c r="AL39" s="343">
        <f t="shared" si="3"/>
        <v>0</v>
      </c>
    </row>
    <row r="40" spans="1:38" s="185" customFormat="1" ht="12.75" customHeight="1" x14ac:dyDescent="0.25">
      <c r="A40" s="348">
        <v>1015</v>
      </c>
      <c r="B40" s="338">
        <v>32</v>
      </c>
      <c r="C40" s="239" t="s">
        <v>1288</v>
      </c>
      <c r="D40" s="247">
        <v>0</v>
      </c>
      <c r="E40" s="138">
        <v>0</v>
      </c>
      <c r="F40" s="138">
        <v>0</v>
      </c>
      <c r="G40" s="138">
        <v>0</v>
      </c>
      <c r="H40" s="138">
        <v>0</v>
      </c>
      <c r="I40" s="138">
        <v>0</v>
      </c>
      <c r="J40" s="339">
        <v>0</v>
      </c>
      <c r="K40" s="339">
        <v>0</v>
      </c>
      <c r="L40" s="340">
        <v>0</v>
      </c>
      <c r="M40" s="340">
        <v>0</v>
      </c>
      <c r="N40" s="340">
        <v>0</v>
      </c>
      <c r="O40" s="340">
        <v>0</v>
      </c>
      <c r="P40" s="144">
        <v>0</v>
      </c>
      <c r="Q40" s="341">
        <v>0</v>
      </c>
      <c r="R40" s="342">
        <v>0</v>
      </c>
      <c r="S40" s="340">
        <v>0</v>
      </c>
      <c r="T40" s="340">
        <v>0</v>
      </c>
      <c r="U40" s="340">
        <v>0</v>
      </c>
      <c r="V40" s="340">
        <v>0</v>
      </c>
      <c r="W40" s="340">
        <v>0</v>
      </c>
      <c r="X40" s="343">
        <v>0</v>
      </c>
      <c r="Y40" s="344">
        <f t="shared" si="4"/>
        <v>0</v>
      </c>
      <c r="Z40" s="12">
        <f t="shared" si="4"/>
        <v>0</v>
      </c>
      <c r="AA40" s="12">
        <f t="shared" si="4"/>
        <v>0</v>
      </c>
      <c r="AB40" s="12">
        <f t="shared" si="4"/>
        <v>0</v>
      </c>
      <c r="AC40" s="12">
        <f t="shared" si="4"/>
        <v>0</v>
      </c>
      <c r="AD40" s="15">
        <f t="shared" si="4"/>
        <v>0</v>
      </c>
      <c r="AE40" s="12">
        <f t="shared" si="4"/>
        <v>0</v>
      </c>
      <c r="AF40" s="12">
        <f t="shared" si="3"/>
        <v>0</v>
      </c>
      <c r="AG40" s="12">
        <f t="shared" si="3"/>
        <v>0</v>
      </c>
      <c r="AH40" s="12">
        <f t="shared" si="3"/>
        <v>0</v>
      </c>
      <c r="AI40" s="12">
        <f t="shared" si="3"/>
        <v>0</v>
      </c>
      <c r="AJ40" s="12">
        <f t="shared" si="3"/>
        <v>0</v>
      </c>
      <c r="AK40" s="15">
        <f t="shared" si="3"/>
        <v>0</v>
      </c>
      <c r="AL40" s="343">
        <f t="shared" si="3"/>
        <v>0</v>
      </c>
    </row>
    <row r="41" spans="1:38" s="185" customFormat="1" ht="12.75" customHeight="1" x14ac:dyDescent="0.25">
      <c r="A41" s="348">
        <v>1016</v>
      </c>
      <c r="B41" s="338">
        <v>33</v>
      </c>
      <c r="C41" s="239" t="s">
        <v>1289</v>
      </c>
      <c r="D41" s="247">
        <v>0</v>
      </c>
      <c r="E41" s="138">
        <v>0</v>
      </c>
      <c r="F41" s="138">
        <v>0</v>
      </c>
      <c r="G41" s="138">
        <v>0</v>
      </c>
      <c r="H41" s="138">
        <v>0</v>
      </c>
      <c r="I41" s="138">
        <v>0</v>
      </c>
      <c r="J41" s="339">
        <v>0</v>
      </c>
      <c r="K41" s="339">
        <v>0</v>
      </c>
      <c r="L41" s="340">
        <v>0</v>
      </c>
      <c r="M41" s="340">
        <v>0</v>
      </c>
      <c r="N41" s="340">
        <v>0</v>
      </c>
      <c r="O41" s="340">
        <v>0</v>
      </c>
      <c r="P41" s="144">
        <v>0</v>
      </c>
      <c r="Q41" s="341">
        <v>0</v>
      </c>
      <c r="R41" s="342">
        <v>0</v>
      </c>
      <c r="S41" s="340">
        <v>0</v>
      </c>
      <c r="T41" s="340">
        <v>0</v>
      </c>
      <c r="U41" s="340">
        <v>0</v>
      </c>
      <c r="V41" s="340">
        <v>0</v>
      </c>
      <c r="W41" s="340">
        <v>0</v>
      </c>
      <c r="X41" s="343">
        <v>0</v>
      </c>
      <c r="Y41" s="344">
        <f t="shared" si="4"/>
        <v>0</v>
      </c>
      <c r="Z41" s="12">
        <f t="shared" si="4"/>
        <v>0</v>
      </c>
      <c r="AA41" s="12">
        <f t="shared" si="4"/>
        <v>0</v>
      </c>
      <c r="AB41" s="12">
        <f t="shared" si="4"/>
        <v>0</v>
      </c>
      <c r="AC41" s="12">
        <f t="shared" si="4"/>
        <v>0</v>
      </c>
      <c r="AD41" s="15">
        <f t="shared" si="4"/>
        <v>0</v>
      </c>
      <c r="AE41" s="12">
        <f t="shared" si="4"/>
        <v>0</v>
      </c>
      <c r="AF41" s="12">
        <f t="shared" si="3"/>
        <v>0</v>
      </c>
      <c r="AG41" s="12">
        <f t="shared" si="3"/>
        <v>0</v>
      </c>
      <c r="AH41" s="12">
        <f t="shared" si="3"/>
        <v>0</v>
      </c>
      <c r="AI41" s="12">
        <f t="shared" si="3"/>
        <v>0</v>
      </c>
      <c r="AJ41" s="12">
        <f t="shared" si="3"/>
        <v>0</v>
      </c>
      <c r="AK41" s="15">
        <f t="shared" si="3"/>
        <v>0</v>
      </c>
      <c r="AL41" s="343">
        <f t="shared" si="3"/>
        <v>0</v>
      </c>
    </row>
    <row r="42" spans="1:38" s="185" customFormat="1" ht="12.75" customHeight="1" x14ac:dyDescent="0.25">
      <c r="A42" s="337"/>
      <c r="B42" s="338">
        <v>34</v>
      </c>
      <c r="C42" s="239"/>
      <c r="D42" s="240"/>
      <c r="E42" s="138"/>
      <c r="F42" s="138"/>
      <c r="G42" s="138"/>
      <c r="H42" s="138"/>
      <c r="I42" s="138"/>
      <c r="J42" s="339"/>
      <c r="K42" s="339">
        <v>0</v>
      </c>
      <c r="L42" s="340"/>
      <c r="M42" s="340"/>
      <c r="N42" s="340"/>
      <c r="O42" s="340"/>
      <c r="P42" s="144">
        <v>0</v>
      </c>
      <c r="Q42" s="341"/>
      <c r="R42" s="342">
        <v>0</v>
      </c>
      <c r="S42" s="340"/>
      <c r="T42" s="340"/>
      <c r="U42" s="340"/>
      <c r="V42" s="340"/>
      <c r="W42" s="340">
        <v>0</v>
      </c>
      <c r="X42" s="343"/>
      <c r="Y42" s="344">
        <f t="shared" si="4"/>
        <v>0</v>
      </c>
      <c r="Z42" s="12"/>
      <c r="AA42" s="12"/>
      <c r="AB42" s="12"/>
      <c r="AC42" s="12"/>
      <c r="AD42" s="15">
        <f t="shared" si="4"/>
        <v>0</v>
      </c>
      <c r="AE42" s="12"/>
      <c r="AF42" s="12"/>
      <c r="AG42" s="12"/>
      <c r="AH42" s="12"/>
      <c r="AI42" s="12"/>
      <c r="AJ42" s="12"/>
      <c r="AK42" s="15">
        <f t="shared" ref="AK42:AL105" si="5">IF(P42=0,0,W42/P42*100)</f>
        <v>0</v>
      </c>
      <c r="AL42" s="343"/>
    </row>
    <row r="43" spans="1:38" s="185" customFormat="1" ht="12.75" customHeight="1" x14ac:dyDescent="0.25">
      <c r="A43" s="337"/>
      <c r="B43" s="338">
        <v>35</v>
      </c>
      <c r="C43" s="246" t="s">
        <v>1290</v>
      </c>
      <c r="D43" s="247">
        <v>5922.2999999999993</v>
      </c>
      <c r="E43" s="144">
        <v>1880.6</v>
      </c>
      <c r="F43" s="144">
        <v>2119.5</v>
      </c>
      <c r="G43" s="144">
        <v>18.2</v>
      </c>
      <c r="H43" s="144">
        <v>835</v>
      </c>
      <c r="I43" s="144">
        <v>804.3</v>
      </c>
      <c r="J43" s="345">
        <v>264.7</v>
      </c>
      <c r="K43" s="345">
        <v>5970.5999999999995</v>
      </c>
      <c r="L43" s="144">
        <v>1880.6</v>
      </c>
      <c r="M43" s="144">
        <v>2119.5</v>
      </c>
      <c r="N43" s="144">
        <v>18.2</v>
      </c>
      <c r="O43" s="144">
        <v>835</v>
      </c>
      <c r="P43" s="144">
        <v>852.6</v>
      </c>
      <c r="Q43" s="248">
        <v>264.7</v>
      </c>
      <c r="R43" s="342">
        <v>4615.8788000000004</v>
      </c>
      <c r="S43" s="144">
        <v>1504.6378</v>
      </c>
      <c r="T43" s="144">
        <v>1547.9073000000001</v>
      </c>
      <c r="U43" s="144">
        <v>0</v>
      </c>
      <c r="V43" s="144">
        <v>673.16880000000003</v>
      </c>
      <c r="W43" s="144">
        <v>723.16489999999999</v>
      </c>
      <c r="X43" s="248">
        <v>167</v>
      </c>
      <c r="Y43" s="344">
        <f t="shared" si="4"/>
        <v>-1354.721199999999</v>
      </c>
      <c r="Z43" s="15">
        <f t="shared" si="4"/>
        <v>-375.96219999999994</v>
      </c>
      <c r="AA43" s="15">
        <f t="shared" si="4"/>
        <v>-571.59269999999992</v>
      </c>
      <c r="AB43" s="15">
        <f t="shared" si="4"/>
        <v>-18.2</v>
      </c>
      <c r="AC43" s="15">
        <f t="shared" si="4"/>
        <v>-161.83119999999997</v>
      </c>
      <c r="AD43" s="15">
        <f t="shared" si="4"/>
        <v>-129.43510000000003</v>
      </c>
      <c r="AE43" s="15">
        <f t="shared" si="4"/>
        <v>-97.699999999999989</v>
      </c>
      <c r="AF43" s="15">
        <f t="shared" ref="AF43:AJ72" si="6">IF(K43=0,0,R43/K43*100)</f>
        <v>77.310132984959651</v>
      </c>
      <c r="AG43" s="15">
        <f t="shared" si="6"/>
        <v>80.008390939061997</v>
      </c>
      <c r="AH43" s="15">
        <f t="shared" si="6"/>
        <v>73.031719745222929</v>
      </c>
      <c r="AI43" s="15">
        <f t="shared" si="6"/>
        <v>0</v>
      </c>
      <c r="AJ43" s="15">
        <f t="shared" si="6"/>
        <v>80.619017964071858</v>
      </c>
      <c r="AK43" s="15">
        <f t="shared" si="5"/>
        <v>84.818777855969969</v>
      </c>
      <c r="AL43" s="346">
        <f t="shared" si="5"/>
        <v>63.090290895353228</v>
      </c>
    </row>
    <row r="44" spans="1:38" s="347" customFormat="1" ht="12.75" customHeight="1" x14ac:dyDescent="0.2">
      <c r="A44" s="337"/>
      <c r="B44" s="338">
        <v>36</v>
      </c>
      <c r="C44" s="246" t="s">
        <v>1265</v>
      </c>
      <c r="D44" s="247">
        <v>5922.2999999999993</v>
      </c>
      <c r="E44" s="144">
        <v>1880.6</v>
      </c>
      <c r="F44" s="144">
        <v>2119.5</v>
      </c>
      <c r="G44" s="144">
        <v>18.2</v>
      </c>
      <c r="H44" s="144">
        <v>835</v>
      </c>
      <c r="I44" s="144">
        <v>804.3</v>
      </c>
      <c r="J44" s="345">
        <v>264.7</v>
      </c>
      <c r="K44" s="345">
        <v>5970.5999999999995</v>
      </c>
      <c r="L44" s="144">
        <v>1880.6</v>
      </c>
      <c r="M44" s="144">
        <v>2119.5</v>
      </c>
      <c r="N44" s="144">
        <v>18.2</v>
      </c>
      <c r="O44" s="144">
        <v>835</v>
      </c>
      <c r="P44" s="144">
        <v>852.6</v>
      </c>
      <c r="Q44" s="248">
        <v>264.7</v>
      </c>
      <c r="R44" s="342">
        <v>4615.8788000000004</v>
      </c>
      <c r="S44" s="144">
        <v>1504.6378</v>
      </c>
      <c r="T44" s="144">
        <v>1547.9073000000001</v>
      </c>
      <c r="U44" s="144">
        <v>0</v>
      </c>
      <c r="V44" s="144">
        <v>673.16880000000003</v>
      </c>
      <c r="W44" s="144">
        <v>723.16489999999999</v>
      </c>
      <c r="X44" s="248">
        <v>167</v>
      </c>
      <c r="Y44" s="344">
        <f t="shared" si="4"/>
        <v>-1354.721199999999</v>
      </c>
      <c r="Z44" s="15">
        <f t="shared" si="4"/>
        <v>-375.96219999999994</v>
      </c>
      <c r="AA44" s="15">
        <f t="shared" si="4"/>
        <v>-571.59269999999992</v>
      </c>
      <c r="AB44" s="15">
        <f t="shared" si="4"/>
        <v>-18.2</v>
      </c>
      <c r="AC44" s="15">
        <f t="shared" si="4"/>
        <v>-161.83119999999997</v>
      </c>
      <c r="AD44" s="15">
        <f t="shared" si="4"/>
        <v>-129.43510000000003</v>
      </c>
      <c r="AE44" s="15">
        <f t="shared" si="4"/>
        <v>-97.699999999999989</v>
      </c>
      <c r="AF44" s="15">
        <f t="shared" si="6"/>
        <v>77.310132984959651</v>
      </c>
      <c r="AG44" s="15">
        <f t="shared" si="6"/>
        <v>80.008390939061997</v>
      </c>
      <c r="AH44" s="15">
        <f t="shared" si="6"/>
        <v>73.031719745222929</v>
      </c>
      <c r="AI44" s="15">
        <f t="shared" si="6"/>
        <v>0</v>
      </c>
      <c r="AJ44" s="15">
        <f t="shared" si="6"/>
        <v>80.619017964071858</v>
      </c>
      <c r="AK44" s="15">
        <f t="shared" si="5"/>
        <v>84.818777855969969</v>
      </c>
      <c r="AL44" s="346">
        <f t="shared" si="5"/>
        <v>63.090290895353228</v>
      </c>
    </row>
    <row r="45" spans="1:38" s="347" customFormat="1" ht="12.75" customHeight="1" x14ac:dyDescent="0.2">
      <c r="A45" s="337"/>
      <c r="B45" s="338">
        <v>37</v>
      </c>
      <c r="C45" s="246" t="s">
        <v>1266</v>
      </c>
      <c r="D45" s="247">
        <v>0</v>
      </c>
      <c r="E45" s="144">
        <v>0</v>
      </c>
      <c r="F45" s="144">
        <v>0</v>
      </c>
      <c r="G45" s="144">
        <v>0</v>
      </c>
      <c r="H45" s="144">
        <v>0</v>
      </c>
      <c r="I45" s="144">
        <v>0</v>
      </c>
      <c r="J45" s="345">
        <v>0</v>
      </c>
      <c r="K45" s="345">
        <v>0</v>
      </c>
      <c r="L45" s="144">
        <v>0</v>
      </c>
      <c r="M45" s="144">
        <v>0</v>
      </c>
      <c r="N45" s="144">
        <v>0</v>
      </c>
      <c r="O45" s="144">
        <v>0</v>
      </c>
      <c r="P45" s="144">
        <v>0</v>
      </c>
      <c r="Q45" s="248">
        <v>0</v>
      </c>
      <c r="R45" s="342">
        <v>0</v>
      </c>
      <c r="S45" s="144">
        <v>0</v>
      </c>
      <c r="T45" s="144">
        <v>0</v>
      </c>
      <c r="U45" s="144">
        <v>0</v>
      </c>
      <c r="V45" s="144">
        <v>0</v>
      </c>
      <c r="W45" s="144">
        <v>0</v>
      </c>
      <c r="X45" s="248">
        <v>0</v>
      </c>
      <c r="Y45" s="344">
        <f t="shared" si="4"/>
        <v>0</v>
      </c>
      <c r="Z45" s="15">
        <f t="shared" si="4"/>
        <v>0</v>
      </c>
      <c r="AA45" s="15">
        <f t="shared" si="4"/>
        <v>0</v>
      </c>
      <c r="AB45" s="15">
        <f t="shared" si="4"/>
        <v>0</v>
      </c>
      <c r="AC45" s="15">
        <f t="shared" si="4"/>
        <v>0</v>
      </c>
      <c r="AD45" s="15">
        <f t="shared" si="4"/>
        <v>0</v>
      </c>
      <c r="AE45" s="15">
        <f t="shared" si="4"/>
        <v>0</v>
      </c>
      <c r="AF45" s="15">
        <f t="shared" si="6"/>
        <v>0</v>
      </c>
      <c r="AG45" s="15">
        <f t="shared" si="6"/>
        <v>0</v>
      </c>
      <c r="AH45" s="15">
        <f t="shared" si="6"/>
        <v>0</v>
      </c>
      <c r="AI45" s="15">
        <f t="shared" si="6"/>
        <v>0</v>
      </c>
      <c r="AJ45" s="15">
        <f t="shared" si="6"/>
        <v>0</v>
      </c>
      <c r="AK45" s="15">
        <f t="shared" si="5"/>
        <v>0</v>
      </c>
      <c r="AL45" s="346">
        <f t="shared" si="5"/>
        <v>0</v>
      </c>
    </row>
    <row r="46" spans="1:38" s="185" customFormat="1" ht="12.75" customHeight="1" x14ac:dyDescent="0.25">
      <c r="A46" s="348">
        <v>1023</v>
      </c>
      <c r="B46" s="338">
        <v>38</v>
      </c>
      <c r="C46" s="239" t="s">
        <v>1291</v>
      </c>
      <c r="D46" s="247">
        <v>5922.2999999999993</v>
      </c>
      <c r="E46" s="138">
        <v>1880.6</v>
      </c>
      <c r="F46" s="138">
        <v>2119.5</v>
      </c>
      <c r="G46" s="138">
        <v>18.2</v>
      </c>
      <c r="H46" s="138">
        <v>835</v>
      </c>
      <c r="I46" s="138">
        <v>804.3</v>
      </c>
      <c r="J46" s="339">
        <v>264.7</v>
      </c>
      <c r="K46" s="339">
        <v>5970.5999999999995</v>
      </c>
      <c r="L46" s="340">
        <v>1880.6</v>
      </c>
      <c r="M46" s="340">
        <v>2119.5</v>
      </c>
      <c r="N46" s="340">
        <v>18.2</v>
      </c>
      <c r="O46" s="340">
        <v>835</v>
      </c>
      <c r="P46" s="144">
        <v>852.6</v>
      </c>
      <c r="Q46" s="341">
        <v>264.7</v>
      </c>
      <c r="R46" s="342">
        <v>4615.8788000000004</v>
      </c>
      <c r="S46" s="340">
        <v>1504.6378</v>
      </c>
      <c r="T46" s="340">
        <v>1547.9073000000001</v>
      </c>
      <c r="U46" s="340">
        <v>0</v>
      </c>
      <c r="V46" s="340">
        <v>673.16880000000003</v>
      </c>
      <c r="W46" s="340">
        <v>723.16489999999999</v>
      </c>
      <c r="X46" s="343">
        <v>167</v>
      </c>
      <c r="Y46" s="344">
        <f t="shared" si="4"/>
        <v>-1354.721199999999</v>
      </c>
      <c r="Z46" s="12">
        <f t="shared" si="4"/>
        <v>-375.96219999999994</v>
      </c>
      <c r="AA46" s="12">
        <f t="shared" si="4"/>
        <v>-571.59269999999992</v>
      </c>
      <c r="AB46" s="12">
        <f t="shared" si="4"/>
        <v>-18.2</v>
      </c>
      <c r="AC46" s="12">
        <f t="shared" si="4"/>
        <v>-161.83119999999997</v>
      </c>
      <c r="AD46" s="15">
        <f t="shared" si="4"/>
        <v>-129.43510000000003</v>
      </c>
      <c r="AE46" s="12">
        <f t="shared" si="4"/>
        <v>-97.699999999999989</v>
      </c>
      <c r="AF46" s="12">
        <f t="shared" si="6"/>
        <v>77.310132984959651</v>
      </c>
      <c r="AG46" s="12">
        <f t="shared" si="6"/>
        <v>80.008390939061997</v>
      </c>
      <c r="AH46" s="12">
        <f t="shared" si="6"/>
        <v>73.031719745222929</v>
      </c>
      <c r="AI46" s="12">
        <f t="shared" si="6"/>
        <v>0</v>
      </c>
      <c r="AJ46" s="12">
        <f t="shared" si="6"/>
        <v>80.619017964071858</v>
      </c>
      <c r="AK46" s="15">
        <f t="shared" si="5"/>
        <v>84.818777855969969</v>
      </c>
      <c r="AL46" s="343">
        <f t="shared" si="5"/>
        <v>63.090290895353228</v>
      </c>
    </row>
    <row r="47" spans="1:38" s="185" customFormat="1" ht="12.75" customHeight="1" x14ac:dyDescent="0.25">
      <c r="A47" s="348">
        <v>1041</v>
      </c>
      <c r="B47" s="338">
        <v>39</v>
      </c>
      <c r="C47" s="239" t="s">
        <v>1290</v>
      </c>
      <c r="D47" s="247">
        <v>0</v>
      </c>
      <c r="E47" s="138">
        <v>0</v>
      </c>
      <c r="F47" s="138">
        <v>0</v>
      </c>
      <c r="G47" s="138">
        <v>0</v>
      </c>
      <c r="H47" s="138">
        <v>0</v>
      </c>
      <c r="I47" s="138">
        <v>0</v>
      </c>
      <c r="J47" s="339">
        <v>0</v>
      </c>
      <c r="K47" s="339">
        <v>0</v>
      </c>
      <c r="L47" s="340">
        <v>0</v>
      </c>
      <c r="M47" s="340">
        <v>0</v>
      </c>
      <c r="N47" s="340">
        <v>0</v>
      </c>
      <c r="O47" s="340">
        <v>0</v>
      </c>
      <c r="P47" s="144">
        <v>0</v>
      </c>
      <c r="Q47" s="341">
        <v>0</v>
      </c>
      <c r="R47" s="342">
        <v>0</v>
      </c>
      <c r="S47" s="340">
        <v>0</v>
      </c>
      <c r="T47" s="340">
        <v>0</v>
      </c>
      <c r="U47" s="340">
        <v>0</v>
      </c>
      <c r="V47" s="340">
        <v>0</v>
      </c>
      <c r="W47" s="340">
        <v>0</v>
      </c>
      <c r="X47" s="343">
        <v>0</v>
      </c>
      <c r="Y47" s="344">
        <f t="shared" si="4"/>
        <v>0</v>
      </c>
      <c r="Z47" s="12">
        <f t="shared" si="4"/>
        <v>0</v>
      </c>
      <c r="AA47" s="12">
        <f t="shared" si="4"/>
        <v>0</v>
      </c>
      <c r="AB47" s="12">
        <f t="shared" si="4"/>
        <v>0</v>
      </c>
      <c r="AC47" s="12">
        <f t="shared" si="4"/>
        <v>0</v>
      </c>
      <c r="AD47" s="15">
        <f t="shared" si="4"/>
        <v>0</v>
      </c>
      <c r="AE47" s="12">
        <f t="shared" si="4"/>
        <v>0</v>
      </c>
      <c r="AF47" s="12">
        <f t="shared" si="6"/>
        <v>0</v>
      </c>
      <c r="AG47" s="12">
        <f t="shared" si="6"/>
        <v>0</v>
      </c>
      <c r="AH47" s="12">
        <f t="shared" si="6"/>
        <v>0</v>
      </c>
      <c r="AI47" s="12">
        <f t="shared" si="6"/>
        <v>0</v>
      </c>
      <c r="AJ47" s="12">
        <f t="shared" si="6"/>
        <v>0</v>
      </c>
      <c r="AK47" s="15">
        <f t="shared" si="5"/>
        <v>0</v>
      </c>
      <c r="AL47" s="343">
        <f t="shared" si="5"/>
        <v>0</v>
      </c>
    </row>
    <row r="48" spans="1:38" s="185" customFormat="1" ht="12.75" customHeight="1" x14ac:dyDescent="0.25">
      <c r="A48" s="348">
        <v>1024</v>
      </c>
      <c r="B48" s="338">
        <v>40</v>
      </c>
      <c r="C48" s="239" t="s">
        <v>1292</v>
      </c>
      <c r="D48" s="247">
        <v>0</v>
      </c>
      <c r="E48" s="138">
        <v>0</v>
      </c>
      <c r="F48" s="138">
        <v>0</v>
      </c>
      <c r="G48" s="138">
        <v>0</v>
      </c>
      <c r="H48" s="138">
        <v>0</v>
      </c>
      <c r="I48" s="138">
        <v>0</v>
      </c>
      <c r="J48" s="339">
        <v>0</v>
      </c>
      <c r="K48" s="339">
        <v>0</v>
      </c>
      <c r="L48" s="340">
        <v>0</v>
      </c>
      <c r="M48" s="340">
        <v>0</v>
      </c>
      <c r="N48" s="340">
        <v>0</v>
      </c>
      <c r="O48" s="340">
        <v>0</v>
      </c>
      <c r="P48" s="144">
        <v>0</v>
      </c>
      <c r="Q48" s="341">
        <v>0</v>
      </c>
      <c r="R48" s="342">
        <v>0</v>
      </c>
      <c r="S48" s="340">
        <v>0</v>
      </c>
      <c r="T48" s="340">
        <v>0</v>
      </c>
      <c r="U48" s="340">
        <v>0</v>
      </c>
      <c r="V48" s="340">
        <v>0</v>
      </c>
      <c r="W48" s="340">
        <v>0</v>
      </c>
      <c r="X48" s="343">
        <v>0</v>
      </c>
      <c r="Y48" s="344">
        <f t="shared" si="4"/>
        <v>0</v>
      </c>
      <c r="Z48" s="12">
        <f t="shared" si="4"/>
        <v>0</v>
      </c>
      <c r="AA48" s="12">
        <f t="shared" si="4"/>
        <v>0</v>
      </c>
      <c r="AB48" s="12">
        <f t="shared" si="4"/>
        <v>0</v>
      </c>
      <c r="AC48" s="12">
        <f t="shared" si="4"/>
        <v>0</v>
      </c>
      <c r="AD48" s="15">
        <f t="shared" si="4"/>
        <v>0</v>
      </c>
      <c r="AE48" s="12">
        <f t="shared" si="4"/>
        <v>0</v>
      </c>
      <c r="AF48" s="12">
        <f t="shared" si="6"/>
        <v>0</v>
      </c>
      <c r="AG48" s="12">
        <f t="shared" si="6"/>
        <v>0</v>
      </c>
      <c r="AH48" s="12">
        <f t="shared" si="6"/>
        <v>0</v>
      </c>
      <c r="AI48" s="12">
        <f t="shared" si="6"/>
        <v>0</v>
      </c>
      <c r="AJ48" s="12">
        <f t="shared" si="6"/>
        <v>0</v>
      </c>
      <c r="AK48" s="15">
        <f t="shared" si="5"/>
        <v>0</v>
      </c>
      <c r="AL48" s="343">
        <f t="shared" si="5"/>
        <v>0</v>
      </c>
    </row>
    <row r="49" spans="1:38" s="185" customFormat="1" ht="12.75" customHeight="1" x14ac:dyDescent="0.25">
      <c r="A49" s="348">
        <v>1025</v>
      </c>
      <c r="B49" s="338">
        <v>41</v>
      </c>
      <c r="C49" s="239" t="s">
        <v>1293</v>
      </c>
      <c r="D49" s="247">
        <v>0</v>
      </c>
      <c r="E49" s="138">
        <v>0</v>
      </c>
      <c r="F49" s="138">
        <v>0</v>
      </c>
      <c r="G49" s="138">
        <v>0</v>
      </c>
      <c r="H49" s="138">
        <v>0</v>
      </c>
      <c r="I49" s="138">
        <v>0</v>
      </c>
      <c r="J49" s="339">
        <v>0</v>
      </c>
      <c r="K49" s="339">
        <v>0</v>
      </c>
      <c r="L49" s="340">
        <v>0</v>
      </c>
      <c r="M49" s="340">
        <v>0</v>
      </c>
      <c r="N49" s="340">
        <v>0</v>
      </c>
      <c r="O49" s="340">
        <v>0</v>
      </c>
      <c r="P49" s="144">
        <v>0</v>
      </c>
      <c r="Q49" s="341">
        <v>0</v>
      </c>
      <c r="R49" s="342">
        <v>0</v>
      </c>
      <c r="S49" s="340">
        <v>0</v>
      </c>
      <c r="T49" s="340">
        <v>0</v>
      </c>
      <c r="U49" s="340">
        <v>0</v>
      </c>
      <c r="V49" s="340">
        <v>0</v>
      </c>
      <c r="W49" s="340">
        <v>0</v>
      </c>
      <c r="X49" s="343">
        <v>0</v>
      </c>
      <c r="Y49" s="344">
        <f t="shared" si="4"/>
        <v>0</v>
      </c>
      <c r="Z49" s="12">
        <f t="shared" si="4"/>
        <v>0</v>
      </c>
      <c r="AA49" s="12">
        <f t="shared" si="4"/>
        <v>0</v>
      </c>
      <c r="AB49" s="12">
        <f t="shared" si="4"/>
        <v>0</v>
      </c>
      <c r="AC49" s="12">
        <f t="shared" si="4"/>
        <v>0</v>
      </c>
      <c r="AD49" s="15">
        <f t="shared" si="4"/>
        <v>0</v>
      </c>
      <c r="AE49" s="12">
        <f t="shared" si="4"/>
        <v>0</v>
      </c>
      <c r="AF49" s="12">
        <f t="shared" si="6"/>
        <v>0</v>
      </c>
      <c r="AG49" s="12">
        <f t="shared" si="6"/>
        <v>0</v>
      </c>
      <c r="AH49" s="12">
        <f t="shared" si="6"/>
        <v>0</v>
      </c>
      <c r="AI49" s="12">
        <f t="shared" si="6"/>
        <v>0</v>
      </c>
      <c r="AJ49" s="12">
        <f t="shared" si="6"/>
        <v>0</v>
      </c>
      <c r="AK49" s="15">
        <f t="shared" si="5"/>
        <v>0</v>
      </c>
      <c r="AL49" s="343">
        <f t="shared" si="5"/>
        <v>0</v>
      </c>
    </row>
    <row r="50" spans="1:38" s="185" customFormat="1" ht="12.75" customHeight="1" x14ac:dyDescent="0.25">
      <c r="A50" s="348">
        <v>1026</v>
      </c>
      <c r="B50" s="338">
        <v>42</v>
      </c>
      <c r="C50" s="239" t="s">
        <v>1294</v>
      </c>
      <c r="D50" s="247">
        <v>0</v>
      </c>
      <c r="E50" s="138">
        <v>0</v>
      </c>
      <c r="F50" s="138">
        <v>0</v>
      </c>
      <c r="G50" s="138">
        <v>0</v>
      </c>
      <c r="H50" s="138">
        <v>0</v>
      </c>
      <c r="I50" s="138">
        <v>0</v>
      </c>
      <c r="J50" s="339">
        <v>0</v>
      </c>
      <c r="K50" s="339">
        <v>0</v>
      </c>
      <c r="L50" s="340">
        <v>0</v>
      </c>
      <c r="M50" s="340">
        <v>0</v>
      </c>
      <c r="N50" s="340">
        <v>0</v>
      </c>
      <c r="O50" s="340">
        <v>0</v>
      </c>
      <c r="P50" s="144">
        <v>0</v>
      </c>
      <c r="Q50" s="341">
        <v>0</v>
      </c>
      <c r="R50" s="342">
        <v>0</v>
      </c>
      <c r="S50" s="340">
        <v>0</v>
      </c>
      <c r="T50" s="340">
        <v>0</v>
      </c>
      <c r="U50" s="340">
        <v>0</v>
      </c>
      <c r="V50" s="340">
        <v>0</v>
      </c>
      <c r="W50" s="340">
        <v>0</v>
      </c>
      <c r="X50" s="343">
        <v>0</v>
      </c>
      <c r="Y50" s="344">
        <f t="shared" si="4"/>
        <v>0</v>
      </c>
      <c r="Z50" s="12">
        <f t="shared" si="4"/>
        <v>0</v>
      </c>
      <c r="AA50" s="12">
        <f t="shared" si="4"/>
        <v>0</v>
      </c>
      <c r="AB50" s="12">
        <f t="shared" si="4"/>
        <v>0</v>
      </c>
      <c r="AC50" s="12">
        <f t="shared" si="4"/>
        <v>0</v>
      </c>
      <c r="AD50" s="15">
        <f t="shared" si="4"/>
        <v>0</v>
      </c>
      <c r="AE50" s="12">
        <f t="shared" si="4"/>
        <v>0</v>
      </c>
      <c r="AF50" s="12">
        <f t="shared" si="6"/>
        <v>0</v>
      </c>
      <c r="AG50" s="12">
        <f t="shared" si="6"/>
        <v>0</v>
      </c>
      <c r="AH50" s="12">
        <f t="shared" si="6"/>
        <v>0</v>
      </c>
      <c r="AI50" s="12">
        <f t="shared" si="6"/>
        <v>0</v>
      </c>
      <c r="AJ50" s="12">
        <f t="shared" si="6"/>
        <v>0</v>
      </c>
      <c r="AK50" s="15">
        <f t="shared" si="5"/>
        <v>0</v>
      </c>
      <c r="AL50" s="343">
        <f t="shared" si="5"/>
        <v>0</v>
      </c>
    </row>
    <row r="51" spans="1:38" s="185" customFormat="1" ht="12.75" customHeight="1" x14ac:dyDescent="0.25">
      <c r="A51" s="348">
        <v>1027</v>
      </c>
      <c r="B51" s="338">
        <v>43</v>
      </c>
      <c r="C51" s="239" t="s">
        <v>1295</v>
      </c>
      <c r="D51" s="247">
        <v>0</v>
      </c>
      <c r="E51" s="138">
        <v>0</v>
      </c>
      <c r="F51" s="138">
        <v>0</v>
      </c>
      <c r="G51" s="138">
        <v>0</v>
      </c>
      <c r="H51" s="138">
        <v>0</v>
      </c>
      <c r="I51" s="138">
        <v>0</v>
      </c>
      <c r="J51" s="339">
        <v>0</v>
      </c>
      <c r="K51" s="339">
        <v>0</v>
      </c>
      <c r="L51" s="340">
        <v>0</v>
      </c>
      <c r="M51" s="340">
        <v>0</v>
      </c>
      <c r="N51" s="340">
        <v>0</v>
      </c>
      <c r="O51" s="340">
        <v>0</v>
      </c>
      <c r="P51" s="144">
        <v>0</v>
      </c>
      <c r="Q51" s="341">
        <v>0</v>
      </c>
      <c r="R51" s="342">
        <v>0</v>
      </c>
      <c r="S51" s="340">
        <v>0</v>
      </c>
      <c r="T51" s="340">
        <v>0</v>
      </c>
      <c r="U51" s="340">
        <v>0</v>
      </c>
      <c r="V51" s="340">
        <v>0</v>
      </c>
      <c r="W51" s="340">
        <v>0</v>
      </c>
      <c r="X51" s="343">
        <v>0</v>
      </c>
      <c r="Y51" s="344">
        <f t="shared" si="4"/>
        <v>0</v>
      </c>
      <c r="Z51" s="12">
        <f t="shared" si="4"/>
        <v>0</v>
      </c>
      <c r="AA51" s="12">
        <f t="shared" si="4"/>
        <v>0</v>
      </c>
      <c r="AB51" s="12">
        <f t="shared" si="4"/>
        <v>0</v>
      </c>
      <c r="AC51" s="12">
        <f t="shared" si="4"/>
        <v>0</v>
      </c>
      <c r="AD51" s="15">
        <f t="shared" si="4"/>
        <v>0</v>
      </c>
      <c r="AE51" s="12">
        <f t="shared" si="4"/>
        <v>0</v>
      </c>
      <c r="AF51" s="12">
        <f t="shared" si="6"/>
        <v>0</v>
      </c>
      <c r="AG51" s="12">
        <f t="shared" si="6"/>
        <v>0</v>
      </c>
      <c r="AH51" s="12">
        <f t="shared" si="6"/>
        <v>0</v>
      </c>
      <c r="AI51" s="12">
        <f t="shared" si="6"/>
        <v>0</v>
      </c>
      <c r="AJ51" s="12">
        <f t="shared" si="6"/>
        <v>0</v>
      </c>
      <c r="AK51" s="15">
        <f t="shared" si="5"/>
        <v>0</v>
      </c>
      <c r="AL51" s="343">
        <f t="shared" si="5"/>
        <v>0</v>
      </c>
    </row>
    <row r="52" spans="1:38" s="185" customFormat="1" ht="12.75" customHeight="1" x14ac:dyDescent="0.25">
      <c r="A52" s="348">
        <v>1028</v>
      </c>
      <c r="B52" s="338">
        <v>44</v>
      </c>
      <c r="C52" s="239" t="s">
        <v>1296</v>
      </c>
      <c r="D52" s="247">
        <v>0</v>
      </c>
      <c r="E52" s="138">
        <v>0</v>
      </c>
      <c r="F52" s="138">
        <v>0</v>
      </c>
      <c r="G52" s="138">
        <v>0</v>
      </c>
      <c r="H52" s="138">
        <v>0</v>
      </c>
      <c r="I52" s="138">
        <v>0</v>
      </c>
      <c r="J52" s="339">
        <v>0</v>
      </c>
      <c r="K52" s="339">
        <v>0</v>
      </c>
      <c r="L52" s="340">
        <v>0</v>
      </c>
      <c r="M52" s="340">
        <v>0</v>
      </c>
      <c r="N52" s="340">
        <v>0</v>
      </c>
      <c r="O52" s="340">
        <v>0</v>
      </c>
      <c r="P52" s="144">
        <v>0</v>
      </c>
      <c r="Q52" s="341">
        <v>0</v>
      </c>
      <c r="R52" s="342">
        <v>0</v>
      </c>
      <c r="S52" s="340">
        <v>0</v>
      </c>
      <c r="T52" s="340">
        <v>0</v>
      </c>
      <c r="U52" s="340">
        <v>0</v>
      </c>
      <c r="V52" s="340">
        <v>0</v>
      </c>
      <c r="W52" s="340">
        <v>0</v>
      </c>
      <c r="X52" s="343">
        <v>0</v>
      </c>
      <c r="Y52" s="344">
        <f t="shared" si="4"/>
        <v>0</v>
      </c>
      <c r="Z52" s="12">
        <f t="shared" si="4"/>
        <v>0</v>
      </c>
      <c r="AA52" s="12">
        <f t="shared" si="4"/>
        <v>0</v>
      </c>
      <c r="AB52" s="12">
        <f t="shared" si="4"/>
        <v>0</v>
      </c>
      <c r="AC52" s="12">
        <f t="shared" si="4"/>
        <v>0</v>
      </c>
      <c r="AD52" s="15">
        <f t="shared" si="4"/>
        <v>0</v>
      </c>
      <c r="AE52" s="12">
        <f t="shared" si="4"/>
        <v>0</v>
      </c>
      <c r="AF52" s="12">
        <f t="shared" si="6"/>
        <v>0</v>
      </c>
      <c r="AG52" s="12">
        <f t="shared" si="6"/>
        <v>0</v>
      </c>
      <c r="AH52" s="12">
        <f t="shared" si="6"/>
        <v>0</v>
      </c>
      <c r="AI52" s="12">
        <f t="shared" si="6"/>
        <v>0</v>
      </c>
      <c r="AJ52" s="12">
        <f t="shared" si="6"/>
        <v>0</v>
      </c>
      <c r="AK52" s="15">
        <f t="shared" si="5"/>
        <v>0</v>
      </c>
      <c r="AL52" s="343">
        <f t="shared" si="5"/>
        <v>0</v>
      </c>
    </row>
    <row r="53" spans="1:38" s="185" customFormat="1" ht="12.75" customHeight="1" x14ac:dyDescent="0.25">
      <c r="A53" s="348">
        <v>1029</v>
      </c>
      <c r="B53" s="338">
        <v>45</v>
      </c>
      <c r="C53" s="239" t="s">
        <v>1297</v>
      </c>
      <c r="D53" s="247">
        <v>0</v>
      </c>
      <c r="E53" s="138">
        <v>0</v>
      </c>
      <c r="F53" s="138">
        <v>0</v>
      </c>
      <c r="G53" s="138">
        <v>0</v>
      </c>
      <c r="H53" s="138">
        <v>0</v>
      </c>
      <c r="I53" s="138">
        <v>0</v>
      </c>
      <c r="J53" s="339">
        <v>0</v>
      </c>
      <c r="K53" s="339">
        <v>0</v>
      </c>
      <c r="L53" s="340">
        <v>0</v>
      </c>
      <c r="M53" s="340">
        <v>0</v>
      </c>
      <c r="N53" s="340">
        <v>0</v>
      </c>
      <c r="O53" s="340">
        <v>0</v>
      </c>
      <c r="P53" s="144">
        <v>0</v>
      </c>
      <c r="Q53" s="341">
        <v>0</v>
      </c>
      <c r="R53" s="342">
        <v>0</v>
      </c>
      <c r="S53" s="340">
        <v>0</v>
      </c>
      <c r="T53" s="340">
        <v>0</v>
      </c>
      <c r="U53" s="340">
        <v>0</v>
      </c>
      <c r="V53" s="340">
        <v>0</v>
      </c>
      <c r="W53" s="340">
        <v>0</v>
      </c>
      <c r="X53" s="343">
        <v>0</v>
      </c>
      <c r="Y53" s="344">
        <f t="shared" si="4"/>
        <v>0</v>
      </c>
      <c r="Z53" s="12">
        <f t="shared" si="4"/>
        <v>0</v>
      </c>
      <c r="AA53" s="12">
        <f t="shared" si="4"/>
        <v>0</v>
      </c>
      <c r="AB53" s="12">
        <f t="shared" si="4"/>
        <v>0</v>
      </c>
      <c r="AC53" s="12">
        <f t="shared" si="4"/>
        <v>0</v>
      </c>
      <c r="AD53" s="15">
        <f t="shared" si="4"/>
        <v>0</v>
      </c>
      <c r="AE53" s="12">
        <f t="shared" si="4"/>
        <v>0</v>
      </c>
      <c r="AF53" s="12">
        <f t="shared" si="6"/>
        <v>0</v>
      </c>
      <c r="AG53" s="12">
        <f t="shared" si="6"/>
        <v>0</v>
      </c>
      <c r="AH53" s="12">
        <f t="shared" si="6"/>
        <v>0</v>
      </c>
      <c r="AI53" s="12">
        <f t="shared" si="6"/>
        <v>0</v>
      </c>
      <c r="AJ53" s="12">
        <f t="shared" si="6"/>
        <v>0</v>
      </c>
      <c r="AK53" s="15">
        <f t="shared" si="5"/>
        <v>0</v>
      </c>
      <c r="AL53" s="343">
        <f t="shared" si="5"/>
        <v>0</v>
      </c>
    </row>
    <row r="54" spans="1:38" s="185" customFormat="1" ht="12.75" customHeight="1" x14ac:dyDescent="0.25">
      <c r="A54" s="348">
        <v>1030</v>
      </c>
      <c r="B54" s="338">
        <v>46</v>
      </c>
      <c r="C54" s="239" t="s">
        <v>1298</v>
      </c>
      <c r="D54" s="247">
        <v>0</v>
      </c>
      <c r="E54" s="138">
        <v>0</v>
      </c>
      <c r="F54" s="138">
        <v>0</v>
      </c>
      <c r="G54" s="138">
        <v>0</v>
      </c>
      <c r="H54" s="138">
        <v>0</v>
      </c>
      <c r="I54" s="138">
        <v>0</v>
      </c>
      <c r="J54" s="339">
        <v>0</v>
      </c>
      <c r="K54" s="339">
        <v>0</v>
      </c>
      <c r="L54" s="340">
        <v>0</v>
      </c>
      <c r="M54" s="340">
        <v>0</v>
      </c>
      <c r="N54" s="340">
        <v>0</v>
      </c>
      <c r="O54" s="340">
        <v>0</v>
      </c>
      <c r="P54" s="144">
        <v>0</v>
      </c>
      <c r="Q54" s="341">
        <v>0</v>
      </c>
      <c r="R54" s="342">
        <v>0</v>
      </c>
      <c r="S54" s="340">
        <v>0</v>
      </c>
      <c r="T54" s="340">
        <v>0</v>
      </c>
      <c r="U54" s="340">
        <v>0</v>
      </c>
      <c r="V54" s="340">
        <v>0</v>
      </c>
      <c r="W54" s="340">
        <v>0</v>
      </c>
      <c r="X54" s="343">
        <v>0</v>
      </c>
      <c r="Y54" s="344">
        <f t="shared" si="4"/>
        <v>0</v>
      </c>
      <c r="Z54" s="12">
        <f t="shared" si="4"/>
        <v>0</v>
      </c>
      <c r="AA54" s="12">
        <f t="shared" si="4"/>
        <v>0</v>
      </c>
      <c r="AB54" s="12">
        <f t="shared" si="4"/>
        <v>0</v>
      </c>
      <c r="AC54" s="12">
        <f t="shared" si="4"/>
        <v>0</v>
      </c>
      <c r="AD54" s="15">
        <f t="shared" si="4"/>
        <v>0</v>
      </c>
      <c r="AE54" s="12">
        <f t="shared" si="4"/>
        <v>0</v>
      </c>
      <c r="AF54" s="12">
        <f t="shared" si="6"/>
        <v>0</v>
      </c>
      <c r="AG54" s="12">
        <f t="shared" si="6"/>
        <v>0</v>
      </c>
      <c r="AH54" s="12">
        <f t="shared" si="6"/>
        <v>0</v>
      </c>
      <c r="AI54" s="12">
        <f t="shared" si="6"/>
        <v>0</v>
      </c>
      <c r="AJ54" s="12">
        <f t="shared" si="6"/>
        <v>0</v>
      </c>
      <c r="AK54" s="15">
        <f t="shared" si="5"/>
        <v>0</v>
      </c>
      <c r="AL54" s="343">
        <f t="shared" si="5"/>
        <v>0</v>
      </c>
    </row>
    <row r="55" spans="1:38" s="185" customFormat="1" ht="12.75" customHeight="1" x14ac:dyDescent="0.25">
      <c r="A55" s="348">
        <v>1031</v>
      </c>
      <c r="B55" s="338">
        <v>47</v>
      </c>
      <c r="C55" s="239" t="s">
        <v>1299</v>
      </c>
      <c r="D55" s="247">
        <v>0</v>
      </c>
      <c r="E55" s="138">
        <v>0</v>
      </c>
      <c r="F55" s="138">
        <v>0</v>
      </c>
      <c r="G55" s="138">
        <v>0</v>
      </c>
      <c r="H55" s="138">
        <v>0</v>
      </c>
      <c r="I55" s="138">
        <v>0</v>
      </c>
      <c r="J55" s="339">
        <v>0</v>
      </c>
      <c r="K55" s="339">
        <v>0</v>
      </c>
      <c r="L55" s="340">
        <v>0</v>
      </c>
      <c r="M55" s="340">
        <v>0</v>
      </c>
      <c r="N55" s="340">
        <v>0</v>
      </c>
      <c r="O55" s="340">
        <v>0</v>
      </c>
      <c r="P55" s="144">
        <v>0</v>
      </c>
      <c r="Q55" s="341">
        <v>0</v>
      </c>
      <c r="R55" s="342">
        <v>0</v>
      </c>
      <c r="S55" s="340">
        <v>0</v>
      </c>
      <c r="T55" s="340">
        <v>0</v>
      </c>
      <c r="U55" s="340">
        <v>0</v>
      </c>
      <c r="V55" s="340">
        <v>0</v>
      </c>
      <c r="W55" s="340">
        <v>0</v>
      </c>
      <c r="X55" s="343">
        <v>0</v>
      </c>
      <c r="Y55" s="344">
        <f t="shared" si="4"/>
        <v>0</v>
      </c>
      <c r="Z55" s="12">
        <f t="shared" si="4"/>
        <v>0</v>
      </c>
      <c r="AA55" s="12">
        <f t="shared" si="4"/>
        <v>0</v>
      </c>
      <c r="AB55" s="12">
        <f t="shared" si="4"/>
        <v>0</v>
      </c>
      <c r="AC55" s="12">
        <f t="shared" si="4"/>
        <v>0</v>
      </c>
      <c r="AD55" s="15">
        <f t="shared" si="4"/>
        <v>0</v>
      </c>
      <c r="AE55" s="12">
        <f t="shared" si="4"/>
        <v>0</v>
      </c>
      <c r="AF55" s="12">
        <f t="shared" si="6"/>
        <v>0</v>
      </c>
      <c r="AG55" s="12">
        <f t="shared" si="6"/>
        <v>0</v>
      </c>
      <c r="AH55" s="12">
        <f t="shared" si="6"/>
        <v>0</v>
      </c>
      <c r="AI55" s="12">
        <f t="shared" si="6"/>
        <v>0</v>
      </c>
      <c r="AJ55" s="12">
        <f t="shared" si="6"/>
        <v>0</v>
      </c>
      <c r="AK55" s="15">
        <f t="shared" si="5"/>
        <v>0</v>
      </c>
      <c r="AL55" s="343">
        <f t="shared" si="5"/>
        <v>0</v>
      </c>
    </row>
    <row r="56" spans="1:38" s="185" customFormat="1" ht="12.75" customHeight="1" x14ac:dyDescent="0.25">
      <c r="A56" s="348">
        <v>1032</v>
      </c>
      <c r="B56" s="338">
        <v>48</v>
      </c>
      <c r="C56" s="239" t="s">
        <v>1300</v>
      </c>
      <c r="D56" s="247">
        <v>0</v>
      </c>
      <c r="E56" s="138">
        <v>0</v>
      </c>
      <c r="F56" s="138">
        <v>0</v>
      </c>
      <c r="G56" s="138">
        <v>0</v>
      </c>
      <c r="H56" s="138">
        <v>0</v>
      </c>
      <c r="I56" s="138">
        <v>0</v>
      </c>
      <c r="J56" s="339">
        <v>0</v>
      </c>
      <c r="K56" s="339">
        <v>0</v>
      </c>
      <c r="L56" s="340">
        <v>0</v>
      </c>
      <c r="M56" s="340">
        <v>0</v>
      </c>
      <c r="N56" s="340">
        <v>0</v>
      </c>
      <c r="O56" s="340">
        <v>0</v>
      </c>
      <c r="P56" s="144">
        <v>0</v>
      </c>
      <c r="Q56" s="341">
        <v>0</v>
      </c>
      <c r="R56" s="342">
        <v>0</v>
      </c>
      <c r="S56" s="340">
        <v>0</v>
      </c>
      <c r="T56" s="340">
        <v>0</v>
      </c>
      <c r="U56" s="340">
        <v>0</v>
      </c>
      <c r="V56" s="340">
        <v>0</v>
      </c>
      <c r="W56" s="340">
        <v>0</v>
      </c>
      <c r="X56" s="343">
        <v>0</v>
      </c>
      <c r="Y56" s="344">
        <f t="shared" si="4"/>
        <v>0</v>
      </c>
      <c r="Z56" s="12">
        <f t="shared" si="4"/>
        <v>0</v>
      </c>
      <c r="AA56" s="12">
        <f t="shared" si="4"/>
        <v>0</v>
      </c>
      <c r="AB56" s="12">
        <f t="shared" si="4"/>
        <v>0</v>
      </c>
      <c r="AC56" s="12">
        <f t="shared" si="4"/>
        <v>0</v>
      </c>
      <c r="AD56" s="15">
        <f t="shared" si="4"/>
        <v>0</v>
      </c>
      <c r="AE56" s="12">
        <f t="shared" si="4"/>
        <v>0</v>
      </c>
      <c r="AF56" s="12">
        <f t="shared" si="6"/>
        <v>0</v>
      </c>
      <c r="AG56" s="12">
        <f t="shared" si="6"/>
        <v>0</v>
      </c>
      <c r="AH56" s="12">
        <f t="shared" si="6"/>
        <v>0</v>
      </c>
      <c r="AI56" s="12">
        <f t="shared" si="6"/>
        <v>0</v>
      </c>
      <c r="AJ56" s="12">
        <f t="shared" si="6"/>
        <v>0</v>
      </c>
      <c r="AK56" s="15">
        <f t="shared" si="5"/>
        <v>0</v>
      </c>
      <c r="AL56" s="343">
        <f t="shared" si="5"/>
        <v>0</v>
      </c>
    </row>
    <row r="57" spans="1:38" s="185" customFormat="1" ht="12.75" customHeight="1" x14ac:dyDescent="0.25">
      <c r="A57" s="348">
        <v>1033</v>
      </c>
      <c r="B57" s="338">
        <v>49</v>
      </c>
      <c r="C57" s="239" t="s">
        <v>1301</v>
      </c>
      <c r="D57" s="247">
        <v>0</v>
      </c>
      <c r="E57" s="138">
        <v>0</v>
      </c>
      <c r="F57" s="138">
        <v>0</v>
      </c>
      <c r="G57" s="138">
        <v>0</v>
      </c>
      <c r="H57" s="138">
        <v>0</v>
      </c>
      <c r="I57" s="138">
        <v>0</v>
      </c>
      <c r="J57" s="339">
        <v>0</v>
      </c>
      <c r="K57" s="339">
        <v>0</v>
      </c>
      <c r="L57" s="340">
        <v>0</v>
      </c>
      <c r="M57" s="340">
        <v>0</v>
      </c>
      <c r="N57" s="340">
        <v>0</v>
      </c>
      <c r="O57" s="340">
        <v>0</v>
      </c>
      <c r="P57" s="144">
        <v>0</v>
      </c>
      <c r="Q57" s="341">
        <v>0</v>
      </c>
      <c r="R57" s="342">
        <v>0</v>
      </c>
      <c r="S57" s="340">
        <v>0</v>
      </c>
      <c r="T57" s="340">
        <v>0</v>
      </c>
      <c r="U57" s="340">
        <v>0</v>
      </c>
      <c r="V57" s="340">
        <v>0</v>
      </c>
      <c r="W57" s="340">
        <v>0</v>
      </c>
      <c r="X57" s="343">
        <v>0</v>
      </c>
      <c r="Y57" s="344">
        <f t="shared" si="4"/>
        <v>0</v>
      </c>
      <c r="Z57" s="12">
        <f t="shared" si="4"/>
        <v>0</v>
      </c>
      <c r="AA57" s="12">
        <f t="shared" si="4"/>
        <v>0</v>
      </c>
      <c r="AB57" s="12">
        <f t="shared" si="4"/>
        <v>0</v>
      </c>
      <c r="AC57" s="12">
        <f t="shared" si="4"/>
        <v>0</v>
      </c>
      <c r="AD57" s="15">
        <f t="shared" si="4"/>
        <v>0</v>
      </c>
      <c r="AE57" s="12">
        <f t="shared" si="4"/>
        <v>0</v>
      </c>
      <c r="AF57" s="12">
        <f t="shared" si="6"/>
        <v>0</v>
      </c>
      <c r="AG57" s="12">
        <f t="shared" si="6"/>
        <v>0</v>
      </c>
      <c r="AH57" s="12">
        <f t="shared" si="6"/>
        <v>0</v>
      </c>
      <c r="AI57" s="12">
        <f t="shared" si="6"/>
        <v>0</v>
      </c>
      <c r="AJ57" s="12">
        <f t="shared" si="6"/>
        <v>0</v>
      </c>
      <c r="AK57" s="15">
        <f t="shared" si="5"/>
        <v>0</v>
      </c>
      <c r="AL57" s="343">
        <f t="shared" si="5"/>
        <v>0</v>
      </c>
    </row>
    <row r="58" spans="1:38" s="185" customFormat="1" ht="12.75" customHeight="1" x14ac:dyDescent="0.25">
      <c r="A58" s="348">
        <v>1034</v>
      </c>
      <c r="B58" s="338">
        <v>50</v>
      </c>
      <c r="C58" s="239" t="s">
        <v>1302</v>
      </c>
      <c r="D58" s="247">
        <v>0</v>
      </c>
      <c r="E58" s="138">
        <v>0</v>
      </c>
      <c r="F58" s="138">
        <v>0</v>
      </c>
      <c r="G58" s="138">
        <v>0</v>
      </c>
      <c r="H58" s="138">
        <v>0</v>
      </c>
      <c r="I58" s="138">
        <v>0</v>
      </c>
      <c r="J58" s="339">
        <v>0</v>
      </c>
      <c r="K58" s="339">
        <v>0</v>
      </c>
      <c r="L58" s="340">
        <v>0</v>
      </c>
      <c r="M58" s="340">
        <v>0</v>
      </c>
      <c r="N58" s="340">
        <v>0</v>
      </c>
      <c r="O58" s="340">
        <v>0</v>
      </c>
      <c r="P58" s="144">
        <v>0</v>
      </c>
      <c r="Q58" s="341">
        <v>0</v>
      </c>
      <c r="R58" s="342">
        <v>0</v>
      </c>
      <c r="S58" s="340">
        <v>0</v>
      </c>
      <c r="T58" s="340">
        <v>0</v>
      </c>
      <c r="U58" s="340">
        <v>0</v>
      </c>
      <c r="V58" s="340">
        <v>0</v>
      </c>
      <c r="W58" s="340">
        <v>0</v>
      </c>
      <c r="X58" s="343">
        <v>0</v>
      </c>
      <c r="Y58" s="344">
        <f t="shared" si="4"/>
        <v>0</v>
      </c>
      <c r="Z58" s="12">
        <f t="shared" si="4"/>
        <v>0</v>
      </c>
      <c r="AA58" s="12">
        <f t="shared" si="4"/>
        <v>0</v>
      </c>
      <c r="AB58" s="12">
        <f t="shared" si="4"/>
        <v>0</v>
      </c>
      <c r="AC58" s="12">
        <f t="shared" si="4"/>
        <v>0</v>
      </c>
      <c r="AD58" s="15">
        <f t="shared" si="4"/>
        <v>0</v>
      </c>
      <c r="AE58" s="12">
        <f t="shared" si="4"/>
        <v>0</v>
      </c>
      <c r="AF58" s="12">
        <f t="shared" si="6"/>
        <v>0</v>
      </c>
      <c r="AG58" s="12">
        <f t="shared" si="6"/>
        <v>0</v>
      </c>
      <c r="AH58" s="12">
        <f t="shared" si="6"/>
        <v>0</v>
      </c>
      <c r="AI58" s="12">
        <f t="shared" si="6"/>
        <v>0</v>
      </c>
      <c r="AJ58" s="12">
        <f t="shared" si="6"/>
        <v>0</v>
      </c>
      <c r="AK58" s="15">
        <f t="shared" si="5"/>
        <v>0</v>
      </c>
      <c r="AL58" s="343">
        <f t="shared" si="5"/>
        <v>0</v>
      </c>
    </row>
    <row r="59" spans="1:38" s="185" customFormat="1" ht="12.75" customHeight="1" x14ac:dyDescent="0.25">
      <c r="A59" s="348">
        <v>1035</v>
      </c>
      <c r="B59" s="338">
        <v>51</v>
      </c>
      <c r="C59" s="239" t="s">
        <v>1303</v>
      </c>
      <c r="D59" s="247">
        <v>0</v>
      </c>
      <c r="E59" s="138">
        <v>0</v>
      </c>
      <c r="F59" s="138">
        <v>0</v>
      </c>
      <c r="G59" s="138">
        <v>0</v>
      </c>
      <c r="H59" s="138">
        <v>0</v>
      </c>
      <c r="I59" s="138">
        <v>0</v>
      </c>
      <c r="J59" s="339">
        <v>0</v>
      </c>
      <c r="K59" s="339">
        <v>0</v>
      </c>
      <c r="L59" s="340">
        <v>0</v>
      </c>
      <c r="M59" s="340">
        <v>0</v>
      </c>
      <c r="N59" s="340">
        <v>0</v>
      </c>
      <c r="O59" s="340">
        <v>0</v>
      </c>
      <c r="P59" s="144">
        <v>0</v>
      </c>
      <c r="Q59" s="341">
        <v>0</v>
      </c>
      <c r="R59" s="342">
        <v>0</v>
      </c>
      <c r="S59" s="340">
        <v>0</v>
      </c>
      <c r="T59" s="340">
        <v>0</v>
      </c>
      <c r="U59" s="340">
        <v>0</v>
      </c>
      <c r="V59" s="340">
        <v>0</v>
      </c>
      <c r="W59" s="340">
        <v>0</v>
      </c>
      <c r="X59" s="343">
        <v>0</v>
      </c>
      <c r="Y59" s="344">
        <f t="shared" si="4"/>
        <v>0</v>
      </c>
      <c r="Z59" s="12">
        <f t="shared" si="4"/>
        <v>0</v>
      </c>
      <c r="AA59" s="12">
        <f t="shared" si="4"/>
        <v>0</v>
      </c>
      <c r="AB59" s="12">
        <f t="shared" si="4"/>
        <v>0</v>
      </c>
      <c r="AC59" s="12">
        <f t="shared" si="4"/>
        <v>0</v>
      </c>
      <c r="AD59" s="15">
        <f t="shared" si="4"/>
        <v>0</v>
      </c>
      <c r="AE59" s="12">
        <f t="shared" si="4"/>
        <v>0</v>
      </c>
      <c r="AF59" s="12">
        <f t="shared" si="6"/>
        <v>0</v>
      </c>
      <c r="AG59" s="12">
        <f t="shared" si="6"/>
        <v>0</v>
      </c>
      <c r="AH59" s="12">
        <f t="shared" si="6"/>
        <v>0</v>
      </c>
      <c r="AI59" s="12">
        <f t="shared" si="6"/>
        <v>0</v>
      </c>
      <c r="AJ59" s="12">
        <f t="shared" si="6"/>
        <v>0</v>
      </c>
      <c r="AK59" s="15">
        <f t="shared" si="5"/>
        <v>0</v>
      </c>
      <c r="AL59" s="343">
        <f t="shared" si="5"/>
        <v>0</v>
      </c>
    </row>
    <row r="60" spans="1:38" s="185" customFormat="1" ht="12.75" customHeight="1" x14ac:dyDescent="0.25">
      <c r="A60" s="348">
        <v>1036</v>
      </c>
      <c r="B60" s="338">
        <v>52</v>
      </c>
      <c r="C60" s="239" t="s">
        <v>1304</v>
      </c>
      <c r="D60" s="247">
        <v>0</v>
      </c>
      <c r="E60" s="138">
        <v>0</v>
      </c>
      <c r="F60" s="138">
        <v>0</v>
      </c>
      <c r="G60" s="138">
        <v>0</v>
      </c>
      <c r="H60" s="138">
        <v>0</v>
      </c>
      <c r="I60" s="138">
        <v>0</v>
      </c>
      <c r="J60" s="339">
        <v>0</v>
      </c>
      <c r="K60" s="339">
        <v>0</v>
      </c>
      <c r="L60" s="340">
        <v>0</v>
      </c>
      <c r="M60" s="340">
        <v>0</v>
      </c>
      <c r="N60" s="340">
        <v>0</v>
      </c>
      <c r="O60" s="340">
        <v>0</v>
      </c>
      <c r="P60" s="144">
        <v>0</v>
      </c>
      <c r="Q60" s="341">
        <v>0</v>
      </c>
      <c r="R60" s="342">
        <v>0</v>
      </c>
      <c r="S60" s="340">
        <v>0</v>
      </c>
      <c r="T60" s="340">
        <v>0</v>
      </c>
      <c r="U60" s="340">
        <v>0</v>
      </c>
      <c r="V60" s="340">
        <v>0</v>
      </c>
      <c r="W60" s="340">
        <v>0</v>
      </c>
      <c r="X60" s="343">
        <v>0</v>
      </c>
      <c r="Y60" s="344">
        <f t="shared" si="4"/>
        <v>0</v>
      </c>
      <c r="Z60" s="12">
        <f t="shared" si="4"/>
        <v>0</v>
      </c>
      <c r="AA60" s="12">
        <f t="shared" si="4"/>
        <v>0</v>
      </c>
      <c r="AB60" s="12">
        <f t="shared" si="4"/>
        <v>0</v>
      </c>
      <c r="AC60" s="12">
        <f t="shared" si="4"/>
        <v>0</v>
      </c>
      <c r="AD60" s="15">
        <f t="shared" si="4"/>
        <v>0</v>
      </c>
      <c r="AE60" s="12">
        <f t="shared" si="4"/>
        <v>0</v>
      </c>
      <c r="AF60" s="12">
        <f t="shared" si="6"/>
        <v>0</v>
      </c>
      <c r="AG60" s="12">
        <f t="shared" si="6"/>
        <v>0</v>
      </c>
      <c r="AH60" s="12">
        <f t="shared" si="6"/>
        <v>0</v>
      </c>
      <c r="AI60" s="12">
        <f t="shared" si="6"/>
        <v>0</v>
      </c>
      <c r="AJ60" s="12">
        <f t="shared" si="6"/>
        <v>0</v>
      </c>
      <c r="AK60" s="15">
        <f t="shared" si="5"/>
        <v>0</v>
      </c>
      <c r="AL60" s="343">
        <f t="shared" si="5"/>
        <v>0</v>
      </c>
    </row>
    <row r="61" spans="1:38" s="185" customFormat="1" ht="12.75" customHeight="1" x14ac:dyDescent="0.25">
      <c r="A61" s="348">
        <v>1037</v>
      </c>
      <c r="B61" s="338">
        <v>53</v>
      </c>
      <c r="C61" s="239" t="s">
        <v>1305</v>
      </c>
      <c r="D61" s="247">
        <v>0</v>
      </c>
      <c r="E61" s="138">
        <v>0</v>
      </c>
      <c r="F61" s="138">
        <v>0</v>
      </c>
      <c r="G61" s="138">
        <v>0</v>
      </c>
      <c r="H61" s="138">
        <v>0</v>
      </c>
      <c r="I61" s="138">
        <v>0</v>
      </c>
      <c r="J61" s="339">
        <v>0</v>
      </c>
      <c r="K61" s="339">
        <v>0</v>
      </c>
      <c r="L61" s="340">
        <v>0</v>
      </c>
      <c r="M61" s="340">
        <v>0</v>
      </c>
      <c r="N61" s="340">
        <v>0</v>
      </c>
      <c r="O61" s="340">
        <v>0</v>
      </c>
      <c r="P61" s="144">
        <v>0</v>
      </c>
      <c r="Q61" s="341">
        <v>0</v>
      </c>
      <c r="R61" s="342">
        <v>0</v>
      </c>
      <c r="S61" s="340">
        <v>0</v>
      </c>
      <c r="T61" s="340">
        <v>0</v>
      </c>
      <c r="U61" s="340">
        <v>0</v>
      </c>
      <c r="V61" s="340">
        <v>0</v>
      </c>
      <c r="W61" s="340">
        <v>0</v>
      </c>
      <c r="X61" s="343">
        <v>0</v>
      </c>
      <c r="Y61" s="344">
        <f t="shared" si="4"/>
        <v>0</v>
      </c>
      <c r="Z61" s="12">
        <f t="shared" si="4"/>
        <v>0</v>
      </c>
      <c r="AA61" s="12">
        <f t="shared" si="4"/>
        <v>0</v>
      </c>
      <c r="AB61" s="12">
        <f t="shared" si="4"/>
        <v>0</v>
      </c>
      <c r="AC61" s="12">
        <f t="shared" si="4"/>
        <v>0</v>
      </c>
      <c r="AD61" s="15">
        <f t="shared" si="4"/>
        <v>0</v>
      </c>
      <c r="AE61" s="12">
        <f t="shared" si="4"/>
        <v>0</v>
      </c>
      <c r="AF61" s="12">
        <f t="shared" si="6"/>
        <v>0</v>
      </c>
      <c r="AG61" s="12">
        <f t="shared" si="6"/>
        <v>0</v>
      </c>
      <c r="AH61" s="12">
        <f t="shared" si="6"/>
        <v>0</v>
      </c>
      <c r="AI61" s="12">
        <f t="shared" si="6"/>
        <v>0</v>
      </c>
      <c r="AJ61" s="12">
        <f t="shared" si="6"/>
        <v>0</v>
      </c>
      <c r="AK61" s="15">
        <f t="shared" si="5"/>
        <v>0</v>
      </c>
      <c r="AL61" s="343">
        <f t="shared" si="5"/>
        <v>0</v>
      </c>
    </row>
    <row r="62" spans="1:38" s="185" customFormat="1" ht="12.75" customHeight="1" x14ac:dyDescent="0.25">
      <c r="A62" s="348">
        <v>1038</v>
      </c>
      <c r="B62" s="338">
        <v>54</v>
      </c>
      <c r="C62" s="239" t="s">
        <v>1306</v>
      </c>
      <c r="D62" s="247">
        <v>0</v>
      </c>
      <c r="E62" s="138">
        <v>0</v>
      </c>
      <c r="F62" s="138">
        <v>0</v>
      </c>
      <c r="G62" s="138">
        <v>0</v>
      </c>
      <c r="H62" s="138">
        <v>0</v>
      </c>
      <c r="I62" s="138">
        <v>0</v>
      </c>
      <c r="J62" s="339">
        <v>0</v>
      </c>
      <c r="K62" s="339">
        <v>0</v>
      </c>
      <c r="L62" s="340">
        <v>0</v>
      </c>
      <c r="M62" s="340">
        <v>0</v>
      </c>
      <c r="N62" s="340">
        <v>0</v>
      </c>
      <c r="O62" s="340">
        <v>0</v>
      </c>
      <c r="P62" s="144">
        <v>0</v>
      </c>
      <c r="Q62" s="341">
        <v>0</v>
      </c>
      <c r="R62" s="342">
        <v>0</v>
      </c>
      <c r="S62" s="340">
        <v>0</v>
      </c>
      <c r="T62" s="340">
        <v>0</v>
      </c>
      <c r="U62" s="340">
        <v>0</v>
      </c>
      <c r="V62" s="340">
        <v>0</v>
      </c>
      <c r="W62" s="340">
        <v>0</v>
      </c>
      <c r="X62" s="343">
        <v>0</v>
      </c>
      <c r="Y62" s="344">
        <f t="shared" si="4"/>
        <v>0</v>
      </c>
      <c r="Z62" s="12">
        <f t="shared" ref="Z62:AE91" si="7">S62-L62</f>
        <v>0</v>
      </c>
      <c r="AA62" s="12">
        <f t="shared" si="7"/>
        <v>0</v>
      </c>
      <c r="AB62" s="12">
        <f t="shared" si="7"/>
        <v>0</v>
      </c>
      <c r="AC62" s="12">
        <f t="shared" si="7"/>
        <v>0</v>
      </c>
      <c r="AD62" s="15">
        <f t="shared" si="7"/>
        <v>0</v>
      </c>
      <c r="AE62" s="12">
        <f t="shared" si="7"/>
        <v>0</v>
      </c>
      <c r="AF62" s="12">
        <f t="shared" si="6"/>
        <v>0</v>
      </c>
      <c r="AG62" s="12">
        <f t="shared" si="6"/>
        <v>0</v>
      </c>
      <c r="AH62" s="12">
        <f t="shared" si="6"/>
        <v>0</v>
      </c>
      <c r="AI62" s="12">
        <f t="shared" si="6"/>
        <v>0</v>
      </c>
      <c r="AJ62" s="12">
        <f t="shared" si="6"/>
        <v>0</v>
      </c>
      <c r="AK62" s="15">
        <f t="shared" si="5"/>
        <v>0</v>
      </c>
      <c r="AL62" s="343">
        <f t="shared" si="5"/>
        <v>0</v>
      </c>
    </row>
    <row r="63" spans="1:38" s="185" customFormat="1" ht="12.75" customHeight="1" x14ac:dyDescent="0.25">
      <c r="A63" s="348">
        <v>1039</v>
      </c>
      <c r="B63" s="338">
        <v>55</v>
      </c>
      <c r="C63" s="239" t="s">
        <v>1307</v>
      </c>
      <c r="D63" s="247">
        <v>0</v>
      </c>
      <c r="E63" s="138">
        <v>0</v>
      </c>
      <c r="F63" s="138">
        <v>0</v>
      </c>
      <c r="G63" s="138">
        <v>0</v>
      </c>
      <c r="H63" s="138">
        <v>0</v>
      </c>
      <c r="I63" s="138">
        <v>0</v>
      </c>
      <c r="J63" s="339">
        <v>0</v>
      </c>
      <c r="K63" s="339">
        <v>0</v>
      </c>
      <c r="L63" s="340">
        <v>0</v>
      </c>
      <c r="M63" s="340">
        <v>0</v>
      </c>
      <c r="N63" s="340">
        <v>0</v>
      </c>
      <c r="O63" s="340">
        <v>0</v>
      </c>
      <c r="P63" s="144">
        <v>0</v>
      </c>
      <c r="Q63" s="341">
        <v>0</v>
      </c>
      <c r="R63" s="342">
        <v>0</v>
      </c>
      <c r="S63" s="340">
        <v>0</v>
      </c>
      <c r="T63" s="340">
        <v>0</v>
      </c>
      <c r="U63" s="340">
        <v>0</v>
      </c>
      <c r="V63" s="340">
        <v>0</v>
      </c>
      <c r="W63" s="340">
        <v>0</v>
      </c>
      <c r="X63" s="343">
        <v>0</v>
      </c>
      <c r="Y63" s="344">
        <f t="shared" ref="Y63:AE126" si="8">R63-K63</f>
        <v>0</v>
      </c>
      <c r="Z63" s="12">
        <f t="shared" si="7"/>
        <v>0</v>
      </c>
      <c r="AA63" s="12">
        <f t="shared" si="7"/>
        <v>0</v>
      </c>
      <c r="AB63" s="12">
        <f t="shared" si="7"/>
        <v>0</v>
      </c>
      <c r="AC63" s="12">
        <f t="shared" si="7"/>
        <v>0</v>
      </c>
      <c r="AD63" s="15">
        <f t="shared" si="7"/>
        <v>0</v>
      </c>
      <c r="AE63" s="12">
        <f t="shared" si="7"/>
        <v>0</v>
      </c>
      <c r="AF63" s="12">
        <f t="shared" si="6"/>
        <v>0</v>
      </c>
      <c r="AG63" s="12">
        <f t="shared" si="6"/>
        <v>0</v>
      </c>
      <c r="AH63" s="12">
        <f t="shared" si="6"/>
        <v>0</v>
      </c>
      <c r="AI63" s="12">
        <f t="shared" si="6"/>
        <v>0</v>
      </c>
      <c r="AJ63" s="12">
        <f t="shared" si="6"/>
        <v>0</v>
      </c>
      <c r="AK63" s="15">
        <f t="shared" si="5"/>
        <v>0</v>
      </c>
      <c r="AL63" s="343">
        <f t="shared" si="5"/>
        <v>0</v>
      </c>
    </row>
    <row r="64" spans="1:38" s="185" customFormat="1" ht="12.75" customHeight="1" x14ac:dyDescent="0.25">
      <c r="A64" s="348">
        <v>1040</v>
      </c>
      <c r="B64" s="338">
        <v>56</v>
      </c>
      <c r="C64" s="239" t="s">
        <v>1308</v>
      </c>
      <c r="D64" s="247">
        <v>0</v>
      </c>
      <c r="E64" s="138">
        <v>0</v>
      </c>
      <c r="F64" s="138">
        <v>0</v>
      </c>
      <c r="G64" s="138">
        <v>0</v>
      </c>
      <c r="H64" s="138">
        <v>0</v>
      </c>
      <c r="I64" s="138">
        <v>0</v>
      </c>
      <c r="J64" s="339">
        <v>0</v>
      </c>
      <c r="K64" s="339">
        <v>0</v>
      </c>
      <c r="L64" s="340">
        <v>0</v>
      </c>
      <c r="M64" s="340">
        <v>0</v>
      </c>
      <c r="N64" s="340">
        <v>0</v>
      </c>
      <c r="O64" s="340">
        <v>0</v>
      </c>
      <c r="P64" s="144">
        <v>0</v>
      </c>
      <c r="Q64" s="341">
        <v>0</v>
      </c>
      <c r="R64" s="342">
        <v>0</v>
      </c>
      <c r="S64" s="340">
        <v>0</v>
      </c>
      <c r="T64" s="340">
        <v>0</v>
      </c>
      <c r="U64" s="340">
        <v>0</v>
      </c>
      <c r="V64" s="340">
        <v>0</v>
      </c>
      <c r="W64" s="340">
        <v>0</v>
      </c>
      <c r="X64" s="343">
        <v>0</v>
      </c>
      <c r="Y64" s="344">
        <f t="shared" si="8"/>
        <v>0</v>
      </c>
      <c r="Z64" s="12">
        <f t="shared" si="7"/>
        <v>0</v>
      </c>
      <c r="AA64" s="12">
        <f t="shared" si="7"/>
        <v>0</v>
      </c>
      <c r="AB64" s="12">
        <f t="shared" si="7"/>
        <v>0</v>
      </c>
      <c r="AC64" s="12">
        <f t="shared" si="7"/>
        <v>0</v>
      </c>
      <c r="AD64" s="15">
        <f t="shared" si="7"/>
        <v>0</v>
      </c>
      <c r="AE64" s="12">
        <f t="shared" si="7"/>
        <v>0</v>
      </c>
      <c r="AF64" s="12">
        <f t="shared" si="6"/>
        <v>0</v>
      </c>
      <c r="AG64" s="12">
        <f t="shared" si="6"/>
        <v>0</v>
      </c>
      <c r="AH64" s="12">
        <f t="shared" si="6"/>
        <v>0</v>
      </c>
      <c r="AI64" s="12">
        <f t="shared" si="6"/>
        <v>0</v>
      </c>
      <c r="AJ64" s="12">
        <f t="shared" si="6"/>
        <v>0</v>
      </c>
      <c r="AK64" s="15">
        <f t="shared" si="5"/>
        <v>0</v>
      </c>
      <c r="AL64" s="343">
        <f t="shared" si="5"/>
        <v>0</v>
      </c>
    </row>
    <row r="65" spans="1:38" s="185" customFormat="1" ht="12.75" customHeight="1" x14ac:dyDescent="0.25">
      <c r="A65" s="348">
        <v>1042</v>
      </c>
      <c r="B65" s="338">
        <v>57</v>
      </c>
      <c r="C65" s="239" t="s">
        <v>1309</v>
      </c>
      <c r="D65" s="247">
        <v>0</v>
      </c>
      <c r="E65" s="138">
        <v>0</v>
      </c>
      <c r="F65" s="138">
        <v>0</v>
      </c>
      <c r="G65" s="138">
        <v>0</v>
      </c>
      <c r="H65" s="138">
        <v>0</v>
      </c>
      <c r="I65" s="138">
        <v>0</v>
      </c>
      <c r="J65" s="339">
        <v>0</v>
      </c>
      <c r="K65" s="339">
        <v>0</v>
      </c>
      <c r="L65" s="340">
        <v>0</v>
      </c>
      <c r="M65" s="340">
        <v>0</v>
      </c>
      <c r="N65" s="340">
        <v>0</v>
      </c>
      <c r="O65" s="340">
        <v>0</v>
      </c>
      <c r="P65" s="144">
        <v>0</v>
      </c>
      <c r="Q65" s="341">
        <v>0</v>
      </c>
      <c r="R65" s="342">
        <v>0</v>
      </c>
      <c r="S65" s="340">
        <v>0</v>
      </c>
      <c r="T65" s="340">
        <v>0</v>
      </c>
      <c r="U65" s="340">
        <v>0</v>
      </c>
      <c r="V65" s="340">
        <v>0</v>
      </c>
      <c r="W65" s="340">
        <v>0</v>
      </c>
      <c r="X65" s="343">
        <v>0</v>
      </c>
      <c r="Y65" s="344">
        <f t="shared" si="8"/>
        <v>0</v>
      </c>
      <c r="Z65" s="12">
        <f t="shared" si="7"/>
        <v>0</v>
      </c>
      <c r="AA65" s="12">
        <f t="shared" si="7"/>
        <v>0</v>
      </c>
      <c r="AB65" s="12">
        <f t="shared" si="7"/>
        <v>0</v>
      </c>
      <c r="AC65" s="12">
        <f t="shared" si="7"/>
        <v>0</v>
      </c>
      <c r="AD65" s="15">
        <f t="shared" si="7"/>
        <v>0</v>
      </c>
      <c r="AE65" s="12">
        <f t="shared" si="7"/>
        <v>0</v>
      </c>
      <c r="AF65" s="12">
        <f t="shared" si="6"/>
        <v>0</v>
      </c>
      <c r="AG65" s="12">
        <f t="shared" si="6"/>
        <v>0</v>
      </c>
      <c r="AH65" s="12">
        <f t="shared" si="6"/>
        <v>0</v>
      </c>
      <c r="AI65" s="12">
        <f t="shared" si="6"/>
        <v>0</v>
      </c>
      <c r="AJ65" s="12">
        <f t="shared" si="6"/>
        <v>0</v>
      </c>
      <c r="AK65" s="15">
        <f t="shared" si="5"/>
        <v>0</v>
      </c>
      <c r="AL65" s="343">
        <f t="shared" si="5"/>
        <v>0</v>
      </c>
    </row>
    <row r="66" spans="1:38" s="185" customFormat="1" ht="12.75" customHeight="1" x14ac:dyDescent="0.25">
      <c r="A66" s="348">
        <v>1043</v>
      </c>
      <c r="B66" s="338">
        <v>58</v>
      </c>
      <c r="C66" s="239" t="s">
        <v>1310</v>
      </c>
      <c r="D66" s="247">
        <v>0</v>
      </c>
      <c r="E66" s="138">
        <v>0</v>
      </c>
      <c r="F66" s="138">
        <v>0</v>
      </c>
      <c r="G66" s="138">
        <v>0</v>
      </c>
      <c r="H66" s="138">
        <v>0</v>
      </c>
      <c r="I66" s="138">
        <v>0</v>
      </c>
      <c r="J66" s="339">
        <v>0</v>
      </c>
      <c r="K66" s="339">
        <v>0</v>
      </c>
      <c r="L66" s="340">
        <v>0</v>
      </c>
      <c r="M66" s="340">
        <v>0</v>
      </c>
      <c r="N66" s="340">
        <v>0</v>
      </c>
      <c r="O66" s="340">
        <v>0</v>
      </c>
      <c r="P66" s="144">
        <v>0</v>
      </c>
      <c r="Q66" s="341">
        <v>0</v>
      </c>
      <c r="R66" s="342">
        <v>0</v>
      </c>
      <c r="S66" s="340">
        <v>0</v>
      </c>
      <c r="T66" s="340">
        <v>0</v>
      </c>
      <c r="U66" s="340">
        <v>0</v>
      </c>
      <c r="V66" s="340">
        <v>0</v>
      </c>
      <c r="W66" s="340">
        <v>0</v>
      </c>
      <c r="X66" s="343">
        <v>0</v>
      </c>
      <c r="Y66" s="344">
        <f t="shared" si="8"/>
        <v>0</v>
      </c>
      <c r="Z66" s="12">
        <f t="shared" si="7"/>
        <v>0</v>
      </c>
      <c r="AA66" s="12">
        <f t="shared" si="7"/>
        <v>0</v>
      </c>
      <c r="AB66" s="12">
        <f t="shared" si="7"/>
        <v>0</v>
      </c>
      <c r="AC66" s="12">
        <f t="shared" si="7"/>
        <v>0</v>
      </c>
      <c r="AD66" s="15">
        <f t="shared" si="7"/>
        <v>0</v>
      </c>
      <c r="AE66" s="12">
        <f t="shared" si="7"/>
        <v>0</v>
      </c>
      <c r="AF66" s="12">
        <f t="shared" si="6"/>
        <v>0</v>
      </c>
      <c r="AG66" s="12">
        <f t="shared" si="6"/>
        <v>0</v>
      </c>
      <c r="AH66" s="12">
        <f t="shared" si="6"/>
        <v>0</v>
      </c>
      <c r="AI66" s="12">
        <f t="shared" si="6"/>
        <v>0</v>
      </c>
      <c r="AJ66" s="12">
        <f t="shared" si="6"/>
        <v>0</v>
      </c>
      <c r="AK66" s="15">
        <f t="shared" si="5"/>
        <v>0</v>
      </c>
      <c r="AL66" s="343">
        <f t="shared" si="5"/>
        <v>0</v>
      </c>
    </row>
    <row r="67" spans="1:38" s="185" customFormat="1" ht="12.75" customHeight="1" x14ac:dyDescent="0.25">
      <c r="A67" s="348">
        <v>1045</v>
      </c>
      <c r="B67" s="338">
        <v>59</v>
      </c>
      <c r="C67" s="239" t="s">
        <v>1311</v>
      </c>
      <c r="D67" s="247">
        <v>0</v>
      </c>
      <c r="E67" s="138">
        <v>0</v>
      </c>
      <c r="F67" s="138">
        <v>0</v>
      </c>
      <c r="G67" s="138">
        <v>0</v>
      </c>
      <c r="H67" s="138">
        <v>0</v>
      </c>
      <c r="I67" s="138">
        <v>0</v>
      </c>
      <c r="J67" s="339">
        <v>0</v>
      </c>
      <c r="K67" s="339">
        <v>0</v>
      </c>
      <c r="L67" s="340">
        <v>0</v>
      </c>
      <c r="M67" s="340">
        <v>0</v>
      </c>
      <c r="N67" s="340">
        <v>0</v>
      </c>
      <c r="O67" s="340">
        <v>0</v>
      </c>
      <c r="P67" s="144">
        <v>0</v>
      </c>
      <c r="Q67" s="341">
        <v>0</v>
      </c>
      <c r="R67" s="342">
        <v>0</v>
      </c>
      <c r="S67" s="340">
        <v>0</v>
      </c>
      <c r="T67" s="340">
        <v>0</v>
      </c>
      <c r="U67" s="340">
        <v>0</v>
      </c>
      <c r="V67" s="340">
        <v>0</v>
      </c>
      <c r="W67" s="340">
        <v>0</v>
      </c>
      <c r="X67" s="343">
        <v>0</v>
      </c>
      <c r="Y67" s="344">
        <f t="shared" si="8"/>
        <v>0</v>
      </c>
      <c r="Z67" s="12">
        <f t="shared" si="7"/>
        <v>0</v>
      </c>
      <c r="AA67" s="12">
        <f t="shared" si="7"/>
        <v>0</v>
      </c>
      <c r="AB67" s="12">
        <f t="shared" si="7"/>
        <v>0</v>
      </c>
      <c r="AC67" s="12">
        <f t="shared" si="7"/>
        <v>0</v>
      </c>
      <c r="AD67" s="15">
        <f t="shared" si="7"/>
        <v>0</v>
      </c>
      <c r="AE67" s="12">
        <f t="shared" si="7"/>
        <v>0</v>
      </c>
      <c r="AF67" s="12">
        <f t="shared" si="6"/>
        <v>0</v>
      </c>
      <c r="AG67" s="12">
        <f t="shared" si="6"/>
        <v>0</v>
      </c>
      <c r="AH67" s="12">
        <f t="shared" si="6"/>
        <v>0</v>
      </c>
      <c r="AI67" s="12">
        <f t="shared" si="6"/>
        <v>0</v>
      </c>
      <c r="AJ67" s="12">
        <f t="shared" si="6"/>
        <v>0</v>
      </c>
      <c r="AK67" s="15">
        <f t="shared" si="5"/>
        <v>0</v>
      </c>
      <c r="AL67" s="343">
        <f t="shared" si="5"/>
        <v>0</v>
      </c>
    </row>
    <row r="68" spans="1:38" s="185" customFormat="1" ht="12.75" customHeight="1" x14ac:dyDescent="0.25">
      <c r="A68" s="348">
        <v>1044</v>
      </c>
      <c r="B68" s="338">
        <v>60</v>
      </c>
      <c r="C68" s="239" t="s">
        <v>1312</v>
      </c>
      <c r="D68" s="247">
        <v>0</v>
      </c>
      <c r="E68" s="138">
        <v>0</v>
      </c>
      <c r="F68" s="138">
        <v>0</v>
      </c>
      <c r="G68" s="138">
        <v>0</v>
      </c>
      <c r="H68" s="138">
        <v>0</v>
      </c>
      <c r="I68" s="138">
        <v>0</v>
      </c>
      <c r="J68" s="339">
        <v>0</v>
      </c>
      <c r="K68" s="339">
        <v>0</v>
      </c>
      <c r="L68" s="340">
        <v>0</v>
      </c>
      <c r="M68" s="340">
        <v>0</v>
      </c>
      <c r="N68" s="340">
        <v>0</v>
      </c>
      <c r="O68" s="340">
        <v>0</v>
      </c>
      <c r="P68" s="144">
        <v>0</v>
      </c>
      <c r="Q68" s="341">
        <v>0</v>
      </c>
      <c r="R68" s="342">
        <v>0</v>
      </c>
      <c r="S68" s="340">
        <v>0</v>
      </c>
      <c r="T68" s="340">
        <v>0</v>
      </c>
      <c r="U68" s="340">
        <v>0</v>
      </c>
      <c r="V68" s="340">
        <v>0</v>
      </c>
      <c r="W68" s="340">
        <v>0</v>
      </c>
      <c r="X68" s="343">
        <v>0</v>
      </c>
      <c r="Y68" s="344">
        <f t="shared" si="8"/>
        <v>0</v>
      </c>
      <c r="Z68" s="12">
        <f t="shared" si="7"/>
        <v>0</v>
      </c>
      <c r="AA68" s="12">
        <f t="shared" si="7"/>
        <v>0</v>
      </c>
      <c r="AB68" s="12">
        <f t="shared" si="7"/>
        <v>0</v>
      </c>
      <c r="AC68" s="12">
        <f t="shared" si="7"/>
        <v>0</v>
      </c>
      <c r="AD68" s="15">
        <f t="shared" si="7"/>
        <v>0</v>
      </c>
      <c r="AE68" s="12">
        <f t="shared" si="7"/>
        <v>0</v>
      </c>
      <c r="AF68" s="12">
        <f t="shared" si="6"/>
        <v>0</v>
      </c>
      <c r="AG68" s="12">
        <f t="shared" si="6"/>
        <v>0</v>
      </c>
      <c r="AH68" s="12">
        <f t="shared" si="6"/>
        <v>0</v>
      </c>
      <c r="AI68" s="12">
        <f t="shared" si="6"/>
        <v>0</v>
      </c>
      <c r="AJ68" s="12">
        <f t="shared" si="6"/>
        <v>0</v>
      </c>
      <c r="AK68" s="15">
        <f t="shared" si="5"/>
        <v>0</v>
      </c>
      <c r="AL68" s="343">
        <f t="shared" si="5"/>
        <v>0</v>
      </c>
    </row>
    <row r="69" spans="1:38" s="185" customFormat="1" ht="12.75" customHeight="1" x14ac:dyDescent="0.25">
      <c r="A69" s="348">
        <v>1046</v>
      </c>
      <c r="B69" s="338">
        <v>61</v>
      </c>
      <c r="C69" s="239" t="s">
        <v>1313</v>
      </c>
      <c r="D69" s="247">
        <v>0</v>
      </c>
      <c r="E69" s="138">
        <v>0</v>
      </c>
      <c r="F69" s="138">
        <v>0</v>
      </c>
      <c r="G69" s="138">
        <v>0</v>
      </c>
      <c r="H69" s="138">
        <v>0</v>
      </c>
      <c r="I69" s="138">
        <v>0</v>
      </c>
      <c r="J69" s="339">
        <v>0</v>
      </c>
      <c r="K69" s="339">
        <v>0</v>
      </c>
      <c r="L69" s="340">
        <v>0</v>
      </c>
      <c r="M69" s="340">
        <v>0</v>
      </c>
      <c r="N69" s="340">
        <v>0</v>
      </c>
      <c r="O69" s="340">
        <v>0</v>
      </c>
      <c r="P69" s="144">
        <v>0</v>
      </c>
      <c r="Q69" s="341">
        <v>0</v>
      </c>
      <c r="R69" s="342">
        <v>0</v>
      </c>
      <c r="S69" s="340">
        <v>0</v>
      </c>
      <c r="T69" s="340">
        <v>0</v>
      </c>
      <c r="U69" s="340">
        <v>0</v>
      </c>
      <c r="V69" s="340">
        <v>0</v>
      </c>
      <c r="W69" s="340">
        <v>0</v>
      </c>
      <c r="X69" s="343">
        <v>0</v>
      </c>
      <c r="Y69" s="344">
        <f t="shared" si="8"/>
        <v>0</v>
      </c>
      <c r="Z69" s="12">
        <f t="shared" si="7"/>
        <v>0</v>
      </c>
      <c r="AA69" s="12">
        <f t="shared" si="7"/>
        <v>0</v>
      </c>
      <c r="AB69" s="12">
        <f t="shared" si="7"/>
        <v>0</v>
      </c>
      <c r="AC69" s="12">
        <f t="shared" si="7"/>
        <v>0</v>
      </c>
      <c r="AD69" s="15">
        <f t="shared" si="7"/>
        <v>0</v>
      </c>
      <c r="AE69" s="12">
        <f t="shared" si="7"/>
        <v>0</v>
      </c>
      <c r="AF69" s="12">
        <f t="shared" si="6"/>
        <v>0</v>
      </c>
      <c r="AG69" s="12">
        <f t="shared" si="6"/>
        <v>0</v>
      </c>
      <c r="AH69" s="12">
        <f t="shared" si="6"/>
        <v>0</v>
      </c>
      <c r="AI69" s="12">
        <f t="shared" si="6"/>
        <v>0</v>
      </c>
      <c r="AJ69" s="12">
        <f t="shared" si="6"/>
        <v>0</v>
      </c>
      <c r="AK69" s="15">
        <f t="shared" si="5"/>
        <v>0</v>
      </c>
      <c r="AL69" s="343">
        <f t="shared" si="5"/>
        <v>0</v>
      </c>
    </row>
    <row r="70" spans="1:38" s="185" customFormat="1" ht="12.75" customHeight="1" x14ac:dyDescent="0.25">
      <c r="A70" s="348">
        <v>1047</v>
      </c>
      <c r="B70" s="338">
        <v>62</v>
      </c>
      <c r="C70" s="239" t="s">
        <v>1314</v>
      </c>
      <c r="D70" s="247">
        <v>0</v>
      </c>
      <c r="E70" s="138">
        <v>0</v>
      </c>
      <c r="F70" s="138">
        <v>0</v>
      </c>
      <c r="G70" s="138">
        <v>0</v>
      </c>
      <c r="H70" s="138">
        <v>0</v>
      </c>
      <c r="I70" s="138">
        <v>0</v>
      </c>
      <c r="J70" s="339">
        <v>0</v>
      </c>
      <c r="K70" s="339">
        <v>0</v>
      </c>
      <c r="L70" s="340">
        <v>0</v>
      </c>
      <c r="M70" s="340">
        <v>0</v>
      </c>
      <c r="N70" s="340">
        <v>0</v>
      </c>
      <c r="O70" s="340">
        <v>0</v>
      </c>
      <c r="P70" s="144">
        <v>0</v>
      </c>
      <c r="Q70" s="341">
        <v>0</v>
      </c>
      <c r="R70" s="342">
        <v>0</v>
      </c>
      <c r="S70" s="340">
        <v>0</v>
      </c>
      <c r="T70" s="340">
        <v>0</v>
      </c>
      <c r="U70" s="340">
        <v>0</v>
      </c>
      <c r="V70" s="340">
        <v>0</v>
      </c>
      <c r="W70" s="340">
        <v>0</v>
      </c>
      <c r="X70" s="343">
        <v>0</v>
      </c>
      <c r="Y70" s="344">
        <f t="shared" si="8"/>
        <v>0</v>
      </c>
      <c r="Z70" s="12">
        <f t="shared" si="7"/>
        <v>0</v>
      </c>
      <c r="AA70" s="12">
        <f t="shared" si="7"/>
        <v>0</v>
      </c>
      <c r="AB70" s="12">
        <f t="shared" si="7"/>
        <v>0</v>
      </c>
      <c r="AC70" s="12">
        <f t="shared" si="7"/>
        <v>0</v>
      </c>
      <c r="AD70" s="15">
        <f t="shared" si="7"/>
        <v>0</v>
      </c>
      <c r="AE70" s="12">
        <f t="shared" si="7"/>
        <v>0</v>
      </c>
      <c r="AF70" s="12">
        <f t="shared" si="6"/>
        <v>0</v>
      </c>
      <c r="AG70" s="12">
        <f t="shared" si="6"/>
        <v>0</v>
      </c>
      <c r="AH70" s="12">
        <f t="shared" si="6"/>
        <v>0</v>
      </c>
      <c r="AI70" s="12">
        <f t="shared" si="6"/>
        <v>0</v>
      </c>
      <c r="AJ70" s="12">
        <f t="shared" si="6"/>
        <v>0</v>
      </c>
      <c r="AK70" s="15">
        <f t="shared" si="5"/>
        <v>0</v>
      </c>
      <c r="AL70" s="343">
        <f t="shared" si="5"/>
        <v>0</v>
      </c>
    </row>
    <row r="71" spans="1:38" s="185" customFormat="1" ht="12.75" customHeight="1" x14ac:dyDescent="0.25">
      <c r="A71" s="348">
        <v>1049</v>
      </c>
      <c r="B71" s="338">
        <v>63</v>
      </c>
      <c r="C71" s="239" t="s">
        <v>1315</v>
      </c>
      <c r="D71" s="247">
        <v>0</v>
      </c>
      <c r="E71" s="138">
        <v>0</v>
      </c>
      <c r="F71" s="138">
        <v>0</v>
      </c>
      <c r="G71" s="138">
        <v>0</v>
      </c>
      <c r="H71" s="138">
        <v>0</v>
      </c>
      <c r="I71" s="138">
        <v>0</v>
      </c>
      <c r="J71" s="339">
        <v>0</v>
      </c>
      <c r="K71" s="339">
        <v>0</v>
      </c>
      <c r="L71" s="340">
        <v>0</v>
      </c>
      <c r="M71" s="340">
        <v>0</v>
      </c>
      <c r="N71" s="340">
        <v>0</v>
      </c>
      <c r="O71" s="340">
        <v>0</v>
      </c>
      <c r="P71" s="144">
        <v>0</v>
      </c>
      <c r="Q71" s="341">
        <v>0</v>
      </c>
      <c r="R71" s="342">
        <v>0</v>
      </c>
      <c r="S71" s="340">
        <v>0</v>
      </c>
      <c r="T71" s="340">
        <v>0</v>
      </c>
      <c r="U71" s="340">
        <v>0</v>
      </c>
      <c r="V71" s="340">
        <v>0</v>
      </c>
      <c r="W71" s="340">
        <v>0</v>
      </c>
      <c r="X71" s="343">
        <v>0</v>
      </c>
      <c r="Y71" s="344">
        <f t="shared" si="8"/>
        <v>0</v>
      </c>
      <c r="Z71" s="12">
        <f t="shared" si="7"/>
        <v>0</v>
      </c>
      <c r="AA71" s="12">
        <f t="shared" si="7"/>
        <v>0</v>
      </c>
      <c r="AB71" s="12">
        <f t="shared" si="7"/>
        <v>0</v>
      </c>
      <c r="AC71" s="12">
        <f t="shared" si="7"/>
        <v>0</v>
      </c>
      <c r="AD71" s="15">
        <f t="shared" si="7"/>
        <v>0</v>
      </c>
      <c r="AE71" s="12">
        <f t="shared" si="7"/>
        <v>0</v>
      </c>
      <c r="AF71" s="12">
        <f t="shared" si="6"/>
        <v>0</v>
      </c>
      <c r="AG71" s="12">
        <f t="shared" si="6"/>
        <v>0</v>
      </c>
      <c r="AH71" s="12">
        <f t="shared" si="6"/>
        <v>0</v>
      </c>
      <c r="AI71" s="12">
        <f t="shared" si="6"/>
        <v>0</v>
      </c>
      <c r="AJ71" s="12">
        <f t="shared" si="6"/>
        <v>0</v>
      </c>
      <c r="AK71" s="15">
        <f t="shared" si="5"/>
        <v>0</v>
      </c>
      <c r="AL71" s="343">
        <f t="shared" si="5"/>
        <v>0</v>
      </c>
    </row>
    <row r="72" spans="1:38" s="185" customFormat="1" ht="12.75" customHeight="1" x14ac:dyDescent="0.25">
      <c r="A72" s="348">
        <v>1048</v>
      </c>
      <c r="B72" s="338">
        <v>64</v>
      </c>
      <c r="C72" s="239" t="s">
        <v>1316</v>
      </c>
      <c r="D72" s="247">
        <v>0</v>
      </c>
      <c r="E72" s="138">
        <v>0</v>
      </c>
      <c r="F72" s="138">
        <v>0</v>
      </c>
      <c r="G72" s="138">
        <v>0</v>
      </c>
      <c r="H72" s="138">
        <v>0</v>
      </c>
      <c r="I72" s="138">
        <v>0</v>
      </c>
      <c r="J72" s="339">
        <v>0</v>
      </c>
      <c r="K72" s="339">
        <v>0</v>
      </c>
      <c r="L72" s="340">
        <v>0</v>
      </c>
      <c r="M72" s="340">
        <v>0</v>
      </c>
      <c r="N72" s="340">
        <v>0</v>
      </c>
      <c r="O72" s="340">
        <v>0</v>
      </c>
      <c r="P72" s="144">
        <v>0</v>
      </c>
      <c r="Q72" s="341">
        <v>0</v>
      </c>
      <c r="R72" s="342">
        <v>0</v>
      </c>
      <c r="S72" s="340">
        <v>0</v>
      </c>
      <c r="T72" s="340">
        <v>0</v>
      </c>
      <c r="U72" s="340">
        <v>0</v>
      </c>
      <c r="V72" s="340">
        <v>0</v>
      </c>
      <c r="W72" s="340">
        <v>0</v>
      </c>
      <c r="X72" s="343">
        <v>0</v>
      </c>
      <c r="Y72" s="344">
        <f t="shared" si="8"/>
        <v>0</v>
      </c>
      <c r="Z72" s="12">
        <f t="shared" si="7"/>
        <v>0</v>
      </c>
      <c r="AA72" s="12">
        <f t="shared" si="7"/>
        <v>0</v>
      </c>
      <c r="AB72" s="12">
        <f t="shared" si="7"/>
        <v>0</v>
      </c>
      <c r="AC72" s="12">
        <f t="shared" si="7"/>
        <v>0</v>
      </c>
      <c r="AD72" s="15">
        <f t="shared" si="7"/>
        <v>0</v>
      </c>
      <c r="AE72" s="12">
        <f t="shared" si="7"/>
        <v>0</v>
      </c>
      <c r="AF72" s="12">
        <f t="shared" si="6"/>
        <v>0</v>
      </c>
      <c r="AG72" s="12">
        <f t="shared" si="6"/>
        <v>0</v>
      </c>
      <c r="AH72" s="12">
        <f t="shared" si="6"/>
        <v>0</v>
      </c>
      <c r="AI72" s="12">
        <f t="shared" si="6"/>
        <v>0</v>
      </c>
      <c r="AJ72" s="12">
        <f t="shared" si="6"/>
        <v>0</v>
      </c>
      <c r="AK72" s="15">
        <f t="shared" si="5"/>
        <v>0</v>
      </c>
      <c r="AL72" s="343">
        <f t="shared" si="5"/>
        <v>0</v>
      </c>
    </row>
    <row r="73" spans="1:38" s="185" customFormat="1" ht="12.75" customHeight="1" x14ac:dyDescent="0.25">
      <c r="A73" s="337"/>
      <c r="B73" s="338">
        <v>65</v>
      </c>
      <c r="C73" s="239"/>
      <c r="D73" s="240"/>
      <c r="E73" s="138"/>
      <c r="F73" s="138"/>
      <c r="G73" s="138"/>
      <c r="H73" s="138"/>
      <c r="I73" s="138"/>
      <c r="J73" s="339"/>
      <c r="K73" s="339">
        <v>0</v>
      </c>
      <c r="L73" s="340"/>
      <c r="M73" s="340"/>
      <c r="N73" s="340"/>
      <c r="O73" s="340"/>
      <c r="P73" s="144">
        <v>0</v>
      </c>
      <c r="Q73" s="341"/>
      <c r="R73" s="342">
        <v>0</v>
      </c>
      <c r="S73" s="340"/>
      <c r="T73" s="340"/>
      <c r="U73" s="340"/>
      <c r="V73" s="340"/>
      <c r="W73" s="340">
        <v>0</v>
      </c>
      <c r="X73" s="343"/>
      <c r="Y73" s="344">
        <f t="shared" si="8"/>
        <v>0</v>
      </c>
      <c r="Z73" s="12"/>
      <c r="AA73" s="12"/>
      <c r="AB73" s="12"/>
      <c r="AC73" s="12"/>
      <c r="AD73" s="15">
        <f t="shared" si="7"/>
        <v>0</v>
      </c>
      <c r="AE73" s="12"/>
      <c r="AF73" s="12"/>
      <c r="AG73" s="12"/>
      <c r="AH73" s="12"/>
      <c r="AI73" s="12"/>
      <c r="AJ73" s="12"/>
      <c r="AK73" s="15">
        <f t="shared" si="5"/>
        <v>0</v>
      </c>
      <c r="AL73" s="343"/>
    </row>
    <row r="74" spans="1:38" s="185" customFormat="1" ht="12.75" customHeight="1" x14ac:dyDescent="0.25">
      <c r="A74" s="337"/>
      <c r="B74" s="338">
        <v>66</v>
      </c>
      <c r="C74" s="246" t="s">
        <v>1317</v>
      </c>
      <c r="D74" s="247">
        <v>1581.5</v>
      </c>
      <c r="E74" s="144">
        <v>478.8</v>
      </c>
      <c r="F74" s="144">
        <v>444.2</v>
      </c>
      <c r="G74" s="144">
        <v>0</v>
      </c>
      <c r="H74" s="144">
        <v>501.3</v>
      </c>
      <c r="I74" s="144">
        <v>51.3</v>
      </c>
      <c r="J74" s="345">
        <v>105.9</v>
      </c>
      <c r="K74" s="345">
        <v>1592.4</v>
      </c>
      <c r="L74" s="144">
        <v>478.8</v>
      </c>
      <c r="M74" s="144">
        <v>444.2</v>
      </c>
      <c r="N74" s="144">
        <v>0</v>
      </c>
      <c r="O74" s="144">
        <v>501.3</v>
      </c>
      <c r="P74" s="144">
        <v>62.199999999999996</v>
      </c>
      <c r="Q74" s="248">
        <v>105.9</v>
      </c>
      <c r="R74" s="342">
        <v>1256.5297</v>
      </c>
      <c r="S74" s="144">
        <v>431.3</v>
      </c>
      <c r="T74" s="144">
        <v>444.2</v>
      </c>
      <c r="U74" s="144">
        <v>0</v>
      </c>
      <c r="V74" s="144">
        <v>223.5968</v>
      </c>
      <c r="W74" s="144">
        <v>54.837899999999998</v>
      </c>
      <c r="X74" s="248">
        <v>102.595</v>
      </c>
      <c r="Y74" s="344">
        <f t="shared" si="8"/>
        <v>-335.87030000000004</v>
      </c>
      <c r="Z74" s="15">
        <f t="shared" si="8"/>
        <v>-47.5</v>
      </c>
      <c r="AA74" s="15">
        <f t="shared" si="8"/>
        <v>0</v>
      </c>
      <c r="AB74" s="15">
        <f t="shared" si="8"/>
        <v>0</v>
      </c>
      <c r="AC74" s="15">
        <f t="shared" si="8"/>
        <v>-277.70320000000004</v>
      </c>
      <c r="AD74" s="15">
        <f t="shared" si="7"/>
        <v>-7.3620999999999981</v>
      </c>
      <c r="AE74" s="15">
        <f t="shared" si="7"/>
        <v>-3.3050000000000068</v>
      </c>
      <c r="AF74" s="15">
        <f t="shared" ref="AF74:AJ84" si="9">IF(K74=0,0,R74/K74*100)</f>
        <v>78.907918864606884</v>
      </c>
      <c r="AG74" s="15">
        <f t="shared" si="9"/>
        <v>90.079365079365076</v>
      </c>
      <c r="AH74" s="15">
        <f t="shared" si="9"/>
        <v>100</v>
      </c>
      <c r="AI74" s="15">
        <f t="shared" si="9"/>
        <v>0</v>
      </c>
      <c r="AJ74" s="15">
        <f t="shared" si="9"/>
        <v>44.603391182924398</v>
      </c>
      <c r="AK74" s="15">
        <f t="shared" si="5"/>
        <v>88.163826366559476</v>
      </c>
      <c r="AL74" s="346">
        <f t="shared" si="5"/>
        <v>96.879131255901783</v>
      </c>
    </row>
    <row r="75" spans="1:38" s="347" customFormat="1" ht="12.75" customHeight="1" x14ac:dyDescent="0.2">
      <c r="A75" s="337"/>
      <c r="B75" s="338">
        <v>67</v>
      </c>
      <c r="C75" s="246" t="s">
        <v>1265</v>
      </c>
      <c r="D75" s="247">
        <v>1530.2</v>
      </c>
      <c r="E75" s="144">
        <v>478.8</v>
      </c>
      <c r="F75" s="144">
        <v>444.2</v>
      </c>
      <c r="G75" s="144">
        <v>0</v>
      </c>
      <c r="H75" s="144">
        <v>501.3</v>
      </c>
      <c r="I75" s="144">
        <v>0</v>
      </c>
      <c r="J75" s="345">
        <v>105.9</v>
      </c>
      <c r="K75" s="345">
        <v>1530.2</v>
      </c>
      <c r="L75" s="144">
        <v>478.8</v>
      </c>
      <c r="M75" s="144">
        <v>444.2</v>
      </c>
      <c r="N75" s="144">
        <v>0</v>
      </c>
      <c r="O75" s="144">
        <v>501.3</v>
      </c>
      <c r="P75" s="144">
        <v>0</v>
      </c>
      <c r="Q75" s="248">
        <v>105.9</v>
      </c>
      <c r="R75" s="342">
        <v>1201.6918000000001</v>
      </c>
      <c r="S75" s="144">
        <v>431.3</v>
      </c>
      <c r="T75" s="144">
        <v>444.2</v>
      </c>
      <c r="U75" s="144">
        <v>0</v>
      </c>
      <c r="V75" s="144">
        <v>223.5968</v>
      </c>
      <c r="W75" s="144">
        <v>0</v>
      </c>
      <c r="X75" s="248">
        <v>102.595</v>
      </c>
      <c r="Y75" s="344">
        <f t="shared" si="8"/>
        <v>-328.50819999999999</v>
      </c>
      <c r="Z75" s="15">
        <f t="shared" si="8"/>
        <v>-47.5</v>
      </c>
      <c r="AA75" s="15">
        <f t="shared" si="8"/>
        <v>0</v>
      </c>
      <c r="AB75" s="15">
        <f t="shared" si="8"/>
        <v>0</v>
      </c>
      <c r="AC75" s="15">
        <f t="shared" si="8"/>
        <v>-277.70320000000004</v>
      </c>
      <c r="AD75" s="15">
        <f t="shared" si="7"/>
        <v>0</v>
      </c>
      <c r="AE75" s="15">
        <f t="shared" si="7"/>
        <v>-3.3050000000000068</v>
      </c>
      <c r="AF75" s="15">
        <f t="shared" si="9"/>
        <v>78.531682133054503</v>
      </c>
      <c r="AG75" s="15">
        <f t="shared" si="9"/>
        <v>90.079365079365076</v>
      </c>
      <c r="AH75" s="15">
        <f t="shared" si="9"/>
        <v>100</v>
      </c>
      <c r="AI75" s="15">
        <f t="shared" si="9"/>
        <v>0</v>
      </c>
      <c r="AJ75" s="15">
        <f t="shared" si="9"/>
        <v>44.603391182924398</v>
      </c>
      <c r="AK75" s="15">
        <f t="shared" si="5"/>
        <v>0</v>
      </c>
      <c r="AL75" s="346">
        <f t="shared" si="5"/>
        <v>96.879131255901783</v>
      </c>
    </row>
    <row r="76" spans="1:38" s="347" customFormat="1" ht="12.75" customHeight="1" x14ac:dyDescent="0.2">
      <c r="A76" s="337"/>
      <c r="B76" s="338">
        <v>68</v>
      </c>
      <c r="C76" s="246" t="s">
        <v>1266</v>
      </c>
      <c r="D76" s="247">
        <v>51.3</v>
      </c>
      <c r="E76" s="144">
        <v>0</v>
      </c>
      <c r="F76" s="144">
        <v>0</v>
      </c>
      <c r="G76" s="144">
        <v>0</v>
      </c>
      <c r="H76" s="144">
        <v>0</v>
      </c>
      <c r="I76" s="144">
        <v>51.3</v>
      </c>
      <c r="J76" s="345">
        <v>0</v>
      </c>
      <c r="K76" s="345">
        <v>62.199999999999996</v>
      </c>
      <c r="L76" s="144">
        <v>0</v>
      </c>
      <c r="M76" s="144">
        <v>0</v>
      </c>
      <c r="N76" s="144">
        <v>0</v>
      </c>
      <c r="O76" s="144">
        <v>0</v>
      </c>
      <c r="P76" s="144">
        <v>62.199999999999996</v>
      </c>
      <c r="Q76" s="248">
        <v>0</v>
      </c>
      <c r="R76" s="342">
        <v>54.837900000000005</v>
      </c>
      <c r="S76" s="144">
        <v>0</v>
      </c>
      <c r="T76" s="144">
        <v>0</v>
      </c>
      <c r="U76" s="144">
        <v>0</v>
      </c>
      <c r="V76" s="144">
        <v>0</v>
      </c>
      <c r="W76" s="144">
        <v>54.837899999999998</v>
      </c>
      <c r="X76" s="248">
        <v>0</v>
      </c>
      <c r="Y76" s="344">
        <f t="shared" si="8"/>
        <v>-7.362099999999991</v>
      </c>
      <c r="Z76" s="15">
        <f t="shared" si="8"/>
        <v>0</v>
      </c>
      <c r="AA76" s="15">
        <f t="shared" si="8"/>
        <v>0</v>
      </c>
      <c r="AB76" s="15">
        <f t="shared" si="8"/>
        <v>0</v>
      </c>
      <c r="AC76" s="15">
        <f t="shared" si="8"/>
        <v>0</v>
      </c>
      <c r="AD76" s="15">
        <f t="shared" si="7"/>
        <v>-7.3620999999999981</v>
      </c>
      <c r="AE76" s="15">
        <f t="shared" si="7"/>
        <v>0</v>
      </c>
      <c r="AF76" s="15">
        <f t="shared" si="9"/>
        <v>88.163826366559491</v>
      </c>
      <c r="AG76" s="15">
        <f t="shared" si="9"/>
        <v>0</v>
      </c>
      <c r="AH76" s="15">
        <f t="shared" si="9"/>
        <v>0</v>
      </c>
      <c r="AI76" s="15">
        <f t="shared" si="9"/>
        <v>0</v>
      </c>
      <c r="AJ76" s="15">
        <f t="shared" si="9"/>
        <v>0</v>
      </c>
      <c r="AK76" s="15">
        <f t="shared" si="5"/>
        <v>88.163826366559476</v>
      </c>
      <c r="AL76" s="346">
        <f t="shared" si="5"/>
        <v>0</v>
      </c>
    </row>
    <row r="77" spans="1:38" s="185" customFormat="1" ht="12.75" customHeight="1" x14ac:dyDescent="0.25">
      <c r="A77" s="348">
        <v>1050</v>
      </c>
      <c r="B77" s="338">
        <v>69</v>
      </c>
      <c r="C77" s="239" t="s">
        <v>1291</v>
      </c>
      <c r="D77" s="247">
        <v>1530.2</v>
      </c>
      <c r="E77" s="138">
        <v>478.8</v>
      </c>
      <c r="F77" s="138">
        <v>444.2</v>
      </c>
      <c r="G77" s="138">
        <v>0</v>
      </c>
      <c r="H77" s="138">
        <v>501.3</v>
      </c>
      <c r="I77" s="138">
        <v>0</v>
      </c>
      <c r="J77" s="339">
        <v>105.9</v>
      </c>
      <c r="K77" s="339">
        <v>1530.2</v>
      </c>
      <c r="L77" s="340">
        <v>478.8</v>
      </c>
      <c r="M77" s="340">
        <v>444.2</v>
      </c>
      <c r="N77" s="340">
        <v>0</v>
      </c>
      <c r="O77" s="340">
        <v>501.3</v>
      </c>
      <c r="P77" s="144">
        <v>0</v>
      </c>
      <c r="Q77" s="341">
        <v>105.9</v>
      </c>
      <c r="R77" s="342">
        <v>1201.6918000000001</v>
      </c>
      <c r="S77" s="340">
        <v>431.3</v>
      </c>
      <c r="T77" s="340">
        <v>444.2</v>
      </c>
      <c r="U77" s="340">
        <v>0</v>
      </c>
      <c r="V77" s="340">
        <v>223.5968</v>
      </c>
      <c r="W77" s="340">
        <v>0</v>
      </c>
      <c r="X77" s="343">
        <v>102.595</v>
      </c>
      <c r="Y77" s="344">
        <f t="shared" si="8"/>
        <v>-328.50819999999999</v>
      </c>
      <c r="Z77" s="12">
        <f t="shared" si="8"/>
        <v>-47.5</v>
      </c>
      <c r="AA77" s="12">
        <f t="shared" si="8"/>
        <v>0</v>
      </c>
      <c r="AB77" s="12">
        <f t="shared" si="8"/>
        <v>0</v>
      </c>
      <c r="AC77" s="12">
        <f t="shared" si="8"/>
        <v>-277.70320000000004</v>
      </c>
      <c r="AD77" s="15">
        <f t="shared" si="7"/>
        <v>0</v>
      </c>
      <c r="AE77" s="12">
        <f t="shared" si="7"/>
        <v>-3.3050000000000068</v>
      </c>
      <c r="AF77" s="12">
        <f t="shared" si="9"/>
        <v>78.531682133054503</v>
      </c>
      <c r="AG77" s="12">
        <f t="shared" si="9"/>
        <v>90.079365079365076</v>
      </c>
      <c r="AH77" s="12">
        <f t="shared" si="9"/>
        <v>100</v>
      </c>
      <c r="AI77" s="12">
        <f t="shared" si="9"/>
        <v>0</v>
      </c>
      <c r="AJ77" s="12">
        <f t="shared" si="9"/>
        <v>44.603391182924398</v>
      </c>
      <c r="AK77" s="15">
        <f t="shared" si="5"/>
        <v>0</v>
      </c>
      <c r="AL77" s="343">
        <f t="shared" si="5"/>
        <v>96.879131255901783</v>
      </c>
    </row>
    <row r="78" spans="1:38" s="185" customFormat="1" ht="12.75" customHeight="1" x14ac:dyDescent="0.25">
      <c r="A78" s="348">
        <v>1051</v>
      </c>
      <c r="B78" s="338">
        <v>70</v>
      </c>
      <c r="C78" s="239" t="s">
        <v>1318</v>
      </c>
      <c r="D78" s="247">
        <v>0</v>
      </c>
      <c r="E78" s="138">
        <v>0</v>
      </c>
      <c r="F78" s="138">
        <v>0</v>
      </c>
      <c r="G78" s="138">
        <v>0</v>
      </c>
      <c r="H78" s="138">
        <v>0</v>
      </c>
      <c r="I78" s="138">
        <v>0</v>
      </c>
      <c r="J78" s="339">
        <v>0</v>
      </c>
      <c r="K78" s="339">
        <v>0</v>
      </c>
      <c r="L78" s="340">
        <v>0</v>
      </c>
      <c r="M78" s="340">
        <v>0</v>
      </c>
      <c r="N78" s="340">
        <v>0</v>
      </c>
      <c r="O78" s="340">
        <v>0</v>
      </c>
      <c r="P78" s="144">
        <v>0</v>
      </c>
      <c r="Q78" s="341">
        <v>0</v>
      </c>
      <c r="R78" s="342">
        <v>0</v>
      </c>
      <c r="S78" s="340">
        <v>0</v>
      </c>
      <c r="T78" s="340">
        <v>0</v>
      </c>
      <c r="U78" s="340">
        <v>0</v>
      </c>
      <c r="V78" s="340">
        <v>0</v>
      </c>
      <c r="W78" s="340">
        <v>0</v>
      </c>
      <c r="X78" s="343">
        <v>0</v>
      </c>
      <c r="Y78" s="344">
        <f t="shared" si="8"/>
        <v>0</v>
      </c>
      <c r="Z78" s="12">
        <f t="shared" si="8"/>
        <v>0</v>
      </c>
      <c r="AA78" s="12">
        <f t="shared" si="8"/>
        <v>0</v>
      </c>
      <c r="AB78" s="12">
        <f t="shared" si="8"/>
        <v>0</v>
      </c>
      <c r="AC78" s="12">
        <f t="shared" si="8"/>
        <v>0</v>
      </c>
      <c r="AD78" s="15">
        <f t="shared" si="7"/>
        <v>0</v>
      </c>
      <c r="AE78" s="12">
        <f t="shared" si="7"/>
        <v>0</v>
      </c>
      <c r="AF78" s="12">
        <f t="shared" si="9"/>
        <v>0</v>
      </c>
      <c r="AG78" s="12">
        <f t="shared" si="9"/>
        <v>0</v>
      </c>
      <c r="AH78" s="12">
        <f t="shared" si="9"/>
        <v>0</v>
      </c>
      <c r="AI78" s="12">
        <f t="shared" si="9"/>
        <v>0</v>
      </c>
      <c r="AJ78" s="12">
        <f t="shared" si="9"/>
        <v>0</v>
      </c>
      <c r="AK78" s="15">
        <f t="shared" si="5"/>
        <v>0</v>
      </c>
      <c r="AL78" s="343">
        <f t="shared" si="5"/>
        <v>0</v>
      </c>
    </row>
    <row r="79" spans="1:38" s="185" customFormat="1" ht="12.75" customHeight="1" x14ac:dyDescent="0.25">
      <c r="A79" s="348">
        <v>1056</v>
      </c>
      <c r="B79" s="338">
        <v>71</v>
      </c>
      <c r="C79" s="239" t="s">
        <v>1317</v>
      </c>
      <c r="D79" s="247">
        <v>51.3</v>
      </c>
      <c r="E79" s="138">
        <v>0</v>
      </c>
      <c r="F79" s="138">
        <v>0</v>
      </c>
      <c r="G79" s="138">
        <v>0</v>
      </c>
      <c r="H79" s="138">
        <v>0</v>
      </c>
      <c r="I79" s="138">
        <v>51.3</v>
      </c>
      <c r="J79" s="339">
        <v>0</v>
      </c>
      <c r="K79" s="339">
        <v>62.199999999999996</v>
      </c>
      <c r="L79" s="340">
        <v>0</v>
      </c>
      <c r="M79" s="340">
        <v>0</v>
      </c>
      <c r="N79" s="340">
        <v>0</v>
      </c>
      <c r="O79" s="340">
        <v>0</v>
      </c>
      <c r="P79" s="144">
        <v>62.199999999999996</v>
      </c>
      <c r="Q79" s="341">
        <v>0</v>
      </c>
      <c r="R79" s="342">
        <v>54.837900000000005</v>
      </c>
      <c r="S79" s="340">
        <v>0</v>
      </c>
      <c r="T79" s="340">
        <v>0</v>
      </c>
      <c r="U79" s="340">
        <v>0</v>
      </c>
      <c r="V79" s="340">
        <v>0</v>
      </c>
      <c r="W79" s="340">
        <v>54.837899999999998</v>
      </c>
      <c r="X79" s="343">
        <v>0</v>
      </c>
      <c r="Y79" s="344">
        <f t="shared" si="8"/>
        <v>-7.362099999999991</v>
      </c>
      <c r="Z79" s="12">
        <f t="shared" si="8"/>
        <v>0</v>
      </c>
      <c r="AA79" s="12">
        <f t="shared" si="8"/>
        <v>0</v>
      </c>
      <c r="AB79" s="12">
        <f t="shared" si="8"/>
        <v>0</v>
      </c>
      <c r="AC79" s="12">
        <f t="shared" si="8"/>
        <v>0</v>
      </c>
      <c r="AD79" s="15">
        <f t="shared" si="7"/>
        <v>-7.3620999999999981</v>
      </c>
      <c r="AE79" s="12">
        <f t="shared" si="7"/>
        <v>0</v>
      </c>
      <c r="AF79" s="12">
        <f t="shared" si="9"/>
        <v>88.163826366559491</v>
      </c>
      <c r="AG79" s="12">
        <f t="shared" si="9"/>
        <v>0</v>
      </c>
      <c r="AH79" s="12">
        <f t="shared" si="9"/>
        <v>0</v>
      </c>
      <c r="AI79" s="12">
        <f t="shared" si="9"/>
        <v>0</v>
      </c>
      <c r="AJ79" s="12">
        <f t="shared" si="9"/>
        <v>0</v>
      </c>
      <c r="AK79" s="15">
        <f t="shared" si="5"/>
        <v>88.163826366559476</v>
      </c>
      <c r="AL79" s="343">
        <f t="shared" si="5"/>
        <v>0</v>
      </c>
    </row>
    <row r="80" spans="1:38" s="185" customFormat="1" ht="12.75" customHeight="1" x14ac:dyDescent="0.25">
      <c r="A80" s="348">
        <v>1052</v>
      </c>
      <c r="B80" s="338">
        <v>72</v>
      </c>
      <c r="C80" s="239" t="s">
        <v>1319</v>
      </c>
      <c r="D80" s="247">
        <v>0</v>
      </c>
      <c r="E80" s="138">
        <v>0</v>
      </c>
      <c r="F80" s="138">
        <v>0</v>
      </c>
      <c r="G80" s="138">
        <v>0</v>
      </c>
      <c r="H80" s="138">
        <v>0</v>
      </c>
      <c r="I80" s="138">
        <v>0</v>
      </c>
      <c r="J80" s="339">
        <v>0</v>
      </c>
      <c r="K80" s="339">
        <v>0</v>
      </c>
      <c r="L80" s="340">
        <v>0</v>
      </c>
      <c r="M80" s="340">
        <v>0</v>
      </c>
      <c r="N80" s="340">
        <v>0</v>
      </c>
      <c r="O80" s="340">
        <v>0</v>
      </c>
      <c r="P80" s="144">
        <v>0</v>
      </c>
      <c r="Q80" s="341">
        <v>0</v>
      </c>
      <c r="R80" s="342">
        <v>0</v>
      </c>
      <c r="S80" s="340">
        <v>0</v>
      </c>
      <c r="T80" s="340">
        <v>0</v>
      </c>
      <c r="U80" s="340">
        <v>0</v>
      </c>
      <c r="V80" s="340">
        <v>0</v>
      </c>
      <c r="W80" s="340">
        <v>0</v>
      </c>
      <c r="X80" s="343">
        <v>0</v>
      </c>
      <c r="Y80" s="344">
        <f t="shared" si="8"/>
        <v>0</v>
      </c>
      <c r="Z80" s="12">
        <f t="shared" si="8"/>
        <v>0</v>
      </c>
      <c r="AA80" s="12">
        <f t="shared" si="8"/>
        <v>0</v>
      </c>
      <c r="AB80" s="12">
        <f t="shared" si="8"/>
        <v>0</v>
      </c>
      <c r="AC80" s="12">
        <f t="shared" si="8"/>
        <v>0</v>
      </c>
      <c r="AD80" s="15">
        <f t="shared" si="7"/>
        <v>0</v>
      </c>
      <c r="AE80" s="12">
        <f t="shared" si="7"/>
        <v>0</v>
      </c>
      <c r="AF80" s="12">
        <f t="shared" si="9"/>
        <v>0</v>
      </c>
      <c r="AG80" s="12">
        <f t="shared" si="9"/>
        <v>0</v>
      </c>
      <c r="AH80" s="12">
        <f t="shared" si="9"/>
        <v>0</v>
      </c>
      <c r="AI80" s="12">
        <f t="shared" si="9"/>
        <v>0</v>
      </c>
      <c r="AJ80" s="12">
        <f t="shared" si="9"/>
        <v>0</v>
      </c>
      <c r="AK80" s="15">
        <f t="shared" si="5"/>
        <v>0</v>
      </c>
      <c r="AL80" s="343">
        <f t="shared" si="5"/>
        <v>0</v>
      </c>
    </row>
    <row r="81" spans="1:38" s="185" customFormat="1" ht="12.75" customHeight="1" x14ac:dyDescent="0.25">
      <c r="A81" s="348">
        <v>1053</v>
      </c>
      <c r="B81" s="338">
        <v>73</v>
      </c>
      <c r="C81" s="239" t="s">
        <v>1320</v>
      </c>
      <c r="D81" s="247">
        <v>0</v>
      </c>
      <c r="E81" s="138">
        <v>0</v>
      </c>
      <c r="F81" s="138">
        <v>0</v>
      </c>
      <c r="G81" s="138">
        <v>0</v>
      </c>
      <c r="H81" s="138">
        <v>0</v>
      </c>
      <c r="I81" s="138">
        <v>0</v>
      </c>
      <c r="J81" s="339">
        <v>0</v>
      </c>
      <c r="K81" s="339">
        <v>0</v>
      </c>
      <c r="L81" s="340">
        <v>0</v>
      </c>
      <c r="M81" s="340">
        <v>0</v>
      </c>
      <c r="N81" s="340">
        <v>0</v>
      </c>
      <c r="O81" s="340">
        <v>0</v>
      </c>
      <c r="P81" s="144">
        <v>0</v>
      </c>
      <c r="Q81" s="341">
        <v>0</v>
      </c>
      <c r="R81" s="342">
        <v>0</v>
      </c>
      <c r="S81" s="340">
        <v>0</v>
      </c>
      <c r="T81" s="340">
        <v>0</v>
      </c>
      <c r="U81" s="340">
        <v>0</v>
      </c>
      <c r="V81" s="340">
        <v>0</v>
      </c>
      <c r="W81" s="340">
        <v>0</v>
      </c>
      <c r="X81" s="343">
        <v>0</v>
      </c>
      <c r="Y81" s="344">
        <f t="shared" si="8"/>
        <v>0</v>
      </c>
      <c r="Z81" s="12">
        <f t="shared" si="8"/>
        <v>0</v>
      </c>
      <c r="AA81" s="12">
        <f t="shared" si="8"/>
        <v>0</v>
      </c>
      <c r="AB81" s="12">
        <f t="shared" si="8"/>
        <v>0</v>
      </c>
      <c r="AC81" s="12">
        <f t="shared" si="8"/>
        <v>0</v>
      </c>
      <c r="AD81" s="15">
        <f t="shared" si="7"/>
        <v>0</v>
      </c>
      <c r="AE81" s="12">
        <f t="shared" si="7"/>
        <v>0</v>
      </c>
      <c r="AF81" s="12">
        <f t="shared" si="9"/>
        <v>0</v>
      </c>
      <c r="AG81" s="12">
        <f t="shared" si="9"/>
        <v>0</v>
      </c>
      <c r="AH81" s="12">
        <f t="shared" si="9"/>
        <v>0</v>
      </c>
      <c r="AI81" s="12">
        <f t="shared" si="9"/>
        <v>0</v>
      </c>
      <c r="AJ81" s="12">
        <f t="shared" si="9"/>
        <v>0</v>
      </c>
      <c r="AK81" s="15">
        <f t="shared" si="5"/>
        <v>0</v>
      </c>
      <c r="AL81" s="343">
        <f t="shared" si="5"/>
        <v>0</v>
      </c>
    </row>
    <row r="82" spans="1:38" s="185" customFormat="1" ht="12.75" customHeight="1" x14ac:dyDescent="0.25">
      <c r="A82" s="348">
        <v>1054</v>
      </c>
      <c r="B82" s="338">
        <v>74</v>
      </c>
      <c r="C82" s="239" t="s">
        <v>1321</v>
      </c>
      <c r="D82" s="247">
        <v>0</v>
      </c>
      <c r="E82" s="138">
        <v>0</v>
      </c>
      <c r="F82" s="138">
        <v>0</v>
      </c>
      <c r="G82" s="138">
        <v>0</v>
      </c>
      <c r="H82" s="138">
        <v>0</v>
      </c>
      <c r="I82" s="138">
        <v>0</v>
      </c>
      <c r="J82" s="339">
        <v>0</v>
      </c>
      <c r="K82" s="339">
        <v>0</v>
      </c>
      <c r="L82" s="340">
        <v>0</v>
      </c>
      <c r="M82" s="340">
        <v>0</v>
      </c>
      <c r="N82" s="340">
        <v>0</v>
      </c>
      <c r="O82" s="340">
        <v>0</v>
      </c>
      <c r="P82" s="144">
        <v>0</v>
      </c>
      <c r="Q82" s="341">
        <v>0</v>
      </c>
      <c r="R82" s="342">
        <v>0</v>
      </c>
      <c r="S82" s="340">
        <v>0</v>
      </c>
      <c r="T82" s="340">
        <v>0</v>
      </c>
      <c r="U82" s="340">
        <v>0</v>
      </c>
      <c r="V82" s="340">
        <v>0</v>
      </c>
      <c r="W82" s="340">
        <v>0</v>
      </c>
      <c r="X82" s="343">
        <v>0</v>
      </c>
      <c r="Y82" s="344">
        <f t="shared" si="8"/>
        <v>0</v>
      </c>
      <c r="Z82" s="12">
        <f t="shared" si="8"/>
        <v>0</v>
      </c>
      <c r="AA82" s="12">
        <f t="shared" si="8"/>
        <v>0</v>
      </c>
      <c r="AB82" s="12">
        <f t="shared" si="8"/>
        <v>0</v>
      </c>
      <c r="AC82" s="12">
        <f t="shared" si="8"/>
        <v>0</v>
      </c>
      <c r="AD82" s="15">
        <f t="shared" si="7"/>
        <v>0</v>
      </c>
      <c r="AE82" s="12">
        <f t="shared" si="7"/>
        <v>0</v>
      </c>
      <c r="AF82" s="12">
        <f t="shared" si="9"/>
        <v>0</v>
      </c>
      <c r="AG82" s="12">
        <f t="shared" si="9"/>
        <v>0</v>
      </c>
      <c r="AH82" s="12">
        <f t="shared" si="9"/>
        <v>0</v>
      </c>
      <c r="AI82" s="12">
        <f t="shared" si="9"/>
        <v>0</v>
      </c>
      <c r="AJ82" s="12">
        <f t="shared" si="9"/>
        <v>0</v>
      </c>
      <c r="AK82" s="15">
        <f t="shared" si="5"/>
        <v>0</v>
      </c>
      <c r="AL82" s="343">
        <f t="shared" si="5"/>
        <v>0</v>
      </c>
    </row>
    <row r="83" spans="1:38" s="185" customFormat="1" ht="12.75" customHeight="1" x14ac:dyDescent="0.25">
      <c r="A83" s="348">
        <v>1055</v>
      </c>
      <c r="B83" s="338">
        <v>75</v>
      </c>
      <c r="C83" s="239" t="s">
        <v>1322</v>
      </c>
      <c r="D83" s="247">
        <v>0</v>
      </c>
      <c r="E83" s="138">
        <v>0</v>
      </c>
      <c r="F83" s="138">
        <v>0</v>
      </c>
      <c r="G83" s="138">
        <v>0</v>
      </c>
      <c r="H83" s="138">
        <v>0</v>
      </c>
      <c r="I83" s="138">
        <v>0</v>
      </c>
      <c r="J83" s="339">
        <v>0</v>
      </c>
      <c r="K83" s="339">
        <v>0</v>
      </c>
      <c r="L83" s="340">
        <v>0</v>
      </c>
      <c r="M83" s="340">
        <v>0</v>
      </c>
      <c r="N83" s="340">
        <v>0</v>
      </c>
      <c r="O83" s="340">
        <v>0</v>
      </c>
      <c r="P83" s="144">
        <v>0</v>
      </c>
      <c r="Q83" s="341">
        <v>0</v>
      </c>
      <c r="R83" s="342">
        <v>0</v>
      </c>
      <c r="S83" s="340">
        <v>0</v>
      </c>
      <c r="T83" s="340">
        <v>0</v>
      </c>
      <c r="U83" s="340">
        <v>0</v>
      </c>
      <c r="V83" s="340">
        <v>0</v>
      </c>
      <c r="W83" s="340">
        <v>0</v>
      </c>
      <c r="X83" s="343">
        <v>0</v>
      </c>
      <c r="Y83" s="344">
        <f t="shared" si="8"/>
        <v>0</v>
      </c>
      <c r="Z83" s="12">
        <f t="shared" si="8"/>
        <v>0</v>
      </c>
      <c r="AA83" s="12">
        <f t="shared" si="8"/>
        <v>0</v>
      </c>
      <c r="AB83" s="12">
        <f t="shared" si="8"/>
        <v>0</v>
      </c>
      <c r="AC83" s="12">
        <f t="shared" si="8"/>
        <v>0</v>
      </c>
      <c r="AD83" s="15">
        <f t="shared" si="7"/>
        <v>0</v>
      </c>
      <c r="AE83" s="12">
        <f t="shared" si="7"/>
        <v>0</v>
      </c>
      <c r="AF83" s="12">
        <f t="shared" si="9"/>
        <v>0</v>
      </c>
      <c r="AG83" s="12">
        <f t="shared" si="9"/>
        <v>0</v>
      </c>
      <c r="AH83" s="12">
        <f t="shared" si="9"/>
        <v>0</v>
      </c>
      <c r="AI83" s="12">
        <f t="shared" si="9"/>
        <v>0</v>
      </c>
      <c r="AJ83" s="12">
        <f t="shared" si="9"/>
        <v>0</v>
      </c>
      <c r="AK83" s="15">
        <f t="shared" si="5"/>
        <v>0</v>
      </c>
      <c r="AL83" s="343">
        <f t="shared" si="5"/>
        <v>0</v>
      </c>
    </row>
    <row r="84" spans="1:38" s="185" customFormat="1" ht="12.75" customHeight="1" x14ac:dyDescent="0.25">
      <c r="A84" s="348">
        <v>1057</v>
      </c>
      <c r="B84" s="338">
        <v>76</v>
      </c>
      <c r="C84" s="239" t="s">
        <v>1323</v>
      </c>
      <c r="D84" s="247">
        <v>0</v>
      </c>
      <c r="E84" s="138">
        <v>0</v>
      </c>
      <c r="F84" s="138">
        <v>0</v>
      </c>
      <c r="G84" s="138">
        <v>0</v>
      </c>
      <c r="H84" s="138">
        <v>0</v>
      </c>
      <c r="I84" s="138">
        <v>0</v>
      </c>
      <c r="J84" s="339">
        <v>0</v>
      </c>
      <c r="K84" s="339">
        <v>0</v>
      </c>
      <c r="L84" s="340">
        <v>0</v>
      </c>
      <c r="M84" s="340">
        <v>0</v>
      </c>
      <c r="N84" s="340">
        <v>0</v>
      </c>
      <c r="O84" s="340">
        <v>0</v>
      </c>
      <c r="P84" s="144">
        <v>0</v>
      </c>
      <c r="Q84" s="341">
        <v>0</v>
      </c>
      <c r="R84" s="342">
        <v>0</v>
      </c>
      <c r="S84" s="340">
        <v>0</v>
      </c>
      <c r="T84" s="340">
        <v>0</v>
      </c>
      <c r="U84" s="340">
        <v>0</v>
      </c>
      <c r="V84" s="340">
        <v>0</v>
      </c>
      <c r="W84" s="340">
        <v>0</v>
      </c>
      <c r="X84" s="343">
        <v>0</v>
      </c>
      <c r="Y84" s="344">
        <f t="shared" si="8"/>
        <v>0</v>
      </c>
      <c r="Z84" s="12">
        <f t="shared" si="8"/>
        <v>0</v>
      </c>
      <c r="AA84" s="12">
        <f t="shared" si="8"/>
        <v>0</v>
      </c>
      <c r="AB84" s="12">
        <f t="shared" si="8"/>
        <v>0</v>
      </c>
      <c r="AC84" s="12">
        <f t="shared" si="8"/>
        <v>0</v>
      </c>
      <c r="AD84" s="15">
        <f t="shared" si="7"/>
        <v>0</v>
      </c>
      <c r="AE84" s="12">
        <f t="shared" si="7"/>
        <v>0</v>
      </c>
      <c r="AF84" s="12">
        <f t="shared" si="9"/>
        <v>0</v>
      </c>
      <c r="AG84" s="12">
        <f t="shared" si="9"/>
        <v>0</v>
      </c>
      <c r="AH84" s="12">
        <f t="shared" si="9"/>
        <v>0</v>
      </c>
      <c r="AI84" s="12">
        <f t="shared" si="9"/>
        <v>0</v>
      </c>
      <c r="AJ84" s="12">
        <f t="shared" si="9"/>
        <v>0</v>
      </c>
      <c r="AK84" s="15">
        <f t="shared" si="5"/>
        <v>0</v>
      </c>
      <c r="AL84" s="343">
        <f t="shared" si="5"/>
        <v>0</v>
      </c>
    </row>
    <row r="85" spans="1:38" s="185" customFormat="1" ht="12.75" customHeight="1" x14ac:dyDescent="0.25">
      <c r="A85" s="337"/>
      <c r="B85" s="338">
        <v>77</v>
      </c>
      <c r="C85" s="239"/>
      <c r="D85" s="240"/>
      <c r="E85" s="138"/>
      <c r="F85" s="138"/>
      <c r="G85" s="138"/>
      <c r="H85" s="138"/>
      <c r="I85" s="138"/>
      <c r="J85" s="339"/>
      <c r="K85" s="339">
        <v>0</v>
      </c>
      <c r="L85" s="340"/>
      <c r="M85" s="340"/>
      <c r="N85" s="340"/>
      <c r="O85" s="340"/>
      <c r="P85" s="144">
        <v>0</v>
      </c>
      <c r="Q85" s="341"/>
      <c r="R85" s="342">
        <v>0</v>
      </c>
      <c r="S85" s="340"/>
      <c r="T85" s="340"/>
      <c r="U85" s="340"/>
      <c r="V85" s="340"/>
      <c r="W85" s="340">
        <v>0</v>
      </c>
      <c r="X85" s="343"/>
      <c r="Y85" s="344">
        <f t="shared" si="8"/>
        <v>0</v>
      </c>
      <c r="Z85" s="12"/>
      <c r="AA85" s="12"/>
      <c r="AB85" s="12"/>
      <c r="AC85" s="12"/>
      <c r="AD85" s="15">
        <f t="shared" si="7"/>
        <v>0</v>
      </c>
      <c r="AE85" s="12"/>
      <c r="AF85" s="12"/>
      <c r="AG85" s="12"/>
      <c r="AH85" s="12"/>
      <c r="AI85" s="12"/>
      <c r="AJ85" s="12"/>
      <c r="AK85" s="15">
        <f t="shared" si="5"/>
        <v>0</v>
      </c>
      <c r="AL85" s="343"/>
    </row>
    <row r="86" spans="1:38" s="185" customFormat="1" ht="12.75" customHeight="1" x14ac:dyDescent="0.25">
      <c r="A86" s="337"/>
      <c r="B86" s="338">
        <v>78</v>
      </c>
      <c r="C86" s="246" t="s">
        <v>1324</v>
      </c>
      <c r="D86" s="247">
        <v>3027.4</v>
      </c>
      <c r="E86" s="144">
        <v>1426.9</v>
      </c>
      <c r="F86" s="144">
        <v>803.1</v>
      </c>
      <c r="G86" s="144">
        <v>0</v>
      </c>
      <c r="H86" s="144">
        <v>547.6</v>
      </c>
      <c r="I86" s="144">
        <v>51.3</v>
      </c>
      <c r="J86" s="345">
        <v>198.5</v>
      </c>
      <c r="K86" s="345">
        <v>3027.4</v>
      </c>
      <c r="L86" s="144">
        <v>1426.9</v>
      </c>
      <c r="M86" s="144">
        <v>803.1</v>
      </c>
      <c r="N86" s="144">
        <v>0</v>
      </c>
      <c r="O86" s="144">
        <v>547.6</v>
      </c>
      <c r="P86" s="144">
        <v>51.3</v>
      </c>
      <c r="Q86" s="248">
        <v>198.5</v>
      </c>
      <c r="R86" s="342">
        <v>2206.0983999999999</v>
      </c>
      <c r="S86" s="144">
        <v>1253.143</v>
      </c>
      <c r="T86" s="144">
        <v>512.89700000000005</v>
      </c>
      <c r="U86" s="144">
        <v>0</v>
      </c>
      <c r="V86" s="144">
        <v>321.68540000000002</v>
      </c>
      <c r="W86" s="144">
        <v>0</v>
      </c>
      <c r="X86" s="248">
        <v>118.373</v>
      </c>
      <c r="Y86" s="344">
        <f t="shared" si="8"/>
        <v>-821.30160000000024</v>
      </c>
      <c r="Z86" s="15">
        <f t="shared" si="8"/>
        <v>-173.75700000000006</v>
      </c>
      <c r="AA86" s="15">
        <f t="shared" si="8"/>
        <v>-290.20299999999997</v>
      </c>
      <c r="AB86" s="15">
        <f t="shared" si="8"/>
        <v>0</v>
      </c>
      <c r="AC86" s="15">
        <f t="shared" si="8"/>
        <v>-225.91460000000001</v>
      </c>
      <c r="AD86" s="15">
        <f t="shared" si="7"/>
        <v>-51.3</v>
      </c>
      <c r="AE86" s="15">
        <f t="shared" si="7"/>
        <v>-80.126999999999995</v>
      </c>
      <c r="AF86" s="15">
        <f t="shared" ref="AF86:AL117" si="10">IF(K86=0,0,R86/K86*100)</f>
        <v>72.871057673250974</v>
      </c>
      <c r="AG86" s="15">
        <f t="shared" si="10"/>
        <v>87.822762632279762</v>
      </c>
      <c r="AH86" s="15">
        <f t="shared" si="10"/>
        <v>63.8646494832524</v>
      </c>
      <c r="AI86" s="15">
        <f t="shared" si="10"/>
        <v>0</v>
      </c>
      <c r="AJ86" s="15">
        <f t="shared" si="10"/>
        <v>58.744594594594588</v>
      </c>
      <c r="AK86" s="15">
        <f t="shared" si="5"/>
        <v>0</v>
      </c>
      <c r="AL86" s="346">
        <f t="shared" si="5"/>
        <v>59.633753148614609</v>
      </c>
    </row>
    <row r="87" spans="1:38" s="347" customFormat="1" ht="12.75" customHeight="1" x14ac:dyDescent="0.2">
      <c r="A87" s="337"/>
      <c r="B87" s="338">
        <v>79</v>
      </c>
      <c r="C87" s="246" t="s">
        <v>1265</v>
      </c>
      <c r="D87" s="247">
        <v>2976.1</v>
      </c>
      <c r="E87" s="144">
        <v>1426.9</v>
      </c>
      <c r="F87" s="144">
        <v>803.1</v>
      </c>
      <c r="G87" s="144">
        <v>0</v>
      </c>
      <c r="H87" s="144">
        <v>547.6</v>
      </c>
      <c r="I87" s="144">
        <v>0</v>
      </c>
      <c r="J87" s="345">
        <v>198.5</v>
      </c>
      <c r="K87" s="345">
        <v>2976.1</v>
      </c>
      <c r="L87" s="144">
        <v>1426.9</v>
      </c>
      <c r="M87" s="144">
        <v>803.1</v>
      </c>
      <c r="N87" s="144">
        <v>0</v>
      </c>
      <c r="O87" s="144">
        <v>547.6</v>
      </c>
      <c r="P87" s="144">
        <v>0</v>
      </c>
      <c r="Q87" s="248">
        <v>198.5</v>
      </c>
      <c r="R87" s="342">
        <v>2206.0983999999999</v>
      </c>
      <c r="S87" s="144">
        <v>1253.143</v>
      </c>
      <c r="T87" s="144">
        <v>512.89700000000005</v>
      </c>
      <c r="U87" s="144">
        <v>0</v>
      </c>
      <c r="V87" s="144">
        <v>321.68540000000002</v>
      </c>
      <c r="W87" s="144">
        <v>0</v>
      </c>
      <c r="X87" s="248">
        <v>118.373</v>
      </c>
      <c r="Y87" s="344">
        <f t="shared" si="8"/>
        <v>-770.00160000000005</v>
      </c>
      <c r="Z87" s="15">
        <f t="shared" si="8"/>
        <v>-173.75700000000006</v>
      </c>
      <c r="AA87" s="15">
        <f t="shared" si="8"/>
        <v>-290.20299999999997</v>
      </c>
      <c r="AB87" s="15">
        <f t="shared" si="8"/>
        <v>0</v>
      </c>
      <c r="AC87" s="15">
        <f t="shared" si="8"/>
        <v>-225.91460000000001</v>
      </c>
      <c r="AD87" s="15">
        <f t="shared" si="7"/>
        <v>0</v>
      </c>
      <c r="AE87" s="15">
        <f t="shared" si="7"/>
        <v>-80.126999999999995</v>
      </c>
      <c r="AF87" s="15">
        <f t="shared" si="10"/>
        <v>74.12715970565506</v>
      </c>
      <c r="AG87" s="15">
        <f t="shared" si="10"/>
        <v>87.822762632279762</v>
      </c>
      <c r="AH87" s="15">
        <f t="shared" si="10"/>
        <v>63.8646494832524</v>
      </c>
      <c r="AI87" s="15">
        <f t="shared" si="10"/>
        <v>0</v>
      </c>
      <c r="AJ87" s="15">
        <f t="shared" si="10"/>
        <v>58.744594594594588</v>
      </c>
      <c r="AK87" s="15">
        <f t="shared" si="5"/>
        <v>0</v>
      </c>
      <c r="AL87" s="346">
        <f t="shared" si="5"/>
        <v>59.633753148614609</v>
      </c>
    </row>
    <row r="88" spans="1:38" s="347" customFormat="1" ht="12.75" customHeight="1" x14ac:dyDescent="0.2">
      <c r="A88" s="337"/>
      <c r="B88" s="338">
        <v>80</v>
      </c>
      <c r="C88" s="246" t="s">
        <v>1266</v>
      </c>
      <c r="D88" s="247">
        <v>51.3</v>
      </c>
      <c r="E88" s="144">
        <v>0</v>
      </c>
      <c r="F88" s="144">
        <v>0</v>
      </c>
      <c r="G88" s="144">
        <v>0</v>
      </c>
      <c r="H88" s="144">
        <v>0</v>
      </c>
      <c r="I88" s="144">
        <v>51.3</v>
      </c>
      <c r="J88" s="345">
        <v>0</v>
      </c>
      <c r="K88" s="345">
        <v>51.3</v>
      </c>
      <c r="L88" s="144">
        <v>0</v>
      </c>
      <c r="M88" s="144">
        <v>0</v>
      </c>
      <c r="N88" s="144">
        <v>0</v>
      </c>
      <c r="O88" s="144">
        <v>0</v>
      </c>
      <c r="P88" s="144">
        <v>51.3</v>
      </c>
      <c r="Q88" s="248">
        <v>0</v>
      </c>
      <c r="R88" s="342">
        <v>0</v>
      </c>
      <c r="S88" s="144">
        <v>0</v>
      </c>
      <c r="T88" s="144">
        <v>0</v>
      </c>
      <c r="U88" s="144">
        <v>0</v>
      </c>
      <c r="V88" s="144">
        <v>0</v>
      </c>
      <c r="W88" s="144">
        <v>0</v>
      </c>
      <c r="X88" s="248">
        <v>0</v>
      </c>
      <c r="Y88" s="344">
        <f t="shared" si="8"/>
        <v>-51.3</v>
      </c>
      <c r="Z88" s="15">
        <f t="shared" si="8"/>
        <v>0</v>
      </c>
      <c r="AA88" s="15">
        <f t="shared" si="8"/>
        <v>0</v>
      </c>
      <c r="AB88" s="15">
        <f t="shared" si="8"/>
        <v>0</v>
      </c>
      <c r="AC88" s="15">
        <f t="shared" si="8"/>
        <v>0</v>
      </c>
      <c r="AD88" s="15">
        <f t="shared" si="7"/>
        <v>-51.3</v>
      </c>
      <c r="AE88" s="15">
        <f t="shared" si="7"/>
        <v>0</v>
      </c>
      <c r="AF88" s="15">
        <f t="shared" si="10"/>
        <v>0</v>
      </c>
      <c r="AG88" s="15">
        <f t="shared" si="10"/>
        <v>0</v>
      </c>
      <c r="AH88" s="15">
        <f t="shared" si="10"/>
        <v>0</v>
      </c>
      <c r="AI88" s="15">
        <f t="shared" si="10"/>
        <v>0</v>
      </c>
      <c r="AJ88" s="15">
        <f t="shared" si="10"/>
        <v>0</v>
      </c>
      <c r="AK88" s="15">
        <f t="shared" si="5"/>
        <v>0</v>
      </c>
      <c r="AL88" s="346">
        <f t="shared" si="5"/>
        <v>0</v>
      </c>
    </row>
    <row r="89" spans="1:38" s="185" customFormat="1" ht="12.75" customHeight="1" x14ac:dyDescent="0.25">
      <c r="A89" s="348">
        <v>1058</v>
      </c>
      <c r="B89" s="338">
        <v>81</v>
      </c>
      <c r="C89" s="239" t="s">
        <v>1291</v>
      </c>
      <c r="D89" s="247">
        <v>2976.1</v>
      </c>
      <c r="E89" s="138">
        <v>1426.9</v>
      </c>
      <c r="F89" s="138">
        <v>803.1</v>
      </c>
      <c r="G89" s="138">
        <v>0</v>
      </c>
      <c r="H89" s="138">
        <v>547.6</v>
      </c>
      <c r="I89" s="138">
        <v>0</v>
      </c>
      <c r="J89" s="339">
        <v>198.5</v>
      </c>
      <c r="K89" s="339">
        <v>2976.1</v>
      </c>
      <c r="L89" s="340">
        <v>1426.9</v>
      </c>
      <c r="M89" s="340">
        <v>803.1</v>
      </c>
      <c r="N89" s="340">
        <v>0</v>
      </c>
      <c r="O89" s="340">
        <v>547.6</v>
      </c>
      <c r="P89" s="144">
        <v>0</v>
      </c>
      <c r="Q89" s="341">
        <v>198.5</v>
      </c>
      <c r="R89" s="342">
        <v>2206.0983999999999</v>
      </c>
      <c r="S89" s="340">
        <v>1253.143</v>
      </c>
      <c r="T89" s="340">
        <v>512.89700000000005</v>
      </c>
      <c r="U89" s="340">
        <v>0</v>
      </c>
      <c r="V89" s="340">
        <v>321.68540000000002</v>
      </c>
      <c r="W89" s="340">
        <v>0</v>
      </c>
      <c r="X89" s="343">
        <v>118.373</v>
      </c>
      <c r="Y89" s="344">
        <f t="shared" si="8"/>
        <v>-770.00160000000005</v>
      </c>
      <c r="Z89" s="12">
        <f t="shared" si="8"/>
        <v>-173.75700000000006</v>
      </c>
      <c r="AA89" s="12">
        <f t="shared" si="8"/>
        <v>-290.20299999999997</v>
      </c>
      <c r="AB89" s="12">
        <f t="shared" si="8"/>
        <v>0</v>
      </c>
      <c r="AC89" s="12">
        <f t="shared" si="8"/>
        <v>-225.91460000000001</v>
      </c>
      <c r="AD89" s="15">
        <f t="shared" si="7"/>
        <v>0</v>
      </c>
      <c r="AE89" s="12">
        <f t="shared" si="7"/>
        <v>-80.126999999999995</v>
      </c>
      <c r="AF89" s="12">
        <f t="shared" si="10"/>
        <v>74.12715970565506</v>
      </c>
      <c r="AG89" s="12">
        <f t="shared" si="10"/>
        <v>87.822762632279762</v>
      </c>
      <c r="AH89" s="12">
        <f t="shared" si="10"/>
        <v>63.8646494832524</v>
      </c>
      <c r="AI89" s="12">
        <f t="shared" si="10"/>
        <v>0</v>
      </c>
      <c r="AJ89" s="12">
        <f t="shared" si="10"/>
        <v>58.744594594594588</v>
      </c>
      <c r="AK89" s="15">
        <f t="shared" si="5"/>
        <v>0</v>
      </c>
      <c r="AL89" s="343">
        <f t="shared" si="5"/>
        <v>59.633753148614609</v>
      </c>
    </row>
    <row r="90" spans="1:38" s="185" customFormat="1" ht="12.75" customHeight="1" x14ac:dyDescent="0.25">
      <c r="A90" s="348">
        <v>1060</v>
      </c>
      <c r="B90" s="338">
        <v>82</v>
      </c>
      <c r="C90" s="239" t="s">
        <v>1325</v>
      </c>
      <c r="D90" s="247">
        <v>0</v>
      </c>
      <c r="E90" s="138">
        <v>0</v>
      </c>
      <c r="F90" s="138">
        <v>0</v>
      </c>
      <c r="G90" s="138">
        <v>0</v>
      </c>
      <c r="H90" s="138">
        <v>0</v>
      </c>
      <c r="I90" s="138">
        <v>0</v>
      </c>
      <c r="J90" s="339">
        <v>0</v>
      </c>
      <c r="K90" s="339">
        <v>0</v>
      </c>
      <c r="L90" s="340">
        <v>0</v>
      </c>
      <c r="M90" s="340">
        <v>0</v>
      </c>
      <c r="N90" s="340">
        <v>0</v>
      </c>
      <c r="O90" s="340">
        <v>0</v>
      </c>
      <c r="P90" s="144">
        <v>0</v>
      </c>
      <c r="Q90" s="341">
        <v>0</v>
      </c>
      <c r="R90" s="342">
        <v>0</v>
      </c>
      <c r="S90" s="340">
        <v>0</v>
      </c>
      <c r="T90" s="340">
        <v>0</v>
      </c>
      <c r="U90" s="340">
        <v>0</v>
      </c>
      <c r="V90" s="340">
        <v>0</v>
      </c>
      <c r="W90" s="340">
        <v>0</v>
      </c>
      <c r="X90" s="343">
        <v>0</v>
      </c>
      <c r="Y90" s="344">
        <f t="shared" si="8"/>
        <v>0</v>
      </c>
      <c r="Z90" s="12">
        <f t="shared" si="8"/>
        <v>0</v>
      </c>
      <c r="AA90" s="12">
        <f t="shared" si="8"/>
        <v>0</v>
      </c>
      <c r="AB90" s="12">
        <f t="shared" si="8"/>
        <v>0</v>
      </c>
      <c r="AC90" s="12">
        <f t="shared" si="8"/>
        <v>0</v>
      </c>
      <c r="AD90" s="15">
        <f t="shared" si="7"/>
        <v>0</v>
      </c>
      <c r="AE90" s="12">
        <f t="shared" si="7"/>
        <v>0</v>
      </c>
      <c r="AF90" s="12">
        <f t="shared" si="10"/>
        <v>0</v>
      </c>
      <c r="AG90" s="12">
        <f t="shared" si="10"/>
        <v>0</v>
      </c>
      <c r="AH90" s="12">
        <f t="shared" si="10"/>
        <v>0</v>
      </c>
      <c r="AI90" s="12">
        <f t="shared" si="10"/>
        <v>0</v>
      </c>
      <c r="AJ90" s="12">
        <f t="shared" si="10"/>
        <v>0</v>
      </c>
      <c r="AK90" s="15">
        <f t="shared" si="5"/>
        <v>0</v>
      </c>
      <c r="AL90" s="343">
        <f t="shared" si="5"/>
        <v>0</v>
      </c>
    </row>
    <row r="91" spans="1:38" s="185" customFormat="1" ht="12.75" customHeight="1" x14ac:dyDescent="0.25">
      <c r="A91" s="348">
        <v>1061</v>
      </c>
      <c r="B91" s="338">
        <v>83</v>
      </c>
      <c r="C91" s="239" t="s">
        <v>1326</v>
      </c>
      <c r="D91" s="247">
        <v>0</v>
      </c>
      <c r="E91" s="138">
        <v>0</v>
      </c>
      <c r="F91" s="138">
        <v>0</v>
      </c>
      <c r="G91" s="138">
        <v>0</v>
      </c>
      <c r="H91" s="138">
        <v>0</v>
      </c>
      <c r="I91" s="138">
        <v>0</v>
      </c>
      <c r="J91" s="339">
        <v>0</v>
      </c>
      <c r="K91" s="339">
        <v>0</v>
      </c>
      <c r="L91" s="340">
        <v>0</v>
      </c>
      <c r="M91" s="340">
        <v>0</v>
      </c>
      <c r="N91" s="340">
        <v>0</v>
      </c>
      <c r="O91" s="340">
        <v>0</v>
      </c>
      <c r="P91" s="144">
        <v>0</v>
      </c>
      <c r="Q91" s="341">
        <v>0</v>
      </c>
      <c r="R91" s="342">
        <v>0</v>
      </c>
      <c r="S91" s="340">
        <v>0</v>
      </c>
      <c r="T91" s="340">
        <v>0</v>
      </c>
      <c r="U91" s="340">
        <v>0</v>
      </c>
      <c r="V91" s="340">
        <v>0</v>
      </c>
      <c r="W91" s="340">
        <v>0</v>
      </c>
      <c r="X91" s="343">
        <v>0</v>
      </c>
      <c r="Y91" s="344">
        <f t="shared" si="8"/>
        <v>0</v>
      </c>
      <c r="Z91" s="12">
        <f t="shared" si="8"/>
        <v>0</v>
      </c>
      <c r="AA91" s="12">
        <f t="shared" si="8"/>
        <v>0</v>
      </c>
      <c r="AB91" s="12">
        <f t="shared" si="8"/>
        <v>0</v>
      </c>
      <c r="AC91" s="12">
        <f t="shared" si="8"/>
        <v>0</v>
      </c>
      <c r="AD91" s="15">
        <f t="shared" si="7"/>
        <v>0</v>
      </c>
      <c r="AE91" s="12">
        <f t="shared" si="7"/>
        <v>0</v>
      </c>
      <c r="AF91" s="12">
        <f t="shared" si="10"/>
        <v>0</v>
      </c>
      <c r="AG91" s="12">
        <f t="shared" si="10"/>
        <v>0</v>
      </c>
      <c r="AH91" s="12">
        <f t="shared" si="10"/>
        <v>0</v>
      </c>
      <c r="AI91" s="12">
        <f t="shared" si="10"/>
        <v>0</v>
      </c>
      <c r="AJ91" s="12">
        <f t="shared" si="10"/>
        <v>0</v>
      </c>
      <c r="AK91" s="15">
        <f t="shared" si="5"/>
        <v>0</v>
      </c>
      <c r="AL91" s="343">
        <f t="shared" si="5"/>
        <v>0</v>
      </c>
    </row>
    <row r="92" spans="1:38" s="185" customFormat="1" ht="12.75" customHeight="1" x14ac:dyDescent="0.25">
      <c r="A92" s="348">
        <v>1059</v>
      </c>
      <c r="B92" s="338">
        <v>84</v>
      </c>
      <c r="C92" s="239" t="s">
        <v>1327</v>
      </c>
      <c r="D92" s="247">
        <v>0</v>
      </c>
      <c r="E92" s="138">
        <v>0</v>
      </c>
      <c r="F92" s="138">
        <v>0</v>
      </c>
      <c r="G92" s="138">
        <v>0</v>
      </c>
      <c r="H92" s="138">
        <v>0</v>
      </c>
      <c r="I92" s="138">
        <v>0</v>
      </c>
      <c r="J92" s="339">
        <v>0</v>
      </c>
      <c r="K92" s="339">
        <v>0</v>
      </c>
      <c r="L92" s="340">
        <v>0</v>
      </c>
      <c r="M92" s="340">
        <v>0</v>
      </c>
      <c r="N92" s="340">
        <v>0</v>
      </c>
      <c r="O92" s="340">
        <v>0</v>
      </c>
      <c r="P92" s="144">
        <v>0</v>
      </c>
      <c r="Q92" s="341">
        <v>0</v>
      </c>
      <c r="R92" s="342">
        <v>0</v>
      </c>
      <c r="S92" s="340">
        <v>0</v>
      </c>
      <c r="T92" s="340">
        <v>0</v>
      </c>
      <c r="U92" s="340">
        <v>0</v>
      </c>
      <c r="V92" s="340">
        <v>0</v>
      </c>
      <c r="W92" s="340">
        <v>0</v>
      </c>
      <c r="X92" s="343">
        <v>0</v>
      </c>
      <c r="Y92" s="344">
        <f t="shared" si="8"/>
        <v>0</v>
      </c>
      <c r="Z92" s="12">
        <f t="shared" si="8"/>
        <v>0</v>
      </c>
      <c r="AA92" s="12">
        <f t="shared" si="8"/>
        <v>0</v>
      </c>
      <c r="AB92" s="12">
        <f t="shared" si="8"/>
        <v>0</v>
      </c>
      <c r="AC92" s="12">
        <f t="shared" si="8"/>
        <v>0</v>
      </c>
      <c r="AD92" s="15">
        <f t="shared" si="8"/>
        <v>0</v>
      </c>
      <c r="AE92" s="12">
        <f t="shared" si="8"/>
        <v>0</v>
      </c>
      <c r="AF92" s="12">
        <f t="shared" si="10"/>
        <v>0</v>
      </c>
      <c r="AG92" s="12">
        <f t="shared" si="10"/>
        <v>0</v>
      </c>
      <c r="AH92" s="12">
        <f t="shared" si="10"/>
        <v>0</v>
      </c>
      <c r="AI92" s="12">
        <f t="shared" si="10"/>
        <v>0</v>
      </c>
      <c r="AJ92" s="12">
        <f t="shared" si="10"/>
        <v>0</v>
      </c>
      <c r="AK92" s="15">
        <f t="shared" si="5"/>
        <v>0</v>
      </c>
      <c r="AL92" s="343">
        <f t="shared" si="5"/>
        <v>0</v>
      </c>
    </row>
    <row r="93" spans="1:38" s="185" customFormat="1" ht="12.75" customHeight="1" x14ac:dyDescent="0.25">
      <c r="A93" s="348">
        <v>1062</v>
      </c>
      <c r="B93" s="338">
        <v>85</v>
      </c>
      <c r="C93" s="239" t="s">
        <v>1328</v>
      </c>
      <c r="D93" s="247">
        <v>0</v>
      </c>
      <c r="E93" s="138">
        <v>0</v>
      </c>
      <c r="F93" s="138">
        <v>0</v>
      </c>
      <c r="G93" s="138">
        <v>0</v>
      </c>
      <c r="H93" s="138">
        <v>0</v>
      </c>
      <c r="I93" s="138">
        <v>0</v>
      </c>
      <c r="J93" s="339">
        <v>0</v>
      </c>
      <c r="K93" s="339">
        <v>0</v>
      </c>
      <c r="L93" s="340">
        <v>0</v>
      </c>
      <c r="M93" s="340">
        <v>0</v>
      </c>
      <c r="N93" s="340">
        <v>0</v>
      </c>
      <c r="O93" s="340">
        <v>0</v>
      </c>
      <c r="P93" s="144">
        <v>0</v>
      </c>
      <c r="Q93" s="341">
        <v>0</v>
      </c>
      <c r="R93" s="342">
        <v>0</v>
      </c>
      <c r="S93" s="340">
        <v>0</v>
      </c>
      <c r="T93" s="340">
        <v>0</v>
      </c>
      <c r="U93" s="340">
        <v>0</v>
      </c>
      <c r="V93" s="340">
        <v>0</v>
      </c>
      <c r="W93" s="340">
        <v>0</v>
      </c>
      <c r="X93" s="343">
        <v>0</v>
      </c>
      <c r="Y93" s="344">
        <f t="shared" si="8"/>
        <v>0</v>
      </c>
      <c r="Z93" s="12">
        <f t="shared" si="8"/>
        <v>0</v>
      </c>
      <c r="AA93" s="12">
        <f t="shared" si="8"/>
        <v>0</v>
      </c>
      <c r="AB93" s="12">
        <f t="shared" si="8"/>
        <v>0</v>
      </c>
      <c r="AC93" s="12">
        <f t="shared" si="8"/>
        <v>0</v>
      </c>
      <c r="AD93" s="15">
        <f t="shared" si="8"/>
        <v>0</v>
      </c>
      <c r="AE93" s="12">
        <f t="shared" si="8"/>
        <v>0</v>
      </c>
      <c r="AF93" s="12">
        <f t="shared" si="10"/>
        <v>0</v>
      </c>
      <c r="AG93" s="12">
        <f t="shared" si="10"/>
        <v>0</v>
      </c>
      <c r="AH93" s="12">
        <f t="shared" si="10"/>
        <v>0</v>
      </c>
      <c r="AI93" s="12">
        <f t="shared" si="10"/>
        <v>0</v>
      </c>
      <c r="AJ93" s="12">
        <f t="shared" si="10"/>
        <v>0</v>
      </c>
      <c r="AK93" s="15">
        <f t="shared" si="5"/>
        <v>0</v>
      </c>
      <c r="AL93" s="343">
        <f t="shared" si="5"/>
        <v>0</v>
      </c>
    </row>
    <row r="94" spans="1:38" s="185" customFormat="1" ht="12.75" customHeight="1" x14ac:dyDescent="0.25">
      <c r="A94" s="348">
        <v>1063</v>
      </c>
      <c r="B94" s="338">
        <v>86</v>
      </c>
      <c r="C94" s="239" t="s">
        <v>1329</v>
      </c>
      <c r="D94" s="247">
        <v>0</v>
      </c>
      <c r="E94" s="138">
        <v>0</v>
      </c>
      <c r="F94" s="138">
        <v>0</v>
      </c>
      <c r="G94" s="138">
        <v>0</v>
      </c>
      <c r="H94" s="138">
        <v>0</v>
      </c>
      <c r="I94" s="138">
        <v>0</v>
      </c>
      <c r="J94" s="339">
        <v>0</v>
      </c>
      <c r="K94" s="339">
        <v>0</v>
      </c>
      <c r="L94" s="340">
        <v>0</v>
      </c>
      <c r="M94" s="340">
        <v>0</v>
      </c>
      <c r="N94" s="340">
        <v>0</v>
      </c>
      <c r="O94" s="340">
        <v>0</v>
      </c>
      <c r="P94" s="144">
        <v>0</v>
      </c>
      <c r="Q94" s="341">
        <v>0</v>
      </c>
      <c r="R94" s="342">
        <v>0</v>
      </c>
      <c r="S94" s="340">
        <v>0</v>
      </c>
      <c r="T94" s="340">
        <v>0</v>
      </c>
      <c r="U94" s="340">
        <v>0</v>
      </c>
      <c r="V94" s="340">
        <v>0</v>
      </c>
      <c r="W94" s="340">
        <v>0</v>
      </c>
      <c r="X94" s="343">
        <v>0</v>
      </c>
      <c r="Y94" s="344">
        <f t="shared" si="8"/>
        <v>0</v>
      </c>
      <c r="Z94" s="12">
        <f t="shared" si="8"/>
        <v>0</v>
      </c>
      <c r="AA94" s="12">
        <f t="shared" si="8"/>
        <v>0</v>
      </c>
      <c r="AB94" s="12">
        <f t="shared" si="8"/>
        <v>0</v>
      </c>
      <c r="AC94" s="12">
        <f t="shared" si="8"/>
        <v>0</v>
      </c>
      <c r="AD94" s="15">
        <f t="shared" si="8"/>
        <v>0</v>
      </c>
      <c r="AE94" s="12">
        <f t="shared" si="8"/>
        <v>0</v>
      </c>
      <c r="AF94" s="12">
        <f t="shared" si="10"/>
        <v>0</v>
      </c>
      <c r="AG94" s="12">
        <f t="shared" si="10"/>
        <v>0</v>
      </c>
      <c r="AH94" s="12">
        <f t="shared" si="10"/>
        <v>0</v>
      </c>
      <c r="AI94" s="12">
        <f t="shared" si="10"/>
        <v>0</v>
      </c>
      <c r="AJ94" s="12">
        <f t="shared" si="10"/>
        <v>0</v>
      </c>
      <c r="AK94" s="15">
        <f t="shared" si="5"/>
        <v>0</v>
      </c>
      <c r="AL94" s="343">
        <f t="shared" si="5"/>
        <v>0</v>
      </c>
    </row>
    <row r="95" spans="1:38" s="185" customFormat="1" ht="12.75" customHeight="1" x14ac:dyDescent="0.25">
      <c r="A95" s="348">
        <v>1079</v>
      </c>
      <c r="B95" s="338">
        <v>87</v>
      </c>
      <c r="C95" s="239" t="s">
        <v>1324</v>
      </c>
      <c r="D95" s="247">
        <v>51.3</v>
      </c>
      <c r="E95" s="138">
        <v>0</v>
      </c>
      <c r="F95" s="138">
        <v>0</v>
      </c>
      <c r="G95" s="138">
        <v>0</v>
      </c>
      <c r="H95" s="138">
        <v>0</v>
      </c>
      <c r="I95" s="138">
        <v>51.3</v>
      </c>
      <c r="J95" s="339">
        <v>0</v>
      </c>
      <c r="K95" s="339">
        <v>51.3</v>
      </c>
      <c r="L95" s="340">
        <v>0</v>
      </c>
      <c r="M95" s="340">
        <v>0</v>
      </c>
      <c r="N95" s="340">
        <v>0</v>
      </c>
      <c r="O95" s="340">
        <v>0</v>
      </c>
      <c r="P95" s="144">
        <v>51.3</v>
      </c>
      <c r="Q95" s="341">
        <v>0</v>
      </c>
      <c r="R95" s="342">
        <v>0</v>
      </c>
      <c r="S95" s="340">
        <v>0</v>
      </c>
      <c r="T95" s="340">
        <v>0</v>
      </c>
      <c r="U95" s="340">
        <v>0</v>
      </c>
      <c r="V95" s="340">
        <v>0</v>
      </c>
      <c r="W95" s="340">
        <v>0</v>
      </c>
      <c r="X95" s="343">
        <v>0</v>
      </c>
      <c r="Y95" s="344">
        <f t="shared" si="8"/>
        <v>-51.3</v>
      </c>
      <c r="Z95" s="12">
        <f t="shared" si="8"/>
        <v>0</v>
      </c>
      <c r="AA95" s="12">
        <f t="shared" si="8"/>
        <v>0</v>
      </c>
      <c r="AB95" s="12">
        <f t="shared" si="8"/>
        <v>0</v>
      </c>
      <c r="AC95" s="12">
        <f t="shared" si="8"/>
        <v>0</v>
      </c>
      <c r="AD95" s="15">
        <f t="shared" si="8"/>
        <v>-51.3</v>
      </c>
      <c r="AE95" s="12">
        <f t="shared" si="8"/>
        <v>0</v>
      </c>
      <c r="AF95" s="12">
        <f t="shared" si="10"/>
        <v>0</v>
      </c>
      <c r="AG95" s="12">
        <f t="shared" si="10"/>
        <v>0</v>
      </c>
      <c r="AH95" s="12">
        <f t="shared" si="10"/>
        <v>0</v>
      </c>
      <c r="AI95" s="12">
        <f t="shared" si="10"/>
        <v>0</v>
      </c>
      <c r="AJ95" s="12">
        <f t="shared" si="10"/>
        <v>0</v>
      </c>
      <c r="AK95" s="15">
        <f t="shared" si="5"/>
        <v>0</v>
      </c>
      <c r="AL95" s="343">
        <f t="shared" si="5"/>
        <v>0</v>
      </c>
    </row>
    <row r="96" spans="1:38" s="185" customFormat="1" ht="12.75" customHeight="1" x14ac:dyDescent="0.25">
      <c r="A96" s="348">
        <v>1064</v>
      </c>
      <c r="B96" s="338">
        <v>88</v>
      </c>
      <c r="C96" s="239" t="s">
        <v>1293</v>
      </c>
      <c r="D96" s="247">
        <v>0</v>
      </c>
      <c r="E96" s="138">
        <v>0</v>
      </c>
      <c r="F96" s="138">
        <v>0</v>
      </c>
      <c r="G96" s="138">
        <v>0</v>
      </c>
      <c r="H96" s="138">
        <v>0</v>
      </c>
      <c r="I96" s="138">
        <v>0</v>
      </c>
      <c r="J96" s="339">
        <v>0</v>
      </c>
      <c r="K96" s="339">
        <v>0</v>
      </c>
      <c r="L96" s="340">
        <v>0</v>
      </c>
      <c r="M96" s="340">
        <v>0</v>
      </c>
      <c r="N96" s="340">
        <v>0</v>
      </c>
      <c r="O96" s="340">
        <v>0</v>
      </c>
      <c r="P96" s="144">
        <v>0</v>
      </c>
      <c r="Q96" s="341">
        <v>0</v>
      </c>
      <c r="R96" s="342">
        <v>0</v>
      </c>
      <c r="S96" s="340">
        <v>0</v>
      </c>
      <c r="T96" s="340">
        <v>0</v>
      </c>
      <c r="U96" s="340">
        <v>0</v>
      </c>
      <c r="V96" s="340">
        <v>0</v>
      </c>
      <c r="W96" s="340">
        <v>0</v>
      </c>
      <c r="X96" s="343">
        <v>0</v>
      </c>
      <c r="Y96" s="344">
        <f t="shared" si="8"/>
        <v>0</v>
      </c>
      <c r="Z96" s="12">
        <f t="shared" si="8"/>
        <v>0</v>
      </c>
      <c r="AA96" s="12">
        <f t="shared" si="8"/>
        <v>0</v>
      </c>
      <c r="AB96" s="12">
        <f t="shared" si="8"/>
        <v>0</v>
      </c>
      <c r="AC96" s="12">
        <f t="shared" si="8"/>
        <v>0</v>
      </c>
      <c r="AD96" s="15">
        <f t="shared" si="8"/>
        <v>0</v>
      </c>
      <c r="AE96" s="12">
        <f t="shared" si="8"/>
        <v>0</v>
      </c>
      <c r="AF96" s="12">
        <f t="shared" si="10"/>
        <v>0</v>
      </c>
      <c r="AG96" s="12">
        <f t="shared" si="10"/>
        <v>0</v>
      </c>
      <c r="AH96" s="12">
        <f t="shared" si="10"/>
        <v>0</v>
      </c>
      <c r="AI96" s="12">
        <f t="shared" si="10"/>
        <v>0</v>
      </c>
      <c r="AJ96" s="12">
        <f t="shared" si="10"/>
        <v>0</v>
      </c>
      <c r="AK96" s="15">
        <f t="shared" si="5"/>
        <v>0</v>
      </c>
      <c r="AL96" s="343">
        <f t="shared" si="5"/>
        <v>0</v>
      </c>
    </row>
    <row r="97" spans="1:38" s="185" customFormat="1" ht="12.75" customHeight="1" x14ac:dyDescent="0.25">
      <c r="A97" s="348">
        <v>1065</v>
      </c>
      <c r="B97" s="338">
        <v>89</v>
      </c>
      <c r="C97" s="239" t="s">
        <v>1330</v>
      </c>
      <c r="D97" s="247">
        <v>0</v>
      </c>
      <c r="E97" s="138">
        <v>0</v>
      </c>
      <c r="F97" s="138">
        <v>0</v>
      </c>
      <c r="G97" s="138">
        <v>0</v>
      </c>
      <c r="H97" s="138">
        <v>0</v>
      </c>
      <c r="I97" s="138">
        <v>0</v>
      </c>
      <c r="J97" s="339">
        <v>0</v>
      </c>
      <c r="K97" s="339">
        <v>0</v>
      </c>
      <c r="L97" s="340">
        <v>0</v>
      </c>
      <c r="M97" s="340">
        <v>0</v>
      </c>
      <c r="N97" s="340">
        <v>0</v>
      </c>
      <c r="O97" s="340">
        <v>0</v>
      </c>
      <c r="P97" s="144">
        <v>0</v>
      </c>
      <c r="Q97" s="341">
        <v>0</v>
      </c>
      <c r="R97" s="342">
        <v>0</v>
      </c>
      <c r="S97" s="340">
        <v>0</v>
      </c>
      <c r="T97" s="340">
        <v>0</v>
      </c>
      <c r="U97" s="340">
        <v>0</v>
      </c>
      <c r="V97" s="340">
        <v>0</v>
      </c>
      <c r="W97" s="340">
        <v>0</v>
      </c>
      <c r="X97" s="343">
        <v>0</v>
      </c>
      <c r="Y97" s="344">
        <f t="shared" si="8"/>
        <v>0</v>
      </c>
      <c r="Z97" s="12">
        <f t="shared" si="8"/>
        <v>0</v>
      </c>
      <c r="AA97" s="12">
        <f t="shared" si="8"/>
        <v>0</v>
      </c>
      <c r="AB97" s="12">
        <f t="shared" si="8"/>
        <v>0</v>
      </c>
      <c r="AC97" s="12">
        <f t="shared" si="8"/>
        <v>0</v>
      </c>
      <c r="AD97" s="15">
        <f t="shared" si="8"/>
        <v>0</v>
      </c>
      <c r="AE97" s="12">
        <f t="shared" si="8"/>
        <v>0</v>
      </c>
      <c r="AF97" s="12">
        <f t="shared" si="10"/>
        <v>0</v>
      </c>
      <c r="AG97" s="12">
        <f t="shared" si="10"/>
        <v>0</v>
      </c>
      <c r="AH97" s="12">
        <f t="shared" si="10"/>
        <v>0</v>
      </c>
      <c r="AI97" s="12">
        <f t="shared" si="10"/>
        <v>0</v>
      </c>
      <c r="AJ97" s="12">
        <f t="shared" si="10"/>
        <v>0</v>
      </c>
      <c r="AK97" s="15">
        <f t="shared" si="5"/>
        <v>0</v>
      </c>
      <c r="AL97" s="343">
        <f t="shared" si="5"/>
        <v>0</v>
      </c>
    </row>
    <row r="98" spans="1:38" s="185" customFormat="1" ht="12.75" customHeight="1" x14ac:dyDescent="0.25">
      <c r="A98" s="348">
        <v>1068</v>
      </c>
      <c r="B98" s="338">
        <v>90</v>
      </c>
      <c r="C98" s="239" t="s">
        <v>1331</v>
      </c>
      <c r="D98" s="247">
        <v>0</v>
      </c>
      <c r="E98" s="138">
        <v>0</v>
      </c>
      <c r="F98" s="138">
        <v>0</v>
      </c>
      <c r="G98" s="138">
        <v>0</v>
      </c>
      <c r="H98" s="138">
        <v>0</v>
      </c>
      <c r="I98" s="138">
        <v>0</v>
      </c>
      <c r="J98" s="339">
        <v>0</v>
      </c>
      <c r="K98" s="339">
        <v>0</v>
      </c>
      <c r="L98" s="340">
        <v>0</v>
      </c>
      <c r="M98" s="340">
        <v>0</v>
      </c>
      <c r="N98" s="340">
        <v>0</v>
      </c>
      <c r="O98" s="340">
        <v>0</v>
      </c>
      <c r="P98" s="144">
        <v>0</v>
      </c>
      <c r="Q98" s="341">
        <v>0</v>
      </c>
      <c r="R98" s="342">
        <v>0</v>
      </c>
      <c r="S98" s="340">
        <v>0</v>
      </c>
      <c r="T98" s="340">
        <v>0</v>
      </c>
      <c r="U98" s="340">
        <v>0</v>
      </c>
      <c r="V98" s="340">
        <v>0</v>
      </c>
      <c r="W98" s="340">
        <v>0</v>
      </c>
      <c r="X98" s="343">
        <v>0</v>
      </c>
      <c r="Y98" s="344">
        <f t="shared" si="8"/>
        <v>0</v>
      </c>
      <c r="Z98" s="12">
        <f t="shared" si="8"/>
        <v>0</v>
      </c>
      <c r="AA98" s="12">
        <f t="shared" si="8"/>
        <v>0</v>
      </c>
      <c r="AB98" s="12">
        <f t="shared" si="8"/>
        <v>0</v>
      </c>
      <c r="AC98" s="12">
        <f t="shared" si="8"/>
        <v>0</v>
      </c>
      <c r="AD98" s="15">
        <f t="shared" si="8"/>
        <v>0</v>
      </c>
      <c r="AE98" s="12">
        <f t="shared" si="8"/>
        <v>0</v>
      </c>
      <c r="AF98" s="12">
        <f t="shared" si="10"/>
        <v>0</v>
      </c>
      <c r="AG98" s="12">
        <f t="shared" si="10"/>
        <v>0</v>
      </c>
      <c r="AH98" s="12">
        <f t="shared" si="10"/>
        <v>0</v>
      </c>
      <c r="AI98" s="12">
        <f t="shared" si="10"/>
        <v>0</v>
      </c>
      <c r="AJ98" s="12">
        <f t="shared" si="10"/>
        <v>0</v>
      </c>
      <c r="AK98" s="15">
        <f t="shared" si="5"/>
        <v>0</v>
      </c>
      <c r="AL98" s="343">
        <f t="shared" si="5"/>
        <v>0</v>
      </c>
    </row>
    <row r="99" spans="1:38" s="185" customFormat="1" ht="12.75" customHeight="1" x14ac:dyDescent="0.25">
      <c r="A99" s="348">
        <v>1069</v>
      </c>
      <c r="B99" s="338">
        <v>91</v>
      </c>
      <c r="C99" s="239" t="s">
        <v>1332</v>
      </c>
      <c r="D99" s="247">
        <v>0</v>
      </c>
      <c r="E99" s="138">
        <v>0</v>
      </c>
      <c r="F99" s="138">
        <v>0</v>
      </c>
      <c r="G99" s="138">
        <v>0</v>
      </c>
      <c r="H99" s="138">
        <v>0</v>
      </c>
      <c r="I99" s="138">
        <v>0</v>
      </c>
      <c r="J99" s="339">
        <v>0</v>
      </c>
      <c r="K99" s="339">
        <v>0</v>
      </c>
      <c r="L99" s="340">
        <v>0</v>
      </c>
      <c r="M99" s="340">
        <v>0</v>
      </c>
      <c r="N99" s="340">
        <v>0</v>
      </c>
      <c r="O99" s="340">
        <v>0</v>
      </c>
      <c r="P99" s="144">
        <v>0</v>
      </c>
      <c r="Q99" s="341">
        <v>0</v>
      </c>
      <c r="R99" s="342">
        <v>0</v>
      </c>
      <c r="S99" s="340">
        <v>0</v>
      </c>
      <c r="T99" s="340">
        <v>0</v>
      </c>
      <c r="U99" s="340">
        <v>0</v>
      </c>
      <c r="V99" s="340">
        <v>0</v>
      </c>
      <c r="W99" s="340">
        <v>0</v>
      </c>
      <c r="X99" s="343">
        <v>0</v>
      </c>
      <c r="Y99" s="344">
        <f t="shared" si="8"/>
        <v>0</v>
      </c>
      <c r="Z99" s="12">
        <f t="shared" si="8"/>
        <v>0</v>
      </c>
      <c r="AA99" s="12">
        <f t="shared" si="8"/>
        <v>0</v>
      </c>
      <c r="AB99" s="12">
        <f t="shared" si="8"/>
        <v>0</v>
      </c>
      <c r="AC99" s="12">
        <f t="shared" si="8"/>
        <v>0</v>
      </c>
      <c r="AD99" s="15">
        <f t="shared" si="8"/>
        <v>0</v>
      </c>
      <c r="AE99" s="12">
        <f t="shared" si="8"/>
        <v>0</v>
      </c>
      <c r="AF99" s="12">
        <f t="shared" si="10"/>
        <v>0</v>
      </c>
      <c r="AG99" s="12">
        <f t="shared" si="10"/>
        <v>0</v>
      </c>
      <c r="AH99" s="12">
        <f t="shared" si="10"/>
        <v>0</v>
      </c>
      <c r="AI99" s="12">
        <f t="shared" si="10"/>
        <v>0</v>
      </c>
      <c r="AJ99" s="12">
        <f t="shared" si="10"/>
        <v>0</v>
      </c>
      <c r="AK99" s="15">
        <f t="shared" si="5"/>
        <v>0</v>
      </c>
      <c r="AL99" s="343">
        <f t="shared" si="5"/>
        <v>0</v>
      </c>
    </row>
    <row r="100" spans="1:38" s="185" customFormat="1" ht="12.75" customHeight="1" x14ac:dyDescent="0.25">
      <c r="A100" s="348">
        <v>1066</v>
      </c>
      <c r="B100" s="338">
        <v>92</v>
      </c>
      <c r="C100" s="239" t="s">
        <v>1333</v>
      </c>
      <c r="D100" s="247">
        <v>0</v>
      </c>
      <c r="E100" s="138">
        <v>0</v>
      </c>
      <c r="F100" s="138">
        <v>0</v>
      </c>
      <c r="G100" s="138">
        <v>0</v>
      </c>
      <c r="H100" s="138">
        <v>0</v>
      </c>
      <c r="I100" s="138">
        <v>0</v>
      </c>
      <c r="J100" s="339">
        <v>0</v>
      </c>
      <c r="K100" s="339">
        <v>0</v>
      </c>
      <c r="L100" s="340">
        <v>0</v>
      </c>
      <c r="M100" s="340">
        <v>0</v>
      </c>
      <c r="N100" s="340">
        <v>0</v>
      </c>
      <c r="O100" s="340">
        <v>0</v>
      </c>
      <c r="P100" s="144">
        <v>0</v>
      </c>
      <c r="Q100" s="341">
        <v>0</v>
      </c>
      <c r="R100" s="342">
        <v>0</v>
      </c>
      <c r="S100" s="340">
        <v>0</v>
      </c>
      <c r="T100" s="340">
        <v>0</v>
      </c>
      <c r="U100" s="340">
        <v>0</v>
      </c>
      <c r="V100" s="340">
        <v>0</v>
      </c>
      <c r="W100" s="340">
        <v>0</v>
      </c>
      <c r="X100" s="343">
        <v>0</v>
      </c>
      <c r="Y100" s="344">
        <f t="shared" si="8"/>
        <v>0</v>
      </c>
      <c r="Z100" s="12">
        <f t="shared" si="8"/>
        <v>0</v>
      </c>
      <c r="AA100" s="12">
        <f t="shared" si="8"/>
        <v>0</v>
      </c>
      <c r="AB100" s="12">
        <f t="shared" si="8"/>
        <v>0</v>
      </c>
      <c r="AC100" s="12">
        <f t="shared" si="8"/>
        <v>0</v>
      </c>
      <c r="AD100" s="15">
        <f t="shared" si="8"/>
        <v>0</v>
      </c>
      <c r="AE100" s="12">
        <f t="shared" si="8"/>
        <v>0</v>
      </c>
      <c r="AF100" s="12">
        <f t="shared" si="10"/>
        <v>0</v>
      </c>
      <c r="AG100" s="12">
        <f t="shared" si="10"/>
        <v>0</v>
      </c>
      <c r="AH100" s="12">
        <f t="shared" si="10"/>
        <v>0</v>
      </c>
      <c r="AI100" s="12">
        <f t="shared" si="10"/>
        <v>0</v>
      </c>
      <c r="AJ100" s="12">
        <f t="shared" si="10"/>
        <v>0</v>
      </c>
      <c r="AK100" s="15">
        <f t="shared" si="5"/>
        <v>0</v>
      </c>
      <c r="AL100" s="343">
        <f t="shared" si="5"/>
        <v>0</v>
      </c>
    </row>
    <row r="101" spans="1:38" s="185" customFormat="1" ht="12.75" customHeight="1" x14ac:dyDescent="0.25">
      <c r="A101" s="348">
        <v>1067</v>
      </c>
      <c r="B101" s="338">
        <v>93</v>
      </c>
      <c r="C101" s="239" t="s">
        <v>1334</v>
      </c>
      <c r="D101" s="247">
        <v>0</v>
      </c>
      <c r="E101" s="138">
        <v>0</v>
      </c>
      <c r="F101" s="138">
        <v>0</v>
      </c>
      <c r="G101" s="138">
        <v>0</v>
      </c>
      <c r="H101" s="138">
        <v>0</v>
      </c>
      <c r="I101" s="138">
        <v>0</v>
      </c>
      <c r="J101" s="339">
        <v>0</v>
      </c>
      <c r="K101" s="339">
        <v>0</v>
      </c>
      <c r="L101" s="340">
        <v>0</v>
      </c>
      <c r="M101" s="340">
        <v>0</v>
      </c>
      <c r="N101" s="340">
        <v>0</v>
      </c>
      <c r="O101" s="340">
        <v>0</v>
      </c>
      <c r="P101" s="144">
        <v>0</v>
      </c>
      <c r="Q101" s="341">
        <v>0</v>
      </c>
      <c r="R101" s="342">
        <v>0</v>
      </c>
      <c r="S101" s="340">
        <v>0</v>
      </c>
      <c r="T101" s="340">
        <v>0</v>
      </c>
      <c r="U101" s="340">
        <v>0</v>
      </c>
      <c r="V101" s="340">
        <v>0</v>
      </c>
      <c r="W101" s="340">
        <v>0</v>
      </c>
      <c r="X101" s="343">
        <v>0</v>
      </c>
      <c r="Y101" s="344">
        <f t="shared" si="8"/>
        <v>0</v>
      </c>
      <c r="Z101" s="12">
        <f t="shared" si="8"/>
        <v>0</v>
      </c>
      <c r="AA101" s="12">
        <f t="shared" si="8"/>
        <v>0</v>
      </c>
      <c r="AB101" s="12">
        <f t="shared" si="8"/>
        <v>0</v>
      </c>
      <c r="AC101" s="12">
        <f t="shared" si="8"/>
        <v>0</v>
      </c>
      <c r="AD101" s="15">
        <f t="shared" si="8"/>
        <v>0</v>
      </c>
      <c r="AE101" s="12">
        <f t="shared" si="8"/>
        <v>0</v>
      </c>
      <c r="AF101" s="12">
        <f t="shared" si="10"/>
        <v>0</v>
      </c>
      <c r="AG101" s="12">
        <f t="shared" si="10"/>
        <v>0</v>
      </c>
      <c r="AH101" s="12">
        <f t="shared" si="10"/>
        <v>0</v>
      </c>
      <c r="AI101" s="12">
        <f t="shared" si="10"/>
        <v>0</v>
      </c>
      <c r="AJ101" s="12">
        <f t="shared" si="10"/>
        <v>0</v>
      </c>
      <c r="AK101" s="15">
        <f t="shared" si="5"/>
        <v>0</v>
      </c>
      <c r="AL101" s="343">
        <f t="shared" si="5"/>
        <v>0</v>
      </c>
    </row>
    <row r="102" spans="1:38" s="185" customFormat="1" ht="12.75" customHeight="1" x14ac:dyDescent="0.25">
      <c r="A102" s="348">
        <v>1070</v>
      </c>
      <c r="B102" s="338">
        <v>94</v>
      </c>
      <c r="C102" s="239" t="s">
        <v>1335</v>
      </c>
      <c r="D102" s="247">
        <v>0</v>
      </c>
      <c r="E102" s="138">
        <v>0</v>
      </c>
      <c r="F102" s="138">
        <v>0</v>
      </c>
      <c r="G102" s="138">
        <v>0</v>
      </c>
      <c r="H102" s="138">
        <v>0</v>
      </c>
      <c r="I102" s="138">
        <v>0</v>
      </c>
      <c r="J102" s="339">
        <v>0</v>
      </c>
      <c r="K102" s="339">
        <v>0</v>
      </c>
      <c r="L102" s="340">
        <v>0</v>
      </c>
      <c r="M102" s="340">
        <v>0</v>
      </c>
      <c r="N102" s="340">
        <v>0</v>
      </c>
      <c r="O102" s="340">
        <v>0</v>
      </c>
      <c r="P102" s="144">
        <v>0</v>
      </c>
      <c r="Q102" s="341">
        <v>0</v>
      </c>
      <c r="R102" s="342">
        <v>0</v>
      </c>
      <c r="S102" s="340">
        <v>0</v>
      </c>
      <c r="T102" s="340">
        <v>0</v>
      </c>
      <c r="U102" s="340">
        <v>0</v>
      </c>
      <c r="V102" s="340">
        <v>0</v>
      </c>
      <c r="W102" s="340">
        <v>0</v>
      </c>
      <c r="X102" s="343">
        <v>0</v>
      </c>
      <c r="Y102" s="344">
        <f t="shared" si="8"/>
        <v>0</v>
      </c>
      <c r="Z102" s="12">
        <f t="shared" si="8"/>
        <v>0</v>
      </c>
      <c r="AA102" s="12">
        <f t="shared" si="8"/>
        <v>0</v>
      </c>
      <c r="AB102" s="12">
        <f t="shared" si="8"/>
        <v>0</v>
      </c>
      <c r="AC102" s="12">
        <f t="shared" si="8"/>
        <v>0</v>
      </c>
      <c r="AD102" s="15">
        <f t="shared" si="8"/>
        <v>0</v>
      </c>
      <c r="AE102" s="12">
        <f t="shared" si="8"/>
        <v>0</v>
      </c>
      <c r="AF102" s="12">
        <f t="shared" si="10"/>
        <v>0</v>
      </c>
      <c r="AG102" s="12">
        <f t="shared" si="10"/>
        <v>0</v>
      </c>
      <c r="AH102" s="12">
        <f t="shared" si="10"/>
        <v>0</v>
      </c>
      <c r="AI102" s="12">
        <f t="shared" si="10"/>
        <v>0</v>
      </c>
      <c r="AJ102" s="12">
        <f t="shared" si="10"/>
        <v>0</v>
      </c>
      <c r="AK102" s="15">
        <f t="shared" si="5"/>
        <v>0</v>
      </c>
      <c r="AL102" s="343">
        <f t="shared" si="5"/>
        <v>0</v>
      </c>
    </row>
    <row r="103" spans="1:38" s="185" customFormat="1" ht="12.75" customHeight="1" x14ac:dyDescent="0.25">
      <c r="A103" s="348">
        <v>1071</v>
      </c>
      <c r="B103" s="338">
        <v>95</v>
      </c>
      <c r="C103" s="239" t="s">
        <v>1336</v>
      </c>
      <c r="D103" s="247">
        <v>0</v>
      </c>
      <c r="E103" s="138">
        <v>0</v>
      </c>
      <c r="F103" s="138">
        <v>0</v>
      </c>
      <c r="G103" s="138">
        <v>0</v>
      </c>
      <c r="H103" s="138">
        <v>0</v>
      </c>
      <c r="I103" s="138">
        <v>0</v>
      </c>
      <c r="J103" s="339">
        <v>0</v>
      </c>
      <c r="K103" s="339">
        <v>0</v>
      </c>
      <c r="L103" s="340">
        <v>0</v>
      </c>
      <c r="M103" s="340">
        <v>0</v>
      </c>
      <c r="N103" s="340">
        <v>0</v>
      </c>
      <c r="O103" s="340">
        <v>0</v>
      </c>
      <c r="P103" s="144">
        <v>0</v>
      </c>
      <c r="Q103" s="341">
        <v>0</v>
      </c>
      <c r="R103" s="342">
        <v>0</v>
      </c>
      <c r="S103" s="340">
        <v>0</v>
      </c>
      <c r="T103" s="340">
        <v>0</v>
      </c>
      <c r="U103" s="340">
        <v>0</v>
      </c>
      <c r="V103" s="340">
        <v>0</v>
      </c>
      <c r="W103" s="340">
        <v>0</v>
      </c>
      <c r="X103" s="343">
        <v>0</v>
      </c>
      <c r="Y103" s="344">
        <f t="shared" si="8"/>
        <v>0</v>
      </c>
      <c r="Z103" s="12">
        <f t="shared" si="8"/>
        <v>0</v>
      </c>
      <c r="AA103" s="12">
        <f t="shared" si="8"/>
        <v>0</v>
      </c>
      <c r="AB103" s="12">
        <f t="shared" si="8"/>
        <v>0</v>
      </c>
      <c r="AC103" s="12">
        <f t="shared" si="8"/>
        <v>0</v>
      </c>
      <c r="AD103" s="15">
        <f t="shared" si="8"/>
        <v>0</v>
      </c>
      <c r="AE103" s="12">
        <f t="shared" si="8"/>
        <v>0</v>
      </c>
      <c r="AF103" s="12">
        <f t="shared" si="10"/>
        <v>0</v>
      </c>
      <c r="AG103" s="12">
        <f t="shared" si="10"/>
        <v>0</v>
      </c>
      <c r="AH103" s="12">
        <f t="shared" si="10"/>
        <v>0</v>
      </c>
      <c r="AI103" s="12">
        <f t="shared" si="10"/>
        <v>0</v>
      </c>
      <c r="AJ103" s="12">
        <f t="shared" si="10"/>
        <v>0</v>
      </c>
      <c r="AK103" s="15">
        <f t="shared" si="5"/>
        <v>0</v>
      </c>
      <c r="AL103" s="343">
        <f t="shared" si="5"/>
        <v>0</v>
      </c>
    </row>
    <row r="104" spans="1:38" s="185" customFormat="1" ht="12.75" customHeight="1" x14ac:dyDescent="0.25">
      <c r="A104" s="348">
        <v>1072</v>
      </c>
      <c r="B104" s="338">
        <v>96</v>
      </c>
      <c r="C104" s="239" t="s">
        <v>1337</v>
      </c>
      <c r="D104" s="247">
        <v>0</v>
      </c>
      <c r="E104" s="138">
        <v>0</v>
      </c>
      <c r="F104" s="138">
        <v>0</v>
      </c>
      <c r="G104" s="138">
        <v>0</v>
      </c>
      <c r="H104" s="138">
        <v>0</v>
      </c>
      <c r="I104" s="138">
        <v>0</v>
      </c>
      <c r="J104" s="339">
        <v>0</v>
      </c>
      <c r="K104" s="339">
        <v>0</v>
      </c>
      <c r="L104" s="340">
        <v>0</v>
      </c>
      <c r="M104" s="340">
        <v>0</v>
      </c>
      <c r="N104" s="340">
        <v>0</v>
      </c>
      <c r="O104" s="340">
        <v>0</v>
      </c>
      <c r="P104" s="144">
        <v>0</v>
      </c>
      <c r="Q104" s="341">
        <v>0</v>
      </c>
      <c r="R104" s="342">
        <v>0</v>
      </c>
      <c r="S104" s="340">
        <v>0</v>
      </c>
      <c r="T104" s="340">
        <v>0</v>
      </c>
      <c r="U104" s="340">
        <v>0</v>
      </c>
      <c r="V104" s="340">
        <v>0</v>
      </c>
      <c r="W104" s="340">
        <v>0</v>
      </c>
      <c r="X104" s="343">
        <v>0</v>
      </c>
      <c r="Y104" s="344">
        <f t="shared" si="8"/>
        <v>0</v>
      </c>
      <c r="Z104" s="12">
        <f t="shared" si="8"/>
        <v>0</v>
      </c>
      <c r="AA104" s="12">
        <f t="shared" si="8"/>
        <v>0</v>
      </c>
      <c r="AB104" s="12">
        <f t="shared" si="8"/>
        <v>0</v>
      </c>
      <c r="AC104" s="12">
        <f t="shared" si="8"/>
        <v>0</v>
      </c>
      <c r="AD104" s="15">
        <f t="shared" si="8"/>
        <v>0</v>
      </c>
      <c r="AE104" s="12">
        <f t="shared" si="8"/>
        <v>0</v>
      </c>
      <c r="AF104" s="12">
        <f t="shared" si="10"/>
        <v>0</v>
      </c>
      <c r="AG104" s="12">
        <f t="shared" si="10"/>
        <v>0</v>
      </c>
      <c r="AH104" s="12">
        <f t="shared" si="10"/>
        <v>0</v>
      </c>
      <c r="AI104" s="12">
        <f t="shared" si="10"/>
        <v>0</v>
      </c>
      <c r="AJ104" s="12">
        <f t="shared" si="10"/>
        <v>0</v>
      </c>
      <c r="AK104" s="15">
        <f t="shared" si="5"/>
        <v>0</v>
      </c>
      <c r="AL104" s="343">
        <f t="shared" si="5"/>
        <v>0</v>
      </c>
    </row>
    <row r="105" spans="1:38" s="185" customFormat="1" ht="12.75" customHeight="1" x14ac:dyDescent="0.25">
      <c r="A105" s="348">
        <v>1073</v>
      </c>
      <c r="B105" s="338">
        <v>97</v>
      </c>
      <c r="C105" s="239" t="s">
        <v>1338</v>
      </c>
      <c r="D105" s="247">
        <v>0</v>
      </c>
      <c r="E105" s="138">
        <v>0</v>
      </c>
      <c r="F105" s="138">
        <v>0</v>
      </c>
      <c r="G105" s="138">
        <v>0</v>
      </c>
      <c r="H105" s="138">
        <v>0</v>
      </c>
      <c r="I105" s="138">
        <v>0</v>
      </c>
      <c r="J105" s="339">
        <v>0</v>
      </c>
      <c r="K105" s="339">
        <v>0</v>
      </c>
      <c r="L105" s="340">
        <v>0</v>
      </c>
      <c r="M105" s="340">
        <v>0</v>
      </c>
      <c r="N105" s="340">
        <v>0</v>
      </c>
      <c r="O105" s="340">
        <v>0</v>
      </c>
      <c r="P105" s="144">
        <v>0</v>
      </c>
      <c r="Q105" s="341">
        <v>0</v>
      </c>
      <c r="R105" s="342">
        <v>0</v>
      </c>
      <c r="S105" s="340">
        <v>0</v>
      </c>
      <c r="T105" s="340">
        <v>0</v>
      </c>
      <c r="U105" s="340">
        <v>0</v>
      </c>
      <c r="V105" s="340">
        <v>0</v>
      </c>
      <c r="W105" s="340">
        <v>0</v>
      </c>
      <c r="X105" s="343">
        <v>0</v>
      </c>
      <c r="Y105" s="344">
        <f t="shared" si="8"/>
        <v>0</v>
      </c>
      <c r="Z105" s="12">
        <f t="shared" si="8"/>
        <v>0</v>
      </c>
      <c r="AA105" s="12">
        <f t="shared" si="8"/>
        <v>0</v>
      </c>
      <c r="AB105" s="12">
        <f t="shared" si="8"/>
        <v>0</v>
      </c>
      <c r="AC105" s="12">
        <f t="shared" si="8"/>
        <v>0</v>
      </c>
      <c r="AD105" s="15">
        <f t="shared" si="8"/>
        <v>0</v>
      </c>
      <c r="AE105" s="12">
        <f t="shared" si="8"/>
        <v>0</v>
      </c>
      <c r="AF105" s="12">
        <f t="shared" si="10"/>
        <v>0</v>
      </c>
      <c r="AG105" s="12">
        <f t="shared" si="10"/>
        <v>0</v>
      </c>
      <c r="AH105" s="12">
        <f t="shared" si="10"/>
        <v>0</v>
      </c>
      <c r="AI105" s="12">
        <f t="shared" si="10"/>
        <v>0</v>
      </c>
      <c r="AJ105" s="12">
        <f t="shared" si="10"/>
        <v>0</v>
      </c>
      <c r="AK105" s="15">
        <f t="shared" si="5"/>
        <v>0</v>
      </c>
      <c r="AL105" s="343">
        <f t="shared" si="5"/>
        <v>0</v>
      </c>
    </row>
    <row r="106" spans="1:38" s="185" customFormat="1" ht="12.75" customHeight="1" x14ac:dyDescent="0.25">
      <c r="A106" s="348">
        <v>1074</v>
      </c>
      <c r="B106" s="338">
        <v>98</v>
      </c>
      <c r="C106" s="239" t="s">
        <v>1339</v>
      </c>
      <c r="D106" s="247">
        <v>0</v>
      </c>
      <c r="E106" s="138">
        <v>0</v>
      </c>
      <c r="F106" s="138">
        <v>0</v>
      </c>
      <c r="G106" s="138">
        <v>0</v>
      </c>
      <c r="H106" s="138">
        <v>0</v>
      </c>
      <c r="I106" s="138">
        <v>0</v>
      </c>
      <c r="J106" s="339">
        <v>0</v>
      </c>
      <c r="K106" s="339">
        <v>0</v>
      </c>
      <c r="L106" s="340">
        <v>0</v>
      </c>
      <c r="M106" s="340">
        <v>0</v>
      </c>
      <c r="N106" s="340">
        <v>0</v>
      </c>
      <c r="O106" s="340">
        <v>0</v>
      </c>
      <c r="P106" s="144">
        <v>0</v>
      </c>
      <c r="Q106" s="341">
        <v>0</v>
      </c>
      <c r="R106" s="342">
        <v>0</v>
      </c>
      <c r="S106" s="340">
        <v>0</v>
      </c>
      <c r="T106" s="340">
        <v>0</v>
      </c>
      <c r="U106" s="340">
        <v>0</v>
      </c>
      <c r="V106" s="340">
        <v>0</v>
      </c>
      <c r="W106" s="340">
        <v>0</v>
      </c>
      <c r="X106" s="343">
        <v>0</v>
      </c>
      <c r="Y106" s="344">
        <f t="shared" si="8"/>
        <v>0</v>
      </c>
      <c r="Z106" s="12">
        <f t="shared" si="8"/>
        <v>0</v>
      </c>
      <c r="AA106" s="12">
        <f t="shared" si="8"/>
        <v>0</v>
      </c>
      <c r="AB106" s="12">
        <f t="shared" si="8"/>
        <v>0</v>
      </c>
      <c r="AC106" s="12">
        <f t="shared" si="8"/>
        <v>0</v>
      </c>
      <c r="AD106" s="15">
        <f t="shared" si="8"/>
        <v>0</v>
      </c>
      <c r="AE106" s="12">
        <f t="shared" si="8"/>
        <v>0</v>
      </c>
      <c r="AF106" s="12">
        <f t="shared" si="10"/>
        <v>0</v>
      </c>
      <c r="AG106" s="12">
        <f t="shared" si="10"/>
        <v>0</v>
      </c>
      <c r="AH106" s="12">
        <f t="shared" si="10"/>
        <v>0</v>
      </c>
      <c r="AI106" s="12">
        <f t="shared" si="10"/>
        <v>0</v>
      </c>
      <c r="AJ106" s="12">
        <f t="shared" si="10"/>
        <v>0</v>
      </c>
      <c r="AK106" s="15">
        <f t="shared" si="10"/>
        <v>0</v>
      </c>
      <c r="AL106" s="343">
        <f t="shared" si="10"/>
        <v>0</v>
      </c>
    </row>
    <row r="107" spans="1:38" s="185" customFormat="1" ht="12.75" customHeight="1" x14ac:dyDescent="0.25">
      <c r="A107" s="348">
        <v>1075</v>
      </c>
      <c r="B107" s="338">
        <v>99</v>
      </c>
      <c r="C107" s="239" t="s">
        <v>1340</v>
      </c>
      <c r="D107" s="247">
        <v>0</v>
      </c>
      <c r="E107" s="138">
        <v>0</v>
      </c>
      <c r="F107" s="138">
        <v>0</v>
      </c>
      <c r="G107" s="138">
        <v>0</v>
      </c>
      <c r="H107" s="138">
        <v>0</v>
      </c>
      <c r="I107" s="138">
        <v>0</v>
      </c>
      <c r="J107" s="339">
        <v>0</v>
      </c>
      <c r="K107" s="339">
        <v>0</v>
      </c>
      <c r="L107" s="340">
        <v>0</v>
      </c>
      <c r="M107" s="340">
        <v>0</v>
      </c>
      <c r="N107" s="340">
        <v>0</v>
      </c>
      <c r="O107" s="340">
        <v>0</v>
      </c>
      <c r="P107" s="144">
        <v>0</v>
      </c>
      <c r="Q107" s="341">
        <v>0</v>
      </c>
      <c r="R107" s="342">
        <v>0</v>
      </c>
      <c r="S107" s="340">
        <v>0</v>
      </c>
      <c r="T107" s="340">
        <v>0</v>
      </c>
      <c r="U107" s="340">
        <v>0</v>
      </c>
      <c r="V107" s="340">
        <v>0</v>
      </c>
      <c r="W107" s="340">
        <v>0</v>
      </c>
      <c r="X107" s="343">
        <v>0</v>
      </c>
      <c r="Y107" s="344">
        <f t="shared" si="8"/>
        <v>0</v>
      </c>
      <c r="Z107" s="12">
        <f t="shared" si="8"/>
        <v>0</v>
      </c>
      <c r="AA107" s="12">
        <f t="shared" si="8"/>
        <v>0</v>
      </c>
      <c r="AB107" s="12">
        <f t="shared" si="8"/>
        <v>0</v>
      </c>
      <c r="AC107" s="12">
        <f t="shared" si="8"/>
        <v>0</v>
      </c>
      <c r="AD107" s="15">
        <f t="shared" si="8"/>
        <v>0</v>
      </c>
      <c r="AE107" s="12">
        <f t="shared" si="8"/>
        <v>0</v>
      </c>
      <c r="AF107" s="12">
        <f t="shared" si="10"/>
        <v>0</v>
      </c>
      <c r="AG107" s="12">
        <f t="shared" si="10"/>
        <v>0</v>
      </c>
      <c r="AH107" s="12">
        <f t="shared" si="10"/>
        <v>0</v>
      </c>
      <c r="AI107" s="12">
        <f t="shared" si="10"/>
        <v>0</v>
      </c>
      <c r="AJ107" s="12">
        <f t="shared" si="10"/>
        <v>0</v>
      </c>
      <c r="AK107" s="15">
        <f t="shared" si="10"/>
        <v>0</v>
      </c>
      <c r="AL107" s="343">
        <f t="shared" si="10"/>
        <v>0</v>
      </c>
    </row>
    <row r="108" spans="1:38" s="185" customFormat="1" ht="12.75" customHeight="1" x14ac:dyDescent="0.25">
      <c r="A108" s="348">
        <v>1080</v>
      </c>
      <c r="B108" s="338">
        <v>100</v>
      </c>
      <c r="C108" s="239" t="s">
        <v>1341</v>
      </c>
      <c r="D108" s="247">
        <v>0</v>
      </c>
      <c r="E108" s="138">
        <v>0</v>
      </c>
      <c r="F108" s="138">
        <v>0</v>
      </c>
      <c r="G108" s="138">
        <v>0</v>
      </c>
      <c r="H108" s="138">
        <v>0</v>
      </c>
      <c r="I108" s="138">
        <v>0</v>
      </c>
      <c r="J108" s="339">
        <v>0</v>
      </c>
      <c r="K108" s="339">
        <v>0</v>
      </c>
      <c r="L108" s="340">
        <v>0</v>
      </c>
      <c r="M108" s="340">
        <v>0</v>
      </c>
      <c r="N108" s="340">
        <v>0</v>
      </c>
      <c r="O108" s="340">
        <v>0</v>
      </c>
      <c r="P108" s="144">
        <v>0</v>
      </c>
      <c r="Q108" s="341">
        <v>0</v>
      </c>
      <c r="R108" s="342">
        <v>0</v>
      </c>
      <c r="S108" s="340">
        <v>0</v>
      </c>
      <c r="T108" s="340">
        <v>0</v>
      </c>
      <c r="U108" s="340">
        <v>0</v>
      </c>
      <c r="V108" s="340">
        <v>0</v>
      </c>
      <c r="W108" s="340">
        <v>0</v>
      </c>
      <c r="X108" s="343">
        <v>0</v>
      </c>
      <c r="Y108" s="344">
        <f t="shared" si="8"/>
        <v>0</v>
      </c>
      <c r="Z108" s="12">
        <f t="shared" si="8"/>
        <v>0</v>
      </c>
      <c r="AA108" s="12">
        <f t="shared" si="8"/>
        <v>0</v>
      </c>
      <c r="AB108" s="12">
        <f t="shared" si="8"/>
        <v>0</v>
      </c>
      <c r="AC108" s="12">
        <f t="shared" si="8"/>
        <v>0</v>
      </c>
      <c r="AD108" s="15">
        <f t="shared" si="8"/>
        <v>0</v>
      </c>
      <c r="AE108" s="12">
        <f t="shared" si="8"/>
        <v>0</v>
      </c>
      <c r="AF108" s="12">
        <f t="shared" si="10"/>
        <v>0</v>
      </c>
      <c r="AG108" s="12">
        <f t="shared" si="10"/>
        <v>0</v>
      </c>
      <c r="AH108" s="12">
        <f t="shared" si="10"/>
        <v>0</v>
      </c>
      <c r="AI108" s="12">
        <f t="shared" si="10"/>
        <v>0</v>
      </c>
      <c r="AJ108" s="12">
        <f t="shared" si="10"/>
        <v>0</v>
      </c>
      <c r="AK108" s="15">
        <f t="shared" si="10"/>
        <v>0</v>
      </c>
      <c r="AL108" s="343">
        <f t="shared" si="10"/>
        <v>0</v>
      </c>
    </row>
    <row r="109" spans="1:38" s="185" customFormat="1" ht="12.75" customHeight="1" x14ac:dyDescent="0.25">
      <c r="A109" s="348">
        <v>1076</v>
      </c>
      <c r="B109" s="338">
        <v>101</v>
      </c>
      <c r="C109" s="239" t="s">
        <v>1342</v>
      </c>
      <c r="D109" s="247">
        <v>0</v>
      </c>
      <c r="E109" s="138">
        <v>0</v>
      </c>
      <c r="F109" s="138">
        <v>0</v>
      </c>
      <c r="G109" s="138">
        <v>0</v>
      </c>
      <c r="H109" s="138">
        <v>0</v>
      </c>
      <c r="I109" s="138">
        <v>0</v>
      </c>
      <c r="J109" s="339">
        <v>0</v>
      </c>
      <c r="K109" s="339">
        <v>0</v>
      </c>
      <c r="L109" s="340">
        <v>0</v>
      </c>
      <c r="M109" s="340">
        <v>0</v>
      </c>
      <c r="N109" s="340">
        <v>0</v>
      </c>
      <c r="O109" s="340">
        <v>0</v>
      </c>
      <c r="P109" s="144">
        <v>0</v>
      </c>
      <c r="Q109" s="341">
        <v>0</v>
      </c>
      <c r="R109" s="342">
        <v>0</v>
      </c>
      <c r="S109" s="340">
        <v>0</v>
      </c>
      <c r="T109" s="340">
        <v>0</v>
      </c>
      <c r="U109" s="340">
        <v>0</v>
      </c>
      <c r="V109" s="340">
        <v>0</v>
      </c>
      <c r="W109" s="340">
        <v>0</v>
      </c>
      <c r="X109" s="343">
        <v>0</v>
      </c>
      <c r="Y109" s="344">
        <f t="shared" si="8"/>
        <v>0</v>
      </c>
      <c r="Z109" s="12">
        <f t="shared" si="8"/>
        <v>0</v>
      </c>
      <c r="AA109" s="12">
        <f t="shared" si="8"/>
        <v>0</v>
      </c>
      <c r="AB109" s="12">
        <f t="shared" si="8"/>
        <v>0</v>
      </c>
      <c r="AC109" s="12">
        <f t="shared" si="8"/>
        <v>0</v>
      </c>
      <c r="AD109" s="15">
        <f t="shared" si="8"/>
        <v>0</v>
      </c>
      <c r="AE109" s="12">
        <f t="shared" si="8"/>
        <v>0</v>
      </c>
      <c r="AF109" s="12">
        <f t="shared" si="10"/>
        <v>0</v>
      </c>
      <c r="AG109" s="12">
        <f t="shared" si="10"/>
        <v>0</v>
      </c>
      <c r="AH109" s="12">
        <f t="shared" si="10"/>
        <v>0</v>
      </c>
      <c r="AI109" s="12">
        <f t="shared" si="10"/>
        <v>0</v>
      </c>
      <c r="AJ109" s="12">
        <f t="shared" si="10"/>
        <v>0</v>
      </c>
      <c r="AK109" s="15">
        <f t="shared" si="10"/>
        <v>0</v>
      </c>
      <c r="AL109" s="343">
        <f t="shared" si="10"/>
        <v>0</v>
      </c>
    </row>
    <row r="110" spans="1:38" s="185" customFormat="1" ht="12.75" customHeight="1" x14ac:dyDescent="0.25">
      <c r="A110" s="348">
        <v>1077</v>
      </c>
      <c r="B110" s="338">
        <v>102</v>
      </c>
      <c r="C110" s="239" t="s">
        <v>1343</v>
      </c>
      <c r="D110" s="247">
        <v>0</v>
      </c>
      <c r="E110" s="138">
        <v>0</v>
      </c>
      <c r="F110" s="138">
        <v>0</v>
      </c>
      <c r="G110" s="138">
        <v>0</v>
      </c>
      <c r="H110" s="138">
        <v>0</v>
      </c>
      <c r="I110" s="138">
        <v>0</v>
      </c>
      <c r="J110" s="339">
        <v>0</v>
      </c>
      <c r="K110" s="339">
        <v>0</v>
      </c>
      <c r="L110" s="340">
        <v>0</v>
      </c>
      <c r="M110" s="340">
        <v>0</v>
      </c>
      <c r="N110" s="340">
        <v>0</v>
      </c>
      <c r="O110" s="340">
        <v>0</v>
      </c>
      <c r="P110" s="144">
        <v>0</v>
      </c>
      <c r="Q110" s="341">
        <v>0</v>
      </c>
      <c r="R110" s="342">
        <v>0</v>
      </c>
      <c r="S110" s="340">
        <v>0</v>
      </c>
      <c r="T110" s="340">
        <v>0</v>
      </c>
      <c r="U110" s="340">
        <v>0</v>
      </c>
      <c r="V110" s="340">
        <v>0</v>
      </c>
      <c r="W110" s="340">
        <v>0</v>
      </c>
      <c r="X110" s="343">
        <v>0</v>
      </c>
      <c r="Y110" s="344">
        <f t="shared" si="8"/>
        <v>0</v>
      </c>
      <c r="Z110" s="12">
        <f t="shared" si="8"/>
        <v>0</v>
      </c>
      <c r="AA110" s="12">
        <f t="shared" si="8"/>
        <v>0</v>
      </c>
      <c r="AB110" s="12">
        <f t="shared" si="8"/>
        <v>0</v>
      </c>
      <c r="AC110" s="12">
        <f t="shared" si="8"/>
        <v>0</v>
      </c>
      <c r="AD110" s="15">
        <f t="shared" si="8"/>
        <v>0</v>
      </c>
      <c r="AE110" s="12">
        <f t="shared" si="8"/>
        <v>0</v>
      </c>
      <c r="AF110" s="12">
        <f t="shared" si="10"/>
        <v>0</v>
      </c>
      <c r="AG110" s="12">
        <f t="shared" si="10"/>
        <v>0</v>
      </c>
      <c r="AH110" s="12">
        <f t="shared" si="10"/>
        <v>0</v>
      </c>
      <c r="AI110" s="12">
        <f t="shared" si="10"/>
        <v>0</v>
      </c>
      <c r="AJ110" s="12">
        <f t="shared" si="10"/>
        <v>0</v>
      </c>
      <c r="AK110" s="15">
        <f t="shared" si="10"/>
        <v>0</v>
      </c>
      <c r="AL110" s="343">
        <f t="shared" si="10"/>
        <v>0</v>
      </c>
    </row>
    <row r="111" spans="1:38" s="185" customFormat="1" ht="12.75" customHeight="1" x14ac:dyDescent="0.25">
      <c r="A111" s="348">
        <v>1078</v>
      </c>
      <c r="B111" s="338">
        <v>103</v>
      </c>
      <c r="C111" s="239" t="s">
        <v>1344</v>
      </c>
      <c r="D111" s="247">
        <v>0</v>
      </c>
      <c r="E111" s="138">
        <v>0</v>
      </c>
      <c r="F111" s="138">
        <v>0</v>
      </c>
      <c r="G111" s="138">
        <v>0</v>
      </c>
      <c r="H111" s="138">
        <v>0</v>
      </c>
      <c r="I111" s="138">
        <v>0</v>
      </c>
      <c r="J111" s="339">
        <v>0</v>
      </c>
      <c r="K111" s="339">
        <v>0</v>
      </c>
      <c r="L111" s="340">
        <v>0</v>
      </c>
      <c r="M111" s="340">
        <v>0</v>
      </c>
      <c r="N111" s="340">
        <v>0</v>
      </c>
      <c r="O111" s="340">
        <v>0</v>
      </c>
      <c r="P111" s="144">
        <v>0</v>
      </c>
      <c r="Q111" s="341">
        <v>0</v>
      </c>
      <c r="R111" s="342">
        <v>0</v>
      </c>
      <c r="S111" s="340">
        <v>0</v>
      </c>
      <c r="T111" s="340">
        <v>0</v>
      </c>
      <c r="U111" s="340">
        <v>0</v>
      </c>
      <c r="V111" s="340">
        <v>0</v>
      </c>
      <c r="W111" s="340">
        <v>0</v>
      </c>
      <c r="X111" s="343">
        <v>0</v>
      </c>
      <c r="Y111" s="344">
        <f t="shared" si="8"/>
        <v>0</v>
      </c>
      <c r="Z111" s="12">
        <f t="shared" si="8"/>
        <v>0</v>
      </c>
      <c r="AA111" s="12">
        <f t="shared" si="8"/>
        <v>0</v>
      </c>
      <c r="AB111" s="12">
        <f t="shared" si="8"/>
        <v>0</v>
      </c>
      <c r="AC111" s="12">
        <f t="shared" si="8"/>
        <v>0</v>
      </c>
      <c r="AD111" s="15">
        <f t="shared" si="8"/>
        <v>0</v>
      </c>
      <c r="AE111" s="12">
        <f t="shared" si="8"/>
        <v>0</v>
      </c>
      <c r="AF111" s="12">
        <f t="shared" si="10"/>
        <v>0</v>
      </c>
      <c r="AG111" s="12">
        <f t="shared" si="10"/>
        <v>0</v>
      </c>
      <c r="AH111" s="12">
        <f t="shared" si="10"/>
        <v>0</v>
      </c>
      <c r="AI111" s="12">
        <f t="shared" si="10"/>
        <v>0</v>
      </c>
      <c r="AJ111" s="12">
        <f t="shared" si="10"/>
        <v>0</v>
      </c>
      <c r="AK111" s="15">
        <f t="shared" si="10"/>
        <v>0</v>
      </c>
      <c r="AL111" s="343">
        <f t="shared" si="10"/>
        <v>0</v>
      </c>
    </row>
    <row r="112" spans="1:38" s="185" customFormat="1" ht="12.75" customHeight="1" x14ac:dyDescent="0.25">
      <c r="A112" s="348">
        <v>1081</v>
      </c>
      <c r="B112" s="338">
        <v>104</v>
      </c>
      <c r="C112" s="239" t="s">
        <v>1345</v>
      </c>
      <c r="D112" s="247">
        <v>0</v>
      </c>
      <c r="E112" s="138">
        <v>0</v>
      </c>
      <c r="F112" s="138">
        <v>0</v>
      </c>
      <c r="G112" s="138">
        <v>0</v>
      </c>
      <c r="H112" s="138">
        <v>0</v>
      </c>
      <c r="I112" s="138">
        <v>0</v>
      </c>
      <c r="J112" s="339">
        <v>0</v>
      </c>
      <c r="K112" s="339">
        <v>0</v>
      </c>
      <c r="L112" s="340">
        <v>0</v>
      </c>
      <c r="M112" s="340">
        <v>0</v>
      </c>
      <c r="N112" s="340">
        <v>0</v>
      </c>
      <c r="O112" s="340">
        <v>0</v>
      </c>
      <c r="P112" s="144">
        <v>0</v>
      </c>
      <c r="Q112" s="341">
        <v>0</v>
      </c>
      <c r="R112" s="342">
        <v>0</v>
      </c>
      <c r="S112" s="340">
        <v>0</v>
      </c>
      <c r="T112" s="340">
        <v>0</v>
      </c>
      <c r="U112" s="340">
        <v>0</v>
      </c>
      <c r="V112" s="340">
        <v>0</v>
      </c>
      <c r="W112" s="340">
        <v>0</v>
      </c>
      <c r="X112" s="343">
        <v>0</v>
      </c>
      <c r="Y112" s="344">
        <f t="shared" si="8"/>
        <v>0</v>
      </c>
      <c r="Z112" s="12">
        <f t="shared" si="8"/>
        <v>0</v>
      </c>
      <c r="AA112" s="12">
        <f t="shared" si="8"/>
        <v>0</v>
      </c>
      <c r="AB112" s="12">
        <f t="shared" si="8"/>
        <v>0</v>
      </c>
      <c r="AC112" s="12">
        <f t="shared" si="8"/>
        <v>0</v>
      </c>
      <c r="AD112" s="15">
        <f t="shared" si="8"/>
        <v>0</v>
      </c>
      <c r="AE112" s="12">
        <f t="shared" si="8"/>
        <v>0</v>
      </c>
      <c r="AF112" s="12">
        <f t="shared" si="10"/>
        <v>0</v>
      </c>
      <c r="AG112" s="12">
        <f t="shared" si="10"/>
        <v>0</v>
      </c>
      <c r="AH112" s="12">
        <f t="shared" si="10"/>
        <v>0</v>
      </c>
      <c r="AI112" s="12">
        <f t="shared" si="10"/>
        <v>0</v>
      </c>
      <c r="AJ112" s="12">
        <f t="shared" si="10"/>
        <v>0</v>
      </c>
      <c r="AK112" s="15">
        <f t="shared" si="10"/>
        <v>0</v>
      </c>
      <c r="AL112" s="343">
        <f t="shared" si="10"/>
        <v>0</v>
      </c>
    </row>
    <row r="113" spans="1:38" s="185" customFormat="1" ht="12.75" customHeight="1" x14ac:dyDescent="0.25">
      <c r="A113" s="348">
        <v>1082</v>
      </c>
      <c r="B113" s="338">
        <v>105</v>
      </c>
      <c r="C113" s="239" t="s">
        <v>1346</v>
      </c>
      <c r="D113" s="247">
        <v>0</v>
      </c>
      <c r="E113" s="138">
        <v>0</v>
      </c>
      <c r="F113" s="138">
        <v>0</v>
      </c>
      <c r="G113" s="138">
        <v>0</v>
      </c>
      <c r="H113" s="138">
        <v>0</v>
      </c>
      <c r="I113" s="138">
        <v>0</v>
      </c>
      <c r="J113" s="339">
        <v>0</v>
      </c>
      <c r="K113" s="339">
        <v>0</v>
      </c>
      <c r="L113" s="340">
        <v>0</v>
      </c>
      <c r="M113" s="340">
        <v>0</v>
      </c>
      <c r="N113" s="340">
        <v>0</v>
      </c>
      <c r="O113" s="340">
        <v>0</v>
      </c>
      <c r="P113" s="144">
        <v>0</v>
      </c>
      <c r="Q113" s="341">
        <v>0</v>
      </c>
      <c r="R113" s="342">
        <v>0</v>
      </c>
      <c r="S113" s="340">
        <v>0</v>
      </c>
      <c r="T113" s="340">
        <v>0</v>
      </c>
      <c r="U113" s="340">
        <v>0</v>
      </c>
      <c r="V113" s="340">
        <v>0</v>
      </c>
      <c r="W113" s="340">
        <v>0</v>
      </c>
      <c r="X113" s="343">
        <v>0</v>
      </c>
      <c r="Y113" s="344">
        <f t="shared" si="8"/>
        <v>0</v>
      </c>
      <c r="Z113" s="12">
        <f t="shared" si="8"/>
        <v>0</v>
      </c>
      <c r="AA113" s="12">
        <f t="shared" si="8"/>
        <v>0</v>
      </c>
      <c r="AB113" s="12">
        <f t="shared" si="8"/>
        <v>0</v>
      </c>
      <c r="AC113" s="12">
        <f t="shared" si="8"/>
        <v>0</v>
      </c>
      <c r="AD113" s="15">
        <f t="shared" si="8"/>
        <v>0</v>
      </c>
      <c r="AE113" s="12">
        <f t="shared" si="8"/>
        <v>0</v>
      </c>
      <c r="AF113" s="12">
        <f t="shared" si="10"/>
        <v>0</v>
      </c>
      <c r="AG113" s="12">
        <f t="shared" si="10"/>
        <v>0</v>
      </c>
      <c r="AH113" s="12">
        <f t="shared" si="10"/>
        <v>0</v>
      </c>
      <c r="AI113" s="12">
        <f t="shared" si="10"/>
        <v>0</v>
      </c>
      <c r="AJ113" s="12">
        <f t="shared" si="10"/>
        <v>0</v>
      </c>
      <c r="AK113" s="15">
        <f t="shared" si="10"/>
        <v>0</v>
      </c>
      <c r="AL113" s="343">
        <f t="shared" si="10"/>
        <v>0</v>
      </c>
    </row>
    <row r="114" spans="1:38" s="185" customFormat="1" ht="12.75" customHeight="1" x14ac:dyDescent="0.25">
      <c r="A114" s="348">
        <v>1083</v>
      </c>
      <c r="B114" s="338">
        <v>106</v>
      </c>
      <c r="C114" s="239" t="s">
        <v>1347</v>
      </c>
      <c r="D114" s="247">
        <v>0</v>
      </c>
      <c r="E114" s="138">
        <v>0</v>
      </c>
      <c r="F114" s="138">
        <v>0</v>
      </c>
      <c r="G114" s="138">
        <v>0</v>
      </c>
      <c r="H114" s="138">
        <v>0</v>
      </c>
      <c r="I114" s="138">
        <v>0</v>
      </c>
      <c r="J114" s="339">
        <v>0</v>
      </c>
      <c r="K114" s="339">
        <v>0</v>
      </c>
      <c r="L114" s="340">
        <v>0</v>
      </c>
      <c r="M114" s="340">
        <v>0</v>
      </c>
      <c r="N114" s="340">
        <v>0</v>
      </c>
      <c r="O114" s="340">
        <v>0</v>
      </c>
      <c r="P114" s="144">
        <v>0</v>
      </c>
      <c r="Q114" s="341">
        <v>0</v>
      </c>
      <c r="R114" s="342">
        <v>0</v>
      </c>
      <c r="S114" s="340">
        <v>0</v>
      </c>
      <c r="T114" s="340">
        <v>0</v>
      </c>
      <c r="U114" s="340">
        <v>0</v>
      </c>
      <c r="V114" s="340">
        <v>0</v>
      </c>
      <c r="W114" s="340">
        <v>0</v>
      </c>
      <c r="X114" s="343">
        <v>0</v>
      </c>
      <c r="Y114" s="344">
        <f t="shared" si="8"/>
        <v>0</v>
      </c>
      <c r="Z114" s="12">
        <f t="shared" si="8"/>
        <v>0</v>
      </c>
      <c r="AA114" s="12">
        <f t="shared" si="8"/>
        <v>0</v>
      </c>
      <c r="AB114" s="12">
        <f t="shared" si="8"/>
        <v>0</v>
      </c>
      <c r="AC114" s="12">
        <f t="shared" ref="AC114:AE145" si="11">V114-O114</f>
        <v>0</v>
      </c>
      <c r="AD114" s="15">
        <f t="shared" si="11"/>
        <v>0</v>
      </c>
      <c r="AE114" s="12">
        <f t="shared" si="11"/>
        <v>0</v>
      </c>
      <c r="AF114" s="12">
        <f t="shared" si="10"/>
        <v>0</v>
      </c>
      <c r="AG114" s="12">
        <f t="shared" si="10"/>
        <v>0</v>
      </c>
      <c r="AH114" s="12">
        <f t="shared" si="10"/>
        <v>0</v>
      </c>
      <c r="AI114" s="12">
        <f t="shared" si="10"/>
        <v>0</v>
      </c>
      <c r="AJ114" s="12">
        <f t="shared" si="10"/>
        <v>0</v>
      </c>
      <c r="AK114" s="15">
        <f t="shared" si="10"/>
        <v>0</v>
      </c>
      <c r="AL114" s="343">
        <f t="shared" si="10"/>
        <v>0</v>
      </c>
    </row>
    <row r="115" spans="1:38" s="185" customFormat="1" ht="12.75" customHeight="1" x14ac:dyDescent="0.25">
      <c r="A115" s="348">
        <v>1084</v>
      </c>
      <c r="B115" s="338">
        <v>107</v>
      </c>
      <c r="C115" s="239" t="s">
        <v>1348</v>
      </c>
      <c r="D115" s="247">
        <v>0</v>
      </c>
      <c r="E115" s="138">
        <v>0</v>
      </c>
      <c r="F115" s="138">
        <v>0</v>
      </c>
      <c r="G115" s="138">
        <v>0</v>
      </c>
      <c r="H115" s="138">
        <v>0</v>
      </c>
      <c r="I115" s="138">
        <v>0</v>
      </c>
      <c r="J115" s="339">
        <v>0</v>
      </c>
      <c r="K115" s="339">
        <v>0</v>
      </c>
      <c r="L115" s="340">
        <v>0</v>
      </c>
      <c r="M115" s="340">
        <v>0</v>
      </c>
      <c r="N115" s="340">
        <v>0</v>
      </c>
      <c r="O115" s="340">
        <v>0</v>
      </c>
      <c r="P115" s="144">
        <v>0</v>
      </c>
      <c r="Q115" s="341">
        <v>0</v>
      </c>
      <c r="R115" s="342">
        <v>0</v>
      </c>
      <c r="S115" s="340">
        <v>0</v>
      </c>
      <c r="T115" s="340">
        <v>0</v>
      </c>
      <c r="U115" s="340">
        <v>0</v>
      </c>
      <c r="V115" s="340">
        <v>0</v>
      </c>
      <c r="W115" s="340">
        <v>0</v>
      </c>
      <c r="X115" s="343">
        <v>0</v>
      </c>
      <c r="Y115" s="344">
        <f t="shared" ref="Y115:AE178" si="12">R115-K115</f>
        <v>0</v>
      </c>
      <c r="Z115" s="12">
        <f t="shared" si="12"/>
        <v>0</v>
      </c>
      <c r="AA115" s="12">
        <f t="shared" si="12"/>
        <v>0</v>
      </c>
      <c r="AB115" s="12">
        <f t="shared" si="12"/>
        <v>0</v>
      </c>
      <c r="AC115" s="12">
        <f t="shared" si="11"/>
        <v>0</v>
      </c>
      <c r="AD115" s="15">
        <f t="shared" si="11"/>
        <v>0</v>
      </c>
      <c r="AE115" s="12">
        <f t="shared" si="11"/>
        <v>0</v>
      </c>
      <c r="AF115" s="12">
        <f t="shared" si="10"/>
        <v>0</v>
      </c>
      <c r="AG115" s="12">
        <f t="shared" si="10"/>
        <v>0</v>
      </c>
      <c r="AH115" s="12">
        <f t="shared" si="10"/>
        <v>0</v>
      </c>
      <c r="AI115" s="12">
        <f t="shared" si="10"/>
        <v>0</v>
      </c>
      <c r="AJ115" s="12">
        <f t="shared" si="10"/>
        <v>0</v>
      </c>
      <c r="AK115" s="15">
        <f t="shared" si="10"/>
        <v>0</v>
      </c>
      <c r="AL115" s="343">
        <f t="shared" si="10"/>
        <v>0</v>
      </c>
    </row>
    <row r="116" spans="1:38" s="185" customFormat="1" ht="12.75" customHeight="1" x14ac:dyDescent="0.25">
      <c r="A116" s="348">
        <v>1085</v>
      </c>
      <c r="B116" s="338">
        <v>108</v>
      </c>
      <c r="C116" s="239" t="s">
        <v>1349</v>
      </c>
      <c r="D116" s="247">
        <v>0</v>
      </c>
      <c r="E116" s="138">
        <v>0</v>
      </c>
      <c r="F116" s="138">
        <v>0</v>
      </c>
      <c r="G116" s="138">
        <v>0</v>
      </c>
      <c r="H116" s="138">
        <v>0</v>
      </c>
      <c r="I116" s="138">
        <v>0</v>
      </c>
      <c r="J116" s="339">
        <v>0</v>
      </c>
      <c r="K116" s="339">
        <v>0</v>
      </c>
      <c r="L116" s="340">
        <v>0</v>
      </c>
      <c r="M116" s="340">
        <v>0</v>
      </c>
      <c r="N116" s="340">
        <v>0</v>
      </c>
      <c r="O116" s="340">
        <v>0</v>
      </c>
      <c r="P116" s="144">
        <v>0</v>
      </c>
      <c r="Q116" s="341">
        <v>0</v>
      </c>
      <c r="R116" s="342">
        <v>0</v>
      </c>
      <c r="S116" s="340">
        <v>0</v>
      </c>
      <c r="T116" s="340">
        <v>0</v>
      </c>
      <c r="U116" s="340">
        <v>0</v>
      </c>
      <c r="V116" s="340">
        <v>0</v>
      </c>
      <c r="W116" s="340">
        <v>0</v>
      </c>
      <c r="X116" s="343">
        <v>0</v>
      </c>
      <c r="Y116" s="344">
        <f t="shared" si="12"/>
        <v>0</v>
      </c>
      <c r="Z116" s="12">
        <f t="shared" si="12"/>
        <v>0</v>
      </c>
      <c r="AA116" s="12">
        <f t="shared" si="12"/>
        <v>0</v>
      </c>
      <c r="AB116" s="12">
        <f t="shared" si="12"/>
        <v>0</v>
      </c>
      <c r="AC116" s="12">
        <f t="shared" si="11"/>
        <v>0</v>
      </c>
      <c r="AD116" s="15">
        <f t="shared" si="11"/>
        <v>0</v>
      </c>
      <c r="AE116" s="12">
        <f t="shared" si="11"/>
        <v>0</v>
      </c>
      <c r="AF116" s="12">
        <f t="shared" si="10"/>
        <v>0</v>
      </c>
      <c r="AG116" s="12">
        <f t="shared" si="10"/>
        <v>0</v>
      </c>
      <c r="AH116" s="12">
        <f t="shared" si="10"/>
        <v>0</v>
      </c>
      <c r="AI116" s="12">
        <f t="shared" si="10"/>
        <v>0</v>
      </c>
      <c r="AJ116" s="12">
        <f t="shared" si="10"/>
        <v>0</v>
      </c>
      <c r="AK116" s="15">
        <f t="shared" si="10"/>
        <v>0</v>
      </c>
      <c r="AL116" s="343">
        <f t="shared" si="10"/>
        <v>0</v>
      </c>
    </row>
    <row r="117" spans="1:38" s="185" customFormat="1" ht="12.75" customHeight="1" x14ac:dyDescent="0.25">
      <c r="A117" s="348">
        <v>1086</v>
      </c>
      <c r="B117" s="338">
        <v>109</v>
      </c>
      <c r="C117" s="239" t="s">
        <v>1350</v>
      </c>
      <c r="D117" s="247">
        <v>0</v>
      </c>
      <c r="E117" s="138">
        <v>0</v>
      </c>
      <c r="F117" s="138">
        <v>0</v>
      </c>
      <c r="G117" s="138">
        <v>0</v>
      </c>
      <c r="H117" s="138">
        <v>0</v>
      </c>
      <c r="I117" s="138">
        <v>0</v>
      </c>
      <c r="J117" s="339">
        <v>0</v>
      </c>
      <c r="K117" s="339">
        <v>0</v>
      </c>
      <c r="L117" s="340">
        <v>0</v>
      </c>
      <c r="M117" s="340">
        <v>0</v>
      </c>
      <c r="N117" s="340">
        <v>0</v>
      </c>
      <c r="O117" s="340">
        <v>0</v>
      </c>
      <c r="P117" s="144">
        <v>0</v>
      </c>
      <c r="Q117" s="341">
        <v>0</v>
      </c>
      <c r="R117" s="342">
        <v>0</v>
      </c>
      <c r="S117" s="340">
        <v>0</v>
      </c>
      <c r="T117" s="340">
        <v>0</v>
      </c>
      <c r="U117" s="340">
        <v>0</v>
      </c>
      <c r="V117" s="340">
        <v>0</v>
      </c>
      <c r="W117" s="340">
        <v>0</v>
      </c>
      <c r="X117" s="343">
        <v>0</v>
      </c>
      <c r="Y117" s="344">
        <f t="shared" si="12"/>
        <v>0</v>
      </c>
      <c r="Z117" s="12">
        <f t="shared" si="12"/>
        <v>0</v>
      </c>
      <c r="AA117" s="12">
        <f t="shared" si="12"/>
        <v>0</v>
      </c>
      <c r="AB117" s="12">
        <f t="shared" si="12"/>
        <v>0</v>
      </c>
      <c r="AC117" s="12">
        <f t="shared" si="11"/>
        <v>0</v>
      </c>
      <c r="AD117" s="15">
        <f t="shared" si="11"/>
        <v>0</v>
      </c>
      <c r="AE117" s="12">
        <f t="shared" si="11"/>
        <v>0</v>
      </c>
      <c r="AF117" s="12">
        <f t="shared" si="10"/>
        <v>0</v>
      </c>
      <c r="AG117" s="12">
        <f t="shared" si="10"/>
        <v>0</v>
      </c>
      <c r="AH117" s="12">
        <f t="shared" si="10"/>
        <v>0</v>
      </c>
      <c r="AI117" s="12">
        <f t="shared" si="10"/>
        <v>0</v>
      </c>
      <c r="AJ117" s="12">
        <f t="shared" si="10"/>
        <v>0</v>
      </c>
      <c r="AK117" s="15">
        <f t="shared" si="10"/>
        <v>0</v>
      </c>
      <c r="AL117" s="343">
        <f t="shared" si="10"/>
        <v>0</v>
      </c>
    </row>
    <row r="118" spans="1:38" s="185" customFormat="1" ht="12.75" customHeight="1" x14ac:dyDescent="0.25">
      <c r="A118" s="337"/>
      <c r="B118" s="338">
        <v>110</v>
      </c>
      <c r="C118" s="239"/>
      <c r="D118" s="240"/>
      <c r="E118" s="138"/>
      <c r="F118" s="138"/>
      <c r="G118" s="138"/>
      <c r="H118" s="138"/>
      <c r="I118" s="138"/>
      <c r="J118" s="339"/>
      <c r="K118" s="339">
        <v>0</v>
      </c>
      <c r="L118" s="340"/>
      <c r="M118" s="340"/>
      <c r="N118" s="340"/>
      <c r="O118" s="340"/>
      <c r="P118" s="144">
        <v>0</v>
      </c>
      <c r="Q118" s="341"/>
      <c r="R118" s="342">
        <v>0</v>
      </c>
      <c r="S118" s="340"/>
      <c r="T118" s="340"/>
      <c r="U118" s="340"/>
      <c r="V118" s="340"/>
      <c r="W118" s="340">
        <v>0</v>
      </c>
      <c r="X118" s="343"/>
      <c r="Y118" s="344">
        <f t="shared" si="12"/>
        <v>0</v>
      </c>
      <c r="Z118" s="12"/>
      <c r="AA118" s="12"/>
      <c r="AB118" s="12"/>
      <c r="AC118" s="12"/>
      <c r="AD118" s="15">
        <f t="shared" si="11"/>
        <v>0</v>
      </c>
      <c r="AE118" s="12"/>
      <c r="AF118" s="12"/>
      <c r="AG118" s="12"/>
      <c r="AH118" s="12"/>
      <c r="AI118" s="12"/>
      <c r="AJ118" s="12"/>
      <c r="AK118" s="15">
        <f t="shared" ref="AK118:AL181" si="13">IF(P118=0,0,W118/P118*100)</f>
        <v>0</v>
      </c>
      <c r="AL118" s="343"/>
    </row>
    <row r="119" spans="1:38" s="185" customFormat="1" ht="12.75" customHeight="1" x14ac:dyDescent="0.25">
      <c r="A119" s="337"/>
      <c r="B119" s="338">
        <v>111</v>
      </c>
      <c r="C119" s="246" t="s">
        <v>1351</v>
      </c>
      <c r="D119" s="247">
        <v>6580</v>
      </c>
      <c r="E119" s="144">
        <v>1963.3</v>
      </c>
      <c r="F119" s="144">
        <v>1876.9</v>
      </c>
      <c r="G119" s="144">
        <v>0</v>
      </c>
      <c r="H119" s="144">
        <v>1530.5</v>
      </c>
      <c r="I119" s="144">
        <v>768.19999999999993</v>
      </c>
      <c r="J119" s="345">
        <v>441.1</v>
      </c>
      <c r="K119" s="345">
        <v>6580</v>
      </c>
      <c r="L119" s="144">
        <v>1963.3</v>
      </c>
      <c r="M119" s="144">
        <v>1876.9</v>
      </c>
      <c r="N119" s="144">
        <v>0</v>
      </c>
      <c r="O119" s="144">
        <v>1530.5</v>
      </c>
      <c r="P119" s="144">
        <v>768.19999999999993</v>
      </c>
      <c r="Q119" s="248">
        <v>441.1</v>
      </c>
      <c r="R119" s="342">
        <v>5368.7175999999999</v>
      </c>
      <c r="S119" s="144">
        <v>1654.4584</v>
      </c>
      <c r="T119" s="144">
        <v>1431.5989999999999</v>
      </c>
      <c r="U119" s="144">
        <v>0</v>
      </c>
      <c r="V119" s="144">
        <v>1218.2474</v>
      </c>
      <c r="W119" s="144">
        <v>725.09180000000003</v>
      </c>
      <c r="X119" s="248">
        <v>339.32100000000003</v>
      </c>
      <c r="Y119" s="344">
        <f t="shared" si="12"/>
        <v>-1211.2824000000001</v>
      </c>
      <c r="Z119" s="15">
        <f t="shared" si="12"/>
        <v>-308.84159999999997</v>
      </c>
      <c r="AA119" s="15">
        <f t="shared" si="12"/>
        <v>-445.30100000000016</v>
      </c>
      <c r="AB119" s="15">
        <f t="shared" si="12"/>
        <v>0</v>
      </c>
      <c r="AC119" s="15">
        <f t="shared" si="12"/>
        <v>-312.25260000000003</v>
      </c>
      <c r="AD119" s="15">
        <f t="shared" si="11"/>
        <v>-43.108199999999897</v>
      </c>
      <c r="AE119" s="15">
        <f t="shared" si="11"/>
        <v>-101.779</v>
      </c>
      <c r="AF119" s="15">
        <f t="shared" ref="AF119:AJ159" si="14">IF(K119=0,0,R119/K119*100)</f>
        <v>81.591452887537997</v>
      </c>
      <c r="AG119" s="15">
        <f t="shared" si="14"/>
        <v>84.269260938216277</v>
      </c>
      <c r="AH119" s="15">
        <f t="shared" si="14"/>
        <v>76.274655016250193</v>
      </c>
      <c r="AI119" s="15">
        <f t="shared" si="14"/>
        <v>0</v>
      </c>
      <c r="AJ119" s="15">
        <f t="shared" si="14"/>
        <v>79.598000653381249</v>
      </c>
      <c r="AK119" s="15">
        <f t="shared" si="13"/>
        <v>94.388414475397042</v>
      </c>
      <c r="AL119" s="346">
        <f t="shared" si="13"/>
        <v>76.926093856268423</v>
      </c>
    </row>
    <row r="120" spans="1:38" s="347" customFormat="1" ht="12.75" customHeight="1" x14ac:dyDescent="0.2">
      <c r="A120" s="337"/>
      <c r="B120" s="338">
        <v>112</v>
      </c>
      <c r="C120" s="246" t="s">
        <v>1265</v>
      </c>
      <c r="D120" s="247">
        <v>6528.7</v>
      </c>
      <c r="E120" s="144">
        <v>1963.3</v>
      </c>
      <c r="F120" s="144">
        <v>1876.9</v>
      </c>
      <c r="G120" s="144">
        <v>0</v>
      </c>
      <c r="H120" s="144">
        <v>1530.5</v>
      </c>
      <c r="I120" s="144">
        <v>716.9</v>
      </c>
      <c r="J120" s="345">
        <v>441.1</v>
      </c>
      <c r="K120" s="345">
        <v>6528.7</v>
      </c>
      <c r="L120" s="144">
        <v>1963.3</v>
      </c>
      <c r="M120" s="144">
        <v>1876.9</v>
      </c>
      <c r="N120" s="144">
        <v>0</v>
      </c>
      <c r="O120" s="144">
        <v>1530.5</v>
      </c>
      <c r="P120" s="144">
        <v>716.9</v>
      </c>
      <c r="Q120" s="248">
        <v>441.1</v>
      </c>
      <c r="R120" s="342">
        <v>5321.7869000000001</v>
      </c>
      <c r="S120" s="144">
        <v>1654.4584</v>
      </c>
      <c r="T120" s="144">
        <v>1431.5989999999999</v>
      </c>
      <c r="U120" s="144">
        <v>0</v>
      </c>
      <c r="V120" s="144">
        <v>1218.2474</v>
      </c>
      <c r="W120" s="144">
        <v>678.16110000000003</v>
      </c>
      <c r="X120" s="248">
        <v>339.32100000000003</v>
      </c>
      <c r="Y120" s="344">
        <f t="shared" si="12"/>
        <v>-1206.9130999999998</v>
      </c>
      <c r="Z120" s="15">
        <f t="shared" si="12"/>
        <v>-308.84159999999997</v>
      </c>
      <c r="AA120" s="15">
        <f t="shared" si="12"/>
        <v>-445.30100000000016</v>
      </c>
      <c r="AB120" s="15">
        <f t="shared" si="12"/>
        <v>0</v>
      </c>
      <c r="AC120" s="15">
        <f t="shared" si="12"/>
        <v>-312.25260000000003</v>
      </c>
      <c r="AD120" s="15">
        <f t="shared" si="11"/>
        <v>-38.738899999999944</v>
      </c>
      <c r="AE120" s="15">
        <f t="shared" si="11"/>
        <v>-101.779</v>
      </c>
      <c r="AF120" s="15">
        <f t="shared" si="14"/>
        <v>81.513730145358181</v>
      </c>
      <c r="AG120" s="15">
        <f t="shared" si="14"/>
        <v>84.269260938216277</v>
      </c>
      <c r="AH120" s="15">
        <f t="shared" si="14"/>
        <v>76.274655016250193</v>
      </c>
      <c r="AI120" s="15">
        <f t="shared" si="14"/>
        <v>0</v>
      </c>
      <c r="AJ120" s="15">
        <f t="shared" si="14"/>
        <v>79.598000653381249</v>
      </c>
      <c r="AK120" s="15">
        <f t="shared" si="13"/>
        <v>94.596331426977272</v>
      </c>
      <c r="AL120" s="346">
        <f t="shared" si="13"/>
        <v>76.926093856268423</v>
      </c>
    </row>
    <row r="121" spans="1:38" s="347" customFormat="1" ht="12.75" customHeight="1" x14ac:dyDescent="0.2">
      <c r="A121" s="337"/>
      <c r="B121" s="338">
        <v>113</v>
      </c>
      <c r="C121" s="246" t="s">
        <v>1266</v>
      </c>
      <c r="D121" s="247">
        <v>51.3</v>
      </c>
      <c r="E121" s="144">
        <v>0</v>
      </c>
      <c r="F121" s="144">
        <v>0</v>
      </c>
      <c r="G121" s="144">
        <v>0</v>
      </c>
      <c r="H121" s="144">
        <v>0</v>
      </c>
      <c r="I121" s="144">
        <v>51.3</v>
      </c>
      <c r="J121" s="345">
        <v>0</v>
      </c>
      <c r="K121" s="345">
        <v>51.3</v>
      </c>
      <c r="L121" s="144">
        <v>0</v>
      </c>
      <c r="M121" s="144">
        <v>0</v>
      </c>
      <c r="N121" s="144">
        <v>0</v>
      </c>
      <c r="O121" s="144">
        <v>0</v>
      </c>
      <c r="P121" s="144">
        <v>51.3</v>
      </c>
      <c r="Q121" s="248">
        <v>0</v>
      </c>
      <c r="R121" s="342">
        <v>46.930700000000002</v>
      </c>
      <c r="S121" s="144">
        <v>0</v>
      </c>
      <c r="T121" s="144">
        <v>0</v>
      </c>
      <c r="U121" s="144">
        <v>0</v>
      </c>
      <c r="V121" s="144">
        <v>0</v>
      </c>
      <c r="W121" s="144">
        <v>46.930700000000002</v>
      </c>
      <c r="X121" s="248">
        <v>0</v>
      </c>
      <c r="Y121" s="344">
        <f t="shared" si="12"/>
        <v>-4.3692999999999955</v>
      </c>
      <c r="Z121" s="15">
        <f t="shared" si="12"/>
        <v>0</v>
      </c>
      <c r="AA121" s="15">
        <f t="shared" si="12"/>
        <v>0</v>
      </c>
      <c r="AB121" s="15">
        <f t="shared" si="12"/>
        <v>0</v>
      </c>
      <c r="AC121" s="15">
        <f t="shared" si="12"/>
        <v>0</v>
      </c>
      <c r="AD121" s="15">
        <f t="shared" si="11"/>
        <v>-4.3692999999999955</v>
      </c>
      <c r="AE121" s="15">
        <f t="shared" si="11"/>
        <v>0</v>
      </c>
      <c r="AF121" s="15">
        <f t="shared" si="14"/>
        <v>91.482846003898644</v>
      </c>
      <c r="AG121" s="15">
        <f t="shared" si="14"/>
        <v>0</v>
      </c>
      <c r="AH121" s="15">
        <f t="shared" si="14"/>
        <v>0</v>
      </c>
      <c r="AI121" s="15">
        <f t="shared" si="14"/>
        <v>0</v>
      </c>
      <c r="AJ121" s="15">
        <f t="shared" si="14"/>
        <v>0</v>
      </c>
      <c r="AK121" s="15">
        <f t="shared" si="13"/>
        <v>91.482846003898644</v>
      </c>
      <c r="AL121" s="346">
        <f t="shared" si="13"/>
        <v>0</v>
      </c>
    </row>
    <row r="122" spans="1:38" s="185" customFormat="1" ht="12.75" customHeight="1" x14ac:dyDescent="0.25">
      <c r="A122" s="348">
        <v>1087</v>
      </c>
      <c r="B122" s="338">
        <v>114</v>
      </c>
      <c r="C122" s="239" t="s">
        <v>1291</v>
      </c>
      <c r="D122" s="247">
        <v>6528.7</v>
      </c>
      <c r="E122" s="138">
        <v>1963.3</v>
      </c>
      <c r="F122" s="138">
        <v>1876.9</v>
      </c>
      <c r="G122" s="138">
        <v>0</v>
      </c>
      <c r="H122" s="138">
        <v>1530.5</v>
      </c>
      <c r="I122" s="138">
        <v>716.9</v>
      </c>
      <c r="J122" s="339">
        <v>441.1</v>
      </c>
      <c r="K122" s="339">
        <v>6528.7</v>
      </c>
      <c r="L122" s="340">
        <v>1963.3</v>
      </c>
      <c r="M122" s="340">
        <v>1876.9</v>
      </c>
      <c r="N122" s="340">
        <v>0</v>
      </c>
      <c r="O122" s="340">
        <v>1530.5</v>
      </c>
      <c r="P122" s="144">
        <v>716.9</v>
      </c>
      <c r="Q122" s="341">
        <v>441.1</v>
      </c>
      <c r="R122" s="342">
        <v>5321.7869000000001</v>
      </c>
      <c r="S122" s="340">
        <v>1654.4584</v>
      </c>
      <c r="T122" s="340">
        <v>1431.5989999999999</v>
      </c>
      <c r="U122" s="340">
        <v>0</v>
      </c>
      <c r="V122" s="340">
        <v>1218.2474</v>
      </c>
      <c r="W122" s="340">
        <v>678.16110000000003</v>
      </c>
      <c r="X122" s="343">
        <v>339.32100000000003</v>
      </c>
      <c r="Y122" s="344">
        <f t="shared" si="12"/>
        <v>-1206.9130999999998</v>
      </c>
      <c r="Z122" s="12">
        <f t="shared" si="12"/>
        <v>-308.84159999999997</v>
      </c>
      <c r="AA122" s="12">
        <f t="shared" si="12"/>
        <v>-445.30100000000016</v>
      </c>
      <c r="AB122" s="12">
        <f t="shared" si="12"/>
        <v>0</v>
      </c>
      <c r="AC122" s="12">
        <f t="shared" si="12"/>
        <v>-312.25260000000003</v>
      </c>
      <c r="AD122" s="15">
        <f t="shared" si="11"/>
        <v>-38.738899999999944</v>
      </c>
      <c r="AE122" s="12">
        <f t="shared" si="11"/>
        <v>-101.779</v>
      </c>
      <c r="AF122" s="12">
        <f t="shared" si="14"/>
        <v>81.513730145358181</v>
      </c>
      <c r="AG122" s="12">
        <f t="shared" si="14"/>
        <v>84.269260938216277</v>
      </c>
      <c r="AH122" s="12">
        <f t="shared" si="14"/>
        <v>76.274655016250193</v>
      </c>
      <c r="AI122" s="12">
        <f t="shared" si="14"/>
        <v>0</v>
      </c>
      <c r="AJ122" s="12">
        <f t="shared" si="14"/>
        <v>79.598000653381249</v>
      </c>
      <c r="AK122" s="15">
        <f t="shared" si="13"/>
        <v>94.596331426977272</v>
      </c>
      <c r="AL122" s="343">
        <f t="shared" si="13"/>
        <v>76.926093856268423</v>
      </c>
    </row>
    <row r="123" spans="1:38" s="185" customFormat="1" ht="12.75" customHeight="1" x14ac:dyDescent="0.25">
      <c r="A123" s="348">
        <v>1088</v>
      </c>
      <c r="B123" s="338">
        <v>115</v>
      </c>
      <c r="C123" s="239" t="s">
        <v>1352</v>
      </c>
      <c r="D123" s="247">
        <v>0</v>
      </c>
      <c r="E123" s="138">
        <v>0</v>
      </c>
      <c r="F123" s="138">
        <v>0</v>
      </c>
      <c r="G123" s="138">
        <v>0</v>
      </c>
      <c r="H123" s="138">
        <v>0</v>
      </c>
      <c r="I123" s="138">
        <v>0</v>
      </c>
      <c r="J123" s="339">
        <v>0</v>
      </c>
      <c r="K123" s="339">
        <v>0</v>
      </c>
      <c r="L123" s="340">
        <v>0</v>
      </c>
      <c r="M123" s="340">
        <v>0</v>
      </c>
      <c r="N123" s="340">
        <v>0</v>
      </c>
      <c r="O123" s="340">
        <v>0</v>
      </c>
      <c r="P123" s="144">
        <v>0</v>
      </c>
      <c r="Q123" s="341">
        <v>0</v>
      </c>
      <c r="R123" s="342">
        <v>0</v>
      </c>
      <c r="S123" s="340">
        <v>0</v>
      </c>
      <c r="T123" s="340">
        <v>0</v>
      </c>
      <c r="U123" s="340">
        <v>0</v>
      </c>
      <c r="V123" s="340">
        <v>0</v>
      </c>
      <c r="W123" s="340">
        <v>0</v>
      </c>
      <c r="X123" s="343">
        <v>0</v>
      </c>
      <c r="Y123" s="344">
        <f t="shared" si="12"/>
        <v>0</v>
      </c>
      <c r="Z123" s="12">
        <f t="shared" si="12"/>
        <v>0</v>
      </c>
      <c r="AA123" s="12">
        <f t="shared" si="12"/>
        <v>0</v>
      </c>
      <c r="AB123" s="12">
        <f t="shared" si="12"/>
        <v>0</v>
      </c>
      <c r="AC123" s="12">
        <f t="shared" si="12"/>
        <v>0</v>
      </c>
      <c r="AD123" s="15">
        <f t="shared" si="11"/>
        <v>0</v>
      </c>
      <c r="AE123" s="12">
        <f t="shared" si="11"/>
        <v>0</v>
      </c>
      <c r="AF123" s="12">
        <f t="shared" si="14"/>
        <v>0</v>
      </c>
      <c r="AG123" s="12">
        <f t="shared" si="14"/>
        <v>0</v>
      </c>
      <c r="AH123" s="12">
        <f t="shared" si="14"/>
        <v>0</v>
      </c>
      <c r="AI123" s="12">
        <f t="shared" si="14"/>
        <v>0</v>
      </c>
      <c r="AJ123" s="12">
        <f t="shared" si="14"/>
        <v>0</v>
      </c>
      <c r="AK123" s="15">
        <f t="shared" si="13"/>
        <v>0</v>
      </c>
      <c r="AL123" s="343">
        <f t="shared" si="13"/>
        <v>0</v>
      </c>
    </row>
    <row r="124" spans="1:38" s="185" customFormat="1" ht="12.75" customHeight="1" x14ac:dyDescent="0.25">
      <c r="A124" s="348">
        <v>1089</v>
      </c>
      <c r="B124" s="338">
        <v>116</v>
      </c>
      <c r="C124" s="239" t="s">
        <v>1353</v>
      </c>
      <c r="D124" s="247">
        <v>0</v>
      </c>
      <c r="E124" s="138">
        <v>0</v>
      </c>
      <c r="F124" s="138">
        <v>0</v>
      </c>
      <c r="G124" s="138">
        <v>0</v>
      </c>
      <c r="H124" s="138">
        <v>0</v>
      </c>
      <c r="I124" s="138">
        <v>0</v>
      </c>
      <c r="J124" s="339">
        <v>0</v>
      </c>
      <c r="K124" s="339">
        <v>0</v>
      </c>
      <c r="L124" s="340">
        <v>0</v>
      </c>
      <c r="M124" s="340">
        <v>0</v>
      </c>
      <c r="N124" s="340">
        <v>0</v>
      </c>
      <c r="O124" s="340">
        <v>0</v>
      </c>
      <c r="P124" s="144">
        <v>0</v>
      </c>
      <c r="Q124" s="341">
        <v>0</v>
      </c>
      <c r="R124" s="342">
        <v>0</v>
      </c>
      <c r="S124" s="340">
        <v>0</v>
      </c>
      <c r="T124" s="340">
        <v>0</v>
      </c>
      <c r="U124" s="340">
        <v>0</v>
      </c>
      <c r="V124" s="340">
        <v>0</v>
      </c>
      <c r="W124" s="340">
        <v>0</v>
      </c>
      <c r="X124" s="343">
        <v>0</v>
      </c>
      <c r="Y124" s="344">
        <f t="shared" si="12"/>
        <v>0</v>
      </c>
      <c r="Z124" s="12">
        <f t="shared" si="12"/>
        <v>0</v>
      </c>
      <c r="AA124" s="12">
        <f t="shared" si="12"/>
        <v>0</v>
      </c>
      <c r="AB124" s="12">
        <f t="shared" si="12"/>
        <v>0</v>
      </c>
      <c r="AC124" s="12">
        <f t="shared" si="12"/>
        <v>0</v>
      </c>
      <c r="AD124" s="15">
        <f t="shared" si="11"/>
        <v>0</v>
      </c>
      <c r="AE124" s="12">
        <f t="shared" si="11"/>
        <v>0</v>
      </c>
      <c r="AF124" s="12">
        <f t="shared" si="14"/>
        <v>0</v>
      </c>
      <c r="AG124" s="12">
        <f t="shared" si="14"/>
        <v>0</v>
      </c>
      <c r="AH124" s="12">
        <f t="shared" si="14"/>
        <v>0</v>
      </c>
      <c r="AI124" s="12">
        <f t="shared" si="14"/>
        <v>0</v>
      </c>
      <c r="AJ124" s="12">
        <f t="shared" si="14"/>
        <v>0</v>
      </c>
      <c r="AK124" s="15">
        <f t="shared" si="13"/>
        <v>0</v>
      </c>
      <c r="AL124" s="343">
        <f t="shared" si="13"/>
        <v>0</v>
      </c>
    </row>
    <row r="125" spans="1:38" s="185" customFormat="1" ht="12.75" customHeight="1" x14ac:dyDescent="0.25">
      <c r="A125" s="348">
        <v>1090</v>
      </c>
      <c r="B125" s="338">
        <v>117</v>
      </c>
      <c r="C125" s="239" t="s">
        <v>1354</v>
      </c>
      <c r="D125" s="247">
        <v>0</v>
      </c>
      <c r="E125" s="138">
        <v>0</v>
      </c>
      <c r="F125" s="138">
        <v>0</v>
      </c>
      <c r="G125" s="138">
        <v>0</v>
      </c>
      <c r="H125" s="138">
        <v>0</v>
      </c>
      <c r="I125" s="138">
        <v>0</v>
      </c>
      <c r="J125" s="339">
        <v>0</v>
      </c>
      <c r="K125" s="339">
        <v>0</v>
      </c>
      <c r="L125" s="340">
        <v>0</v>
      </c>
      <c r="M125" s="340">
        <v>0</v>
      </c>
      <c r="N125" s="340">
        <v>0</v>
      </c>
      <c r="O125" s="340">
        <v>0</v>
      </c>
      <c r="P125" s="144">
        <v>0</v>
      </c>
      <c r="Q125" s="341">
        <v>0</v>
      </c>
      <c r="R125" s="342">
        <v>0</v>
      </c>
      <c r="S125" s="340">
        <v>0</v>
      </c>
      <c r="T125" s="340">
        <v>0</v>
      </c>
      <c r="U125" s="340">
        <v>0</v>
      </c>
      <c r="V125" s="340">
        <v>0</v>
      </c>
      <c r="W125" s="340">
        <v>0</v>
      </c>
      <c r="X125" s="343">
        <v>0</v>
      </c>
      <c r="Y125" s="344">
        <f t="shared" si="12"/>
        <v>0</v>
      </c>
      <c r="Z125" s="12">
        <f t="shared" si="12"/>
        <v>0</v>
      </c>
      <c r="AA125" s="12">
        <f t="shared" si="12"/>
        <v>0</v>
      </c>
      <c r="AB125" s="12">
        <f t="shared" si="12"/>
        <v>0</v>
      </c>
      <c r="AC125" s="12">
        <f t="shared" si="12"/>
        <v>0</v>
      </c>
      <c r="AD125" s="15">
        <f t="shared" si="11"/>
        <v>0</v>
      </c>
      <c r="AE125" s="12">
        <f t="shared" si="11"/>
        <v>0</v>
      </c>
      <c r="AF125" s="12">
        <f t="shared" si="14"/>
        <v>0</v>
      </c>
      <c r="AG125" s="12">
        <f t="shared" si="14"/>
        <v>0</v>
      </c>
      <c r="AH125" s="12">
        <f t="shared" si="14"/>
        <v>0</v>
      </c>
      <c r="AI125" s="12">
        <f t="shared" si="14"/>
        <v>0</v>
      </c>
      <c r="AJ125" s="12">
        <f t="shared" si="14"/>
        <v>0</v>
      </c>
      <c r="AK125" s="15">
        <f t="shared" si="13"/>
        <v>0</v>
      </c>
      <c r="AL125" s="343">
        <f t="shared" si="13"/>
        <v>0</v>
      </c>
    </row>
    <row r="126" spans="1:38" s="185" customFormat="1" ht="12.75" customHeight="1" x14ac:dyDescent="0.25">
      <c r="A126" s="348">
        <v>1091</v>
      </c>
      <c r="B126" s="338">
        <v>118</v>
      </c>
      <c r="C126" s="239" t="s">
        <v>1355</v>
      </c>
      <c r="D126" s="247">
        <v>0</v>
      </c>
      <c r="E126" s="138">
        <v>0</v>
      </c>
      <c r="F126" s="138">
        <v>0</v>
      </c>
      <c r="G126" s="138">
        <v>0</v>
      </c>
      <c r="H126" s="138">
        <v>0</v>
      </c>
      <c r="I126" s="138">
        <v>0</v>
      </c>
      <c r="J126" s="339">
        <v>0</v>
      </c>
      <c r="K126" s="339">
        <v>0</v>
      </c>
      <c r="L126" s="340">
        <v>0</v>
      </c>
      <c r="M126" s="340">
        <v>0</v>
      </c>
      <c r="N126" s="340">
        <v>0</v>
      </c>
      <c r="O126" s="340">
        <v>0</v>
      </c>
      <c r="P126" s="144">
        <v>0</v>
      </c>
      <c r="Q126" s="341">
        <v>0</v>
      </c>
      <c r="R126" s="342">
        <v>0</v>
      </c>
      <c r="S126" s="340">
        <v>0</v>
      </c>
      <c r="T126" s="340">
        <v>0</v>
      </c>
      <c r="U126" s="340">
        <v>0</v>
      </c>
      <c r="V126" s="340">
        <v>0</v>
      </c>
      <c r="W126" s="340">
        <v>0</v>
      </c>
      <c r="X126" s="343">
        <v>0</v>
      </c>
      <c r="Y126" s="344">
        <f t="shared" si="12"/>
        <v>0</v>
      </c>
      <c r="Z126" s="12">
        <f t="shared" si="12"/>
        <v>0</v>
      </c>
      <c r="AA126" s="12">
        <f t="shared" si="12"/>
        <v>0</v>
      </c>
      <c r="AB126" s="12">
        <f t="shared" si="12"/>
        <v>0</v>
      </c>
      <c r="AC126" s="12">
        <f t="shared" si="12"/>
        <v>0</v>
      </c>
      <c r="AD126" s="15">
        <f t="shared" si="11"/>
        <v>0</v>
      </c>
      <c r="AE126" s="12">
        <f t="shared" si="11"/>
        <v>0</v>
      </c>
      <c r="AF126" s="12">
        <f t="shared" si="14"/>
        <v>0</v>
      </c>
      <c r="AG126" s="12">
        <f t="shared" si="14"/>
        <v>0</v>
      </c>
      <c r="AH126" s="12">
        <f t="shared" si="14"/>
        <v>0</v>
      </c>
      <c r="AI126" s="12">
        <f t="shared" si="14"/>
        <v>0</v>
      </c>
      <c r="AJ126" s="12">
        <f t="shared" si="14"/>
        <v>0</v>
      </c>
      <c r="AK126" s="15">
        <f t="shared" si="13"/>
        <v>0</v>
      </c>
      <c r="AL126" s="343">
        <f t="shared" si="13"/>
        <v>0</v>
      </c>
    </row>
    <row r="127" spans="1:38" s="185" customFormat="1" ht="12.75" customHeight="1" x14ac:dyDescent="0.25">
      <c r="A127" s="348">
        <v>1092</v>
      </c>
      <c r="B127" s="338">
        <v>119</v>
      </c>
      <c r="C127" s="239" t="s">
        <v>1356</v>
      </c>
      <c r="D127" s="247">
        <v>0</v>
      </c>
      <c r="E127" s="138">
        <v>0</v>
      </c>
      <c r="F127" s="138">
        <v>0</v>
      </c>
      <c r="G127" s="138">
        <v>0</v>
      </c>
      <c r="H127" s="138">
        <v>0</v>
      </c>
      <c r="I127" s="138">
        <v>0</v>
      </c>
      <c r="J127" s="339">
        <v>0</v>
      </c>
      <c r="K127" s="339">
        <v>0</v>
      </c>
      <c r="L127" s="340">
        <v>0</v>
      </c>
      <c r="M127" s="340">
        <v>0</v>
      </c>
      <c r="N127" s="340">
        <v>0</v>
      </c>
      <c r="O127" s="340">
        <v>0</v>
      </c>
      <c r="P127" s="144">
        <v>0</v>
      </c>
      <c r="Q127" s="341">
        <v>0</v>
      </c>
      <c r="R127" s="342">
        <v>0</v>
      </c>
      <c r="S127" s="340">
        <v>0</v>
      </c>
      <c r="T127" s="340">
        <v>0</v>
      </c>
      <c r="U127" s="340">
        <v>0</v>
      </c>
      <c r="V127" s="340">
        <v>0</v>
      </c>
      <c r="W127" s="340">
        <v>0</v>
      </c>
      <c r="X127" s="343">
        <v>0</v>
      </c>
      <c r="Y127" s="344">
        <f t="shared" si="12"/>
        <v>0</v>
      </c>
      <c r="Z127" s="12">
        <f t="shared" si="12"/>
        <v>0</v>
      </c>
      <c r="AA127" s="12">
        <f t="shared" si="12"/>
        <v>0</v>
      </c>
      <c r="AB127" s="12">
        <f t="shared" si="12"/>
        <v>0</v>
      </c>
      <c r="AC127" s="12">
        <f t="shared" si="12"/>
        <v>0</v>
      </c>
      <c r="AD127" s="15">
        <f t="shared" si="11"/>
        <v>0</v>
      </c>
      <c r="AE127" s="12">
        <f t="shared" si="11"/>
        <v>0</v>
      </c>
      <c r="AF127" s="12">
        <f t="shared" si="14"/>
        <v>0</v>
      </c>
      <c r="AG127" s="12">
        <f t="shared" si="14"/>
        <v>0</v>
      </c>
      <c r="AH127" s="12">
        <f t="shared" si="14"/>
        <v>0</v>
      </c>
      <c r="AI127" s="12">
        <f t="shared" si="14"/>
        <v>0</v>
      </c>
      <c r="AJ127" s="12">
        <f t="shared" si="14"/>
        <v>0</v>
      </c>
      <c r="AK127" s="15">
        <f t="shared" si="13"/>
        <v>0</v>
      </c>
      <c r="AL127" s="343">
        <f t="shared" si="13"/>
        <v>0</v>
      </c>
    </row>
    <row r="128" spans="1:38" s="185" customFormat="1" ht="12.75" customHeight="1" x14ac:dyDescent="0.25">
      <c r="A128" s="348">
        <v>1093</v>
      </c>
      <c r="B128" s="338">
        <v>120</v>
      </c>
      <c r="C128" s="239" t="s">
        <v>1357</v>
      </c>
      <c r="D128" s="247">
        <v>0</v>
      </c>
      <c r="E128" s="138">
        <v>0</v>
      </c>
      <c r="F128" s="138">
        <v>0</v>
      </c>
      <c r="G128" s="138">
        <v>0</v>
      </c>
      <c r="H128" s="138">
        <v>0</v>
      </c>
      <c r="I128" s="138">
        <v>0</v>
      </c>
      <c r="J128" s="339">
        <v>0</v>
      </c>
      <c r="K128" s="339">
        <v>0</v>
      </c>
      <c r="L128" s="340">
        <v>0</v>
      </c>
      <c r="M128" s="340">
        <v>0</v>
      </c>
      <c r="N128" s="340">
        <v>0</v>
      </c>
      <c r="O128" s="340">
        <v>0</v>
      </c>
      <c r="P128" s="144">
        <v>0</v>
      </c>
      <c r="Q128" s="341">
        <v>0</v>
      </c>
      <c r="R128" s="342">
        <v>0</v>
      </c>
      <c r="S128" s="340">
        <v>0</v>
      </c>
      <c r="T128" s="340">
        <v>0</v>
      </c>
      <c r="U128" s="340">
        <v>0</v>
      </c>
      <c r="V128" s="340">
        <v>0</v>
      </c>
      <c r="W128" s="340">
        <v>0</v>
      </c>
      <c r="X128" s="343">
        <v>0</v>
      </c>
      <c r="Y128" s="344">
        <f t="shared" si="12"/>
        <v>0</v>
      </c>
      <c r="Z128" s="12">
        <f t="shared" si="12"/>
        <v>0</v>
      </c>
      <c r="AA128" s="12">
        <f t="shared" si="12"/>
        <v>0</v>
      </c>
      <c r="AB128" s="12">
        <f t="shared" si="12"/>
        <v>0</v>
      </c>
      <c r="AC128" s="12">
        <f t="shared" si="12"/>
        <v>0</v>
      </c>
      <c r="AD128" s="15">
        <f t="shared" si="11"/>
        <v>0</v>
      </c>
      <c r="AE128" s="12">
        <f t="shared" si="11"/>
        <v>0</v>
      </c>
      <c r="AF128" s="12">
        <f t="shared" si="14"/>
        <v>0</v>
      </c>
      <c r="AG128" s="12">
        <f t="shared" si="14"/>
        <v>0</v>
      </c>
      <c r="AH128" s="12">
        <f t="shared" si="14"/>
        <v>0</v>
      </c>
      <c r="AI128" s="12">
        <f t="shared" si="14"/>
        <v>0</v>
      </c>
      <c r="AJ128" s="12">
        <f t="shared" si="14"/>
        <v>0</v>
      </c>
      <c r="AK128" s="15">
        <f t="shared" si="13"/>
        <v>0</v>
      </c>
      <c r="AL128" s="343">
        <f t="shared" si="13"/>
        <v>0</v>
      </c>
    </row>
    <row r="129" spans="1:38" s="185" customFormat="1" ht="12.75" customHeight="1" x14ac:dyDescent="0.25">
      <c r="A129" s="348">
        <v>1094</v>
      </c>
      <c r="B129" s="338">
        <v>121</v>
      </c>
      <c r="C129" s="239" t="s">
        <v>1358</v>
      </c>
      <c r="D129" s="247">
        <v>0</v>
      </c>
      <c r="E129" s="138">
        <v>0</v>
      </c>
      <c r="F129" s="138">
        <v>0</v>
      </c>
      <c r="G129" s="138">
        <v>0</v>
      </c>
      <c r="H129" s="138">
        <v>0</v>
      </c>
      <c r="I129" s="138">
        <v>0</v>
      </c>
      <c r="J129" s="339">
        <v>0</v>
      </c>
      <c r="K129" s="339">
        <v>0</v>
      </c>
      <c r="L129" s="340">
        <v>0</v>
      </c>
      <c r="M129" s="340">
        <v>0</v>
      </c>
      <c r="N129" s="340">
        <v>0</v>
      </c>
      <c r="O129" s="340">
        <v>0</v>
      </c>
      <c r="P129" s="144">
        <v>0</v>
      </c>
      <c r="Q129" s="341">
        <v>0</v>
      </c>
      <c r="R129" s="342">
        <v>0</v>
      </c>
      <c r="S129" s="340">
        <v>0</v>
      </c>
      <c r="T129" s="340">
        <v>0</v>
      </c>
      <c r="U129" s="340">
        <v>0</v>
      </c>
      <c r="V129" s="340">
        <v>0</v>
      </c>
      <c r="W129" s="340">
        <v>0</v>
      </c>
      <c r="X129" s="343">
        <v>0</v>
      </c>
      <c r="Y129" s="344">
        <f t="shared" si="12"/>
        <v>0</v>
      </c>
      <c r="Z129" s="12">
        <f t="shared" si="12"/>
        <v>0</v>
      </c>
      <c r="AA129" s="12">
        <f t="shared" si="12"/>
        <v>0</v>
      </c>
      <c r="AB129" s="12">
        <f t="shared" si="12"/>
        <v>0</v>
      </c>
      <c r="AC129" s="12">
        <f t="shared" si="12"/>
        <v>0</v>
      </c>
      <c r="AD129" s="15">
        <f t="shared" si="11"/>
        <v>0</v>
      </c>
      <c r="AE129" s="12">
        <f t="shared" si="11"/>
        <v>0</v>
      </c>
      <c r="AF129" s="12">
        <f t="shared" si="14"/>
        <v>0</v>
      </c>
      <c r="AG129" s="12">
        <f t="shared" si="14"/>
        <v>0</v>
      </c>
      <c r="AH129" s="12">
        <f t="shared" si="14"/>
        <v>0</v>
      </c>
      <c r="AI129" s="12">
        <f t="shared" si="14"/>
        <v>0</v>
      </c>
      <c r="AJ129" s="12">
        <f t="shared" si="14"/>
        <v>0</v>
      </c>
      <c r="AK129" s="15">
        <f t="shared" si="13"/>
        <v>0</v>
      </c>
      <c r="AL129" s="343">
        <f t="shared" si="13"/>
        <v>0</v>
      </c>
    </row>
    <row r="130" spans="1:38" s="185" customFormat="1" ht="12.75" customHeight="1" x14ac:dyDescent="0.25">
      <c r="A130" s="348">
        <v>1095</v>
      </c>
      <c r="B130" s="338">
        <v>122</v>
      </c>
      <c r="C130" s="239" t="s">
        <v>1359</v>
      </c>
      <c r="D130" s="247">
        <v>0</v>
      </c>
      <c r="E130" s="138">
        <v>0</v>
      </c>
      <c r="F130" s="138">
        <v>0</v>
      </c>
      <c r="G130" s="138">
        <v>0</v>
      </c>
      <c r="H130" s="138">
        <v>0</v>
      </c>
      <c r="I130" s="138">
        <v>0</v>
      </c>
      <c r="J130" s="339">
        <v>0</v>
      </c>
      <c r="K130" s="339">
        <v>0</v>
      </c>
      <c r="L130" s="340">
        <v>0</v>
      </c>
      <c r="M130" s="340">
        <v>0</v>
      </c>
      <c r="N130" s="340">
        <v>0</v>
      </c>
      <c r="O130" s="340">
        <v>0</v>
      </c>
      <c r="P130" s="144">
        <v>0</v>
      </c>
      <c r="Q130" s="341">
        <v>0</v>
      </c>
      <c r="R130" s="342">
        <v>0</v>
      </c>
      <c r="S130" s="340">
        <v>0</v>
      </c>
      <c r="T130" s="340">
        <v>0</v>
      </c>
      <c r="U130" s="340">
        <v>0</v>
      </c>
      <c r="V130" s="340">
        <v>0</v>
      </c>
      <c r="W130" s="340">
        <v>0</v>
      </c>
      <c r="X130" s="343">
        <v>0</v>
      </c>
      <c r="Y130" s="344">
        <f t="shared" si="12"/>
        <v>0</v>
      </c>
      <c r="Z130" s="12">
        <f t="shared" si="12"/>
        <v>0</v>
      </c>
      <c r="AA130" s="12">
        <f t="shared" si="12"/>
        <v>0</v>
      </c>
      <c r="AB130" s="12">
        <f t="shared" si="12"/>
        <v>0</v>
      </c>
      <c r="AC130" s="12">
        <f t="shared" si="12"/>
        <v>0</v>
      </c>
      <c r="AD130" s="15">
        <f t="shared" si="11"/>
        <v>0</v>
      </c>
      <c r="AE130" s="12">
        <f t="shared" si="11"/>
        <v>0</v>
      </c>
      <c r="AF130" s="12">
        <f t="shared" si="14"/>
        <v>0</v>
      </c>
      <c r="AG130" s="12">
        <f t="shared" si="14"/>
        <v>0</v>
      </c>
      <c r="AH130" s="12">
        <f t="shared" si="14"/>
        <v>0</v>
      </c>
      <c r="AI130" s="12">
        <f t="shared" si="14"/>
        <v>0</v>
      </c>
      <c r="AJ130" s="12">
        <f t="shared" si="14"/>
        <v>0</v>
      </c>
      <c r="AK130" s="15">
        <f t="shared" si="13"/>
        <v>0</v>
      </c>
      <c r="AL130" s="343">
        <f t="shared" si="13"/>
        <v>0</v>
      </c>
    </row>
    <row r="131" spans="1:38" s="185" customFormat="1" ht="12.75" customHeight="1" x14ac:dyDescent="0.25">
      <c r="A131" s="348">
        <v>1096</v>
      </c>
      <c r="B131" s="338">
        <v>123</v>
      </c>
      <c r="C131" s="239" t="s">
        <v>1360</v>
      </c>
      <c r="D131" s="247">
        <v>0</v>
      </c>
      <c r="E131" s="138">
        <v>0</v>
      </c>
      <c r="F131" s="138">
        <v>0</v>
      </c>
      <c r="G131" s="138">
        <v>0</v>
      </c>
      <c r="H131" s="138">
        <v>0</v>
      </c>
      <c r="I131" s="138">
        <v>0</v>
      </c>
      <c r="J131" s="339">
        <v>0</v>
      </c>
      <c r="K131" s="339">
        <v>0</v>
      </c>
      <c r="L131" s="340">
        <v>0</v>
      </c>
      <c r="M131" s="340">
        <v>0</v>
      </c>
      <c r="N131" s="340">
        <v>0</v>
      </c>
      <c r="O131" s="340">
        <v>0</v>
      </c>
      <c r="P131" s="144">
        <v>0</v>
      </c>
      <c r="Q131" s="341">
        <v>0</v>
      </c>
      <c r="R131" s="342">
        <v>0</v>
      </c>
      <c r="S131" s="340">
        <v>0</v>
      </c>
      <c r="T131" s="340">
        <v>0</v>
      </c>
      <c r="U131" s="340">
        <v>0</v>
      </c>
      <c r="V131" s="340">
        <v>0</v>
      </c>
      <c r="W131" s="340">
        <v>0</v>
      </c>
      <c r="X131" s="343">
        <v>0</v>
      </c>
      <c r="Y131" s="344">
        <f t="shared" si="12"/>
        <v>0</v>
      </c>
      <c r="Z131" s="12">
        <f t="shared" si="12"/>
        <v>0</v>
      </c>
      <c r="AA131" s="12">
        <f t="shared" si="12"/>
        <v>0</v>
      </c>
      <c r="AB131" s="12">
        <f t="shared" si="12"/>
        <v>0</v>
      </c>
      <c r="AC131" s="12">
        <f t="shared" si="12"/>
        <v>0</v>
      </c>
      <c r="AD131" s="15">
        <f t="shared" si="11"/>
        <v>0</v>
      </c>
      <c r="AE131" s="12">
        <f t="shared" si="11"/>
        <v>0</v>
      </c>
      <c r="AF131" s="12">
        <f t="shared" si="14"/>
        <v>0</v>
      </c>
      <c r="AG131" s="12">
        <f t="shared" si="14"/>
        <v>0</v>
      </c>
      <c r="AH131" s="12">
        <f t="shared" si="14"/>
        <v>0</v>
      </c>
      <c r="AI131" s="12">
        <f t="shared" si="14"/>
        <v>0</v>
      </c>
      <c r="AJ131" s="12">
        <f t="shared" si="14"/>
        <v>0</v>
      </c>
      <c r="AK131" s="15">
        <f t="shared" si="13"/>
        <v>0</v>
      </c>
      <c r="AL131" s="343">
        <f t="shared" si="13"/>
        <v>0</v>
      </c>
    </row>
    <row r="132" spans="1:38" s="185" customFormat="1" ht="12.75" customHeight="1" x14ac:dyDescent="0.25">
      <c r="A132" s="348">
        <v>1098</v>
      </c>
      <c r="B132" s="338">
        <v>124</v>
      </c>
      <c r="C132" s="239" t="s">
        <v>1361</v>
      </c>
      <c r="D132" s="247">
        <v>0</v>
      </c>
      <c r="E132" s="138">
        <v>0</v>
      </c>
      <c r="F132" s="138">
        <v>0</v>
      </c>
      <c r="G132" s="138">
        <v>0</v>
      </c>
      <c r="H132" s="138">
        <v>0</v>
      </c>
      <c r="I132" s="138">
        <v>0</v>
      </c>
      <c r="J132" s="339">
        <v>0</v>
      </c>
      <c r="K132" s="339">
        <v>0</v>
      </c>
      <c r="L132" s="340">
        <v>0</v>
      </c>
      <c r="M132" s="340">
        <v>0</v>
      </c>
      <c r="N132" s="340">
        <v>0</v>
      </c>
      <c r="O132" s="340">
        <v>0</v>
      </c>
      <c r="P132" s="144">
        <v>0</v>
      </c>
      <c r="Q132" s="341">
        <v>0</v>
      </c>
      <c r="R132" s="342">
        <v>0</v>
      </c>
      <c r="S132" s="340">
        <v>0</v>
      </c>
      <c r="T132" s="340">
        <v>0</v>
      </c>
      <c r="U132" s="340">
        <v>0</v>
      </c>
      <c r="V132" s="340">
        <v>0</v>
      </c>
      <c r="W132" s="340">
        <v>0</v>
      </c>
      <c r="X132" s="343">
        <v>0</v>
      </c>
      <c r="Y132" s="344">
        <f t="shared" si="12"/>
        <v>0</v>
      </c>
      <c r="Z132" s="12">
        <f t="shared" si="12"/>
        <v>0</v>
      </c>
      <c r="AA132" s="12">
        <f t="shared" si="12"/>
        <v>0</v>
      </c>
      <c r="AB132" s="12">
        <f t="shared" si="12"/>
        <v>0</v>
      </c>
      <c r="AC132" s="12">
        <f t="shared" si="12"/>
        <v>0</v>
      </c>
      <c r="AD132" s="15">
        <f t="shared" si="11"/>
        <v>0</v>
      </c>
      <c r="AE132" s="12">
        <f t="shared" si="11"/>
        <v>0</v>
      </c>
      <c r="AF132" s="12">
        <f t="shared" si="14"/>
        <v>0</v>
      </c>
      <c r="AG132" s="12">
        <f t="shared" si="14"/>
        <v>0</v>
      </c>
      <c r="AH132" s="12">
        <f t="shared" si="14"/>
        <v>0</v>
      </c>
      <c r="AI132" s="12">
        <f t="shared" si="14"/>
        <v>0</v>
      </c>
      <c r="AJ132" s="12">
        <f t="shared" si="14"/>
        <v>0</v>
      </c>
      <c r="AK132" s="15">
        <f t="shared" si="13"/>
        <v>0</v>
      </c>
      <c r="AL132" s="343">
        <f t="shared" si="13"/>
        <v>0</v>
      </c>
    </row>
    <row r="133" spans="1:38" s="185" customFormat="1" ht="12.75" customHeight="1" x14ac:dyDescent="0.25">
      <c r="A133" s="348">
        <v>1097</v>
      </c>
      <c r="B133" s="338">
        <v>125</v>
      </c>
      <c r="C133" s="239" t="s">
        <v>1362</v>
      </c>
      <c r="D133" s="247">
        <v>0</v>
      </c>
      <c r="E133" s="138">
        <v>0</v>
      </c>
      <c r="F133" s="138">
        <v>0</v>
      </c>
      <c r="G133" s="138">
        <v>0</v>
      </c>
      <c r="H133" s="138">
        <v>0</v>
      </c>
      <c r="I133" s="138">
        <v>0</v>
      </c>
      <c r="J133" s="339">
        <v>0</v>
      </c>
      <c r="K133" s="339">
        <v>0</v>
      </c>
      <c r="L133" s="340">
        <v>0</v>
      </c>
      <c r="M133" s="340">
        <v>0</v>
      </c>
      <c r="N133" s="340">
        <v>0</v>
      </c>
      <c r="O133" s="340">
        <v>0</v>
      </c>
      <c r="P133" s="144">
        <v>0</v>
      </c>
      <c r="Q133" s="341">
        <v>0</v>
      </c>
      <c r="R133" s="342">
        <v>0</v>
      </c>
      <c r="S133" s="340">
        <v>0</v>
      </c>
      <c r="T133" s="340">
        <v>0</v>
      </c>
      <c r="U133" s="340">
        <v>0</v>
      </c>
      <c r="V133" s="340">
        <v>0</v>
      </c>
      <c r="W133" s="340">
        <v>0</v>
      </c>
      <c r="X133" s="343">
        <v>0</v>
      </c>
      <c r="Y133" s="344">
        <f t="shared" si="12"/>
        <v>0</v>
      </c>
      <c r="Z133" s="12">
        <f t="shared" si="12"/>
        <v>0</v>
      </c>
      <c r="AA133" s="12">
        <f t="shared" si="12"/>
        <v>0</v>
      </c>
      <c r="AB133" s="12">
        <f t="shared" si="12"/>
        <v>0</v>
      </c>
      <c r="AC133" s="12">
        <f t="shared" si="12"/>
        <v>0</v>
      </c>
      <c r="AD133" s="15">
        <f t="shared" si="11"/>
        <v>0</v>
      </c>
      <c r="AE133" s="12">
        <f t="shared" si="11"/>
        <v>0</v>
      </c>
      <c r="AF133" s="12">
        <f t="shared" si="14"/>
        <v>0</v>
      </c>
      <c r="AG133" s="12">
        <f t="shared" si="14"/>
        <v>0</v>
      </c>
      <c r="AH133" s="12">
        <f t="shared" si="14"/>
        <v>0</v>
      </c>
      <c r="AI133" s="12">
        <f t="shared" si="14"/>
        <v>0</v>
      </c>
      <c r="AJ133" s="12">
        <f t="shared" si="14"/>
        <v>0</v>
      </c>
      <c r="AK133" s="15">
        <f t="shared" si="13"/>
        <v>0</v>
      </c>
      <c r="AL133" s="343">
        <f t="shared" si="13"/>
        <v>0</v>
      </c>
    </row>
    <row r="134" spans="1:38" s="185" customFormat="1" ht="12.75" customHeight="1" x14ac:dyDescent="0.25">
      <c r="A134" s="348">
        <v>1115</v>
      </c>
      <c r="B134" s="338">
        <v>126</v>
      </c>
      <c r="C134" s="239" t="s">
        <v>1351</v>
      </c>
      <c r="D134" s="247">
        <v>0</v>
      </c>
      <c r="E134" s="138">
        <v>0</v>
      </c>
      <c r="F134" s="138">
        <v>0</v>
      </c>
      <c r="G134" s="138">
        <v>0</v>
      </c>
      <c r="H134" s="138">
        <v>0</v>
      </c>
      <c r="I134" s="138">
        <v>0</v>
      </c>
      <c r="J134" s="339">
        <v>0</v>
      </c>
      <c r="K134" s="339">
        <v>0</v>
      </c>
      <c r="L134" s="340">
        <v>0</v>
      </c>
      <c r="M134" s="340">
        <v>0</v>
      </c>
      <c r="N134" s="340">
        <v>0</v>
      </c>
      <c r="O134" s="340">
        <v>0</v>
      </c>
      <c r="P134" s="144">
        <v>0</v>
      </c>
      <c r="Q134" s="341">
        <v>0</v>
      </c>
      <c r="R134" s="342">
        <v>0</v>
      </c>
      <c r="S134" s="340">
        <v>0</v>
      </c>
      <c r="T134" s="340">
        <v>0</v>
      </c>
      <c r="U134" s="340">
        <v>0</v>
      </c>
      <c r="V134" s="340">
        <v>0</v>
      </c>
      <c r="W134" s="340">
        <v>0</v>
      </c>
      <c r="X134" s="343">
        <v>0</v>
      </c>
      <c r="Y134" s="344">
        <f t="shared" si="12"/>
        <v>0</v>
      </c>
      <c r="Z134" s="12">
        <f t="shared" si="12"/>
        <v>0</v>
      </c>
      <c r="AA134" s="12">
        <f t="shared" si="12"/>
        <v>0</v>
      </c>
      <c r="AB134" s="12">
        <f t="shared" si="12"/>
        <v>0</v>
      </c>
      <c r="AC134" s="12">
        <f t="shared" si="12"/>
        <v>0</v>
      </c>
      <c r="AD134" s="15">
        <f t="shared" si="11"/>
        <v>0</v>
      </c>
      <c r="AE134" s="12">
        <f t="shared" si="11"/>
        <v>0</v>
      </c>
      <c r="AF134" s="12">
        <f t="shared" si="14"/>
        <v>0</v>
      </c>
      <c r="AG134" s="12">
        <f t="shared" si="14"/>
        <v>0</v>
      </c>
      <c r="AH134" s="12">
        <f t="shared" si="14"/>
        <v>0</v>
      </c>
      <c r="AI134" s="12">
        <f t="shared" si="14"/>
        <v>0</v>
      </c>
      <c r="AJ134" s="12">
        <f t="shared" si="14"/>
        <v>0</v>
      </c>
      <c r="AK134" s="15">
        <f t="shared" si="13"/>
        <v>0</v>
      </c>
      <c r="AL134" s="343">
        <f t="shared" si="13"/>
        <v>0</v>
      </c>
    </row>
    <row r="135" spans="1:38" s="185" customFormat="1" ht="12.75" customHeight="1" x14ac:dyDescent="0.25">
      <c r="A135" s="348">
        <v>1100</v>
      </c>
      <c r="B135" s="338">
        <v>127</v>
      </c>
      <c r="C135" s="239" t="s">
        <v>1363</v>
      </c>
      <c r="D135" s="247">
        <v>0</v>
      </c>
      <c r="E135" s="138">
        <v>0</v>
      </c>
      <c r="F135" s="138">
        <v>0</v>
      </c>
      <c r="G135" s="138">
        <v>0</v>
      </c>
      <c r="H135" s="138">
        <v>0</v>
      </c>
      <c r="I135" s="138">
        <v>0</v>
      </c>
      <c r="J135" s="339">
        <v>0</v>
      </c>
      <c r="K135" s="339">
        <v>0</v>
      </c>
      <c r="L135" s="340">
        <v>0</v>
      </c>
      <c r="M135" s="340">
        <v>0</v>
      </c>
      <c r="N135" s="340">
        <v>0</v>
      </c>
      <c r="O135" s="340">
        <v>0</v>
      </c>
      <c r="P135" s="144">
        <v>0</v>
      </c>
      <c r="Q135" s="341">
        <v>0</v>
      </c>
      <c r="R135" s="342">
        <v>0</v>
      </c>
      <c r="S135" s="340">
        <v>0</v>
      </c>
      <c r="T135" s="340">
        <v>0</v>
      </c>
      <c r="U135" s="340">
        <v>0</v>
      </c>
      <c r="V135" s="340">
        <v>0</v>
      </c>
      <c r="W135" s="340">
        <v>0</v>
      </c>
      <c r="X135" s="343">
        <v>0</v>
      </c>
      <c r="Y135" s="344">
        <f t="shared" si="12"/>
        <v>0</v>
      </c>
      <c r="Z135" s="12">
        <f t="shared" si="12"/>
        <v>0</v>
      </c>
      <c r="AA135" s="12">
        <f t="shared" si="12"/>
        <v>0</v>
      </c>
      <c r="AB135" s="12">
        <f t="shared" si="12"/>
        <v>0</v>
      </c>
      <c r="AC135" s="12">
        <f t="shared" si="12"/>
        <v>0</v>
      </c>
      <c r="AD135" s="15">
        <f t="shared" si="11"/>
        <v>0</v>
      </c>
      <c r="AE135" s="12">
        <f t="shared" si="11"/>
        <v>0</v>
      </c>
      <c r="AF135" s="12">
        <f t="shared" si="14"/>
        <v>0</v>
      </c>
      <c r="AG135" s="12">
        <f t="shared" si="14"/>
        <v>0</v>
      </c>
      <c r="AH135" s="12">
        <f t="shared" si="14"/>
        <v>0</v>
      </c>
      <c r="AI135" s="12">
        <f t="shared" si="14"/>
        <v>0</v>
      </c>
      <c r="AJ135" s="12">
        <f t="shared" si="14"/>
        <v>0</v>
      </c>
      <c r="AK135" s="15">
        <f t="shared" si="13"/>
        <v>0</v>
      </c>
      <c r="AL135" s="343">
        <f t="shared" si="13"/>
        <v>0</v>
      </c>
    </row>
    <row r="136" spans="1:38" s="185" customFormat="1" ht="12.75" customHeight="1" x14ac:dyDescent="0.25">
      <c r="A136" s="348">
        <v>1101</v>
      </c>
      <c r="B136" s="338">
        <v>128</v>
      </c>
      <c r="C136" s="239" t="s">
        <v>1364</v>
      </c>
      <c r="D136" s="247">
        <v>0</v>
      </c>
      <c r="E136" s="138">
        <v>0</v>
      </c>
      <c r="F136" s="138">
        <v>0</v>
      </c>
      <c r="G136" s="138">
        <v>0</v>
      </c>
      <c r="H136" s="138">
        <v>0</v>
      </c>
      <c r="I136" s="138">
        <v>0</v>
      </c>
      <c r="J136" s="339">
        <v>0</v>
      </c>
      <c r="K136" s="339">
        <v>0</v>
      </c>
      <c r="L136" s="340">
        <v>0</v>
      </c>
      <c r="M136" s="340">
        <v>0</v>
      </c>
      <c r="N136" s="340">
        <v>0</v>
      </c>
      <c r="O136" s="340">
        <v>0</v>
      </c>
      <c r="P136" s="144">
        <v>0</v>
      </c>
      <c r="Q136" s="341">
        <v>0</v>
      </c>
      <c r="R136" s="342">
        <v>0</v>
      </c>
      <c r="S136" s="340">
        <v>0</v>
      </c>
      <c r="T136" s="340">
        <v>0</v>
      </c>
      <c r="U136" s="340">
        <v>0</v>
      </c>
      <c r="V136" s="340">
        <v>0</v>
      </c>
      <c r="W136" s="340">
        <v>0</v>
      </c>
      <c r="X136" s="343">
        <v>0</v>
      </c>
      <c r="Y136" s="344">
        <f t="shared" si="12"/>
        <v>0</v>
      </c>
      <c r="Z136" s="12">
        <f t="shared" si="12"/>
        <v>0</v>
      </c>
      <c r="AA136" s="12">
        <f t="shared" si="12"/>
        <v>0</v>
      </c>
      <c r="AB136" s="12">
        <f t="shared" si="12"/>
        <v>0</v>
      </c>
      <c r="AC136" s="12">
        <f t="shared" si="12"/>
        <v>0</v>
      </c>
      <c r="AD136" s="15">
        <f t="shared" si="11"/>
        <v>0</v>
      </c>
      <c r="AE136" s="12">
        <f t="shared" si="11"/>
        <v>0</v>
      </c>
      <c r="AF136" s="12">
        <f t="shared" si="14"/>
        <v>0</v>
      </c>
      <c r="AG136" s="12">
        <f t="shared" si="14"/>
        <v>0</v>
      </c>
      <c r="AH136" s="12">
        <f t="shared" si="14"/>
        <v>0</v>
      </c>
      <c r="AI136" s="12">
        <f t="shared" si="14"/>
        <v>0</v>
      </c>
      <c r="AJ136" s="12">
        <f t="shared" si="14"/>
        <v>0</v>
      </c>
      <c r="AK136" s="15">
        <f t="shared" si="13"/>
        <v>0</v>
      </c>
      <c r="AL136" s="343">
        <f t="shared" si="13"/>
        <v>0</v>
      </c>
    </row>
    <row r="137" spans="1:38" s="185" customFormat="1" ht="12.75" customHeight="1" x14ac:dyDescent="0.25">
      <c r="A137" s="348">
        <v>1099</v>
      </c>
      <c r="B137" s="338">
        <v>129</v>
      </c>
      <c r="C137" s="239" t="s">
        <v>1365</v>
      </c>
      <c r="D137" s="247">
        <v>0</v>
      </c>
      <c r="E137" s="138">
        <v>0</v>
      </c>
      <c r="F137" s="138">
        <v>0</v>
      </c>
      <c r="G137" s="138">
        <v>0</v>
      </c>
      <c r="H137" s="138">
        <v>0</v>
      </c>
      <c r="I137" s="138">
        <v>0</v>
      </c>
      <c r="J137" s="339">
        <v>0</v>
      </c>
      <c r="K137" s="339">
        <v>0</v>
      </c>
      <c r="L137" s="340">
        <v>0</v>
      </c>
      <c r="M137" s="340">
        <v>0</v>
      </c>
      <c r="N137" s="340">
        <v>0</v>
      </c>
      <c r="O137" s="340">
        <v>0</v>
      </c>
      <c r="P137" s="144">
        <v>0</v>
      </c>
      <c r="Q137" s="341">
        <v>0</v>
      </c>
      <c r="R137" s="342">
        <v>0</v>
      </c>
      <c r="S137" s="340">
        <v>0</v>
      </c>
      <c r="T137" s="340">
        <v>0</v>
      </c>
      <c r="U137" s="340">
        <v>0</v>
      </c>
      <c r="V137" s="340">
        <v>0</v>
      </c>
      <c r="W137" s="340">
        <v>0</v>
      </c>
      <c r="X137" s="343">
        <v>0</v>
      </c>
      <c r="Y137" s="344">
        <f t="shared" si="12"/>
        <v>0</v>
      </c>
      <c r="Z137" s="12">
        <f t="shared" si="12"/>
        <v>0</v>
      </c>
      <c r="AA137" s="12">
        <f t="shared" si="12"/>
        <v>0</v>
      </c>
      <c r="AB137" s="12">
        <f t="shared" si="12"/>
        <v>0</v>
      </c>
      <c r="AC137" s="12">
        <f t="shared" si="12"/>
        <v>0</v>
      </c>
      <c r="AD137" s="15">
        <f t="shared" si="11"/>
        <v>0</v>
      </c>
      <c r="AE137" s="12">
        <f t="shared" si="11"/>
        <v>0</v>
      </c>
      <c r="AF137" s="12">
        <f t="shared" si="14"/>
        <v>0</v>
      </c>
      <c r="AG137" s="12">
        <f t="shared" si="14"/>
        <v>0</v>
      </c>
      <c r="AH137" s="12">
        <f t="shared" si="14"/>
        <v>0</v>
      </c>
      <c r="AI137" s="12">
        <f t="shared" si="14"/>
        <v>0</v>
      </c>
      <c r="AJ137" s="12">
        <f t="shared" si="14"/>
        <v>0</v>
      </c>
      <c r="AK137" s="15">
        <f t="shared" si="13"/>
        <v>0</v>
      </c>
      <c r="AL137" s="343">
        <f t="shared" si="13"/>
        <v>0</v>
      </c>
    </row>
    <row r="138" spans="1:38" s="185" customFormat="1" ht="12.75" customHeight="1" x14ac:dyDescent="0.25">
      <c r="A138" s="348">
        <v>1102</v>
      </c>
      <c r="B138" s="338">
        <v>130</v>
      </c>
      <c r="C138" s="239" t="s">
        <v>1366</v>
      </c>
      <c r="D138" s="247">
        <v>0</v>
      </c>
      <c r="E138" s="138">
        <v>0</v>
      </c>
      <c r="F138" s="138">
        <v>0</v>
      </c>
      <c r="G138" s="138">
        <v>0</v>
      </c>
      <c r="H138" s="138">
        <v>0</v>
      </c>
      <c r="I138" s="138">
        <v>0</v>
      </c>
      <c r="J138" s="339">
        <v>0</v>
      </c>
      <c r="K138" s="339">
        <v>0</v>
      </c>
      <c r="L138" s="340">
        <v>0</v>
      </c>
      <c r="M138" s="340">
        <v>0</v>
      </c>
      <c r="N138" s="340">
        <v>0</v>
      </c>
      <c r="O138" s="340">
        <v>0</v>
      </c>
      <c r="P138" s="144">
        <v>0</v>
      </c>
      <c r="Q138" s="341">
        <v>0</v>
      </c>
      <c r="R138" s="342">
        <v>0</v>
      </c>
      <c r="S138" s="340">
        <v>0</v>
      </c>
      <c r="T138" s="340">
        <v>0</v>
      </c>
      <c r="U138" s="340">
        <v>0</v>
      </c>
      <c r="V138" s="340">
        <v>0</v>
      </c>
      <c r="W138" s="340">
        <v>0</v>
      </c>
      <c r="X138" s="343">
        <v>0</v>
      </c>
      <c r="Y138" s="344">
        <f t="shared" si="12"/>
        <v>0</v>
      </c>
      <c r="Z138" s="12">
        <f t="shared" si="12"/>
        <v>0</v>
      </c>
      <c r="AA138" s="12">
        <f t="shared" si="12"/>
        <v>0</v>
      </c>
      <c r="AB138" s="12">
        <f t="shared" si="12"/>
        <v>0</v>
      </c>
      <c r="AC138" s="12">
        <f t="shared" si="12"/>
        <v>0</v>
      </c>
      <c r="AD138" s="15">
        <f t="shared" si="11"/>
        <v>0</v>
      </c>
      <c r="AE138" s="12">
        <f t="shared" si="11"/>
        <v>0</v>
      </c>
      <c r="AF138" s="12">
        <f t="shared" si="14"/>
        <v>0</v>
      </c>
      <c r="AG138" s="12">
        <f t="shared" si="14"/>
        <v>0</v>
      </c>
      <c r="AH138" s="12">
        <f t="shared" si="14"/>
        <v>0</v>
      </c>
      <c r="AI138" s="12">
        <f t="shared" si="14"/>
        <v>0</v>
      </c>
      <c r="AJ138" s="12">
        <f t="shared" si="14"/>
        <v>0</v>
      </c>
      <c r="AK138" s="15">
        <f t="shared" si="13"/>
        <v>0</v>
      </c>
      <c r="AL138" s="343">
        <f t="shared" si="13"/>
        <v>0</v>
      </c>
    </row>
    <row r="139" spans="1:38" s="185" customFormat="1" ht="12.75" customHeight="1" x14ac:dyDescent="0.25">
      <c r="A139" s="348">
        <v>1103</v>
      </c>
      <c r="B139" s="338">
        <v>131</v>
      </c>
      <c r="C139" s="239" t="s">
        <v>1367</v>
      </c>
      <c r="D139" s="247">
        <v>0</v>
      </c>
      <c r="E139" s="138">
        <v>0</v>
      </c>
      <c r="F139" s="138">
        <v>0</v>
      </c>
      <c r="G139" s="138">
        <v>0</v>
      </c>
      <c r="H139" s="138">
        <v>0</v>
      </c>
      <c r="I139" s="138">
        <v>0</v>
      </c>
      <c r="J139" s="339">
        <v>0</v>
      </c>
      <c r="K139" s="339">
        <v>0</v>
      </c>
      <c r="L139" s="340">
        <v>0</v>
      </c>
      <c r="M139" s="340">
        <v>0</v>
      </c>
      <c r="N139" s="340">
        <v>0</v>
      </c>
      <c r="O139" s="340">
        <v>0</v>
      </c>
      <c r="P139" s="144">
        <v>0</v>
      </c>
      <c r="Q139" s="341">
        <v>0</v>
      </c>
      <c r="R139" s="342">
        <v>0</v>
      </c>
      <c r="S139" s="340">
        <v>0</v>
      </c>
      <c r="T139" s="340">
        <v>0</v>
      </c>
      <c r="U139" s="340">
        <v>0</v>
      </c>
      <c r="V139" s="340">
        <v>0</v>
      </c>
      <c r="W139" s="340">
        <v>0</v>
      </c>
      <c r="X139" s="343">
        <v>0</v>
      </c>
      <c r="Y139" s="344">
        <f t="shared" si="12"/>
        <v>0</v>
      </c>
      <c r="Z139" s="12">
        <f t="shared" si="12"/>
        <v>0</v>
      </c>
      <c r="AA139" s="12">
        <f t="shared" si="12"/>
        <v>0</v>
      </c>
      <c r="AB139" s="12">
        <f t="shared" si="12"/>
        <v>0</v>
      </c>
      <c r="AC139" s="12">
        <f t="shared" si="12"/>
        <v>0</v>
      </c>
      <c r="AD139" s="15">
        <f t="shared" si="11"/>
        <v>0</v>
      </c>
      <c r="AE139" s="12">
        <f t="shared" si="11"/>
        <v>0</v>
      </c>
      <c r="AF139" s="12">
        <f t="shared" si="14"/>
        <v>0</v>
      </c>
      <c r="AG139" s="12">
        <f t="shared" si="14"/>
        <v>0</v>
      </c>
      <c r="AH139" s="12">
        <f t="shared" si="14"/>
        <v>0</v>
      </c>
      <c r="AI139" s="12">
        <f t="shared" si="14"/>
        <v>0</v>
      </c>
      <c r="AJ139" s="12">
        <f t="shared" si="14"/>
        <v>0</v>
      </c>
      <c r="AK139" s="15">
        <f t="shared" si="13"/>
        <v>0</v>
      </c>
      <c r="AL139" s="343">
        <f t="shared" si="13"/>
        <v>0</v>
      </c>
    </row>
    <row r="140" spans="1:38" s="185" customFormat="1" ht="12.75" customHeight="1" x14ac:dyDescent="0.25">
      <c r="A140" s="348">
        <v>1104</v>
      </c>
      <c r="B140" s="338">
        <v>132</v>
      </c>
      <c r="C140" s="239" t="s">
        <v>1368</v>
      </c>
      <c r="D140" s="247">
        <v>0</v>
      </c>
      <c r="E140" s="138">
        <v>0</v>
      </c>
      <c r="F140" s="138">
        <v>0</v>
      </c>
      <c r="G140" s="138">
        <v>0</v>
      </c>
      <c r="H140" s="138">
        <v>0</v>
      </c>
      <c r="I140" s="138">
        <v>0</v>
      </c>
      <c r="J140" s="339">
        <v>0</v>
      </c>
      <c r="K140" s="339">
        <v>0</v>
      </c>
      <c r="L140" s="340">
        <v>0</v>
      </c>
      <c r="M140" s="340">
        <v>0</v>
      </c>
      <c r="N140" s="340">
        <v>0</v>
      </c>
      <c r="O140" s="340">
        <v>0</v>
      </c>
      <c r="P140" s="144">
        <v>0</v>
      </c>
      <c r="Q140" s="341">
        <v>0</v>
      </c>
      <c r="R140" s="342">
        <v>0</v>
      </c>
      <c r="S140" s="340">
        <v>0</v>
      </c>
      <c r="T140" s="340">
        <v>0</v>
      </c>
      <c r="U140" s="340">
        <v>0</v>
      </c>
      <c r="V140" s="340">
        <v>0</v>
      </c>
      <c r="W140" s="340">
        <v>0</v>
      </c>
      <c r="X140" s="343">
        <v>0</v>
      </c>
      <c r="Y140" s="344">
        <f t="shared" si="12"/>
        <v>0</v>
      </c>
      <c r="Z140" s="12">
        <f t="shared" si="12"/>
        <v>0</v>
      </c>
      <c r="AA140" s="12">
        <f t="shared" si="12"/>
        <v>0</v>
      </c>
      <c r="AB140" s="12">
        <f t="shared" si="12"/>
        <v>0</v>
      </c>
      <c r="AC140" s="12">
        <f t="shared" si="12"/>
        <v>0</v>
      </c>
      <c r="AD140" s="15">
        <f t="shared" si="11"/>
        <v>0</v>
      </c>
      <c r="AE140" s="12">
        <f t="shared" si="11"/>
        <v>0</v>
      </c>
      <c r="AF140" s="12">
        <f t="shared" si="14"/>
        <v>0</v>
      </c>
      <c r="AG140" s="12">
        <f t="shared" si="14"/>
        <v>0</v>
      </c>
      <c r="AH140" s="12">
        <f t="shared" si="14"/>
        <v>0</v>
      </c>
      <c r="AI140" s="12">
        <f t="shared" si="14"/>
        <v>0</v>
      </c>
      <c r="AJ140" s="12">
        <f t="shared" si="14"/>
        <v>0</v>
      </c>
      <c r="AK140" s="15">
        <f t="shared" si="13"/>
        <v>0</v>
      </c>
      <c r="AL140" s="343">
        <f t="shared" si="13"/>
        <v>0</v>
      </c>
    </row>
    <row r="141" spans="1:38" s="185" customFormat="1" ht="12.75" customHeight="1" x14ac:dyDescent="0.25">
      <c r="A141" s="348">
        <v>1105</v>
      </c>
      <c r="B141" s="338">
        <v>133</v>
      </c>
      <c r="C141" s="239" t="s">
        <v>1369</v>
      </c>
      <c r="D141" s="247">
        <v>0</v>
      </c>
      <c r="E141" s="138">
        <v>0</v>
      </c>
      <c r="F141" s="138">
        <v>0</v>
      </c>
      <c r="G141" s="138">
        <v>0</v>
      </c>
      <c r="H141" s="138">
        <v>0</v>
      </c>
      <c r="I141" s="138">
        <v>0</v>
      </c>
      <c r="J141" s="339">
        <v>0</v>
      </c>
      <c r="K141" s="339">
        <v>0</v>
      </c>
      <c r="L141" s="340">
        <v>0</v>
      </c>
      <c r="M141" s="340">
        <v>0</v>
      </c>
      <c r="N141" s="340">
        <v>0</v>
      </c>
      <c r="O141" s="340">
        <v>0</v>
      </c>
      <c r="P141" s="144">
        <v>0</v>
      </c>
      <c r="Q141" s="341">
        <v>0</v>
      </c>
      <c r="R141" s="342">
        <v>0</v>
      </c>
      <c r="S141" s="340">
        <v>0</v>
      </c>
      <c r="T141" s="340">
        <v>0</v>
      </c>
      <c r="U141" s="340">
        <v>0</v>
      </c>
      <c r="V141" s="340">
        <v>0</v>
      </c>
      <c r="W141" s="340">
        <v>0</v>
      </c>
      <c r="X141" s="343">
        <v>0</v>
      </c>
      <c r="Y141" s="344">
        <f t="shared" si="12"/>
        <v>0</v>
      </c>
      <c r="Z141" s="12">
        <f t="shared" si="12"/>
        <v>0</v>
      </c>
      <c r="AA141" s="12">
        <f t="shared" si="12"/>
        <v>0</v>
      </c>
      <c r="AB141" s="12">
        <f t="shared" si="12"/>
        <v>0</v>
      </c>
      <c r="AC141" s="12">
        <f t="shared" si="12"/>
        <v>0</v>
      </c>
      <c r="AD141" s="15">
        <f t="shared" si="11"/>
        <v>0</v>
      </c>
      <c r="AE141" s="12">
        <f t="shared" si="11"/>
        <v>0</v>
      </c>
      <c r="AF141" s="12">
        <f t="shared" si="14"/>
        <v>0</v>
      </c>
      <c r="AG141" s="12">
        <f t="shared" si="14"/>
        <v>0</v>
      </c>
      <c r="AH141" s="12">
        <f t="shared" si="14"/>
        <v>0</v>
      </c>
      <c r="AI141" s="12">
        <f t="shared" si="14"/>
        <v>0</v>
      </c>
      <c r="AJ141" s="12">
        <f t="shared" si="14"/>
        <v>0</v>
      </c>
      <c r="AK141" s="15">
        <f t="shared" si="13"/>
        <v>0</v>
      </c>
      <c r="AL141" s="343">
        <f t="shared" si="13"/>
        <v>0</v>
      </c>
    </row>
    <row r="142" spans="1:38" s="185" customFormat="1" ht="12.75" customHeight="1" x14ac:dyDescent="0.25">
      <c r="A142" s="348">
        <v>1106</v>
      </c>
      <c r="B142" s="338">
        <v>134</v>
      </c>
      <c r="C142" s="239" t="s">
        <v>1370</v>
      </c>
      <c r="D142" s="247">
        <v>0</v>
      </c>
      <c r="E142" s="138">
        <v>0</v>
      </c>
      <c r="F142" s="138">
        <v>0</v>
      </c>
      <c r="G142" s="138">
        <v>0</v>
      </c>
      <c r="H142" s="138">
        <v>0</v>
      </c>
      <c r="I142" s="138">
        <v>0</v>
      </c>
      <c r="J142" s="339">
        <v>0</v>
      </c>
      <c r="K142" s="339">
        <v>0</v>
      </c>
      <c r="L142" s="340">
        <v>0</v>
      </c>
      <c r="M142" s="340">
        <v>0</v>
      </c>
      <c r="N142" s="340">
        <v>0</v>
      </c>
      <c r="O142" s="340">
        <v>0</v>
      </c>
      <c r="P142" s="144">
        <v>0</v>
      </c>
      <c r="Q142" s="341">
        <v>0</v>
      </c>
      <c r="R142" s="342">
        <v>0</v>
      </c>
      <c r="S142" s="340">
        <v>0</v>
      </c>
      <c r="T142" s="340">
        <v>0</v>
      </c>
      <c r="U142" s="340">
        <v>0</v>
      </c>
      <c r="V142" s="340">
        <v>0</v>
      </c>
      <c r="W142" s="340">
        <v>0</v>
      </c>
      <c r="X142" s="343">
        <v>0</v>
      </c>
      <c r="Y142" s="344">
        <f t="shared" si="12"/>
        <v>0</v>
      </c>
      <c r="Z142" s="12">
        <f t="shared" si="12"/>
        <v>0</v>
      </c>
      <c r="AA142" s="12">
        <f t="shared" si="12"/>
        <v>0</v>
      </c>
      <c r="AB142" s="12">
        <f t="shared" si="12"/>
        <v>0</v>
      </c>
      <c r="AC142" s="12">
        <f t="shared" si="12"/>
        <v>0</v>
      </c>
      <c r="AD142" s="15">
        <f t="shared" si="11"/>
        <v>0</v>
      </c>
      <c r="AE142" s="12">
        <f t="shared" si="11"/>
        <v>0</v>
      </c>
      <c r="AF142" s="12">
        <f t="shared" si="14"/>
        <v>0</v>
      </c>
      <c r="AG142" s="12">
        <f t="shared" si="14"/>
        <v>0</v>
      </c>
      <c r="AH142" s="12">
        <f t="shared" si="14"/>
        <v>0</v>
      </c>
      <c r="AI142" s="12">
        <f t="shared" si="14"/>
        <v>0</v>
      </c>
      <c r="AJ142" s="12">
        <f t="shared" si="14"/>
        <v>0</v>
      </c>
      <c r="AK142" s="15">
        <f t="shared" si="13"/>
        <v>0</v>
      </c>
      <c r="AL142" s="343">
        <f t="shared" si="13"/>
        <v>0</v>
      </c>
    </row>
    <row r="143" spans="1:38" s="185" customFormat="1" ht="12.75" customHeight="1" x14ac:dyDescent="0.25">
      <c r="A143" s="348">
        <v>1107</v>
      </c>
      <c r="B143" s="338">
        <v>135</v>
      </c>
      <c r="C143" s="239" t="s">
        <v>1371</v>
      </c>
      <c r="D143" s="247">
        <v>0</v>
      </c>
      <c r="E143" s="138">
        <v>0</v>
      </c>
      <c r="F143" s="138">
        <v>0</v>
      </c>
      <c r="G143" s="138">
        <v>0</v>
      </c>
      <c r="H143" s="138">
        <v>0</v>
      </c>
      <c r="I143" s="138">
        <v>0</v>
      </c>
      <c r="J143" s="339">
        <v>0</v>
      </c>
      <c r="K143" s="339">
        <v>0</v>
      </c>
      <c r="L143" s="340">
        <v>0</v>
      </c>
      <c r="M143" s="340">
        <v>0</v>
      </c>
      <c r="N143" s="340">
        <v>0</v>
      </c>
      <c r="O143" s="340">
        <v>0</v>
      </c>
      <c r="P143" s="144">
        <v>0</v>
      </c>
      <c r="Q143" s="341">
        <v>0</v>
      </c>
      <c r="R143" s="342">
        <v>0</v>
      </c>
      <c r="S143" s="340">
        <v>0</v>
      </c>
      <c r="T143" s="340">
        <v>0</v>
      </c>
      <c r="U143" s="340">
        <v>0</v>
      </c>
      <c r="V143" s="340">
        <v>0</v>
      </c>
      <c r="W143" s="340">
        <v>0</v>
      </c>
      <c r="X143" s="343">
        <v>0</v>
      </c>
      <c r="Y143" s="344">
        <f t="shared" si="12"/>
        <v>0</v>
      </c>
      <c r="Z143" s="12">
        <f t="shared" si="12"/>
        <v>0</v>
      </c>
      <c r="AA143" s="12">
        <f t="shared" si="12"/>
        <v>0</v>
      </c>
      <c r="AB143" s="12">
        <f t="shared" si="12"/>
        <v>0</v>
      </c>
      <c r="AC143" s="12">
        <f t="shared" si="12"/>
        <v>0</v>
      </c>
      <c r="AD143" s="15">
        <f t="shared" si="11"/>
        <v>0</v>
      </c>
      <c r="AE143" s="12">
        <f t="shared" si="11"/>
        <v>0</v>
      </c>
      <c r="AF143" s="12">
        <f t="shared" si="14"/>
        <v>0</v>
      </c>
      <c r="AG143" s="12">
        <f t="shared" si="14"/>
        <v>0</v>
      </c>
      <c r="AH143" s="12">
        <f t="shared" si="14"/>
        <v>0</v>
      </c>
      <c r="AI143" s="12">
        <f t="shared" si="14"/>
        <v>0</v>
      </c>
      <c r="AJ143" s="12">
        <f t="shared" si="14"/>
        <v>0</v>
      </c>
      <c r="AK143" s="15">
        <f t="shared" si="13"/>
        <v>0</v>
      </c>
      <c r="AL143" s="343">
        <f t="shared" si="13"/>
        <v>0</v>
      </c>
    </row>
    <row r="144" spans="1:38" s="185" customFormat="1" ht="12.75" customHeight="1" x14ac:dyDescent="0.25">
      <c r="A144" s="348">
        <v>1108</v>
      </c>
      <c r="B144" s="338">
        <v>136</v>
      </c>
      <c r="C144" s="239" t="s">
        <v>1372</v>
      </c>
      <c r="D144" s="247">
        <v>0</v>
      </c>
      <c r="E144" s="138">
        <v>0</v>
      </c>
      <c r="F144" s="138">
        <v>0</v>
      </c>
      <c r="G144" s="138">
        <v>0</v>
      </c>
      <c r="H144" s="138">
        <v>0</v>
      </c>
      <c r="I144" s="138">
        <v>0</v>
      </c>
      <c r="J144" s="339">
        <v>0</v>
      </c>
      <c r="K144" s="339">
        <v>0</v>
      </c>
      <c r="L144" s="340">
        <v>0</v>
      </c>
      <c r="M144" s="340">
        <v>0</v>
      </c>
      <c r="N144" s="340">
        <v>0</v>
      </c>
      <c r="O144" s="340">
        <v>0</v>
      </c>
      <c r="P144" s="144">
        <v>0</v>
      </c>
      <c r="Q144" s="341">
        <v>0</v>
      </c>
      <c r="R144" s="342">
        <v>0</v>
      </c>
      <c r="S144" s="340">
        <v>0</v>
      </c>
      <c r="T144" s="340">
        <v>0</v>
      </c>
      <c r="U144" s="340">
        <v>0</v>
      </c>
      <c r="V144" s="340">
        <v>0</v>
      </c>
      <c r="W144" s="340">
        <v>0</v>
      </c>
      <c r="X144" s="343">
        <v>0</v>
      </c>
      <c r="Y144" s="344">
        <f t="shared" si="12"/>
        <v>0</v>
      </c>
      <c r="Z144" s="12">
        <f t="shared" si="12"/>
        <v>0</v>
      </c>
      <c r="AA144" s="12">
        <f t="shared" si="12"/>
        <v>0</v>
      </c>
      <c r="AB144" s="12">
        <f t="shared" si="12"/>
        <v>0</v>
      </c>
      <c r="AC144" s="12">
        <f t="shared" si="12"/>
        <v>0</v>
      </c>
      <c r="AD144" s="15">
        <f t="shared" si="11"/>
        <v>0</v>
      </c>
      <c r="AE144" s="12">
        <f t="shared" si="11"/>
        <v>0</v>
      </c>
      <c r="AF144" s="12">
        <f t="shared" si="14"/>
        <v>0</v>
      </c>
      <c r="AG144" s="12">
        <f t="shared" si="14"/>
        <v>0</v>
      </c>
      <c r="AH144" s="12">
        <f t="shared" si="14"/>
        <v>0</v>
      </c>
      <c r="AI144" s="12">
        <f t="shared" si="14"/>
        <v>0</v>
      </c>
      <c r="AJ144" s="12">
        <f t="shared" si="14"/>
        <v>0</v>
      </c>
      <c r="AK144" s="15">
        <f t="shared" si="13"/>
        <v>0</v>
      </c>
      <c r="AL144" s="343">
        <f t="shared" si="13"/>
        <v>0</v>
      </c>
    </row>
    <row r="145" spans="1:38" s="185" customFormat="1" ht="12.75" customHeight="1" x14ac:dyDescent="0.25">
      <c r="A145" s="348">
        <v>1109</v>
      </c>
      <c r="B145" s="338">
        <v>137</v>
      </c>
      <c r="C145" s="239" t="s">
        <v>1373</v>
      </c>
      <c r="D145" s="247">
        <v>0</v>
      </c>
      <c r="E145" s="138">
        <v>0</v>
      </c>
      <c r="F145" s="138">
        <v>0</v>
      </c>
      <c r="G145" s="138">
        <v>0</v>
      </c>
      <c r="H145" s="138">
        <v>0</v>
      </c>
      <c r="I145" s="138">
        <v>0</v>
      </c>
      <c r="J145" s="339">
        <v>0</v>
      </c>
      <c r="K145" s="339">
        <v>0</v>
      </c>
      <c r="L145" s="340">
        <v>0</v>
      </c>
      <c r="M145" s="340">
        <v>0</v>
      </c>
      <c r="N145" s="340">
        <v>0</v>
      </c>
      <c r="O145" s="340">
        <v>0</v>
      </c>
      <c r="P145" s="144">
        <v>0</v>
      </c>
      <c r="Q145" s="341">
        <v>0</v>
      </c>
      <c r="R145" s="342">
        <v>0</v>
      </c>
      <c r="S145" s="340">
        <v>0</v>
      </c>
      <c r="T145" s="340">
        <v>0</v>
      </c>
      <c r="U145" s="340">
        <v>0</v>
      </c>
      <c r="V145" s="340">
        <v>0</v>
      </c>
      <c r="W145" s="340">
        <v>0</v>
      </c>
      <c r="X145" s="343">
        <v>0</v>
      </c>
      <c r="Y145" s="344">
        <f t="shared" si="12"/>
        <v>0</v>
      </c>
      <c r="Z145" s="12">
        <f t="shared" si="12"/>
        <v>0</v>
      </c>
      <c r="AA145" s="12">
        <f t="shared" si="12"/>
        <v>0</v>
      </c>
      <c r="AB145" s="12">
        <f t="shared" si="12"/>
        <v>0</v>
      </c>
      <c r="AC145" s="12">
        <f t="shared" si="12"/>
        <v>0</v>
      </c>
      <c r="AD145" s="15">
        <f t="shared" si="11"/>
        <v>0</v>
      </c>
      <c r="AE145" s="12">
        <f t="shared" si="11"/>
        <v>0</v>
      </c>
      <c r="AF145" s="12">
        <f t="shared" si="14"/>
        <v>0</v>
      </c>
      <c r="AG145" s="12">
        <f t="shared" si="14"/>
        <v>0</v>
      </c>
      <c r="AH145" s="12">
        <f t="shared" si="14"/>
        <v>0</v>
      </c>
      <c r="AI145" s="12">
        <f t="shared" si="14"/>
        <v>0</v>
      </c>
      <c r="AJ145" s="12">
        <f t="shared" si="14"/>
        <v>0</v>
      </c>
      <c r="AK145" s="15">
        <f t="shared" si="13"/>
        <v>0</v>
      </c>
      <c r="AL145" s="343">
        <f t="shared" si="13"/>
        <v>0</v>
      </c>
    </row>
    <row r="146" spans="1:38" s="185" customFormat="1" ht="12.75" customHeight="1" x14ac:dyDescent="0.25">
      <c r="A146" s="348">
        <v>1110</v>
      </c>
      <c r="B146" s="338">
        <v>138</v>
      </c>
      <c r="C146" s="239" t="s">
        <v>1374</v>
      </c>
      <c r="D146" s="247">
        <v>0</v>
      </c>
      <c r="E146" s="138">
        <v>0</v>
      </c>
      <c r="F146" s="138">
        <v>0</v>
      </c>
      <c r="G146" s="138">
        <v>0</v>
      </c>
      <c r="H146" s="138">
        <v>0</v>
      </c>
      <c r="I146" s="138">
        <v>0</v>
      </c>
      <c r="J146" s="339">
        <v>0</v>
      </c>
      <c r="K146" s="339">
        <v>0</v>
      </c>
      <c r="L146" s="340">
        <v>0</v>
      </c>
      <c r="M146" s="340">
        <v>0</v>
      </c>
      <c r="N146" s="340">
        <v>0</v>
      </c>
      <c r="O146" s="340">
        <v>0</v>
      </c>
      <c r="P146" s="144">
        <v>0</v>
      </c>
      <c r="Q146" s="341">
        <v>0</v>
      </c>
      <c r="R146" s="342">
        <v>0</v>
      </c>
      <c r="S146" s="340">
        <v>0</v>
      </c>
      <c r="T146" s="340">
        <v>0</v>
      </c>
      <c r="U146" s="340">
        <v>0</v>
      </c>
      <c r="V146" s="340">
        <v>0</v>
      </c>
      <c r="W146" s="340">
        <v>0</v>
      </c>
      <c r="X146" s="343">
        <v>0</v>
      </c>
      <c r="Y146" s="344">
        <f t="shared" si="12"/>
        <v>0</v>
      </c>
      <c r="Z146" s="12">
        <f t="shared" si="12"/>
        <v>0</v>
      </c>
      <c r="AA146" s="12">
        <f t="shared" si="12"/>
        <v>0</v>
      </c>
      <c r="AB146" s="12">
        <f t="shared" si="12"/>
        <v>0</v>
      </c>
      <c r="AC146" s="12">
        <f t="shared" si="12"/>
        <v>0</v>
      </c>
      <c r="AD146" s="15">
        <f t="shared" si="12"/>
        <v>0</v>
      </c>
      <c r="AE146" s="12">
        <f t="shared" si="12"/>
        <v>0</v>
      </c>
      <c r="AF146" s="12">
        <f t="shared" si="14"/>
        <v>0</v>
      </c>
      <c r="AG146" s="12">
        <f t="shared" si="14"/>
        <v>0</v>
      </c>
      <c r="AH146" s="12">
        <f t="shared" si="14"/>
        <v>0</v>
      </c>
      <c r="AI146" s="12">
        <f t="shared" si="14"/>
        <v>0</v>
      </c>
      <c r="AJ146" s="12">
        <f t="shared" si="14"/>
        <v>0</v>
      </c>
      <c r="AK146" s="15">
        <f t="shared" si="13"/>
        <v>0</v>
      </c>
      <c r="AL146" s="343">
        <f t="shared" si="13"/>
        <v>0</v>
      </c>
    </row>
    <row r="147" spans="1:38" s="185" customFormat="1" ht="12.75" customHeight="1" x14ac:dyDescent="0.25">
      <c r="A147" s="348">
        <v>1111</v>
      </c>
      <c r="B147" s="338">
        <v>139</v>
      </c>
      <c r="C147" s="239" t="s">
        <v>1375</v>
      </c>
      <c r="D147" s="247">
        <v>0</v>
      </c>
      <c r="E147" s="138">
        <v>0</v>
      </c>
      <c r="F147" s="138">
        <v>0</v>
      </c>
      <c r="G147" s="138">
        <v>0</v>
      </c>
      <c r="H147" s="138">
        <v>0</v>
      </c>
      <c r="I147" s="138">
        <v>0</v>
      </c>
      <c r="J147" s="339">
        <v>0</v>
      </c>
      <c r="K147" s="339">
        <v>0</v>
      </c>
      <c r="L147" s="340">
        <v>0</v>
      </c>
      <c r="M147" s="340">
        <v>0</v>
      </c>
      <c r="N147" s="340">
        <v>0</v>
      </c>
      <c r="O147" s="340">
        <v>0</v>
      </c>
      <c r="P147" s="144">
        <v>0</v>
      </c>
      <c r="Q147" s="341">
        <v>0</v>
      </c>
      <c r="R147" s="342">
        <v>0</v>
      </c>
      <c r="S147" s="340">
        <v>0</v>
      </c>
      <c r="T147" s="340">
        <v>0</v>
      </c>
      <c r="U147" s="340">
        <v>0</v>
      </c>
      <c r="V147" s="340">
        <v>0</v>
      </c>
      <c r="W147" s="340">
        <v>0</v>
      </c>
      <c r="X147" s="343">
        <v>0</v>
      </c>
      <c r="Y147" s="344">
        <f t="shared" si="12"/>
        <v>0</v>
      </c>
      <c r="Z147" s="12">
        <f t="shared" si="12"/>
        <v>0</v>
      </c>
      <c r="AA147" s="12">
        <f t="shared" si="12"/>
        <v>0</v>
      </c>
      <c r="AB147" s="12">
        <f t="shared" si="12"/>
        <v>0</v>
      </c>
      <c r="AC147" s="12">
        <f t="shared" si="12"/>
        <v>0</v>
      </c>
      <c r="AD147" s="15">
        <f t="shared" si="12"/>
        <v>0</v>
      </c>
      <c r="AE147" s="12">
        <f t="shared" si="12"/>
        <v>0</v>
      </c>
      <c r="AF147" s="12">
        <f t="shared" si="14"/>
        <v>0</v>
      </c>
      <c r="AG147" s="12">
        <f t="shared" si="14"/>
        <v>0</v>
      </c>
      <c r="AH147" s="12">
        <f t="shared" si="14"/>
        <v>0</v>
      </c>
      <c r="AI147" s="12">
        <f t="shared" si="14"/>
        <v>0</v>
      </c>
      <c r="AJ147" s="12">
        <f t="shared" si="14"/>
        <v>0</v>
      </c>
      <c r="AK147" s="15">
        <f t="shared" si="13"/>
        <v>0</v>
      </c>
      <c r="AL147" s="343">
        <f t="shared" si="13"/>
        <v>0</v>
      </c>
    </row>
    <row r="148" spans="1:38" s="185" customFormat="1" ht="12.75" customHeight="1" x14ac:dyDescent="0.25">
      <c r="A148" s="348">
        <v>1112</v>
      </c>
      <c r="B148" s="338">
        <v>140</v>
      </c>
      <c r="C148" s="239" t="s">
        <v>1376</v>
      </c>
      <c r="D148" s="247">
        <v>0</v>
      </c>
      <c r="E148" s="138">
        <v>0</v>
      </c>
      <c r="F148" s="138">
        <v>0</v>
      </c>
      <c r="G148" s="138">
        <v>0</v>
      </c>
      <c r="H148" s="138">
        <v>0</v>
      </c>
      <c r="I148" s="138">
        <v>0</v>
      </c>
      <c r="J148" s="339">
        <v>0</v>
      </c>
      <c r="K148" s="339">
        <v>0</v>
      </c>
      <c r="L148" s="340">
        <v>0</v>
      </c>
      <c r="M148" s="340">
        <v>0</v>
      </c>
      <c r="N148" s="340">
        <v>0</v>
      </c>
      <c r="O148" s="340">
        <v>0</v>
      </c>
      <c r="P148" s="144">
        <v>0</v>
      </c>
      <c r="Q148" s="341">
        <v>0</v>
      </c>
      <c r="R148" s="342">
        <v>0</v>
      </c>
      <c r="S148" s="340">
        <v>0</v>
      </c>
      <c r="T148" s="340">
        <v>0</v>
      </c>
      <c r="U148" s="340">
        <v>0</v>
      </c>
      <c r="V148" s="340">
        <v>0</v>
      </c>
      <c r="W148" s="340">
        <v>0</v>
      </c>
      <c r="X148" s="343">
        <v>0</v>
      </c>
      <c r="Y148" s="344">
        <f t="shared" si="12"/>
        <v>0</v>
      </c>
      <c r="Z148" s="12">
        <f t="shared" si="12"/>
        <v>0</v>
      </c>
      <c r="AA148" s="12">
        <f t="shared" si="12"/>
        <v>0</v>
      </c>
      <c r="AB148" s="12">
        <f t="shared" si="12"/>
        <v>0</v>
      </c>
      <c r="AC148" s="12">
        <f t="shared" si="12"/>
        <v>0</v>
      </c>
      <c r="AD148" s="15">
        <f t="shared" si="12"/>
        <v>0</v>
      </c>
      <c r="AE148" s="12">
        <f t="shared" si="12"/>
        <v>0</v>
      </c>
      <c r="AF148" s="12">
        <f t="shared" si="14"/>
        <v>0</v>
      </c>
      <c r="AG148" s="12">
        <f t="shared" si="14"/>
        <v>0</v>
      </c>
      <c r="AH148" s="12">
        <f t="shared" si="14"/>
        <v>0</v>
      </c>
      <c r="AI148" s="12">
        <f t="shared" si="14"/>
        <v>0</v>
      </c>
      <c r="AJ148" s="12">
        <f t="shared" si="14"/>
        <v>0</v>
      </c>
      <c r="AK148" s="15">
        <f t="shared" si="13"/>
        <v>0</v>
      </c>
      <c r="AL148" s="343">
        <f t="shared" si="13"/>
        <v>0</v>
      </c>
    </row>
    <row r="149" spans="1:38" s="185" customFormat="1" ht="12.75" customHeight="1" x14ac:dyDescent="0.25">
      <c r="A149" s="348">
        <v>1113</v>
      </c>
      <c r="B149" s="338">
        <v>141</v>
      </c>
      <c r="C149" s="239" t="s">
        <v>1377</v>
      </c>
      <c r="D149" s="247">
        <v>0</v>
      </c>
      <c r="E149" s="138">
        <v>0</v>
      </c>
      <c r="F149" s="138">
        <v>0</v>
      </c>
      <c r="G149" s="138">
        <v>0</v>
      </c>
      <c r="H149" s="138">
        <v>0</v>
      </c>
      <c r="I149" s="138">
        <v>0</v>
      </c>
      <c r="J149" s="339">
        <v>0</v>
      </c>
      <c r="K149" s="339">
        <v>0</v>
      </c>
      <c r="L149" s="340">
        <v>0</v>
      </c>
      <c r="M149" s="340">
        <v>0</v>
      </c>
      <c r="N149" s="340">
        <v>0</v>
      </c>
      <c r="O149" s="340">
        <v>0</v>
      </c>
      <c r="P149" s="144">
        <v>0</v>
      </c>
      <c r="Q149" s="341">
        <v>0</v>
      </c>
      <c r="R149" s="342">
        <v>0</v>
      </c>
      <c r="S149" s="340">
        <v>0</v>
      </c>
      <c r="T149" s="340">
        <v>0</v>
      </c>
      <c r="U149" s="340">
        <v>0</v>
      </c>
      <c r="V149" s="340">
        <v>0</v>
      </c>
      <c r="W149" s="340">
        <v>0</v>
      </c>
      <c r="X149" s="343">
        <v>0</v>
      </c>
      <c r="Y149" s="344">
        <f t="shared" si="12"/>
        <v>0</v>
      </c>
      <c r="Z149" s="12">
        <f t="shared" si="12"/>
        <v>0</v>
      </c>
      <c r="AA149" s="12">
        <f t="shared" si="12"/>
        <v>0</v>
      </c>
      <c r="AB149" s="12">
        <f t="shared" si="12"/>
        <v>0</v>
      </c>
      <c r="AC149" s="12">
        <f t="shared" si="12"/>
        <v>0</v>
      </c>
      <c r="AD149" s="15">
        <f t="shared" si="12"/>
        <v>0</v>
      </c>
      <c r="AE149" s="12">
        <f t="shared" si="12"/>
        <v>0</v>
      </c>
      <c r="AF149" s="12">
        <f t="shared" si="14"/>
        <v>0</v>
      </c>
      <c r="AG149" s="12">
        <f t="shared" si="14"/>
        <v>0</v>
      </c>
      <c r="AH149" s="12">
        <f t="shared" si="14"/>
        <v>0</v>
      </c>
      <c r="AI149" s="12">
        <f t="shared" si="14"/>
        <v>0</v>
      </c>
      <c r="AJ149" s="12">
        <f t="shared" si="14"/>
        <v>0</v>
      </c>
      <c r="AK149" s="15">
        <f t="shared" si="13"/>
        <v>0</v>
      </c>
      <c r="AL149" s="343">
        <f t="shared" si="13"/>
        <v>0</v>
      </c>
    </row>
    <row r="150" spans="1:38" s="185" customFormat="1" ht="12.75" customHeight="1" x14ac:dyDescent="0.25">
      <c r="A150" s="348">
        <v>1114</v>
      </c>
      <c r="B150" s="338">
        <v>142</v>
      </c>
      <c r="C150" s="239" t="s">
        <v>1378</v>
      </c>
      <c r="D150" s="247">
        <v>0</v>
      </c>
      <c r="E150" s="138">
        <v>0</v>
      </c>
      <c r="F150" s="138">
        <v>0</v>
      </c>
      <c r="G150" s="138">
        <v>0</v>
      </c>
      <c r="H150" s="138">
        <v>0</v>
      </c>
      <c r="I150" s="138">
        <v>0</v>
      </c>
      <c r="J150" s="339">
        <v>0</v>
      </c>
      <c r="K150" s="339">
        <v>0</v>
      </c>
      <c r="L150" s="340">
        <v>0</v>
      </c>
      <c r="M150" s="340">
        <v>0</v>
      </c>
      <c r="N150" s="340">
        <v>0</v>
      </c>
      <c r="O150" s="340">
        <v>0</v>
      </c>
      <c r="P150" s="144">
        <v>0</v>
      </c>
      <c r="Q150" s="341">
        <v>0</v>
      </c>
      <c r="R150" s="342">
        <v>0</v>
      </c>
      <c r="S150" s="340">
        <v>0</v>
      </c>
      <c r="T150" s="340">
        <v>0</v>
      </c>
      <c r="U150" s="340">
        <v>0</v>
      </c>
      <c r="V150" s="340">
        <v>0</v>
      </c>
      <c r="W150" s="340">
        <v>0</v>
      </c>
      <c r="X150" s="343">
        <v>0</v>
      </c>
      <c r="Y150" s="344">
        <f t="shared" si="12"/>
        <v>0</v>
      </c>
      <c r="Z150" s="12">
        <f t="shared" si="12"/>
        <v>0</v>
      </c>
      <c r="AA150" s="12">
        <f t="shared" si="12"/>
        <v>0</v>
      </c>
      <c r="AB150" s="12">
        <f t="shared" si="12"/>
        <v>0</v>
      </c>
      <c r="AC150" s="12">
        <f t="shared" si="12"/>
        <v>0</v>
      </c>
      <c r="AD150" s="15">
        <f t="shared" si="12"/>
        <v>0</v>
      </c>
      <c r="AE150" s="12">
        <f t="shared" si="12"/>
        <v>0</v>
      </c>
      <c r="AF150" s="12">
        <f t="shared" si="14"/>
        <v>0</v>
      </c>
      <c r="AG150" s="12">
        <f t="shared" si="14"/>
        <v>0</v>
      </c>
      <c r="AH150" s="12">
        <f t="shared" si="14"/>
        <v>0</v>
      </c>
      <c r="AI150" s="12">
        <f t="shared" si="14"/>
        <v>0</v>
      </c>
      <c r="AJ150" s="12">
        <f t="shared" si="14"/>
        <v>0</v>
      </c>
      <c r="AK150" s="15">
        <f t="shared" si="13"/>
        <v>0</v>
      </c>
      <c r="AL150" s="343">
        <f t="shared" si="13"/>
        <v>0</v>
      </c>
    </row>
    <row r="151" spans="1:38" s="185" customFormat="1" ht="12.75" customHeight="1" x14ac:dyDescent="0.25">
      <c r="A151" s="348">
        <v>1116</v>
      </c>
      <c r="B151" s="338">
        <v>143</v>
      </c>
      <c r="C151" s="239" t="s">
        <v>1379</v>
      </c>
      <c r="D151" s="247">
        <v>0</v>
      </c>
      <c r="E151" s="138">
        <v>0</v>
      </c>
      <c r="F151" s="138">
        <v>0</v>
      </c>
      <c r="G151" s="138">
        <v>0</v>
      </c>
      <c r="H151" s="138">
        <v>0</v>
      </c>
      <c r="I151" s="138">
        <v>0</v>
      </c>
      <c r="J151" s="339">
        <v>0</v>
      </c>
      <c r="K151" s="339">
        <v>0</v>
      </c>
      <c r="L151" s="340">
        <v>0</v>
      </c>
      <c r="M151" s="340">
        <v>0</v>
      </c>
      <c r="N151" s="340">
        <v>0</v>
      </c>
      <c r="O151" s="340">
        <v>0</v>
      </c>
      <c r="P151" s="144">
        <v>0</v>
      </c>
      <c r="Q151" s="341">
        <v>0</v>
      </c>
      <c r="R151" s="342">
        <v>0</v>
      </c>
      <c r="S151" s="340">
        <v>0</v>
      </c>
      <c r="T151" s="340">
        <v>0</v>
      </c>
      <c r="U151" s="340">
        <v>0</v>
      </c>
      <c r="V151" s="340">
        <v>0</v>
      </c>
      <c r="W151" s="340">
        <v>0</v>
      </c>
      <c r="X151" s="343">
        <v>0</v>
      </c>
      <c r="Y151" s="344">
        <f t="shared" si="12"/>
        <v>0</v>
      </c>
      <c r="Z151" s="12">
        <f t="shared" si="12"/>
        <v>0</v>
      </c>
      <c r="AA151" s="12">
        <f t="shared" si="12"/>
        <v>0</v>
      </c>
      <c r="AB151" s="12">
        <f t="shared" si="12"/>
        <v>0</v>
      </c>
      <c r="AC151" s="12">
        <f t="shared" si="12"/>
        <v>0</v>
      </c>
      <c r="AD151" s="15">
        <f t="shared" si="12"/>
        <v>0</v>
      </c>
      <c r="AE151" s="12">
        <f t="shared" si="12"/>
        <v>0</v>
      </c>
      <c r="AF151" s="12">
        <f t="shared" si="14"/>
        <v>0</v>
      </c>
      <c r="AG151" s="12">
        <f t="shared" si="14"/>
        <v>0</v>
      </c>
      <c r="AH151" s="12">
        <f t="shared" si="14"/>
        <v>0</v>
      </c>
      <c r="AI151" s="12">
        <f t="shared" si="14"/>
        <v>0</v>
      </c>
      <c r="AJ151" s="12">
        <f t="shared" si="14"/>
        <v>0</v>
      </c>
      <c r="AK151" s="15">
        <f t="shared" si="13"/>
        <v>0</v>
      </c>
      <c r="AL151" s="343">
        <f t="shared" si="13"/>
        <v>0</v>
      </c>
    </row>
    <row r="152" spans="1:38" s="185" customFormat="1" ht="12.75" customHeight="1" x14ac:dyDescent="0.25">
      <c r="A152" s="348">
        <v>1117</v>
      </c>
      <c r="B152" s="338">
        <v>144</v>
      </c>
      <c r="C152" s="239" t="s">
        <v>1380</v>
      </c>
      <c r="D152" s="247">
        <v>0</v>
      </c>
      <c r="E152" s="138">
        <v>0</v>
      </c>
      <c r="F152" s="138">
        <v>0</v>
      </c>
      <c r="G152" s="138">
        <v>0</v>
      </c>
      <c r="H152" s="138">
        <v>0</v>
      </c>
      <c r="I152" s="138">
        <v>0</v>
      </c>
      <c r="J152" s="339">
        <v>0</v>
      </c>
      <c r="K152" s="339">
        <v>0</v>
      </c>
      <c r="L152" s="340">
        <v>0</v>
      </c>
      <c r="M152" s="340">
        <v>0</v>
      </c>
      <c r="N152" s="340">
        <v>0</v>
      </c>
      <c r="O152" s="340">
        <v>0</v>
      </c>
      <c r="P152" s="144">
        <v>0</v>
      </c>
      <c r="Q152" s="341">
        <v>0</v>
      </c>
      <c r="R152" s="342">
        <v>0</v>
      </c>
      <c r="S152" s="340">
        <v>0</v>
      </c>
      <c r="T152" s="340">
        <v>0</v>
      </c>
      <c r="U152" s="340">
        <v>0</v>
      </c>
      <c r="V152" s="340">
        <v>0</v>
      </c>
      <c r="W152" s="340">
        <v>0</v>
      </c>
      <c r="X152" s="343">
        <v>0</v>
      </c>
      <c r="Y152" s="344">
        <f t="shared" si="12"/>
        <v>0</v>
      </c>
      <c r="Z152" s="12">
        <f t="shared" si="12"/>
        <v>0</v>
      </c>
      <c r="AA152" s="12">
        <f t="shared" si="12"/>
        <v>0</v>
      </c>
      <c r="AB152" s="12">
        <f t="shared" si="12"/>
        <v>0</v>
      </c>
      <c r="AC152" s="12">
        <f t="shared" si="12"/>
        <v>0</v>
      </c>
      <c r="AD152" s="15">
        <f t="shared" si="12"/>
        <v>0</v>
      </c>
      <c r="AE152" s="12">
        <f t="shared" si="12"/>
        <v>0</v>
      </c>
      <c r="AF152" s="12">
        <f t="shared" si="14"/>
        <v>0</v>
      </c>
      <c r="AG152" s="12">
        <f t="shared" si="14"/>
        <v>0</v>
      </c>
      <c r="AH152" s="12">
        <f t="shared" si="14"/>
        <v>0</v>
      </c>
      <c r="AI152" s="12">
        <f t="shared" si="14"/>
        <v>0</v>
      </c>
      <c r="AJ152" s="12">
        <f t="shared" si="14"/>
        <v>0</v>
      </c>
      <c r="AK152" s="15">
        <f t="shared" si="13"/>
        <v>0</v>
      </c>
      <c r="AL152" s="343">
        <f t="shared" si="13"/>
        <v>0</v>
      </c>
    </row>
    <row r="153" spans="1:38" s="185" customFormat="1" ht="12.75" customHeight="1" x14ac:dyDescent="0.25">
      <c r="A153" s="348">
        <v>1118</v>
      </c>
      <c r="B153" s="338">
        <v>145</v>
      </c>
      <c r="C153" s="239" t="s">
        <v>1381</v>
      </c>
      <c r="D153" s="247">
        <v>0</v>
      </c>
      <c r="E153" s="138">
        <v>0</v>
      </c>
      <c r="F153" s="138">
        <v>0</v>
      </c>
      <c r="G153" s="138">
        <v>0</v>
      </c>
      <c r="H153" s="138">
        <v>0</v>
      </c>
      <c r="I153" s="138">
        <v>0</v>
      </c>
      <c r="J153" s="339">
        <v>0</v>
      </c>
      <c r="K153" s="339">
        <v>0</v>
      </c>
      <c r="L153" s="340">
        <v>0</v>
      </c>
      <c r="M153" s="340">
        <v>0</v>
      </c>
      <c r="N153" s="340">
        <v>0</v>
      </c>
      <c r="O153" s="340">
        <v>0</v>
      </c>
      <c r="P153" s="144">
        <v>0</v>
      </c>
      <c r="Q153" s="341">
        <v>0</v>
      </c>
      <c r="R153" s="342">
        <v>0</v>
      </c>
      <c r="S153" s="340">
        <v>0</v>
      </c>
      <c r="T153" s="340">
        <v>0</v>
      </c>
      <c r="U153" s="340">
        <v>0</v>
      </c>
      <c r="V153" s="340">
        <v>0</v>
      </c>
      <c r="W153" s="340">
        <v>0</v>
      </c>
      <c r="X153" s="343">
        <v>0</v>
      </c>
      <c r="Y153" s="344">
        <f t="shared" si="12"/>
        <v>0</v>
      </c>
      <c r="Z153" s="12">
        <f t="shared" si="12"/>
        <v>0</v>
      </c>
      <c r="AA153" s="12">
        <f t="shared" si="12"/>
        <v>0</v>
      </c>
      <c r="AB153" s="12">
        <f t="shared" si="12"/>
        <v>0</v>
      </c>
      <c r="AC153" s="12">
        <f t="shared" si="12"/>
        <v>0</v>
      </c>
      <c r="AD153" s="15">
        <f t="shared" si="12"/>
        <v>0</v>
      </c>
      <c r="AE153" s="12">
        <f t="shared" si="12"/>
        <v>0</v>
      </c>
      <c r="AF153" s="12">
        <f t="shared" si="14"/>
        <v>0</v>
      </c>
      <c r="AG153" s="12">
        <f t="shared" si="14"/>
        <v>0</v>
      </c>
      <c r="AH153" s="12">
        <f t="shared" si="14"/>
        <v>0</v>
      </c>
      <c r="AI153" s="12">
        <f t="shared" si="14"/>
        <v>0</v>
      </c>
      <c r="AJ153" s="12">
        <f t="shared" si="14"/>
        <v>0</v>
      </c>
      <c r="AK153" s="15">
        <f t="shared" si="13"/>
        <v>0</v>
      </c>
      <c r="AL153" s="343">
        <f t="shared" si="13"/>
        <v>0</v>
      </c>
    </row>
    <row r="154" spans="1:38" s="185" customFormat="1" ht="12.75" customHeight="1" x14ac:dyDescent="0.25">
      <c r="A154" s="348">
        <v>1119</v>
      </c>
      <c r="B154" s="338">
        <v>146</v>
      </c>
      <c r="C154" s="239" t="s">
        <v>1382</v>
      </c>
      <c r="D154" s="247">
        <v>0</v>
      </c>
      <c r="E154" s="138">
        <v>0</v>
      </c>
      <c r="F154" s="138">
        <v>0</v>
      </c>
      <c r="G154" s="138">
        <v>0</v>
      </c>
      <c r="H154" s="138">
        <v>0</v>
      </c>
      <c r="I154" s="138">
        <v>0</v>
      </c>
      <c r="J154" s="339">
        <v>0</v>
      </c>
      <c r="K154" s="339">
        <v>0</v>
      </c>
      <c r="L154" s="340">
        <v>0</v>
      </c>
      <c r="M154" s="340">
        <v>0</v>
      </c>
      <c r="N154" s="340">
        <v>0</v>
      </c>
      <c r="O154" s="340">
        <v>0</v>
      </c>
      <c r="P154" s="144">
        <v>0</v>
      </c>
      <c r="Q154" s="341">
        <v>0</v>
      </c>
      <c r="R154" s="342">
        <v>0</v>
      </c>
      <c r="S154" s="340">
        <v>0</v>
      </c>
      <c r="T154" s="340">
        <v>0</v>
      </c>
      <c r="U154" s="340">
        <v>0</v>
      </c>
      <c r="V154" s="340">
        <v>0</v>
      </c>
      <c r="W154" s="340">
        <v>0</v>
      </c>
      <c r="X154" s="343">
        <v>0</v>
      </c>
      <c r="Y154" s="344">
        <f t="shared" si="12"/>
        <v>0</v>
      </c>
      <c r="Z154" s="12">
        <f t="shared" si="12"/>
        <v>0</v>
      </c>
      <c r="AA154" s="12">
        <f t="shared" si="12"/>
        <v>0</v>
      </c>
      <c r="AB154" s="12">
        <f t="shared" si="12"/>
        <v>0</v>
      </c>
      <c r="AC154" s="12">
        <f t="shared" si="12"/>
        <v>0</v>
      </c>
      <c r="AD154" s="15">
        <f t="shared" si="12"/>
        <v>0</v>
      </c>
      <c r="AE154" s="12">
        <f t="shared" si="12"/>
        <v>0</v>
      </c>
      <c r="AF154" s="12">
        <f t="shared" si="14"/>
        <v>0</v>
      </c>
      <c r="AG154" s="12">
        <f t="shared" si="14"/>
        <v>0</v>
      </c>
      <c r="AH154" s="12">
        <f t="shared" si="14"/>
        <v>0</v>
      </c>
      <c r="AI154" s="12">
        <f t="shared" si="14"/>
        <v>0</v>
      </c>
      <c r="AJ154" s="12">
        <f t="shared" si="14"/>
        <v>0</v>
      </c>
      <c r="AK154" s="15">
        <f t="shared" si="13"/>
        <v>0</v>
      </c>
      <c r="AL154" s="343">
        <f t="shared" si="13"/>
        <v>0</v>
      </c>
    </row>
    <row r="155" spans="1:38" s="185" customFormat="1" ht="12.75" customHeight="1" x14ac:dyDescent="0.25">
      <c r="A155" s="348">
        <v>1120</v>
      </c>
      <c r="B155" s="338">
        <v>147</v>
      </c>
      <c r="C155" s="239" t="s">
        <v>1383</v>
      </c>
      <c r="D155" s="247">
        <v>0</v>
      </c>
      <c r="E155" s="138">
        <v>0</v>
      </c>
      <c r="F155" s="138">
        <v>0</v>
      </c>
      <c r="G155" s="138">
        <v>0</v>
      </c>
      <c r="H155" s="138">
        <v>0</v>
      </c>
      <c r="I155" s="138">
        <v>0</v>
      </c>
      <c r="J155" s="339">
        <v>0</v>
      </c>
      <c r="K155" s="339">
        <v>0</v>
      </c>
      <c r="L155" s="340">
        <v>0</v>
      </c>
      <c r="M155" s="340">
        <v>0</v>
      </c>
      <c r="N155" s="340">
        <v>0</v>
      </c>
      <c r="O155" s="340">
        <v>0</v>
      </c>
      <c r="P155" s="144">
        <v>0</v>
      </c>
      <c r="Q155" s="341">
        <v>0</v>
      </c>
      <c r="R155" s="342">
        <v>0</v>
      </c>
      <c r="S155" s="340">
        <v>0</v>
      </c>
      <c r="T155" s="340">
        <v>0</v>
      </c>
      <c r="U155" s="340">
        <v>0</v>
      </c>
      <c r="V155" s="340">
        <v>0</v>
      </c>
      <c r="W155" s="340">
        <v>0</v>
      </c>
      <c r="X155" s="343">
        <v>0</v>
      </c>
      <c r="Y155" s="344">
        <f t="shared" si="12"/>
        <v>0</v>
      </c>
      <c r="Z155" s="12">
        <f t="shared" si="12"/>
        <v>0</v>
      </c>
      <c r="AA155" s="12">
        <f t="shared" si="12"/>
        <v>0</v>
      </c>
      <c r="AB155" s="12">
        <f t="shared" si="12"/>
        <v>0</v>
      </c>
      <c r="AC155" s="12">
        <f t="shared" si="12"/>
        <v>0</v>
      </c>
      <c r="AD155" s="15">
        <f t="shared" si="12"/>
        <v>0</v>
      </c>
      <c r="AE155" s="12">
        <f t="shared" si="12"/>
        <v>0</v>
      </c>
      <c r="AF155" s="12">
        <f t="shared" si="14"/>
        <v>0</v>
      </c>
      <c r="AG155" s="12">
        <f t="shared" si="14"/>
        <v>0</v>
      </c>
      <c r="AH155" s="12">
        <f t="shared" si="14"/>
        <v>0</v>
      </c>
      <c r="AI155" s="12">
        <f t="shared" si="14"/>
        <v>0</v>
      </c>
      <c r="AJ155" s="12">
        <f t="shared" si="14"/>
        <v>0</v>
      </c>
      <c r="AK155" s="15">
        <f t="shared" si="13"/>
        <v>0</v>
      </c>
      <c r="AL155" s="343">
        <f t="shared" si="13"/>
        <v>0</v>
      </c>
    </row>
    <row r="156" spans="1:38" s="185" customFormat="1" ht="12.75" customHeight="1" x14ac:dyDescent="0.25">
      <c r="A156" s="348">
        <v>1121</v>
      </c>
      <c r="B156" s="338">
        <v>148</v>
      </c>
      <c r="C156" s="239" t="s">
        <v>1384</v>
      </c>
      <c r="D156" s="247">
        <v>0</v>
      </c>
      <c r="E156" s="138">
        <v>0</v>
      </c>
      <c r="F156" s="138">
        <v>0</v>
      </c>
      <c r="G156" s="138">
        <v>0</v>
      </c>
      <c r="H156" s="138">
        <v>0</v>
      </c>
      <c r="I156" s="138">
        <v>0</v>
      </c>
      <c r="J156" s="339">
        <v>0</v>
      </c>
      <c r="K156" s="339">
        <v>0</v>
      </c>
      <c r="L156" s="340">
        <v>0</v>
      </c>
      <c r="M156" s="340">
        <v>0</v>
      </c>
      <c r="N156" s="340">
        <v>0</v>
      </c>
      <c r="O156" s="340">
        <v>0</v>
      </c>
      <c r="P156" s="144">
        <v>0</v>
      </c>
      <c r="Q156" s="341">
        <v>0</v>
      </c>
      <c r="R156" s="342">
        <v>0</v>
      </c>
      <c r="S156" s="340">
        <v>0</v>
      </c>
      <c r="T156" s="340">
        <v>0</v>
      </c>
      <c r="U156" s="340">
        <v>0</v>
      </c>
      <c r="V156" s="340">
        <v>0</v>
      </c>
      <c r="W156" s="340">
        <v>0</v>
      </c>
      <c r="X156" s="343">
        <v>0</v>
      </c>
      <c r="Y156" s="344">
        <f t="shared" si="12"/>
        <v>0</v>
      </c>
      <c r="Z156" s="12">
        <f t="shared" si="12"/>
        <v>0</v>
      </c>
      <c r="AA156" s="12">
        <f t="shared" si="12"/>
        <v>0</v>
      </c>
      <c r="AB156" s="12">
        <f t="shared" si="12"/>
        <v>0</v>
      </c>
      <c r="AC156" s="12">
        <f t="shared" si="12"/>
        <v>0</v>
      </c>
      <c r="AD156" s="15">
        <f t="shared" si="12"/>
        <v>0</v>
      </c>
      <c r="AE156" s="12">
        <f t="shared" si="12"/>
        <v>0</v>
      </c>
      <c r="AF156" s="12">
        <f t="shared" si="14"/>
        <v>0</v>
      </c>
      <c r="AG156" s="12">
        <f t="shared" si="14"/>
        <v>0</v>
      </c>
      <c r="AH156" s="12">
        <f t="shared" si="14"/>
        <v>0</v>
      </c>
      <c r="AI156" s="12">
        <f t="shared" si="14"/>
        <v>0</v>
      </c>
      <c r="AJ156" s="12">
        <f t="shared" si="14"/>
        <v>0</v>
      </c>
      <c r="AK156" s="15">
        <f t="shared" si="13"/>
        <v>0</v>
      </c>
      <c r="AL156" s="343">
        <f t="shared" si="13"/>
        <v>0</v>
      </c>
    </row>
    <row r="157" spans="1:38" s="185" customFormat="1" ht="12.75" customHeight="1" x14ac:dyDescent="0.25">
      <c r="A157" s="348">
        <v>1122</v>
      </c>
      <c r="B157" s="338">
        <v>149</v>
      </c>
      <c r="C157" s="239" t="s">
        <v>1385</v>
      </c>
      <c r="D157" s="247">
        <v>0</v>
      </c>
      <c r="E157" s="138">
        <v>0</v>
      </c>
      <c r="F157" s="138">
        <v>0</v>
      </c>
      <c r="G157" s="138">
        <v>0</v>
      </c>
      <c r="H157" s="138">
        <v>0</v>
      </c>
      <c r="I157" s="138">
        <v>0</v>
      </c>
      <c r="J157" s="339">
        <v>0</v>
      </c>
      <c r="K157" s="339">
        <v>0</v>
      </c>
      <c r="L157" s="340">
        <v>0</v>
      </c>
      <c r="M157" s="340">
        <v>0</v>
      </c>
      <c r="N157" s="340">
        <v>0</v>
      </c>
      <c r="O157" s="340">
        <v>0</v>
      </c>
      <c r="P157" s="144">
        <v>0</v>
      </c>
      <c r="Q157" s="341">
        <v>0</v>
      </c>
      <c r="R157" s="342">
        <v>0</v>
      </c>
      <c r="S157" s="340">
        <v>0</v>
      </c>
      <c r="T157" s="340">
        <v>0</v>
      </c>
      <c r="U157" s="340">
        <v>0</v>
      </c>
      <c r="V157" s="340">
        <v>0</v>
      </c>
      <c r="W157" s="340">
        <v>0</v>
      </c>
      <c r="X157" s="343">
        <v>0</v>
      </c>
      <c r="Y157" s="344">
        <f t="shared" si="12"/>
        <v>0</v>
      </c>
      <c r="Z157" s="12">
        <f t="shared" si="12"/>
        <v>0</v>
      </c>
      <c r="AA157" s="12">
        <f t="shared" si="12"/>
        <v>0</v>
      </c>
      <c r="AB157" s="12">
        <f t="shared" si="12"/>
        <v>0</v>
      </c>
      <c r="AC157" s="12">
        <f t="shared" si="12"/>
        <v>0</v>
      </c>
      <c r="AD157" s="15">
        <f t="shared" si="12"/>
        <v>0</v>
      </c>
      <c r="AE157" s="12">
        <f t="shared" si="12"/>
        <v>0</v>
      </c>
      <c r="AF157" s="12">
        <f t="shared" si="14"/>
        <v>0</v>
      </c>
      <c r="AG157" s="12">
        <f t="shared" si="14"/>
        <v>0</v>
      </c>
      <c r="AH157" s="12">
        <f t="shared" si="14"/>
        <v>0</v>
      </c>
      <c r="AI157" s="12">
        <f t="shared" si="14"/>
        <v>0</v>
      </c>
      <c r="AJ157" s="12">
        <f t="shared" si="14"/>
        <v>0</v>
      </c>
      <c r="AK157" s="15">
        <f t="shared" si="13"/>
        <v>0</v>
      </c>
      <c r="AL157" s="343">
        <f t="shared" si="13"/>
        <v>0</v>
      </c>
    </row>
    <row r="158" spans="1:38" s="185" customFormat="1" ht="12.75" customHeight="1" x14ac:dyDescent="0.25">
      <c r="A158" s="348">
        <v>1123</v>
      </c>
      <c r="B158" s="338">
        <v>150</v>
      </c>
      <c r="C158" s="239" t="s">
        <v>1386</v>
      </c>
      <c r="D158" s="247">
        <v>0</v>
      </c>
      <c r="E158" s="138">
        <v>0</v>
      </c>
      <c r="F158" s="138">
        <v>0</v>
      </c>
      <c r="G158" s="138">
        <v>0</v>
      </c>
      <c r="H158" s="138">
        <v>0</v>
      </c>
      <c r="I158" s="138">
        <v>0</v>
      </c>
      <c r="J158" s="339">
        <v>0</v>
      </c>
      <c r="K158" s="339">
        <v>0</v>
      </c>
      <c r="L158" s="340">
        <v>0</v>
      </c>
      <c r="M158" s="340">
        <v>0</v>
      </c>
      <c r="N158" s="340">
        <v>0</v>
      </c>
      <c r="O158" s="340">
        <v>0</v>
      </c>
      <c r="P158" s="144">
        <v>0</v>
      </c>
      <c r="Q158" s="341">
        <v>0</v>
      </c>
      <c r="R158" s="342">
        <v>0</v>
      </c>
      <c r="S158" s="340">
        <v>0</v>
      </c>
      <c r="T158" s="340">
        <v>0</v>
      </c>
      <c r="U158" s="340">
        <v>0</v>
      </c>
      <c r="V158" s="340">
        <v>0</v>
      </c>
      <c r="W158" s="340">
        <v>0</v>
      </c>
      <c r="X158" s="343">
        <v>0</v>
      </c>
      <c r="Y158" s="344">
        <f t="shared" si="12"/>
        <v>0</v>
      </c>
      <c r="Z158" s="12">
        <f t="shared" si="12"/>
        <v>0</v>
      </c>
      <c r="AA158" s="12">
        <f t="shared" si="12"/>
        <v>0</v>
      </c>
      <c r="AB158" s="12">
        <f t="shared" si="12"/>
        <v>0</v>
      </c>
      <c r="AC158" s="12">
        <f t="shared" si="12"/>
        <v>0</v>
      </c>
      <c r="AD158" s="15">
        <f t="shared" si="12"/>
        <v>0</v>
      </c>
      <c r="AE158" s="12">
        <f t="shared" si="12"/>
        <v>0</v>
      </c>
      <c r="AF158" s="12">
        <f t="shared" si="14"/>
        <v>0</v>
      </c>
      <c r="AG158" s="12">
        <f t="shared" si="14"/>
        <v>0</v>
      </c>
      <c r="AH158" s="12">
        <f t="shared" si="14"/>
        <v>0</v>
      </c>
      <c r="AI158" s="12">
        <f t="shared" si="14"/>
        <v>0</v>
      </c>
      <c r="AJ158" s="12">
        <f t="shared" si="14"/>
        <v>0</v>
      </c>
      <c r="AK158" s="15">
        <f t="shared" si="13"/>
        <v>0</v>
      </c>
      <c r="AL158" s="343">
        <f t="shared" si="13"/>
        <v>0</v>
      </c>
    </row>
    <row r="159" spans="1:38" s="185" customFormat="1" ht="12.75" customHeight="1" x14ac:dyDescent="0.25">
      <c r="A159" s="348">
        <v>1124</v>
      </c>
      <c r="B159" s="338">
        <v>151</v>
      </c>
      <c r="C159" s="239" t="s">
        <v>1387</v>
      </c>
      <c r="D159" s="247">
        <v>51.3</v>
      </c>
      <c r="E159" s="138">
        <v>0</v>
      </c>
      <c r="F159" s="138">
        <v>0</v>
      </c>
      <c r="G159" s="138">
        <v>0</v>
      </c>
      <c r="H159" s="138">
        <v>0</v>
      </c>
      <c r="I159" s="138">
        <v>51.3</v>
      </c>
      <c r="J159" s="339">
        <v>0</v>
      </c>
      <c r="K159" s="339">
        <v>51.3</v>
      </c>
      <c r="L159" s="340">
        <v>0</v>
      </c>
      <c r="M159" s="340">
        <v>0</v>
      </c>
      <c r="N159" s="340">
        <v>0</v>
      </c>
      <c r="O159" s="340">
        <v>0</v>
      </c>
      <c r="P159" s="144">
        <v>51.3</v>
      </c>
      <c r="Q159" s="341">
        <v>0</v>
      </c>
      <c r="R159" s="342">
        <v>46.930700000000002</v>
      </c>
      <c r="S159" s="340">
        <v>0</v>
      </c>
      <c r="T159" s="340">
        <v>0</v>
      </c>
      <c r="U159" s="340">
        <v>0</v>
      </c>
      <c r="V159" s="340">
        <v>0</v>
      </c>
      <c r="W159" s="340">
        <v>46.930700000000002</v>
      </c>
      <c r="X159" s="343">
        <v>0</v>
      </c>
      <c r="Y159" s="344">
        <f t="shared" si="12"/>
        <v>-4.3692999999999955</v>
      </c>
      <c r="Z159" s="12">
        <f t="shared" si="12"/>
        <v>0</v>
      </c>
      <c r="AA159" s="12">
        <f t="shared" si="12"/>
        <v>0</v>
      </c>
      <c r="AB159" s="12">
        <f t="shared" si="12"/>
        <v>0</v>
      </c>
      <c r="AC159" s="12">
        <f t="shared" si="12"/>
        <v>0</v>
      </c>
      <c r="AD159" s="15">
        <f t="shared" si="12"/>
        <v>-4.3692999999999955</v>
      </c>
      <c r="AE159" s="12">
        <f t="shared" si="12"/>
        <v>0</v>
      </c>
      <c r="AF159" s="12">
        <f t="shared" si="14"/>
        <v>91.482846003898644</v>
      </c>
      <c r="AG159" s="12">
        <f t="shared" si="14"/>
        <v>0</v>
      </c>
      <c r="AH159" s="12">
        <f t="shared" si="14"/>
        <v>0</v>
      </c>
      <c r="AI159" s="12">
        <f t="shared" si="14"/>
        <v>0</v>
      </c>
      <c r="AJ159" s="12">
        <f t="shared" si="14"/>
        <v>0</v>
      </c>
      <c r="AK159" s="15">
        <f t="shared" si="13"/>
        <v>91.482846003898644</v>
      </c>
      <c r="AL159" s="343">
        <f t="shared" si="13"/>
        <v>0</v>
      </c>
    </row>
    <row r="160" spans="1:38" s="185" customFormat="1" ht="12.75" customHeight="1" x14ac:dyDescent="0.25">
      <c r="A160" s="337"/>
      <c r="B160" s="338">
        <v>152</v>
      </c>
      <c r="C160" s="239"/>
      <c r="D160" s="240"/>
      <c r="E160" s="138"/>
      <c r="F160" s="138"/>
      <c r="G160" s="138"/>
      <c r="H160" s="138"/>
      <c r="I160" s="138"/>
      <c r="J160" s="339"/>
      <c r="K160" s="339">
        <v>0</v>
      </c>
      <c r="L160" s="340"/>
      <c r="M160" s="340"/>
      <c r="N160" s="340"/>
      <c r="O160" s="340"/>
      <c r="P160" s="144">
        <v>0</v>
      </c>
      <c r="Q160" s="341"/>
      <c r="R160" s="342">
        <v>0</v>
      </c>
      <c r="S160" s="340"/>
      <c r="T160" s="340"/>
      <c r="U160" s="340"/>
      <c r="V160" s="340"/>
      <c r="W160" s="340">
        <v>0</v>
      </c>
      <c r="X160" s="343"/>
      <c r="Y160" s="344">
        <f t="shared" si="12"/>
        <v>0</v>
      </c>
      <c r="Z160" s="12"/>
      <c r="AA160" s="12"/>
      <c r="AB160" s="12"/>
      <c r="AC160" s="12"/>
      <c r="AD160" s="15">
        <f t="shared" si="12"/>
        <v>0</v>
      </c>
      <c r="AE160" s="12"/>
      <c r="AF160" s="12"/>
      <c r="AG160" s="12"/>
      <c r="AH160" s="12"/>
      <c r="AI160" s="12"/>
      <c r="AJ160" s="12"/>
      <c r="AK160" s="15">
        <f t="shared" si="13"/>
        <v>0</v>
      </c>
      <c r="AL160" s="343"/>
    </row>
    <row r="161" spans="1:38" s="185" customFormat="1" ht="12.75" customHeight="1" x14ac:dyDescent="0.25">
      <c r="A161" s="337"/>
      <c r="B161" s="338">
        <v>153</v>
      </c>
      <c r="C161" s="246" t="s">
        <v>1388</v>
      </c>
      <c r="D161" s="247">
        <v>3798.5</v>
      </c>
      <c r="E161" s="144">
        <v>898.6</v>
      </c>
      <c r="F161" s="144">
        <v>1657.5</v>
      </c>
      <c r="G161" s="144">
        <v>0</v>
      </c>
      <c r="H161" s="144">
        <v>906.5</v>
      </c>
      <c r="I161" s="144">
        <v>0</v>
      </c>
      <c r="J161" s="345">
        <v>335.9</v>
      </c>
      <c r="K161" s="345">
        <v>3798.5</v>
      </c>
      <c r="L161" s="144">
        <v>898.6</v>
      </c>
      <c r="M161" s="144">
        <v>1657.5</v>
      </c>
      <c r="N161" s="144">
        <v>0</v>
      </c>
      <c r="O161" s="144">
        <v>906.5</v>
      </c>
      <c r="P161" s="144">
        <v>0</v>
      </c>
      <c r="Q161" s="248">
        <v>335.9</v>
      </c>
      <c r="R161" s="342">
        <v>2922.3858999999998</v>
      </c>
      <c r="S161" s="144">
        <v>822.11630000000002</v>
      </c>
      <c r="T161" s="144">
        <v>1457.204</v>
      </c>
      <c r="U161" s="144">
        <v>0</v>
      </c>
      <c r="V161" s="144">
        <v>307.24459999999999</v>
      </c>
      <c r="W161" s="144">
        <v>0</v>
      </c>
      <c r="X161" s="248">
        <v>335.82100000000003</v>
      </c>
      <c r="Y161" s="344">
        <f t="shared" si="12"/>
        <v>-876.11410000000024</v>
      </c>
      <c r="Z161" s="15">
        <f t="shared" si="12"/>
        <v>-76.483699999999999</v>
      </c>
      <c r="AA161" s="15">
        <f t="shared" si="12"/>
        <v>-200.29600000000005</v>
      </c>
      <c r="AB161" s="15">
        <f t="shared" si="12"/>
        <v>0</v>
      </c>
      <c r="AC161" s="15">
        <f t="shared" si="12"/>
        <v>-599.25540000000001</v>
      </c>
      <c r="AD161" s="15">
        <f t="shared" si="12"/>
        <v>0</v>
      </c>
      <c r="AE161" s="15">
        <f t="shared" si="12"/>
        <v>-7.8999999999950887E-2</v>
      </c>
      <c r="AF161" s="15">
        <f t="shared" ref="AF161:AL191" si="15">IF(K161=0,0,R161/K161*100)</f>
        <v>76.935261287350272</v>
      </c>
      <c r="AG161" s="15">
        <f t="shared" si="15"/>
        <v>91.488571110616519</v>
      </c>
      <c r="AH161" s="15">
        <f t="shared" si="15"/>
        <v>87.915776772247355</v>
      </c>
      <c r="AI161" s="15">
        <f t="shared" si="15"/>
        <v>0</v>
      </c>
      <c r="AJ161" s="15">
        <f t="shared" si="15"/>
        <v>33.893502482073913</v>
      </c>
      <c r="AK161" s="15">
        <f t="shared" si="13"/>
        <v>0</v>
      </c>
      <c r="AL161" s="346">
        <f t="shared" si="13"/>
        <v>99.976481095564168</v>
      </c>
    </row>
    <row r="162" spans="1:38" s="347" customFormat="1" ht="12.75" customHeight="1" x14ac:dyDescent="0.2">
      <c r="A162" s="337"/>
      <c r="B162" s="338">
        <v>154</v>
      </c>
      <c r="C162" s="246" t="s">
        <v>1265</v>
      </c>
      <c r="D162" s="247">
        <v>3798.5</v>
      </c>
      <c r="E162" s="144">
        <v>898.6</v>
      </c>
      <c r="F162" s="144">
        <v>1657.5</v>
      </c>
      <c r="G162" s="144">
        <v>0</v>
      </c>
      <c r="H162" s="144">
        <v>906.5</v>
      </c>
      <c r="I162" s="144">
        <v>0</v>
      </c>
      <c r="J162" s="345">
        <v>335.9</v>
      </c>
      <c r="K162" s="345">
        <v>3798.5</v>
      </c>
      <c r="L162" s="144">
        <v>898.6</v>
      </c>
      <c r="M162" s="144">
        <v>1657.5</v>
      </c>
      <c r="N162" s="144">
        <v>0</v>
      </c>
      <c r="O162" s="144">
        <v>906.5</v>
      </c>
      <c r="P162" s="144">
        <v>0</v>
      </c>
      <c r="Q162" s="248">
        <v>335.9</v>
      </c>
      <c r="R162" s="342">
        <v>2922.3858999999998</v>
      </c>
      <c r="S162" s="144">
        <v>822.11630000000002</v>
      </c>
      <c r="T162" s="144">
        <v>1457.204</v>
      </c>
      <c r="U162" s="144">
        <v>0</v>
      </c>
      <c r="V162" s="144">
        <v>307.24459999999999</v>
      </c>
      <c r="W162" s="144">
        <v>0</v>
      </c>
      <c r="X162" s="248">
        <v>335.82100000000003</v>
      </c>
      <c r="Y162" s="344">
        <f t="shared" ref="Y162:AE225" si="16">R162-K162</f>
        <v>-876.11410000000024</v>
      </c>
      <c r="Z162" s="15">
        <f t="shared" si="16"/>
        <v>-76.483699999999999</v>
      </c>
      <c r="AA162" s="15">
        <f t="shared" si="16"/>
        <v>-200.29600000000005</v>
      </c>
      <c r="AB162" s="15">
        <f t="shared" si="16"/>
        <v>0</v>
      </c>
      <c r="AC162" s="15">
        <f t="shared" si="16"/>
        <v>-599.25540000000001</v>
      </c>
      <c r="AD162" s="15">
        <f t="shared" si="16"/>
        <v>0</v>
      </c>
      <c r="AE162" s="15">
        <f t="shared" si="16"/>
        <v>-7.8999999999950887E-2</v>
      </c>
      <c r="AF162" s="15">
        <f t="shared" si="15"/>
        <v>76.935261287350272</v>
      </c>
      <c r="AG162" s="15">
        <f t="shared" si="15"/>
        <v>91.488571110616519</v>
      </c>
      <c r="AH162" s="15">
        <f t="shared" si="15"/>
        <v>87.915776772247355</v>
      </c>
      <c r="AI162" s="15">
        <f t="shared" si="15"/>
        <v>0</v>
      </c>
      <c r="AJ162" s="15">
        <f t="shared" si="15"/>
        <v>33.893502482073913</v>
      </c>
      <c r="AK162" s="15">
        <f t="shared" si="13"/>
        <v>0</v>
      </c>
      <c r="AL162" s="346">
        <f t="shared" si="13"/>
        <v>99.976481095564168</v>
      </c>
    </row>
    <row r="163" spans="1:38" s="347" customFormat="1" ht="12.75" customHeight="1" x14ac:dyDescent="0.2">
      <c r="A163" s="337"/>
      <c r="B163" s="338">
        <v>155</v>
      </c>
      <c r="C163" s="246" t="s">
        <v>1266</v>
      </c>
      <c r="D163" s="247">
        <v>0</v>
      </c>
      <c r="E163" s="144">
        <v>0</v>
      </c>
      <c r="F163" s="144">
        <v>0</v>
      </c>
      <c r="G163" s="144">
        <v>0</v>
      </c>
      <c r="H163" s="144">
        <v>0</v>
      </c>
      <c r="I163" s="144">
        <v>0</v>
      </c>
      <c r="J163" s="345">
        <v>0</v>
      </c>
      <c r="K163" s="345">
        <v>0</v>
      </c>
      <c r="L163" s="144">
        <v>0</v>
      </c>
      <c r="M163" s="144">
        <v>0</v>
      </c>
      <c r="N163" s="144">
        <v>0</v>
      </c>
      <c r="O163" s="144">
        <v>0</v>
      </c>
      <c r="P163" s="144">
        <v>0</v>
      </c>
      <c r="Q163" s="248">
        <v>0</v>
      </c>
      <c r="R163" s="342">
        <v>0</v>
      </c>
      <c r="S163" s="144">
        <v>0</v>
      </c>
      <c r="T163" s="144">
        <v>0</v>
      </c>
      <c r="U163" s="144">
        <v>0</v>
      </c>
      <c r="V163" s="144">
        <v>0</v>
      </c>
      <c r="W163" s="144">
        <v>0</v>
      </c>
      <c r="X163" s="248">
        <v>0</v>
      </c>
      <c r="Y163" s="344">
        <f t="shared" si="16"/>
        <v>0</v>
      </c>
      <c r="Z163" s="15">
        <f t="shared" si="16"/>
        <v>0</v>
      </c>
      <c r="AA163" s="15">
        <f t="shared" si="16"/>
        <v>0</v>
      </c>
      <c r="AB163" s="15">
        <f t="shared" si="16"/>
        <v>0</v>
      </c>
      <c r="AC163" s="15">
        <f t="shared" si="16"/>
        <v>0</v>
      </c>
      <c r="AD163" s="15">
        <f t="shared" si="16"/>
        <v>0</v>
      </c>
      <c r="AE163" s="15">
        <f t="shared" si="16"/>
        <v>0</v>
      </c>
      <c r="AF163" s="15">
        <f t="shared" si="15"/>
        <v>0</v>
      </c>
      <c r="AG163" s="15">
        <f t="shared" si="15"/>
        <v>0</v>
      </c>
      <c r="AH163" s="15">
        <f t="shared" si="15"/>
        <v>0</v>
      </c>
      <c r="AI163" s="15">
        <f t="shared" si="15"/>
        <v>0</v>
      </c>
      <c r="AJ163" s="15">
        <f t="shared" si="15"/>
        <v>0</v>
      </c>
      <c r="AK163" s="15">
        <f t="shared" si="13"/>
        <v>0</v>
      </c>
      <c r="AL163" s="346">
        <f t="shared" si="13"/>
        <v>0</v>
      </c>
    </row>
    <row r="164" spans="1:38" s="185" customFormat="1" ht="12.75" customHeight="1" x14ac:dyDescent="0.25">
      <c r="A164" s="348">
        <v>1125</v>
      </c>
      <c r="B164" s="338">
        <v>156</v>
      </c>
      <c r="C164" s="239" t="s">
        <v>1291</v>
      </c>
      <c r="D164" s="247">
        <v>3798.5</v>
      </c>
      <c r="E164" s="138">
        <v>898.6</v>
      </c>
      <c r="F164" s="138">
        <v>1657.5</v>
      </c>
      <c r="G164" s="138">
        <v>0</v>
      </c>
      <c r="H164" s="138">
        <v>906.5</v>
      </c>
      <c r="I164" s="138">
        <v>0</v>
      </c>
      <c r="J164" s="339">
        <v>335.9</v>
      </c>
      <c r="K164" s="339">
        <v>3798.5</v>
      </c>
      <c r="L164" s="340">
        <v>898.6</v>
      </c>
      <c r="M164" s="340">
        <v>1657.5</v>
      </c>
      <c r="N164" s="340">
        <v>0</v>
      </c>
      <c r="O164" s="340">
        <v>906.5</v>
      </c>
      <c r="P164" s="144">
        <v>0</v>
      </c>
      <c r="Q164" s="341">
        <v>335.9</v>
      </c>
      <c r="R164" s="342">
        <v>2922.3858999999998</v>
      </c>
      <c r="S164" s="340">
        <v>822.11630000000002</v>
      </c>
      <c r="T164" s="340">
        <v>1457.204</v>
      </c>
      <c r="U164" s="340">
        <v>0</v>
      </c>
      <c r="V164" s="340">
        <v>307.24459999999999</v>
      </c>
      <c r="W164" s="340">
        <v>0</v>
      </c>
      <c r="X164" s="343">
        <v>335.82100000000003</v>
      </c>
      <c r="Y164" s="344">
        <f t="shared" si="16"/>
        <v>-876.11410000000024</v>
      </c>
      <c r="Z164" s="12">
        <f t="shared" si="16"/>
        <v>-76.483699999999999</v>
      </c>
      <c r="AA164" s="12">
        <f t="shared" si="16"/>
        <v>-200.29600000000005</v>
      </c>
      <c r="AB164" s="12">
        <f t="shared" si="16"/>
        <v>0</v>
      </c>
      <c r="AC164" s="12">
        <f t="shared" si="16"/>
        <v>-599.25540000000001</v>
      </c>
      <c r="AD164" s="15">
        <f t="shared" si="16"/>
        <v>0</v>
      </c>
      <c r="AE164" s="12">
        <f t="shared" si="16"/>
        <v>-7.8999999999950887E-2</v>
      </c>
      <c r="AF164" s="12">
        <f t="shared" si="15"/>
        <v>76.935261287350272</v>
      </c>
      <c r="AG164" s="12">
        <f t="shared" si="15"/>
        <v>91.488571110616519</v>
      </c>
      <c r="AH164" s="12">
        <f t="shared" si="15"/>
        <v>87.915776772247355</v>
      </c>
      <c r="AI164" s="12">
        <f t="shared" si="15"/>
        <v>0</v>
      </c>
      <c r="AJ164" s="12">
        <f t="shared" si="15"/>
        <v>33.893502482073913</v>
      </c>
      <c r="AK164" s="15">
        <f t="shared" si="13"/>
        <v>0</v>
      </c>
      <c r="AL164" s="343">
        <f t="shared" si="13"/>
        <v>99.976481095564168</v>
      </c>
    </row>
    <row r="165" spans="1:38" s="185" customFormat="1" ht="12.75" customHeight="1" x14ac:dyDescent="0.25">
      <c r="A165" s="348">
        <v>1126</v>
      </c>
      <c r="B165" s="338">
        <v>157</v>
      </c>
      <c r="C165" s="239" t="s">
        <v>1389</v>
      </c>
      <c r="D165" s="247">
        <v>0</v>
      </c>
      <c r="E165" s="138">
        <v>0</v>
      </c>
      <c r="F165" s="138">
        <v>0</v>
      </c>
      <c r="G165" s="138">
        <v>0</v>
      </c>
      <c r="H165" s="138">
        <v>0</v>
      </c>
      <c r="I165" s="138">
        <v>0</v>
      </c>
      <c r="J165" s="339">
        <v>0</v>
      </c>
      <c r="K165" s="339">
        <v>0</v>
      </c>
      <c r="L165" s="340">
        <v>0</v>
      </c>
      <c r="M165" s="340">
        <v>0</v>
      </c>
      <c r="N165" s="340">
        <v>0</v>
      </c>
      <c r="O165" s="340">
        <v>0</v>
      </c>
      <c r="P165" s="144">
        <v>0</v>
      </c>
      <c r="Q165" s="341">
        <v>0</v>
      </c>
      <c r="R165" s="342">
        <v>0</v>
      </c>
      <c r="S165" s="340">
        <v>0</v>
      </c>
      <c r="T165" s="340">
        <v>0</v>
      </c>
      <c r="U165" s="340">
        <v>0</v>
      </c>
      <c r="V165" s="340">
        <v>0</v>
      </c>
      <c r="W165" s="340">
        <v>0</v>
      </c>
      <c r="X165" s="343">
        <v>0</v>
      </c>
      <c r="Y165" s="344">
        <f t="shared" si="16"/>
        <v>0</v>
      </c>
      <c r="Z165" s="12">
        <f t="shared" si="16"/>
        <v>0</v>
      </c>
      <c r="AA165" s="12">
        <f t="shared" si="16"/>
        <v>0</v>
      </c>
      <c r="AB165" s="12">
        <f t="shared" si="16"/>
        <v>0</v>
      </c>
      <c r="AC165" s="12">
        <f t="shared" si="16"/>
        <v>0</v>
      </c>
      <c r="AD165" s="15">
        <f t="shared" si="16"/>
        <v>0</v>
      </c>
      <c r="AE165" s="12">
        <f t="shared" si="16"/>
        <v>0</v>
      </c>
      <c r="AF165" s="12">
        <f t="shared" si="15"/>
        <v>0</v>
      </c>
      <c r="AG165" s="12">
        <f t="shared" si="15"/>
        <v>0</v>
      </c>
      <c r="AH165" s="12">
        <f t="shared" si="15"/>
        <v>0</v>
      </c>
      <c r="AI165" s="12">
        <f t="shared" si="15"/>
        <v>0</v>
      </c>
      <c r="AJ165" s="12">
        <f t="shared" si="15"/>
        <v>0</v>
      </c>
      <c r="AK165" s="15">
        <f t="shared" si="13"/>
        <v>0</v>
      </c>
      <c r="AL165" s="343">
        <f t="shared" si="13"/>
        <v>0</v>
      </c>
    </row>
    <row r="166" spans="1:38" s="185" customFormat="1" ht="12.75" customHeight="1" x14ac:dyDescent="0.25">
      <c r="A166" s="348">
        <v>1127</v>
      </c>
      <c r="B166" s="338">
        <v>158</v>
      </c>
      <c r="C166" s="239" t="s">
        <v>1390</v>
      </c>
      <c r="D166" s="247">
        <v>0</v>
      </c>
      <c r="E166" s="138">
        <v>0</v>
      </c>
      <c r="F166" s="138">
        <v>0</v>
      </c>
      <c r="G166" s="138">
        <v>0</v>
      </c>
      <c r="H166" s="138">
        <v>0</v>
      </c>
      <c r="I166" s="138">
        <v>0</v>
      </c>
      <c r="J166" s="339">
        <v>0</v>
      </c>
      <c r="K166" s="339">
        <v>0</v>
      </c>
      <c r="L166" s="340">
        <v>0</v>
      </c>
      <c r="M166" s="340">
        <v>0</v>
      </c>
      <c r="N166" s="340">
        <v>0</v>
      </c>
      <c r="O166" s="340">
        <v>0</v>
      </c>
      <c r="P166" s="144">
        <v>0</v>
      </c>
      <c r="Q166" s="341">
        <v>0</v>
      </c>
      <c r="R166" s="342">
        <v>0</v>
      </c>
      <c r="S166" s="340">
        <v>0</v>
      </c>
      <c r="T166" s="340">
        <v>0</v>
      </c>
      <c r="U166" s="340">
        <v>0</v>
      </c>
      <c r="V166" s="340">
        <v>0</v>
      </c>
      <c r="W166" s="340">
        <v>0</v>
      </c>
      <c r="X166" s="343">
        <v>0</v>
      </c>
      <c r="Y166" s="344">
        <f t="shared" si="16"/>
        <v>0</v>
      </c>
      <c r="Z166" s="12">
        <f t="shared" si="16"/>
        <v>0</v>
      </c>
      <c r="AA166" s="12">
        <f t="shared" si="16"/>
        <v>0</v>
      </c>
      <c r="AB166" s="12">
        <f t="shared" si="16"/>
        <v>0</v>
      </c>
      <c r="AC166" s="12">
        <f t="shared" si="16"/>
        <v>0</v>
      </c>
      <c r="AD166" s="15">
        <f t="shared" si="16"/>
        <v>0</v>
      </c>
      <c r="AE166" s="12">
        <f t="shared" si="16"/>
        <v>0</v>
      </c>
      <c r="AF166" s="12">
        <f t="shared" si="15"/>
        <v>0</v>
      </c>
      <c r="AG166" s="12">
        <f t="shared" si="15"/>
        <v>0</v>
      </c>
      <c r="AH166" s="12">
        <f t="shared" si="15"/>
        <v>0</v>
      </c>
      <c r="AI166" s="12">
        <f t="shared" si="15"/>
        <v>0</v>
      </c>
      <c r="AJ166" s="12">
        <f t="shared" si="15"/>
        <v>0</v>
      </c>
      <c r="AK166" s="15">
        <f t="shared" si="13"/>
        <v>0</v>
      </c>
      <c r="AL166" s="343">
        <f t="shared" si="13"/>
        <v>0</v>
      </c>
    </row>
    <row r="167" spans="1:38" s="185" customFormat="1" ht="12.75" customHeight="1" x14ac:dyDescent="0.25">
      <c r="A167" s="348">
        <v>1128</v>
      </c>
      <c r="B167" s="338">
        <v>159</v>
      </c>
      <c r="C167" s="239" t="s">
        <v>1391</v>
      </c>
      <c r="D167" s="247">
        <v>0</v>
      </c>
      <c r="E167" s="138">
        <v>0</v>
      </c>
      <c r="F167" s="138">
        <v>0</v>
      </c>
      <c r="G167" s="138">
        <v>0</v>
      </c>
      <c r="H167" s="138">
        <v>0</v>
      </c>
      <c r="I167" s="138">
        <v>0</v>
      </c>
      <c r="J167" s="339">
        <v>0</v>
      </c>
      <c r="K167" s="339">
        <v>0</v>
      </c>
      <c r="L167" s="340">
        <v>0</v>
      </c>
      <c r="M167" s="340">
        <v>0</v>
      </c>
      <c r="N167" s="340">
        <v>0</v>
      </c>
      <c r="O167" s="340">
        <v>0</v>
      </c>
      <c r="P167" s="144">
        <v>0</v>
      </c>
      <c r="Q167" s="341">
        <v>0</v>
      </c>
      <c r="R167" s="342">
        <v>0</v>
      </c>
      <c r="S167" s="340">
        <v>0</v>
      </c>
      <c r="T167" s="340">
        <v>0</v>
      </c>
      <c r="U167" s="340">
        <v>0</v>
      </c>
      <c r="V167" s="340">
        <v>0</v>
      </c>
      <c r="W167" s="340">
        <v>0</v>
      </c>
      <c r="X167" s="343">
        <v>0</v>
      </c>
      <c r="Y167" s="344">
        <f t="shared" si="16"/>
        <v>0</v>
      </c>
      <c r="Z167" s="12">
        <f t="shared" si="16"/>
        <v>0</v>
      </c>
      <c r="AA167" s="12">
        <f t="shared" si="16"/>
        <v>0</v>
      </c>
      <c r="AB167" s="12">
        <f t="shared" si="16"/>
        <v>0</v>
      </c>
      <c r="AC167" s="12">
        <f t="shared" si="16"/>
        <v>0</v>
      </c>
      <c r="AD167" s="15">
        <f t="shared" si="16"/>
        <v>0</v>
      </c>
      <c r="AE167" s="12">
        <f t="shared" si="16"/>
        <v>0</v>
      </c>
      <c r="AF167" s="12">
        <f t="shared" si="15"/>
        <v>0</v>
      </c>
      <c r="AG167" s="12">
        <f t="shared" si="15"/>
        <v>0</v>
      </c>
      <c r="AH167" s="12">
        <f t="shared" si="15"/>
        <v>0</v>
      </c>
      <c r="AI167" s="12">
        <f t="shared" si="15"/>
        <v>0</v>
      </c>
      <c r="AJ167" s="12">
        <f t="shared" si="15"/>
        <v>0</v>
      </c>
      <c r="AK167" s="15">
        <f t="shared" si="13"/>
        <v>0</v>
      </c>
      <c r="AL167" s="343">
        <f t="shared" si="13"/>
        <v>0</v>
      </c>
    </row>
    <row r="168" spans="1:38" s="185" customFormat="1" ht="12.75" customHeight="1" x14ac:dyDescent="0.25">
      <c r="A168" s="348">
        <v>1142</v>
      </c>
      <c r="B168" s="338">
        <v>160</v>
      </c>
      <c r="C168" s="239" t="s">
        <v>1388</v>
      </c>
      <c r="D168" s="247">
        <v>0</v>
      </c>
      <c r="E168" s="138">
        <v>0</v>
      </c>
      <c r="F168" s="138">
        <v>0</v>
      </c>
      <c r="G168" s="138">
        <v>0</v>
      </c>
      <c r="H168" s="138">
        <v>0</v>
      </c>
      <c r="I168" s="138">
        <v>0</v>
      </c>
      <c r="J168" s="339">
        <v>0</v>
      </c>
      <c r="K168" s="339">
        <v>0</v>
      </c>
      <c r="L168" s="340">
        <v>0</v>
      </c>
      <c r="M168" s="340">
        <v>0</v>
      </c>
      <c r="N168" s="340">
        <v>0</v>
      </c>
      <c r="O168" s="340">
        <v>0</v>
      </c>
      <c r="P168" s="144">
        <v>0</v>
      </c>
      <c r="Q168" s="341">
        <v>0</v>
      </c>
      <c r="R168" s="342">
        <v>0</v>
      </c>
      <c r="S168" s="340">
        <v>0</v>
      </c>
      <c r="T168" s="340">
        <v>0</v>
      </c>
      <c r="U168" s="340">
        <v>0</v>
      </c>
      <c r="V168" s="340">
        <v>0</v>
      </c>
      <c r="W168" s="340">
        <v>0</v>
      </c>
      <c r="X168" s="343">
        <v>0</v>
      </c>
      <c r="Y168" s="344">
        <f t="shared" si="16"/>
        <v>0</v>
      </c>
      <c r="Z168" s="12">
        <f t="shared" si="16"/>
        <v>0</v>
      </c>
      <c r="AA168" s="12">
        <f t="shared" si="16"/>
        <v>0</v>
      </c>
      <c r="AB168" s="12">
        <f t="shared" si="16"/>
        <v>0</v>
      </c>
      <c r="AC168" s="12">
        <f t="shared" si="16"/>
        <v>0</v>
      </c>
      <c r="AD168" s="15">
        <f t="shared" si="16"/>
        <v>0</v>
      </c>
      <c r="AE168" s="12">
        <f t="shared" si="16"/>
        <v>0</v>
      </c>
      <c r="AF168" s="12">
        <f t="shared" si="15"/>
        <v>0</v>
      </c>
      <c r="AG168" s="12">
        <f t="shared" si="15"/>
        <v>0</v>
      </c>
      <c r="AH168" s="12">
        <f t="shared" si="15"/>
        <v>0</v>
      </c>
      <c r="AI168" s="12">
        <f t="shared" si="15"/>
        <v>0</v>
      </c>
      <c r="AJ168" s="12">
        <f t="shared" si="15"/>
        <v>0</v>
      </c>
      <c r="AK168" s="15">
        <f t="shared" si="13"/>
        <v>0</v>
      </c>
      <c r="AL168" s="343">
        <f t="shared" si="13"/>
        <v>0</v>
      </c>
    </row>
    <row r="169" spans="1:38" s="185" customFormat="1" ht="12.75" customHeight="1" x14ac:dyDescent="0.25">
      <c r="A169" s="348">
        <v>1129</v>
      </c>
      <c r="B169" s="338">
        <v>161</v>
      </c>
      <c r="C169" s="239" t="s">
        <v>1392</v>
      </c>
      <c r="D169" s="247">
        <v>0</v>
      </c>
      <c r="E169" s="138">
        <v>0</v>
      </c>
      <c r="F169" s="138">
        <v>0</v>
      </c>
      <c r="G169" s="138">
        <v>0</v>
      </c>
      <c r="H169" s="138">
        <v>0</v>
      </c>
      <c r="I169" s="138">
        <v>0</v>
      </c>
      <c r="J169" s="339">
        <v>0</v>
      </c>
      <c r="K169" s="339">
        <v>0</v>
      </c>
      <c r="L169" s="340">
        <v>0</v>
      </c>
      <c r="M169" s="340">
        <v>0</v>
      </c>
      <c r="N169" s="340">
        <v>0</v>
      </c>
      <c r="O169" s="340">
        <v>0</v>
      </c>
      <c r="P169" s="144">
        <v>0</v>
      </c>
      <c r="Q169" s="341">
        <v>0</v>
      </c>
      <c r="R169" s="342">
        <v>0</v>
      </c>
      <c r="S169" s="340">
        <v>0</v>
      </c>
      <c r="T169" s="340">
        <v>0</v>
      </c>
      <c r="U169" s="340">
        <v>0</v>
      </c>
      <c r="V169" s="340">
        <v>0</v>
      </c>
      <c r="W169" s="340">
        <v>0</v>
      </c>
      <c r="X169" s="343">
        <v>0</v>
      </c>
      <c r="Y169" s="344">
        <f t="shared" si="16"/>
        <v>0</v>
      </c>
      <c r="Z169" s="12">
        <f t="shared" si="16"/>
        <v>0</v>
      </c>
      <c r="AA169" s="12">
        <f t="shared" si="16"/>
        <v>0</v>
      </c>
      <c r="AB169" s="12">
        <f t="shared" si="16"/>
        <v>0</v>
      </c>
      <c r="AC169" s="12">
        <f t="shared" si="16"/>
        <v>0</v>
      </c>
      <c r="AD169" s="15">
        <f t="shared" si="16"/>
        <v>0</v>
      </c>
      <c r="AE169" s="12">
        <f t="shared" si="16"/>
        <v>0</v>
      </c>
      <c r="AF169" s="12">
        <f t="shared" si="15"/>
        <v>0</v>
      </c>
      <c r="AG169" s="12">
        <f t="shared" si="15"/>
        <v>0</v>
      </c>
      <c r="AH169" s="12">
        <f t="shared" si="15"/>
        <v>0</v>
      </c>
      <c r="AI169" s="12">
        <f t="shared" si="15"/>
        <v>0</v>
      </c>
      <c r="AJ169" s="12">
        <f t="shared" si="15"/>
        <v>0</v>
      </c>
      <c r="AK169" s="15">
        <f t="shared" si="13"/>
        <v>0</v>
      </c>
      <c r="AL169" s="343">
        <f t="shared" si="13"/>
        <v>0</v>
      </c>
    </row>
    <row r="170" spans="1:38" s="185" customFormat="1" ht="12.75" customHeight="1" x14ac:dyDescent="0.25">
      <c r="A170" s="348">
        <v>1130</v>
      </c>
      <c r="B170" s="338">
        <v>162</v>
      </c>
      <c r="C170" s="239" t="s">
        <v>1393</v>
      </c>
      <c r="D170" s="247">
        <v>0</v>
      </c>
      <c r="E170" s="138">
        <v>0</v>
      </c>
      <c r="F170" s="138">
        <v>0</v>
      </c>
      <c r="G170" s="138">
        <v>0</v>
      </c>
      <c r="H170" s="138">
        <v>0</v>
      </c>
      <c r="I170" s="138">
        <v>0</v>
      </c>
      <c r="J170" s="339">
        <v>0</v>
      </c>
      <c r="K170" s="339">
        <v>0</v>
      </c>
      <c r="L170" s="340">
        <v>0</v>
      </c>
      <c r="M170" s="340">
        <v>0</v>
      </c>
      <c r="N170" s="340">
        <v>0</v>
      </c>
      <c r="O170" s="340">
        <v>0</v>
      </c>
      <c r="P170" s="144">
        <v>0</v>
      </c>
      <c r="Q170" s="341">
        <v>0</v>
      </c>
      <c r="R170" s="342">
        <v>0</v>
      </c>
      <c r="S170" s="340">
        <v>0</v>
      </c>
      <c r="T170" s="340">
        <v>0</v>
      </c>
      <c r="U170" s="340">
        <v>0</v>
      </c>
      <c r="V170" s="340">
        <v>0</v>
      </c>
      <c r="W170" s="340">
        <v>0</v>
      </c>
      <c r="X170" s="343">
        <v>0</v>
      </c>
      <c r="Y170" s="344">
        <f t="shared" si="16"/>
        <v>0</v>
      </c>
      <c r="Z170" s="12">
        <f t="shared" si="16"/>
        <v>0</v>
      </c>
      <c r="AA170" s="12">
        <f t="shared" si="16"/>
        <v>0</v>
      </c>
      <c r="AB170" s="12">
        <f t="shared" si="16"/>
        <v>0</v>
      </c>
      <c r="AC170" s="12">
        <f t="shared" si="16"/>
        <v>0</v>
      </c>
      <c r="AD170" s="15">
        <f t="shared" si="16"/>
        <v>0</v>
      </c>
      <c r="AE170" s="12">
        <f t="shared" si="16"/>
        <v>0</v>
      </c>
      <c r="AF170" s="12">
        <f t="shared" si="15"/>
        <v>0</v>
      </c>
      <c r="AG170" s="12">
        <f t="shared" si="15"/>
        <v>0</v>
      </c>
      <c r="AH170" s="12">
        <f t="shared" si="15"/>
        <v>0</v>
      </c>
      <c r="AI170" s="12">
        <f t="shared" si="15"/>
        <v>0</v>
      </c>
      <c r="AJ170" s="12">
        <f t="shared" si="15"/>
        <v>0</v>
      </c>
      <c r="AK170" s="15">
        <f t="shared" si="13"/>
        <v>0</v>
      </c>
      <c r="AL170" s="343">
        <f t="shared" si="13"/>
        <v>0</v>
      </c>
    </row>
    <row r="171" spans="1:38" s="185" customFormat="1" ht="12.75" customHeight="1" x14ac:dyDescent="0.25">
      <c r="A171" s="348">
        <v>1131</v>
      </c>
      <c r="B171" s="338">
        <v>163</v>
      </c>
      <c r="C171" s="239" t="s">
        <v>1394</v>
      </c>
      <c r="D171" s="247">
        <v>0</v>
      </c>
      <c r="E171" s="138">
        <v>0</v>
      </c>
      <c r="F171" s="138">
        <v>0</v>
      </c>
      <c r="G171" s="138">
        <v>0</v>
      </c>
      <c r="H171" s="138">
        <v>0</v>
      </c>
      <c r="I171" s="138">
        <v>0</v>
      </c>
      <c r="J171" s="339">
        <v>0</v>
      </c>
      <c r="K171" s="339">
        <v>0</v>
      </c>
      <c r="L171" s="340">
        <v>0</v>
      </c>
      <c r="M171" s="340">
        <v>0</v>
      </c>
      <c r="N171" s="340">
        <v>0</v>
      </c>
      <c r="O171" s="340">
        <v>0</v>
      </c>
      <c r="P171" s="144">
        <v>0</v>
      </c>
      <c r="Q171" s="341">
        <v>0</v>
      </c>
      <c r="R171" s="342">
        <v>0</v>
      </c>
      <c r="S171" s="340">
        <v>0</v>
      </c>
      <c r="T171" s="340">
        <v>0</v>
      </c>
      <c r="U171" s="340">
        <v>0</v>
      </c>
      <c r="V171" s="340">
        <v>0</v>
      </c>
      <c r="W171" s="340">
        <v>0</v>
      </c>
      <c r="X171" s="343">
        <v>0</v>
      </c>
      <c r="Y171" s="344">
        <f t="shared" si="16"/>
        <v>0</v>
      </c>
      <c r="Z171" s="12">
        <f t="shared" si="16"/>
        <v>0</v>
      </c>
      <c r="AA171" s="12">
        <f t="shared" si="16"/>
        <v>0</v>
      </c>
      <c r="AB171" s="12">
        <f t="shared" si="16"/>
        <v>0</v>
      </c>
      <c r="AC171" s="12">
        <f t="shared" si="16"/>
        <v>0</v>
      </c>
      <c r="AD171" s="15">
        <f t="shared" si="16"/>
        <v>0</v>
      </c>
      <c r="AE171" s="12">
        <f t="shared" si="16"/>
        <v>0</v>
      </c>
      <c r="AF171" s="12">
        <f t="shared" si="15"/>
        <v>0</v>
      </c>
      <c r="AG171" s="12">
        <f t="shared" si="15"/>
        <v>0</v>
      </c>
      <c r="AH171" s="12">
        <f t="shared" si="15"/>
        <v>0</v>
      </c>
      <c r="AI171" s="12">
        <f t="shared" si="15"/>
        <v>0</v>
      </c>
      <c r="AJ171" s="12">
        <f t="shared" si="15"/>
        <v>0</v>
      </c>
      <c r="AK171" s="15">
        <f t="shared" si="13"/>
        <v>0</v>
      </c>
      <c r="AL171" s="343">
        <f t="shared" si="13"/>
        <v>0</v>
      </c>
    </row>
    <row r="172" spans="1:38" s="185" customFormat="1" ht="12.75" customHeight="1" x14ac:dyDescent="0.25">
      <c r="A172" s="348">
        <v>1132</v>
      </c>
      <c r="B172" s="338">
        <v>164</v>
      </c>
      <c r="C172" s="239" t="s">
        <v>1395</v>
      </c>
      <c r="D172" s="247">
        <v>0</v>
      </c>
      <c r="E172" s="138">
        <v>0</v>
      </c>
      <c r="F172" s="138">
        <v>0</v>
      </c>
      <c r="G172" s="138">
        <v>0</v>
      </c>
      <c r="H172" s="138">
        <v>0</v>
      </c>
      <c r="I172" s="138">
        <v>0</v>
      </c>
      <c r="J172" s="339">
        <v>0</v>
      </c>
      <c r="K172" s="339">
        <v>0</v>
      </c>
      <c r="L172" s="340">
        <v>0</v>
      </c>
      <c r="M172" s="340">
        <v>0</v>
      </c>
      <c r="N172" s="340">
        <v>0</v>
      </c>
      <c r="O172" s="340">
        <v>0</v>
      </c>
      <c r="P172" s="144">
        <v>0</v>
      </c>
      <c r="Q172" s="341">
        <v>0</v>
      </c>
      <c r="R172" s="342">
        <v>0</v>
      </c>
      <c r="S172" s="340">
        <v>0</v>
      </c>
      <c r="T172" s="340">
        <v>0</v>
      </c>
      <c r="U172" s="340">
        <v>0</v>
      </c>
      <c r="V172" s="340">
        <v>0</v>
      </c>
      <c r="W172" s="340">
        <v>0</v>
      </c>
      <c r="X172" s="343">
        <v>0</v>
      </c>
      <c r="Y172" s="344">
        <f t="shared" si="16"/>
        <v>0</v>
      </c>
      <c r="Z172" s="12">
        <f t="shared" si="16"/>
        <v>0</v>
      </c>
      <c r="AA172" s="12">
        <f t="shared" si="16"/>
        <v>0</v>
      </c>
      <c r="AB172" s="12">
        <f t="shared" si="16"/>
        <v>0</v>
      </c>
      <c r="AC172" s="12">
        <f t="shared" si="16"/>
        <v>0</v>
      </c>
      <c r="AD172" s="15">
        <f t="shared" si="16"/>
        <v>0</v>
      </c>
      <c r="AE172" s="12">
        <f t="shared" si="16"/>
        <v>0</v>
      </c>
      <c r="AF172" s="12">
        <f t="shared" si="15"/>
        <v>0</v>
      </c>
      <c r="AG172" s="12">
        <f t="shared" si="15"/>
        <v>0</v>
      </c>
      <c r="AH172" s="12">
        <f t="shared" si="15"/>
        <v>0</v>
      </c>
      <c r="AI172" s="12">
        <f t="shared" si="15"/>
        <v>0</v>
      </c>
      <c r="AJ172" s="12">
        <f t="shared" si="15"/>
        <v>0</v>
      </c>
      <c r="AK172" s="15">
        <f t="shared" si="13"/>
        <v>0</v>
      </c>
      <c r="AL172" s="343">
        <f t="shared" si="13"/>
        <v>0</v>
      </c>
    </row>
    <row r="173" spans="1:38" s="185" customFormat="1" ht="12.75" customHeight="1" x14ac:dyDescent="0.25">
      <c r="A173" s="348">
        <v>1133</v>
      </c>
      <c r="B173" s="338">
        <v>165</v>
      </c>
      <c r="C173" s="239" t="s">
        <v>1396</v>
      </c>
      <c r="D173" s="247">
        <v>0</v>
      </c>
      <c r="E173" s="138">
        <v>0</v>
      </c>
      <c r="F173" s="138">
        <v>0</v>
      </c>
      <c r="G173" s="138">
        <v>0</v>
      </c>
      <c r="H173" s="138">
        <v>0</v>
      </c>
      <c r="I173" s="138">
        <v>0</v>
      </c>
      <c r="J173" s="339">
        <v>0</v>
      </c>
      <c r="K173" s="339">
        <v>0</v>
      </c>
      <c r="L173" s="340">
        <v>0</v>
      </c>
      <c r="M173" s="340">
        <v>0</v>
      </c>
      <c r="N173" s="340">
        <v>0</v>
      </c>
      <c r="O173" s="340">
        <v>0</v>
      </c>
      <c r="P173" s="144">
        <v>0</v>
      </c>
      <c r="Q173" s="341">
        <v>0</v>
      </c>
      <c r="R173" s="342">
        <v>0</v>
      </c>
      <c r="S173" s="340">
        <v>0</v>
      </c>
      <c r="T173" s="340">
        <v>0</v>
      </c>
      <c r="U173" s="340">
        <v>0</v>
      </c>
      <c r="V173" s="340">
        <v>0</v>
      </c>
      <c r="W173" s="340">
        <v>0</v>
      </c>
      <c r="X173" s="343">
        <v>0</v>
      </c>
      <c r="Y173" s="344">
        <f t="shared" si="16"/>
        <v>0</v>
      </c>
      <c r="Z173" s="12">
        <f t="shared" si="16"/>
        <v>0</v>
      </c>
      <c r="AA173" s="12">
        <f t="shared" si="16"/>
        <v>0</v>
      </c>
      <c r="AB173" s="12">
        <f t="shared" si="16"/>
        <v>0</v>
      </c>
      <c r="AC173" s="12">
        <f t="shared" si="16"/>
        <v>0</v>
      </c>
      <c r="AD173" s="15">
        <f t="shared" si="16"/>
        <v>0</v>
      </c>
      <c r="AE173" s="12">
        <f t="shared" si="16"/>
        <v>0</v>
      </c>
      <c r="AF173" s="12">
        <f t="shared" si="15"/>
        <v>0</v>
      </c>
      <c r="AG173" s="12">
        <f t="shared" si="15"/>
        <v>0</v>
      </c>
      <c r="AH173" s="12">
        <f t="shared" si="15"/>
        <v>0</v>
      </c>
      <c r="AI173" s="12">
        <f t="shared" si="15"/>
        <v>0</v>
      </c>
      <c r="AJ173" s="12">
        <f t="shared" si="15"/>
        <v>0</v>
      </c>
      <c r="AK173" s="15">
        <f t="shared" si="13"/>
        <v>0</v>
      </c>
      <c r="AL173" s="343">
        <f t="shared" si="13"/>
        <v>0</v>
      </c>
    </row>
    <row r="174" spans="1:38" s="185" customFormat="1" ht="12.75" customHeight="1" x14ac:dyDescent="0.25">
      <c r="A174" s="348">
        <v>1134</v>
      </c>
      <c r="B174" s="338">
        <v>166</v>
      </c>
      <c r="C174" s="239" t="s">
        <v>1397</v>
      </c>
      <c r="D174" s="247">
        <v>0</v>
      </c>
      <c r="E174" s="138">
        <v>0</v>
      </c>
      <c r="F174" s="138">
        <v>0</v>
      </c>
      <c r="G174" s="138">
        <v>0</v>
      </c>
      <c r="H174" s="138">
        <v>0</v>
      </c>
      <c r="I174" s="138">
        <v>0</v>
      </c>
      <c r="J174" s="339">
        <v>0</v>
      </c>
      <c r="K174" s="339">
        <v>0</v>
      </c>
      <c r="L174" s="340">
        <v>0</v>
      </c>
      <c r="M174" s="340">
        <v>0</v>
      </c>
      <c r="N174" s="340">
        <v>0</v>
      </c>
      <c r="O174" s="340">
        <v>0</v>
      </c>
      <c r="P174" s="144">
        <v>0</v>
      </c>
      <c r="Q174" s="341">
        <v>0</v>
      </c>
      <c r="R174" s="342">
        <v>0</v>
      </c>
      <c r="S174" s="340">
        <v>0</v>
      </c>
      <c r="T174" s="340">
        <v>0</v>
      </c>
      <c r="U174" s="340">
        <v>0</v>
      </c>
      <c r="V174" s="340">
        <v>0</v>
      </c>
      <c r="W174" s="340">
        <v>0</v>
      </c>
      <c r="X174" s="343">
        <v>0</v>
      </c>
      <c r="Y174" s="344">
        <f t="shared" si="16"/>
        <v>0</v>
      </c>
      <c r="Z174" s="12">
        <f t="shared" si="16"/>
        <v>0</v>
      </c>
      <c r="AA174" s="12">
        <f t="shared" si="16"/>
        <v>0</v>
      </c>
      <c r="AB174" s="12">
        <f t="shared" si="16"/>
        <v>0</v>
      </c>
      <c r="AC174" s="12">
        <f t="shared" si="16"/>
        <v>0</v>
      </c>
      <c r="AD174" s="15">
        <f t="shared" si="16"/>
        <v>0</v>
      </c>
      <c r="AE174" s="12">
        <f t="shared" si="16"/>
        <v>0</v>
      </c>
      <c r="AF174" s="12">
        <f t="shared" si="15"/>
        <v>0</v>
      </c>
      <c r="AG174" s="12">
        <f t="shared" si="15"/>
        <v>0</v>
      </c>
      <c r="AH174" s="12">
        <f t="shared" si="15"/>
        <v>0</v>
      </c>
      <c r="AI174" s="12">
        <f t="shared" si="15"/>
        <v>0</v>
      </c>
      <c r="AJ174" s="12">
        <f t="shared" si="15"/>
        <v>0</v>
      </c>
      <c r="AK174" s="15">
        <f t="shared" si="13"/>
        <v>0</v>
      </c>
      <c r="AL174" s="343">
        <f t="shared" si="13"/>
        <v>0</v>
      </c>
    </row>
    <row r="175" spans="1:38" s="185" customFormat="1" ht="12.75" customHeight="1" x14ac:dyDescent="0.25">
      <c r="A175" s="348">
        <v>1135</v>
      </c>
      <c r="B175" s="338">
        <v>167</v>
      </c>
      <c r="C175" s="239" t="s">
        <v>1398</v>
      </c>
      <c r="D175" s="247">
        <v>0</v>
      </c>
      <c r="E175" s="138">
        <v>0</v>
      </c>
      <c r="F175" s="138">
        <v>0</v>
      </c>
      <c r="G175" s="138">
        <v>0</v>
      </c>
      <c r="H175" s="138">
        <v>0</v>
      </c>
      <c r="I175" s="138">
        <v>0</v>
      </c>
      <c r="J175" s="339">
        <v>0</v>
      </c>
      <c r="K175" s="339">
        <v>0</v>
      </c>
      <c r="L175" s="340">
        <v>0</v>
      </c>
      <c r="M175" s="340">
        <v>0</v>
      </c>
      <c r="N175" s="340">
        <v>0</v>
      </c>
      <c r="O175" s="340">
        <v>0</v>
      </c>
      <c r="P175" s="144">
        <v>0</v>
      </c>
      <c r="Q175" s="341">
        <v>0</v>
      </c>
      <c r="R175" s="342">
        <v>0</v>
      </c>
      <c r="S175" s="340">
        <v>0</v>
      </c>
      <c r="T175" s="340">
        <v>0</v>
      </c>
      <c r="U175" s="340">
        <v>0</v>
      </c>
      <c r="V175" s="340">
        <v>0</v>
      </c>
      <c r="W175" s="340">
        <v>0</v>
      </c>
      <c r="X175" s="343">
        <v>0</v>
      </c>
      <c r="Y175" s="344">
        <f t="shared" si="16"/>
        <v>0</v>
      </c>
      <c r="Z175" s="12">
        <f t="shared" si="16"/>
        <v>0</v>
      </c>
      <c r="AA175" s="12">
        <f t="shared" si="16"/>
        <v>0</v>
      </c>
      <c r="AB175" s="12">
        <f t="shared" si="16"/>
        <v>0</v>
      </c>
      <c r="AC175" s="12">
        <f t="shared" si="16"/>
        <v>0</v>
      </c>
      <c r="AD175" s="15">
        <f t="shared" si="16"/>
        <v>0</v>
      </c>
      <c r="AE175" s="12">
        <f t="shared" si="16"/>
        <v>0</v>
      </c>
      <c r="AF175" s="12">
        <f t="shared" si="15"/>
        <v>0</v>
      </c>
      <c r="AG175" s="12">
        <f t="shared" si="15"/>
        <v>0</v>
      </c>
      <c r="AH175" s="12">
        <f t="shared" si="15"/>
        <v>0</v>
      </c>
      <c r="AI175" s="12">
        <f t="shared" si="15"/>
        <v>0</v>
      </c>
      <c r="AJ175" s="12">
        <f t="shared" si="15"/>
        <v>0</v>
      </c>
      <c r="AK175" s="15">
        <f t="shared" si="13"/>
        <v>0</v>
      </c>
      <c r="AL175" s="343">
        <f t="shared" si="13"/>
        <v>0</v>
      </c>
    </row>
    <row r="176" spans="1:38" s="185" customFormat="1" ht="12.75" customHeight="1" x14ac:dyDescent="0.25">
      <c r="A176" s="348">
        <v>1136</v>
      </c>
      <c r="B176" s="338">
        <v>168</v>
      </c>
      <c r="C176" s="239" t="s">
        <v>1399</v>
      </c>
      <c r="D176" s="247">
        <v>0</v>
      </c>
      <c r="E176" s="138">
        <v>0</v>
      </c>
      <c r="F176" s="138">
        <v>0</v>
      </c>
      <c r="G176" s="138">
        <v>0</v>
      </c>
      <c r="H176" s="138">
        <v>0</v>
      </c>
      <c r="I176" s="138">
        <v>0</v>
      </c>
      <c r="J176" s="339">
        <v>0</v>
      </c>
      <c r="K176" s="339">
        <v>0</v>
      </c>
      <c r="L176" s="340">
        <v>0</v>
      </c>
      <c r="M176" s="340">
        <v>0</v>
      </c>
      <c r="N176" s="340">
        <v>0</v>
      </c>
      <c r="O176" s="340">
        <v>0</v>
      </c>
      <c r="P176" s="144">
        <v>0</v>
      </c>
      <c r="Q176" s="341">
        <v>0</v>
      </c>
      <c r="R176" s="342">
        <v>0</v>
      </c>
      <c r="S176" s="340">
        <v>0</v>
      </c>
      <c r="T176" s="340">
        <v>0</v>
      </c>
      <c r="U176" s="340">
        <v>0</v>
      </c>
      <c r="V176" s="340">
        <v>0</v>
      </c>
      <c r="W176" s="340">
        <v>0</v>
      </c>
      <c r="X176" s="343">
        <v>0</v>
      </c>
      <c r="Y176" s="344">
        <f t="shared" si="16"/>
        <v>0</v>
      </c>
      <c r="Z176" s="12">
        <f t="shared" si="16"/>
        <v>0</v>
      </c>
      <c r="AA176" s="12">
        <f t="shared" si="16"/>
        <v>0</v>
      </c>
      <c r="AB176" s="12">
        <f t="shared" si="16"/>
        <v>0</v>
      </c>
      <c r="AC176" s="12">
        <f t="shared" si="16"/>
        <v>0</v>
      </c>
      <c r="AD176" s="15">
        <f t="shared" si="16"/>
        <v>0</v>
      </c>
      <c r="AE176" s="12">
        <f t="shared" si="16"/>
        <v>0</v>
      </c>
      <c r="AF176" s="12">
        <f t="shared" si="15"/>
        <v>0</v>
      </c>
      <c r="AG176" s="12">
        <f t="shared" si="15"/>
        <v>0</v>
      </c>
      <c r="AH176" s="12">
        <f t="shared" si="15"/>
        <v>0</v>
      </c>
      <c r="AI176" s="12">
        <f t="shared" si="15"/>
        <v>0</v>
      </c>
      <c r="AJ176" s="12">
        <f t="shared" si="15"/>
        <v>0</v>
      </c>
      <c r="AK176" s="15">
        <f t="shared" si="13"/>
        <v>0</v>
      </c>
      <c r="AL176" s="343">
        <f t="shared" si="13"/>
        <v>0</v>
      </c>
    </row>
    <row r="177" spans="1:38" s="185" customFormat="1" ht="12.75" customHeight="1" x14ac:dyDescent="0.25">
      <c r="A177" s="348">
        <v>1137</v>
      </c>
      <c r="B177" s="338">
        <v>169</v>
      </c>
      <c r="C177" s="239" t="s">
        <v>1400</v>
      </c>
      <c r="D177" s="247">
        <v>0</v>
      </c>
      <c r="E177" s="138">
        <v>0</v>
      </c>
      <c r="F177" s="138">
        <v>0</v>
      </c>
      <c r="G177" s="138">
        <v>0</v>
      </c>
      <c r="H177" s="138">
        <v>0</v>
      </c>
      <c r="I177" s="138">
        <v>0</v>
      </c>
      <c r="J177" s="339">
        <v>0</v>
      </c>
      <c r="K177" s="339">
        <v>0</v>
      </c>
      <c r="L177" s="340">
        <v>0</v>
      </c>
      <c r="M177" s="340">
        <v>0</v>
      </c>
      <c r="N177" s="340">
        <v>0</v>
      </c>
      <c r="O177" s="340">
        <v>0</v>
      </c>
      <c r="P177" s="144">
        <v>0</v>
      </c>
      <c r="Q177" s="341">
        <v>0</v>
      </c>
      <c r="R177" s="342">
        <v>0</v>
      </c>
      <c r="S177" s="340">
        <v>0</v>
      </c>
      <c r="T177" s="340">
        <v>0</v>
      </c>
      <c r="U177" s="340">
        <v>0</v>
      </c>
      <c r="V177" s="340">
        <v>0</v>
      </c>
      <c r="W177" s="340">
        <v>0</v>
      </c>
      <c r="X177" s="343">
        <v>0</v>
      </c>
      <c r="Y177" s="344">
        <f t="shared" si="16"/>
        <v>0</v>
      </c>
      <c r="Z177" s="12">
        <f t="shared" si="16"/>
        <v>0</v>
      </c>
      <c r="AA177" s="12">
        <f t="shared" si="16"/>
        <v>0</v>
      </c>
      <c r="AB177" s="12">
        <f t="shared" si="16"/>
        <v>0</v>
      </c>
      <c r="AC177" s="12">
        <f t="shared" si="16"/>
        <v>0</v>
      </c>
      <c r="AD177" s="15">
        <f t="shared" si="16"/>
        <v>0</v>
      </c>
      <c r="AE177" s="12">
        <f t="shared" si="16"/>
        <v>0</v>
      </c>
      <c r="AF177" s="12">
        <f t="shared" si="15"/>
        <v>0</v>
      </c>
      <c r="AG177" s="12">
        <f t="shared" si="15"/>
        <v>0</v>
      </c>
      <c r="AH177" s="12">
        <f t="shared" si="15"/>
        <v>0</v>
      </c>
      <c r="AI177" s="12">
        <f t="shared" si="15"/>
        <v>0</v>
      </c>
      <c r="AJ177" s="12">
        <f t="shared" si="15"/>
        <v>0</v>
      </c>
      <c r="AK177" s="15">
        <f t="shared" si="13"/>
        <v>0</v>
      </c>
      <c r="AL177" s="343">
        <f t="shared" si="13"/>
        <v>0</v>
      </c>
    </row>
    <row r="178" spans="1:38" s="185" customFormat="1" ht="12.75" customHeight="1" x14ac:dyDescent="0.25">
      <c r="A178" s="348">
        <v>1138</v>
      </c>
      <c r="B178" s="338">
        <v>170</v>
      </c>
      <c r="C178" s="239" t="s">
        <v>1401</v>
      </c>
      <c r="D178" s="247">
        <v>0</v>
      </c>
      <c r="E178" s="138">
        <v>0</v>
      </c>
      <c r="F178" s="138">
        <v>0</v>
      </c>
      <c r="G178" s="138">
        <v>0</v>
      </c>
      <c r="H178" s="138">
        <v>0</v>
      </c>
      <c r="I178" s="138">
        <v>0</v>
      </c>
      <c r="J178" s="339">
        <v>0</v>
      </c>
      <c r="K178" s="339">
        <v>0</v>
      </c>
      <c r="L178" s="340">
        <v>0</v>
      </c>
      <c r="M178" s="340">
        <v>0</v>
      </c>
      <c r="N178" s="340">
        <v>0</v>
      </c>
      <c r="O178" s="340">
        <v>0</v>
      </c>
      <c r="P178" s="144">
        <v>0</v>
      </c>
      <c r="Q178" s="341">
        <v>0</v>
      </c>
      <c r="R178" s="342">
        <v>0</v>
      </c>
      <c r="S178" s="340">
        <v>0</v>
      </c>
      <c r="T178" s="340">
        <v>0</v>
      </c>
      <c r="U178" s="340">
        <v>0</v>
      </c>
      <c r="V178" s="340">
        <v>0</v>
      </c>
      <c r="W178" s="340">
        <v>0</v>
      </c>
      <c r="X178" s="343">
        <v>0</v>
      </c>
      <c r="Y178" s="344">
        <f t="shared" si="16"/>
        <v>0</v>
      </c>
      <c r="Z178" s="12">
        <f t="shared" si="16"/>
        <v>0</v>
      </c>
      <c r="AA178" s="12">
        <f t="shared" si="16"/>
        <v>0</v>
      </c>
      <c r="AB178" s="12">
        <f t="shared" si="16"/>
        <v>0</v>
      </c>
      <c r="AC178" s="12">
        <f t="shared" si="16"/>
        <v>0</v>
      </c>
      <c r="AD178" s="15">
        <f t="shared" si="16"/>
        <v>0</v>
      </c>
      <c r="AE178" s="12">
        <f t="shared" si="16"/>
        <v>0</v>
      </c>
      <c r="AF178" s="12">
        <f t="shared" si="15"/>
        <v>0</v>
      </c>
      <c r="AG178" s="12">
        <f t="shared" si="15"/>
        <v>0</v>
      </c>
      <c r="AH178" s="12">
        <f t="shared" si="15"/>
        <v>0</v>
      </c>
      <c r="AI178" s="12">
        <f t="shared" si="15"/>
        <v>0</v>
      </c>
      <c r="AJ178" s="12">
        <f t="shared" si="15"/>
        <v>0</v>
      </c>
      <c r="AK178" s="15">
        <f t="shared" si="13"/>
        <v>0</v>
      </c>
      <c r="AL178" s="343">
        <f t="shared" si="13"/>
        <v>0</v>
      </c>
    </row>
    <row r="179" spans="1:38" s="185" customFormat="1" ht="12.75" customHeight="1" x14ac:dyDescent="0.25">
      <c r="A179" s="348">
        <v>1139</v>
      </c>
      <c r="B179" s="338">
        <v>171</v>
      </c>
      <c r="C179" s="239" t="s">
        <v>1402</v>
      </c>
      <c r="D179" s="247">
        <v>0</v>
      </c>
      <c r="E179" s="138">
        <v>0</v>
      </c>
      <c r="F179" s="138">
        <v>0</v>
      </c>
      <c r="G179" s="138">
        <v>0</v>
      </c>
      <c r="H179" s="138">
        <v>0</v>
      </c>
      <c r="I179" s="138">
        <v>0</v>
      </c>
      <c r="J179" s="339">
        <v>0</v>
      </c>
      <c r="K179" s="339">
        <v>0</v>
      </c>
      <c r="L179" s="340">
        <v>0</v>
      </c>
      <c r="M179" s="340">
        <v>0</v>
      </c>
      <c r="N179" s="340">
        <v>0</v>
      </c>
      <c r="O179" s="340">
        <v>0</v>
      </c>
      <c r="P179" s="144">
        <v>0</v>
      </c>
      <c r="Q179" s="341">
        <v>0</v>
      </c>
      <c r="R179" s="342">
        <v>0</v>
      </c>
      <c r="S179" s="340">
        <v>0</v>
      </c>
      <c r="T179" s="340">
        <v>0</v>
      </c>
      <c r="U179" s="340">
        <v>0</v>
      </c>
      <c r="V179" s="340">
        <v>0</v>
      </c>
      <c r="W179" s="340">
        <v>0</v>
      </c>
      <c r="X179" s="343">
        <v>0</v>
      </c>
      <c r="Y179" s="344">
        <f t="shared" si="16"/>
        <v>0</v>
      </c>
      <c r="Z179" s="12">
        <f t="shared" si="16"/>
        <v>0</v>
      </c>
      <c r="AA179" s="12">
        <f t="shared" si="16"/>
        <v>0</v>
      </c>
      <c r="AB179" s="12">
        <f t="shared" si="16"/>
        <v>0</v>
      </c>
      <c r="AC179" s="12">
        <f t="shared" si="16"/>
        <v>0</v>
      </c>
      <c r="AD179" s="15">
        <f t="shared" si="16"/>
        <v>0</v>
      </c>
      <c r="AE179" s="12">
        <f t="shared" si="16"/>
        <v>0</v>
      </c>
      <c r="AF179" s="12">
        <f t="shared" si="15"/>
        <v>0</v>
      </c>
      <c r="AG179" s="12">
        <f t="shared" si="15"/>
        <v>0</v>
      </c>
      <c r="AH179" s="12">
        <f t="shared" si="15"/>
        <v>0</v>
      </c>
      <c r="AI179" s="12">
        <f t="shared" si="15"/>
        <v>0</v>
      </c>
      <c r="AJ179" s="12">
        <f t="shared" si="15"/>
        <v>0</v>
      </c>
      <c r="AK179" s="15">
        <f t="shared" si="13"/>
        <v>0</v>
      </c>
      <c r="AL179" s="343">
        <f t="shared" si="13"/>
        <v>0</v>
      </c>
    </row>
    <row r="180" spans="1:38" s="185" customFormat="1" ht="12.75" customHeight="1" x14ac:dyDescent="0.25">
      <c r="A180" s="348">
        <v>1140</v>
      </c>
      <c r="B180" s="338">
        <v>172</v>
      </c>
      <c r="C180" s="239" t="s">
        <v>1403</v>
      </c>
      <c r="D180" s="247">
        <v>0</v>
      </c>
      <c r="E180" s="138">
        <v>0</v>
      </c>
      <c r="F180" s="138">
        <v>0</v>
      </c>
      <c r="G180" s="138">
        <v>0</v>
      </c>
      <c r="H180" s="138">
        <v>0</v>
      </c>
      <c r="I180" s="138">
        <v>0</v>
      </c>
      <c r="J180" s="339">
        <v>0</v>
      </c>
      <c r="K180" s="339">
        <v>0</v>
      </c>
      <c r="L180" s="340">
        <v>0</v>
      </c>
      <c r="M180" s="340">
        <v>0</v>
      </c>
      <c r="N180" s="340">
        <v>0</v>
      </c>
      <c r="O180" s="340">
        <v>0</v>
      </c>
      <c r="P180" s="144">
        <v>0</v>
      </c>
      <c r="Q180" s="341">
        <v>0</v>
      </c>
      <c r="R180" s="342">
        <v>0</v>
      </c>
      <c r="S180" s="340">
        <v>0</v>
      </c>
      <c r="T180" s="340">
        <v>0</v>
      </c>
      <c r="U180" s="340">
        <v>0</v>
      </c>
      <c r="V180" s="340">
        <v>0</v>
      </c>
      <c r="W180" s="340">
        <v>0</v>
      </c>
      <c r="X180" s="343">
        <v>0</v>
      </c>
      <c r="Y180" s="344">
        <f t="shared" si="16"/>
        <v>0</v>
      </c>
      <c r="Z180" s="12">
        <f t="shared" si="16"/>
        <v>0</v>
      </c>
      <c r="AA180" s="12">
        <f t="shared" si="16"/>
        <v>0</v>
      </c>
      <c r="AB180" s="12">
        <f t="shared" si="16"/>
        <v>0</v>
      </c>
      <c r="AC180" s="12">
        <f t="shared" si="16"/>
        <v>0</v>
      </c>
      <c r="AD180" s="15">
        <f t="shared" si="16"/>
        <v>0</v>
      </c>
      <c r="AE180" s="12">
        <f t="shared" si="16"/>
        <v>0</v>
      </c>
      <c r="AF180" s="12">
        <f t="shared" si="15"/>
        <v>0</v>
      </c>
      <c r="AG180" s="12">
        <f t="shared" si="15"/>
        <v>0</v>
      </c>
      <c r="AH180" s="12">
        <f t="shared" si="15"/>
        <v>0</v>
      </c>
      <c r="AI180" s="12">
        <f t="shared" si="15"/>
        <v>0</v>
      </c>
      <c r="AJ180" s="12">
        <f t="shared" si="15"/>
        <v>0</v>
      </c>
      <c r="AK180" s="15">
        <f t="shared" si="13"/>
        <v>0</v>
      </c>
      <c r="AL180" s="343">
        <f t="shared" si="13"/>
        <v>0</v>
      </c>
    </row>
    <row r="181" spans="1:38" s="185" customFormat="1" ht="12.75" customHeight="1" x14ac:dyDescent="0.25">
      <c r="A181" s="348">
        <v>1141</v>
      </c>
      <c r="B181" s="338">
        <v>173</v>
      </c>
      <c r="C181" s="239" t="s">
        <v>1404</v>
      </c>
      <c r="D181" s="247">
        <v>0</v>
      </c>
      <c r="E181" s="138">
        <v>0</v>
      </c>
      <c r="F181" s="138">
        <v>0</v>
      </c>
      <c r="G181" s="138">
        <v>0</v>
      </c>
      <c r="H181" s="138">
        <v>0</v>
      </c>
      <c r="I181" s="138">
        <v>0</v>
      </c>
      <c r="J181" s="339">
        <v>0</v>
      </c>
      <c r="K181" s="339">
        <v>0</v>
      </c>
      <c r="L181" s="340">
        <v>0</v>
      </c>
      <c r="M181" s="340">
        <v>0</v>
      </c>
      <c r="N181" s="340">
        <v>0</v>
      </c>
      <c r="O181" s="340">
        <v>0</v>
      </c>
      <c r="P181" s="144">
        <v>0</v>
      </c>
      <c r="Q181" s="341">
        <v>0</v>
      </c>
      <c r="R181" s="342">
        <v>0</v>
      </c>
      <c r="S181" s="340">
        <v>0</v>
      </c>
      <c r="T181" s="340">
        <v>0</v>
      </c>
      <c r="U181" s="340">
        <v>0</v>
      </c>
      <c r="V181" s="340">
        <v>0</v>
      </c>
      <c r="W181" s="340">
        <v>0</v>
      </c>
      <c r="X181" s="343">
        <v>0</v>
      </c>
      <c r="Y181" s="344">
        <f t="shared" si="16"/>
        <v>0</v>
      </c>
      <c r="Z181" s="12">
        <f t="shared" si="16"/>
        <v>0</v>
      </c>
      <c r="AA181" s="12">
        <f t="shared" si="16"/>
        <v>0</v>
      </c>
      <c r="AB181" s="12">
        <f t="shared" si="16"/>
        <v>0</v>
      </c>
      <c r="AC181" s="12">
        <f t="shared" si="16"/>
        <v>0</v>
      </c>
      <c r="AD181" s="15">
        <f t="shared" si="16"/>
        <v>0</v>
      </c>
      <c r="AE181" s="12">
        <f t="shared" si="16"/>
        <v>0</v>
      </c>
      <c r="AF181" s="12">
        <f t="shared" si="15"/>
        <v>0</v>
      </c>
      <c r="AG181" s="12">
        <f t="shared" si="15"/>
        <v>0</v>
      </c>
      <c r="AH181" s="12">
        <f t="shared" si="15"/>
        <v>0</v>
      </c>
      <c r="AI181" s="12">
        <f t="shared" si="15"/>
        <v>0</v>
      </c>
      <c r="AJ181" s="12">
        <f t="shared" si="15"/>
        <v>0</v>
      </c>
      <c r="AK181" s="15">
        <f t="shared" si="13"/>
        <v>0</v>
      </c>
      <c r="AL181" s="343">
        <f t="shared" si="13"/>
        <v>0</v>
      </c>
    </row>
    <row r="182" spans="1:38" s="185" customFormat="1" ht="12.75" customHeight="1" x14ac:dyDescent="0.25">
      <c r="A182" s="348">
        <v>1143</v>
      </c>
      <c r="B182" s="338">
        <v>174</v>
      </c>
      <c r="C182" s="239" t="s">
        <v>1405</v>
      </c>
      <c r="D182" s="247">
        <v>0</v>
      </c>
      <c r="E182" s="138">
        <v>0</v>
      </c>
      <c r="F182" s="138">
        <v>0</v>
      </c>
      <c r="G182" s="138">
        <v>0</v>
      </c>
      <c r="H182" s="138">
        <v>0</v>
      </c>
      <c r="I182" s="138">
        <v>0</v>
      </c>
      <c r="J182" s="339">
        <v>0</v>
      </c>
      <c r="K182" s="339">
        <v>0</v>
      </c>
      <c r="L182" s="340">
        <v>0</v>
      </c>
      <c r="M182" s="340">
        <v>0</v>
      </c>
      <c r="N182" s="340">
        <v>0</v>
      </c>
      <c r="O182" s="340">
        <v>0</v>
      </c>
      <c r="P182" s="144">
        <v>0</v>
      </c>
      <c r="Q182" s="341">
        <v>0</v>
      </c>
      <c r="R182" s="342">
        <v>0</v>
      </c>
      <c r="S182" s="340">
        <v>0</v>
      </c>
      <c r="T182" s="340">
        <v>0</v>
      </c>
      <c r="U182" s="340">
        <v>0</v>
      </c>
      <c r="V182" s="340">
        <v>0</v>
      </c>
      <c r="W182" s="340">
        <v>0</v>
      </c>
      <c r="X182" s="343">
        <v>0</v>
      </c>
      <c r="Y182" s="344">
        <f t="shared" si="16"/>
        <v>0</v>
      </c>
      <c r="Z182" s="12">
        <f t="shared" si="16"/>
        <v>0</v>
      </c>
      <c r="AA182" s="12">
        <f t="shared" si="16"/>
        <v>0</v>
      </c>
      <c r="AB182" s="12">
        <f t="shared" si="16"/>
        <v>0</v>
      </c>
      <c r="AC182" s="12">
        <f t="shared" si="16"/>
        <v>0</v>
      </c>
      <c r="AD182" s="15">
        <f t="shared" si="16"/>
        <v>0</v>
      </c>
      <c r="AE182" s="12">
        <f t="shared" si="16"/>
        <v>0</v>
      </c>
      <c r="AF182" s="12">
        <f t="shared" si="15"/>
        <v>0</v>
      </c>
      <c r="AG182" s="12">
        <f t="shared" si="15"/>
        <v>0</v>
      </c>
      <c r="AH182" s="12">
        <f t="shared" si="15"/>
        <v>0</v>
      </c>
      <c r="AI182" s="12">
        <f t="shared" si="15"/>
        <v>0</v>
      </c>
      <c r="AJ182" s="12">
        <f t="shared" si="15"/>
        <v>0</v>
      </c>
      <c r="AK182" s="15">
        <f t="shared" si="15"/>
        <v>0</v>
      </c>
      <c r="AL182" s="343">
        <f t="shared" si="15"/>
        <v>0</v>
      </c>
    </row>
    <row r="183" spans="1:38" s="185" customFormat="1" ht="12.75" customHeight="1" x14ac:dyDescent="0.25">
      <c r="A183" s="348">
        <v>1144</v>
      </c>
      <c r="B183" s="338">
        <v>175</v>
      </c>
      <c r="C183" s="239" t="s">
        <v>1406</v>
      </c>
      <c r="D183" s="247">
        <v>0</v>
      </c>
      <c r="E183" s="138">
        <v>0</v>
      </c>
      <c r="F183" s="138">
        <v>0</v>
      </c>
      <c r="G183" s="138">
        <v>0</v>
      </c>
      <c r="H183" s="138">
        <v>0</v>
      </c>
      <c r="I183" s="138">
        <v>0</v>
      </c>
      <c r="J183" s="339">
        <v>0</v>
      </c>
      <c r="K183" s="339">
        <v>0</v>
      </c>
      <c r="L183" s="340">
        <v>0</v>
      </c>
      <c r="M183" s="340">
        <v>0</v>
      </c>
      <c r="N183" s="340">
        <v>0</v>
      </c>
      <c r="O183" s="340">
        <v>0</v>
      </c>
      <c r="P183" s="144">
        <v>0</v>
      </c>
      <c r="Q183" s="341">
        <v>0</v>
      </c>
      <c r="R183" s="342">
        <v>0</v>
      </c>
      <c r="S183" s="340">
        <v>0</v>
      </c>
      <c r="T183" s="340">
        <v>0</v>
      </c>
      <c r="U183" s="340">
        <v>0</v>
      </c>
      <c r="V183" s="340">
        <v>0</v>
      </c>
      <c r="W183" s="340">
        <v>0</v>
      </c>
      <c r="X183" s="343">
        <v>0</v>
      </c>
      <c r="Y183" s="344">
        <f t="shared" si="16"/>
        <v>0</v>
      </c>
      <c r="Z183" s="12">
        <f t="shared" si="16"/>
        <v>0</v>
      </c>
      <c r="AA183" s="12">
        <f t="shared" si="16"/>
        <v>0</v>
      </c>
      <c r="AB183" s="12">
        <f t="shared" si="16"/>
        <v>0</v>
      </c>
      <c r="AC183" s="12">
        <f t="shared" si="16"/>
        <v>0</v>
      </c>
      <c r="AD183" s="15">
        <f t="shared" si="16"/>
        <v>0</v>
      </c>
      <c r="AE183" s="12">
        <f t="shared" si="16"/>
        <v>0</v>
      </c>
      <c r="AF183" s="12">
        <f t="shared" si="15"/>
        <v>0</v>
      </c>
      <c r="AG183" s="12">
        <f t="shared" si="15"/>
        <v>0</v>
      </c>
      <c r="AH183" s="12">
        <f t="shared" si="15"/>
        <v>0</v>
      </c>
      <c r="AI183" s="12">
        <f t="shared" si="15"/>
        <v>0</v>
      </c>
      <c r="AJ183" s="12">
        <f t="shared" si="15"/>
        <v>0</v>
      </c>
      <c r="AK183" s="15">
        <f t="shared" si="15"/>
        <v>0</v>
      </c>
      <c r="AL183" s="343">
        <f t="shared" si="15"/>
        <v>0</v>
      </c>
    </row>
    <row r="184" spans="1:38" s="185" customFormat="1" ht="12.75" customHeight="1" x14ac:dyDescent="0.25">
      <c r="A184" s="348">
        <v>1145</v>
      </c>
      <c r="B184" s="338">
        <v>176</v>
      </c>
      <c r="C184" s="239" t="s">
        <v>1407</v>
      </c>
      <c r="D184" s="247">
        <v>0</v>
      </c>
      <c r="E184" s="138">
        <v>0</v>
      </c>
      <c r="F184" s="138">
        <v>0</v>
      </c>
      <c r="G184" s="138">
        <v>0</v>
      </c>
      <c r="H184" s="138">
        <v>0</v>
      </c>
      <c r="I184" s="138">
        <v>0</v>
      </c>
      <c r="J184" s="339">
        <v>0</v>
      </c>
      <c r="K184" s="339">
        <v>0</v>
      </c>
      <c r="L184" s="340">
        <v>0</v>
      </c>
      <c r="M184" s="340">
        <v>0</v>
      </c>
      <c r="N184" s="340">
        <v>0</v>
      </c>
      <c r="O184" s="340">
        <v>0</v>
      </c>
      <c r="P184" s="144">
        <v>0</v>
      </c>
      <c r="Q184" s="341">
        <v>0</v>
      </c>
      <c r="R184" s="342">
        <v>0</v>
      </c>
      <c r="S184" s="340">
        <v>0</v>
      </c>
      <c r="T184" s="340">
        <v>0</v>
      </c>
      <c r="U184" s="340">
        <v>0</v>
      </c>
      <c r="V184" s="340">
        <v>0</v>
      </c>
      <c r="W184" s="340">
        <v>0</v>
      </c>
      <c r="X184" s="343">
        <v>0</v>
      </c>
      <c r="Y184" s="344">
        <f t="shared" si="16"/>
        <v>0</v>
      </c>
      <c r="Z184" s="12">
        <f t="shared" si="16"/>
        <v>0</v>
      </c>
      <c r="AA184" s="12">
        <f t="shared" si="16"/>
        <v>0</v>
      </c>
      <c r="AB184" s="12">
        <f t="shared" si="16"/>
        <v>0</v>
      </c>
      <c r="AC184" s="12">
        <f t="shared" si="16"/>
        <v>0</v>
      </c>
      <c r="AD184" s="15">
        <f t="shared" si="16"/>
        <v>0</v>
      </c>
      <c r="AE184" s="12">
        <f t="shared" si="16"/>
        <v>0</v>
      </c>
      <c r="AF184" s="12">
        <f t="shared" si="15"/>
        <v>0</v>
      </c>
      <c r="AG184" s="12">
        <f t="shared" si="15"/>
        <v>0</v>
      </c>
      <c r="AH184" s="12">
        <f t="shared" si="15"/>
        <v>0</v>
      </c>
      <c r="AI184" s="12">
        <f t="shared" si="15"/>
        <v>0</v>
      </c>
      <c r="AJ184" s="12">
        <f t="shared" si="15"/>
        <v>0</v>
      </c>
      <c r="AK184" s="15">
        <f t="shared" si="15"/>
        <v>0</v>
      </c>
      <c r="AL184" s="343">
        <f t="shared" si="15"/>
        <v>0</v>
      </c>
    </row>
    <row r="185" spans="1:38" s="185" customFormat="1" ht="12.75" customHeight="1" x14ac:dyDescent="0.25">
      <c r="A185" s="348">
        <v>1146</v>
      </c>
      <c r="B185" s="338">
        <v>177</v>
      </c>
      <c r="C185" s="239" t="s">
        <v>1408</v>
      </c>
      <c r="D185" s="247">
        <v>0</v>
      </c>
      <c r="E185" s="138">
        <v>0</v>
      </c>
      <c r="F185" s="138">
        <v>0</v>
      </c>
      <c r="G185" s="138">
        <v>0</v>
      </c>
      <c r="H185" s="138">
        <v>0</v>
      </c>
      <c r="I185" s="138">
        <v>0</v>
      </c>
      <c r="J185" s="339">
        <v>0</v>
      </c>
      <c r="K185" s="339">
        <v>0</v>
      </c>
      <c r="L185" s="340">
        <v>0</v>
      </c>
      <c r="M185" s="340">
        <v>0</v>
      </c>
      <c r="N185" s="340">
        <v>0</v>
      </c>
      <c r="O185" s="340">
        <v>0</v>
      </c>
      <c r="P185" s="144">
        <v>0</v>
      </c>
      <c r="Q185" s="341">
        <v>0</v>
      </c>
      <c r="R185" s="342">
        <v>0</v>
      </c>
      <c r="S185" s="340">
        <v>0</v>
      </c>
      <c r="T185" s="340">
        <v>0</v>
      </c>
      <c r="U185" s="340">
        <v>0</v>
      </c>
      <c r="V185" s="340">
        <v>0</v>
      </c>
      <c r="W185" s="340">
        <v>0</v>
      </c>
      <c r="X185" s="343">
        <v>0</v>
      </c>
      <c r="Y185" s="344">
        <f t="shared" si="16"/>
        <v>0</v>
      </c>
      <c r="Z185" s="12">
        <f t="shared" si="16"/>
        <v>0</v>
      </c>
      <c r="AA185" s="12">
        <f t="shared" si="16"/>
        <v>0</v>
      </c>
      <c r="AB185" s="12">
        <f t="shared" si="16"/>
        <v>0</v>
      </c>
      <c r="AC185" s="12">
        <f t="shared" si="16"/>
        <v>0</v>
      </c>
      <c r="AD185" s="15">
        <f t="shared" si="16"/>
        <v>0</v>
      </c>
      <c r="AE185" s="12">
        <f t="shared" si="16"/>
        <v>0</v>
      </c>
      <c r="AF185" s="12">
        <f t="shared" si="15"/>
        <v>0</v>
      </c>
      <c r="AG185" s="12">
        <f t="shared" si="15"/>
        <v>0</v>
      </c>
      <c r="AH185" s="12">
        <f t="shared" si="15"/>
        <v>0</v>
      </c>
      <c r="AI185" s="12">
        <f t="shared" si="15"/>
        <v>0</v>
      </c>
      <c r="AJ185" s="12">
        <f t="shared" si="15"/>
        <v>0</v>
      </c>
      <c r="AK185" s="15">
        <f t="shared" si="15"/>
        <v>0</v>
      </c>
      <c r="AL185" s="343">
        <f t="shared" si="15"/>
        <v>0</v>
      </c>
    </row>
    <row r="186" spans="1:38" s="185" customFormat="1" ht="12.75" customHeight="1" x14ac:dyDescent="0.25">
      <c r="A186" s="348">
        <v>1147</v>
      </c>
      <c r="B186" s="338">
        <v>178</v>
      </c>
      <c r="C186" s="239" t="s">
        <v>1409</v>
      </c>
      <c r="D186" s="247">
        <v>0</v>
      </c>
      <c r="E186" s="138">
        <v>0</v>
      </c>
      <c r="F186" s="138">
        <v>0</v>
      </c>
      <c r="G186" s="138">
        <v>0</v>
      </c>
      <c r="H186" s="138">
        <v>0</v>
      </c>
      <c r="I186" s="138">
        <v>0</v>
      </c>
      <c r="J186" s="339">
        <v>0</v>
      </c>
      <c r="K186" s="339">
        <v>0</v>
      </c>
      <c r="L186" s="340">
        <v>0</v>
      </c>
      <c r="M186" s="340">
        <v>0</v>
      </c>
      <c r="N186" s="340">
        <v>0</v>
      </c>
      <c r="O186" s="340">
        <v>0</v>
      </c>
      <c r="P186" s="144">
        <v>0</v>
      </c>
      <c r="Q186" s="341">
        <v>0</v>
      </c>
      <c r="R186" s="342">
        <v>0</v>
      </c>
      <c r="S186" s="340">
        <v>0</v>
      </c>
      <c r="T186" s="340">
        <v>0</v>
      </c>
      <c r="U186" s="340">
        <v>0</v>
      </c>
      <c r="V186" s="340">
        <v>0</v>
      </c>
      <c r="W186" s="340">
        <v>0</v>
      </c>
      <c r="X186" s="343">
        <v>0</v>
      </c>
      <c r="Y186" s="344">
        <f t="shared" si="16"/>
        <v>0</v>
      </c>
      <c r="Z186" s="12">
        <f t="shared" si="16"/>
        <v>0</v>
      </c>
      <c r="AA186" s="12">
        <f t="shared" si="16"/>
        <v>0</v>
      </c>
      <c r="AB186" s="12">
        <f t="shared" si="16"/>
        <v>0</v>
      </c>
      <c r="AC186" s="12">
        <f t="shared" si="16"/>
        <v>0</v>
      </c>
      <c r="AD186" s="15">
        <f t="shared" si="16"/>
        <v>0</v>
      </c>
      <c r="AE186" s="12">
        <f t="shared" si="16"/>
        <v>0</v>
      </c>
      <c r="AF186" s="12">
        <f t="shared" si="15"/>
        <v>0</v>
      </c>
      <c r="AG186" s="12">
        <f t="shared" si="15"/>
        <v>0</v>
      </c>
      <c r="AH186" s="12">
        <f t="shared" si="15"/>
        <v>0</v>
      </c>
      <c r="AI186" s="12">
        <f t="shared" si="15"/>
        <v>0</v>
      </c>
      <c r="AJ186" s="12">
        <f t="shared" si="15"/>
        <v>0</v>
      </c>
      <c r="AK186" s="15">
        <f t="shared" si="15"/>
        <v>0</v>
      </c>
      <c r="AL186" s="343">
        <f t="shared" si="15"/>
        <v>0</v>
      </c>
    </row>
    <row r="187" spans="1:38" s="185" customFormat="1" ht="12.75" customHeight="1" x14ac:dyDescent="0.25">
      <c r="A187" s="348">
        <v>1148</v>
      </c>
      <c r="B187" s="338">
        <v>179</v>
      </c>
      <c r="C187" s="239" t="s">
        <v>1410</v>
      </c>
      <c r="D187" s="247">
        <v>0</v>
      </c>
      <c r="E187" s="138">
        <v>0</v>
      </c>
      <c r="F187" s="138">
        <v>0</v>
      </c>
      <c r="G187" s="138">
        <v>0</v>
      </c>
      <c r="H187" s="138">
        <v>0</v>
      </c>
      <c r="I187" s="138">
        <v>0</v>
      </c>
      <c r="J187" s="339">
        <v>0</v>
      </c>
      <c r="K187" s="339">
        <v>0</v>
      </c>
      <c r="L187" s="340">
        <v>0</v>
      </c>
      <c r="M187" s="340">
        <v>0</v>
      </c>
      <c r="N187" s="340">
        <v>0</v>
      </c>
      <c r="O187" s="340">
        <v>0</v>
      </c>
      <c r="P187" s="144">
        <v>0</v>
      </c>
      <c r="Q187" s="341">
        <v>0</v>
      </c>
      <c r="R187" s="342">
        <v>0</v>
      </c>
      <c r="S187" s="340">
        <v>0</v>
      </c>
      <c r="T187" s="340">
        <v>0</v>
      </c>
      <c r="U187" s="340">
        <v>0</v>
      </c>
      <c r="V187" s="340">
        <v>0</v>
      </c>
      <c r="W187" s="340">
        <v>0</v>
      </c>
      <c r="X187" s="343">
        <v>0</v>
      </c>
      <c r="Y187" s="344">
        <f t="shared" si="16"/>
        <v>0</v>
      </c>
      <c r="Z187" s="12">
        <f t="shared" si="16"/>
        <v>0</v>
      </c>
      <c r="AA187" s="12">
        <f t="shared" si="16"/>
        <v>0</v>
      </c>
      <c r="AB187" s="12">
        <f t="shared" si="16"/>
        <v>0</v>
      </c>
      <c r="AC187" s="12">
        <f t="shared" si="16"/>
        <v>0</v>
      </c>
      <c r="AD187" s="15">
        <f t="shared" si="16"/>
        <v>0</v>
      </c>
      <c r="AE187" s="12">
        <f t="shared" si="16"/>
        <v>0</v>
      </c>
      <c r="AF187" s="12">
        <f t="shared" si="15"/>
        <v>0</v>
      </c>
      <c r="AG187" s="12">
        <f t="shared" si="15"/>
        <v>0</v>
      </c>
      <c r="AH187" s="12">
        <f t="shared" si="15"/>
        <v>0</v>
      </c>
      <c r="AI187" s="12">
        <f t="shared" si="15"/>
        <v>0</v>
      </c>
      <c r="AJ187" s="12">
        <f t="shared" si="15"/>
        <v>0</v>
      </c>
      <c r="AK187" s="15">
        <f t="shared" si="15"/>
        <v>0</v>
      </c>
      <c r="AL187" s="343">
        <f t="shared" si="15"/>
        <v>0</v>
      </c>
    </row>
    <row r="188" spans="1:38" s="185" customFormat="1" ht="12.75" customHeight="1" x14ac:dyDescent="0.25">
      <c r="A188" s="348">
        <v>1149</v>
      </c>
      <c r="B188" s="338">
        <v>180</v>
      </c>
      <c r="C188" s="239" t="s">
        <v>1411</v>
      </c>
      <c r="D188" s="247">
        <v>0</v>
      </c>
      <c r="E188" s="138">
        <v>0</v>
      </c>
      <c r="F188" s="138">
        <v>0</v>
      </c>
      <c r="G188" s="138">
        <v>0</v>
      </c>
      <c r="H188" s="138">
        <v>0</v>
      </c>
      <c r="I188" s="138">
        <v>0</v>
      </c>
      <c r="J188" s="339">
        <v>0</v>
      </c>
      <c r="K188" s="339">
        <v>0</v>
      </c>
      <c r="L188" s="340">
        <v>0</v>
      </c>
      <c r="M188" s="340">
        <v>0</v>
      </c>
      <c r="N188" s="340">
        <v>0</v>
      </c>
      <c r="O188" s="340">
        <v>0</v>
      </c>
      <c r="P188" s="144">
        <v>0</v>
      </c>
      <c r="Q188" s="341">
        <v>0</v>
      </c>
      <c r="R188" s="342">
        <v>0</v>
      </c>
      <c r="S188" s="340">
        <v>0</v>
      </c>
      <c r="T188" s="340">
        <v>0</v>
      </c>
      <c r="U188" s="340">
        <v>0</v>
      </c>
      <c r="V188" s="340">
        <v>0</v>
      </c>
      <c r="W188" s="340">
        <v>0</v>
      </c>
      <c r="X188" s="343">
        <v>0</v>
      </c>
      <c r="Y188" s="344">
        <f t="shared" si="16"/>
        <v>0</v>
      </c>
      <c r="Z188" s="12">
        <f t="shared" si="16"/>
        <v>0</v>
      </c>
      <c r="AA188" s="12">
        <f t="shared" si="16"/>
        <v>0</v>
      </c>
      <c r="AB188" s="12">
        <f t="shared" si="16"/>
        <v>0</v>
      </c>
      <c r="AC188" s="12">
        <f t="shared" si="16"/>
        <v>0</v>
      </c>
      <c r="AD188" s="15">
        <f t="shared" si="16"/>
        <v>0</v>
      </c>
      <c r="AE188" s="12">
        <f t="shared" si="16"/>
        <v>0</v>
      </c>
      <c r="AF188" s="12">
        <f t="shared" si="15"/>
        <v>0</v>
      </c>
      <c r="AG188" s="12">
        <f t="shared" si="15"/>
        <v>0</v>
      </c>
      <c r="AH188" s="12">
        <f t="shared" si="15"/>
        <v>0</v>
      </c>
      <c r="AI188" s="12">
        <f t="shared" si="15"/>
        <v>0</v>
      </c>
      <c r="AJ188" s="12">
        <f t="shared" si="15"/>
        <v>0</v>
      </c>
      <c r="AK188" s="15">
        <f t="shared" si="15"/>
        <v>0</v>
      </c>
      <c r="AL188" s="343">
        <f t="shared" si="15"/>
        <v>0</v>
      </c>
    </row>
    <row r="189" spans="1:38" s="185" customFormat="1" ht="12.75" customHeight="1" x14ac:dyDescent="0.25">
      <c r="A189" s="348">
        <v>1150</v>
      </c>
      <c r="B189" s="338">
        <v>181</v>
      </c>
      <c r="C189" s="239" t="s">
        <v>1412</v>
      </c>
      <c r="D189" s="247">
        <v>0</v>
      </c>
      <c r="E189" s="138">
        <v>0</v>
      </c>
      <c r="F189" s="138">
        <v>0</v>
      </c>
      <c r="G189" s="138">
        <v>0</v>
      </c>
      <c r="H189" s="138">
        <v>0</v>
      </c>
      <c r="I189" s="138">
        <v>0</v>
      </c>
      <c r="J189" s="339">
        <v>0</v>
      </c>
      <c r="K189" s="339">
        <v>0</v>
      </c>
      <c r="L189" s="340">
        <v>0</v>
      </c>
      <c r="M189" s="340">
        <v>0</v>
      </c>
      <c r="N189" s="340">
        <v>0</v>
      </c>
      <c r="O189" s="340">
        <v>0</v>
      </c>
      <c r="P189" s="144">
        <v>0</v>
      </c>
      <c r="Q189" s="341">
        <v>0</v>
      </c>
      <c r="R189" s="342">
        <v>0</v>
      </c>
      <c r="S189" s="340">
        <v>0</v>
      </c>
      <c r="T189" s="340">
        <v>0</v>
      </c>
      <c r="U189" s="340">
        <v>0</v>
      </c>
      <c r="V189" s="340">
        <v>0</v>
      </c>
      <c r="W189" s="340">
        <v>0</v>
      </c>
      <c r="X189" s="343">
        <v>0</v>
      </c>
      <c r="Y189" s="344">
        <f t="shared" si="16"/>
        <v>0</v>
      </c>
      <c r="Z189" s="12">
        <f t="shared" si="16"/>
        <v>0</v>
      </c>
      <c r="AA189" s="12">
        <f t="shared" si="16"/>
        <v>0</v>
      </c>
      <c r="AB189" s="12">
        <f t="shared" si="16"/>
        <v>0</v>
      </c>
      <c r="AC189" s="12">
        <f t="shared" si="16"/>
        <v>0</v>
      </c>
      <c r="AD189" s="15">
        <f t="shared" si="16"/>
        <v>0</v>
      </c>
      <c r="AE189" s="12">
        <f t="shared" si="16"/>
        <v>0</v>
      </c>
      <c r="AF189" s="12">
        <f t="shared" si="15"/>
        <v>0</v>
      </c>
      <c r="AG189" s="12">
        <f t="shared" si="15"/>
        <v>0</v>
      </c>
      <c r="AH189" s="12">
        <f t="shared" si="15"/>
        <v>0</v>
      </c>
      <c r="AI189" s="12">
        <f t="shared" si="15"/>
        <v>0</v>
      </c>
      <c r="AJ189" s="12">
        <f t="shared" si="15"/>
        <v>0</v>
      </c>
      <c r="AK189" s="15">
        <f t="shared" si="15"/>
        <v>0</v>
      </c>
      <c r="AL189" s="343">
        <f t="shared" si="15"/>
        <v>0</v>
      </c>
    </row>
    <row r="190" spans="1:38" s="185" customFormat="1" ht="12.75" customHeight="1" x14ac:dyDescent="0.25">
      <c r="A190" s="348">
        <v>1151</v>
      </c>
      <c r="B190" s="338">
        <v>182</v>
      </c>
      <c r="C190" s="239" t="s">
        <v>1413</v>
      </c>
      <c r="D190" s="247">
        <v>0</v>
      </c>
      <c r="E190" s="138">
        <v>0</v>
      </c>
      <c r="F190" s="138">
        <v>0</v>
      </c>
      <c r="G190" s="138">
        <v>0</v>
      </c>
      <c r="H190" s="138">
        <v>0</v>
      </c>
      <c r="I190" s="138">
        <v>0</v>
      </c>
      <c r="J190" s="339">
        <v>0</v>
      </c>
      <c r="K190" s="339">
        <v>0</v>
      </c>
      <c r="L190" s="340">
        <v>0</v>
      </c>
      <c r="M190" s="340">
        <v>0</v>
      </c>
      <c r="N190" s="340">
        <v>0</v>
      </c>
      <c r="O190" s="340">
        <v>0</v>
      </c>
      <c r="P190" s="144">
        <v>0</v>
      </c>
      <c r="Q190" s="341">
        <v>0</v>
      </c>
      <c r="R190" s="342">
        <v>0</v>
      </c>
      <c r="S190" s="340">
        <v>0</v>
      </c>
      <c r="T190" s="340">
        <v>0</v>
      </c>
      <c r="U190" s="340">
        <v>0</v>
      </c>
      <c r="V190" s="340">
        <v>0</v>
      </c>
      <c r="W190" s="340">
        <v>0</v>
      </c>
      <c r="X190" s="343">
        <v>0</v>
      </c>
      <c r="Y190" s="344">
        <f t="shared" si="16"/>
        <v>0</v>
      </c>
      <c r="Z190" s="12">
        <f t="shared" si="16"/>
        <v>0</v>
      </c>
      <c r="AA190" s="12">
        <f t="shared" si="16"/>
        <v>0</v>
      </c>
      <c r="AB190" s="12">
        <f t="shared" si="16"/>
        <v>0</v>
      </c>
      <c r="AC190" s="12">
        <f t="shared" si="16"/>
        <v>0</v>
      </c>
      <c r="AD190" s="15">
        <f t="shared" si="16"/>
        <v>0</v>
      </c>
      <c r="AE190" s="12">
        <f t="shared" si="16"/>
        <v>0</v>
      </c>
      <c r="AF190" s="12">
        <f t="shared" si="15"/>
        <v>0</v>
      </c>
      <c r="AG190" s="12">
        <f t="shared" si="15"/>
        <v>0</v>
      </c>
      <c r="AH190" s="12">
        <f t="shared" si="15"/>
        <v>0</v>
      </c>
      <c r="AI190" s="12">
        <f t="shared" si="15"/>
        <v>0</v>
      </c>
      <c r="AJ190" s="12">
        <f t="shared" si="15"/>
        <v>0</v>
      </c>
      <c r="AK190" s="15">
        <f t="shared" si="15"/>
        <v>0</v>
      </c>
      <c r="AL190" s="343">
        <f t="shared" si="15"/>
        <v>0</v>
      </c>
    </row>
    <row r="191" spans="1:38" s="185" customFormat="1" ht="12.75" customHeight="1" x14ac:dyDescent="0.25">
      <c r="A191" s="348">
        <v>1152</v>
      </c>
      <c r="B191" s="338">
        <v>183</v>
      </c>
      <c r="C191" s="239" t="s">
        <v>1414</v>
      </c>
      <c r="D191" s="247">
        <v>0</v>
      </c>
      <c r="E191" s="138">
        <v>0</v>
      </c>
      <c r="F191" s="138">
        <v>0</v>
      </c>
      <c r="G191" s="138">
        <v>0</v>
      </c>
      <c r="H191" s="138">
        <v>0</v>
      </c>
      <c r="I191" s="138">
        <v>0</v>
      </c>
      <c r="J191" s="339">
        <v>0</v>
      </c>
      <c r="K191" s="339">
        <v>0</v>
      </c>
      <c r="L191" s="340">
        <v>0</v>
      </c>
      <c r="M191" s="340">
        <v>0</v>
      </c>
      <c r="N191" s="340">
        <v>0</v>
      </c>
      <c r="O191" s="340">
        <v>0</v>
      </c>
      <c r="P191" s="144">
        <v>0</v>
      </c>
      <c r="Q191" s="341">
        <v>0</v>
      </c>
      <c r="R191" s="342">
        <v>0</v>
      </c>
      <c r="S191" s="340">
        <v>0</v>
      </c>
      <c r="T191" s="340">
        <v>0</v>
      </c>
      <c r="U191" s="340">
        <v>0</v>
      </c>
      <c r="V191" s="340">
        <v>0</v>
      </c>
      <c r="W191" s="340">
        <v>0</v>
      </c>
      <c r="X191" s="343">
        <v>0</v>
      </c>
      <c r="Y191" s="344">
        <f t="shared" si="16"/>
        <v>0</v>
      </c>
      <c r="Z191" s="12">
        <f t="shared" si="16"/>
        <v>0</v>
      </c>
      <c r="AA191" s="12">
        <f t="shared" si="16"/>
        <v>0</v>
      </c>
      <c r="AB191" s="12">
        <f t="shared" si="16"/>
        <v>0</v>
      </c>
      <c r="AC191" s="12">
        <f t="shared" si="16"/>
        <v>0</v>
      </c>
      <c r="AD191" s="15">
        <f t="shared" si="16"/>
        <v>0</v>
      </c>
      <c r="AE191" s="12">
        <f t="shared" si="16"/>
        <v>0</v>
      </c>
      <c r="AF191" s="12">
        <f t="shared" si="15"/>
        <v>0</v>
      </c>
      <c r="AG191" s="12">
        <f t="shared" si="15"/>
        <v>0</v>
      </c>
      <c r="AH191" s="12">
        <f t="shared" si="15"/>
        <v>0</v>
      </c>
      <c r="AI191" s="12">
        <f t="shared" si="15"/>
        <v>0</v>
      </c>
      <c r="AJ191" s="12">
        <f t="shared" si="15"/>
        <v>0</v>
      </c>
      <c r="AK191" s="15">
        <f t="shared" si="15"/>
        <v>0</v>
      </c>
      <c r="AL191" s="343">
        <f t="shared" si="15"/>
        <v>0</v>
      </c>
    </row>
    <row r="192" spans="1:38" s="185" customFormat="1" ht="12.75" customHeight="1" x14ac:dyDescent="0.25">
      <c r="A192" s="337"/>
      <c r="B192" s="338">
        <v>184</v>
      </c>
      <c r="C192" s="239"/>
      <c r="D192" s="240"/>
      <c r="E192" s="138"/>
      <c r="F192" s="138"/>
      <c r="G192" s="138"/>
      <c r="H192" s="138"/>
      <c r="I192" s="138"/>
      <c r="J192" s="339"/>
      <c r="K192" s="339">
        <v>0</v>
      </c>
      <c r="L192" s="340"/>
      <c r="M192" s="340"/>
      <c r="N192" s="340"/>
      <c r="O192" s="340"/>
      <c r="P192" s="144">
        <v>0</v>
      </c>
      <c r="Q192" s="341"/>
      <c r="R192" s="342">
        <v>0</v>
      </c>
      <c r="S192" s="340"/>
      <c r="T192" s="340"/>
      <c r="U192" s="340"/>
      <c r="V192" s="340"/>
      <c r="W192" s="340">
        <v>0</v>
      </c>
      <c r="X192" s="343"/>
      <c r="Y192" s="344">
        <f t="shared" si="16"/>
        <v>0</v>
      </c>
      <c r="Z192" s="12"/>
      <c r="AA192" s="12"/>
      <c r="AB192" s="12"/>
      <c r="AC192" s="12"/>
      <c r="AD192" s="15">
        <f t="shared" si="16"/>
        <v>0</v>
      </c>
      <c r="AE192" s="12"/>
      <c r="AF192" s="12"/>
      <c r="AG192" s="12"/>
      <c r="AH192" s="12"/>
      <c r="AI192" s="12"/>
      <c r="AJ192" s="12"/>
      <c r="AK192" s="15">
        <f t="shared" ref="AK192:AL255" si="17">IF(P192=0,0,W192/P192*100)</f>
        <v>0</v>
      </c>
      <c r="AL192" s="343"/>
    </row>
    <row r="193" spans="1:38" s="185" customFormat="1" ht="12.75" customHeight="1" x14ac:dyDescent="0.25">
      <c r="A193" s="337"/>
      <c r="B193" s="338">
        <v>185</v>
      </c>
      <c r="C193" s="246" t="s">
        <v>1415</v>
      </c>
      <c r="D193" s="247">
        <v>4933.4999999999991</v>
      </c>
      <c r="E193" s="144">
        <v>1671</v>
      </c>
      <c r="F193" s="144">
        <v>1542.8</v>
      </c>
      <c r="G193" s="144">
        <v>0</v>
      </c>
      <c r="H193" s="144">
        <v>1126.0999999999999</v>
      </c>
      <c r="I193" s="144">
        <v>253.90000000000003</v>
      </c>
      <c r="J193" s="345">
        <v>339.7</v>
      </c>
      <c r="K193" s="345">
        <v>4939.0999999999995</v>
      </c>
      <c r="L193" s="144">
        <v>1671</v>
      </c>
      <c r="M193" s="144">
        <v>1542.8</v>
      </c>
      <c r="N193" s="144">
        <v>0</v>
      </c>
      <c r="O193" s="144">
        <v>1126.0999999999999</v>
      </c>
      <c r="P193" s="144">
        <v>259.5</v>
      </c>
      <c r="Q193" s="248">
        <v>339.7</v>
      </c>
      <c r="R193" s="342">
        <v>3694.2846999999997</v>
      </c>
      <c r="S193" s="144">
        <v>1336.4546</v>
      </c>
      <c r="T193" s="144">
        <v>1297.4905000000001</v>
      </c>
      <c r="U193" s="144">
        <v>0</v>
      </c>
      <c r="V193" s="144">
        <v>616.60209999999995</v>
      </c>
      <c r="W193" s="144">
        <v>187.91249999999999</v>
      </c>
      <c r="X193" s="248">
        <v>255.82499999999999</v>
      </c>
      <c r="Y193" s="344">
        <f t="shared" si="16"/>
        <v>-1244.8152999999998</v>
      </c>
      <c r="Z193" s="15">
        <f t="shared" si="16"/>
        <v>-334.54539999999997</v>
      </c>
      <c r="AA193" s="15">
        <f t="shared" si="16"/>
        <v>-245.30949999999984</v>
      </c>
      <c r="AB193" s="15">
        <f t="shared" si="16"/>
        <v>0</v>
      </c>
      <c r="AC193" s="15">
        <f t="shared" si="16"/>
        <v>-509.49789999999996</v>
      </c>
      <c r="AD193" s="15">
        <f t="shared" si="16"/>
        <v>-71.587500000000006</v>
      </c>
      <c r="AE193" s="15">
        <f t="shared" si="16"/>
        <v>-83.875</v>
      </c>
      <c r="AF193" s="15">
        <f t="shared" ref="AF193:AJ224" si="18">IF(K193=0,0,R193/K193*100)</f>
        <v>74.796718025551215</v>
      </c>
      <c r="AG193" s="15">
        <f t="shared" si="18"/>
        <v>79.979329742669051</v>
      </c>
      <c r="AH193" s="15">
        <f t="shared" si="18"/>
        <v>84.099721285973558</v>
      </c>
      <c r="AI193" s="15">
        <f t="shared" si="18"/>
        <v>0</v>
      </c>
      <c r="AJ193" s="15">
        <f t="shared" si="18"/>
        <v>54.755536808453954</v>
      </c>
      <c r="AK193" s="15">
        <f t="shared" si="17"/>
        <v>72.413294797687854</v>
      </c>
      <c r="AL193" s="346">
        <f t="shared" si="17"/>
        <v>75.30909626140712</v>
      </c>
    </row>
    <row r="194" spans="1:38" s="347" customFormat="1" ht="12.75" customHeight="1" x14ac:dyDescent="0.2">
      <c r="A194" s="337"/>
      <c r="B194" s="338">
        <v>186</v>
      </c>
      <c r="C194" s="246" t="s">
        <v>1265</v>
      </c>
      <c r="D194" s="247">
        <v>4679.5999999999995</v>
      </c>
      <c r="E194" s="144">
        <v>1671</v>
      </c>
      <c r="F194" s="144">
        <v>1542.8</v>
      </c>
      <c r="G194" s="144">
        <v>0</v>
      </c>
      <c r="H194" s="144">
        <v>1126.0999999999999</v>
      </c>
      <c r="I194" s="144">
        <v>0</v>
      </c>
      <c r="J194" s="345">
        <v>339.7</v>
      </c>
      <c r="K194" s="345">
        <v>4679.5999999999995</v>
      </c>
      <c r="L194" s="144">
        <v>1671</v>
      </c>
      <c r="M194" s="144">
        <v>1542.8</v>
      </c>
      <c r="N194" s="144">
        <v>0</v>
      </c>
      <c r="O194" s="144">
        <v>1126.0999999999999</v>
      </c>
      <c r="P194" s="144">
        <v>0</v>
      </c>
      <c r="Q194" s="248">
        <v>339.7</v>
      </c>
      <c r="R194" s="342">
        <v>3506.3721999999998</v>
      </c>
      <c r="S194" s="144">
        <v>1336.4546</v>
      </c>
      <c r="T194" s="144">
        <v>1297.4905000000001</v>
      </c>
      <c r="U194" s="144">
        <v>0</v>
      </c>
      <c r="V194" s="144">
        <v>616.60209999999995</v>
      </c>
      <c r="W194" s="144">
        <v>0</v>
      </c>
      <c r="X194" s="248">
        <v>255.82499999999999</v>
      </c>
      <c r="Y194" s="344">
        <f t="shared" si="16"/>
        <v>-1173.2277999999997</v>
      </c>
      <c r="Z194" s="15">
        <f t="shared" si="16"/>
        <v>-334.54539999999997</v>
      </c>
      <c r="AA194" s="15">
        <f t="shared" si="16"/>
        <v>-245.30949999999984</v>
      </c>
      <c r="AB194" s="15">
        <f t="shared" si="16"/>
        <v>0</v>
      </c>
      <c r="AC194" s="15">
        <f t="shared" si="16"/>
        <v>-509.49789999999996</v>
      </c>
      <c r="AD194" s="15">
        <f t="shared" si="16"/>
        <v>0</v>
      </c>
      <c r="AE194" s="15">
        <f t="shared" si="16"/>
        <v>-83.875</v>
      </c>
      <c r="AF194" s="15">
        <f t="shared" si="18"/>
        <v>74.928887084366195</v>
      </c>
      <c r="AG194" s="15">
        <f t="shared" si="18"/>
        <v>79.979329742669051</v>
      </c>
      <c r="AH194" s="15">
        <f t="shared" si="18"/>
        <v>84.099721285973558</v>
      </c>
      <c r="AI194" s="15">
        <f t="shared" si="18"/>
        <v>0</v>
      </c>
      <c r="AJ194" s="15">
        <f t="shared" si="18"/>
        <v>54.755536808453954</v>
      </c>
      <c r="AK194" s="15">
        <f t="shared" si="17"/>
        <v>0</v>
      </c>
      <c r="AL194" s="346">
        <f t="shared" si="17"/>
        <v>75.30909626140712</v>
      </c>
    </row>
    <row r="195" spans="1:38" s="347" customFormat="1" ht="12.75" customHeight="1" x14ac:dyDescent="0.2">
      <c r="A195" s="337"/>
      <c r="B195" s="338">
        <v>187</v>
      </c>
      <c r="C195" s="246" t="s">
        <v>1266</v>
      </c>
      <c r="D195" s="247">
        <v>253.90000000000003</v>
      </c>
      <c r="E195" s="144">
        <v>0</v>
      </c>
      <c r="F195" s="144">
        <v>0</v>
      </c>
      <c r="G195" s="144">
        <v>0</v>
      </c>
      <c r="H195" s="144">
        <v>0</v>
      </c>
      <c r="I195" s="144">
        <v>253.90000000000003</v>
      </c>
      <c r="J195" s="345">
        <v>0</v>
      </c>
      <c r="K195" s="345">
        <v>259.5</v>
      </c>
      <c r="L195" s="144">
        <v>0</v>
      </c>
      <c r="M195" s="144">
        <v>0</v>
      </c>
      <c r="N195" s="144">
        <v>0</v>
      </c>
      <c r="O195" s="144">
        <v>0</v>
      </c>
      <c r="P195" s="144">
        <v>259.5</v>
      </c>
      <c r="Q195" s="248">
        <v>0</v>
      </c>
      <c r="R195" s="342">
        <v>187.91249999999999</v>
      </c>
      <c r="S195" s="144">
        <v>0</v>
      </c>
      <c r="T195" s="144">
        <v>0</v>
      </c>
      <c r="U195" s="144">
        <v>0</v>
      </c>
      <c r="V195" s="144">
        <v>0</v>
      </c>
      <c r="W195" s="144">
        <v>187.91249999999999</v>
      </c>
      <c r="X195" s="248">
        <v>0</v>
      </c>
      <c r="Y195" s="344">
        <f t="shared" si="16"/>
        <v>-71.587500000000006</v>
      </c>
      <c r="Z195" s="15">
        <f t="shared" si="16"/>
        <v>0</v>
      </c>
      <c r="AA195" s="15">
        <f t="shared" si="16"/>
        <v>0</v>
      </c>
      <c r="AB195" s="15">
        <f t="shared" si="16"/>
        <v>0</v>
      </c>
      <c r="AC195" s="15">
        <f t="shared" si="16"/>
        <v>0</v>
      </c>
      <c r="AD195" s="15">
        <f t="shared" si="16"/>
        <v>-71.587500000000006</v>
      </c>
      <c r="AE195" s="15">
        <f t="shared" si="16"/>
        <v>0</v>
      </c>
      <c r="AF195" s="15">
        <f t="shared" si="18"/>
        <v>72.413294797687854</v>
      </c>
      <c r="AG195" s="15">
        <f t="shared" si="18"/>
        <v>0</v>
      </c>
      <c r="AH195" s="15">
        <f t="shared" si="18"/>
        <v>0</v>
      </c>
      <c r="AI195" s="15">
        <f t="shared" si="18"/>
        <v>0</v>
      </c>
      <c r="AJ195" s="15">
        <f t="shared" si="18"/>
        <v>0</v>
      </c>
      <c r="AK195" s="15">
        <f t="shared" si="17"/>
        <v>72.413294797687854</v>
      </c>
      <c r="AL195" s="346">
        <f t="shared" si="17"/>
        <v>0</v>
      </c>
    </row>
    <row r="196" spans="1:38" s="185" customFormat="1" ht="12.75" customHeight="1" x14ac:dyDescent="0.25">
      <c r="A196" s="348">
        <v>1153</v>
      </c>
      <c r="B196" s="338">
        <v>188</v>
      </c>
      <c r="C196" s="239" t="s">
        <v>1291</v>
      </c>
      <c r="D196" s="247">
        <v>4679.5999999999995</v>
      </c>
      <c r="E196" s="138">
        <v>1671</v>
      </c>
      <c r="F196" s="138">
        <v>1542.8</v>
      </c>
      <c r="G196" s="138">
        <v>0</v>
      </c>
      <c r="H196" s="138">
        <v>1126.0999999999999</v>
      </c>
      <c r="I196" s="138">
        <v>0</v>
      </c>
      <c r="J196" s="339">
        <v>339.7</v>
      </c>
      <c r="K196" s="339">
        <v>4679.5999999999995</v>
      </c>
      <c r="L196" s="340">
        <v>1671</v>
      </c>
      <c r="M196" s="340">
        <v>1542.8</v>
      </c>
      <c r="N196" s="340">
        <v>0</v>
      </c>
      <c r="O196" s="340">
        <v>1126.0999999999999</v>
      </c>
      <c r="P196" s="144">
        <v>0</v>
      </c>
      <c r="Q196" s="341">
        <v>339.7</v>
      </c>
      <c r="R196" s="342">
        <v>3506.3721999999998</v>
      </c>
      <c r="S196" s="340">
        <v>1336.4546</v>
      </c>
      <c r="T196" s="340">
        <v>1297.4905000000001</v>
      </c>
      <c r="U196" s="340">
        <v>0</v>
      </c>
      <c r="V196" s="340">
        <v>616.60209999999995</v>
      </c>
      <c r="W196" s="340">
        <v>0</v>
      </c>
      <c r="X196" s="343">
        <v>255.82499999999999</v>
      </c>
      <c r="Y196" s="344">
        <f t="shared" si="16"/>
        <v>-1173.2277999999997</v>
      </c>
      <c r="Z196" s="12">
        <f t="shared" si="16"/>
        <v>-334.54539999999997</v>
      </c>
      <c r="AA196" s="12">
        <f t="shared" si="16"/>
        <v>-245.30949999999984</v>
      </c>
      <c r="AB196" s="12">
        <f t="shared" si="16"/>
        <v>0</v>
      </c>
      <c r="AC196" s="12">
        <f t="shared" si="16"/>
        <v>-509.49789999999996</v>
      </c>
      <c r="AD196" s="15">
        <f t="shared" si="16"/>
        <v>0</v>
      </c>
      <c r="AE196" s="12">
        <f t="shared" si="16"/>
        <v>-83.875</v>
      </c>
      <c r="AF196" s="12">
        <f t="shared" si="18"/>
        <v>74.928887084366195</v>
      </c>
      <c r="AG196" s="12">
        <f t="shared" si="18"/>
        <v>79.979329742669051</v>
      </c>
      <c r="AH196" s="12">
        <f t="shared" si="18"/>
        <v>84.099721285973558</v>
      </c>
      <c r="AI196" s="12">
        <f t="shared" si="18"/>
        <v>0</v>
      </c>
      <c r="AJ196" s="12">
        <f t="shared" si="18"/>
        <v>54.755536808453954</v>
      </c>
      <c r="AK196" s="15">
        <f t="shared" si="17"/>
        <v>0</v>
      </c>
      <c r="AL196" s="343">
        <f t="shared" si="17"/>
        <v>75.30909626140712</v>
      </c>
    </row>
    <row r="197" spans="1:38" s="185" customFormat="1" ht="12.75" customHeight="1" x14ac:dyDescent="0.25">
      <c r="A197" s="348">
        <v>1154</v>
      </c>
      <c r="B197" s="338">
        <v>189</v>
      </c>
      <c r="C197" s="239" t="s">
        <v>1416</v>
      </c>
      <c r="D197" s="247">
        <v>0</v>
      </c>
      <c r="E197" s="138">
        <v>0</v>
      </c>
      <c r="F197" s="138">
        <v>0</v>
      </c>
      <c r="G197" s="138">
        <v>0</v>
      </c>
      <c r="H197" s="138">
        <v>0</v>
      </c>
      <c r="I197" s="138">
        <v>0</v>
      </c>
      <c r="J197" s="339">
        <v>0</v>
      </c>
      <c r="K197" s="339">
        <v>0</v>
      </c>
      <c r="L197" s="340">
        <v>0</v>
      </c>
      <c r="M197" s="340">
        <v>0</v>
      </c>
      <c r="N197" s="340">
        <v>0</v>
      </c>
      <c r="O197" s="340">
        <v>0</v>
      </c>
      <c r="P197" s="144">
        <v>0</v>
      </c>
      <c r="Q197" s="341">
        <v>0</v>
      </c>
      <c r="R197" s="342">
        <v>0</v>
      </c>
      <c r="S197" s="340">
        <v>0</v>
      </c>
      <c r="T197" s="340">
        <v>0</v>
      </c>
      <c r="U197" s="340">
        <v>0</v>
      </c>
      <c r="V197" s="340">
        <v>0</v>
      </c>
      <c r="W197" s="340">
        <v>0</v>
      </c>
      <c r="X197" s="343">
        <v>0</v>
      </c>
      <c r="Y197" s="344">
        <f t="shared" si="16"/>
        <v>0</v>
      </c>
      <c r="Z197" s="12">
        <f t="shared" si="16"/>
        <v>0</v>
      </c>
      <c r="AA197" s="12">
        <f t="shared" si="16"/>
        <v>0</v>
      </c>
      <c r="AB197" s="12">
        <f t="shared" si="16"/>
        <v>0</v>
      </c>
      <c r="AC197" s="12">
        <f t="shared" si="16"/>
        <v>0</v>
      </c>
      <c r="AD197" s="15">
        <f t="shared" si="16"/>
        <v>0</v>
      </c>
      <c r="AE197" s="12">
        <f t="shared" si="16"/>
        <v>0</v>
      </c>
      <c r="AF197" s="12">
        <f t="shared" si="18"/>
        <v>0</v>
      </c>
      <c r="AG197" s="12">
        <f t="shared" si="18"/>
        <v>0</v>
      </c>
      <c r="AH197" s="12">
        <f t="shared" si="18"/>
        <v>0</v>
      </c>
      <c r="AI197" s="12">
        <f t="shared" si="18"/>
        <v>0</v>
      </c>
      <c r="AJ197" s="12">
        <f t="shared" si="18"/>
        <v>0</v>
      </c>
      <c r="AK197" s="15">
        <f t="shared" si="17"/>
        <v>0</v>
      </c>
      <c r="AL197" s="343">
        <f t="shared" si="17"/>
        <v>0</v>
      </c>
    </row>
    <row r="198" spans="1:38" s="185" customFormat="1" ht="12.75" customHeight="1" x14ac:dyDescent="0.25">
      <c r="A198" s="348">
        <v>1155</v>
      </c>
      <c r="B198" s="338">
        <v>190</v>
      </c>
      <c r="C198" s="239" t="s">
        <v>1417</v>
      </c>
      <c r="D198" s="247">
        <v>0</v>
      </c>
      <c r="E198" s="138">
        <v>0</v>
      </c>
      <c r="F198" s="138">
        <v>0</v>
      </c>
      <c r="G198" s="138">
        <v>0</v>
      </c>
      <c r="H198" s="138">
        <v>0</v>
      </c>
      <c r="I198" s="138">
        <v>0</v>
      </c>
      <c r="J198" s="339">
        <v>0</v>
      </c>
      <c r="K198" s="339">
        <v>0</v>
      </c>
      <c r="L198" s="340">
        <v>0</v>
      </c>
      <c r="M198" s="340">
        <v>0</v>
      </c>
      <c r="N198" s="340">
        <v>0</v>
      </c>
      <c r="O198" s="340">
        <v>0</v>
      </c>
      <c r="P198" s="144">
        <v>0</v>
      </c>
      <c r="Q198" s="341">
        <v>0</v>
      </c>
      <c r="R198" s="342">
        <v>0</v>
      </c>
      <c r="S198" s="340">
        <v>0</v>
      </c>
      <c r="T198" s="340">
        <v>0</v>
      </c>
      <c r="U198" s="340">
        <v>0</v>
      </c>
      <c r="V198" s="340">
        <v>0</v>
      </c>
      <c r="W198" s="340">
        <v>0</v>
      </c>
      <c r="X198" s="343">
        <v>0</v>
      </c>
      <c r="Y198" s="344">
        <f t="shared" si="16"/>
        <v>0</v>
      </c>
      <c r="Z198" s="12">
        <f t="shared" si="16"/>
        <v>0</v>
      </c>
      <c r="AA198" s="12">
        <f t="shared" si="16"/>
        <v>0</v>
      </c>
      <c r="AB198" s="12">
        <f t="shared" si="16"/>
        <v>0</v>
      </c>
      <c r="AC198" s="12">
        <f t="shared" si="16"/>
        <v>0</v>
      </c>
      <c r="AD198" s="15">
        <f t="shared" si="16"/>
        <v>0</v>
      </c>
      <c r="AE198" s="12">
        <f t="shared" si="16"/>
        <v>0</v>
      </c>
      <c r="AF198" s="12">
        <f t="shared" si="18"/>
        <v>0</v>
      </c>
      <c r="AG198" s="12">
        <f t="shared" si="18"/>
        <v>0</v>
      </c>
      <c r="AH198" s="12">
        <f t="shared" si="18"/>
        <v>0</v>
      </c>
      <c r="AI198" s="12">
        <f t="shared" si="18"/>
        <v>0</v>
      </c>
      <c r="AJ198" s="12">
        <f t="shared" si="18"/>
        <v>0</v>
      </c>
      <c r="AK198" s="15">
        <f t="shared" si="17"/>
        <v>0</v>
      </c>
      <c r="AL198" s="343">
        <f t="shared" si="17"/>
        <v>0</v>
      </c>
    </row>
    <row r="199" spans="1:38" s="185" customFormat="1" ht="12.75" customHeight="1" x14ac:dyDescent="0.25">
      <c r="A199" s="348">
        <v>1156</v>
      </c>
      <c r="B199" s="338">
        <v>191</v>
      </c>
      <c r="C199" s="239" t="s">
        <v>1418</v>
      </c>
      <c r="D199" s="247">
        <v>51.3</v>
      </c>
      <c r="E199" s="138">
        <v>0</v>
      </c>
      <c r="F199" s="138">
        <v>0</v>
      </c>
      <c r="G199" s="138">
        <v>0</v>
      </c>
      <c r="H199" s="138">
        <v>0</v>
      </c>
      <c r="I199" s="138">
        <v>51.3</v>
      </c>
      <c r="J199" s="339">
        <v>0</v>
      </c>
      <c r="K199" s="339">
        <v>51.3</v>
      </c>
      <c r="L199" s="340">
        <v>0</v>
      </c>
      <c r="M199" s="340">
        <v>0</v>
      </c>
      <c r="N199" s="340">
        <v>0</v>
      </c>
      <c r="O199" s="340">
        <v>0</v>
      </c>
      <c r="P199" s="144">
        <v>51.3</v>
      </c>
      <c r="Q199" s="341">
        <v>0</v>
      </c>
      <c r="R199" s="342">
        <v>32.820799999999998</v>
      </c>
      <c r="S199" s="340">
        <v>0</v>
      </c>
      <c r="T199" s="340">
        <v>0</v>
      </c>
      <c r="U199" s="340">
        <v>0</v>
      </c>
      <c r="V199" s="340">
        <v>0</v>
      </c>
      <c r="W199" s="340">
        <v>32.820799999999998</v>
      </c>
      <c r="X199" s="343">
        <v>0</v>
      </c>
      <c r="Y199" s="344">
        <f t="shared" si="16"/>
        <v>-18.479199999999999</v>
      </c>
      <c r="Z199" s="12">
        <f t="shared" ref="Z199:AE230" si="19">S199-L199</f>
        <v>0</v>
      </c>
      <c r="AA199" s="12">
        <f t="shared" si="19"/>
        <v>0</v>
      </c>
      <c r="AB199" s="12">
        <f t="shared" si="19"/>
        <v>0</v>
      </c>
      <c r="AC199" s="12">
        <f t="shared" si="19"/>
        <v>0</v>
      </c>
      <c r="AD199" s="15">
        <f t="shared" si="19"/>
        <v>-18.479199999999999</v>
      </c>
      <c r="AE199" s="12">
        <f t="shared" si="19"/>
        <v>0</v>
      </c>
      <c r="AF199" s="12">
        <f t="shared" si="18"/>
        <v>63.978167641325534</v>
      </c>
      <c r="AG199" s="12">
        <f t="shared" si="18"/>
        <v>0</v>
      </c>
      <c r="AH199" s="12">
        <f t="shared" si="18"/>
        <v>0</v>
      </c>
      <c r="AI199" s="12">
        <f t="shared" si="18"/>
        <v>0</v>
      </c>
      <c r="AJ199" s="12">
        <f t="shared" si="18"/>
        <v>0</v>
      </c>
      <c r="AK199" s="15">
        <f t="shared" si="17"/>
        <v>63.978167641325534</v>
      </c>
      <c r="AL199" s="343">
        <f t="shared" si="17"/>
        <v>0</v>
      </c>
    </row>
    <row r="200" spans="1:38" s="185" customFormat="1" ht="12.75" customHeight="1" x14ac:dyDescent="0.25">
      <c r="A200" s="348">
        <v>1157</v>
      </c>
      <c r="B200" s="338">
        <v>192</v>
      </c>
      <c r="C200" s="239" t="s">
        <v>1419</v>
      </c>
      <c r="D200" s="247">
        <v>0</v>
      </c>
      <c r="E200" s="138">
        <v>0</v>
      </c>
      <c r="F200" s="138">
        <v>0</v>
      </c>
      <c r="G200" s="138">
        <v>0</v>
      </c>
      <c r="H200" s="138">
        <v>0</v>
      </c>
      <c r="I200" s="138">
        <v>0</v>
      </c>
      <c r="J200" s="339">
        <v>0</v>
      </c>
      <c r="K200" s="339">
        <v>0</v>
      </c>
      <c r="L200" s="340">
        <v>0</v>
      </c>
      <c r="M200" s="340">
        <v>0</v>
      </c>
      <c r="N200" s="340">
        <v>0</v>
      </c>
      <c r="O200" s="340">
        <v>0</v>
      </c>
      <c r="P200" s="144">
        <v>0</v>
      </c>
      <c r="Q200" s="341">
        <v>0</v>
      </c>
      <c r="R200" s="342">
        <v>0</v>
      </c>
      <c r="S200" s="340">
        <v>0</v>
      </c>
      <c r="T200" s="340">
        <v>0</v>
      </c>
      <c r="U200" s="340">
        <v>0</v>
      </c>
      <c r="V200" s="340">
        <v>0</v>
      </c>
      <c r="W200" s="340">
        <v>0</v>
      </c>
      <c r="X200" s="343">
        <v>0</v>
      </c>
      <c r="Y200" s="344">
        <f t="shared" ref="Y200:AE263" si="20">R200-K200</f>
        <v>0</v>
      </c>
      <c r="Z200" s="12">
        <f t="shared" si="19"/>
        <v>0</v>
      </c>
      <c r="AA200" s="12">
        <f t="shared" si="19"/>
        <v>0</v>
      </c>
      <c r="AB200" s="12">
        <f t="shared" si="19"/>
        <v>0</v>
      </c>
      <c r="AC200" s="12">
        <f t="shared" si="19"/>
        <v>0</v>
      </c>
      <c r="AD200" s="15">
        <f t="shared" si="19"/>
        <v>0</v>
      </c>
      <c r="AE200" s="12">
        <f t="shared" si="19"/>
        <v>0</v>
      </c>
      <c r="AF200" s="12">
        <f t="shared" si="18"/>
        <v>0</v>
      </c>
      <c r="AG200" s="12">
        <f t="shared" si="18"/>
        <v>0</v>
      </c>
      <c r="AH200" s="12">
        <f t="shared" si="18"/>
        <v>0</v>
      </c>
      <c r="AI200" s="12">
        <f t="shared" si="18"/>
        <v>0</v>
      </c>
      <c r="AJ200" s="12">
        <f t="shared" si="18"/>
        <v>0</v>
      </c>
      <c r="AK200" s="15">
        <f t="shared" si="17"/>
        <v>0</v>
      </c>
      <c r="AL200" s="343">
        <f t="shared" si="17"/>
        <v>0</v>
      </c>
    </row>
    <row r="201" spans="1:38" s="185" customFormat="1" ht="12.75" customHeight="1" x14ac:dyDescent="0.25">
      <c r="A201" s="348">
        <v>1167</v>
      </c>
      <c r="B201" s="338">
        <v>193</v>
      </c>
      <c r="C201" s="239" t="s">
        <v>1415</v>
      </c>
      <c r="D201" s="247">
        <v>100</v>
      </c>
      <c r="E201" s="138">
        <v>0</v>
      </c>
      <c r="F201" s="138">
        <v>0</v>
      </c>
      <c r="G201" s="138">
        <v>0</v>
      </c>
      <c r="H201" s="138">
        <v>0</v>
      </c>
      <c r="I201" s="138">
        <v>100</v>
      </c>
      <c r="J201" s="339">
        <v>0</v>
      </c>
      <c r="K201" s="339">
        <v>100</v>
      </c>
      <c r="L201" s="340">
        <v>0</v>
      </c>
      <c r="M201" s="340">
        <v>0</v>
      </c>
      <c r="N201" s="340">
        <v>0</v>
      </c>
      <c r="O201" s="340">
        <v>0</v>
      </c>
      <c r="P201" s="144">
        <v>100</v>
      </c>
      <c r="Q201" s="341">
        <v>0</v>
      </c>
      <c r="R201" s="342">
        <v>60.036499999999997</v>
      </c>
      <c r="S201" s="340">
        <v>0</v>
      </c>
      <c r="T201" s="340">
        <v>0</v>
      </c>
      <c r="U201" s="340">
        <v>0</v>
      </c>
      <c r="V201" s="340">
        <v>0</v>
      </c>
      <c r="W201" s="340">
        <v>60.036499999999997</v>
      </c>
      <c r="X201" s="343">
        <v>0</v>
      </c>
      <c r="Y201" s="344">
        <f t="shared" si="20"/>
        <v>-39.963500000000003</v>
      </c>
      <c r="Z201" s="12">
        <f t="shared" si="19"/>
        <v>0</v>
      </c>
      <c r="AA201" s="12">
        <f t="shared" si="19"/>
        <v>0</v>
      </c>
      <c r="AB201" s="12">
        <f t="shared" si="19"/>
        <v>0</v>
      </c>
      <c r="AC201" s="12">
        <f t="shared" si="19"/>
        <v>0</v>
      </c>
      <c r="AD201" s="15">
        <f t="shared" si="19"/>
        <v>-39.963500000000003</v>
      </c>
      <c r="AE201" s="12">
        <f t="shared" si="19"/>
        <v>0</v>
      </c>
      <c r="AF201" s="12">
        <f t="shared" si="18"/>
        <v>60.03649999999999</v>
      </c>
      <c r="AG201" s="12">
        <f t="shared" si="18"/>
        <v>0</v>
      </c>
      <c r="AH201" s="12">
        <f t="shared" si="18"/>
        <v>0</v>
      </c>
      <c r="AI201" s="12">
        <f t="shared" si="18"/>
        <v>0</v>
      </c>
      <c r="AJ201" s="12">
        <f t="shared" si="18"/>
        <v>0</v>
      </c>
      <c r="AK201" s="15">
        <f t="shared" si="17"/>
        <v>60.03649999999999</v>
      </c>
      <c r="AL201" s="343">
        <f t="shared" si="17"/>
        <v>0</v>
      </c>
    </row>
    <row r="202" spans="1:38" s="185" customFormat="1" ht="12.75" customHeight="1" x14ac:dyDescent="0.25">
      <c r="A202" s="348">
        <v>1158</v>
      </c>
      <c r="B202" s="338">
        <v>194</v>
      </c>
      <c r="C202" s="239" t="s">
        <v>1420</v>
      </c>
      <c r="D202" s="247">
        <v>0</v>
      </c>
      <c r="E202" s="138">
        <v>0</v>
      </c>
      <c r="F202" s="138">
        <v>0</v>
      </c>
      <c r="G202" s="138">
        <v>0</v>
      </c>
      <c r="H202" s="138">
        <v>0</v>
      </c>
      <c r="I202" s="138">
        <v>0</v>
      </c>
      <c r="J202" s="339">
        <v>0</v>
      </c>
      <c r="K202" s="339">
        <v>0</v>
      </c>
      <c r="L202" s="340">
        <v>0</v>
      </c>
      <c r="M202" s="340">
        <v>0</v>
      </c>
      <c r="N202" s="340">
        <v>0</v>
      </c>
      <c r="O202" s="340">
        <v>0</v>
      </c>
      <c r="P202" s="144">
        <v>0</v>
      </c>
      <c r="Q202" s="341">
        <v>0</v>
      </c>
      <c r="R202" s="342">
        <v>0</v>
      </c>
      <c r="S202" s="340">
        <v>0</v>
      </c>
      <c r="T202" s="340">
        <v>0</v>
      </c>
      <c r="U202" s="340">
        <v>0</v>
      </c>
      <c r="V202" s="340">
        <v>0</v>
      </c>
      <c r="W202" s="340">
        <v>0</v>
      </c>
      <c r="X202" s="343">
        <v>0</v>
      </c>
      <c r="Y202" s="344">
        <f t="shared" si="20"/>
        <v>0</v>
      </c>
      <c r="Z202" s="12">
        <f t="shared" si="19"/>
        <v>0</v>
      </c>
      <c r="AA202" s="12">
        <f t="shared" si="19"/>
        <v>0</v>
      </c>
      <c r="AB202" s="12">
        <f t="shared" si="19"/>
        <v>0</v>
      </c>
      <c r="AC202" s="12">
        <f t="shared" si="19"/>
        <v>0</v>
      </c>
      <c r="AD202" s="15">
        <f t="shared" si="19"/>
        <v>0</v>
      </c>
      <c r="AE202" s="12">
        <f t="shared" si="19"/>
        <v>0</v>
      </c>
      <c r="AF202" s="12">
        <f t="shared" si="18"/>
        <v>0</v>
      </c>
      <c r="AG202" s="12">
        <f t="shared" si="18"/>
        <v>0</v>
      </c>
      <c r="AH202" s="12">
        <f t="shared" si="18"/>
        <v>0</v>
      </c>
      <c r="AI202" s="12">
        <f t="shared" si="18"/>
        <v>0</v>
      </c>
      <c r="AJ202" s="12">
        <f t="shared" si="18"/>
        <v>0</v>
      </c>
      <c r="AK202" s="15">
        <f t="shared" si="17"/>
        <v>0</v>
      </c>
      <c r="AL202" s="343">
        <f t="shared" si="17"/>
        <v>0</v>
      </c>
    </row>
    <row r="203" spans="1:38" s="185" customFormat="1" ht="12.75" customHeight="1" x14ac:dyDescent="0.25">
      <c r="A203" s="348">
        <v>1159</v>
      </c>
      <c r="B203" s="338">
        <v>195</v>
      </c>
      <c r="C203" s="239" t="s">
        <v>1421</v>
      </c>
      <c r="D203" s="247">
        <v>0</v>
      </c>
      <c r="E203" s="138">
        <v>0</v>
      </c>
      <c r="F203" s="138">
        <v>0</v>
      </c>
      <c r="G203" s="138">
        <v>0</v>
      </c>
      <c r="H203" s="138">
        <v>0</v>
      </c>
      <c r="I203" s="138">
        <v>0</v>
      </c>
      <c r="J203" s="339">
        <v>0</v>
      </c>
      <c r="K203" s="339">
        <v>0</v>
      </c>
      <c r="L203" s="340">
        <v>0</v>
      </c>
      <c r="M203" s="340">
        <v>0</v>
      </c>
      <c r="N203" s="340">
        <v>0</v>
      </c>
      <c r="O203" s="340">
        <v>0</v>
      </c>
      <c r="P203" s="144">
        <v>0</v>
      </c>
      <c r="Q203" s="341">
        <v>0</v>
      </c>
      <c r="R203" s="342">
        <v>0</v>
      </c>
      <c r="S203" s="340">
        <v>0</v>
      </c>
      <c r="T203" s="340">
        <v>0</v>
      </c>
      <c r="U203" s="340">
        <v>0</v>
      </c>
      <c r="V203" s="340">
        <v>0</v>
      </c>
      <c r="W203" s="340">
        <v>0</v>
      </c>
      <c r="X203" s="343">
        <v>0</v>
      </c>
      <c r="Y203" s="344">
        <f t="shared" si="20"/>
        <v>0</v>
      </c>
      <c r="Z203" s="12">
        <f t="shared" si="19"/>
        <v>0</v>
      </c>
      <c r="AA203" s="12">
        <f t="shared" si="19"/>
        <v>0</v>
      </c>
      <c r="AB203" s="12">
        <f t="shared" si="19"/>
        <v>0</v>
      </c>
      <c r="AC203" s="12">
        <f t="shared" si="19"/>
        <v>0</v>
      </c>
      <c r="AD203" s="15">
        <f t="shared" si="19"/>
        <v>0</v>
      </c>
      <c r="AE203" s="12">
        <f t="shared" si="19"/>
        <v>0</v>
      </c>
      <c r="AF203" s="12">
        <f t="shared" si="18"/>
        <v>0</v>
      </c>
      <c r="AG203" s="12">
        <f t="shared" si="18"/>
        <v>0</v>
      </c>
      <c r="AH203" s="12">
        <f t="shared" si="18"/>
        <v>0</v>
      </c>
      <c r="AI203" s="12">
        <f t="shared" si="18"/>
        <v>0</v>
      </c>
      <c r="AJ203" s="12">
        <f t="shared" si="18"/>
        <v>0</v>
      </c>
      <c r="AK203" s="15">
        <f t="shared" si="17"/>
        <v>0</v>
      </c>
      <c r="AL203" s="343">
        <f t="shared" si="17"/>
        <v>0</v>
      </c>
    </row>
    <row r="204" spans="1:38" s="185" customFormat="1" ht="12.75" customHeight="1" x14ac:dyDescent="0.25">
      <c r="A204" s="348">
        <v>1160</v>
      </c>
      <c r="B204" s="338">
        <v>196</v>
      </c>
      <c r="C204" s="239" t="s">
        <v>1422</v>
      </c>
      <c r="D204" s="247">
        <v>0</v>
      </c>
      <c r="E204" s="138">
        <v>0</v>
      </c>
      <c r="F204" s="138">
        <v>0</v>
      </c>
      <c r="G204" s="138">
        <v>0</v>
      </c>
      <c r="H204" s="138">
        <v>0</v>
      </c>
      <c r="I204" s="138">
        <v>0</v>
      </c>
      <c r="J204" s="339">
        <v>0</v>
      </c>
      <c r="K204" s="339">
        <v>0</v>
      </c>
      <c r="L204" s="340">
        <v>0</v>
      </c>
      <c r="M204" s="340">
        <v>0</v>
      </c>
      <c r="N204" s="340">
        <v>0</v>
      </c>
      <c r="O204" s="340">
        <v>0</v>
      </c>
      <c r="P204" s="144">
        <v>0</v>
      </c>
      <c r="Q204" s="341">
        <v>0</v>
      </c>
      <c r="R204" s="342">
        <v>0</v>
      </c>
      <c r="S204" s="340">
        <v>0</v>
      </c>
      <c r="T204" s="340">
        <v>0</v>
      </c>
      <c r="U204" s="340">
        <v>0</v>
      </c>
      <c r="V204" s="340">
        <v>0</v>
      </c>
      <c r="W204" s="340">
        <v>0</v>
      </c>
      <c r="X204" s="343">
        <v>0</v>
      </c>
      <c r="Y204" s="344">
        <f t="shared" si="20"/>
        <v>0</v>
      </c>
      <c r="Z204" s="12">
        <f t="shared" si="19"/>
        <v>0</v>
      </c>
      <c r="AA204" s="12">
        <f t="shared" si="19"/>
        <v>0</v>
      </c>
      <c r="AB204" s="12">
        <f t="shared" si="19"/>
        <v>0</v>
      </c>
      <c r="AC204" s="12">
        <f t="shared" si="19"/>
        <v>0</v>
      </c>
      <c r="AD204" s="15">
        <f t="shared" si="19"/>
        <v>0</v>
      </c>
      <c r="AE204" s="12">
        <f t="shared" si="19"/>
        <v>0</v>
      </c>
      <c r="AF204" s="12">
        <f t="shared" si="18"/>
        <v>0</v>
      </c>
      <c r="AG204" s="12">
        <f t="shared" si="18"/>
        <v>0</v>
      </c>
      <c r="AH204" s="12">
        <f t="shared" si="18"/>
        <v>0</v>
      </c>
      <c r="AI204" s="12">
        <f t="shared" si="18"/>
        <v>0</v>
      </c>
      <c r="AJ204" s="12">
        <f t="shared" si="18"/>
        <v>0</v>
      </c>
      <c r="AK204" s="15">
        <f t="shared" si="17"/>
        <v>0</v>
      </c>
      <c r="AL204" s="343">
        <f t="shared" si="17"/>
        <v>0</v>
      </c>
    </row>
    <row r="205" spans="1:38" s="185" customFormat="1" ht="12.75" customHeight="1" x14ac:dyDescent="0.25">
      <c r="A205" s="348">
        <v>1161</v>
      </c>
      <c r="B205" s="338">
        <v>197</v>
      </c>
      <c r="C205" s="239" t="s">
        <v>1423</v>
      </c>
      <c r="D205" s="247">
        <v>0</v>
      </c>
      <c r="E205" s="138">
        <v>0</v>
      </c>
      <c r="F205" s="138">
        <v>0</v>
      </c>
      <c r="G205" s="138">
        <v>0</v>
      </c>
      <c r="H205" s="138">
        <v>0</v>
      </c>
      <c r="I205" s="138">
        <v>0</v>
      </c>
      <c r="J205" s="339">
        <v>0</v>
      </c>
      <c r="K205" s="339">
        <v>0</v>
      </c>
      <c r="L205" s="340">
        <v>0</v>
      </c>
      <c r="M205" s="340">
        <v>0</v>
      </c>
      <c r="N205" s="340">
        <v>0</v>
      </c>
      <c r="O205" s="340">
        <v>0</v>
      </c>
      <c r="P205" s="144">
        <v>0</v>
      </c>
      <c r="Q205" s="341">
        <v>0</v>
      </c>
      <c r="R205" s="342">
        <v>0</v>
      </c>
      <c r="S205" s="340">
        <v>0</v>
      </c>
      <c r="T205" s="340">
        <v>0</v>
      </c>
      <c r="U205" s="340">
        <v>0</v>
      </c>
      <c r="V205" s="340">
        <v>0</v>
      </c>
      <c r="W205" s="340">
        <v>0</v>
      </c>
      <c r="X205" s="343">
        <v>0</v>
      </c>
      <c r="Y205" s="344">
        <f t="shared" si="20"/>
        <v>0</v>
      </c>
      <c r="Z205" s="12">
        <f t="shared" si="19"/>
        <v>0</v>
      </c>
      <c r="AA205" s="12">
        <f t="shared" si="19"/>
        <v>0</v>
      </c>
      <c r="AB205" s="12">
        <f t="shared" si="19"/>
        <v>0</v>
      </c>
      <c r="AC205" s="12">
        <f t="shared" si="19"/>
        <v>0</v>
      </c>
      <c r="AD205" s="15">
        <f t="shared" si="19"/>
        <v>0</v>
      </c>
      <c r="AE205" s="12">
        <f t="shared" si="19"/>
        <v>0</v>
      </c>
      <c r="AF205" s="12">
        <f t="shared" si="18"/>
        <v>0</v>
      </c>
      <c r="AG205" s="12">
        <f t="shared" si="18"/>
        <v>0</v>
      </c>
      <c r="AH205" s="12">
        <f t="shared" si="18"/>
        <v>0</v>
      </c>
      <c r="AI205" s="12">
        <f t="shared" si="18"/>
        <v>0</v>
      </c>
      <c r="AJ205" s="12">
        <f t="shared" si="18"/>
        <v>0</v>
      </c>
      <c r="AK205" s="15">
        <f t="shared" si="17"/>
        <v>0</v>
      </c>
      <c r="AL205" s="343">
        <f t="shared" si="17"/>
        <v>0</v>
      </c>
    </row>
    <row r="206" spans="1:38" s="185" customFormat="1" ht="12.75" customHeight="1" x14ac:dyDescent="0.25">
      <c r="A206" s="348">
        <v>1162</v>
      </c>
      <c r="B206" s="338">
        <v>198</v>
      </c>
      <c r="C206" s="239" t="s">
        <v>1424</v>
      </c>
      <c r="D206" s="247">
        <v>0</v>
      </c>
      <c r="E206" s="138">
        <v>0</v>
      </c>
      <c r="F206" s="138">
        <v>0</v>
      </c>
      <c r="G206" s="138">
        <v>0</v>
      </c>
      <c r="H206" s="138">
        <v>0</v>
      </c>
      <c r="I206" s="138">
        <v>0</v>
      </c>
      <c r="J206" s="339">
        <v>0</v>
      </c>
      <c r="K206" s="339">
        <v>0</v>
      </c>
      <c r="L206" s="340">
        <v>0</v>
      </c>
      <c r="M206" s="340">
        <v>0</v>
      </c>
      <c r="N206" s="340">
        <v>0</v>
      </c>
      <c r="O206" s="340">
        <v>0</v>
      </c>
      <c r="P206" s="144">
        <v>0</v>
      </c>
      <c r="Q206" s="341">
        <v>0</v>
      </c>
      <c r="R206" s="342">
        <v>0</v>
      </c>
      <c r="S206" s="340">
        <v>0</v>
      </c>
      <c r="T206" s="340">
        <v>0</v>
      </c>
      <c r="U206" s="340">
        <v>0</v>
      </c>
      <c r="V206" s="340">
        <v>0</v>
      </c>
      <c r="W206" s="340">
        <v>0</v>
      </c>
      <c r="X206" s="343">
        <v>0</v>
      </c>
      <c r="Y206" s="344">
        <f t="shared" si="20"/>
        <v>0</v>
      </c>
      <c r="Z206" s="12">
        <f t="shared" si="19"/>
        <v>0</v>
      </c>
      <c r="AA206" s="12">
        <f t="shared" si="19"/>
        <v>0</v>
      </c>
      <c r="AB206" s="12">
        <f t="shared" si="19"/>
        <v>0</v>
      </c>
      <c r="AC206" s="12">
        <f t="shared" si="19"/>
        <v>0</v>
      </c>
      <c r="AD206" s="15">
        <f t="shared" si="19"/>
        <v>0</v>
      </c>
      <c r="AE206" s="12">
        <f t="shared" si="19"/>
        <v>0</v>
      </c>
      <c r="AF206" s="12">
        <f t="shared" si="18"/>
        <v>0</v>
      </c>
      <c r="AG206" s="12">
        <f t="shared" si="18"/>
        <v>0</v>
      </c>
      <c r="AH206" s="12">
        <f t="shared" si="18"/>
        <v>0</v>
      </c>
      <c r="AI206" s="12">
        <f t="shared" si="18"/>
        <v>0</v>
      </c>
      <c r="AJ206" s="12">
        <f t="shared" si="18"/>
        <v>0</v>
      </c>
      <c r="AK206" s="15">
        <f t="shared" si="17"/>
        <v>0</v>
      </c>
      <c r="AL206" s="343">
        <f t="shared" si="17"/>
        <v>0</v>
      </c>
    </row>
    <row r="207" spans="1:38" s="185" customFormat="1" ht="12.75" customHeight="1" x14ac:dyDescent="0.25">
      <c r="A207" s="348">
        <v>1163</v>
      </c>
      <c r="B207" s="338">
        <v>199</v>
      </c>
      <c r="C207" s="239" t="s">
        <v>1425</v>
      </c>
      <c r="D207" s="247">
        <v>0</v>
      </c>
      <c r="E207" s="138">
        <v>0</v>
      </c>
      <c r="F207" s="138">
        <v>0</v>
      </c>
      <c r="G207" s="138">
        <v>0</v>
      </c>
      <c r="H207" s="138">
        <v>0</v>
      </c>
      <c r="I207" s="138">
        <v>0</v>
      </c>
      <c r="J207" s="339">
        <v>0</v>
      </c>
      <c r="K207" s="339">
        <v>0</v>
      </c>
      <c r="L207" s="340">
        <v>0</v>
      </c>
      <c r="M207" s="340">
        <v>0</v>
      </c>
      <c r="N207" s="340">
        <v>0</v>
      </c>
      <c r="O207" s="340">
        <v>0</v>
      </c>
      <c r="P207" s="144">
        <v>0</v>
      </c>
      <c r="Q207" s="341">
        <v>0</v>
      </c>
      <c r="R207" s="342">
        <v>0</v>
      </c>
      <c r="S207" s="340">
        <v>0</v>
      </c>
      <c r="T207" s="340">
        <v>0</v>
      </c>
      <c r="U207" s="340">
        <v>0</v>
      </c>
      <c r="V207" s="340">
        <v>0</v>
      </c>
      <c r="W207" s="340">
        <v>0</v>
      </c>
      <c r="X207" s="343">
        <v>0</v>
      </c>
      <c r="Y207" s="344">
        <f t="shared" si="20"/>
        <v>0</v>
      </c>
      <c r="Z207" s="12">
        <f t="shared" si="19"/>
        <v>0</v>
      </c>
      <c r="AA207" s="12">
        <f t="shared" si="19"/>
        <v>0</v>
      </c>
      <c r="AB207" s="12">
        <f t="shared" si="19"/>
        <v>0</v>
      </c>
      <c r="AC207" s="12">
        <f t="shared" si="19"/>
        <v>0</v>
      </c>
      <c r="AD207" s="15">
        <f t="shared" si="19"/>
        <v>0</v>
      </c>
      <c r="AE207" s="12">
        <f t="shared" si="19"/>
        <v>0</v>
      </c>
      <c r="AF207" s="12">
        <f t="shared" si="18"/>
        <v>0</v>
      </c>
      <c r="AG207" s="12">
        <f t="shared" si="18"/>
        <v>0</v>
      </c>
      <c r="AH207" s="12">
        <f t="shared" si="18"/>
        <v>0</v>
      </c>
      <c r="AI207" s="12">
        <f t="shared" si="18"/>
        <v>0</v>
      </c>
      <c r="AJ207" s="12">
        <f t="shared" si="18"/>
        <v>0</v>
      </c>
      <c r="AK207" s="15">
        <f t="shared" si="17"/>
        <v>0</v>
      </c>
      <c r="AL207" s="343">
        <f t="shared" si="17"/>
        <v>0</v>
      </c>
    </row>
    <row r="208" spans="1:38" s="185" customFormat="1" ht="12.75" customHeight="1" x14ac:dyDescent="0.25">
      <c r="A208" s="348">
        <v>1164</v>
      </c>
      <c r="B208" s="338">
        <v>200</v>
      </c>
      <c r="C208" s="239" t="s">
        <v>1426</v>
      </c>
      <c r="D208" s="247">
        <v>0</v>
      </c>
      <c r="E208" s="138">
        <v>0</v>
      </c>
      <c r="F208" s="138">
        <v>0</v>
      </c>
      <c r="G208" s="138">
        <v>0</v>
      </c>
      <c r="H208" s="138">
        <v>0</v>
      </c>
      <c r="I208" s="138">
        <v>0</v>
      </c>
      <c r="J208" s="339">
        <v>0</v>
      </c>
      <c r="K208" s="339">
        <v>0</v>
      </c>
      <c r="L208" s="340">
        <v>0</v>
      </c>
      <c r="M208" s="340">
        <v>0</v>
      </c>
      <c r="N208" s="340">
        <v>0</v>
      </c>
      <c r="O208" s="340">
        <v>0</v>
      </c>
      <c r="P208" s="144">
        <v>0</v>
      </c>
      <c r="Q208" s="341">
        <v>0</v>
      </c>
      <c r="R208" s="342">
        <v>0</v>
      </c>
      <c r="S208" s="340">
        <v>0</v>
      </c>
      <c r="T208" s="340">
        <v>0</v>
      </c>
      <c r="U208" s="340">
        <v>0</v>
      </c>
      <c r="V208" s="340">
        <v>0</v>
      </c>
      <c r="W208" s="340">
        <v>0</v>
      </c>
      <c r="X208" s="343">
        <v>0</v>
      </c>
      <c r="Y208" s="344">
        <f t="shared" si="20"/>
        <v>0</v>
      </c>
      <c r="Z208" s="12">
        <f t="shared" si="19"/>
        <v>0</v>
      </c>
      <c r="AA208" s="12">
        <f t="shared" si="19"/>
        <v>0</v>
      </c>
      <c r="AB208" s="12">
        <f t="shared" si="19"/>
        <v>0</v>
      </c>
      <c r="AC208" s="12">
        <f t="shared" si="19"/>
        <v>0</v>
      </c>
      <c r="AD208" s="15">
        <f t="shared" si="19"/>
        <v>0</v>
      </c>
      <c r="AE208" s="12">
        <f t="shared" si="19"/>
        <v>0</v>
      </c>
      <c r="AF208" s="12">
        <f t="shared" si="18"/>
        <v>0</v>
      </c>
      <c r="AG208" s="12">
        <f t="shared" si="18"/>
        <v>0</v>
      </c>
      <c r="AH208" s="12">
        <f t="shared" si="18"/>
        <v>0</v>
      </c>
      <c r="AI208" s="12">
        <f t="shared" si="18"/>
        <v>0</v>
      </c>
      <c r="AJ208" s="12">
        <f t="shared" si="18"/>
        <v>0</v>
      </c>
      <c r="AK208" s="15">
        <f t="shared" si="17"/>
        <v>0</v>
      </c>
      <c r="AL208" s="343">
        <f t="shared" si="17"/>
        <v>0</v>
      </c>
    </row>
    <row r="209" spans="1:38" s="185" customFormat="1" ht="12.75" customHeight="1" x14ac:dyDescent="0.25">
      <c r="A209" s="348">
        <v>1165</v>
      </c>
      <c r="B209" s="338">
        <v>201</v>
      </c>
      <c r="C209" s="239" t="s">
        <v>1427</v>
      </c>
      <c r="D209" s="247">
        <v>0</v>
      </c>
      <c r="E209" s="138">
        <v>0</v>
      </c>
      <c r="F209" s="138">
        <v>0</v>
      </c>
      <c r="G209" s="138">
        <v>0</v>
      </c>
      <c r="H209" s="138">
        <v>0</v>
      </c>
      <c r="I209" s="138">
        <v>0</v>
      </c>
      <c r="J209" s="339">
        <v>0</v>
      </c>
      <c r="K209" s="339">
        <v>0</v>
      </c>
      <c r="L209" s="340">
        <v>0</v>
      </c>
      <c r="M209" s="340">
        <v>0</v>
      </c>
      <c r="N209" s="340">
        <v>0</v>
      </c>
      <c r="O209" s="340">
        <v>0</v>
      </c>
      <c r="P209" s="144">
        <v>0</v>
      </c>
      <c r="Q209" s="341">
        <v>0</v>
      </c>
      <c r="R209" s="342">
        <v>0</v>
      </c>
      <c r="S209" s="340">
        <v>0</v>
      </c>
      <c r="T209" s="340">
        <v>0</v>
      </c>
      <c r="U209" s="340">
        <v>0</v>
      </c>
      <c r="V209" s="340">
        <v>0</v>
      </c>
      <c r="W209" s="340">
        <v>0</v>
      </c>
      <c r="X209" s="343">
        <v>0</v>
      </c>
      <c r="Y209" s="344">
        <f t="shared" si="20"/>
        <v>0</v>
      </c>
      <c r="Z209" s="12">
        <f t="shared" si="19"/>
        <v>0</v>
      </c>
      <c r="AA209" s="12">
        <f t="shared" si="19"/>
        <v>0</v>
      </c>
      <c r="AB209" s="12">
        <f t="shared" si="19"/>
        <v>0</v>
      </c>
      <c r="AC209" s="12">
        <f t="shared" si="19"/>
        <v>0</v>
      </c>
      <c r="AD209" s="15">
        <f t="shared" si="19"/>
        <v>0</v>
      </c>
      <c r="AE209" s="12">
        <f t="shared" si="19"/>
        <v>0</v>
      </c>
      <c r="AF209" s="12">
        <f t="shared" si="18"/>
        <v>0</v>
      </c>
      <c r="AG209" s="12">
        <f t="shared" si="18"/>
        <v>0</v>
      </c>
      <c r="AH209" s="12">
        <f t="shared" si="18"/>
        <v>0</v>
      </c>
      <c r="AI209" s="12">
        <f t="shared" si="18"/>
        <v>0</v>
      </c>
      <c r="AJ209" s="12">
        <f t="shared" si="18"/>
        <v>0</v>
      </c>
      <c r="AK209" s="15">
        <f t="shared" si="17"/>
        <v>0</v>
      </c>
      <c r="AL209" s="343">
        <f t="shared" si="17"/>
        <v>0</v>
      </c>
    </row>
    <row r="210" spans="1:38" s="185" customFormat="1" ht="12.75" customHeight="1" x14ac:dyDescent="0.25">
      <c r="A210" s="348">
        <v>1166</v>
      </c>
      <c r="B210" s="338">
        <v>202</v>
      </c>
      <c r="C210" s="239" t="s">
        <v>1428</v>
      </c>
      <c r="D210" s="247">
        <v>0</v>
      </c>
      <c r="E210" s="138">
        <v>0</v>
      </c>
      <c r="F210" s="138">
        <v>0</v>
      </c>
      <c r="G210" s="138">
        <v>0</v>
      </c>
      <c r="H210" s="138">
        <v>0</v>
      </c>
      <c r="I210" s="138">
        <v>0</v>
      </c>
      <c r="J210" s="339">
        <v>0</v>
      </c>
      <c r="K210" s="339">
        <v>0</v>
      </c>
      <c r="L210" s="340">
        <v>0</v>
      </c>
      <c r="M210" s="340">
        <v>0</v>
      </c>
      <c r="N210" s="340">
        <v>0</v>
      </c>
      <c r="O210" s="340">
        <v>0</v>
      </c>
      <c r="P210" s="144">
        <v>0</v>
      </c>
      <c r="Q210" s="341">
        <v>0</v>
      </c>
      <c r="R210" s="342">
        <v>0</v>
      </c>
      <c r="S210" s="340">
        <v>0</v>
      </c>
      <c r="T210" s="340">
        <v>0</v>
      </c>
      <c r="U210" s="340">
        <v>0</v>
      </c>
      <c r="V210" s="340">
        <v>0</v>
      </c>
      <c r="W210" s="340">
        <v>0</v>
      </c>
      <c r="X210" s="343">
        <v>0</v>
      </c>
      <c r="Y210" s="344">
        <f t="shared" si="20"/>
        <v>0</v>
      </c>
      <c r="Z210" s="12">
        <f t="shared" si="19"/>
        <v>0</v>
      </c>
      <c r="AA210" s="12">
        <f t="shared" si="19"/>
        <v>0</v>
      </c>
      <c r="AB210" s="12">
        <f t="shared" si="19"/>
        <v>0</v>
      </c>
      <c r="AC210" s="12">
        <f t="shared" si="19"/>
        <v>0</v>
      </c>
      <c r="AD210" s="15">
        <f t="shared" si="19"/>
        <v>0</v>
      </c>
      <c r="AE210" s="12">
        <f t="shared" si="19"/>
        <v>0</v>
      </c>
      <c r="AF210" s="12">
        <f t="shared" si="18"/>
        <v>0</v>
      </c>
      <c r="AG210" s="12">
        <f t="shared" si="18"/>
        <v>0</v>
      </c>
      <c r="AH210" s="12">
        <f t="shared" si="18"/>
        <v>0</v>
      </c>
      <c r="AI210" s="12">
        <f t="shared" si="18"/>
        <v>0</v>
      </c>
      <c r="AJ210" s="12">
        <f t="shared" si="18"/>
        <v>0</v>
      </c>
      <c r="AK210" s="15">
        <f t="shared" si="17"/>
        <v>0</v>
      </c>
      <c r="AL210" s="343">
        <f t="shared" si="17"/>
        <v>0</v>
      </c>
    </row>
    <row r="211" spans="1:38" s="185" customFormat="1" ht="12.75" customHeight="1" x14ac:dyDescent="0.25">
      <c r="A211" s="348">
        <v>1168</v>
      </c>
      <c r="B211" s="338">
        <v>203</v>
      </c>
      <c r="C211" s="239" t="s">
        <v>1429</v>
      </c>
      <c r="D211" s="247">
        <v>0</v>
      </c>
      <c r="E211" s="138">
        <v>0</v>
      </c>
      <c r="F211" s="138">
        <v>0</v>
      </c>
      <c r="G211" s="138">
        <v>0</v>
      </c>
      <c r="H211" s="138">
        <v>0</v>
      </c>
      <c r="I211" s="138">
        <v>0</v>
      </c>
      <c r="J211" s="339">
        <v>0</v>
      </c>
      <c r="K211" s="339">
        <v>0</v>
      </c>
      <c r="L211" s="340">
        <v>0</v>
      </c>
      <c r="M211" s="340">
        <v>0</v>
      </c>
      <c r="N211" s="340">
        <v>0</v>
      </c>
      <c r="O211" s="340">
        <v>0</v>
      </c>
      <c r="P211" s="144">
        <v>0</v>
      </c>
      <c r="Q211" s="341">
        <v>0</v>
      </c>
      <c r="R211" s="342">
        <v>0</v>
      </c>
      <c r="S211" s="340">
        <v>0</v>
      </c>
      <c r="T211" s="340">
        <v>0</v>
      </c>
      <c r="U211" s="340">
        <v>0</v>
      </c>
      <c r="V211" s="340">
        <v>0</v>
      </c>
      <c r="W211" s="340">
        <v>0</v>
      </c>
      <c r="X211" s="343">
        <v>0</v>
      </c>
      <c r="Y211" s="344">
        <f t="shared" si="20"/>
        <v>0</v>
      </c>
      <c r="Z211" s="12">
        <f t="shared" si="19"/>
        <v>0</v>
      </c>
      <c r="AA211" s="12">
        <f t="shared" si="19"/>
        <v>0</v>
      </c>
      <c r="AB211" s="12">
        <f t="shared" si="19"/>
        <v>0</v>
      </c>
      <c r="AC211" s="12">
        <f t="shared" si="19"/>
        <v>0</v>
      </c>
      <c r="AD211" s="15">
        <f t="shared" si="19"/>
        <v>0</v>
      </c>
      <c r="AE211" s="12">
        <f t="shared" si="19"/>
        <v>0</v>
      </c>
      <c r="AF211" s="12">
        <f t="shared" si="18"/>
        <v>0</v>
      </c>
      <c r="AG211" s="12">
        <f t="shared" si="18"/>
        <v>0</v>
      </c>
      <c r="AH211" s="12">
        <f t="shared" si="18"/>
        <v>0</v>
      </c>
      <c r="AI211" s="12">
        <f t="shared" si="18"/>
        <v>0</v>
      </c>
      <c r="AJ211" s="12">
        <f t="shared" si="18"/>
        <v>0</v>
      </c>
      <c r="AK211" s="15">
        <f t="shared" si="17"/>
        <v>0</v>
      </c>
      <c r="AL211" s="343">
        <f t="shared" si="17"/>
        <v>0</v>
      </c>
    </row>
    <row r="212" spans="1:38" s="185" customFormat="1" ht="12.75" customHeight="1" x14ac:dyDescent="0.25">
      <c r="A212" s="348">
        <v>1169</v>
      </c>
      <c r="B212" s="338">
        <v>204</v>
      </c>
      <c r="C212" s="239" t="s">
        <v>1430</v>
      </c>
      <c r="D212" s="247">
        <v>0</v>
      </c>
      <c r="E212" s="138">
        <v>0</v>
      </c>
      <c r="F212" s="138">
        <v>0</v>
      </c>
      <c r="G212" s="138">
        <v>0</v>
      </c>
      <c r="H212" s="138">
        <v>0</v>
      </c>
      <c r="I212" s="138">
        <v>0</v>
      </c>
      <c r="J212" s="339">
        <v>0</v>
      </c>
      <c r="K212" s="339">
        <v>0</v>
      </c>
      <c r="L212" s="340">
        <v>0</v>
      </c>
      <c r="M212" s="340">
        <v>0</v>
      </c>
      <c r="N212" s="340">
        <v>0</v>
      </c>
      <c r="O212" s="340">
        <v>0</v>
      </c>
      <c r="P212" s="144">
        <v>0</v>
      </c>
      <c r="Q212" s="341">
        <v>0</v>
      </c>
      <c r="R212" s="342">
        <v>0</v>
      </c>
      <c r="S212" s="340">
        <v>0</v>
      </c>
      <c r="T212" s="340">
        <v>0</v>
      </c>
      <c r="U212" s="340">
        <v>0</v>
      </c>
      <c r="V212" s="340">
        <v>0</v>
      </c>
      <c r="W212" s="340">
        <v>0</v>
      </c>
      <c r="X212" s="343">
        <v>0</v>
      </c>
      <c r="Y212" s="344">
        <f t="shared" si="20"/>
        <v>0</v>
      </c>
      <c r="Z212" s="12">
        <f t="shared" si="19"/>
        <v>0</v>
      </c>
      <c r="AA212" s="12">
        <f t="shared" si="19"/>
        <v>0</v>
      </c>
      <c r="AB212" s="12">
        <f t="shared" si="19"/>
        <v>0</v>
      </c>
      <c r="AC212" s="12">
        <f t="shared" si="19"/>
        <v>0</v>
      </c>
      <c r="AD212" s="15">
        <f t="shared" si="19"/>
        <v>0</v>
      </c>
      <c r="AE212" s="12">
        <f t="shared" si="19"/>
        <v>0</v>
      </c>
      <c r="AF212" s="12">
        <f t="shared" si="18"/>
        <v>0</v>
      </c>
      <c r="AG212" s="12">
        <f t="shared" si="18"/>
        <v>0</v>
      </c>
      <c r="AH212" s="12">
        <f t="shared" si="18"/>
        <v>0</v>
      </c>
      <c r="AI212" s="12">
        <f t="shared" si="18"/>
        <v>0</v>
      </c>
      <c r="AJ212" s="12">
        <f t="shared" si="18"/>
        <v>0</v>
      </c>
      <c r="AK212" s="15">
        <f t="shared" si="17"/>
        <v>0</v>
      </c>
      <c r="AL212" s="343">
        <f t="shared" si="17"/>
        <v>0</v>
      </c>
    </row>
    <row r="213" spans="1:38" s="185" customFormat="1" ht="12.75" customHeight="1" x14ac:dyDescent="0.25">
      <c r="A213" s="348">
        <v>1171</v>
      </c>
      <c r="B213" s="338">
        <v>205</v>
      </c>
      <c r="C213" s="239" t="s">
        <v>1431</v>
      </c>
      <c r="D213" s="247">
        <v>0</v>
      </c>
      <c r="E213" s="138">
        <v>0</v>
      </c>
      <c r="F213" s="138">
        <v>0</v>
      </c>
      <c r="G213" s="138">
        <v>0</v>
      </c>
      <c r="H213" s="138">
        <v>0</v>
      </c>
      <c r="I213" s="138">
        <v>0</v>
      </c>
      <c r="J213" s="339">
        <v>0</v>
      </c>
      <c r="K213" s="339">
        <v>0</v>
      </c>
      <c r="L213" s="340">
        <v>0</v>
      </c>
      <c r="M213" s="340">
        <v>0</v>
      </c>
      <c r="N213" s="340">
        <v>0</v>
      </c>
      <c r="O213" s="340">
        <v>0</v>
      </c>
      <c r="P213" s="144">
        <v>0</v>
      </c>
      <c r="Q213" s="341">
        <v>0</v>
      </c>
      <c r="R213" s="342">
        <v>0</v>
      </c>
      <c r="S213" s="340">
        <v>0</v>
      </c>
      <c r="T213" s="340">
        <v>0</v>
      </c>
      <c r="U213" s="340">
        <v>0</v>
      </c>
      <c r="V213" s="340">
        <v>0</v>
      </c>
      <c r="W213" s="340">
        <v>0</v>
      </c>
      <c r="X213" s="343">
        <v>0</v>
      </c>
      <c r="Y213" s="344">
        <f t="shared" si="20"/>
        <v>0</v>
      </c>
      <c r="Z213" s="12">
        <f t="shared" si="19"/>
        <v>0</v>
      </c>
      <c r="AA213" s="12">
        <f t="shared" si="19"/>
        <v>0</v>
      </c>
      <c r="AB213" s="12">
        <f t="shared" si="19"/>
        <v>0</v>
      </c>
      <c r="AC213" s="12">
        <f t="shared" si="19"/>
        <v>0</v>
      </c>
      <c r="AD213" s="15">
        <f t="shared" si="19"/>
        <v>0</v>
      </c>
      <c r="AE213" s="12">
        <f t="shared" si="19"/>
        <v>0</v>
      </c>
      <c r="AF213" s="12">
        <f t="shared" si="18"/>
        <v>0</v>
      </c>
      <c r="AG213" s="12">
        <f t="shared" si="18"/>
        <v>0</v>
      </c>
      <c r="AH213" s="12">
        <f t="shared" si="18"/>
        <v>0</v>
      </c>
      <c r="AI213" s="12">
        <f t="shared" si="18"/>
        <v>0</v>
      </c>
      <c r="AJ213" s="12">
        <f t="shared" si="18"/>
        <v>0</v>
      </c>
      <c r="AK213" s="15">
        <f t="shared" si="17"/>
        <v>0</v>
      </c>
      <c r="AL213" s="343">
        <f t="shared" si="17"/>
        <v>0</v>
      </c>
    </row>
    <row r="214" spans="1:38" s="185" customFormat="1" ht="12.75" customHeight="1" x14ac:dyDescent="0.25">
      <c r="A214" s="348">
        <v>1170</v>
      </c>
      <c r="B214" s="338">
        <v>206</v>
      </c>
      <c r="C214" s="239" t="s">
        <v>1432</v>
      </c>
      <c r="D214" s="247">
        <v>0</v>
      </c>
      <c r="E214" s="138">
        <v>0</v>
      </c>
      <c r="F214" s="138">
        <v>0</v>
      </c>
      <c r="G214" s="138">
        <v>0</v>
      </c>
      <c r="H214" s="138">
        <v>0</v>
      </c>
      <c r="I214" s="138">
        <v>0</v>
      </c>
      <c r="J214" s="339">
        <v>0</v>
      </c>
      <c r="K214" s="339">
        <v>0</v>
      </c>
      <c r="L214" s="340">
        <v>0</v>
      </c>
      <c r="M214" s="340">
        <v>0</v>
      </c>
      <c r="N214" s="340">
        <v>0</v>
      </c>
      <c r="O214" s="340">
        <v>0</v>
      </c>
      <c r="P214" s="144">
        <v>0</v>
      </c>
      <c r="Q214" s="341">
        <v>0</v>
      </c>
      <c r="R214" s="342">
        <v>0</v>
      </c>
      <c r="S214" s="340">
        <v>0</v>
      </c>
      <c r="T214" s="340">
        <v>0</v>
      </c>
      <c r="U214" s="340">
        <v>0</v>
      </c>
      <c r="V214" s="340">
        <v>0</v>
      </c>
      <c r="W214" s="340">
        <v>0</v>
      </c>
      <c r="X214" s="343">
        <v>0</v>
      </c>
      <c r="Y214" s="344">
        <f t="shared" si="20"/>
        <v>0</v>
      </c>
      <c r="Z214" s="12">
        <f t="shared" si="19"/>
        <v>0</v>
      </c>
      <c r="AA214" s="12">
        <f t="shared" si="19"/>
        <v>0</v>
      </c>
      <c r="AB214" s="12">
        <f t="shared" si="19"/>
        <v>0</v>
      </c>
      <c r="AC214" s="12">
        <f t="shared" si="19"/>
        <v>0</v>
      </c>
      <c r="AD214" s="15">
        <f t="shared" si="19"/>
        <v>0</v>
      </c>
      <c r="AE214" s="12">
        <f t="shared" si="19"/>
        <v>0</v>
      </c>
      <c r="AF214" s="12">
        <f t="shared" si="18"/>
        <v>0</v>
      </c>
      <c r="AG214" s="12">
        <f t="shared" si="18"/>
        <v>0</v>
      </c>
      <c r="AH214" s="12">
        <f t="shared" si="18"/>
        <v>0</v>
      </c>
      <c r="AI214" s="12">
        <f t="shared" si="18"/>
        <v>0</v>
      </c>
      <c r="AJ214" s="12">
        <f t="shared" si="18"/>
        <v>0</v>
      </c>
      <c r="AK214" s="15">
        <f t="shared" si="17"/>
        <v>0</v>
      </c>
      <c r="AL214" s="343">
        <f t="shared" si="17"/>
        <v>0</v>
      </c>
    </row>
    <row r="215" spans="1:38" s="185" customFormat="1" ht="12.75" customHeight="1" x14ac:dyDescent="0.25">
      <c r="A215" s="348">
        <v>1172</v>
      </c>
      <c r="B215" s="338">
        <v>207</v>
      </c>
      <c r="C215" s="239" t="s">
        <v>1433</v>
      </c>
      <c r="D215" s="247">
        <v>51.3</v>
      </c>
      <c r="E215" s="138">
        <v>0</v>
      </c>
      <c r="F215" s="138">
        <v>0</v>
      </c>
      <c r="G215" s="138">
        <v>0</v>
      </c>
      <c r="H215" s="138">
        <v>0</v>
      </c>
      <c r="I215" s="138">
        <v>51.3</v>
      </c>
      <c r="J215" s="339">
        <v>0</v>
      </c>
      <c r="K215" s="339">
        <v>52.6</v>
      </c>
      <c r="L215" s="340">
        <v>0</v>
      </c>
      <c r="M215" s="340">
        <v>0</v>
      </c>
      <c r="N215" s="340">
        <v>0</v>
      </c>
      <c r="O215" s="340">
        <v>0</v>
      </c>
      <c r="P215" s="144">
        <v>52.6</v>
      </c>
      <c r="Q215" s="341">
        <v>0</v>
      </c>
      <c r="R215" s="342">
        <v>45.375999999999998</v>
      </c>
      <c r="S215" s="340">
        <v>0</v>
      </c>
      <c r="T215" s="340">
        <v>0</v>
      </c>
      <c r="U215" s="340">
        <v>0</v>
      </c>
      <c r="V215" s="340">
        <v>0</v>
      </c>
      <c r="W215" s="340">
        <v>45.375999999999998</v>
      </c>
      <c r="X215" s="343">
        <v>0</v>
      </c>
      <c r="Y215" s="344">
        <f t="shared" si="20"/>
        <v>-7.2240000000000038</v>
      </c>
      <c r="Z215" s="12">
        <f t="shared" si="19"/>
        <v>0</v>
      </c>
      <c r="AA215" s="12">
        <f t="shared" si="19"/>
        <v>0</v>
      </c>
      <c r="AB215" s="12">
        <f t="shared" si="19"/>
        <v>0</v>
      </c>
      <c r="AC215" s="12">
        <f t="shared" si="19"/>
        <v>0</v>
      </c>
      <c r="AD215" s="15">
        <f t="shared" si="19"/>
        <v>-7.2240000000000038</v>
      </c>
      <c r="AE215" s="12">
        <f t="shared" si="19"/>
        <v>0</v>
      </c>
      <c r="AF215" s="12">
        <f t="shared" si="18"/>
        <v>86.266159695817478</v>
      </c>
      <c r="AG215" s="12">
        <f t="shared" si="18"/>
        <v>0</v>
      </c>
      <c r="AH215" s="12">
        <f t="shared" si="18"/>
        <v>0</v>
      </c>
      <c r="AI215" s="12">
        <f t="shared" si="18"/>
        <v>0</v>
      </c>
      <c r="AJ215" s="12">
        <f t="shared" si="18"/>
        <v>0</v>
      </c>
      <c r="AK215" s="15">
        <f t="shared" si="17"/>
        <v>86.266159695817478</v>
      </c>
      <c r="AL215" s="343">
        <f t="shared" si="17"/>
        <v>0</v>
      </c>
    </row>
    <row r="216" spans="1:38" s="185" customFormat="1" ht="12.75" customHeight="1" x14ac:dyDescent="0.25">
      <c r="A216" s="348">
        <v>1173</v>
      </c>
      <c r="B216" s="338">
        <v>208</v>
      </c>
      <c r="C216" s="239" t="s">
        <v>1434</v>
      </c>
      <c r="D216" s="247">
        <v>0</v>
      </c>
      <c r="E216" s="138">
        <v>0</v>
      </c>
      <c r="F216" s="138">
        <v>0</v>
      </c>
      <c r="G216" s="138">
        <v>0</v>
      </c>
      <c r="H216" s="138">
        <v>0</v>
      </c>
      <c r="I216" s="138">
        <v>0</v>
      </c>
      <c r="J216" s="339">
        <v>0</v>
      </c>
      <c r="K216" s="339">
        <v>0</v>
      </c>
      <c r="L216" s="340">
        <v>0</v>
      </c>
      <c r="M216" s="340">
        <v>0</v>
      </c>
      <c r="N216" s="340">
        <v>0</v>
      </c>
      <c r="O216" s="340">
        <v>0</v>
      </c>
      <c r="P216" s="144">
        <v>0</v>
      </c>
      <c r="Q216" s="341">
        <v>0</v>
      </c>
      <c r="R216" s="342">
        <v>0</v>
      </c>
      <c r="S216" s="340">
        <v>0</v>
      </c>
      <c r="T216" s="340">
        <v>0</v>
      </c>
      <c r="U216" s="340">
        <v>0</v>
      </c>
      <c r="V216" s="340">
        <v>0</v>
      </c>
      <c r="W216" s="340">
        <v>0</v>
      </c>
      <c r="X216" s="343">
        <v>0</v>
      </c>
      <c r="Y216" s="344">
        <f t="shared" si="20"/>
        <v>0</v>
      </c>
      <c r="Z216" s="12">
        <f t="shared" si="19"/>
        <v>0</v>
      </c>
      <c r="AA216" s="12">
        <f t="shared" si="19"/>
        <v>0</v>
      </c>
      <c r="AB216" s="12">
        <f t="shared" si="19"/>
        <v>0</v>
      </c>
      <c r="AC216" s="12">
        <f t="shared" si="19"/>
        <v>0</v>
      </c>
      <c r="AD216" s="15">
        <f t="shared" si="19"/>
        <v>0</v>
      </c>
      <c r="AE216" s="12">
        <f t="shared" si="19"/>
        <v>0</v>
      </c>
      <c r="AF216" s="12">
        <f t="shared" si="18"/>
        <v>0</v>
      </c>
      <c r="AG216" s="12">
        <f t="shared" si="18"/>
        <v>0</v>
      </c>
      <c r="AH216" s="12">
        <f t="shared" si="18"/>
        <v>0</v>
      </c>
      <c r="AI216" s="12">
        <f t="shared" si="18"/>
        <v>0</v>
      </c>
      <c r="AJ216" s="12">
        <f t="shared" si="18"/>
        <v>0</v>
      </c>
      <c r="AK216" s="15">
        <f t="shared" si="17"/>
        <v>0</v>
      </c>
      <c r="AL216" s="343">
        <f t="shared" si="17"/>
        <v>0</v>
      </c>
    </row>
    <row r="217" spans="1:38" s="185" customFormat="1" ht="12.75" customHeight="1" x14ac:dyDescent="0.25">
      <c r="A217" s="348">
        <v>1174</v>
      </c>
      <c r="B217" s="338">
        <v>209</v>
      </c>
      <c r="C217" s="239" t="s">
        <v>1435</v>
      </c>
      <c r="D217" s="247">
        <v>0</v>
      </c>
      <c r="E217" s="138">
        <v>0</v>
      </c>
      <c r="F217" s="138">
        <v>0</v>
      </c>
      <c r="G217" s="138">
        <v>0</v>
      </c>
      <c r="H217" s="138">
        <v>0</v>
      </c>
      <c r="I217" s="138">
        <v>0</v>
      </c>
      <c r="J217" s="339">
        <v>0</v>
      </c>
      <c r="K217" s="339">
        <v>0</v>
      </c>
      <c r="L217" s="340">
        <v>0</v>
      </c>
      <c r="M217" s="340">
        <v>0</v>
      </c>
      <c r="N217" s="340">
        <v>0</v>
      </c>
      <c r="O217" s="340">
        <v>0</v>
      </c>
      <c r="P217" s="144">
        <v>0</v>
      </c>
      <c r="Q217" s="341">
        <v>0</v>
      </c>
      <c r="R217" s="342">
        <v>0</v>
      </c>
      <c r="S217" s="340">
        <v>0</v>
      </c>
      <c r="T217" s="340">
        <v>0</v>
      </c>
      <c r="U217" s="340">
        <v>0</v>
      </c>
      <c r="V217" s="340">
        <v>0</v>
      </c>
      <c r="W217" s="340">
        <v>0</v>
      </c>
      <c r="X217" s="343">
        <v>0</v>
      </c>
      <c r="Y217" s="344">
        <f t="shared" si="20"/>
        <v>0</v>
      </c>
      <c r="Z217" s="12">
        <f t="shared" si="19"/>
        <v>0</v>
      </c>
      <c r="AA217" s="12">
        <f t="shared" si="19"/>
        <v>0</v>
      </c>
      <c r="AB217" s="12">
        <f t="shared" si="19"/>
        <v>0</v>
      </c>
      <c r="AC217" s="12">
        <f t="shared" si="19"/>
        <v>0</v>
      </c>
      <c r="AD217" s="15">
        <f t="shared" si="19"/>
        <v>0</v>
      </c>
      <c r="AE217" s="12">
        <f t="shared" si="19"/>
        <v>0</v>
      </c>
      <c r="AF217" s="12">
        <f t="shared" si="18"/>
        <v>0</v>
      </c>
      <c r="AG217" s="12">
        <f t="shared" si="18"/>
        <v>0</v>
      </c>
      <c r="AH217" s="12">
        <f t="shared" si="18"/>
        <v>0</v>
      </c>
      <c r="AI217" s="12">
        <f t="shared" si="18"/>
        <v>0</v>
      </c>
      <c r="AJ217" s="12">
        <f t="shared" si="18"/>
        <v>0</v>
      </c>
      <c r="AK217" s="15">
        <f t="shared" si="17"/>
        <v>0</v>
      </c>
      <c r="AL217" s="343">
        <f t="shared" si="17"/>
        <v>0</v>
      </c>
    </row>
    <row r="218" spans="1:38" s="185" customFormat="1" ht="12.75" customHeight="1" x14ac:dyDescent="0.25">
      <c r="A218" s="348">
        <v>1175</v>
      </c>
      <c r="B218" s="338">
        <v>210</v>
      </c>
      <c r="C218" s="239" t="s">
        <v>1436</v>
      </c>
      <c r="D218" s="247">
        <v>0</v>
      </c>
      <c r="E218" s="138">
        <v>0</v>
      </c>
      <c r="F218" s="138">
        <v>0</v>
      </c>
      <c r="G218" s="138">
        <v>0</v>
      </c>
      <c r="H218" s="138">
        <v>0</v>
      </c>
      <c r="I218" s="138">
        <v>0</v>
      </c>
      <c r="J218" s="339">
        <v>0</v>
      </c>
      <c r="K218" s="339">
        <v>0</v>
      </c>
      <c r="L218" s="340">
        <v>0</v>
      </c>
      <c r="M218" s="340">
        <v>0</v>
      </c>
      <c r="N218" s="340">
        <v>0</v>
      </c>
      <c r="O218" s="340">
        <v>0</v>
      </c>
      <c r="P218" s="144">
        <v>0</v>
      </c>
      <c r="Q218" s="341">
        <v>0</v>
      </c>
      <c r="R218" s="342">
        <v>0</v>
      </c>
      <c r="S218" s="340">
        <v>0</v>
      </c>
      <c r="T218" s="340">
        <v>0</v>
      </c>
      <c r="U218" s="340">
        <v>0</v>
      </c>
      <c r="V218" s="340">
        <v>0</v>
      </c>
      <c r="W218" s="340">
        <v>0</v>
      </c>
      <c r="X218" s="343">
        <v>0</v>
      </c>
      <c r="Y218" s="344">
        <f t="shared" si="20"/>
        <v>0</v>
      </c>
      <c r="Z218" s="12">
        <f t="shared" si="19"/>
        <v>0</v>
      </c>
      <c r="AA218" s="12">
        <f t="shared" si="19"/>
        <v>0</v>
      </c>
      <c r="AB218" s="12">
        <f t="shared" si="19"/>
        <v>0</v>
      </c>
      <c r="AC218" s="12">
        <f t="shared" si="19"/>
        <v>0</v>
      </c>
      <c r="AD218" s="15">
        <f t="shared" si="19"/>
        <v>0</v>
      </c>
      <c r="AE218" s="12">
        <f t="shared" si="19"/>
        <v>0</v>
      </c>
      <c r="AF218" s="12">
        <f t="shared" si="18"/>
        <v>0</v>
      </c>
      <c r="AG218" s="12">
        <f t="shared" si="18"/>
        <v>0</v>
      </c>
      <c r="AH218" s="12">
        <f t="shared" si="18"/>
        <v>0</v>
      </c>
      <c r="AI218" s="12">
        <f t="shared" si="18"/>
        <v>0</v>
      </c>
      <c r="AJ218" s="12">
        <f t="shared" si="18"/>
        <v>0</v>
      </c>
      <c r="AK218" s="15">
        <f t="shared" si="17"/>
        <v>0</v>
      </c>
      <c r="AL218" s="343">
        <f t="shared" si="17"/>
        <v>0</v>
      </c>
    </row>
    <row r="219" spans="1:38" s="185" customFormat="1" ht="12.75" customHeight="1" x14ac:dyDescent="0.25">
      <c r="A219" s="348">
        <v>1176</v>
      </c>
      <c r="B219" s="338">
        <v>211</v>
      </c>
      <c r="C219" s="239" t="s">
        <v>1437</v>
      </c>
      <c r="D219" s="247">
        <v>0</v>
      </c>
      <c r="E219" s="138">
        <v>0</v>
      </c>
      <c r="F219" s="138">
        <v>0</v>
      </c>
      <c r="G219" s="138">
        <v>0</v>
      </c>
      <c r="H219" s="138">
        <v>0</v>
      </c>
      <c r="I219" s="138">
        <v>0</v>
      </c>
      <c r="J219" s="339">
        <v>0</v>
      </c>
      <c r="K219" s="339">
        <v>0</v>
      </c>
      <c r="L219" s="340">
        <v>0</v>
      </c>
      <c r="M219" s="340">
        <v>0</v>
      </c>
      <c r="N219" s="340">
        <v>0</v>
      </c>
      <c r="O219" s="340">
        <v>0</v>
      </c>
      <c r="P219" s="144">
        <v>0</v>
      </c>
      <c r="Q219" s="341">
        <v>0</v>
      </c>
      <c r="R219" s="342">
        <v>0</v>
      </c>
      <c r="S219" s="340">
        <v>0</v>
      </c>
      <c r="T219" s="340">
        <v>0</v>
      </c>
      <c r="U219" s="340">
        <v>0</v>
      </c>
      <c r="V219" s="340">
        <v>0</v>
      </c>
      <c r="W219" s="340">
        <v>0</v>
      </c>
      <c r="X219" s="343">
        <v>0</v>
      </c>
      <c r="Y219" s="344">
        <f t="shared" si="20"/>
        <v>0</v>
      </c>
      <c r="Z219" s="12">
        <f t="shared" si="19"/>
        <v>0</v>
      </c>
      <c r="AA219" s="12">
        <f t="shared" si="19"/>
        <v>0</v>
      </c>
      <c r="AB219" s="12">
        <f t="shared" si="19"/>
        <v>0</v>
      </c>
      <c r="AC219" s="12">
        <f t="shared" si="19"/>
        <v>0</v>
      </c>
      <c r="AD219" s="15">
        <f t="shared" si="19"/>
        <v>0</v>
      </c>
      <c r="AE219" s="12">
        <f t="shared" si="19"/>
        <v>0</v>
      </c>
      <c r="AF219" s="12">
        <f t="shared" si="18"/>
        <v>0</v>
      </c>
      <c r="AG219" s="12">
        <f t="shared" si="18"/>
        <v>0</v>
      </c>
      <c r="AH219" s="12">
        <f t="shared" si="18"/>
        <v>0</v>
      </c>
      <c r="AI219" s="12">
        <f t="shared" si="18"/>
        <v>0</v>
      </c>
      <c r="AJ219" s="12">
        <f t="shared" si="18"/>
        <v>0</v>
      </c>
      <c r="AK219" s="15">
        <f t="shared" si="17"/>
        <v>0</v>
      </c>
      <c r="AL219" s="343">
        <f t="shared" si="17"/>
        <v>0</v>
      </c>
    </row>
    <row r="220" spans="1:38" s="185" customFormat="1" ht="12.75" customHeight="1" x14ac:dyDescent="0.25">
      <c r="A220" s="348">
        <v>1177</v>
      </c>
      <c r="B220" s="338">
        <v>212</v>
      </c>
      <c r="C220" s="239" t="s">
        <v>1438</v>
      </c>
      <c r="D220" s="247">
        <v>0</v>
      </c>
      <c r="E220" s="138">
        <v>0</v>
      </c>
      <c r="F220" s="138">
        <v>0</v>
      </c>
      <c r="G220" s="138">
        <v>0</v>
      </c>
      <c r="H220" s="138">
        <v>0</v>
      </c>
      <c r="I220" s="138">
        <v>0</v>
      </c>
      <c r="J220" s="339">
        <v>0</v>
      </c>
      <c r="K220" s="339">
        <v>0</v>
      </c>
      <c r="L220" s="340">
        <v>0</v>
      </c>
      <c r="M220" s="340">
        <v>0</v>
      </c>
      <c r="N220" s="340">
        <v>0</v>
      </c>
      <c r="O220" s="340">
        <v>0</v>
      </c>
      <c r="P220" s="144">
        <v>0</v>
      </c>
      <c r="Q220" s="341">
        <v>0</v>
      </c>
      <c r="R220" s="342">
        <v>0</v>
      </c>
      <c r="S220" s="340">
        <v>0</v>
      </c>
      <c r="T220" s="340">
        <v>0</v>
      </c>
      <c r="U220" s="340">
        <v>0</v>
      </c>
      <c r="V220" s="340">
        <v>0</v>
      </c>
      <c r="W220" s="340">
        <v>0</v>
      </c>
      <c r="X220" s="343">
        <v>0</v>
      </c>
      <c r="Y220" s="344">
        <f t="shared" si="20"/>
        <v>0</v>
      </c>
      <c r="Z220" s="12">
        <f t="shared" si="19"/>
        <v>0</v>
      </c>
      <c r="AA220" s="12">
        <f t="shared" si="19"/>
        <v>0</v>
      </c>
      <c r="AB220" s="12">
        <f t="shared" si="19"/>
        <v>0</v>
      </c>
      <c r="AC220" s="12">
        <f t="shared" si="19"/>
        <v>0</v>
      </c>
      <c r="AD220" s="15">
        <f t="shared" si="19"/>
        <v>0</v>
      </c>
      <c r="AE220" s="12">
        <f t="shared" si="19"/>
        <v>0</v>
      </c>
      <c r="AF220" s="12">
        <f t="shared" si="18"/>
        <v>0</v>
      </c>
      <c r="AG220" s="12">
        <f t="shared" si="18"/>
        <v>0</v>
      </c>
      <c r="AH220" s="12">
        <f t="shared" si="18"/>
        <v>0</v>
      </c>
      <c r="AI220" s="12">
        <f t="shared" si="18"/>
        <v>0</v>
      </c>
      <c r="AJ220" s="12">
        <f t="shared" si="18"/>
        <v>0</v>
      </c>
      <c r="AK220" s="15">
        <f t="shared" si="17"/>
        <v>0</v>
      </c>
      <c r="AL220" s="343">
        <f t="shared" si="17"/>
        <v>0</v>
      </c>
    </row>
    <row r="221" spans="1:38" s="185" customFormat="1" ht="12.75" customHeight="1" x14ac:dyDescent="0.25">
      <c r="A221" s="348">
        <v>1178</v>
      </c>
      <c r="B221" s="338">
        <v>213</v>
      </c>
      <c r="C221" s="239" t="s">
        <v>1439</v>
      </c>
      <c r="D221" s="247">
        <v>51.3</v>
      </c>
      <c r="E221" s="138">
        <v>0</v>
      </c>
      <c r="F221" s="138">
        <v>0</v>
      </c>
      <c r="G221" s="138">
        <v>0</v>
      </c>
      <c r="H221" s="138">
        <v>0</v>
      </c>
      <c r="I221" s="138">
        <v>51.3</v>
      </c>
      <c r="J221" s="339">
        <v>0</v>
      </c>
      <c r="K221" s="339">
        <v>55.6</v>
      </c>
      <c r="L221" s="340">
        <v>0</v>
      </c>
      <c r="M221" s="340">
        <v>0</v>
      </c>
      <c r="N221" s="340">
        <v>0</v>
      </c>
      <c r="O221" s="340">
        <v>0</v>
      </c>
      <c r="P221" s="144">
        <v>55.6</v>
      </c>
      <c r="Q221" s="341">
        <v>0</v>
      </c>
      <c r="R221" s="342">
        <v>49.679200000000002</v>
      </c>
      <c r="S221" s="340">
        <v>0</v>
      </c>
      <c r="T221" s="340">
        <v>0</v>
      </c>
      <c r="U221" s="340">
        <v>0</v>
      </c>
      <c r="V221" s="340">
        <v>0</v>
      </c>
      <c r="W221" s="340">
        <v>49.679200000000002</v>
      </c>
      <c r="X221" s="343">
        <v>0</v>
      </c>
      <c r="Y221" s="344">
        <f t="shared" si="20"/>
        <v>-5.9207999999999998</v>
      </c>
      <c r="Z221" s="12">
        <f t="shared" si="19"/>
        <v>0</v>
      </c>
      <c r="AA221" s="12">
        <f t="shared" si="19"/>
        <v>0</v>
      </c>
      <c r="AB221" s="12">
        <f t="shared" si="19"/>
        <v>0</v>
      </c>
      <c r="AC221" s="12">
        <f t="shared" si="19"/>
        <v>0</v>
      </c>
      <c r="AD221" s="15">
        <f t="shared" si="19"/>
        <v>-5.9207999999999998</v>
      </c>
      <c r="AE221" s="12">
        <f t="shared" si="19"/>
        <v>0</v>
      </c>
      <c r="AF221" s="12">
        <f t="shared" si="18"/>
        <v>89.351079136690643</v>
      </c>
      <c r="AG221" s="12">
        <f t="shared" si="18"/>
        <v>0</v>
      </c>
      <c r="AH221" s="12">
        <f t="shared" si="18"/>
        <v>0</v>
      </c>
      <c r="AI221" s="12">
        <f t="shared" si="18"/>
        <v>0</v>
      </c>
      <c r="AJ221" s="12">
        <f t="shared" si="18"/>
        <v>0</v>
      </c>
      <c r="AK221" s="15">
        <f t="shared" si="17"/>
        <v>89.351079136690643</v>
      </c>
      <c r="AL221" s="343">
        <f t="shared" si="17"/>
        <v>0</v>
      </c>
    </row>
    <row r="222" spans="1:38" s="185" customFormat="1" ht="12.75" customHeight="1" x14ac:dyDescent="0.25">
      <c r="A222" s="348">
        <v>1179</v>
      </c>
      <c r="B222" s="338">
        <v>214</v>
      </c>
      <c r="C222" s="239" t="s">
        <v>1440</v>
      </c>
      <c r="D222" s="247">
        <v>0</v>
      </c>
      <c r="E222" s="138">
        <v>0</v>
      </c>
      <c r="F222" s="138">
        <v>0</v>
      </c>
      <c r="G222" s="138">
        <v>0</v>
      </c>
      <c r="H222" s="138">
        <v>0</v>
      </c>
      <c r="I222" s="138">
        <v>0</v>
      </c>
      <c r="J222" s="339">
        <v>0</v>
      </c>
      <c r="K222" s="339">
        <v>0</v>
      </c>
      <c r="L222" s="340">
        <v>0</v>
      </c>
      <c r="M222" s="340">
        <v>0</v>
      </c>
      <c r="N222" s="340">
        <v>0</v>
      </c>
      <c r="O222" s="340">
        <v>0</v>
      </c>
      <c r="P222" s="144">
        <v>0</v>
      </c>
      <c r="Q222" s="341">
        <v>0</v>
      </c>
      <c r="R222" s="342">
        <v>0</v>
      </c>
      <c r="S222" s="340">
        <v>0</v>
      </c>
      <c r="T222" s="340">
        <v>0</v>
      </c>
      <c r="U222" s="340">
        <v>0</v>
      </c>
      <c r="V222" s="340">
        <v>0</v>
      </c>
      <c r="W222" s="340">
        <v>0</v>
      </c>
      <c r="X222" s="343">
        <v>0</v>
      </c>
      <c r="Y222" s="344">
        <f t="shared" si="20"/>
        <v>0</v>
      </c>
      <c r="Z222" s="12">
        <f t="shared" si="19"/>
        <v>0</v>
      </c>
      <c r="AA222" s="12">
        <f t="shared" si="19"/>
        <v>0</v>
      </c>
      <c r="AB222" s="12">
        <f t="shared" si="19"/>
        <v>0</v>
      </c>
      <c r="AC222" s="12">
        <f t="shared" si="19"/>
        <v>0</v>
      </c>
      <c r="AD222" s="15">
        <f t="shared" si="19"/>
        <v>0</v>
      </c>
      <c r="AE222" s="12">
        <f t="shared" si="19"/>
        <v>0</v>
      </c>
      <c r="AF222" s="12">
        <f t="shared" si="18"/>
        <v>0</v>
      </c>
      <c r="AG222" s="12">
        <f t="shared" si="18"/>
        <v>0</v>
      </c>
      <c r="AH222" s="12">
        <f t="shared" si="18"/>
        <v>0</v>
      </c>
      <c r="AI222" s="12">
        <f t="shared" si="18"/>
        <v>0</v>
      </c>
      <c r="AJ222" s="12">
        <f t="shared" si="18"/>
        <v>0</v>
      </c>
      <c r="AK222" s="15">
        <f t="shared" si="17"/>
        <v>0</v>
      </c>
      <c r="AL222" s="343">
        <f t="shared" si="17"/>
        <v>0</v>
      </c>
    </row>
    <row r="223" spans="1:38" s="185" customFormat="1" ht="12.75" customHeight="1" x14ac:dyDescent="0.25">
      <c r="A223" s="348">
        <v>1180</v>
      </c>
      <c r="B223" s="338">
        <v>215</v>
      </c>
      <c r="C223" s="239" t="s">
        <v>1441</v>
      </c>
      <c r="D223" s="247">
        <v>0</v>
      </c>
      <c r="E223" s="138">
        <v>0</v>
      </c>
      <c r="F223" s="138">
        <v>0</v>
      </c>
      <c r="G223" s="138">
        <v>0</v>
      </c>
      <c r="H223" s="138">
        <v>0</v>
      </c>
      <c r="I223" s="138">
        <v>0</v>
      </c>
      <c r="J223" s="339">
        <v>0</v>
      </c>
      <c r="K223" s="339">
        <v>0</v>
      </c>
      <c r="L223" s="340">
        <v>0</v>
      </c>
      <c r="M223" s="340">
        <v>0</v>
      </c>
      <c r="N223" s="340">
        <v>0</v>
      </c>
      <c r="O223" s="340">
        <v>0</v>
      </c>
      <c r="P223" s="144">
        <v>0</v>
      </c>
      <c r="Q223" s="341">
        <v>0</v>
      </c>
      <c r="R223" s="342">
        <v>0</v>
      </c>
      <c r="S223" s="340">
        <v>0</v>
      </c>
      <c r="T223" s="340">
        <v>0</v>
      </c>
      <c r="U223" s="340">
        <v>0</v>
      </c>
      <c r="V223" s="340">
        <v>0</v>
      </c>
      <c r="W223" s="340">
        <v>0</v>
      </c>
      <c r="X223" s="343">
        <v>0</v>
      </c>
      <c r="Y223" s="344">
        <f t="shared" si="20"/>
        <v>0</v>
      </c>
      <c r="Z223" s="12">
        <f t="shared" si="19"/>
        <v>0</v>
      </c>
      <c r="AA223" s="12">
        <f t="shared" si="19"/>
        <v>0</v>
      </c>
      <c r="AB223" s="12">
        <f t="shared" si="19"/>
        <v>0</v>
      </c>
      <c r="AC223" s="12">
        <f t="shared" si="19"/>
        <v>0</v>
      </c>
      <c r="AD223" s="15">
        <f t="shared" si="19"/>
        <v>0</v>
      </c>
      <c r="AE223" s="12">
        <f t="shared" si="19"/>
        <v>0</v>
      </c>
      <c r="AF223" s="12">
        <f t="shared" si="18"/>
        <v>0</v>
      </c>
      <c r="AG223" s="12">
        <f t="shared" si="18"/>
        <v>0</v>
      </c>
      <c r="AH223" s="12">
        <f t="shared" si="18"/>
        <v>0</v>
      </c>
      <c r="AI223" s="12">
        <f t="shared" si="18"/>
        <v>0</v>
      </c>
      <c r="AJ223" s="12">
        <f t="shared" si="18"/>
        <v>0</v>
      </c>
      <c r="AK223" s="15">
        <f t="shared" si="17"/>
        <v>0</v>
      </c>
      <c r="AL223" s="343">
        <f t="shared" si="17"/>
        <v>0</v>
      </c>
    </row>
    <row r="224" spans="1:38" s="185" customFormat="1" ht="12.75" customHeight="1" x14ac:dyDescent="0.25">
      <c r="A224" s="348">
        <v>1181</v>
      </c>
      <c r="B224" s="338">
        <v>216</v>
      </c>
      <c r="C224" s="239" t="s">
        <v>1442</v>
      </c>
      <c r="D224" s="247">
        <v>0</v>
      </c>
      <c r="E224" s="138">
        <v>0</v>
      </c>
      <c r="F224" s="138">
        <v>0</v>
      </c>
      <c r="G224" s="138">
        <v>0</v>
      </c>
      <c r="H224" s="138">
        <v>0</v>
      </c>
      <c r="I224" s="138">
        <v>0</v>
      </c>
      <c r="J224" s="339">
        <v>0</v>
      </c>
      <c r="K224" s="339">
        <v>0</v>
      </c>
      <c r="L224" s="340">
        <v>0</v>
      </c>
      <c r="M224" s="340">
        <v>0</v>
      </c>
      <c r="N224" s="340">
        <v>0</v>
      </c>
      <c r="O224" s="340">
        <v>0</v>
      </c>
      <c r="P224" s="144">
        <v>0</v>
      </c>
      <c r="Q224" s="341">
        <v>0</v>
      </c>
      <c r="R224" s="342">
        <v>0</v>
      </c>
      <c r="S224" s="340">
        <v>0</v>
      </c>
      <c r="T224" s="340">
        <v>0</v>
      </c>
      <c r="U224" s="340">
        <v>0</v>
      </c>
      <c r="V224" s="340">
        <v>0</v>
      </c>
      <c r="W224" s="340">
        <v>0</v>
      </c>
      <c r="X224" s="343">
        <v>0</v>
      </c>
      <c r="Y224" s="344">
        <f t="shared" si="20"/>
        <v>0</v>
      </c>
      <c r="Z224" s="12">
        <f t="shared" si="19"/>
        <v>0</v>
      </c>
      <c r="AA224" s="12">
        <f t="shared" si="19"/>
        <v>0</v>
      </c>
      <c r="AB224" s="12">
        <f t="shared" si="19"/>
        <v>0</v>
      </c>
      <c r="AC224" s="12">
        <f t="shared" si="19"/>
        <v>0</v>
      </c>
      <c r="AD224" s="15">
        <f t="shared" si="19"/>
        <v>0</v>
      </c>
      <c r="AE224" s="12">
        <f t="shared" si="19"/>
        <v>0</v>
      </c>
      <c r="AF224" s="12">
        <f t="shared" si="18"/>
        <v>0</v>
      </c>
      <c r="AG224" s="12">
        <f t="shared" si="18"/>
        <v>0</v>
      </c>
      <c r="AH224" s="12">
        <f t="shared" si="18"/>
        <v>0</v>
      </c>
      <c r="AI224" s="12">
        <f t="shared" si="18"/>
        <v>0</v>
      </c>
      <c r="AJ224" s="12">
        <f t="shared" si="18"/>
        <v>0</v>
      </c>
      <c r="AK224" s="15">
        <f t="shared" si="17"/>
        <v>0</v>
      </c>
      <c r="AL224" s="343">
        <f t="shared" si="17"/>
        <v>0</v>
      </c>
    </row>
    <row r="225" spans="1:38" s="185" customFormat="1" ht="12.75" customHeight="1" x14ac:dyDescent="0.25">
      <c r="A225" s="337"/>
      <c r="B225" s="338">
        <v>217</v>
      </c>
      <c r="C225" s="239"/>
      <c r="D225" s="240"/>
      <c r="E225" s="138"/>
      <c r="F225" s="138"/>
      <c r="G225" s="138"/>
      <c r="H225" s="138"/>
      <c r="I225" s="138"/>
      <c r="J225" s="339"/>
      <c r="K225" s="339">
        <v>0</v>
      </c>
      <c r="L225" s="340"/>
      <c r="M225" s="340"/>
      <c r="N225" s="340"/>
      <c r="O225" s="340"/>
      <c r="P225" s="144">
        <v>0</v>
      </c>
      <c r="Q225" s="341"/>
      <c r="R225" s="342">
        <v>0</v>
      </c>
      <c r="S225" s="340"/>
      <c r="T225" s="340"/>
      <c r="U225" s="340"/>
      <c r="V225" s="340"/>
      <c r="W225" s="340">
        <v>0</v>
      </c>
      <c r="X225" s="343"/>
      <c r="Y225" s="344">
        <f t="shared" si="20"/>
        <v>0</v>
      </c>
      <c r="Z225" s="12"/>
      <c r="AA225" s="12"/>
      <c r="AB225" s="12"/>
      <c r="AC225" s="12"/>
      <c r="AD225" s="15">
        <f t="shared" si="19"/>
        <v>0</v>
      </c>
      <c r="AE225" s="12"/>
      <c r="AF225" s="12"/>
      <c r="AG225" s="12"/>
      <c r="AH225" s="12"/>
      <c r="AI225" s="12"/>
      <c r="AJ225" s="12"/>
      <c r="AK225" s="15">
        <f t="shared" si="17"/>
        <v>0</v>
      </c>
      <c r="AL225" s="343"/>
    </row>
    <row r="226" spans="1:38" s="185" customFormat="1" ht="12.75" customHeight="1" x14ac:dyDescent="0.25">
      <c r="A226" s="337"/>
      <c r="B226" s="338">
        <v>218</v>
      </c>
      <c r="C226" s="246" t="s">
        <v>1443</v>
      </c>
      <c r="D226" s="247">
        <v>17603.400000000001</v>
      </c>
      <c r="E226" s="144">
        <v>1276.2</v>
      </c>
      <c r="F226" s="144">
        <v>2082</v>
      </c>
      <c r="G226" s="144">
        <v>11483</v>
      </c>
      <c r="H226" s="144">
        <v>940.2</v>
      </c>
      <c r="I226" s="144">
        <v>1432.7</v>
      </c>
      <c r="J226" s="345">
        <v>389.3</v>
      </c>
      <c r="K226" s="345">
        <v>17834.7</v>
      </c>
      <c r="L226" s="144">
        <v>1398.1</v>
      </c>
      <c r="M226" s="144">
        <v>2082</v>
      </c>
      <c r="N226" s="144">
        <v>11483</v>
      </c>
      <c r="O226" s="144">
        <v>940.2</v>
      </c>
      <c r="P226" s="144">
        <v>1542.1</v>
      </c>
      <c r="Q226" s="248">
        <v>389.3</v>
      </c>
      <c r="R226" s="342">
        <v>13028.620499999999</v>
      </c>
      <c r="S226" s="144">
        <v>1239.3445999999999</v>
      </c>
      <c r="T226" s="144">
        <v>1709.2936</v>
      </c>
      <c r="U226" s="144">
        <v>7616.8271999999997</v>
      </c>
      <c r="V226" s="144">
        <v>599.80690000000004</v>
      </c>
      <c r="W226" s="144">
        <v>1501.5721999999998</v>
      </c>
      <c r="X226" s="248">
        <v>361.77600000000001</v>
      </c>
      <c r="Y226" s="344">
        <f t="shared" si="20"/>
        <v>-4806.0795000000016</v>
      </c>
      <c r="Z226" s="15">
        <f t="shared" si="20"/>
        <v>-158.75540000000001</v>
      </c>
      <c r="AA226" s="15">
        <f t="shared" si="20"/>
        <v>-372.70640000000003</v>
      </c>
      <c r="AB226" s="15">
        <f t="shared" si="20"/>
        <v>-3866.1728000000003</v>
      </c>
      <c r="AC226" s="15">
        <f t="shared" si="20"/>
        <v>-340.3931</v>
      </c>
      <c r="AD226" s="15">
        <f t="shared" si="19"/>
        <v>-40.52780000000007</v>
      </c>
      <c r="AE226" s="15">
        <f t="shared" si="19"/>
        <v>-27.524000000000001</v>
      </c>
      <c r="AF226" s="15">
        <f t="shared" ref="AF226:AL256" si="21">IF(K226=0,0,R226/K226*100)</f>
        <v>73.052086662517439</v>
      </c>
      <c r="AG226" s="15">
        <f t="shared" si="21"/>
        <v>88.644918103139972</v>
      </c>
      <c r="AH226" s="15">
        <f t="shared" si="21"/>
        <v>82.098635926993282</v>
      </c>
      <c r="AI226" s="15">
        <f t="shared" si="21"/>
        <v>66.331335016981612</v>
      </c>
      <c r="AJ226" s="15">
        <f t="shared" si="21"/>
        <v>63.795671133801321</v>
      </c>
      <c r="AK226" s="15">
        <f t="shared" si="17"/>
        <v>97.371908436547557</v>
      </c>
      <c r="AL226" s="346">
        <f t="shared" si="17"/>
        <v>92.929874133059343</v>
      </c>
    </row>
    <row r="227" spans="1:38" s="347" customFormat="1" ht="12.75" customHeight="1" x14ac:dyDescent="0.2">
      <c r="A227" s="337"/>
      <c r="B227" s="338">
        <v>219</v>
      </c>
      <c r="C227" s="246" t="s">
        <v>1265</v>
      </c>
      <c r="D227" s="247">
        <v>17603.400000000001</v>
      </c>
      <c r="E227" s="144">
        <v>1276.2</v>
      </c>
      <c r="F227" s="144">
        <v>2082</v>
      </c>
      <c r="G227" s="144">
        <v>11483</v>
      </c>
      <c r="H227" s="144">
        <v>940.2</v>
      </c>
      <c r="I227" s="144">
        <v>1432.7</v>
      </c>
      <c r="J227" s="345">
        <v>389.3</v>
      </c>
      <c r="K227" s="345">
        <v>17834.7</v>
      </c>
      <c r="L227" s="144">
        <v>1398.1</v>
      </c>
      <c r="M227" s="144">
        <v>2082</v>
      </c>
      <c r="N227" s="144">
        <v>11483</v>
      </c>
      <c r="O227" s="144">
        <v>940.2</v>
      </c>
      <c r="P227" s="144">
        <v>1542.1</v>
      </c>
      <c r="Q227" s="248">
        <v>389.3</v>
      </c>
      <c r="R227" s="342">
        <v>13028.620499999999</v>
      </c>
      <c r="S227" s="144">
        <v>1239.3445999999999</v>
      </c>
      <c r="T227" s="144">
        <v>1709.2936</v>
      </c>
      <c r="U227" s="144">
        <v>7616.8271999999997</v>
      </c>
      <c r="V227" s="144">
        <v>599.80690000000004</v>
      </c>
      <c r="W227" s="144">
        <v>1501.5721999999998</v>
      </c>
      <c r="X227" s="248">
        <v>361.77600000000001</v>
      </c>
      <c r="Y227" s="344">
        <f t="shared" si="20"/>
        <v>-4806.0795000000016</v>
      </c>
      <c r="Z227" s="15">
        <f t="shared" si="20"/>
        <v>-158.75540000000001</v>
      </c>
      <c r="AA227" s="15">
        <f t="shared" si="20"/>
        <v>-372.70640000000003</v>
      </c>
      <c r="AB227" s="15">
        <f t="shared" si="20"/>
        <v>-3866.1728000000003</v>
      </c>
      <c r="AC227" s="15">
        <f t="shared" si="20"/>
        <v>-340.3931</v>
      </c>
      <c r="AD227" s="15">
        <f t="shared" si="19"/>
        <v>-40.52780000000007</v>
      </c>
      <c r="AE227" s="15">
        <f t="shared" si="19"/>
        <v>-27.524000000000001</v>
      </c>
      <c r="AF227" s="15">
        <f t="shared" si="21"/>
        <v>73.052086662517439</v>
      </c>
      <c r="AG227" s="15">
        <f t="shared" si="21"/>
        <v>88.644918103139972</v>
      </c>
      <c r="AH227" s="15">
        <f t="shared" si="21"/>
        <v>82.098635926993282</v>
      </c>
      <c r="AI227" s="15">
        <f t="shared" si="21"/>
        <v>66.331335016981612</v>
      </c>
      <c r="AJ227" s="15">
        <f t="shared" si="21"/>
        <v>63.795671133801321</v>
      </c>
      <c r="AK227" s="15">
        <f t="shared" si="17"/>
        <v>97.371908436547557</v>
      </c>
      <c r="AL227" s="346">
        <f t="shared" si="17"/>
        <v>92.929874133059343</v>
      </c>
    </row>
    <row r="228" spans="1:38" s="347" customFormat="1" ht="12.75" customHeight="1" x14ac:dyDescent="0.2">
      <c r="A228" s="337"/>
      <c r="B228" s="338">
        <v>220</v>
      </c>
      <c r="C228" s="246" t="s">
        <v>1266</v>
      </c>
      <c r="D228" s="247">
        <v>0</v>
      </c>
      <c r="E228" s="144">
        <v>0</v>
      </c>
      <c r="F228" s="144">
        <v>0</v>
      </c>
      <c r="G228" s="144">
        <v>0</v>
      </c>
      <c r="H228" s="144">
        <v>0</v>
      </c>
      <c r="I228" s="144">
        <v>0</v>
      </c>
      <c r="J228" s="345">
        <v>0</v>
      </c>
      <c r="K228" s="345">
        <v>0</v>
      </c>
      <c r="L228" s="144">
        <v>0</v>
      </c>
      <c r="M228" s="144">
        <v>0</v>
      </c>
      <c r="N228" s="144">
        <v>0</v>
      </c>
      <c r="O228" s="144">
        <v>0</v>
      </c>
      <c r="P228" s="144">
        <v>0</v>
      </c>
      <c r="Q228" s="248">
        <v>0</v>
      </c>
      <c r="R228" s="342">
        <v>0</v>
      </c>
      <c r="S228" s="144">
        <v>0</v>
      </c>
      <c r="T228" s="144">
        <v>0</v>
      </c>
      <c r="U228" s="144">
        <v>0</v>
      </c>
      <c r="V228" s="144">
        <v>0</v>
      </c>
      <c r="W228" s="144">
        <v>0</v>
      </c>
      <c r="X228" s="248">
        <v>0</v>
      </c>
      <c r="Y228" s="344">
        <f t="shared" si="20"/>
        <v>0</v>
      </c>
      <c r="Z228" s="15">
        <f t="shared" si="20"/>
        <v>0</v>
      </c>
      <c r="AA228" s="15">
        <f t="shared" si="20"/>
        <v>0</v>
      </c>
      <c r="AB228" s="15">
        <f t="shared" si="20"/>
        <v>0</v>
      </c>
      <c r="AC228" s="15">
        <f t="shared" si="20"/>
        <v>0</v>
      </c>
      <c r="AD228" s="15">
        <f t="shared" si="19"/>
        <v>0</v>
      </c>
      <c r="AE228" s="15">
        <f t="shared" si="19"/>
        <v>0</v>
      </c>
      <c r="AF228" s="15">
        <f t="shared" si="21"/>
        <v>0</v>
      </c>
      <c r="AG228" s="15">
        <f t="shared" si="21"/>
        <v>0</v>
      </c>
      <c r="AH228" s="15">
        <f t="shared" si="21"/>
        <v>0</v>
      </c>
      <c r="AI228" s="15">
        <f t="shared" si="21"/>
        <v>0</v>
      </c>
      <c r="AJ228" s="15">
        <f t="shared" si="21"/>
        <v>0</v>
      </c>
      <c r="AK228" s="15">
        <f t="shared" si="17"/>
        <v>0</v>
      </c>
      <c r="AL228" s="346">
        <f t="shared" si="17"/>
        <v>0</v>
      </c>
    </row>
    <row r="229" spans="1:38" s="185" customFormat="1" ht="12.75" customHeight="1" x14ac:dyDescent="0.25">
      <c r="A229" s="348">
        <v>1182</v>
      </c>
      <c r="B229" s="338">
        <v>221</v>
      </c>
      <c r="C229" s="239" t="s">
        <v>1291</v>
      </c>
      <c r="D229" s="247">
        <v>17603.400000000001</v>
      </c>
      <c r="E229" s="138">
        <v>1276.2</v>
      </c>
      <c r="F229" s="138">
        <v>2082</v>
      </c>
      <c r="G229" s="138">
        <v>11483</v>
      </c>
      <c r="H229" s="138">
        <v>940.2</v>
      </c>
      <c r="I229" s="138">
        <v>1432.7</v>
      </c>
      <c r="J229" s="339">
        <v>389.3</v>
      </c>
      <c r="K229" s="339">
        <v>17834.7</v>
      </c>
      <c r="L229" s="340">
        <v>1398.1</v>
      </c>
      <c r="M229" s="340">
        <v>2082</v>
      </c>
      <c r="N229" s="340">
        <v>11483</v>
      </c>
      <c r="O229" s="340">
        <v>940.2</v>
      </c>
      <c r="P229" s="144">
        <v>1542.1</v>
      </c>
      <c r="Q229" s="341">
        <v>389.3</v>
      </c>
      <c r="R229" s="342">
        <v>13028.620499999999</v>
      </c>
      <c r="S229" s="340">
        <v>1239.3445999999999</v>
      </c>
      <c r="T229" s="340">
        <v>1709.2936</v>
      </c>
      <c r="U229" s="340">
        <v>7616.8271999999997</v>
      </c>
      <c r="V229" s="340">
        <v>599.80690000000004</v>
      </c>
      <c r="W229" s="340">
        <v>1501.5721999999998</v>
      </c>
      <c r="X229" s="343">
        <v>361.77600000000001</v>
      </c>
      <c r="Y229" s="344">
        <f t="shared" si="20"/>
        <v>-4806.0795000000016</v>
      </c>
      <c r="Z229" s="12">
        <f t="shared" si="20"/>
        <v>-158.75540000000001</v>
      </c>
      <c r="AA229" s="12">
        <f t="shared" si="20"/>
        <v>-372.70640000000003</v>
      </c>
      <c r="AB229" s="12">
        <f t="shared" si="20"/>
        <v>-3866.1728000000003</v>
      </c>
      <c r="AC229" s="12">
        <f t="shared" si="20"/>
        <v>-340.3931</v>
      </c>
      <c r="AD229" s="15">
        <f t="shared" si="19"/>
        <v>-40.52780000000007</v>
      </c>
      <c r="AE229" s="12">
        <f t="shared" si="19"/>
        <v>-27.524000000000001</v>
      </c>
      <c r="AF229" s="12">
        <f t="shared" si="21"/>
        <v>73.052086662517439</v>
      </c>
      <c r="AG229" s="12">
        <f t="shared" si="21"/>
        <v>88.644918103139972</v>
      </c>
      <c r="AH229" s="12">
        <f t="shared" si="21"/>
        <v>82.098635926993282</v>
      </c>
      <c r="AI229" s="12">
        <f t="shared" si="21"/>
        <v>66.331335016981612</v>
      </c>
      <c r="AJ229" s="12">
        <f t="shared" si="21"/>
        <v>63.795671133801321</v>
      </c>
      <c r="AK229" s="15">
        <f t="shared" si="17"/>
        <v>97.371908436547557</v>
      </c>
      <c r="AL229" s="343">
        <f t="shared" si="17"/>
        <v>92.929874133059343</v>
      </c>
    </row>
    <row r="230" spans="1:38" s="185" customFormat="1" ht="12.75" customHeight="1" x14ac:dyDescent="0.25">
      <c r="A230" s="348">
        <v>1183</v>
      </c>
      <c r="B230" s="338">
        <v>222</v>
      </c>
      <c r="C230" s="239" t="s">
        <v>1444</v>
      </c>
      <c r="D230" s="247">
        <v>0</v>
      </c>
      <c r="E230" s="138">
        <v>0</v>
      </c>
      <c r="F230" s="138">
        <v>0</v>
      </c>
      <c r="G230" s="138">
        <v>0</v>
      </c>
      <c r="H230" s="138">
        <v>0</v>
      </c>
      <c r="I230" s="138">
        <v>0</v>
      </c>
      <c r="J230" s="339">
        <v>0</v>
      </c>
      <c r="K230" s="339">
        <v>0</v>
      </c>
      <c r="L230" s="340">
        <v>0</v>
      </c>
      <c r="M230" s="340">
        <v>0</v>
      </c>
      <c r="N230" s="340">
        <v>0</v>
      </c>
      <c r="O230" s="340">
        <v>0</v>
      </c>
      <c r="P230" s="144">
        <v>0</v>
      </c>
      <c r="Q230" s="341">
        <v>0</v>
      </c>
      <c r="R230" s="342">
        <v>0</v>
      </c>
      <c r="S230" s="340">
        <v>0</v>
      </c>
      <c r="T230" s="340">
        <v>0</v>
      </c>
      <c r="U230" s="340">
        <v>0</v>
      </c>
      <c r="V230" s="340">
        <v>0</v>
      </c>
      <c r="W230" s="340">
        <v>0</v>
      </c>
      <c r="X230" s="343">
        <v>0</v>
      </c>
      <c r="Y230" s="344">
        <f t="shared" si="20"/>
        <v>0</v>
      </c>
      <c r="Z230" s="12">
        <f t="shared" si="20"/>
        <v>0</v>
      </c>
      <c r="AA230" s="12">
        <f t="shared" si="20"/>
        <v>0</v>
      </c>
      <c r="AB230" s="12">
        <f t="shared" si="20"/>
        <v>0</v>
      </c>
      <c r="AC230" s="12">
        <f t="shared" si="20"/>
        <v>0</v>
      </c>
      <c r="AD230" s="15">
        <f t="shared" si="19"/>
        <v>0</v>
      </c>
      <c r="AE230" s="12">
        <f t="shared" si="19"/>
        <v>0</v>
      </c>
      <c r="AF230" s="12">
        <f t="shared" si="21"/>
        <v>0</v>
      </c>
      <c r="AG230" s="12">
        <f t="shared" si="21"/>
        <v>0</v>
      </c>
      <c r="AH230" s="12">
        <f t="shared" si="21"/>
        <v>0</v>
      </c>
      <c r="AI230" s="12">
        <f t="shared" si="21"/>
        <v>0</v>
      </c>
      <c r="AJ230" s="12">
        <f t="shared" si="21"/>
        <v>0</v>
      </c>
      <c r="AK230" s="15">
        <f t="shared" si="17"/>
        <v>0</v>
      </c>
      <c r="AL230" s="343">
        <f t="shared" si="17"/>
        <v>0</v>
      </c>
    </row>
    <row r="231" spans="1:38" s="185" customFormat="1" ht="12.75" customHeight="1" x14ac:dyDescent="0.25">
      <c r="A231" s="348">
        <v>1184</v>
      </c>
      <c r="B231" s="338">
        <v>223</v>
      </c>
      <c r="C231" s="239" t="s">
        <v>1390</v>
      </c>
      <c r="D231" s="247">
        <v>0</v>
      </c>
      <c r="E231" s="138">
        <v>0</v>
      </c>
      <c r="F231" s="138">
        <v>0</v>
      </c>
      <c r="G231" s="138">
        <v>0</v>
      </c>
      <c r="H231" s="138">
        <v>0</v>
      </c>
      <c r="I231" s="138">
        <v>0</v>
      </c>
      <c r="J231" s="339">
        <v>0</v>
      </c>
      <c r="K231" s="339">
        <v>0</v>
      </c>
      <c r="L231" s="340">
        <v>0</v>
      </c>
      <c r="M231" s="340">
        <v>0</v>
      </c>
      <c r="N231" s="340">
        <v>0</v>
      </c>
      <c r="O231" s="340">
        <v>0</v>
      </c>
      <c r="P231" s="144">
        <v>0</v>
      </c>
      <c r="Q231" s="341">
        <v>0</v>
      </c>
      <c r="R231" s="342">
        <v>0</v>
      </c>
      <c r="S231" s="340">
        <v>0</v>
      </c>
      <c r="T231" s="340">
        <v>0</v>
      </c>
      <c r="U231" s="340">
        <v>0</v>
      </c>
      <c r="V231" s="340">
        <v>0</v>
      </c>
      <c r="W231" s="340">
        <v>0</v>
      </c>
      <c r="X231" s="343">
        <v>0</v>
      </c>
      <c r="Y231" s="344">
        <f t="shared" si="20"/>
        <v>0</v>
      </c>
      <c r="Z231" s="12">
        <f t="shared" si="20"/>
        <v>0</v>
      </c>
      <c r="AA231" s="12">
        <f t="shared" si="20"/>
        <v>0</v>
      </c>
      <c r="AB231" s="12">
        <f t="shared" si="20"/>
        <v>0</v>
      </c>
      <c r="AC231" s="12">
        <f t="shared" si="20"/>
        <v>0</v>
      </c>
      <c r="AD231" s="15">
        <f t="shared" si="20"/>
        <v>0</v>
      </c>
      <c r="AE231" s="12">
        <f t="shared" si="20"/>
        <v>0</v>
      </c>
      <c r="AF231" s="12">
        <f t="shared" si="21"/>
        <v>0</v>
      </c>
      <c r="AG231" s="12">
        <f t="shared" si="21"/>
        <v>0</v>
      </c>
      <c r="AH231" s="12">
        <f t="shared" si="21"/>
        <v>0</v>
      </c>
      <c r="AI231" s="12">
        <f t="shared" si="21"/>
        <v>0</v>
      </c>
      <c r="AJ231" s="12">
        <f t="shared" si="21"/>
        <v>0</v>
      </c>
      <c r="AK231" s="15">
        <f t="shared" si="17"/>
        <v>0</v>
      </c>
      <c r="AL231" s="343">
        <f t="shared" si="17"/>
        <v>0</v>
      </c>
    </row>
    <row r="232" spans="1:38" s="185" customFormat="1" ht="12.75" customHeight="1" x14ac:dyDescent="0.25">
      <c r="A232" s="348">
        <v>1197</v>
      </c>
      <c r="B232" s="338">
        <v>224</v>
      </c>
      <c r="C232" s="239" t="s">
        <v>1445</v>
      </c>
      <c r="D232" s="247">
        <v>0</v>
      </c>
      <c r="E232" s="138">
        <v>0</v>
      </c>
      <c r="F232" s="138">
        <v>0</v>
      </c>
      <c r="G232" s="138">
        <v>0</v>
      </c>
      <c r="H232" s="138">
        <v>0</v>
      </c>
      <c r="I232" s="138">
        <v>0</v>
      </c>
      <c r="J232" s="339">
        <v>0</v>
      </c>
      <c r="K232" s="339">
        <v>0</v>
      </c>
      <c r="L232" s="340">
        <v>0</v>
      </c>
      <c r="M232" s="340">
        <v>0</v>
      </c>
      <c r="N232" s="340">
        <v>0</v>
      </c>
      <c r="O232" s="340">
        <v>0</v>
      </c>
      <c r="P232" s="144">
        <v>0</v>
      </c>
      <c r="Q232" s="341">
        <v>0</v>
      </c>
      <c r="R232" s="342">
        <v>0</v>
      </c>
      <c r="S232" s="340">
        <v>0</v>
      </c>
      <c r="T232" s="340">
        <v>0</v>
      </c>
      <c r="U232" s="340">
        <v>0</v>
      </c>
      <c r="V232" s="340">
        <v>0</v>
      </c>
      <c r="W232" s="340">
        <v>0</v>
      </c>
      <c r="X232" s="343">
        <v>0</v>
      </c>
      <c r="Y232" s="344">
        <f t="shared" si="20"/>
        <v>0</v>
      </c>
      <c r="Z232" s="12">
        <f t="shared" si="20"/>
        <v>0</v>
      </c>
      <c r="AA232" s="12">
        <f t="shared" si="20"/>
        <v>0</v>
      </c>
      <c r="AB232" s="12">
        <f t="shared" si="20"/>
        <v>0</v>
      </c>
      <c r="AC232" s="12">
        <f t="shared" si="20"/>
        <v>0</v>
      </c>
      <c r="AD232" s="15">
        <f t="shared" si="20"/>
        <v>0</v>
      </c>
      <c r="AE232" s="12">
        <f t="shared" si="20"/>
        <v>0</v>
      </c>
      <c r="AF232" s="12">
        <f t="shared" si="21"/>
        <v>0</v>
      </c>
      <c r="AG232" s="12">
        <f t="shared" si="21"/>
        <v>0</v>
      </c>
      <c r="AH232" s="12">
        <f t="shared" si="21"/>
        <v>0</v>
      </c>
      <c r="AI232" s="12">
        <f t="shared" si="21"/>
        <v>0</v>
      </c>
      <c r="AJ232" s="12">
        <f t="shared" si="21"/>
        <v>0</v>
      </c>
      <c r="AK232" s="15">
        <f t="shared" si="17"/>
        <v>0</v>
      </c>
      <c r="AL232" s="343">
        <f t="shared" si="17"/>
        <v>0</v>
      </c>
    </row>
    <row r="233" spans="1:38" s="185" customFormat="1" ht="12.75" customHeight="1" x14ac:dyDescent="0.25">
      <c r="A233" s="348">
        <v>1198</v>
      </c>
      <c r="B233" s="338">
        <v>225</v>
      </c>
      <c r="C233" s="239" t="s">
        <v>1443</v>
      </c>
      <c r="D233" s="247">
        <v>0</v>
      </c>
      <c r="E233" s="138">
        <v>0</v>
      </c>
      <c r="F233" s="138">
        <v>0</v>
      </c>
      <c r="G233" s="138">
        <v>0</v>
      </c>
      <c r="H233" s="138">
        <v>0</v>
      </c>
      <c r="I233" s="138">
        <v>0</v>
      </c>
      <c r="J233" s="339">
        <v>0</v>
      </c>
      <c r="K233" s="339">
        <v>0</v>
      </c>
      <c r="L233" s="340">
        <v>0</v>
      </c>
      <c r="M233" s="340">
        <v>0</v>
      </c>
      <c r="N233" s="340">
        <v>0</v>
      </c>
      <c r="O233" s="340">
        <v>0</v>
      </c>
      <c r="P233" s="144">
        <v>0</v>
      </c>
      <c r="Q233" s="341">
        <v>0</v>
      </c>
      <c r="R233" s="342">
        <v>0</v>
      </c>
      <c r="S233" s="340">
        <v>0</v>
      </c>
      <c r="T233" s="340">
        <v>0</v>
      </c>
      <c r="U233" s="340">
        <v>0</v>
      </c>
      <c r="V233" s="340">
        <v>0</v>
      </c>
      <c r="W233" s="340">
        <v>0</v>
      </c>
      <c r="X233" s="343">
        <v>0</v>
      </c>
      <c r="Y233" s="344">
        <f t="shared" si="20"/>
        <v>0</v>
      </c>
      <c r="Z233" s="12">
        <f t="shared" si="20"/>
        <v>0</v>
      </c>
      <c r="AA233" s="12">
        <f t="shared" si="20"/>
        <v>0</v>
      </c>
      <c r="AB233" s="12">
        <f t="shared" si="20"/>
        <v>0</v>
      </c>
      <c r="AC233" s="12">
        <f t="shared" si="20"/>
        <v>0</v>
      </c>
      <c r="AD233" s="15">
        <f t="shared" si="20"/>
        <v>0</v>
      </c>
      <c r="AE233" s="12">
        <f t="shared" si="20"/>
        <v>0</v>
      </c>
      <c r="AF233" s="12">
        <f t="shared" si="21"/>
        <v>0</v>
      </c>
      <c r="AG233" s="12">
        <f t="shared" si="21"/>
        <v>0</v>
      </c>
      <c r="AH233" s="12">
        <f t="shared" si="21"/>
        <v>0</v>
      </c>
      <c r="AI233" s="12">
        <f t="shared" si="21"/>
        <v>0</v>
      </c>
      <c r="AJ233" s="12">
        <f t="shared" si="21"/>
        <v>0</v>
      </c>
      <c r="AK233" s="15">
        <f t="shared" si="17"/>
        <v>0</v>
      </c>
      <c r="AL233" s="343">
        <f t="shared" si="17"/>
        <v>0</v>
      </c>
    </row>
    <row r="234" spans="1:38" s="185" customFormat="1" ht="12.75" customHeight="1" x14ac:dyDescent="0.25">
      <c r="A234" s="348">
        <v>1185</v>
      </c>
      <c r="B234" s="338">
        <v>226</v>
      </c>
      <c r="C234" s="239" t="s">
        <v>1446</v>
      </c>
      <c r="D234" s="247">
        <v>0</v>
      </c>
      <c r="E234" s="138">
        <v>0</v>
      </c>
      <c r="F234" s="138">
        <v>0</v>
      </c>
      <c r="G234" s="138">
        <v>0</v>
      </c>
      <c r="H234" s="138">
        <v>0</v>
      </c>
      <c r="I234" s="138">
        <v>0</v>
      </c>
      <c r="J234" s="339">
        <v>0</v>
      </c>
      <c r="K234" s="339">
        <v>0</v>
      </c>
      <c r="L234" s="340">
        <v>0</v>
      </c>
      <c r="M234" s="340">
        <v>0</v>
      </c>
      <c r="N234" s="340">
        <v>0</v>
      </c>
      <c r="O234" s="340">
        <v>0</v>
      </c>
      <c r="P234" s="144">
        <v>0</v>
      </c>
      <c r="Q234" s="341">
        <v>0</v>
      </c>
      <c r="R234" s="342">
        <v>0</v>
      </c>
      <c r="S234" s="340">
        <v>0</v>
      </c>
      <c r="T234" s="340">
        <v>0</v>
      </c>
      <c r="U234" s="340">
        <v>0</v>
      </c>
      <c r="V234" s="340">
        <v>0</v>
      </c>
      <c r="W234" s="340">
        <v>0</v>
      </c>
      <c r="X234" s="343">
        <v>0</v>
      </c>
      <c r="Y234" s="344">
        <f t="shared" si="20"/>
        <v>0</v>
      </c>
      <c r="Z234" s="12">
        <f t="shared" si="20"/>
        <v>0</v>
      </c>
      <c r="AA234" s="12">
        <f t="shared" si="20"/>
        <v>0</v>
      </c>
      <c r="AB234" s="12">
        <f t="shared" si="20"/>
        <v>0</v>
      </c>
      <c r="AC234" s="12">
        <f t="shared" si="20"/>
        <v>0</v>
      </c>
      <c r="AD234" s="15">
        <f t="shared" si="20"/>
        <v>0</v>
      </c>
      <c r="AE234" s="12">
        <f t="shared" si="20"/>
        <v>0</v>
      </c>
      <c r="AF234" s="12">
        <f t="shared" si="21"/>
        <v>0</v>
      </c>
      <c r="AG234" s="12">
        <f t="shared" si="21"/>
        <v>0</v>
      </c>
      <c r="AH234" s="12">
        <f t="shared" si="21"/>
        <v>0</v>
      </c>
      <c r="AI234" s="12">
        <f t="shared" si="21"/>
        <v>0</v>
      </c>
      <c r="AJ234" s="12">
        <f t="shared" si="21"/>
        <v>0</v>
      </c>
      <c r="AK234" s="15">
        <f t="shared" si="17"/>
        <v>0</v>
      </c>
      <c r="AL234" s="343">
        <f t="shared" si="17"/>
        <v>0</v>
      </c>
    </row>
    <row r="235" spans="1:38" s="185" customFormat="1" ht="12.75" customHeight="1" x14ac:dyDescent="0.25">
      <c r="A235" s="348">
        <v>1186</v>
      </c>
      <c r="B235" s="338">
        <v>227</v>
      </c>
      <c r="C235" s="239" t="s">
        <v>1447</v>
      </c>
      <c r="D235" s="247">
        <v>0</v>
      </c>
      <c r="E235" s="138">
        <v>0</v>
      </c>
      <c r="F235" s="138">
        <v>0</v>
      </c>
      <c r="G235" s="138">
        <v>0</v>
      </c>
      <c r="H235" s="138">
        <v>0</v>
      </c>
      <c r="I235" s="138">
        <v>0</v>
      </c>
      <c r="J235" s="339">
        <v>0</v>
      </c>
      <c r="K235" s="339">
        <v>0</v>
      </c>
      <c r="L235" s="340">
        <v>0</v>
      </c>
      <c r="M235" s="340">
        <v>0</v>
      </c>
      <c r="N235" s="340">
        <v>0</v>
      </c>
      <c r="O235" s="340">
        <v>0</v>
      </c>
      <c r="P235" s="144">
        <v>0</v>
      </c>
      <c r="Q235" s="341">
        <v>0</v>
      </c>
      <c r="R235" s="342">
        <v>0</v>
      </c>
      <c r="S235" s="340">
        <v>0</v>
      </c>
      <c r="T235" s="340">
        <v>0</v>
      </c>
      <c r="U235" s="340">
        <v>0</v>
      </c>
      <c r="V235" s="340">
        <v>0</v>
      </c>
      <c r="W235" s="340">
        <v>0</v>
      </c>
      <c r="X235" s="343">
        <v>0</v>
      </c>
      <c r="Y235" s="344">
        <f t="shared" si="20"/>
        <v>0</v>
      </c>
      <c r="Z235" s="12">
        <f t="shared" si="20"/>
        <v>0</v>
      </c>
      <c r="AA235" s="12">
        <f t="shared" si="20"/>
        <v>0</v>
      </c>
      <c r="AB235" s="12">
        <f t="shared" si="20"/>
        <v>0</v>
      </c>
      <c r="AC235" s="12">
        <f t="shared" si="20"/>
        <v>0</v>
      </c>
      <c r="AD235" s="15">
        <f t="shared" si="20"/>
        <v>0</v>
      </c>
      <c r="AE235" s="12">
        <f t="shared" si="20"/>
        <v>0</v>
      </c>
      <c r="AF235" s="12">
        <f t="shared" si="21"/>
        <v>0</v>
      </c>
      <c r="AG235" s="12">
        <f t="shared" si="21"/>
        <v>0</v>
      </c>
      <c r="AH235" s="12">
        <f t="shared" si="21"/>
        <v>0</v>
      </c>
      <c r="AI235" s="12">
        <f t="shared" si="21"/>
        <v>0</v>
      </c>
      <c r="AJ235" s="12">
        <f t="shared" si="21"/>
        <v>0</v>
      </c>
      <c r="AK235" s="15">
        <f t="shared" si="17"/>
        <v>0</v>
      </c>
      <c r="AL235" s="343">
        <f t="shared" si="17"/>
        <v>0</v>
      </c>
    </row>
    <row r="236" spans="1:38" s="185" customFormat="1" ht="12.75" customHeight="1" x14ac:dyDescent="0.25">
      <c r="A236" s="348">
        <v>1189</v>
      </c>
      <c r="B236" s="338">
        <v>228</v>
      </c>
      <c r="C236" s="239" t="s">
        <v>1448</v>
      </c>
      <c r="D236" s="247">
        <v>0</v>
      </c>
      <c r="E236" s="138">
        <v>0</v>
      </c>
      <c r="F236" s="138">
        <v>0</v>
      </c>
      <c r="G236" s="138">
        <v>0</v>
      </c>
      <c r="H236" s="138">
        <v>0</v>
      </c>
      <c r="I236" s="138">
        <v>0</v>
      </c>
      <c r="J236" s="339">
        <v>0</v>
      </c>
      <c r="K236" s="339">
        <v>0</v>
      </c>
      <c r="L236" s="340">
        <v>0</v>
      </c>
      <c r="M236" s="340">
        <v>0</v>
      </c>
      <c r="N236" s="340">
        <v>0</v>
      </c>
      <c r="O236" s="340">
        <v>0</v>
      </c>
      <c r="P236" s="144">
        <v>0</v>
      </c>
      <c r="Q236" s="341">
        <v>0</v>
      </c>
      <c r="R236" s="342">
        <v>0</v>
      </c>
      <c r="S236" s="340">
        <v>0</v>
      </c>
      <c r="T236" s="340">
        <v>0</v>
      </c>
      <c r="U236" s="340">
        <v>0</v>
      </c>
      <c r="V236" s="340">
        <v>0</v>
      </c>
      <c r="W236" s="340">
        <v>0</v>
      </c>
      <c r="X236" s="343">
        <v>0</v>
      </c>
      <c r="Y236" s="344">
        <f t="shared" si="20"/>
        <v>0</v>
      </c>
      <c r="Z236" s="12">
        <f t="shared" si="20"/>
        <v>0</v>
      </c>
      <c r="AA236" s="12">
        <f t="shared" si="20"/>
        <v>0</v>
      </c>
      <c r="AB236" s="12">
        <f t="shared" si="20"/>
        <v>0</v>
      </c>
      <c r="AC236" s="12">
        <f t="shared" si="20"/>
        <v>0</v>
      </c>
      <c r="AD236" s="15">
        <f t="shared" si="20"/>
        <v>0</v>
      </c>
      <c r="AE236" s="12">
        <f t="shared" si="20"/>
        <v>0</v>
      </c>
      <c r="AF236" s="12">
        <f t="shared" si="21"/>
        <v>0</v>
      </c>
      <c r="AG236" s="12">
        <f t="shared" si="21"/>
        <v>0</v>
      </c>
      <c r="AH236" s="12">
        <f t="shared" si="21"/>
        <v>0</v>
      </c>
      <c r="AI236" s="12">
        <f t="shared" si="21"/>
        <v>0</v>
      </c>
      <c r="AJ236" s="12">
        <f t="shared" si="21"/>
        <v>0</v>
      </c>
      <c r="AK236" s="15">
        <f t="shared" si="17"/>
        <v>0</v>
      </c>
      <c r="AL236" s="343">
        <f t="shared" si="17"/>
        <v>0</v>
      </c>
    </row>
    <row r="237" spans="1:38" s="185" customFormat="1" ht="12.75" customHeight="1" x14ac:dyDescent="0.25">
      <c r="A237" s="348">
        <v>1187</v>
      </c>
      <c r="B237" s="338">
        <v>229</v>
      </c>
      <c r="C237" s="239" t="s">
        <v>1449</v>
      </c>
      <c r="D237" s="247">
        <v>0</v>
      </c>
      <c r="E237" s="138">
        <v>0</v>
      </c>
      <c r="F237" s="138">
        <v>0</v>
      </c>
      <c r="G237" s="138">
        <v>0</v>
      </c>
      <c r="H237" s="138">
        <v>0</v>
      </c>
      <c r="I237" s="138">
        <v>0</v>
      </c>
      <c r="J237" s="339">
        <v>0</v>
      </c>
      <c r="K237" s="339">
        <v>0</v>
      </c>
      <c r="L237" s="340">
        <v>0</v>
      </c>
      <c r="M237" s="340">
        <v>0</v>
      </c>
      <c r="N237" s="340">
        <v>0</v>
      </c>
      <c r="O237" s="340">
        <v>0</v>
      </c>
      <c r="P237" s="144">
        <v>0</v>
      </c>
      <c r="Q237" s="341">
        <v>0</v>
      </c>
      <c r="R237" s="342">
        <v>0</v>
      </c>
      <c r="S237" s="340">
        <v>0</v>
      </c>
      <c r="T237" s="340">
        <v>0</v>
      </c>
      <c r="U237" s="340">
        <v>0</v>
      </c>
      <c r="V237" s="340">
        <v>0</v>
      </c>
      <c r="W237" s="340">
        <v>0</v>
      </c>
      <c r="X237" s="343">
        <v>0</v>
      </c>
      <c r="Y237" s="344">
        <f t="shared" si="20"/>
        <v>0</v>
      </c>
      <c r="Z237" s="12">
        <f t="shared" si="20"/>
        <v>0</v>
      </c>
      <c r="AA237" s="12">
        <f t="shared" si="20"/>
        <v>0</v>
      </c>
      <c r="AB237" s="12">
        <f t="shared" si="20"/>
        <v>0</v>
      </c>
      <c r="AC237" s="12">
        <f t="shared" si="20"/>
        <v>0</v>
      </c>
      <c r="AD237" s="15">
        <f t="shared" si="20"/>
        <v>0</v>
      </c>
      <c r="AE237" s="12">
        <f t="shared" si="20"/>
        <v>0</v>
      </c>
      <c r="AF237" s="12">
        <f t="shared" si="21"/>
        <v>0</v>
      </c>
      <c r="AG237" s="12">
        <f t="shared" si="21"/>
        <v>0</v>
      </c>
      <c r="AH237" s="12">
        <f t="shared" si="21"/>
        <v>0</v>
      </c>
      <c r="AI237" s="12">
        <f t="shared" si="21"/>
        <v>0</v>
      </c>
      <c r="AJ237" s="12">
        <f t="shared" si="21"/>
        <v>0</v>
      </c>
      <c r="AK237" s="15">
        <f t="shared" si="17"/>
        <v>0</v>
      </c>
      <c r="AL237" s="343">
        <f t="shared" si="17"/>
        <v>0</v>
      </c>
    </row>
    <row r="238" spans="1:38" s="185" customFormat="1" ht="12.75" customHeight="1" x14ac:dyDescent="0.25">
      <c r="A238" s="348">
        <v>1188</v>
      </c>
      <c r="B238" s="338">
        <v>230</v>
      </c>
      <c r="C238" s="239" t="s">
        <v>1450</v>
      </c>
      <c r="D238" s="247">
        <v>0</v>
      </c>
      <c r="E238" s="138">
        <v>0</v>
      </c>
      <c r="F238" s="138">
        <v>0</v>
      </c>
      <c r="G238" s="138">
        <v>0</v>
      </c>
      <c r="H238" s="138">
        <v>0</v>
      </c>
      <c r="I238" s="138">
        <v>0</v>
      </c>
      <c r="J238" s="339">
        <v>0</v>
      </c>
      <c r="K238" s="339">
        <v>0</v>
      </c>
      <c r="L238" s="340">
        <v>0</v>
      </c>
      <c r="M238" s="340">
        <v>0</v>
      </c>
      <c r="N238" s="340">
        <v>0</v>
      </c>
      <c r="O238" s="340">
        <v>0</v>
      </c>
      <c r="P238" s="144">
        <v>0</v>
      </c>
      <c r="Q238" s="341">
        <v>0</v>
      </c>
      <c r="R238" s="342">
        <v>0</v>
      </c>
      <c r="S238" s="340">
        <v>0</v>
      </c>
      <c r="T238" s="340">
        <v>0</v>
      </c>
      <c r="U238" s="340">
        <v>0</v>
      </c>
      <c r="V238" s="340">
        <v>0</v>
      </c>
      <c r="W238" s="340">
        <v>0</v>
      </c>
      <c r="X238" s="343">
        <v>0</v>
      </c>
      <c r="Y238" s="344">
        <f t="shared" si="20"/>
        <v>0</v>
      </c>
      <c r="Z238" s="12">
        <f t="shared" si="20"/>
        <v>0</v>
      </c>
      <c r="AA238" s="12">
        <f t="shared" si="20"/>
        <v>0</v>
      </c>
      <c r="AB238" s="12">
        <f t="shared" si="20"/>
        <v>0</v>
      </c>
      <c r="AC238" s="12">
        <f t="shared" si="20"/>
        <v>0</v>
      </c>
      <c r="AD238" s="15">
        <f t="shared" si="20"/>
        <v>0</v>
      </c>
      <c r="AE238" s="12">
        <f t="shared" si="20"/>
        <v>0</v>
      </c>
      <c r="AF238" s="12">
        <f t="shared" si="21"/>
        <v>0</v>
      </c>
      <c r="AG238" s="12">
        <f t="shared" si="21"/>
        <v>0</v>
      </c>
      <c r="AH238" s="12">
        <f t="shared" si="21"/>
        <v>0</v>
      </c>
      <c r="AI238" s="12">
        <f t="shared" si="21"/>
        <v>0</v>
      </c>
      <c r="AJ238" s="12">
        <f t="shared" si="21"/>
        <v>0</v>
      </c>
      <c r="AK238" s="15">
        <f t="shared" si="17"/>
        <v>0</v>
      </c>
      <c r="AL238" s="343">
        <f t="shared" si="17"/>
        <v>0</v>
      </c>
    </row>
    <row r="239" spans="1:38" s="185" customFormat="1" ht="12.75" customHeight="1" x14ac:dyDescent="0.25">
      <c r="A239" s="348">
        <v>1191</v>
      </c>
      <c r="B239" s="338">
        <v>231</v>
      </c>
      <c r="C239" s="239" t="s">
        <v>1451</v>
      </c>
      <c r="D239" s="247">
        <v>0</v>
      </c>
      <c r="E239" s="138">
        <v>0</v>
      </c>
      <c r="F239" s="138">
        <v>0</v>
      </c>
      <c r="G239" s="138">
        <v>0</v>
      </c>
      <c r="H239" s="138">
        <v>0</v>
      </c>
      <c r="I239" s="138">
        <v>0</v>
      </c>
      <c r="J239" s="339">
        <v>0</v>
      </c>
      <c r="K239" s="339">
        <v>0</v>
      </c>
      <c r="L239" s="340">
        <v>0</v>
      </c>
      <c r="M239" s="340">
        <v>0</v>
      </c>
      <c r="N239" s="340">
        <v>0</v>
      </c>
      <c r="O239" s="340">
        <v>0</v>
      </c>
      <c r="P239" s="144">
        <v>0</v>
      </c>
      <c r="Q239" s="341">
        <v>0</v>
      </c>
      <c r="R239" s="342">
        <v>0</v>
      </c>
      <c r="S239" s="340">
        <v>0</v>
      </c>
      <c r="T239" s="340">
        <v>0</v>
      </c>
      <c r="U239" s="340">
        <v>0</v>
      </c>
      <c r="V239" s="340">
        <v>0</v>
      </c>
      <c r="W239" s="340">
        <v>0</v>
      </c>
      <c r="X239" s="343">
        <v>0</v>
      </c>
      <c r="Y239" s="344">
        <f t="shared" si="20"/>
        <v>0</v>
      </c>
      <c r="Z239" s="12">
        <f t="shared" si="20"/>
        <v>0</v>
      </c>
      <c r="AA239" s="12">
        <f t="shared" si="20"/>
        <v>0</v>
      </c>
      <c r="AB239" s="12">
        <f t="shared" si="20"/>
        <v>0</v>
      </c>
      <c r="AC239" s="12">
        <f t="shared" si="20"/>
        <v>0</v>
      </c>
      <c r="AD239" s="15">
        <f t="shared" si="20"/>
        <v>0</v>
      </c>
      <c r="AE239" s="12">
        <f t="shared" si="20"/>
        <v>0</v>
      </c>
      <c r="AF239" s="12">
        <f t="shared" si="21"/>
        <v>0</v>
      </c>
      <c r="AG239" s="12">
        <f t="shared" si="21"/>
        <v>0</v>
      </c>
      <c r="AH239" s="12">
        <f t="shared" si="21"/>
        <v>0</v>
      </c>
      <c r="AI239" s="12">
        <f t="shared" si="21"/>
        <v>0</v>
      </c>
      <c r="AJ239" s="12">
        <f t="shared" si="21"/>
        <v>0</v>
      </c>
      <c r="AK239" s="15">
        <f t="shared" si="17"/>
        <v>0</v>
      </c>
      <c r="AL239" s="343">
        <f t="shared" si="17"/>
        <v>0</v>
      </c>
    </row>
    <row r="240" spans="1:38" s="185" customFormat="1" ht="12.75" customHeight="1" x14ac:dyDescent="0.25">
      <c r="A240" s="348">
        <v>1190</v>
      </c>
      <c r="B240" s="338">
        <v>232</v>
      </c>
      <c r="C240" s="239" t="s">
        <v>1452</v>
      </c>
      <c r="D240" s="247">
        <v>0</v>
      </c>
      <c r="E240" s="138">
        <v>0</v>
      </c>
      <c r="F240" s="138">
        <v>0</v>
      </c>
      <c r="G240" s="138">
        <v>0</v>
      </c>
      <c r="H240" s="138">
        <v>0</v>
      </c>
      <c r="I240" s="138">
        <v>0</v>
      </c>
      <c r="J240" s="339">
        <v>0</v>
      </c>
      <c r="K240" s="339">
        <v>0</v>
      </c>
      <c r="L240" s="340">
        <v>0</v>
      </c>
      <c r="M240" s="340">
        <v>0</v>
      </c>
      <c r="N240" s="340">
        <v>0</v>
      </c>
      <c r="O240" s="340">
        <v>0</v>
      </c>
      <c r="P240" s="144">
        <v>0</v>
      </c>
      <c r="Q240" s="341">
        <v>0</v>
      </c>
      <c r="R240" s="342">
        <v>0</v>
      </c>
      <c r="S240" s="340">
        <v>0</v>
      </c>
      <c r="T240" s="340">
        <v>0</v>
      </c>
      <c r="U240" s="340">
        <v>0</v>
      </c>
      <c r="V240" s="340">
        <v>0</v>
      </c>
      <c r="W240" s="340">
        <v>0</v>
      </c>
      <c r="X240" s="343">
        <v>0</v>
      </c>
      <c r="Y240" s="344">
        <f t="shared" si="20"/>
        <v>0</v>
      </c>
      <c r="Z240" s="12">
        <f t="shared" si="20"/>
        <v>0</v>
      </c>
      <c r="AA240" s="12">
        <f t="shared" si="20"/>
        <v>0</v>
      </c>
      <c r="AB240" s="12">
        <f t="shared" si="20"/>
        <v>0</v>
      </c>
      <c r="AC240" s="12">
        <f t="shared" si="20"/>
        <v>0</v>
      </c>
      <c r="AD240" s="15">
        <f t="shared" si="20"/>
        <v>0</v>
      </c>
      <c r="AE240" s="12">
        <f t="shared" si="20"/>
        <v>0</v>
      </c>
      <c r="AF240" s="12">
        <f t="shared" si="21"/>
        <v>0</v>
      </c>
      <c r="AG240" s="12">
        <f t="shared" si="21"/>
        <v>0</v>
      </c>
      <c r="AH240" s="12">
        <f t="shared" si="21"/>
        <v>0</v>
      </c>
      <c r="AI240" s="12">
        <f t="shared" si="21"/>
        <v>0</v>
      </c>
      <c r="AJ240" s="12">
        <f t="shared" si="21"/>
        <v>0</v>
      </c>
      <c r="AK240" s="15">
        <f t="shared" si="17"/>
        <v>0</v>
      </c>
      <c r="AL240" s="343">
        <f t="shared" si="17"/>
        <v>0</v>
      </c>
    </row>
    <row r="241" spans="1:38" s="185" customFormat="1" ht="12.75" customHeight="1" x14ac:dyDescent="0.25">
      <c r="A241" s="348">
        <v>1192</v>
      </c>
      <c r="B241" s="338">
        <v>233</v>
      </c>
      <c r="C241" s="239" t="s">
        <v>1453</v>
      </c>
      <c r="D241" s="247">
        <v>0</v>
      </c>
      <c r="E241" s="138">
        <v>0</v>
      </c>
      <c r="F241" s="138">
        <v>0</v>
      </c>
      <c r="G241" s="138">
        <v>0</v>
      </c>
      <c r="H241" s="138">
        <v>0</v>
      </c>
      <c r="I241" s="138">
        <v>0</v>
      </c>
      <c r="J241" s="339">
        <v>0</v>
      </c>
      <c r="K241" s="339">
        <v>0</v>
      </c>
      <c r="L241" s="340">
        <v>0</v>
      </c>
      <c r="M241" s="340">
        <v>0</v>
      </c>
      <c r="N241" s="340">
        <v>0</v>
      </c>
      <c r="O241" s="340">
        <v>0</v>
      </c>
      <c r="P241" s="144">
        <v>0</v>
      </c>
      <c r="Q241" s="341">
        <v>0</v>
      </c>
      <c r="R241" s="342">
        <v>0</v>
      </c>
      <c r="S241" s="340">
        <v>0</v>
      </c>
      <c r="T241" s="340">
        <v>0</v>
      </c>
      <c r="U241" s="340">
        <v>0</v>
      </c>
      <c r="V241" s="340">
        <v>0</v>
      </c>
      <c r="W241" s="340">
        <v>0</v>
      </c>
      <c r="X241" s="343">
        <v>0</v>
      </c>
      <c r="Y241" s="344">
        <f t="shared" si="20"/>
        <v>0</v>
      </c>
      <c r="Z241" s="12">
        <f t="shared" si="20"/>
        <v>0</v>
      </c>
      <c r="AA241" s="12">
        <f t="shared" si="20"/>
        <v>0</v>
      </c>
      <c r="AB241" s="12">
        <f t="shared" si="20"/>
        <v>0</v>
      </c>
      <c r="AC241" s="12">
        <f t="shared" si="20"/>
        <v>0</v>
      </c>
      <c r="AD241" s="15">
        <f t="shared" si="20"/>
        <v>0</v>
      </c>
      <c r="AE241" s="12">
        <f t="shared" si="20"/>
        <v>0</v>
      </c>
      <c r="AF241" s="12">
        <f t="shared" si="21"/>
        <v>0</v>
      </c>
      <c r="AG241" s="12">
        <f t="shared" si="21"/>
        <v>0</v>
      </c>
      <c r="AH241" s="12">
        <f t="shared" si="21"/>
        <v>0</v>
      </c>
      <c r="AI241" s="12">
        <f t="shared" si="21"/>
        <v>0</v>
      </c>
      <c r="AJ241" s="12">
        <f t="shared" si="21"/>
        <v>0</v>
      </c>
      <c r="AK241" s="15">
        <f t="shared" si="17"/>
        <v>0</v>
      </c>
      <c r="AL241" s="343">
        <f t="shared" si="17"/>
        <v>0</v>
      </c>
    </row>
    <row r="242" spans="1:38" s="185" customFormat="1" ht="12.75" customHeight="1" x14ac:dyDescent="0.25">
      <c r="A242" s="348">
        <v>1193</v>
      </c>
      <c r="B242" s="338">
        <v>234</v>
      </c>
      <c r="C242" s="239" t="s">
        <v>1454</v>
      </c>
      <c r="D242" s="247">
        <v>0</v>
      </c>
      <c r="E242" s="138">
        <v>0</v>
      </c>
      <c r="F242" s="138">
        <v>0</v>
      </c>
      <c r="G242" s="138">
        <v>0</v>
      </c>
      <c r="H242" s="138">
        <v>0</v>
      </c>
      <c r="I242" s="138">
        <v>0</v>
      </c>
      <c r="J242" s="339">
        <v>0</v>
      </c>
      <c r="K242" s="339">
        <v>0</v>
      </c>
      <c r="L242" s="340">
        <v>0</v>
      </c>
      <c r="M242" s="340">
        <v>0</v>
      </c>
      <c r="N242" s="340">
        <v>0</v>
      </c>
      <c r="O242" s="340">
        <v>0</v>
      </c>
      <c r="P242" s="144">
        <v>0</v>
      </c>
      <c r="Q242" s="341">
        <v>0</v>
      </c>
      <c r="R242" s="342">
        <v>0</v>
      </c>
      <c r="S242" s="340">
        <v>0</v>
      </c>
      <c r="T242" s="340">
        <v>0</v>
      </c>
      <c r="U242" s="340">
        <v>0</v>
      </c>
      <c r="V242" s="340">
        <v>0</v>
      </c>
      <c r="W242" s="340">
        <v>0</v>
      </c>
      <c r="X242" s="343">
        <v>0</v>
      </c>
      <c r="Y242" s="344">
        <f t="shared" si="20"/>
        <v>0</v>
      </c>
      <c r="Z242" s="12">
        <f t="shared" si="20"/>
        <v>0</v>
      </c>
      <c r="AA242" s="12">
        <f t="shared" si="20"/>
        <v>0</v>
      </c>
      <c r="AB242" s="12">
        <f t="shared" si="20"/>
        <v>0</v>
      </c>
      <c r="AC242" s="12">
        <f t="shared" si="20"/>
        <v>0</v>
      </c>
      <c r="AD242" s="15">
        <f t="shared" si="20"/>
        <v>0</v>
      </c>
      <c r="AE242" s="12">
        <f t="shared" si="20"/>
        <v>0</v>
      </c>
      <c r="AF242" s="12">
        <f t="shared" si="21"/>
        <v>0</v>
      </c>
      <c r="AG242" s="12">
        <f t="shared" si="21"/>
        <v>0</v>
      </c>
      <c r="AH242" s="12">
        <f t="shared" si="21"/>
        <v>0</v>
      </c>
      <c r="AI242" s="12">
        <f t="shared" si="21"/>
        <v>0</v>
      </c>
      <c r="AJ242" s="12">
        <f t="shared" si="21"/>
        <v>0</v>
      </c>
      <c r="AK242" s="15">
        <f t="shared" si="17"/>
        <v>0</v>
      </c>
      <c r="AL242" s="343">
        <f t="shared" si="17"/>
        <v>0</v>
      </c>
    </row>
    <row r="243" spans="1:38" s="185" customFormat="1" ht="12.75" customHeight="1" x14ac:dyDescent="0.25">
      <c r="A243" s="348">
        <v>1194</v>
      </c>
      <c r="B243" s="338">
        <v>235</v>
      </c>
      <c r="C243" s="239" t="s">
        <v>1455</v>
      </c>
      <c r="D243" s="247">
        <v>0</v>
      </c>
      <c r="E243" s="138">
        <v>0</v>
      </c>
      <c r="F243" s="138">
        <v>0</v>
      </c>
      <c r="G243" s="138">
        <v>0</v>
      </c>
      <c r="H243" s="138">
        <v>0</v>
      </c>
      <c r="I243" s="138">
        <v>0</v>
      </c>
      <c r="J243" s="339">
        <v>0</v>
      </c>
      <c r="K243" s="339">
        <v>0</v>
      </c>
      <c r="L243" s="340">
        <v>0</v>
      </c>
      <c r="M243" s="340">
        <v>0</v>
      </c>
      <c r="N243" s="340">
        <v>0</v>
      </c>
      <c r="O243" s="340">
        <v>0</v>
      </c>
      <c r="P243" s="144">
        <v>0</v>
      </c>
      <c r="Q243" s="341">
        <v>0</v>
      </c>
      <c r="R243" s="342">
        <v>0</v>
      </c>
      <c r="S243" s="340">
        <v>0</v>
      </c>
      <c r="T243" s="340">
        <v>0</v>
      </c>
      <c r="U243" s="340">
        <v>0</v>
      </c>
      <c r="V243" s="340">
        <v>0</v>
      </c>
      <c r="W243" s="340">
        <v>0</v>
      </c>
      <c r="X243" s="343">
        <v>0</v>
      </c>
      <c r="Y243" s="344">
        <f t="shared" si="20"/>
        <v>0</v>
      </c>
      <c r="Z243" s="12">
        <f t="shared" si="20"/>
        <v>0</v>
      </c>
      <c r="AA243" s="12">
        <f t="shared" si="20"/>
        <v>0</v>
      </c>
      <c r="AB243" s="12">
        <f t="shared" si="20"/>
        <v>0</v>
      </c>
      <c r="AC243" s="12">
        <f t="shared" si="20"/>
        <v>0</v>
      </c>
      <c r="AD243" s="15">
        <f t="shared" si="20"/>
        <v>0</v>
      </c>
      <c r="AE243" s="12">
        <f t="shared" si="20"/>
        <v>0</v>
      </c>
      <c r="AF243" s="12">
        <f t="shared" si="21"/>
        <v>0</v>
      </c>
      <c r="AG243" s="12">
        <f t="shared" si="21"/>
        <v>0</v>
      </c>
      <c r="AH243" s="12">
        <f t="shared" si="21"/>
        <v>0</v>
      </c>
      <c r="AI243" s="12">
        <f t="shared" si="21"/>
        <v>0</v>
      </c>
      <c r="AJ243" s="12">
        <f t="shared" si="21"/>
        <v>0</v>
      </c>
      <c r="AK243" s="15">
        <f t="shared" si="17"/>
        <v>0</v>
      </c>
      <c r="AL243" s="343">
        <f t="shared" si="17"/>
        <v>0</v>
      </c>
    </row>
    <row r="244" spans="1:38" s="185" customFormat="1" ht="12.75" customHeight="1" x14ac:dyDescent="0.25">
      <c r="A244" s="348">
        <v>1195</v>
      </c>
      <c r="B244" s="338">
        <v>236</v>
      </c>
      <c r="C244" s="239" t="s">
        <v>1456</v>
      </c>
      <c r="D244" s="247">
        <v>0</v>
      </c>
      <c r="E244" s="138">
        <v>0</v>
      </c>
      <c r="F244" s="138">
        <v>0</v>
      </c>
      <c r="G244" s="138">
        <v>0</v>
      </c>
      <c r="H244" s="138">
        <v>0</v>
      </c>
      <c r="I244" s="138">
        <v>0</v>
      </c>
      <c r="J244" s="339">
        <v>0</v>
      </c>
      <c r="K244" s="339">
        <v>0</v>
      </c>
      <c r="L244" s="340">
        <v>0</v>
      </c>
      <c r="M244" s="340">
        <v>0</v>
      </c>
      <c r="N244" s="340">
        <v>0</v>
      </c>
      <c r="O244" s="340">
        <v>0</v>
      </c>
      <c r="P244" s="144">
        <v>0</v>
      </c>
      <c r="Q244" s="341">
        <v>0</v>
      </c>
      <c r="R244" s="342">
        <v>0</v>
      </c>
      <c r="S244" s="340">
        <v>0</v>
      </c>
      <c r="T244" s="340">
        <v>0</v>
      </c>
      <c r="U244" s="340">
        <v>0</v>
      </c>
      <c r="V244" s="340">
        <v>0</v>
      </c>
      <c r="W244" s="340">
        <v>0</v>
      </c>
      <c r="X244" s="343">
        <v>0</v>
      </c>
      <c r="Y244" s="344">
        <f t="shared" si="20"/>
        <v>0</v>
      </c>
      <c r="Z244" s="12">
        <f t="shared" si="20"/>
        <v>0</v>
      </c>
      <c r="AA244" s="12">
        <f t="shared" si="20"/>
        <v>0</v>
      </c>
      <c r="AB244" s="12">
        <f t="shared" si="20"/>
        <v>0</v>
      </c>
      <c r="AC244" s="12">
        <f t="shared" si="20"/>
        <v>0</v>
      </c>
      <c r="AD244" s="15">
        <f t="shared" si="20"/>
        <v>0</v>
      </c>
      <c r="AE244" s="12">
        <f t="shared" si="20"/>
        <v>0</v>
      </c>
      <c r="AF244" s="12">
        <f t="shared" si="21"/>
        <v>0</v>
      </c>
      <c r="AG244" s="12">
        <f t="shared" si="21"/>
        <v>0</v>
      </c>
      <c r="AH244" s="12">
        <f t="shared" si="21"/>
        <v>0</v>
      </c>
      <c r="AI244" s="12">
        <f t="shared" si="21"/>
        <v>0</v>
      </c>
      <c r="AJ244" s="12">
        <f t="shared" si="21"/>
        <v>0</v>
      </c>
      <c r="AK244" s="15">
        <f t="shared" si="17"/>
        <v>0</v>
      </c>
      <c r="AL244" s="343">
        <f t="shared" si="17"/>
        <v>0</v>
      </c>
    </row>
    <row r="245" spans="1:38" s="185" customFormat="1" ht="12.75" customHeight="1" x14ac:dyDescent="0.25">
      <c r="A245" s="348">
        <v>1196</v>
      </c>
      <c r="B245" s="338">
        <v>237</v>
      </c>
      <c r="C245" s="239" t="s">
        <v>1457</v>
      </c>
      <c r="D245" s="247">
        <v>0</v>
      </c>
      <c r="E245" s="138">
        <v>0</v>
      </c>
      <c r="F245" s="138">
        <v>0</v>
      </c>
      <c r="G245" s="138">
        <v>0</v>
      </c>
      <c r="H245" s="138">
        <v>0</v>
      </c>
      <c r="I245" s="138">
        <v>0</v>
      </c>
      <c r="J245" s="339">
        <v>0</v>
      </c>
      <c r="K245" s="339">
        <v>0</v>
      </c>
      <c r="L245" s="340">
        <v>0</v>
      </c>
      <c r="M245" s="340">
        <v>0</v>
      </c>
      <c r="N245" s="340">
        <v>0</v>
      </c>
      <c r="O245" s="340">
        <v>0</v>
      </c>
      <c r="P245" s="144">
        <v>0</v>
      </c>
      <c r="Q245" s="341">
        <v>0</v>
      </c>
      <c r="R245" s="342">
        <v>0</v>
      </c>
      <c r="S245" s="340">
        <v>0</v>
      </c>
      <c r="T245" s="340">
        <v>0</v>
      </c>
      <c r="U245" s="340">
        <v>0</v>
      </c>
      <c r="V245" s="340">
        <v>0</v>
      </c>
      <c r="W245" s="340">
        <v>0</v>
      </c>
      <c r="X245" s="343">
        <v>0</v>
      </c>
      <c r="Y245" s="344">
        <f t="shared" si="20"/>
        <v>0</v>
      </c>
      <c r="Z245" s="12">
        <f t="shared" si="20"/>
        <v>0</v>
      </c>
      <c r="AA245" s="12">
        <f t="shared" si="20"/>
        <v>0</v>
      </c>
      <c r="AB245" s="12">
        <f t="shared" si="20"/>
        <v>0</v>
      </c>
      <c r="AC245" s="12">
        <f t="shared" si="20"/>
        <v>0</v>
      </c>
      <c r="AD245" s="15">
        <f t="shared" si="20"/>
        <v>0</v>
      </c>
      <c r="AE245" s="12">
        <f t="shared" si="20"/>
        <v>0</v>
      </c>
      <c r="AF245" s="12">
        <f t="shared" si="21"/>
        <v>0</v>
      </c>
      <c r="AG245" s="12">
        <f t="shared" si="21"/>
        <v>0</v>
      </c>
      <c r="AH245" s="12">
        <f t="shared" si="21"/>
        <v>0</v>
      </c>
      <c r="AI245" s="12">
        <f t="shared" si="21"/>
        <v>0</v>
      </c>
      <c r="AJ245" s="12">
        <f t="shared" si="21"/>
        <v>0</v>
      </c>
      <c r="AK245" s="15">
        <f t="shared" si="17"/>
        <v>0</v>
      </c>
      <c r="AL245" s="343">
        <f t="shared" si="17"/>
        <v>0</v>
      </c>
    </row>
    <row r="246" spans="1:38" s="185" customFormat="1" ht="12.75" customHeight="1" x14ac:dyDescent="0.25">
      <c r="A246" s="348">
        <v>1199</v>
      </c>
      <c r="B246" s="338">
        <v>238</v>
      </c>
      <c r="C246" s="239" t="s">
        <v>1458</v>
      </c>
      <c r="D246" s="247">
        <v>0</v>
      </c>
      <c r="E246" s="138">
        <v>0</v>
      </c>
      <c r="F246" s="138">
        <v>0</v>
      </c>
      <c r="G246" s="138">
        <v>0</v>
      </c>
      <c r="H246" s="138">
        <v>0</v>
      </c>
      <c r="I246" s="138">
        <v>0</v>
      </c>
      <c r="J246" s="339">
        <v>0</v>
      </c>
      <c r="K246" s="339">
        <v>0</v>
      </c>
      <c r="L246" s="340">
        <v>0</v>
      </c>
      <c r="M246" s="340">
        <v>0</v>
      </c>
      <c r="N246" s="340">
        <v>0</v>
      </c>
      <c r="O246" s="340">
        <v>0</v>
      </c>
      <c r="P246" s="144">
        <v>0</v>
      </c>
      <c r="Q246" s="341">
        <v>0</v>
      </c>
      <c r="R246" s="342">
        <v>0</v>
      </c>
      <c r="S246" s="340">
        <v>0</v>
      </c>
      <c r="T246" s="340">
        <v>0</v>
      </c>
      <c r="U246" s="340">
        <v>0</v>
      </c>
      <c r="V246" s="340">
        <v>0</v>
      </c>
      <c r="W246" s="340">
        <v>0</v>
      </c>
      <c r="X246" s="343">
        <v>0</v>
      </c>
      <c r="Y246" s="344">
        <f t="shared" si="20"/>
        <v>0</v>
      </c>
      <c r="Z246" s="12">
        <f t="shared" si="20"/>
        <v>0</v>
      </c>
      <c r="AA246" s="12">
        <f t="shared" si="20"/>
        <v>0</v>
      </c>
      <c r="AB246" s="12">
        <f t="shared" si="20"/>
        <v>0</v>
      </c>
      <c r="AC246" s="12">
        <f t="shared" si="20"/>
        <v>0</v>
      </c>
      <c r="AD246" s="15">
        <f t="shared" si="20"/>
        <v>0</v>
      </c>
      <c r="AE246" s="12">
        <f t="shared" si="20"/>
        <v>0</v>
      </c>
      <c r="AF246" s="12">
        <f t="shared" si="21"/>
        <v>0</v>
      </c>
      <c r="AG246" s="12">
        <f t="shared" si="21"/>
        <v>0</v>
      </c>
      <c r="AH246" s="12">
        <f t="shared" si="21"/>
        <v>0</v>
      </c>
      <c r="AI246" s="12">
        <f t="shared" si="21"/>
        <v>0</v>
      </c>
      <c r="AJ246" s="12">
        <f t="shared" si="21"/>
        <v>0</v>
      </c>
      <c r="AK246" s="15">
        <f t="shared" si="17"/>
        <v>0</v>
      </c>
      <c r="AL246" s="343">
        <f t="shared" si="17"/>
        <v>0</v>
      </c>
    </row>
    <row r="247" spans="1:38" s="185" customFormat="1" ht="12.75" customHeight="1" x14ac:dyDescent="0.25">
      <c r="A247" s="348">
        <v>1200</v>
      </c>
      <c r="B247" s="338">
        <v>239</v>
      </c>
      <c r="C247" s="239" t="s">
        <v>1459</v>
      </c>
      <c r="D247" s="247">
        <v>0</v>
      </c>
      <c r="E247" s="138">
        <v>0</v>
      </c>
      <c r="F247" s="138">
        <v>0</v>
      </c>
      <c r="G247" s="138">
        <v>0</v>
      </c>
      <c r="H247" s="138">
        <v>0</v>
      </c>
      <c r="I247" s="138">
        <v>0</v>
      </c>
      <c r="J247" s="339">
        <v>0</v>
      </c>
      <c r="K247" s="339">
        <v>0</v>
      </c>
      <c r="L247" s="340">
        <v>0</v>
      </c>
      <c r="M247" s="340">
        <v>0</v>
      </c>
      <c r="N247" s="340">
        <v>0</v>
      </c>
      <c r="O247" s="340">
        <v>0</v>
      </c>
      <c r="P247" s="144">
        <v>0</v>
      </c>
      <c r="Q247" s="341">
        <v>0</v>
      </c>
      <c r="R247" s="342">
        <v>0</v>
      </c>
      <c r="S247" s="340">
        <v>0</v>
      </c>
      <c r="T247" s="340">
        <v>0</v>
      </c>
      <c r="U247" s="340">
        <v>0</v>
      </c>
      <c r="V247" s="340">
        <v>0</v>
      </c>
      <c r="W247" s="340">
        <v>0</v>
      </c>
      <c r="X247" s="343">
        <v>0</v>
      </c>
      <c r="Y247" s="344">
        <f t="shared" si="20"/>
        <v>0</v>
      </c>
      <c r="Z247" s="12">
        <f t="shared" si="20"/>
        <v>0</v>
      </c>
      <c r="AA247" s="12">
        <f t="shared" si="20"/>
        <v>0</v>
      </c>
      <c r="AB247" s="12">
        <f t="shared" si="20"/>
        <v>0</v>
      </c>
      <c r="AC247" s="12">
        <f t="shared" si="20"/>
        <v>0</v>
      </c>
      <c r="AD247" s="15">
        <f t="shared" si="20"/>
        <v>0</v>
      </c>
      <c r="AE247" s="12">
        <f t="shared" si="20"/>
        <v>0</v>
      </c>
      <c r="AF247" s="12">
        <f t="shared" si="21"/>
        <v>0</v>
      </c>
      <c r="AG247" s="12">
        <f t="shared" si="21"/>
        <v>0</v>
      </c>
      <c r="AH247" s="12">
        <f t="shared" si="21"/>
        <v>0</v>
      </c>
      <c r="AI247" s="12">
        <f t="shared" si="21"/>
        <v>0</v>
      </c>
      <c r="AJ247" s="12">
        <f t="shared" si="21"/>
        <v>0</v>
      </c>
      <c r="AK247" s="15">
        <f t="shared" si="17"/>
        <v>0</v>
      </c>
      <c r="AL247" s="343">
        <f t="shared" si="17"/>
        <v>0</v>
      </c>
    </row>
    <row r="248" spans="1:38" s="185" customFormat="1" ht="12.75" customHeight="1" x14ac:dyDescent="0.25">
      <c r="A248" s="348">
        <v>1201</v>
      </c>
      <c r="B248" s="338">
        <v>240</v>
      </c>
      <c r="C248" s="239" t="s">
        <v>1460</v>
      </c>
      <c r="D248" s="247">
        <v>0</v>
      </c>
      <c r="E248" s="138">
        <v>0</v>
      </c>
      <c r="F248" s="138">
        <v>0</v>
      </c>
      <c r="G248" s="138">
        <v>0</v>
      </c>
      <c r="H248" s="138">
        <v>0</v>
      </c>
      <c r="I248" s="138">
        <v>0</v>
      </c>
      <c r="J248" s="339">
        <v>0</v>
      </c>
      <c r="K248" s="339">
        <v>0</v>
      </c>
      <c r="L248" s="340">
        <v>0</v>
      </c>
      <c r="M248" s="340">
        <v>0</v>
      </c>
      <c r="N248" s="340">
        <v>0</v>
      </c>
      <c r="O248" s="340">
        <v>0</v>
      </c>
      <c r="P248" s="144">
        <v>0</v>
      </c>
      <c r="Q248" s="341">
        <v>0</v>
      </c>
      <c r="R248" s="342">
        <v>0</v>
      </c>
      <c r="S248" s="340">
        <v>0</v>
      </c>
      <c r="T248" s="340">
        <v>0</v>
      </c>
      <c r="U248" s="340">
        <v>0</v>
      </c>
      <c r="V248" s="340">
        <v>0</v>
      </c>
      <c r="W248" s="340">
        <v>0</v>
      </c>
      <c r="X248" s="343">
        <v>0</v>
      </c>
      <c r="Y248" s="344">
        <f t="shared" si="20"/>
        <v>0</v>
      </c>
      <c r="Z248" s="12">
        <f t="shared" si="20"/>
        <v>0</v>
      </c>
      <c r="AA248" s="12">
        <f t="shared" si="20"/>
        <v>0</v>
      </c>
      <c r="AB248" s="12">
        <f t="shared" si="20"/>
        <v>0</v>
      </c>
      <c r="AC248" s="12">
        <f t="shared" si="20"/>
        <v>0</v>
      </c>
      <c r="AD248" s="15">
        <f t="shared" si="20"/>
        <v>0</v>
      </c>
      <c r="AE248" s="12">
        <f t="shared" si="20"/>
        <v>0</v>
      </c>
      <c r="AF248" s="12">
        <f t="shared" si="21"/>
        <v>0</v>
      </c>
      <c r="AG248" s="12">
        <f t="shared" si="21"/>
        <v>0</v>
      </c>
      <c r="AH248" s="12">
        <f t="shared" si="21"/>
        <v>0</v>
      </c>
      <c r="AI248" s="12">
        <f t="shared" si="21"/>
        <v>0</v>
      </c>
      <c r="AJ248" s="12">
        <f t="shared" si="21"/>
        <v>0</v>
      </c>
      <c r="AK248" s="15">
        <f t="shared" si="17"/>
        <v>0</v>
      </c>
      <c r="AL248" s="343">
        <f t="shared" si="17"/>
        <v>0</v>
      </c>
    </row>
    <row r="249" spans="1:38" s="185" customFormat="1" ht="12.75" customHeight="1" x14ac:dyDescent="0.25">
      <c r="A249" s="348">
        <v>1202</v>
      </c>
      <c r="B249" s="338">
        <v>241</v>
      </c>
      <c r="C249" s="239" t="s">
        <v>1461</v>
      </c>
      <c r="D249" s="247">
        <v>0</v>
      </c>
      <c r="E249" s="138">
        <v>0</v>
      </c>
      <c r="F249" s="138">
        <v>0</v>
      </c>
      <c r="G249" s="138">
        <v>0</v>
      </c>
      <c r="H249" s="138">
        <v>0</v>
      </c>
      <c r="I249" s="138">
        <v>0</v>
      </c>
      <c r="J249" s="339">
        <v>0</v>
      </c>
      <c r="K249" s="339">
        <v>0</v>
      </c>
      <c r="L249" s="340">
        <v>0</v>
      </c>
      <c r="M249" s="340">
        <v>0</v>
      </c>
      <c r="N249" s="340">
        <v>0</v>
      </c>
      <c r="O249" s="340">
        <v>0</v>
      </c>
      <c r="P249" s="144">
        <v>0</v>
      </c>
      <c r="Q249" s="341">
        <v>0</v>
      </c>
      <c r="R249" s="342">
        <v>0</v>
      </c>
      <c r="S249" s="340">
        <v>0</v>
      </c>
      <c r="T249" s="340">
        <v>0</v>
      </c>
      <c r="U249" s="340">
        <v>0</v>
      </c>
      <c r="V249" s="340">
        <v>0</v>
      </c>
      <c r="W249" s="340">
        <v>0</v>
      </c>
      <c r="X249" s="343">
        <v>0</v>
      </c>
      <c r="Y249" s="344">
        <f t="shared" si="20"/>
        <v>0</v>
      </c>
      <c r="Z249" s="12">
        <f t="shared" si="20"/>
        <v>0</v>
      </c>
      <c r="AA249" s="12">
        <f t="shared" si="20"/>
        <v>0</v>
      </c>
      <c r="AB249" s="12">
        <f t="shared" si="20"/>
        <v>0</v>
      </c>
      <c r="AC249" s="12">
        <f t="shared" si="20"/>
        <v>0</v>
      </c>
      <c r="AD249" s="15">
        <f t="shared" si="20"/>
        <v>0</v>
      </c>
      <c r="AE249" s="12">
        <f t="shared" si="20"/>
        <v>0</v>
      </c>
      <c r="AF249" s="12">
        <f t="shared" si="21"/>
        <v>0</v>
      </c>
      <c r="AG249" s="12">
        <f t="shared" si="21"/>
        <v>0</v>
      </c>
      <c r="AH249" s="12">
        <f t="shared" si="21"/>
        <v>0</v>
      </c>
      <c r="AI249" s="12">
        <f t="shared" si="21"/>
        <v>0</v>
      </c>
      <c r="AJ249" s="12">
        <f t="shared" si="21"/>
        <v>0</v>
      </c>
      <c r="AK249" s="15">
        <f t="shared" si="17"/>
        <v>0</v>
      </c>
      <c r="AL249" s="343">
        <f t="shared" si="17"/>
        <v>0</v>
      </c>
    </row>
    <row r="250" spans="1:38" s="185" customFormat="1" ht="12.75" customHeight="1" x14ac:dyDescent="0.25">
      <c r="A250" s="348">
        <v>1203</v>
      </c>
      <c r="B250" s="338">
        <v>242</v>
      </c>
      <c r="C250" s="239" t="s">
        <v>1462</v>
      </c>
      <c r="D250" s="247">
        <v>0</v>
      </c>
      <c r="E250" s="138">
        <v>0</v>
      </c>
      <c r="F250" s="138">
        <v>0</v>
      </c>
      <c r="G250" s="138">
        <v>0</v>
      </c>
      <c r="H250" s="138">
        <v>0</v>
      </c>
      <c r="I250" s="138">
        <v>0</v>
      </c>
      <c r="J250" s="339">
        <v>0</v>
      </c>
      <c r="K250" s="339">
        <v>0</v>
      </c>
      <c r="L250" s="340">
        <v>0</v>
      </c>
      <c r="M250" s="340">
        <v>0</v>
      </c>
      <c r="N250" s="340">
        <v>0</v>
      </c>
      <c r="O250" s="340">
        <v>0</v>
      </c>
      <c r="P250" s="144">
        <v>0</v>
      </c>
      <c r="Q250" s="341">
        <v>0</v>
      </c>
      <c r="R250" s="342">
        <v>0</v>
      </c>
      <c r="S250" s="340">
        <v>0</v>
      </c>
      <c r="T250" s="340">
        <v>0</v>
      </c>
      <c r="U250" s="340">
        <v>0</v>
      </c>
      <c r="V250" s="340">
        <v>0</v>
      </c>
      <c r="W250" s="340">
        <v>0</v>
      </c>
      <c r="X250" s="343">
        <v>0</v>
      </c>
      <c r="Y250" s="344">
        <f t="shared" si="20"/>
        <v>0</v>
      </c>
      <c r="Z250" s="12">
        <f t="shared" si="20"/>
        <v>0</v>
      </c>
      <c r="AA250" s="12">
        <f t="shared" si="20"/>
        <v>0</v>
      </c>
      <c r="AB250" s="12">
        <f t="shared" si="20"/>
        <v>0</v>
      </c>
      <c r="AC250" s="12">
        <f t="shared" si="20"/>
        <v>0</v>
      </c>
      <c r="AD250" s="15">
        <f t="shared" si="20"/>
        <v>0</v>
      </c>
      <c r="AE250" s="12">
        <f t="shared" si="20"/>
        <v>0</v>
      </c>
      <c r="AF250" s="12">
        <f t="shared" si="21"/>
        <v>0</v>
      </c>
      <c r="AG250" s="12">
        <f t="shared" si="21"/>
        <v>0</v>
      </c>
      <c r="AH250" s="12">
        <f t="shared" si="21"/>
        <v>0</v>
      </c>
      <c r="AI250" s="12">
        <f t="shared" si="21"/>
        <v>0</v>
      </c>
      <c r="AJ250" s="12">
        <f t="shared" si="21"/>
        <v>0</v>
      </c>
      <c r="AK250" s="15">
        <f t="shared" si="17"/>
        <v>0</v>
      </c>
      <c r="AL250" s="343">
        <f t="shared" si="17"/>
        <v>0</v>
      </c>
    </row>
    <row r="251" spans="1:38" s="185" customFormat="1" ht="12.75" customHeight="1" x14ac:dyDescent="0.25">
      <c r="A251" s="348">
        <v>1204</v>
      </c>
      <c r="B251" s="338">
        <v>243</v>
      </c>
      <c r="C251" s="239" t="s">
        <v>1463</v>
      </c>
      <c r="D251" s="247">
        <v>0</v>
      </c>
      <c r="E251" s="138">
        <v>0</v>
      </c>
      <c r="F251" s="138">
        <v>0</v>
      </c>
      <c r="G251" s="138">
        <v>0</v>
      </c>
      <c r="H251" s="138">
        <v>0</v>
      </c>
      <c r="I251" s="138">
        <v>0</v>
      </c>
      <c r="J251" s="339">
        <v>0</v>
      </c>
      <c r="K251" s="339">
        <v>0</v>
      </c>
      <c r="L251" s="340">
        <v>0</v>
      </c>
      <c r="M251" s="340">
        <v>0</v>
      </c>
      <c r="N251" s="340">
        <v>0</v>
      </c>
      <c r="O251" s="340">
        <v>0</v>
      </c>
      <c r="P251" s="144">
        <v>0</v>
      </c>
      <c r="Q251" s="341">
        <v>0</v>
      </c>
      <c r="R251" s="342">
        <v>0</v>
      </c>
      <c r="S251" s="340">
        <v>0</v>
      </c>
      <c r="T251" s="340">
        <v>0</v>
      </c>
      <c r="U251" s="340">
        <v>0</v>
      </c>
      <c r="V251" s="340">
        <v>0</v>
      </c>
      <c r="W251" s="340">
        <v>0</v>
      </c>
      <c r="X251" s="343">
        <v>0</v>
      </c>
      <c r="Y251" s="344">
        <f t="shared" si="20"/>
        <v>0</v>
      </c>
      <c r="Z251" s="12">
        <f t="shared" si="20"/>
        <v>0</v>
      </c>
      <c r="AA251" s="12">
        <f t="shared" si="20"/>
        <v>0</v>
      </c>
      <c r="AB251" s="12">
        <f t="shared" si="20"/>
        <v>0</v>
      </c>
      <c r="AC251" s="12">
        <f t="shared" si="20"/>
        <v>0</v>
      </c>
      <c r="AD251" s="15">
        <f t="shared" si="20"/>
        <v>0</v>
      </c>
      <c r="AE251" s="12">
        <f t="shared" si="20"/>
        <v>0</v>
      </c>
      <c r="AF251" s="12">
        <f t="shared" si="21"/>
        <v>0</v>
      </c>
      <c r="AG251" s="12">
        <f t="shared" si="21"/>
        <v>0</v>
      </c>
      <c r="AH251" s="12">
        <f t="shared" si="21"/>
        <v>0</v>
      </c>
      <c r="AI251" s="12">
        <f t="shared" si="21"/>
        <v>0</v>
      </c>
      <c r="AJ251" s="12">
        <f t="shared" si="21"/>
        <v>0</v>
      </c>
      <c r="AK251" s="15">
        <f t="shared" si="17"/>
        <v>0</v>
      </c>
      <c r="AL251" s="343">
        <f t="shared" si="17"/>
        <v>0</v>
      </c>
    </row>
    <row r="252" spans="1:38" s="185" customFormat="1" ht="12.75" customHeight="1" x14ac:dyDescent="0.25">
      <c r="A252" s="348">
        <v>1205</v>
      </c>
      <c r="B252" s="338">
        <v>244</v>
      </c>
      <c r="C252" s="239" t="s">
        <v>1464</v>
      </c>
      <c r="D252" s="247">
        <v>0</v>
      </c>
      <c r="E252" s="138">
        <v>0</v>
      </c>
      <c r="F252" s="138">
        <v>0</v>
      </c>
      <c r="G252" s="138">
        <v>0</v>
      </c>
      <c r="H252" s="138">
        <v>0</v>
      </c>
      <c r="I252" s="138">
        <v>0</v>
      </c>
      <c r="J252" s="339">
        <v>0</v>
      </c>
      <c r="K252" s="339">
        <v>0</v>
      </c>
      <c r="L252" s="340">
        <v>0</v>
      </c>
      <c r="M252" s="340">
        <v>0</v>
      </c>
      <c r="N252" s="340">
        <v>0</v>
      </c>
      <c r="O252" s="340">
        <v>0</v>
      </c>
      <c r="P252" s="144">
        <v>0</v>
      </c>
      <c r="Q252" s="341">
        <v>0</v>
      </c>
      <c r="R252" s="342">
        <v>0</v>
      </c>
      <c r="S252" s="340">
        <v>0</v>
      </c>
      <c r="T252" s="340">
        <v>0</v>
      </c>
      <c r="U252" s="340">
        <v>0</v>
      </c>
      <c r="V252" s="340">
        <v>0</v>
      </c>
      <c r="W252" s="340">
        <v>0</v>
      </c>
      <c r="X252" s="343">
        <v>0</v>
      </c>
      <c r="Y252" s="344">
        <f t="shared" si="20"/>
        <v>0</v>
      </c>
      <c r="Z252" s="12">
        <f t="shared" si="20"/>
        <v>0</v>
      </c>
      <c r="AA252" s="12">
        <f t="shared" si="20"/>
        <v>0</v>
      </c>
      <c r="AB252" s="12">
        <f t="shared" si="20"/>
        <v>0</v>
      </c>
      <c r="AC252" s="12">
        <f t="shared" si="20"/>
        <v>0</v>
      </c>
      <c r="AD252" s="15">
        <f t="shared" si="20"/>
        <v>0</v>
      </c>
      <c r="AE252" s="12">
        <f t="shared" si="20"/>
        <v>0</v>
      </c>
      <c r="AF252" s="12">
        <f t="shared" si="21"/>
        <v>0</v>
      </c>
      <c r="AG252" s="12">
        <f t="shared" si="21"/>
        <v>0</v>
      </c>
      <c r="AH252" s="12">
        <f t="shared" si="21"/>
        <v>0</v>
      </c>
      <c r="AI252" s="12">
        <f t="shared" si="21"/>
        <v>0</v>
      </c>
      <c r="AJ252" s="12">
        <f t="shared" si="21"/>
        <v>0</v>
      </c>
      <c r="AK252" s="15">
        <f t="shared" si="17"/>
        <v>0</v>
      </c>
      <c r="AL252" s="343">
        <f t="shared" si="17"/>
        <v>0</v>
      </c>
    </row>
    <row r="253" spans="1:38" s="185" customFormat="1" ht="12.75" customHeight="1" x14ac:dyDescent="0.25">
      <c r="A253" s="348">
        <v>1206</v>
      </c>
      <c r="B253" s="338">
        <v>245</v>
      </c>
      <c r="C253" s="239" t="s">
        <v>1465</v>
      </c>
      <c r="D253" s="247">
        <v>0</v>
      </c>
      <c r="E253" s="138">
        <v>0</v>
      </c>
      <c r="F253" s="138">
        <v>0</v>
      </c>
      <c r="G253" s="138">
        <v>0</v>
      </c>
      <c r="H253" s="138">
        <v>0</v>
      </c>
      <c r="I253" s="138">
        <v>0</v>
      </c>
      <c r="J253" s="339">
        <v>0</v>
      </c>
      <c r="K253" s="339">
        <v>0</v>
      </c>
      <c r="L253" s="340">
        <v>0</v>
      </c>
      <c r="M253" s="340">
        <v>0</v>
      </c>
      <c r="N253" s="340">
        <v>0</v>
      </c>
      <c r="O253" s="340">
        <v>0</v>
      </c>
      <c r="P253" s="144">
        <v>0</v>
      </c>
      <c r="Q253" s="341">
        <v>0</v>
      </c>
      <c r="R253" s="342">
        <v>0</v>
      </c>
      <c r="S253" s="340">
        <v>0</v>
      </c>
      <c r="T253" s="340">
        <v>0</v>
      </c>
      <c r="U253" s="340">
        <v>0</v>
      </c>
      <c r="V253" s="340">
        <v>0</v>
      </c>
      <c r="W253" s="340">
        <v>0</v>
      </c>
      <c r="X253" s="343">
        <v>0</v>
      </c>
      <c r="Y253" s="344">
        <f t="shared" si="20"/>
        <v>0</v>
      </c>
      <c r="Z253" s="12">
        <f t="shared" si="20"/>
        <v>0</v>
      </c>
      <c r="AA253" s="12">
        <f t="shared" si="20"/>
        <v>0</v>
      </c>
      <c r="AB253" s="12">
        <f t="shared" si="20"/>
        <v>0</v>
      </c>
      <c r="AC253" s="12">
        <f t="shared" si="20"/>
        <v>0</v>
      </c>
      <c r="AD253" s="15">
        <f t="shared" si="20"/>
        <v>0</v>
      </c>
      <c r="AE253" s="12">
        <f t="shared" si="20"/>
        <v>0</v>
      </c>
      <c r="AF253" s="12">
        <f t="shared" si="21"/>
        <v>0</v>
      </c>
      <c r="AG253" s="12">
        <f t="shared" si="21"/>
        <v>0</v>
      </c>
      <c r="AH253" s="12">
        <f t="shared" si="21"/>
        <v>0</v>
      </c>
      <c r="AI253" s="12">
        <f t="shared" si="21"/>
        <v>0</v>
      </c>
      <c r="AJ253" s="12">
        <f t="shared" si="21"/>
        <v>0</v>
      </c>
      <c r="AK253" s="15">
        <f t="shared" si="17"/>
        <v>0</v>
      </c>
      <c r="AL253" s="343">
        <f t="shared" si="17"/>
        <v>0</v>
      </c>
    </row>
    <row r="254" spans="1:38" s="185" customFormat="1" ht="12.75" customHeight="1" x14ac:dyDescent="0.25">
      <c r="A254" s="348">
        <v>1207</v>
      </c>
      <c r="B254" s="338">
        <v>246</v>
      </c>
      <c r="C254" s="239" t="s">
        <v>1466</v>
      </c>
      <c r="D254" s="247">
        <v>0</v>
      </c>
      <c r="E254" s="138">
        <v>0</v>
      </c>
      <c r="F254" s="138">
        <v>0</v>
      </c>
      <c r="G254" s="138">
        <v>0</v>
      </c>
      <c r="H254" s="138">
        <v>0</v>
      </c>
      <c r="I254" s="138">
        <v>0</v>
      </c>
      <c r="J254" s="339">
        <v>0</v>
      </c>
      <c r="K254" s="339">
        <v>0</v>
      </c>
      <c r="L254" s="340">
        <v>0</v>
      </c>
      <c r="M254" s="340">
        <v>0</v>
      </c>
      <c r="N254" s="340">
        <v>0</v>
      </c>
      <c r="O254" s="340">
        <v>0</v>
      </c>
      <c r="P254" s="144">
        <v>0</v>
      </c>
      <c r="Q254" s="341">
        <v>0</v>
      </c>
      <c r="R254" s="342">
        <v>0</v>
      </c>
      <c r="S254" s="340">
        <v>0</v>
      </c>
      <c r="T254" s="340">
        <v>0</v>
      </c>
      <c r="U254" s="340">
        <v>0</v>
      </c>
      <c r="V254" s="340">
        <v>0</v>
      </c>
      <c r="W254" s="340">
        <v>0</v>
      </c>
      <c r="X254" s="343">
        <v>0</v>
      </c>
      <c r="Y254" s="344">
        <f t="shared" si="20"/>
        <v>0</v>
      </c>
      <c r="Z254" s="12">
        <f t="shared" si="20"/>
        <v>0</v>
      </c>
      <c r="AA254" s="12">
        <f t="shared" si="20"/>
        <v>0</v>
      </c>
      <c r="AB254" s="12">
        <f t="shared" si="20"/>
        <v>0</v>
      </c>
      <c r="AC254" s="12">
        <f t="shared" si="20"/>
        <v>0</v>
      </c>
      <c r="AD254" s="15">
        <f t="shared" si="20"/>
        <v>0</v>
      </c>
      <c r="AE254" s="12">
        <f t="shared" si="20"/>
        <v>0</v>
      </c>
      <c r="AF254" s="12">
        <f t="shared" si="21"/>
        <v>0</v>
      </c>
      <c r="AG254" s="12">
        <f t="shared" si="21"/>
        <v>0</v>
      </c>
      <c r="AH254" s="12">
        <f t="shared" si="21"/>
        <v>0</v>
      </c>
      <c r="AI254" s="12">
        <f t="shared" si="21"/>
        <v>0</v>
      </c>
      <c r="AJ254" s="12">
        <f t="shared" si="21"/>
        <v>0</v>
      </c>
      <c r="AK254" s="15">
        <f t="shared" si="17"/>
        <v>0</v>
      </c>
      <c r="AL254" s="343">
        <f t="shared" si="17"/>
        <v>0</v>
      </c>
    </row>
    <row r="255" spans="1:38" s="185" customFormat="1" ht="12.75" customHeight="1" x14ac:dyDescent="0.25">
      <c r="A255" s="348">
        <v>1208</v>
      </c>
      <c r="B255" s="338">
        <v>247</v>
      </c>
      <c r="C255" s="239" t="s">
        <v>1467</v>
      </c>
      <c r="D255" s="247">
        <v>0</v>
      </c>
      <c r="E255" s="138">
        <v>0</v>
      </c>
      <c r="F255" s="138">
        <v>0</v>
      </c>
      <c r="G255" s="138">
        <v>0</v>
      </c>
      <c r="H255" s="138">
        <v>0</v>
      </c>
      <c r="I255" s="138">
        <v>0</v>
      </c>
      <c r="J255" s="339">
        <v>0</v>
      </c>
      <c r="K255" s="339">
        <v>0</v>
      </c>
      <c r="L255" s="340">
        <v>0</v>
      </c>
      <c r="M255" s="340">
        <v>0</v>
      </c>
      <c r="N255" s="340">
        <v>0</v>
      </c>
      <c r="O255" s="340">
        <v>0</v>
      </c>
      <c r="P255" s="144">
        <v>0</v>
      </c>
      <c r="Q255" s="341">
        <v>0</v>
      </c>
      <c r="R255" s="342">
        <v>0</v>
      </c>
      <c r="S255" s="340">
        <v>0</v>
      </c>
      <c r="T255" s="340">
        <v>0</v>
      </c>
      <c r="U255" s="340">
        <v>0</v>
      </c>
      <c r="V255" s="340">
        <v>0</v>
      </c>
      <c r="W255" s="340">
        <v>0</v>
      </c>
      <c r="X255" s="343">
        <v>0</v>
      </c>
      <c r="Y255" s="344">
        <f t="shared" si="20"/>
        <v>0</v>
      </c>
      <c r="Z255" s="12">
        <f t="shared" si="20"/>
        <v>0</v>
      </c>
      <c r="AA255" s="12">
        <f t="shared" si="20"/>
        <v>0</v>
      </c>
      <c r="AB255" s="12">
        <f t="shared" si="20"/>
        <v>0</v>
      </c>
      <c r="AC255" s="12">
        <f t="shared" si="20"/>
        <v>0</v>
      </c>
      <c r="AD255" s="15">
        <f t="shared" si="20"/>
        <v>0</v>
      </c>
      <c r="AE255" s="12">
        <f t="shared" si="20"/>
        <v>0</v>
      </c>
      <c r="AF255" s="12">
        <f t="shared" si="21"/>
        <v>0</v>
      </c>
      <c r="AG255" s="12">
        <f t="shared" si="21"/>
        <v>0</v>
      </c>
      <c r="AH255" s="12">
        <f t="shared" si="21"/>
        <v>0</v>
      </c>
      <c r="AI255" s="12">
        <f t="shared" si="21"/>
        <v>0</v>
      </c>
      <c r="AJ255" s="12">
        <f t="shared" si="21"/>
        <v>0</v>
      </c>
      <c r="AK255" s="15">
        <f t="shared" si="17"/>
        <v>0</v>
      </c>
      <c r="AL255" s="343">
        <f t="shared" si="17"/>
        <v>0</v>
      </c>
    </row>
    <row r="256" spans="1:38" s="185" customFormat="1" ht="12.75" customHeight="1" x14ac:dyDescent="0.25">
      <c r="A256" s="348">
        <v>1209</v>
      </c>
      <c r="B256" s="338">
        <v>248</v>
      </c>
      <c r="C256" s="239" t="s">
        <v>1468</v>
      </c>
      <c r="D256" s="247">
        <v>0</v>
      </c>
      <c r="E256" s="138">
        <v>0</v>
      </c>
      <c r="F256" s="138">
        <v>0</v>
      </c>
      <c r="G256" s="138">
        <v>0</v>
      </c>
      <c r="H256" s="138">
        <v>0</v>
      </c>
      <c r="I256" s="138">
        <v>0</v>
      </c>
      <c r="J256" s="339">
        <v>0</v>
      </c>
      <c r="K256" s="339">
        <v>0</v>
      </c>
      <c r="L256" s="340">
        <v>0</v>
      </c>
      <c r="M256" s="340">
        <v>0</v>
      </c>
      <c r="N256" s="340">
        <v>0</v>
      </c>
      <c r="O256" s="340">
        <v>0</v>
      </c>
      <c r="P256" s="144">
        <v>0</v>
      </c>
      <c r="Q256" s="341">
        <v>0</v>
      </c>
      <c r="R256" s="342">
        <v>0</v>
      </c>
      <c r="S256" s="340">
        <v>0</v>
      </c>
      <c r="T256" s="340">
        <v>0</v>
      </c>
      <c r="U256" s="340">
        <v>0</v>
      </c>
      <c r="V256" s="340">
        <v>0</v>
      </c>
      <c r="W256" s="340">
        <v>0</v>
      </c>
      <c r="X256" s="343">
        <v>0</v>
      </c>
      <c r="Y256" s="344">
        <f t="shared" si="20"/>
        <v>0</v>
      </c>
      <c r="Z256" s="12">
        <f t="shared" si="20"/>
        <v>0</v>
      </c>
      <c r="AA256" s="12">
        <f t="shared" si="20"/>
        <v>0</v>
      </c>
      <c r="AB256" s="12">
        <f t="shared" si="20"/>
        <v>0</v>
      </c>
      <c r="AC256" s="12">
        <f t="shared" si="20"/>
        <v>0</v>
      </c>
      <c r="AD256" s="15">
        <f t="shared" si="20"/>
        <v>0</v>
      </c>
      <c r="AE256" s="12">
        <f t="shared" si="20"/>
        <v>0</v>
      </c>
      <c r="AF256" s="12">
        <f t="shared" si="21"/>
        <v>0</v>
      </c>
      <c r="AG256" s="12">
        <f t="shared" si="21"/>
        <v>0</v>
      </c>
      <c r="AH256" s="12">
        <f t="shared" si="21"/>
        <v>0</v>
      </c>
      <c r="AI256" s="12">
        <f t="shared" si="21"/>
        <v>0</v>
      </c>
      <c r="AJ256" s="12">
        <f t="shared" si="21"/>
        <v>0</v>
      </c>
      <c r="AK256" s="15">
        <f t="shared" si="21"/>
        <v>0</v>
      </c>
      <c r="AL256" s="343">
        <f t="shared" si="21"/>
        <v>0</v>
      </c>
    </row>
    <row r="257" spans="1:38" s="185" customFormat="1" ht="12.75" customHeight="1" x14ac:dyDescent="0.25">
      <c r="A257" s="337"/>
      <c r="B257" s="338">
        <v>249</v>
      </c>
      <c r="C257" s="239"/>
      <c r="D257" s="240"/>
      <c r="E257" s="138"/>
      <c r="F257" s="138"/>
      <c r="G257" s="138"/>
      <c r="H257" s="138"/>
      <c r="I257" s="138"/>
      <c r="J257" s="339"/>
      <c r="K257" s="339">
        <v>0</v>
      </c>
      <c r="L257" s="340"/>
      <c r="M257" s="340"/>
      <c r="N257" s="340"/>
      <c r="O257" s="340"/>
      <c r="P257" s="144">
        <v>0</v>
      </c>
      <c r="Q257" s="341"/>
      <c r="R257" s="342">
        <v>0</v>
      </c>
      <c r="S257" s="340"/>
      <c r="T257" s="340"/>
      <c r="U257" s="340"/>
      <c r="V257" s="340"/>
      <c r="W257" s="340">
        <v>0</v>
      </c>
      <c r="X257" s="343"/>
      <c r="Y257" s="344">
        <f t="shared" si="20"/>
        <v>0</v>
      </c>
      <c r="Z257" s="12"/>
      <c r="AA257" s="12"/>
      <c r="AB257" s="12"/>
      <c r="AC257" s="12"/>
      <c r="AD257" s="15">
        <f t="shared" si="20"/>
        <v>0</v>
      </c>
      <c r="AE257" s="12"/>
      <c r="AF257" s="12"/>
      <c r="AG257" s="12"/>
      <c r="AH257" s="12"/>
      <c r="AI257" s="12"/>
      <c r="AJ257" s="12"/>
      <c r="AK257" s="15">
        <f t="shared" ref="AK257:AL320" si="22">IF(P257=0,0,W257/P257*100)</f>
        <v>0</v>
      </c>
      <c r="AL257" s="343"/>
    </row>
    <row r="258" spans="1:38" s="185" customFormat="1" ht="12.75" customHeight="1" x14ac:dyDescent="0.25">
      <c r="A258" s="337"/>
      <c r="B258" s="338">
        <v>250</v>
      </c>
      <c r="C258" s="246" t="s">
        <v>1469</v>
      </c>
      <c r="D258" s="247">
        <v>3071.6</v>
      </c>
      <c r="E258" s="144">
        <v>1005.3</v>
      </c>
      <c r="F258" s="144">
        <v>1321.7</v>
      </c>
      <c r="G258" s="144">
        <v>0</v>
      </c>
      <c r="H258" s="144">
        <v>481.6</v>
      </c>
      <c r="I258" s="144">
        <v>51.3</v>
      </c>
      <c r="J258" s="345">
        <v>211.7</v>
      </c>
      <c r="K258" s="345">
        <v>3071.6</v>
      </c>
      <c r="L258" s="144">
        <v>1005.3</v>
      </c>
      <c r="M258" s="144">
        <v>1321.7</v>
      </c>
      <c r="N258" s="144">
        <v>0</v>
      </c>
      <c r="O258" s="144">
        <v>481.6</v>
      </c>
      <c r="P258" s="144">
        <v>51.3</v>
      </c>
      <c r="Q258" s="248">
        <v>211.7</v>
      </c>
      <c r="R258" s="342">
        <v>2345.3764000000001</v>
      </c>
      <c r="S258" s="144">
        <v>816.06709999999998</v>
      </c>
      <c r="T258" s="144">
        <v>940.46990000000005</v>
      </c>
      <c r="U258" s="144">
        <v>0</v>
      </c>
      <c r="V258" s="144">
        <v>373.09730000000002</v>
      </c>
      <c r="W258" s="144">
        <v>48.544699999999999</v>
      </c>
      <c r="X258" s="248">
        <v>167.19739999999999</v>
      </c>
      <c r="Y258" s="344">
        <f t="shared" si="20"/>
        <v>-726.22359999999981</v>
      </c>
      <c r="Z258" s="15">
        <f t="shared" si="20"/>
        <v>-189.23289999999997</v>
      </c>
      <c r="AA258" s="15">
        <f t="shared" si="20"/>
        <v>-381.23009999999999</v>
      </c>
      <c r="AB258" s="15">
        <f t="shared" si="20"/>
        <v>0</v>
      </c>
      <c r="AC258" s="15">
        <f t="shared" si="20"/>
        <v>-108.5027</v>
      </c>
      <c r="AD258" s="15">
        <f t="shared" si="20"/>
        <v>-2.7552999999999983</v>
      </c>
      <c r="AE258" s="15">
        <f t="shared" si="20"/>
        <v>-44.502600000000001</v>
      </c>
      <c r="AF258" s="15">
        <f t="shared" ref="AF258:AJ284" si="23">IF(K258=0,0,R258/K258*100)</f>
        <v>76.356830316447457</v>
      </c>
      <c r="AG258" s="15">
        <f t="shared" si="23"/>
        <v>81.176474684173883</v>
      </c>
      <c r="AH258" s="15">
        <f t="shared" si="23"/>
        <v>71.156079291821143</v>
      </c>
      <c r="AI258" s="15">
        <f t="shared" si="23"/>
        <v>0</v>
      </c>
      <c r="AJ258" s="15">
        <f t="shared" si="23"/>
        <v>77.470369601328898</v>
      </c>
      <c r="AK258" s="15">
        <f t="shared" si="22"/>
        <v>94.62904483430799</v>
      </c>
      <c r="AL258" s="346">
        <f t="shared" si="22"/>
        <v>78.978460085025986</v>
      </c>
    </row>
    <row r="259" spans="1:38" s="347" customFormat="1" ht="12.75" customHeight="1" x14ac:dyDescent="0.2">
      <c r="A259" s="337"/>
      <c r="B259" s="338">
        <v>251</v>
      </c>
      <c r="C259" s="246" t="s">
        <v>1265</v>
      </c>
      <c r="D259" s="247">
        <v>3020.2999999999997</v>
      </c>
      <c r="E259" s="144">
        <v>1005.3</v>
      </c>
      <c r="F259" s="144">
        <v>1321.7</v>
      </c>
      <c r="G259" s="144">
        <v>0</v>
      </c>
      <c r="H259" s="144">
        <v>481.6</v>
      </c>
      <c r="I259" s="144">
        <v>0</v>
      </c>
      <c r="J259" s="345">
        <v>211.7</v>
      </c>
      <c r="K259" s="345">
        <v>3020.2999999999997</v>
      </c>
      <c r="L259" s="144">
        <v>1005.3</v>
      </c>
      <c r="M259" s="144">
        <v>1321.7</v>
      </c>
      <c r="N259" s="144">
        <v>0</v>
      </c>
      <c r="O259" s="144">
        <v>481.6</v>
      </c>
      <c r="P259" s="144">
        <v>0</v>
      </c>
      <c r="Q259" s="248">
        <v>211.7</v>
      </c>
      <c r="R259" s="342">
        <v>2296.8317000000002</v>
      </c>
      <c r="S259" s="144">
        <v>816.06709999999998</v>
      </c>
      <c r="T259" s="144">
        <v>940.46990000000005</v>
      </c>
      <c r="U259" s="144">
        <v>0</v>
      </c>
      <c r="V259" s="144">
        <v>373.09730000000002</v>
      </c>
      <c r="W259" s="144">
        <v>0</v>
      </c>
      <c r="X259" s="248">
        <v>167.19739999999999</v>
      </c>
      <c r="Y259" s="344">
        <f t="shared" si="20"/>
        <v>-723.46829999999954</v>
      </c>
      <c r="Z259" s="15">
        <f t="shared" si="20"/>
        <v>-189.23289999999997</v>
      </c>
      <c r="AA259" s="15">
        <f t="shared" si="20"/>
        <v>-381.23009999999999</v>
      </c>
      <c r="AB259" s="15">
        <f t="shared" si="20"/>
        <v>0</v>
      </c>
      <c r="AC259" s="15">
        <f t="shared" si="20"/>
        <v>-108.5027</v>
      </c>
      <c r="AD259" s="15">
        <f t="shared" si="20"/>
        <v>0</v>
      </c>
      <c r="AE259" s="15">
        <f t="shared" si="20"/>
        <v>-44.502600000000001</v>
      </c>
      <c r="AF259" s="15">
        <f t="shared" si="23"/>
        <v>76.046475515677258</v>
      </c>
      <c r="AG259" s="15">
        <f t="shared" si="23"/>
        <v>81.176474684173883</v>
      </c>
      <c r="AH259" s="15">
        <f t="shared" si="23"/>
        <v>71.156079291821143</v>
      </c>
      <c r="AI259" s="15">
        <f t="shared" si="23"/>
        <v>0</v>
      </c>
      <c r="AJ259" s="15">
        <f t="shared" si="23"/>
        <v>77.470369601328898</v>
      </c>
      <c r="AK259" s="15">
        <f t="shared" si="22"/>
        <v>0</v>
      </c>
      <c r="AL259" s="346">
        <f t="shared" si="22"/>
        <v>78.978460085025986</v>
      </c>
    </row>
    <row r="260" spans="1:38" s="347" customFormat="1" ht="12.75" customHeight="1" x14ac:dyDescent="0.2">
      <c r="A260" s="337"/>
      <c r="B260" s="338">
        <v>252</v>
      </c>
      <c r="C260" s="246" t="s">
        <v>1266</v>
      </c>
      <c r="D260" s="247">
        <v>51.3</v>
      </c>
      <c r="E260" s="144">
        <v>0</v>
      </c>
      <c r="F260" s="144">
        <v>0</v>
      </c>
      <c r="G260" s="144">
        <v>0</v>
      </c>
      <c r="H260" s="144">
        <v>0</v>
      </c>
      <c r="I260" s="144">
        <v>51.3</v>
      </c>
      <c r="J260" s="345">
        <v>0</v>
      </c>
      <c r="K260" s="345">
        <v>51.3</v>
      </c>
      <c r="L260" s="144">
        <v>0</v>
      </c>
      <c r="M260" s="144">
        <v>0</v>
      </c>
      <c r="N260" s="144">
        <v>0</v>
      </c>
      <c r="O260" s="144">
        <v>0</v>
      </c>
      <c r="P260" s="144">
        <v>51.3</v>
      </c>
      <c r="Q260" s="248">
        <v>0</v>
      </c>
      <c r="R260" s="342">
        <v>48.544699999999999</v>
      </c>
      <c r="S260" s="144">
        <v>0</v>
      </c>
      <c r="T260" s="144">
        <v>0</v>
      </c>
      <c r="U260" s="144">
        <v>0</v>
      </c>
      <c r="V260" s="144">
        <v>0</v>
      </c>
      <c r="W260" s="144">
        <v>48.544699999999999</v>
      </c>
      <c r="X260" s="248">
        <v>0</v>
      </c>
      <c r="Y260" s="344">
        <f t="shared" si="20"/>
        <v>-2.7552999999999983</v>
      </c>
      <c r="Z260" s="15">
        <f t="shared" si="20"/>
        <v>0</v>
      </c>
      <c r="AA260" s="15">
        <f t="shared" si="20"/>
        <v>0</v>
      </c>
      <c r="AB260" s="15">
        <f t="shared" si="20"/>
        <v>0</v>
      </c>
      <c r="AC260" s="15">
        <f t="shared" si="20"/>
        <v>0</v>
      </c>
      <c r="AD260" s="15">
        <f t="shared" si="20"/>
        <v>-2.7552999999999983</v>
      </c>
      <c r="AE260" s="15">
        <f t="shared" ref="AE260:AE286" si="24">X260-Q260</f>
        <v>0</v>
      </c>
      <c r="AF260" s="15">
        <f t="shared" si="23"/>
        <v>94.62904483430799</v>
      </c>
      <c r="AG260" s="15">
        <f t="shared" si="23"/>
        <v>0</v>
      </c>
      <c r="AH260" s="15">
        <f t="shared" si="23"/>
        <v>0</v>
      </c>
      <c r="AI260" s="15">
        <f t="shared" si="23"/>
        <v>0</v>
      </c>
      <c r="AJ260" s="15">
        <f t="shared" si="23"/>
        <v>0</v>
      </c>
      <c r="AK260" s="15">
        <f t="shared" si="22"/>
        <v>94.62904483430799</v>
      </c>
      <c r="AL260" s="346">
        <f t="shared" si="22"/>
        <v>0</v>
      </c>
    </row>
    <row r="261" spans="1:38" s="185" customFormat="1" ht="12.75" customHeight="1" x14ac:dyDescent="0.25">
      <c r="A261" s="348">
        <v>1240</v>
      </c>
      <c r="B261" s="338">
        <v>253</v>
      </c>
      <c r="C261" s="239" t="s">
        <v>1291</v>
      </c>
      <c r="D261" s="247">
        <v>3020.2999999999997</v>
      </c>
      <c r="E261" s="138">
        <v>1005.3</v>
      </c>
      <c r="F261" s="138">
        <v>1321.7</v>
      </c>
      <c r="G261" s="138">
        <v>0</v>
      </c>
      <c r="H261" s="138">
        <v>481.6</v>
      </c>
      <c r="I261" s="138">
        <v>0</v>
      </c>
      <c r="J261" s="339">
        <v>211.7</v>
      </c>
      <c r="K261" s="339">
        <v>3020.2999999999997</v>
      </c>
      <c r="L261" s="340">
        <v>1005.3</v>
      </c>
      <c r="M261" s="340">
        <v>1321.7</v>
      </c>
      <c r="N261" s="340">
        <v>0</v>
      </c>
      <c r="O261" s="340">
        <v>481.6</v>
      </c>
      <c r="P261" s="144">
        <v>0</v>
      </c>
      <c r="Q261" s="341">
        <v>211.7</v>
      </c>
      <c r="R261" s="342">
        <v>2296.8317000000002</v>
      </c>
      <c r="S261" s="340">
        <v>816.06709999999998</v>
      </c>
      <c r="T261" s="340">
        <v>940.46990000000005</v>
      </c>
      <c r="U261" s="340">
        <v>0</v>
      </c>
      <c r="V261" s="340">
        <v>373.09730000000002</v>
      </c>
      <c r="W261" s="340">
        <v>0</v>
      </c>
      <c r="X261" s="343">
        <v>167.19739999999999</v>
      </c>
      <c r="Y261" s="344">
        <f t="shared" ref="Y261:AE324" si="25">R261-K261</f>
        <v>-723.46829999999954</v>
      </c>
      <c r="Z261" s="12">
        <f t="shared" si="25"/>
        <v>-189.23289999999997</v>
      </c>
      <c r="AA261" s="12">
        <f t="shared" si="25"/>
        <v>-381.23009999999999</v>
      </c>
      <c r="AB261" s="12">
        <f t="shared" si="25"/>
        <v>0</v>
      </c>
      <c r="AC261" s="12">
        <f t="shared" si="25"/>
        <v>-108.5027</v>
      </c>
      <c r="AD261" s="15">
        <f t="shared" si="25"/>
        <v>0</v>
      </c>
      <c r="AE261" s="12">
        <f t="shared" si="24"/>
        <v>-44.502600000000001</v>
      </c>
      <c r="AF261" s="12">
        <f t="shared" si="23"/>
        <v>76.046475515677258</v>
      </c>
      <c r="AG261" s="12">
        <f t="shared" si="23"/>
        <v>81.176474684173883</v>
      </c>
      <c r="AH261" s="12">
        <f t="shared" si="23"/>
        <v>71.156079291821143</v>
      </c>
      <c r="AI261" s="12">
        <f t="shared" si="23"/>
        <v>0</v>
      </c>
      <c r="AJ261" s="12">
        <f t="shared" si="23"/>
        <v>77.470369601328898</v>
      </c>
      <c r="AK261" s="15">
        <f t="shared" si="22"/>
        <v>0</v>
      </c>
      <c r="AL261" s="343">
        <f t="shared" si="22"/>
        <v>78.978460085025986</v>
      </c>
    </row>
    <row r="262" spans="1:38" s="185" customFormat="1" ht="12.75" customHeight="1" x14ac:dyDescent="0.25">
      <c r="A262" s="348">
        <v>1241</v>
      </c>
      <c r="B262" s="338">
        <v>254</v>
      </c>
      <c r="C262" s="239" t="s">
        <v>1470</v>
      </c>
      <c r="D262" s="247">
        <v>0</v>
      </c>
      <c r="E262" s="138">
        <v>0</v>
      </c>
      <c r="F262" s="138">
        <v>0</v>
      </c>
      <c r="G262" s="138">
        <v>0</v>
      </c>
      <c r="H262" s="138">
        <v>0</v>
      </c>
      <c r="I262" s="138">
        <v>0</v>
      </c>
      <c r="J262" s="339">
        <v>0</v>
      </c>
      <c r="K262" s="339">
        <v>0</v>
      </c>
      <c r="L262" s="340">
        <v>0</v>
      </c>
      <c r="M262" s="340">
        <v>0</v>
      </c>
      <c r="N262" s="340">
        <v>0</v>
      </c>
      <c r="O262" s="340">
        <v>0</v>
      </c>
      <c r="P262" s="144">
        <v>0</v>
      </c>
      <c r="Q262" s="341">
        <v>0</v>
      </c>
      <c r="R262" s="342">
        <v>0</v>
      </c>
      <c r="S262" s="340">
        <v>0</v>
      </c>
      <c r="T262" s="340">
        <v>0</v>
      </c>
      <c r="U262" s="340">
        <v>0</v>
      </c>
      <c r="V262" s="340">
        <v>0</v>
      </c>
      <c r="W262" s="340">
        <v>0</v>
      </c>
      <c r="X262" s="343">
        <v>0</v>
      </c>
      <c r="Y262" s="344">
        <f t="shared" si="25"/>
        <v>0</v>
      </c>
      <c r="Z262" s="12">
        <f t="shared" si="25"/>
        <v>0</v>
      </c>
      <c r="AA262" s="12">
        <f t="shared" si="25"/>
        <v>0</v>
      </c>
      <c r="AB262" s="12">
        <f t="shared" si="25"/>
        <v>0</v>
      </c>
      <c r="AC262" s="12">
        <f t="shared" si="25"/>
        <v>0</v>
      </c>
      <c r="AD262" s="15">
        <f t="shared" si="25"/>
        <v>0</v>
      </c>
      <c r="AE262" s="12">
        <f t="shared" si="24"/>
        <v>0</v>
      </c>
      <c r="AF262" s="12">
        <f t="shared" si="23"/>
        <v>0</v>
      </c>
      <c r="AG262" s="12">
        <f t="shared" si="23"/>
        <v>0</v>
      </c>
      <c r="AH262" s="12">
        <f t="shared" si="23"/>
        <v>0</v>
      </c>
      <c r="AI262" s="12">
        <f t="shared" si="23"/>
        <v>0</v>
      </c>
      <c r="AJ262" s="12">
        <f t="shared" si="23"/>
        <v>0</v>
      </c>
      <c r="AK262" s="15">
        <f t="shared" si="22"/>
        <v>0</v>
      </c>
      <c r="AL262" s="343">
        <f t="shared" si="22"/>
        <v>0</v>
      </c>
    </row>
    <row r="263" spans="1:38" s="185" customFormat="1" ht="12.75" customHeight="1" x14ac:dyDescent="0.25">
      <c r="A263" s="348">
        <v>1242</v>
      </c>
      <c r="B263" s="338">
        <v>255</v>
      </c>
      <c r="C263" s="239" t="s">
        <v>1471</v>
      </c>
      <c r="D263" s="247">
        <v>0</v>
      </c>
      <c r="E263" s="138">
        <v>0</v>
      </c>
      <c r="F263" s="138">
        <v>0</v>
      </c>
      <c r="G263" s="138">
        <v>0</v>
      </c>
      <c r="H263" s="138">
        <v>0</v>
      </c>
      <c r="I263" s="138">
        <v>0</v>
      </c>
      <c r="J263" s="339">
        <v>0</v>
      </c>
      <c r="K263" s="339">
        <v>0</v>
      </c>
      <c r="L263" s="340">
        <v>0</v>
      </c>
      <c r="M263" s="340">
        <v>0</v>
      </c>
      <c r="N263" s="340">
        <v>0</v>
      </c>
      <c r="O263" s="340">
        <v>0</v>
      </c>
      <c r="P263" s="144">
        <v>0</v>
      </c>
      <c r="Q263" s="341">
        <v>0</v>
      </c>
      <c r="R263" s="342">
        <v>0</v>
      </c>
      <c r="S263" s="340">
        <v>0</v>
      </c>
      <c r="T263" s="340">
        <v>0</v>
      </c>
      <c r="U263" s="340">
        <v>0</v>
      </c>
      <c r="V263" s="340">
        <v>0</v>
      </c>
      <c r="W263" s="340">
        <v>0</v>
      </c>
      <c r="X263" s="343">
        <v>0</v>
      </c>
      <c r="Y263" s="344">
        <f t="shared" si="25"/>
        <v>0</v>
      </c>
      <c r="Z263" s="12">
        <f t="shared" si="25"/>
        <v>0</v>
      </c>
      <c r="AA263" s="12">
        <f t="shared" si="25"/>
        <v>0</v>
      </c>
      <c r="AB263" s="12">
        <f t="shared" si="25"/>
        <v>0</v>
      </c>
      <c r="AC263" s="12">
        <f t="shared" si="25"/>
        <v>0</v>
      </c>
      <c r="AD263" s="15">
        <f t="shared" si="25"/>
        <v>0</v>
      </c>
      <c r="AE263" s="12">
        <f t="shared" si="24"/>
        <v>0</v>
      </c>
      <c r="AF263" s="12">
        <f t="shared" si="23"/>
        <v>0</v>
      </c>
      <c r="AG263" s="12">
        <f t="shared" si="23"/>
        <v>0</v>
      </c>
      <c r="AH263" s="12">
        <f t="shared" si="23"/>
        <v>0</v>
      </c>
      <c r="AI263" s="12">
        <f t="shared" si="23"/>
        <v>0</v>
      </c>
      <c r="AJ263" s="12">
        <f t="shared" si="23"/>
        <v>0</v>
      </c>
      <c r="AK263" s="15">
        <f t="shared" si="22"/>
        <v>0</v>
      </c>
      <c r="AL263" s="343">
        <f t="shared" si="22"/>
        <v>0</v>
      </c>
    </row>
    <row r="264" spans="1:38" s="185" customFormat="1" ht="12.75" customHeight="1" x14ac:dyDescent="0.25">
      <c r="A264" s="348">
        <v>1243</v>
      </c>
      <c r="B264" s="338">
        <v>256</v>
      </c>
      <c r="C264" s="239" t="s">
        <v>1472</v>
      </c>
      <c r="D264" s="247">
        <v>0</v>
      </c>
      <c r="E264" s="138">
        <v>0</v>
      </c>
      <c r="F264" s="138">
        <v>0</v>
      </c>
      <c r="G264" s="138">
        <v>0</v>
      </c>
      <c r="H264" s="138">
        <v>0</v>
      </c>
      <c r="I264" s="138">
        <v>0</v>
      </c>
      <c r="J264" s="339">
        <v>0</v>
      </c>
      <c r="K264" s="339">
        <v>0</v>
      </c>
      <c r="L264" s="340">
        <v>0</v>
      </c>
      <c r="M264" s="340">
        <v>0</v>
      </c>
      <c r="N264" s="340">
        <v>0</v>
      </c>
      <c r="O264" s="340">
        <v>0</v>
      </c>
      <c r="P264" s="144">
        <v>0</v>
      </c>
      <c r="Q264" s="341">
        <v>0</v>
      </c>
      <c r="R264" s="342">
        <v>0</v>
      </c>
      <c r="S264" s="340">
        <v>0</v>
      </c>
      <c r="T264" s="340">
        <v>0</v>
      </c>
      <c r="U264" s="340">
        <v>0</v>
      </c>
      <c r="V264" s="340">
        <v>0</v>
      </c>
      <c r="W264" s="340">
        <v>0</v>
      </c>
      <c r="X264" s="343">
        <v>0</v>
      </c>
      <c r="Y264" s="344">
        <f t="shared" si="25"/>
        <v>0</v>
      </c>
      <c r="Z264" s="12">
        <f t="shared" si="25"/>
        <v>0</v>
      </c>
      <c r="AA264" s="12">
        <f t="shared" si="25"/>
        <v>0</v>
      </c>
      <c r="AB264" s="12">
        <f t="shared" si="25"/>
        <v>0</v>
      </c>
      <c r="AC264" s="12">
        <f t="shared" si="25"/>
        <v>0</v>
      </c>
      <c r="AD264" s="15">
        <f t="shared" si="25"/>
        <v>0</v>
      </c>
      <c r="AE264" s="12">
        <f t="shared" si="24"/>
        <v>0</v>
      </c>
      <c r="AF264" s="12">
        <f t="shared" si="23"/>
        <v>0</v>
      </c>
      <c r="AG264" s="12">
        <f t="shared" si="23"/>
        <v>0</v>
      </c>
      <c r="AH264" s="12">
        <f t="shared" si="23"/>
        <v>0</v>
      </c>
      <c r="AI264" s="12">
        <f t="shared" si="23"/>
        <v>0</v>
      </c>
      <c r="AJ264" s="12">
        <f t="shared" si="23"/>
        <v>0</v>
      </c>
      <c r="AK264" s="15">
        <f t="shared" si="22"/>
        <v>0</v>
      </c>
      <c r="AL264" s="343">
        <f t="shared" si="22"/>
        <v>0</v>
      </c>
    </row>
    <row r="265" spans="1:38" s="185" customFormat="1" ht="12.75" customHeight="1" x14ac:dyDescent="0.25">
      <c r="A265" s="348">
        <v>1255</v>
      </c>
      <c r="B265" s="338">
        <v>257</v>
      </c>
      <c r="C265" s="239" t="s">
        <v>1469</v>
      </c>
      <c r="D265" s="247">
        <v>51.3</v>
      </c>
      <c r="E265" s="138">
        <v>0</v>
      </c>
      <c r="F265" s="138">
        <v>0</v>
      </c>
      <c r="G265" s="138">
        <v>0</v>
      </c>
      <c r="H265" s="138">
        <v>0</v>
      </c>
      <c r="I265" s="138">
        <v>51.3</v>
      </c>
      <c r="J265" s="339">
        <v>0</v>
      </c>
      <c r="K265" s="339">
        <v>51.3</v>
      </c>
      <c r="L265" s="340">
        <v>0</v>
      </c>
      <c r="M265" s="340">
        <v>0</v>
      </c>
      <c r="N265" s="340">
        <v>0</v>
      </c>
      <c r="O265" s="340">
        <v>0</v>
      </c>
      <c r="P265" s="144">
        <v>51.3</v>
      </c>
      <c r="Q265" s="341">
        <v>0</v>
      </c>
      <c r="R265" s="342">
        <v>48.544699999999999</v>
      </c>
      <c r="S265" s="340">
        <v>0</v>
      </c>
      <c r="T265" s="340">
        <v>0</v>
      </c>
      <c r="U265" s="340">
        <v>0</v>
      </c>
      <c r="V265" s="340">
        <v>0</v>
      </c>
      <c r="W265" s="340">
        <v>48.544699999999999</v>
      </c>
      <c r="X265" s="343">
        <v>0</v>
      </c>
      <c r="Y265" s="344">
        <f t="shared" si="25"/>
        <v>-2.7552999999999983</v>
      </c>
      <c r="Z265" s="12">
        <f t="shared" si="25"/>
        <v>0</v>
      </c>
      <c r="AA265" s="12">
        <f t="shared" si="25"/>
        <v>0</v>
      </c>
      <c r="AB265" s="12">
        <f t="shared" si="25"/>
        <v>0</v>
      </c>
      <c r="AC265" s="12">
        <f t="shared" si="25"/>
        <v>0</v>
      </c>
      <c r="AD265" s="15">
        <f t="shared" si="25"/>
        <v>-2.7552999999999983</v>
      </c>
      <c r="AE265" s="12">
        <f t="shared" si="24"/>
        <v>0</v>
      </c>
      <c r="AF265" s="12">
        <f t="shared" si="23"/>
        <v>94.62904483430799</v>
      </c>
      <c r="AG265" s="12">
        <f t="shared" si="23"/>
        <v>0</v>
      </c>
      <c r="AH265" s="12">
        <f t="shared" si="23"/>
        <v>0</v>
      </c>
      <c r="AI265" s="12">
        <f t="shared" si="23"/>
        <v>0</v>
      </c>
      <c r="AJ265" s="12">
        <f t="shared" si="23"/>
        <v>0</v>
      </c>
      <c r="AK265" s="15">
        <f t="shared" si="22"/>
        <v>94.62904483430799</v>
      </c>
      <c r="AL265" s="343">
        <f t="shared" si="22"/>
        <v>0</v>
      </c>
    </row>
    <row r="266" spans="1:38" s="185" customFormat="1" ht="12.75" customHeight="1" x14ac:dyDescent="0.25">
      <c r="A266" s="348">
        <v>1244</v>
      </c>
      <c r="B266" s="338">
        <v>258</v>
      </c>
      <c r="C266" s="239" t="s">
        <v>1473</v>
      </c>
      <c r="D266" s="247">
        <v>0</v>
      </c>
      <c r="E266" s="138">
        <v>0</v>
      </c>
      <c r="F266" s="138">
        <v>0</v>
      </c>
      <c r="G266" s="138">
        <v>0</v>
      </c>
      <c r="H266" s="138">
        <v>0</v>
      </c>
      <c r="I266" s="138">
        <v>0</v>
      </c>
      <c r="J266" s="339">
        <v>0</v>
      </c>
      <c r="K266" s="339">
        <v>0</v>
      </c>
      <c r="L266" s="340">
        <v>0</v>
      </c>
      <c r="M266" s="340">
        <v>0</v>
      </c>
      <c r="N266" s="340">
        <v>0</v>
      </c>
      <c r="O266" s="340">
        <v>0</v>
      </c>
      <c r="P266" s="144">
        <v>0</v>
      </c>
      <c r="Q266" s="341">
        <v>0</v>
      </c>
      <c r="R266" s="342">
        <v>0</v>
      </c>
      <c r="S266" s="340">
        <v>0</v>
      </c>
      <c r="T266" s="340">
        <v>0</v>
      </c>
      <c r="U266" s="340">
        <v>0</v>
      </c>
      <c r="V266" s="340">
        <v>0</v>
      </c>
      <c r="W266" s="340">
        <v>0</v>
      </c>
      <c r="X266" s="343">
        <v>0</v>
      </c>
      <c r="Y266" s="344">
        <f t="shared" si="25"/>
        <v>0</v>
      </c>
      <c r="Z266" s="12">
        <f t="shared" si="25"/>
        <v>0</v>
      </c>
      <c r="AA266" s="12">
        <f t="shared" si="25"/>
        <v>0</v>
      </c>
      <c r="AB266" s="12">
        <f t="shared" si="25"/>
        <v>0</v>
      </c>
      <c r="AC266" s="12">
        <f t="shared" si="25"/>
        <v>0</v>
      </c>
      <c r="AD266" s="15">
        <f t="shared" si="25"/>
        <v>0</v>
      </c>
      <c r="AE266" s="12">
        <f t="shared" si="24"/>
        <v>0</v>
      </c>
      <c r="AF266" s="12">
        <f t="shared" si="23"/>
        <v>0</v>
      </c>
      <c r="AG266" s="12">
        <f t="shared" si="23"/>
        <v>0</v>
      </c>
      <c r="AH266" s="12">
        <f t="shared" si="23"/>
        <v>0</v>
      </c>
      <c r="AI266" s="12">
        <f t="shared" si="23"/>
        <v>0</v>
      </c>
      <c r="AJ266" s="12">
        <f t="shared" si="23"/>
        <v>0</v>
      </c>
      <c r="AK266" s="15">
        <f t="shared" si="22"/>
        <v>0</v>
      </c>
      <c r="AL266" s="343">
        <f t="shared" si="22"/>
        <v>0</v>
      </c>
    </row>
    <row r="267" spans="1:38" s="185" customFormat="1" ht="12.75" customHeight="1" x14ac:dyDescent="0.25">
      <c r="A267" s="348">
        <v>1245</v>
      </c>
      <c r="B267" s="338">
        <v>259</v>
      </c>
      <c r="C267" s="239" t="s">
        <v>1474</v>
      </c>
      <c r="D267" s="247">
        <v>0</v>
      </c>
      <c r="E267" s="138">
        <v>0</v>
      </c>
      <c r="F267" s="138">
        <v>0</v>
      </c>
      <c r="G267" s="138">
        <v>0</v>
      </c>
      <c r="H267" s="138">
        <v>0</v>
      </c>
      <c r="I267" s="138">
        <v>0</v>
      </c>
      <c r="J267" s="339">
        <v>0</v>
      </c>
      <c r="K267" s="339">
        <v>0</v>
      </c>
      <c r="L267" s="340">
        <v>0</v>
      </c>
      <c r="M267" s="340">
        <v>0</v>
      </c>
      <c r="N267" s="340">
        <v>0</v>
      </c>
      <c r="O267" s="340">
        <v>0</v>
      </c>
      <c r="P267" s="144">
        <v>0</v>
      </c>
      <c r="Q267" s="341">
        <v>0</v>
      </c>
      <c r="R267" s="342">
        <v>0</v>
      </c>
      <c r="S267" s="340">
        <v>0</v>
      </c>
      <c r="T267" s="340">
        <v>0</v>
      </c>
      <c r="U267" s="340">
        <v>0</v>
      </c>
      <c r="V267" s="340">
        <v>0</v>
      </c>
      <c r="W267" s="340">
        <v>0</v>
      </c>
      <c r="X267" s="343">
        <v>0</v>
      </c>
      <c r="Y267" s="344">
        <f t="shared" si="25"/>
        <v>0</v>
      </c>
      <c r="Z267" s="12">
        <f t="shared" si="25"/>
        <v>0</v>
      </c>
      <c r="AA267" s="12">
        <f t="shared" si="25"/>
        <v>0</v>
      </c>
      <c r="AB267" s="12">
        <f t="shared" si="25"/>
        <v>0</v>
      </c>
      <c r="AC267" s="12">
        <f t="shared" si="25"/>
        <v>0</v>
      </c>
      <c r="AD267" s="15">
        <f t="shared" si="25"/>
        <v>0</v>
      </c>
      <c r="AE267" s="12">
        <f t="shared" si="24"/>
        <v>0</v>
      </c>
      <c r="AF267" s="12">
        <f t="shared" si="23"/>
        <v>0</v>
      </c>
      <c r="AG267" s="12">
        <f t="shared" si="23"/>
        <v>0</v>
      </c>
      <c r="AH267" s="12">
        <f t="shared" si="23"/>
        <v>0</v>
      </c>
      <c r="AI267" s="12">
        <f t="shared" si="23"/>
        <v>0</v>
      </c>
      <c r="AJ267" s="12">
        <f t="shared" si="23"/>
        <v>0</v>
      </c>
      <c r="AK267" s="15">
        <f t="shared" si="22"/>
        <v>0</v>
      </c>
      <c r="AL267" s="343">
        <f t="shared" si="22"/>
        <v>0</v>
      </c>
    </row>
    <row r="268" spans="1:38" s="185" customFormat="1" ht="12.75" customHeight="1" x14ac:dyDescent="0.25">
      <c r="A268" s="348">
        <v>1246</v>
      </c>
      <c r="B268" s="338">
        <v>260</v>
      </c>
      <c r="C268" s="239" t="s">
        <v>1475</v>
      </c>
      <c r="D268" s="247">
        <v>0</v>
      </c>
      <c r="E268" s="138">
        <v>0</v>
      </c>
      <c r="F268" s="138">
        <v>0</v>
      </c>
      <c r="G268" s="138">
        <v>0</v>
      </c>
      <c r="H268" s="138">
        <v>0</v>
      </c>
      <c r="I268" s="138">
        <v>0</v>
      </c>
      <c r="J268" s="339">
        <v>0</v>
      </c>
      <c r="K268" s="339">
        <v>0</v>
      </c>
      <c r="L268" s="340">
        <v>0</v>
      </c>
      <c r="M268" s="340">
        <v>0</v>
      </c>
      <c r="N268" s="340">
        <v>0</v>
      </c>
      <c r="O268" s="340">
        <v>0</v>
      </c>
      <c r="P268" s="144">
        <v>0</v>
      </c>
      <c r="Q268" s="341">
        <v>0</v>
      </c>
      <c r="R268" s="342">
        <v>0</v>
      </c>
      <c r="S268" s="340">
        <v>0</v>
      </c>
      <c r="T268" s="340">
        <v>0</v>
      </c>
      <c r="U268" s="340">
        <v>0</v>
      </c>
      <c r="V268" s="340">
        <v>0</v>
      </c>
      <c r="W268" s="340">
        <v>0</v>
      </c>
      <c r="X268" s="343">
        <v>0</v>
      </c>
      <c r="Y268" s="344">
        <f t="shared" si="25"/>
        <v>0</v>
      </c>
      <c r="Z268" s="12">
        <f t="shared" si="25"/>
        <v>0</v>
      </c>
      <c r="AA268" s="12">
        <f t="shared" si="25"/>
        <v>0</v>
      </c>
      <c r="AB268" s="12">
        <f t="shared" si="25"/>
        <v>0</v>
      </c>
      <c r="AC268" s="12">
        <f t="shared" si="25"/>
        <v>0</v>
      </c>
      <c r="AD268" s="15">
        <f t="shared" si="25"/>
        <v>0</v>
      </c>
      <c r="AE268" s="12">
        <f t="shared" si="24"/>
        <v>0</v>
      </c>
      <c r="AF268" s="12">
        <f t="shared" si="23"/>
        <v>0</v>
      </c>
      <c r="AG268" s="12">
        <f t="shared" si="23"/>
        <v>0</v>
      </c>
      <c r="AH268" s="12">
        <f t="shared" si="23"/>
        <v>0</v>
      </c>
      <c r="AI268" s="12">
        <f t="shared" si="23"/>
        <v>0</v>
      </c>
      <c r="AJ268" s="12">
        <f t="shared" si="23"/>
        <v>0</v>
      </c>
      <c r="AK268" s="15">
        <f t="shared" si="22"/>
        <v>0</v>
      </c>
      <c r="AL268" s="343">
        <f t="shared" si="22"/>
        <v>0</v>
      </c>
    </row>
    <row r="269" spans="1:38" s="185" customFormat="1" ht="12.75" customHeight="1" x14ac:dyDescent="0.25">
      <c r="A269" s="348">
        <v>1247</v>
      </c>
      <c r="B269" s="338">
        <v>261</v>
      </c>
      <c r="C269" s="239" t="s">
        <v>1476</v>
      </c>
      <c r="D269" s="247">
        <v>0</v>
      </c>
      <c r="E269" s="138">
        <v>0</v>
      </c>
      <c r="F269" s="138">
        <v>0</v>
      </c>
      <c r="G269" s="138">
        <v>0</v>
      </c>
      <c r="H269" s="138">
        <v>0</v>
      </c>
      <c r="I269" s="138">
        <v>0</v>
      </c>
      <c r="J269" s="339">
        <v>0</v>
      </c>
      <c r="K269" s="339">
        <v>0</v>
      </c>
      <c r="L269" s="340">
        <v>0</v>
      </c>
      <c r="M269" s="340">
        <v>0</v>
      </c>
      <c r="N269" s="340">
        <v>0</v>
      </c>
      <c r="O269" s="340">
        <v>0</v>
      </c>
      <c r="P269" s="144">
        <v>0</v>
      </c>
      <c r="Q269" s="341">
        <v>0</v>
      </c>
      <c r="R269" s="342">
        <v>0</v>
      </c>
      <c r="S269" s="340">
        <v>0</v>
      </c>
      <c r="T269" s="340">
        <v>0</v>
      </c>
      <c r="U269" s="340">
        <v>0</v>
      </c>
      <c r="V269" s="340">
        <v>0</v>
      </c>
      <c r="W269" s="340">
        <v>0</v>
      </c>
      <c r="X269" s="343">
        <v>0</v>
      </c>
      <c r="Y269" s="344">
        <f t="shared" si="25"/>
        <v>0</v>
      </c>
      <c r="Z269" s="12">
        <f t="shared" si="25"/>
        <v>0</v>
      </c>
      <c r="AA269" s="12">
        <f t="shared" si="25"/>
        <v>0</v>
      </c>
      <c r="AB269" s="12">
        <f t="shared" si="25"/>
        <v>0</v>
      </c>
      <c r="AC269" s="12">
        <f t="shared" si="25"/>
        <v>0</v>
      </c>
      <c r="AD269" s="15">
        <f t="shared" si="25"/>
        <v>0</v>
      </c>
      <c r="AE269" s="12">
        <f t="shared" si="24"/>
        <v>0</v>
      </c>
      <c r="AF269" s="12">
        <f t="shared" si="23"/>
        <v>0</v>
      </c>
      <c r="AG269" s="12">
        <f t="shared" si="23"/>
        <v>0</v>
      </c>
      <c r="AH269" s="12">
        <f t="shared" si="23"/>
        <v>0</v>
      </c>
      <c r="AI269" s="12">
        <f t="shared" si="23"/>
        <v>0</v>
      </c>
      <c r="AJ269" s="12">
        <f t="shared" si="23"/>
        <v>0</v>
      </c>
      <c r="AK269" s="15">
        <f t="shared" si="22"/>
        <v>0</v>
      </c>
      <c r="AL269" s="343">
        <f t="shared" si="22"/>
        <v>0</v>
      </c>
    </row>
    <row r="270" spans="1:38" s="185" customFormat="1" ht="12.75" customHeight="1" x14ac:dyDescent="0.25">
      <c r="A270" s="348">
        <v>1248</v>
      </c>
      <c r="B270" s="338">
        <v>262</v>
      </c>
      <c r="C270" s="239" t="s">
        <v>1477</v>
      </c>
      <c r="D270" s="247">
        <v>0</v>
      </c>
      <c r="E270" s="138">
        <v>0</v>
      </c>
      <c r="F270" s="138">
        <v>0</v>
      </c>
      <c r="G270" s="138">
        <v>0</v>
      </c>
      <c r="H270" s="138">
        <v>0</v>
      </c>
      <c r="I270" s="138">
        <v>0</v>
      </c>
      <c r="J270" s="339">
        <v>0</v>
      </c>
      <c r="K270" s="339">
        <v>0</v>
      </c>
      <c r="L270" s="340">
        <v>0</v>
      </c>
      <c r="M270" s="340">
        <v>0</v>
      </c>
      <c r="N270" s="340">
        <v>0</v>
      </c>
      <c r="O270" s="340">
        <v>0</v>
      </c>
      <c r="P270" s="144">
        <v>0</v>
      </c>
      <c r="Q270" s="341">
        <v>0</v>
      </c>
      <c r="R270" s="342">
        <v>0</v>
      </c>
      <c r="S270" s="340">
        <v>0</v>
      </c>
      <c r="T270" s="340">
        <v>0</v>
      </c>
      <c r="U270" s="340">
        <v>0</v>
      </c>
      <c r="V270" s="340">
        <v>0</v>
      </c>
      <c r="W270" s="340">
        <v>0</v>
      </c>
      <c r="X270" s="343">
        <v>0</v>
      </c>
      <c r="Y270" s="344">
        <f t="shared" si="25"/>
        <v>0</v>
      </c>
      <c r="Z270" s="12">
        <f t="shared" si="25"/>
        <v>0</v>
      </c>
      <c r="AA270" s="12">
        <f t="shared" si="25"/>
        <v>0</v>
      </c>
      <c r="AB270" s="12">
        <f t="shared" si="25"/>
        <v>0</v>
      </c>
      <c r="AC270" s="12">
        <f t="shared" si="25"/>
        <v>0</v>
      </c>
      <c r="AD270" s="15">
        <f t="shared" si="25"/>
        <v>0</v>
      </c>
      <c r="AE270" s="12">
        <f t="shared" si="24"/>
        <v>0</v>
      </c>
      <c r="AF270" s="12">
        <f t="shared" si="23"/>
        <v>0</v>
      </c>
      <c r="AG270" s="12">
        <f t="shared" si="23"/>
        <v>0</v>
      </c>
      <c r="AH270" s="12">
        <f t="shared" si="23"/>
        <v>0</v>
      </c>
      <c r="AI270" s="12">
        <f t="shared" si="23"/>
        <v>0</v>
      </c>
      <c r="AJ270" s="12">
        <f t="shared" si="23"/>
        <v>0</v>
      </c>
      <c r="AK270" s="15">
        <f t="shared" si="22"/>
        <v>0</v>
      </c>
      <c r="AL270" s="343">
        <f t="shared" si="22"/>
        <v>0</v>
      </c>
    </row>
    <row r="271" spans="1:38" s="185" customFormat="1" ht="12.75" customHeight="1" x14ac:dyDescent="0.25">
      <c r="A271" s="348">
        <v>1249</v>
      </c>
      <c r="B271" s="338">
        <v>263</v>
      </c>
      <c r="C271" s="239" t="s">
        <v>1478</v>
      </c>
      <c r="D271" s="247">
        <v>0</v>
      </c>
      <c r="E271" s="138">
        <v>0</v>
      </c>
      <c r="F271" s="138">
        <v>0</v>
      </c>
      <c r="G271" s="138">
        <v>0</v>
      </c>
      <c r="H271" s="138">
        <v>0</v>
      </c>
      <c r="I271" s="138">
        <v>0</v>
      </c>
      <c r="J271" s="339">
        <v>0</v>
      </c>
      <c r="K271" s="339">
        <v>0</v>
      </c>
      <c r="L271" s="340">
        <v>0</v>
      </c>
      <c r="M271" s="340">
        <v>0</v>
      </c>
      <c r="N271" s="340">
        <v>0</v>
      </c>
      <c r="O271" s="340">
        <v>0</v>
      </c>
      <c r="P271" s="144">
        <v>0</v>
      </c>
      <c r="Q271" s="341">
        <v>0</v>
      </c>
      <c r="R271" s="342">
        <v>0</v>
      </c>
      <c r="S271" s="340">
        <v>0</v>
      </c>
      <c r="T271" s="340">
        <v>0</v>
      </c>
      <c r="U271" s="340">
        <v>0</v>
      </c>
      <c r="V271" s="340">
        <v>0</v>
      </c>
      <c r="W271" s="340">
        <v>0</v>
      </c>
      <c r="X271" s="343">
        <v>0</v>
      </c>
      <c r="Y271" s="344">
        <f t="shared" si="25"/>
        <v>0</v>
      </c>
      <c r="Z271" s="12">
        <f t="shared" si="25"/>
        <v>0</v>
      </c>
      <c r="AA271" s="12">
        <f t="shared" si="25"/>
        <v>0</v>
      </c>
      <c r="AB271" s="12">
        <f t="shared" si="25"/>
        <v>0</v>
      </c>
      <c r="AC271" s="12">
        <f t="shared" si="25"/>
        <v>0</v>
      </c>
      <c r="AD271" s="15">
        <f t="shared" si="25"/>
        <v>0</v>
      </c>
      <c r="AE271" s="12">
        <f t="shared" si="24"/>
        <v>0</v>
      </c>
      <c r="AF271" s="12">
        <f t="shared" si="23"/>
        <v>0</v>
      </c>
      <c r="AG271" s="12">
        <f t="shared" si="23"/>
        <v>0</v>
      </c>
      <c r="AH271" s="12">
        <f t="shared" si="23"/>
        <v>0</v>
      </c>
      <c r="AI271" s="12">
        <f t="shared" si="23"/>
        <v>0</v>
      </c>
      <c r="AJ271" s="12">
        <f t="shared" si="23"/>
        <v>0</v>
      </c>
      <c r="AK271" s="15">
        <f t="shared" si="22"/>
        <v>0</v>
      </c>
      <c r="AL271" s="343">
        <f t="shared" si="22"/>
        <v>0</v>
      </c>
    </row>
    <row r="272" spans="1:38" s="185" customFormat="1" ht="12.75" customHeight="1" x14ac:dyDescent="0.25">
      <c r="A272" s="348">
        <v>1250</v>
      </c>
      <c r="B272" s="338">
        <v>264</v>
      </c>
      <c r="C272" s="239" t="s">
        <v>1479</v>
      </c>
      <c r="D272" s="247">
        <v>0</v>
      </c>
      <c r="E272" s="138">
        <v>0</v>
      </c>
      <c r="F272" s="138">
        <v>0</v>
      </c>
      <c r="G272" s="138">
        <v>0</v>
      </c>
      <c r="H272" s="138">
        <v>0</v>
      </c>
      <c r="I272" s="138">
        <v>0</v>
      </c>
      <c r="J272" s="339">
        <v>0</v>
      </c>
      <c r="K272" s="339">
        <v>0</v>
      </c>
      <c r="L272" s="340">
        <v>0</v>
      </c>
      <c r="M272" s="340">
        <v>0</v>
      </c>
      <c r="N272" s="340">
        <v>0</v>
      </c>
      <c r="O272" s="340">
        <v>0</v>
      </c>
      <c r="P272" s="144">
        <v>0</v>
      </c>
      <c r="Q272" s="341">
        <v>0</v>
      </c>
      <c r="R272" s="342">
        <v>0</v>
      </c>
      <c r="S272" s="340">
        <v>0</v>
      </c>
      <c r="T272" s="340">
        <v>0</v>
      </c>
      <c r="U272" s="340">
        <v>0</v>
      </c>
      <c r="V272" s="340">
        <v>0</v>
      </c>
      <c r="W272" s="340">
        <v>0</v>
      </c>
      <c r="X272" s="343">
        <v>0</v>
      </c>
      <c r="Y272" s="344">
        <f t="shared" si="25"/>
        <v>0</v>
      </c>
      <c r="Z272" s="12">
        <f t="shared" si="25"/>
        <v>0</v>
      </c>
      <c r="AA272" s="12">
        <f t="shared" si="25"/>
        <v>0</v>
      </c>
      <c r="AB272" s="12">
        <f t="shared" si="25"/>
        <v>0</v>
      </c>
      <c r="AC272" s="12">
        <f t="shared" si="25"/>
        <v>0</v>
      </c>
      <c r="AD272" s="15">
        <f t="shared" si="25"/>
        <v>0</v>
      </c>
      <c r="AE272" s="12">
        <f t="shared" si="24"/>
        <v>0</v>
      </c>
      <c r="AF272" s="12">
        <f t="shared" si="23"/>
        <v>0</v>
      </c>
      <c r="AG272" s="12">
        <f t="shared" si="23"/>
        <v>0</v>
      </c>
      <c r="AH272" s="12">
        <f t="shared" si="23"/>
        <v>0</v>
      </c>
      <c r="AI272" s="12">
        <f t="shared" si="23"/>
        <v>0</v>
      </c>
      <c r="AJ272" s="12">
        <f t="shared" si="23"/>
        <v>0</v>
      </c>
      <c r="AK272" s="15">
        <f t="shared" si="22"/>
        <v>0</v>
      </c>
      <c r="AL272" s="343">
        <f t="shared" si="22"/>
        <v>0</v>
      </c>
    </row>
    <row r="273" spans="1:38" s="185" customFormat="1" ht="12.75" customHeight="1" x14ac:dyDescent="0.25">
      <c r="A273" s="348">
        <v>1251</v>
      </c>
      <c r="B273" s="338">
        <v>265</v>
      </c>
      <c r="C273" s="239" t="s">
        <v>1480</v>
      </c>
      <c r="D273" s="247">
        <v>0</v>
      </c>
      <c r="E273" s="138">
        <v>0</v>
      </c>
      <c r="F273" s="138">
        <v>0</v>
      </c>
      <c r="G273" s="138">
        <v>0</v>
      </c>
      <c r="H273" s="138">
        <v>0</v>
      </c>
      <c r="I273" s="138">
        <v>0</v>
      </c>
      <c r="J273" s="339">
        <v>0</v>
      </c>
      <c r="K273" s="339">
        <v>0</v>
      </c>
      <c r="L273" s="340">
        <v>0</v>
      </c>
      <c r="M273" s="340">
        <v>0</v>
      </c>
      <c r="N273" s="340">
        <v>0</v>
      </c>
      <c r="O273" s="340">
        <v>0</v>
      </c>
      <c r="P273" s="144">
        <v>0</v>
      </c>
      <c r="Q273" s="341">
        <v>0</v>
      </c>
      <c r="R273" s="342">
        <v>0</v>
      </c>
      <c r="S273" s="340">
        <v>0</v>
      </c>
      <c r="T273" s="340">
        <v>0</v>
      </c>
      <c r="U273" s="340">
        <v>0</v>
      </c>
      <c r="V273" s="340">
        <v>0</v>
      </c>
      <c r="W273" s="340">
        <v>0</v>
      </c>
      <c r="X273" s="343">
        <v>0</v>
      </c>
      <c r="Y273" s="344">
        <f t="shared" si="25"/>
        <v>0</v>
      </c>
      <c r="Z273" s="12">
        <f t="shared" si="25"/>
        <v>0</v>
      </c>
      <c r="AA273" s="12">
        <f t="shared" si="25"/>
        <v>0</v>
      </c>
      <c r="AB273" s="12">
        <f t="shared" si="25"/>
        <v>0</v>
      </c>
      <c r="AC273" s="12">
        <f t="shared" si="25"/>
        <v>0</v>
      </c>
      <c r="AD273" s="15">
        <f t="shared" si="25"/>
        <v>0</v>
      </c>
      <c r="AE273" s="12">
        <f t="shared" si="24"/>
        <v>0</v>
      </c>
      <c r="AF273" s="12">
        <f t="shared" si="23"/>
        <v>0</v>
      </c>
      <c r="AG273" s="12">
        <f t="shared" si="23"/>
        <v>0</v>
      </c>
      <c r="AH273" s="12">
        <f t="shared" si="23"/>
        <v>0</v>
      </c>
      <c r="AI273" s="12">
        <f t="shared" si="23"/>
        <v>0</v>
      </c>
      <c r="AJ273" s="12">
        <f t="shared" si="23"/>
        <v>0</v>
      </c>
      <c r="AK273" s="15">
        <f t="shared" si="22"/>
        <v>0</v>
      </c>
      <c r="AL273" s="343">
        <f t="shared" si="22"/>
        <v>0</v>
      </c>
    </row>
    <row r="274" spans="1:38" s="185" customFormat="1" ht="12.75" customHeight="1" x14ac:dyDescent="0.25">
      <c r="A274" s="348">
        <v>1252</v>
      </c>
      <c r="B274" s="338">
        <v>266</v>
      </c>
      <c r="C274" s="239" t="s">
        <v>1481</v>
      </c>
      <c r="D274" s="247">
        <v>0</v>
      </c>
      <c r="E274" s="138">
        <v>0</v>
      </c>
      <c r="F274" s="138">
        <v>0</v>
      </c>
      <c r="G274" s="138">
        <v>0</v>
      </c>
      <c r="H274" s="138">
        <v>0</v>
      </c>
      <c r="I274" s="138">
        <v>0</v>
      </c>
      <c r="J274" s="339">
        <v>0</v>
      </c>
      <c r="K274" s="339">
        <v>0</v>
      </c>
      <c r="L274" s="340">
        <v>0</v>
      </c>
      <c r="M274" s="340">
        <v>0</v>
      </c>
      <c r="N274" s="340">
        <v>0</v>
      </c>
      <c r="O274" s="340">
        <v>0</v>
      </c>
      <c r="P274" s="144">
        <v>0</v>
      </c>
      <c r="Q274" s="341">
        <v>0</v>
      </c>
      <c r="R274" s="342">
        <v>0</v>
      </c>
      <c r="S274" s="340">
        <v>0</v>
      </c>
      <c r="T274" s="340">
        <v>0</v>
      </c>
      <c r="U274" s="340">
        <v>0</v>
      </c>
      <c r="V274" s="340">
        <v>0</v>
      </c>
      <c r="W274" s="340">
        <v>0</v>
      </c>
      <c r="X274" s="343">
        <v>0</v>
      </c>
      <c r="Y274" s="344">
        <f t="shared" si="25"/>
        <v>0</v>
      </c>
      <c r="Z274" s="12">
        <f t="shared" si="25"/>
        <v>0</v>
      </c>
      <c r="AA274" s="12">
        <f t="shared" si="25"/>
        <v>0</v>
      </c>
      <c r="AB274" s="12">
        <f t="shared" si="25"/>
        <v>0</v>
      </c>
      <c r="AC274" s="12">
        <f t="shared" si="25"/>
        <v>0</v>
      </c>
      <c r="AD274" s="15">
        <f t="shared" si="25"/>
        <v>0</v>
      </c>
      <c r="AE274" s="12">
        <f t="shared" si="24"/>
        <v>0</v>
      </c>
      <c r="AF274" s="12">
        <f t="shared" si="23"/>
        <v>0</v>
      </c>
      <c r="AG274" s="12">
        <f t="shared" si="23"/>
        <v>0</v>
      </c>
      <c r="AH274" s="12">
        <f t="shared" si="23"/>
        <v>0</v>
      </c>
      <c r="AI274" s="12">
        <f t="shared" si="23"/>
        <v>0</v>
      </c>
      <c r="AJ274" s="12">
        <f t="shared" si="23"/>
        <v>0</v>
      </c>
      <c r="AK274" s="15">
        <f t="shared" si="22"/>
        <v>0</v>
      </c>
      <c r="AL274" s="343">
        <f t="shared" si="22"/>
        <v>0</v>
      </c>
    </row>
    <row r="275" spans="1:38" s="185" customFormat="1" ht="12.75" customHeight="1" x14ac:dyDescent="0.25">
      <c r="A275" s="348">
        <v>1253</v>
      </c>
      <c r="B275" s="338">
        <v>267</v>
      </c>
      <c r="C275" s="239" t="s">
        <v>1482</v>
      </c>
      <c r="D275" s="247">
        <v>0</v>
      </c>
      <c r="E275" s="138">
        <v>0</v>
      </c>
      <c r="F275" s="138">
        <v>0</v>
      </c>
      <c r="G275" s="138">
        <v>0</v>
      </c>
      <c r="H275" s="138">
        <v>0</v>
      </c>
      <c r="I275" s="138">
        <v>0</v>
      </c>
      <c r="J275" s="339">
        <v>0</v>
      </c>
      <c r="K275" s="339">
        <v>0</v>
      </c>
      <c r="L275" s="340">
        <v>0</v>
      </c>
      <c r="M275" s="340">
        <v>0</v>
      </c>
      <c r="N275" s="340">
        <v>0</v>
      </c>
      <c r="O275" s="340">
        <v>0</v>
      </c>
      <c r="P275" s="144">
        <v>0</v>
      </c>
      <c r="Q275" s="341">
        <v>0</v>
      </c>
      <c r="R275" s="342">
        <v>0</v>
      </c>
      <c r="S275" s="340">
        <v>0</v>
      </c>
      <c r="T275" s="340">
        <v>0</v>
      </c>
      <c r="U275" s="340">
        <v>0</v>
      </c>
      <c r="V275" s="340">
        <v>0</v>
      </c>
      <c r="W275" s="340">
        <v>0</v>
      </c>
      <c r="X275" s="343">
        <v>0</v>
      </c>
      <c r="Y275" s="344">
        <f t="shared" si="25"/>
        <v>0</v>
      </c>
      <c r="Z275" s="12">
        <f t="shared" si="25"/>
        <v>0</v>
      </c>
      <c r="AA275" s="12">
        <f t="shared" si="25"/>
        <v>0</v>
      </c>
      <c r="AB275" s="12">
        <f t="shared" si="25"/>
        <v>0</v>
      </c>
      <c r="AC275" s="12">
        <f t="shared" si="25"/>
        <v>0</v>
      </c>
      <c r="AD275" s="15">
        <f t="shared" si="25"/>
        <v>0</v>
      </c>
      <c r="AE275" s="12">
        <f t="shared" si="24"/>
        <v>0</v>
      </c>
      <c r="AF275" s="12">
        <f t="shared" si="23"/>
        <v>0</v>
      </c>
      <c r="AG275" s="12">
        <f t="shared" si="23"/>
        <v>0</v>
      </c>
      <c r="AH275" s="12">
        <f t="shared" si="23"/>
        <v>0</v>
      </c>
      <c r="AI275" s="12">
        <f t="shared" si="23"/>
        <v>0</v>
      </c>
      <c r="AJ275" s="12">
        <f t="shared" si="23"/>
        <v>0</v>
      </c>
      <c r="AK275" s="15">
        <f t="shared" si="22"/>
        <v>0</v>
      </c>
      <c r="AL275" s="343">
        <f t="shared" si="22"/>
        <v>0</v>
      </c>
    </row>
    <row r="276" spans="1:38" s="185" customFormat="1" ht="12.75" customHeight="1" x14ac:dyDescent="0.25">
      <c r="A276" s="348">
        <v>1254</v>
      </c>
      <c r="B276" s="338">
        <v>268</v>
      </c>
      <c r="C276" s="239" t="s">
        <v>1483</v>
      </c>
      <c r="D276" s="247">
        <v>0</v>
      </c>
      <c r="E276" s="138">
        <v>0</v>
      </c>
      <c r="F276" s="138">
        <v>0</v>
      </c>
      <c r="G276" s="138">
        <v>0</v>
      </c>
      <c r="H276" s="138">
        <v>0</v>
      </c>
      <c r="I276" s="138">
        <v>0</v>
      </c>
      <c r="J276" s="339">
        <v>0</v>
      </c>
      <c r="K276" s="339">
        <v>0</v>
      </c>
      <c r="L276" s="340">
        <v>0</v>
      </c>
      <c r="M276" s="340">
        <v>0</v>
      </c>
      <c r="N276" s="340">
        <v>0</v>
      </c>
      <c r="O276" s="340">
        <v>0</v>
      </c>
      <c r="P276" s="144">
        <v>0</v>
      </c>
      <c r="Q276" s="341">
        <v>0</v>
      </c>
      <c r="R276" s="342">
        <v>0</v>
      </c>
      <c r="S276" s="340">
        <v>0</v>
      </c>
      <c r="T276" s="340">
        <v>0</v>
      </c>
      <c r="U276" s="340">
        <v>0</v>
      </c>
      <c r="V276" s="340">
        <v>0</v>
      </c>
      <c r="W276" s="340">
        <v>0</v>
      </c>
      <c r="X276" s="343">
        <v>0</v>
      </c>
      <c r="Y276" s="344">
        <f t="shared" si="25"/>
        <v>0</v>
      </c>
      <c r="Z276" s="12">
        <f t="shared" si="25"/>
        <v>0</v>
      </c>
      <c r="AA276" s="12">
        <f t="shared" si="25"/>
        <v>0</v>
      </c>
      <c r="AB276" s="12">
        <f t="shared" si="25"/>
        <v>0</v>
      </c>
      <c r="AC276" s="12">
        <f t="shared" si="25"/>
        <v>0</v>
      </c>
      <c r="AD276" s="15">
        <f t="shared" si="25"/>
        <v>0</v>
      </c>
      <c r="AE276" s="12">
        <f t="shared" si="24"/>
        <v>0</v>
      </c>
      <c r="AF276" s="12">
        <f t="shared" si="23"/>
        <v>0</v>
      </c>
      <c r="AG276" s="12">
        <f t="shared" si="23"/>
        <v>0</v>
      </c>
      <c r="AH276" s="12">
        <f t="shared" si="23"/>
        <v>0</v>
      </c>
      <c r="AI276" s="12">
        <f t="shared" si="23"/>
        <v>0</v>
      </c>
      <c r="AJ276" s="12">
        <f t="shared" si="23"/>
        <v>0</v>
      </c>
      <c r="AK276" s="15">
        <f t="shared" si="22"/>
        <v>0</v>
      </c>
      <c r="AL276" s="343">
        <f t="shared" si="22"/>
        <v>0</v>
      </c>
    </row>
    <row r="277" spans="1:38" s="185" customFormat="1" ht="12.75" customHeight="1" x14ac:dyDescent="0.25">
      <c r="A277" s="348">
        <v>1256</v>
      </c>
      <c r="B277" s="338">
        <v>269</v>
      </c>
      <c r="C277" s="239" t="s">
        <v>1484</v>
      </c>
      <c r="D277" s="247">
        <v>0</v>
      </c>
      <c r="E277" s="138">
        <v>0</v>
      </c>
      <c r="F277" s="138">
        <v>0</v>
      </c>
      <c r="G277" s="138">
        <v>0</v>
      </c>
      <c r="H277" s="138">
        <v>0</v>
      </c>
      <c r="I277" s="138">
        <v>0</v>
      </c>
      <c r="J277" s="339">
        <v>0</v>
      </c>
      <c r="K277" s="339">
        <v>0</v>
      </c>
      <c r="L277" s="340">
        <v>0</v>
      </c>
      <c r="M277" s="340">
        <v>0</v>
      </c>
      <c r="N277" s="340">
        <v>0</v>
      </c>
      <c r="O277" s="340">
        <v>0</v>
      </c>
      <c r="P277" s="144">
        <v>0</v>
      </c>
      <c r="Q277" s="341">
        <v>0</v>
      </c>
      <c r="R277" s="342">
        <v>0</v>
      </c>
      <c r="S277" s="340">
        <v>0</v>
      </c>
      <c r="T277" s="340">
        <v>0</v>
      </c>
      <c r="U277" s="340">
        <v>0</v>
      </c>
      <c r="V277" s="340">
        <v>0</v>
      </c>
      <c r="W277" s="340">
        <v>0</v>
      </c>
      <c r="X277" s="343">
        <v>0</v>
      </c>
      <c r="Y277" s="344">
        <f t="shared" si="25"/>
        <v>0</v>
      </c>
      <c r="Z277" s="12">
        <f t="shared" si="25"/>
        <v>0</v>
      </c>
      <c r="AA277" s="12">
        <f t="shared" si="25"/>
        <v>0</v>
      </c>
      <c r="AB277" s="12">
        <f t="shared" si="25"/>
        <v>0</v>
      </c>
      <c r="AC277" s="12">
        <f t="shared" si="25"/>
        <v>0</v>
      </c>
      <c r="AD277" s="15">
        <f t="shared" si="25"/>
        <v>0</v>
      </c>
      <c r="AE277" s="12">
        <f t="shared" si="24"/>
        <v>0</v>
      </c>
      <c r="AF277" s="12">
        <f t="shared" si="23"/>
        <v>0</v>
      </c>
      <c r="AG277" s="12">
        <f t="shared" si="23"/>
        <v>0</v>
      </c>
      <c r="AH277" s="12">
        <f t="shared" si="23"/>
        <v>0</v>
      </c>
      <c r="AI277" s="12">
        <f t="shared" si="23"/>
        <v>0</v>
      </c>
      <c r="AJ277" s="12">
        <f t="shared" si="23"/>
        <v>0</v>
      </c>
      <c r="AK277" s="15">
        <f t="shared" si="22"/>
        <v>0</v>
      </c>
      <c r="AL277" s="343">
        <f t="shared" si="22"/>
        <v>0</v>
      </c>
    </row>
    <row r="278" spans="1:38" s="185" customFormat="1" ht="12.75" customHeight="1" x14ac:dyDescent="0.25">
      <c r="A278" s="348">
        <v>1257</v>
      </c>
      <c r="B278" s="338">
        <v>270</v>
      </c>
      <c r="C278" s="239" t="s">
        <v>1485</v>
      </c>
      <c r="D278" s="247">
        <v>0</v>
      </c>
      <c r="E278" s="138">
        <v>0</v>
      </c>
      <c r="F278" s="138">
        <v>0</v>
      </c>
      <c r="G278" s="138">
        <v>0</v>
      </c>
      <c r="H278" s="138">
        <v>0</v>
      </c>
      <c r="I278" s="138">
        <v>0</v>
      </c>
      <c r="J278" s="339">
        <v>0</v>
      </c>
      <c r="K278" s="339">
        <v>0</v>
      </c>
      <c r="L278" s="340">
        <v>0</v>
      </c>
      <c r="M278" s="340">
        <v>0</v>
      </c>
      <c r="N278" s="340">
        <v>0</v>
      </c>
      <c r="O278" s="340">
        <v>0</v>
      </c>
      <c r="P278" s="144">
        <v>0</v>
      </c>
      <c r="Q278" s="341">
        <v>0</v>
      </c>
      <c r="R278" s="342">
        <v>0</v>
      </c>
      <c r="S278" s="340">
        <v>0</v>
      </c>
      <c r="T278" s="340">
        <v>0</v>
      </c>
      <c r="U278" s="340">
        <v>0</v>
      </c>
      <c r="V278" s="340">
        <v>0</v>
      </c>
      <c r="W278" s="340">
        <v>0</v>
      </c>
      <c r="X278" s="343">
        <v>0</v>
      </c>
      <c r="Y278" s="344">
        <f t="shared" si="25"/>
        <v>0</v>
      </c>
      <c r="Z278" s="12">
        <f t="shared" si="25"/>
        <v>0</v>
      </c>
      <c r="AA278" s="12">
        <f t="shared" si="25"/>
        <v>0</v>
      </c>
      <c r="AB278" s="12">
        <f t="shared" si="25"/>
        <v>0</v>
      </c>
      <c r="AC278" s="12">
        <f t="shared" si="25"/>
        <v>0</v>
      </c>
      <c r="AD278" s="15">
        <f t="shared" si="25"/>
        <v>0</v>
      </c>
      <c r="AE278" s="12">
        <f t="shared" si="24"/>
        <v>0</v>
      </c>
      <c r="AF278" s="12">
        <f t="shared" si="23"/>
        <v>0</v>
      </c>
      <c r="AG278" s="12">
        <f t="shared" si="23"/>
        <v>0</v>
      </c>
      <c r="AH278" s="12">
        <f t="shared" si="23"/>
        <v>0</v>
      </c>
      <c r="AI278" s="12">
        <f t="shared" si="23"/>
        <v>0</v>
      </c>
      <c r="AJ278" s="12">
        <f t="shared" si="23"/>
        <v>0</v>
      </c>
      <c r="AK278" s="15">
        <f t="shared" si="22"/>
        <v>0</v>
      </c>
      <c r="AL278" s="343">
        <f t="shared" si="22"/>
        <v>0</v>
      </c>
    </row>
    <row r="279" spans="1:38" s="185" customFormat="1" ht="12.75" customHeight="1" x14ac:dyDescent="0.25">
      <c r="A279" s="348">
        <v>1258</v>
      </c>
      <c r="B279" s="338">
        <v>271</v>
      </c>
      <c r="C279" s="239" t="s">
        <v>1486</v>
      </c>
      <c r="D279" s="247">
        <v>0</v>
      </c>
      <c r="E279" s="138">
        <v>0</v>
      </c>
      <c r="F279" s="138">
        <v>0</v>
      </c>
      <c r="G279" s="138">
        <v>0</v>
      </c>
      <c r="H279" s="138">
        <v>0</v>
      </c>
      <c r="I279" s="138">
        <v>0</v>
      </c>
      <c r="J279" s="339">
        <v>0</v>
      </c>
      <c r="K279" s="339">
        <v>0</v>
      </c>
      <c r="L279" s="340">
        <v>0</v>
      </c>
      <c r="M279" s="340">
        <v>0</v>
      </c>
      <c r="N279" s="340">
        <v>0</v>
      </c>
      <c r="O279" s="340">
        <v>0</v>
      </c>
      <c r="P279" s="144">
        <v>0</v>
      </c>
      <c r="Q279" s="341">
        <v>0</v>
      </c>
      <c r="R279" s="342">
        <v>0</v>
      </c>
      <c r="S279" s="340">
        <v>0</v>
      </c>
      <c r="T279" s="340">
        <v>0</v>
      </c>
      <c r="U279" s="340">
        <v>0</v>
      </c>
      <c r="V279" s="340">
        <v>0</v>
      </c>
      <c r="W279" s="340">
        <v>0</v>
      </c>
      <c r="X279" s="343">
        <v>0</v>
      </c>
      <c r="Y279" s="344">
        <f t="shared" si="25"/>
        <v>0</v>
      </c>
      <c r="Z279" s="12">
        <f t="shared" si="25"/>
        <v>0</v>
      </c>
      <c r="AA279" s="12">
        <f t="shared" si="25"/>
        <v>0</v>
      </c>
      <c r="AB279" s="12">
        <f t="shared" si="25"/>
        <v>0</v>
      </c>
      <c r="AC279" s="12">
        <f t="shared" si="25"/>
        <v>0</v>
      </c>
      <c r="AD279" s="15">
        <f t="shared" si="25"/>
        <v>0</v>
      </c>
      <c r="AE279" s="12">
        <f t="shared" si="24"/>
        <v>0</v>
      </c>
      <c r="AF279" s="12">
        <f t="shared" si="23"/>
        <v>0</v>
      </c>
      <c r="AG279" s="12">
        <f t="shared" si="23"/>
        <v>0</v>
      </c>
      <c r="AH279" s="12">
        <f t="shared" si="23"/>
        <v>0</v>
      </c>
      <c r="AI279" s="12">
        <f t="shared" si="23"/>
        <v>0</v>
      </c>
      <c r="AJ279" s="12">
        <f t="shared" si="23"/>
        <v>0</v>
      </c>
      <c r="AK279" s="15">
        <f t="shared" si="22"/>
        <v>0</v>
      </c>
      <c r="AL279" s="343">
        <f t="shared" si="22"/>
        <v>0</v>
      </c>
    </row>
    <row r="280" spans="1:38" s="185" customFormat="1" ht="12.75" customHeight="1" x14ac:dyDescent="0.25">
      <c r="A280" s="348">
        <v>1259</v>
      </c>
      <c r="B280" s="338">
        <v>272</v>
      </c>
      <c r="C280" s="239" t="s">
        <v>1487</v>
      </c>
      <c r="D280" s="247">
        <v>0</v>
      </c>
      <c r="E280" s="138">
        <v>0</v>
      </c>
      <c r="F280" s="138">
        <v>0</v>
      </c>
      <c r="G280" s="138">
        <v>0</v>
      </c>
      <c r="H280" s="138">
        <v>0</v>
      </c>
      <c r="I280" s="138">
        <v>0</v>
      </c>
      <c r="J280" s="339">
        <v>0</v>
      </c>
      <c r="K280" s="339">
        <v>0</v>
      </c>
      <c r="L280" s="340">
        <v>0</v>
      </c>
      <c r="M280" s="340">
        <v>0</v>
      </c>
      <c r="N280" s="340">
        <v>0</v>
      </c>
      <c r="O280" s="340">
        <v>0</v>
      </c>
      <c r="P280" s="144">
        <v>0</v>
      </c>
      <c r="Q280" s="341">
        <v>0</v>
      </c>
      <c r="R280" s="342">
        <v>0</v>
      </c>
      <c r="S280" s="340">
        <v>0</v>
      </c>
      <c r="T280" s="340">
        <v>0</v>
      </c>
      <c r="U280" s="340">
        <v>0</v>
      </c>
      <c r="V280" s="340">
        <v>0</v>
      </c>
      <c r="W280" s="340">
        <v>0</v>
      </c>
      <c r="X280" s="343">
        <v>0</v>
      </c>
      <c r="Y280" s="344">
        <f t="shared" si="25"/>
        <v>0</v>
      </c>
      <c r="Z280" s="12">
        <f t="shared" si="25"/>
        <v>0</v>
      </c>
      <c r="AA280" s="12">
        <f t="shared" si="25"/>
        <v>0</v>
      </c>
      <c r="AB280" s="12">
        <f t="shared" si="25"/>
        <v>0</v>
      </c>
      <c r="AC280" s="12">
        <f t="shared" si="25"/>
        <v>0</v>
      </c>
      <c r="AD280" s="15">
        <f t="shared" si="25"/>
        <v>0</v>
      </c>
      <c r="AE280" s="12">
        <f t="shared" si="24"/>
        <v>0</v>
      </c>
      <c r="AF280" s="12">
        <f t="shared" si="23"/>
        <v>0</v>
      </c>
      <c r="AG280" s="12">
        <f t="shared" si="23"/>
        <v>0</v>
      </c>
      <c r="AH280" s="12">
        <f t="shared" si="23"/>
        <v>0</v>
      </c>
      <c r="AI280" s="12">
        <f t="shared" si="23"/>
        <v>0</v>
      </c>
      <c r="AJ280" s="12">
        <f t="shared" si="23"/>
        <v>0</v>
      </c>
      <c r="AK280" s="15">
        <f t="shared" si="22"/>
        <v>0</v>
      </c>
      <c r="AL280" s="343">
        <f t="shared" si="22"/>
        <v>0</v>
      </c>
    </row>
    <row r="281" spans="1:38" s="185" customFormat="1" ht="12.75" customHeight="1" x14ac:dyDescent="0.25">
      <c r="A281" s="348">
        <v>1260</v>
      </c>
      <c r="B281" s="338">
        <v>273</v>
      </c>
      <c r="C281" s="239" t="s">
        <v>1488</v>
      </c>
      <c r="D281" s="247">
        <v>0</v>
      </c>
      <c r="E281" s="138">
        <v>0</v>
      </c>
      <c r="F281" s="138">
        <v>0</v>
      </c>
      <c r="G281" s="138">
        <v>0</v>
      </c>
      <c r="H281" s="138">
        <v>0</v>
      </c>
      <c r="I281" s="138">
        <v>0</v>
      </c>
      <c r="J281" s="339">
        <v>0</v>
      </c>
      <c r="K281" s="339">
        <v>0</v>
      </c>
      <c r="L281" s="340">
        <v>0</v>
      </c>
      <c r="M281" s="340">
        <v>0</v>
      </c>
      <c r="N281" s="340">
        <v>0</v>
      </c>
      <c r="O281" s="340">
        <v>0</v>
      </c>
      <c r="P281" s="144">
        <v>0</v>
      </c>
      <c r="Q281" s="341">
        <v>0</v>
      </c>
      <c r="R281" s="342">
        <v>0</v>
      </c>
      <c r="S281" s="340">
        <v>0</v>
      </c>
      <c r="T281" s="340">
        <v>0</v>
      </c>
      <c r="U281" s="340">
        <v>0</v>
      </c>
      <c r="V281" s="340">
        <v>0</v>
      </c>
      <c r="W281" s="340">
        <v>0</v>
      </c>
      <c r="X281" s="343">
        <v>0</v>
      </c>
      <c r="Y281" s="344">
        <f t="shared" si="25"/>
        <v>0</v>
      </c>
      <c r="Z281" s="12">
        <f t="shared" si="25"/>
        <v>0</v>
      </c>
      <c r="AA281" s="12">
        <f t="shared" si="25"/>
        <v>0</v>
      </c>
      <c r="AB281" s="12">
        <f t="shared" si="25"/>
        <v>0</v>
      </c>
      <c r="AC281" s="12">
        <f t="shared" si="25"/>
        <v>0</v>
      </c>
      <c r="AD281" s="15">
        <f t="shared" si="25"/>
        <v>0</v>
      </c>
      <c r="AE281" s="12">
        <f t="shared" si="24"/>
        <v>0</v>
      </c>
      <c r="AF281" s="12">
        <f t="shared" si="23"/>
        <v>0</v>
      </c>
      <c r="AG281" s="12">
        <f t="shared" si="23"/>
        <v>0</v>
      </c>
      <c r="AH281" s="12">
        <f t="shared" si="23"/>
        <v>0</v>
      </c>
      <c r="AI281" s="12">
        <f t="shared" si="23"/>
        <v>0</v>
      </c>
      <c r="AJ281" s="12">
        <f t="shared" si="23"/>
        <v>0</v>
      </c>
      <c r="AK281" s="15">
        <f t="shared" si="22"/>
        <v>0</v>
      </c>
      <c r="AL281" s="343">
        <f t="shared" si="22"/>
        <v>0</v>
      </c>
    </row>
    <row r="282" spans="1:38" s="185" customFormat="1" ht="12.75" customHeight="1" x14ac:dyDescent="0.25">
      <c r="A282" s="348">
        <v>1261</v>
      </c>
      <c r="B282" s="338">
        <v>274</v>
      </c>
      <c r="C282" s="239" t="s">
        <v>1489</v>
      </c>
      <c r="D282" s="247">
        <v>0</v>
      </c>
      <c r="E282" s="138">
        <v>0</v>
      </c>
      <c r="F282" s="138">
        <v>0</v>
      </c>
      <c r="G282" s="138">
        <v>0</v>
      </c>
      <c r="H282" s="138">
        <v>0</v>
      </c>
      <c r="I282" s="138">
        <v>0</v>
      </c>
      <c r="J282" s="339">
        <v>0</v>
      </c>
      <c r="K282" s="339">
        <v>0</v>
      </c>
      <c r="L282" s="340">
        <v>0</v>
      </c>
      <c r="M282" s="340">
        <v>0</v>
      </c>
      <c r="N282" s="340">
        <v>0</v>
      </c>
      <c r="O282" s="340">
        <v>0</v>
      </c>
      <c r="P282" s="144">
        <v>0</v>
      </c>
      <c r="Q282" s="341">
        <v>0</v>
      </c>
      <c r="R282" s="342">
        <v>0</v>
      </c>
      <c r="S282" s="340">
        <v>0</v>
      </c>
      <c r="T282" s="340">
        <v>0</v>
      </c>
      <c r="U282" s="340">
        <v>0</v>
      </c>
      <c r="V282" s="340">
        <v>0</v>
      </c>
      <c r="W282" s="340">
        <v>0</v>
      </c>
      <c r="X282" s="343">
        <v>0</v>
      </c>
      <c r="Y282" s="344">
        <f t="shared" si="25"/>
        <v>0</v>
      </c>
      <c r="Z282" s="12">
        <f t="shared" si="25"/>
        <v>0</v>
      </c>
      <c r="AA282" s="12">
        <f t="shared" si="25"/>
        <v>0</v>
      </c>
      <c r="AB282" s="12">
        <f t="shared" si="25"/>
        <v>0</v>
      </c>
      <c r="AC282" s="12">
        <f t="shared" si="25"/>
        <v>0</v>
      </c>
      <c r="AD282" s="15">
        <f t="shared" si="25"/>
        <v>0</v>
      </c>
      <c r="AE282" s="12">
        <f t="shared" si="24"/>
        <v>0</v>
      </c>
      <c r="AF282" s="12">
        <f t="shared" si="23"/>
        <v>0</v>
      </c>
      <c r="AG282" s="12">
        <f t="shared" si="23"/>
        <v>0</v>
      </c>
      <c r="AH282" s="12">
        <f t="shared" si="23"/>
        <v>0</v>
      </c>
      <c r="AI282" s="12">
        <f t="shared" si="23"/>
        <v>0</v>
      </c>
      <c r="AJ282" s="12">
        <f t="shared" si="23"/>
        <v>0</v>
      </c>
      <c r="AK282" s="15">
        <f t="shared" si="22"/>
        <v>0</v>
      </c>
      <c r="AL282" s="343">
        <f t="shared" si="22"/>
        <v>0</v>
      </c>
    </row>
    <row r="283" spans="1:38" s="185" customFormat="1" ht="12.75" customHeight="1" x14ac:dyDescent="0.25">
      <c r="A283" s="348">
        <v>1262</v>
      </c>
      <c r="B283" s="338">
        <v>275</v>
      </c>
      <c r="C283" s="239" t="s">
        <v>1490</v>
      </c>
      <c r="D283" s="247">
        <v>0</v>
      </c>
      <c r="E283" s="138">
        <v>0</v>
      </c>
      <c r="F283" s="138">
        <v>0</v>
      </c>
      <c r="G283" s="138">
        <v>0</v>
      </c>
      <c r="H283" s="138">
        <v>0</v>
      </c>
      <c r="I283" s="138">
        <v>0</v>
      </c>
      <c r="J283" s="339">
        <v>0</v>
      </c>
      <c r="K283" s="339">
        <v>0</v>
      </c>
      <c r="L283" s="340">
        <v>0</v>
      </c>
      <c r="M283" s="340">
        <v>0</v>
      </c>
      <c r="N283" s="340">
        <v>0</v>
      </c>
      <c r="O283" s="340">
        <v>0</v>
      </c>
      <c r="P283" s="144">
        <v>0</v>
      </c>
      <c r="Q283" s="341">
        <v>0</v>
      </c>
      <c r="R283" s="342">
        <v>0</v>
      </c>
      <c r="S283" s="340">
        <v>0</v>
      </c>
      <c r="T283" s="340">
        <v>0</v>
      </c>
      <c r="U283" s="340">
        <v>0</v>
      </c>
      <c r="V283" s="340">
        <v>0</v>
      </c>
      <c r="W283" s="340">
        <v>0</v>
      </c>
      <c r="X283" s="343">
        <v>0</v>
      </c>
      <c r="Y283" s="344">
        <f t="shared" si="25"/>
        <v>0</v>
      </c>
      <c r="Z283" s="12">
        <f t="shared" si="25"/>
        <v>0</v>
      </c>
      <c r="AA283" s="12">
        <f t="shared" si="25"/>
        <v>0</v>
      </c>
      <c r="AB283" s="12">
        <f t="shared" si="25"/>
        <v>0</v>
      </c>
      <c r="AC283" s="12">
        <f t="shared" si="25"/>
        <v>0</v>
      </c>
      <c r="AD283" s="15">
        <f t="shared" si="25"/>
        <v>0</v>
      </c>
      <c r="AE283" s="12">
        <f t="shared" si="24"/>
        <v>0</v>
      </c>
      <c r="AF283" s="12">
        <f t="shared" si="23"/>
        <v>0</v>
      </c>
      <c r="AG283" s="12">
        <f t="shared" si="23"/>
        <v>0</v>
      </c>
      <c r="AH283" s="12">
        <f t="shared" si="23"/>
        <v>0</v>
      </c>
      <c r="AI283" s="12">
        <f t="shared" si="23"/>
        <v>0</v>
      </c>
      <c r="AJ283" s="12">
        <f t="shared" si="23"/>
        <v>0</v>
      </c>
      <c r="AK283" s="15">
        <f t="shared" si="22"/>
        <v>0</v>
      </c>
      <c r="AL283" s="343">
        <f t="shared" si="22"/>
        <v>0</v>
      </c>
    </row>
    <row r="284" spans="1:38" s="185" customFormat="1" ht="12.75" customHeight="1" x14ac:dyDescent="0.25">
      <c r="A284" s="348">
        <v>1263</v>
      </c>
      <c r="B284" s="338">
        <v>276</v>
      </c>
      <c r="C284" s="239" t="s">
        <v>1491</v>
      </c>
      <c r="D284" s="247">
        <v>0</v>
      </c>
      <c r="E284" s="138">
        <v>0</v>
      </c>
      <c r="F284" s="138">
        <v>0</v>
      </c>
      <c r="G284" s="138">
        <v>0</v>
      </c>
      <c r="H284" s="138">
        <v>0</v>
      </c>
      <c r="I284" s="138">
        <v>0</v>
      </c>
      <c r="J284" s="339">
        <v>0</v>
      </c>
      <c r="K284" s="339">
        <v>0</v>
      </c>
      <c r="L284" s="340">
        <v>0</v>
      </c>
      <c r="M284" s="340">
        <v>0</v>
      </c>
      <c r="N284" s="340">
        <v>0</v>
      </c>
      <c r="O284" s="340">
        <v>0</v>
      </c>
      <c r="P284" s="144">
        <v>0</v>
      </c>
      <c r="Q284" s="341">
        <v>0</v>
      </c>
      <c r="R284" s="342">
        <v>0</v>
      </c>
      <c r="S284" s="340">
        <v>0</v>
      </c>
      <c r="T284" s="340">
        <v>0</v>
      </c>
      <c r="U284" s="340">
        <v>0</v>
      </c>
      <c r="V284" s="340">
        <v>0</v>
      </c>
      <c r="W284" s="340">
        <v>0</v>
      </c>
      <c r="X284" s="343">
        <v>0</v>
      </c>
      <c r="Y284" s="344">
        <f t="shared" si="25"/>
        <v>0</v>
      </c>
      <c r="Z284" s="12">
        <f t="shared" si="25"/>
        <v>0</v>
      </c>
      <c r="AA284" s="12">
        <f t="shared" si="25"/>
        <v>0</v>
      </c>
      <c r="AB284" s="12">
        <f t="shared" si="25"/>
        <v>0</v>
      </c>
      <c r="AC284" s="12">
        <f t="shared" si="25"/>
        <v>0</v>
      </c>
      <c r="AD284" s="15">
        <f t="shared" si="25"/>
        <v>0</v>
      </c>
      <c r="AE284" s="12">
        <f t="shared" si="24"/>
        <v>0</v>
      </c>
      <c r="AF284" s="12">
        <f t="shared" si="23"/>
        <v>0</v>
      </c>
      <c r="AG284" s="12">
        <f t="shared" si="23"/>
        <v>0</v>
      </c>
      <c r="AH284" s="12">
        <f t="shared" si="23"/>
        <v>0</v>
      </c>
      <c r="AI284" s="12">
        <f t="shared" si="23"/>
        <v>0</v>
      </c>
      <c r="AJ284" s="12">
        <f t="shared" si="23"/>
        <v>0</v>
      </c>
      <c r="AK284" s="15">
        <f t="shared" si="22"/>
        <v>0</v>
      </c>
      <c r="AL284" s="343">
        <f t="shared" si="22"/>
        <v>0</v>
      </c>
    </row>
    <row r="285" spans="1:38" s="185" customFormat="1" ht="12.75" customHeight="1" x14ac:dyDescent="0.25">
      <c r="A285" s="337"/>
      <c r="B285" s="338">
        <v>277</v>
      </c>
      <c r="C285" s="239"/>
      <c r="D285" s="240"/>
      <c r="E285" s="138"/>
      <c r="F285" s="138"/>
      <c r="G285" s="138"/>
      <c r="H285" s="138"/>
      <c r="I285" s="138"/>
      <c r="J285" s="339"/>
      <c r="K285" s="339">
        <v>0</v>
      </c>
      <c r="L285" s="340"/>
      <c r="M285" s="340"/>
      <c r="N285" s="340"/>
      <c r="O285" s="340"/>
      <c r="P285" s="144">
        <v>0</v>
      </c>
      <c r="Q285" s="341"/>
      <c r="R285" s="342">
        <v>0</v>
      </c>
      <c r="S285" s="340"/>
      <c r="T285" s="340"/>
      <c r="U285" s="340"/>
      <c r="V285" s="340"/>
      <c r="W285" s="340">
        <v>0</v>
      </c>
      <c r="X285" s="343"/>
      <c r="Y285" s="344">
        <f t="shared" si="25"/>
        <v>0</v>
      </c>
      <c r="Z285" s="12"/>
      <c r="AA285" s="12"/>
      <c r="AB285" s="12"/>
      <c r="AC285" s="12"/>
      <c r="AD285" s="15">
        <f t="shared" si="25"/>
        <v>0</v>
      </c>
      <c r="AE285" s="12"/>
      <c r="AF285" s="12"/>
      <c r="AG285" s="12"/>
      <c r="AH285" s="12"/>
      <c r="AI285" s="12"/>
      <c r="AJ285" s="12"/>
      <c r="AK285" s="15">
        <f t="shared" si="22"/>
        <v>0</v>
      </c>
      <c r="AL285" s="343"/>
    </row>
    <row r="286" spans="1:38" s="185" customFormat="1" ht="12.75" customHeight="1" x14ac:dyDescent="0.25">
      <c r="A286" s="337"/>
      <c r="B286" s="338">
        <v>278</v>
      </c>
      <c r="C286" s="246" t="s">
        <v>1492</v>
      </c>
      <c r="D286" s="247">
        <v>4507.1000000000004</v>
      </c>
      <c r="E286" s="144">
        <v>1311.1</v>
      </c>
      <c r="F286" s="144">
        <v>2024.1</v>
      </c>
      <c r="G286" s="144">
        <v>0</v>
      </c>
      <c r="H286" s="144">
        <v>851.5</v>
      </c>
      <c r="I286" s="144">
        <v>51.3</v>
      </c>
      <c r="J286" s="345">
        <v>269.10000000000002</v>
      </c>
      <c r="K286" s="345">
        <v>4507.1000000000004</v>
      </c>
      <c r="L286" s="144">
        <v>1311.1</v>
      </c>
      <c r="M286" s="144">
        <v>2024.1</v>
      </c>
      <c r="N286" s="144">
        <v>0</v>
      </c>
      <c r="O286" s="144">
        <v>851.5</v>
      </c>
      <c r="P286" s="144">
        <v>51.3</v>
      </c>
      <c r="Q286" s="248">
        <v>269.10000000000002</v>
      </c>
      <c r="R286" s="342">
        <v>3565.5740999999998</v>
      </c>
      <c r="S286" s="144">
        <v>1105.4214999999999</v>
      </c>
      <c r="T286" s="144">
        <v>1580.9359999999999</v>
      </c>
      <c r="U286" s="144">
        <v>0</v>
      </c>
      <c r="V286" s="144">
        <v>571.66759999999999</v>
      </c>
      <c r="W286" s="144">
        <v>38.484000000000002</v>
      </c>
      <c r="X286" s="248">
        <v>269.065</v>
      </c>
      <c r="Y286" s="344">
        <f t="shared" si="25"/>
        <v>-941.52590000000055</v>
      </c>
      <c r="Z286" s="15">
        <f t="shared" si="25"/>
        <v>-205.67849999999999</v>
      </c>
      <c r="AA286" s="15">
        <f t="shared" si="25"/>
        <v>-443.16399999999999</v>
      </c>
      <c r="AB286" s="15">
        <f t="shared" si="25"/>
        <v>0</v>
      </c>
      <c r="AC286" s="15">
        <f t="shared" si="25"/>
        <v>-279.83240000000001</v>
      </c>
      <c r="AD286" s="15">
        <f t="shared" si="25"/>
        <v>-12.815999999999995</v>
      </c>
      <c r="AE286" s="15">
        <f t="shared" si="25"/>
        <v>-3.5000000000025011E-2</v>
      </c>
      <c r="AF286" s="15">
        <f t="shared" ref="AF286:AJ314" si="26">IF(K286=0,0,R286/K286*100)</f>
        <v>79.110161744802639</v>
      </c>
      <c r="AG286" s="15">
        <f t="shared" si="26"/>
        <v>84.312523834947754</v>
      </c>
      <c r="AH286" s="15">
        <f t="shared" si="26"/>
        <v>78.105627192332392</v>
      </c>
      <c r="AI286" s="15">
        <f t="shared" si="26"/>
        <v>0</v>
      </c>
      <c r="AJ286" s="15">
        <f t="shared" si="26"/>
        <v>67.136535525543167</v>
      </c>
      <c r="AK286" s="15">
        <f t="shared" si="22"/>
        <v>75.017543859649123</v>
      </c>
      <c r="AL286" s="346">
        <f t="shared" si="22"/>
        <v>99.986993682645846</v>
      </c>
    </row>
    <row r="287" spans="1:38" s="347" customFormat="1" ht="12.75" customHeight="1" x14ac:dyDescent="0.2">
      <c r="A287" s="337"/>
      <c r="B287" s="338">
        <v>279</v>
      </c>
      <c r="C287" s="246" t="s">
        <v>1265</v>
      </c>
      <c r="D287" s="247">
        <v>4455.8</v>
      </c>
      <c r="E287" s="144">
        <v>1311.1</v>
      </c>
      <c r="F287" s="144">
        <v>2024.1</v>
      </c>
      <c r="G287" s="144">
        <v>0</v>
      </c>
      <c r="H287" s="144">
        <v>851.5</v>
      </c>
      <c r="I287" s="144">
        <v>0</v>
      </c>
      <c r="J287" s="345">
        <v>269.10000000000002</v>
      </c>
      <c r="K287" s="345">
        <v>4455.8</v>
      </c>
      <c r="L287" s="144">
        <v>1311.1</v>
      </c>
      <c r="M287" s="144">
        <v>2024.1</v>
      </c>
      <c r="N287" s="144">
        <v>0</v>
      </c>
      <c r="O287" s="144">
        <v>851.5</v>
      </c>
      <c r="P287" s="144">
        <v>0</v>
      </c>
      <c r="Q287" s="248">
        <v>269.10000000000002</v>
      </c>
      <c r="R287" s="342">
        <v>3527.0900999999999</v>
      </c>
      <c r="S287" s="144">
        <v>1105.4214999999999</v>
      </c>
      <c r="T287" s="144">
        <v>1580.9359999999999</v>
      </c>
      <c r="U287" s="144">
        <v>0</v>
      </c>
      <c r="V287" s="144">
        <v>571.66759999999999</v>
      </c>
      <c r="W287" s="144">
        <v>0</v>
      </c>
      <c r="X287" s="248">
        <v>269.065</v>
      </c>
      <c r="Y287" s="344">
        <f t="shared" si="25"/>
        <v>-928.70990000000029</v>
      </c>
      <c r="Z287" s="15">
        <f t="shared" si="25"/>
        <v>-205.67849999999999</v>
      </c>
      <c r="AA287" s="15">
        <f t="shared" si="25"/>
        <v>-443.16399999999999</v>
      </c>
      <c r="AB287" s="15">
        <f t="shared" si="25"/>
        <v>0</v>
      </c>
      <c r="AC287" s="15">
        <f t="shared" si="25"/>
        <v>-279.83240000000001</v>
      </c>
      <c r="AD287" s="15">
        <f t="shared" si="25"/>
        <v>0</v>
      </c>
      <c r="AE287" s="15">
        <f t="shared" si="25"/>
        <v>-3.5000000000025011E-2</v>
      </c>
      <c r="AF287" s="15">
        <f t="shared" si="26"/>
        <v>79.157280398581619</v>
      </c>
      <c r="AG287" s="15">
        <f t="shared" si="26"/>
        <v>84.312523834947754</v>
      </c>
      <c r="AH287" s="15">
        <f t="shared" si="26"/>
        <v>78.105627192332392</v>
      </c>
      <c r="AI287" s="15">
        <f t="shared" si="26"/>
        <v>0</v>
      </c>
      <c r="AJ287" s="15">
        <f t="shared" si="26"/>
        <v>67.136535525543167</v>
      </c>
      <c r="AK287" s="15">
        <f t="shared" si="22"/>
        <v>0</v>
      </c>
      <c r="AL287" s="346">
        <f t="shared" si="22"/>
        <v>99.986993682645846</v>
      </c>
    </row>
    <row r="288" spans="1:38" s="347" customFormat="1" ht="12.75" customHeight="1" x14ac:dyDescent="0.2">
      <c r="A288" s="337"/>
      <c r="B288" s="338">
        <v>280</v>
      </c>
      <c r="C288" s="246" t="s">
        <v>1266</v>
      </c>
      <c r="D288" s="247">
        <v>51.3</v>
      </c>
      <c r="E288" s="144">
        <v>0</v>
      </c>
      <c r="F288" s="144">
        <v>0</v>
      </c>
      <c r="G288" s="144">
        <v>0</v>
      </c>
      <c r="H288" s="144">
        <v>0</v>
      </c>
      <c r="I288" s="144">
        <v>51.3</v>
      </c>
      <c r="J288" s="345">
        <v>0</v>
      </c>
      <c r="K288" s="345">
        <v>51.3</v>
      </c>
      <c r="L288" s="144">
        <v>0</v>
      </c>
      <c r="M288" s="144">
        <v>0</v>
      </c>
      <c r="N288" s="144">
        <v>0</v>
      </c>
      <c r="O288" s="144">
        <v>0</v>
      </c>
      <c r="P288" s="144">
        <v>51.3</v>
      </c>
      <c r="Q288" s="248">
        <v>0</v>
      </c>
      <c r="R288" s="342">
        <v>38.484000000000002</v>
      </c>
      <c r="S288" s="144">
        <v>0</v>
      </c>
      <c r="T288" s="144">
        <v>0</v>
      </c>
      <c r="U288" s="144">
        <v>0</v>
      </c>
      <c r="V288" s="144">
        <v>0</v>
      </c>
      <c r="W288" s="144">
        <v>38.484000000000002</v>
      </c>
      <c r="X288" s="248">
        <v>0</v>
      </c>
      <c r="Y288" s="344">
        <f t="shared" si="25"/>
        <v>-12.815999999999995</v>
      </c>
      <c r="Z288" s="15">
        <f t="shared" si="25"/>
        <v>0</v>
      </c>
      <c r="AA288" s="15">
        <f t="shared" si="25"/>
        <v>0</v>
      </c>
      <c r="AB288" s="15">
        <f t="shared" si="25"/>
        <v>0</v>
      </c>
      <c r="AC288" s="15">
        <f t="shared" si="25"/>
        <v>0</v>
      </c>
      <c r="AD288" s="15">
        <f t="shared" si="25"/>
        <v>-12.815999999999995</v>
      </c>
      <c r="AE288" s="15">
        <f t="shared" si="25"/>
        <v>0</v>
      </c>
      <c r="AF288" s="15">
        <f t="shared" si="26"/>
        <v>75.017543859649123</v>
      </c>
      <c r="AG288" s="15">
        <f t="shared" si="26"/>
        <v>0</v>
      </c>
      <c r="AH288" s="15">
        <f t="shared" si="26"/>
        <v>0</v>
      </c>
      <c r="AI288" s="15">
        <f t="shared" si="26"/>
        <v>0</v>
      </c>
      <c r="AJ288" s="15">
        <f t="shared" si="26"/>
        <v>0</v>
      </c>
      <c r="AK288" s="15">
        <f t="shared" si="22"/>
        <v>75.017543859649123</v>
      </c>
      <c r="AL288" s="346">
        <f t="shared" si="22"/>
        <v>0</v>
      </c>
    </row>
    <row r="289" spans="1:38" s="185" customFormat="1" ht="12.75" customHeight="1" x14ac:dyDescent="0.25">
      <c r="A289" s="348">
        <v>1264</v>
      </c>
      <c r="B289" s="338">
        <v>281</v>
      </c>
      <c r="C289" s="239" t="s">
        <v>1291</v>
      </c>
      <c r="D289" s="247">
        <v>4455.8</v>
      </c>
      <c r="E289" s="138">
        <v>1311.1</v>
      </c>
      <c r="F289" s="138">
        <v>2024.1</v>
      </c>
      <c r="G289" s="138">
        <v>0</v>
      </c>
      <c r="H289" s="138">
        <v>851.5</v>
      </c>
      <c r="I289" s="138">
        <v>0</v>
      </c>
      <c r="J289" s="339">
        <v>269.10000000000002</v>
      </c>
      <c r="K289" s="339">
        <v>4455.8</v>
      </c>
      <c r="L289" s="340">
        <v>1311.1</v>
      </c>
      <c r="M289" s="340">
        <v>2024.1</v>
      </c>
      <c r="N289" s="340">
        <v>0</v>
      </c>
      <c r="O289" s="340">
        <v>851.5</v>
      </c>
      <c r="P289" s="144">
        <v>0</v>
      </c>
      <c r="Q289" s="341">
        <v>269.10000000000002</v>
      </c>
      <c r="R289" s="342">
        <v>3527.0900999999999</v>
      </c>
      <c r="S289" s="340">
        <v>1105.4214999999999</v>
      </c>
      <c r="T289" s="340">
        <v>1580.9359999999999</v>
      </c>
      <c r="U289" s="340">
        <v>0</v>
      </c>
      <c r="V289" s="340">
        <v>571.66759999999999</v>
      </c>
      <c r="W289" s="340">
        <v>0</v>
      </c>
      <c r="X289" s="343">
        <v>269.065</v>
      </c>
      <c r="Y289" s="344">
        <f t="shared" si="25"/>
        <v>-928.70990000000029</v>
      </c>
      <c r="Z289" s="12">
        <f t="shared" si="25"/>
        <v>-205.67849999999999</v>
      </c>
      <c r="AA289" s="12">
        <f t="shared" si="25"/>
        <v>-443.16399999999999</v>
      </c>
      <c r="AB289" s="12">
        <f t="shared" si="25"/>
        <v>0</v>
      </c>
      <c r="AC289" s="12">
        <f t="shared" si="25"/>
        <v>-279.83240000000001</v>
      </c>
      <c r="AD289" s="15">
        <f t="shared" si="25"/>
        <v>0</v>
      </c>
      <c r="AE289" s="12">
        <f t="shared" si="25"/>
        <v>-3.5000000000025011E-2</v>
      </c>
      <c r="AF289" s="12">
        <f t="shared" si="26"/>
        <v>79.157280398581619</v>
      </c>
      <c r="AG289" s="12">
        <f t="shared" si="26"/>
        <v>84.312523834947754</v>
      </c>
      <c r="AH289" s="12">
        <f t="shared" si="26"/>
        <v>78.105627192332392</v>
      </c>
      <c r="AI289" s="12">
        <f t="shared" si="26"/>
        <v>0</v>
      </c>
      <c r="AJ289" s="12">
        <f t="shared" si="26"/>
        <v>67.136535525543167</v>
      </c>
      <c r="AK289" s="15">
        <f t="shared" si="22"/>
        <v>0</v>
      </c>
      <c r="AL289" s="343">
        <f t="shared" si="22"/>
        <v>99.986993682645846</v>
      </c>
    </row>
    <row r="290" spans="1:38" s="185" customFormat="1" ht="12.75" customHeight="1" x14ac:dyDescent="0.25">
      <c r="A290" s="348">
        <v>1265</v>
      </c>
      <c r="B290" s="338">
        <v>282</v>
      </c>
      <c r="C290" s="239" t="s">
        <v>1493</v>
      </c>
      <c r="D290" s="247">
        <v>0</v>
      </c>
      <c r="E290" s="138">
        <v>0</v>
      </c>
      <c r="F290" s="138">
        <v>0</v>
      </c>
      <c r="G290" s="138">
        <v>0</v>
      </c>
      <c r="H290" s="138">
        <v>0</v>
      </c>
      <c r="I290" s="138">
        <v>0</v>
      </c>
      <c r="J290" s="339">
        <v>0</v>
      </c>
      <c r="K290" s="339">
        <v>0</v>
      </c>
      <c r="L290" s="340">
        <v>0</v>
      </c>
      <c r="M290" s="340">
        <v>0</v>
      </c>
      <c r="N290" s="340">
        <v>0</v>
      </c>
      <c r="O290" s="340">
        <v>0</v>
      </c>
      <c r="P290" s="144">
        <v>0</v>
      </c>
      <c r="Q290" s="341">
        <v>0</v>
      </c>
      <c r="R290" s="342">
        <v>0</v>
      </c>
      <c r="S290" s="340">
        <v>0</v>
      </c>
      <c r="T290" s="340">
        <v>0</v>
      </c>
      <c r="U290" s="340">
        <v>0</v>
      </c>
      <c r="V290" s="340">
        <v>0</v>
      </c>
      <c r="W290" s="340">
        <v>0</v>
      </c>
      <c r="X290" s="343">
        <v>0</v>
      </c>
      <c r="Y290" s="344">
        <f t="shared" si="25"/>
        <v>0</v>
      </c>
      <c r="Z290" s="12">
        <f t="shared" si="25"/>
        <v>0</v>
      </c>
      <c r="AA290" s="12">
        <f t="shared" si="25"/>
        <v>0</v>
      </c>
      <c r="AB290" s="12">
        <f t="shared" si="25"/>
        <v>0</v>
      </c>
      <c r="AC290" s="12">
        <f t="shared" si="25"/>
        <v>0</v>
      </c>
      <c r="AD290" s="15">
        <f t="shared" si="25"/>
        <v>0</v>
      </c>
      <c r="AE290" s="12">
        <f t="shared" si="25"/>
        <v>0</v>
      </c>
      <c r="AF290" s="12">
        <f t="shared" si="26"/>
        <v>0</v>
      </c>
      <c r="AG290" s="12">
        <f t="shared" si="26"/>
        <v>0</v>
      </c>
      <c r="AH290" s="12">
        <f t="shared" si="26"/>
        <v>0</v>
      </c>
      <c r="AI290" s="12">
        <f t="shared" si="26"/>
        <v>0</v>
      </c>
      <c r="AJ290" s="12">
        <f t="shared" si="26"/>
        <v>0</v>
      </c>
      <c r="AK290" s="15">
        <f t="shared" si="22"/>
        <v>0</v>
      </c>
      <c r="AL290" s="343">
        <f t="shared" si="22"/>
        <v>0</v>
      </c>
    </row>
    <row r="291" spans="1:38" s="185" customFormat="1" ht="12.75" customHeight="1" x14ac:dyDescent="0.25">
      <c r="A291" s="348">
        <v>1266</v>
      </c>
      <c r="B291" s="338">
        <v>283</v>
      </c>
      <c r="C291" s="239" t="s">
        <v>1494</v>
      </c>
      <c r="D291" s="247">
        <v>0</v>
      </c>
      <c r="E291" s="138">
        <v>0</v>
      </c>
      <c r="F291" s="138">
        <v>0</v>
      </c>
      <c r="G291" s="138">
        <v>0</v>
      </c>
      <c r="H291" s="138">
        <v>0</v>
      </c>
      <c r="I291" s="138">
        <v>0</v>
      </c>
      <c r="J291" s="339">
        <v>0</v>
      </c>
      <c r="K291" s="339">
        <v>0</v>
      </c>
      <c r="L291" s="340">
        <v>0</v>
      </c>
      <c r="M291" s="340">
        <v>0</v>
      </c>
      <c r="N291" s="340">
        <v>0</v>
      </c>
      <c r="O291" s="340">
        <v>0</v>
      </c>
      <c r="P291" s="144">
        <v>0</v>
      </c>
      <c r="Q291" s="341">
        <v>0</v>
      </c>
      <c r="R291" s="342">
        <v>0</v>
      </c>
      <c r="S291" s="340">
        <v>0</v>
      </c>
      <c r="T291" s="340">
        <v>0</v>
      </c>
      <c r="U291" s="340">
        <v>0</v>
      </c>
      <c r="V291" s="340">
        <v>0</v>
      </c>
      <c r="W291" s="340">
        <v>0</v>
      </c>
      <c r="X291" s="343">
        <v>0</v>
      </c>
      <c r="Y291" s="344">
        <f t="shared" si="25"/>
        <v>0</v>
      </c>
      <c r="Z291" s="12">
        <f t="shared" si="25"/>
        <v>0</v>
      </c>
      <c r="AA291" s="12">
        <f t="shared" si="25"/>
        <v>0</v>
      </c>
      <c r="AB291" s="12">
        <f t="shared" si="25"/>
        <v>0</v>
      </c>
      <c r="AC291" s="12">
        <f t="shared" si="25"/>
        <v>0</v>
      </c>
      <c r="AD291" s="15">
        <f t="shared" si="25"/>
        <v>0</v>
      </c>
      <c r="AE291" s="12">
        <f t="shared" si="25"/>
        <v>0</v>
      </c>
      <c r="AF291" s="12">
        <f t="shared" si="26"/>
        <v>0</v>
      </c>
      <c r="AG291" s="12">
        <f t="shared" si="26"/>
        <v>0</v>
      </c>
      <c r="AH291" s="12">
        <f t="shared" si="26"/>
        <v>0</v>
      </c>
      <c r="AI291" s="12">
        <f t="shared" si="26"/>
        <v>0</v>
      </c>
      <c r="AJ291" s="12">
        <f t="shared" si="26"/>
        <v>0</v>
      </c>
      <c r="AK291" s="15">
        <f t="shared" si="22"/>
        <v>0</v>
      </c>
      <c r="AL291" s="343">
        <f t="shared" si="22"/>
        <v>0</v>
      </c>
    </row>
    <row r="292" spans="1:38" s="185" customFormat="1" ht="12.75" customHeight="1" x14ac:dyDescent="0.25">
      <c r="A292" s="348">
        <v>1267</v>
      </c>
      <c r="B292" s="338">
        <v>284</v>
      </c>
      <c r="C292" s="239" t="s">
        <v>1495</v>
      </c>
      <c r="D292" s="247">
        <v>0</v>
      </c>
      <c r="E292" s="138">
        <v>0</v>
      </c>
      <c r="F292" s="138">
        <v>0</v>
      </c>
      <c r="G292" s="138">
        <v>0</v>
      </c>
      <c r="H292" s="138">
        <v>0</v>
      </c>
      <c r="I292" s="138">
        <v>0</v>
      </c>
      <c r="J292" s="339">
        <v>0</v>
      </c>
      <c r="K292" s="339">
        <v>0</v>
      </c>
      <c r="L292" s="340">
        <v>0</v>
      </c>
      <c r="M292" s="340">
        <v>0</v>
      </c>
      <c r="N292" s="340">
        <v>0</v>
      </c>
      <c r="O292" s="340">
        <v>0</v>
      </c>
      <c r="P292" s="144">
        <v>0</v>
      </c>
      <c r="Q292" s="341">
        <v>0</v>
      </c>
      <c r="R292" s="342">
        <v>0</v>
      </c>
      <c r="S292" s="340">
        <v>0</v>
      </c>
      <c r="T292" s="340">
        <v>0</v>
      </c>
      <c r="U292" s="340">
        <v>0</v>
      </c>
      <c r="V292" s="340">
        <v>0</v>
      </c>
      <c r="W292" s="340">
        <v>0</v>
      </c>
      <c r="X292" s="343">
        <v>0</v>
      </c>
      <c r="Y292" s="344">
        <f t="shared" si="25"/>
        <v>0</v>
      </c>
      <c r="Z292" s="12">
        <f t="shared" si="25"/>
        <v>0</v>
      </c>
      <c r="AA292" s="12">
        <f t="shared" si="25"/>
        <v>0</v>
      </c>
      <c r="AB292" s="12">
        <f t="shared" si="25"/>
        <v>0</v>
      </c>
      <c r="AC292" s="12">
        <f t="shared" si="25"/>
        <v>0</v>
      </c>
      <c r="AD292" s="15">
        <f t="shared" si="25"/>
        <v>0</v>
      </c>
      <c r="AE292" s="12">
        <f t="shared" si="25"/>
        <v>0</v>
      </c>
      <c r="AF292" s="12">
        <f t="shared" si="26"/>
        <v>0</v>
      </c>
      <c r="AG292" s="12">
        <f t="shared" si="26"/>
        <v>0</v>
      </c>
      <c r="AH292" s="12">
        <f t="shared" si="26"/>
        <v>0</v>
      </c>
      <c r="AI292" s="12">
        <f t="shared" si="26"/>
        <v>0</v>
      </c>
      <c r="AJ292" s="12">
        <f t="shared" si="26"/>
        <v>0</v>
      </c>
      <c r="AK292" s="15">
        <f t="shared" si="22"/>
        <v>0</v>
      </c>
      <c r="AL292" s="343">
        <f t="shared" si="22"/>
        <v>0</v>
      </c>
    </row>
    <row r="293" spans="1:38" s="185" customFormat="1" ht="12.75" customHeight="1" x14ac:dyDescent="0.25">
      <c r="A293" s="348">
        <v>1268</v>
      </c>
      <c r="B293" s="338">
        <v>285</v>
      </c>
      <c r="C293" s="239" t="s">
        <v>1496</v>
      </c>
      <c r="D293" s="247">
        <v>0</v>
      </c>
      <c r="E293" s="138">
        <v>0</v>
      </c>
      <c r="F293" s="138">
        <v>0</v>
      </c>
      <c r="G293" s="138">
        <v>0</v>
      </c>
      <c r="H293" s="138">
        <v>0</v>
      </c>
      <c r="I293" s="138">
        <v>0</v>
      </c>
      <c r="J293" s="339">
        <v>0</v>
      </c>
      <c r="K293" s="339">
        <v>0</v>
      </c>
      <c r="L293" s="340">
        <v>0</v>
      </c>
      <c r="M293" s="340">
        <v>0</v>
      </c>
      <c r="N293" s="340">
        <v>0</v>
      </c>
      <c r="O293" s="340">
        <v>0</v>
      </c>
      <c r="P293" s="144">
        <v>0</v>
      </c>
      <c r="Q293" s="341">
        <v>0</v>
      </c>
      <c r="R293" s="342">
        <v>0</v>
      </c>
      <c r="S293" s="340">
        <v>0</v>
      </c>
      <c r="T293" s="340">
        <v>0</v>
      </c>
      <c r="U293" s="340">
        <v>0</v>
      </c>
      <c r="V293" s="340">
        <v>0</v>
      </c>
      <c r="W293" s="340">
        <v>0</v>
      </c>
      <c r="X293" s="343">
        <v>0</v>
      </c>
      <c r="Y293" s="344">
        <f t="shared" si="25"/>
        <v>0</v>
      </c>
      <c r="Z293" s="12">
        <f t="shared" si="25"/>
        <v>0</v>
      </c>
      <c r="AA293" s="12">
        <f t="shared" si="25"/>
        <v>0</v>
      </c>
      <c r="AB293" s="12">
        <f t="shared" si="25"/>
        <v>0</v>
      </c>
      <c r="AC293" s="12">
        <f t="shared" si="25"/>
        <v>0</v>
      </c>
      <c r="AD293" s="15">
        <f t="shared" si="25"/>
        <v>0</v>
      </c>
      <c r="AE293" s="12">
        <f t="shared" si="25"/>
        <v>0</v>
      </c>
      <c r="AF293" s="12">
        <f t="shared" si="26"/>
        <v>0</v>
      </c>
      <c r="AG293" s="12">
        <f t="shared" si="26"/>
        <v>0</v>
      </c>
      <c r="AH293" s="12">
        <f t="shared" si="26"/>
        <v>0</v>
      </c>
      <c r="AI293" s="12">
        <f t="shared" si="26"/>
        <v>0</v>
      </c>
      <c r="AJ293" s="12">
        <f t="shared" si="26"/>
        <v>0</v>
      </c>
      <c r="AK293" s="15">
        <f t="shared" si="22"/>
        <v>0</v>
      </c>
      <c r="AL293" s="343">
        <f t="shared" si="22"/>
        <v>0</v>
      </c>
    </row>
    <row r="294" spans="1:38" s="185" customFormat="1" ht="12.75" customHeight="1" x14ac:dyDescent="0.25">
      <c r="A294" s="348">
        <v>1269</v>
      </c>
      <c r="B294" s="338">
        <v>286</v>
      </c>
      <c r="C294" s="239" t="s">
        <v>1497</v>
      </c>
      <c r="D294" s="247">
        <v>0</v>
      </c>
      <c r="E294" s="138">
        <v>0</v>
      </c>
      <c r="F294" s="138">
        <v>0</v>
      </c>
      <c r="G294" s="138">
        <v>0</v>
      </c>
      <c r="H294" s="138">
        <v>0</v>
      </c>
      <c r="I294" s="138">
        <v>0</v>
      </c>
      <c r="J294" s="339">
        <v>0</v>
      </c>
      <c r="K294" s="339">
        <v>0</v>
      </c>
      <c r="L294" s="340">
        <v>0</v>
      </c>
      <c r="M294" s="340">
        <v>0</v>
      </c>
      <c r="N294" s="340">
        <v>0</v>
      </c>
      <c r="O294" s="340">
        <v>0</v>
      </c>
      <c r="P294" s="144">
        <v>0</v>
      </c>
      <c r="Q294" s="341">
        <v>0</v>
      </c>
      <c r="R294" s="342">
        <v>0</v>
      </c>
      <c r="S294" s="340">
        <v>0</v>
      </c>
      <c r="T294" s="340">
        <v>0</v>
      </c>
      <c r="U294" s="340">
        <v>0</v>
      </c>
      <c r="V294" s="340">
        <v>0</v>
      </c>
      <c r="W294" s="340">
        <v>0</v>
      </c>
      <c r="X294" s="343">
        <v>0</v>
      </c>
      <c r="Y294" s="344">
        <f t="shared" si="25"/>
        <v>0</v>
      </c>
      <c r="Z294" s="12">
        <f t="shared" si="25"/>
        <v>0</v>
      </c>
      <c r="AA294" s="12">
        <f t="shared" si="25"/>
        <v>0</v>
      </c>
      <c r="AB294" s="12">
        <f t="shared" si="25"/>
        <v>0</v>
      </c>
      <c r="AC294" s="12">
        <f t="shared" si="25"/>
        <v>0</v>
      </c>
      <c r="AD294" s="15">
        <f t="shared" si="25"/>
        <v>0</v>
      </c>
      <c r="AE294" s="12">
        <f t="shared" si="25"/>
        <v>0</v>
      </c>
      <c r="AF294" s="12">
        <f t="shared" si="26"/>
        <v>0</v>
      </c>
      <c r="AG294" s="12">
        <f t="shared" si="26"/>
        <v>0</v>
      </c>
      <c r="AH294" s="12">
        <f t="shared" si="26"/>
        <v>0</v>
      </c>
      <c r="AI294" s="12">
        <f t="shared" si="26"/>
        <v>0</v>
      </c>
      <c r="AJ294" s="12">
        <f t="shared" si="26"/>
        <v>0</v>
      </c>
      <c r="AK294" s="15">
        <f t="shared" si="22"/>
        <v>0</v>
      </c>
      <c r="AL294" s="343">
        <f t="shared" si="22"/>
        <v>0</v>
      </c>
    </row>
    <row r="295" spans="1:38" s="185" customFormat="1" ht="12.75" customHeight="1" x14ac:dyDescent="0.25">
      <c r="A295" s="348">
        <v>1270</v>
      </c>
      <c r="B295" s="338">
        <v>287</v>
      </c>
      <c r="C295" s="239" t="s">
        <v>1498</v>
      </c>
      <c r="D295" s="247">
        <v>0</v>
      </c>
      <c r="E295" s="138">
        <v>0</v>
      </c>
      <c r="F295" s="138">
        <v>0</v>
      </c>
      <c r="G295" s="138">
        <v>0</v>
      </c>
      <c r="H295" s="138">
        <v>0</v>
      </c>
      <c r="I295" s="138">
        <v>0</v>
      </c>
      <c r="J295" s="339">
        <v>0</v>
      </c>
      <c r="K295" s="339">
        <v>0</v>
      </c>
      <c r="L295" s="340">
        <v>0</v>
      </c>
      <c r="M295" s="340">
        <v>0</v>
      </c>
      <c r="N295" s="340">
        <v>0</v>
      </c>
      <c r="O295" s="340">
        <v>0</v>
      </c>
      <c r="P295" s="144">
        <v>0</v>
      </c>
      <c r="Q295" s="341">
        <v>0</v>
      </c>
      <c r="R295" s="342">
        <v>0</v>
      </c>
      <c r="S295" s="340">
        <v>0</v>
      </c>
      <c r="T295" s="340">
        <v>0</v>
      </c>
      <c r="U295" s="340">
        <v>0</v>
      </c>
      <c r="V295" s="340">
        <v>0</v>
      </c>
      <c r="W295" s="340">
        <v>0</v>
      </c>
      <c r="X295" s="343">
        <v>0</v>
      </c>
      <c r="Y295" s="344">
        <f t="shared" si="25"/>
        <v>0</v>
      </c>
      <c r="Z295" s="12">
        <f t="shared" si="25"/>
        <v>0</v>
      </c>
      <c r="AA295" s="12">
        <f t="shared" si="25"/>
        <v>0</v>
      </c>
      <c r="AB295" s="12">
        <f t="shared" si="25"/>
        <v>0</v>
      </c>
      <c r="AC295" s="12">
        <f t="shared" si="25"/>
        <v>0</v>
      </c>
      <c r="AD295" s="15">
        <f t="shared" si="25"/>
        <v>0</v>
      </c>
      <c r="AE295" s="12">
        <f t="shared" si="25"/>
        <v>0</v>
      </c>
      <c r="AF295" s="12">
        <f t="shared" si="26"/>
        <v>0</v>
      </c>
      <c r="AG295" s="12">
        <f t="shared" si="26"/>
        <v>0</v>
      </c>
      <c r="AH295" s="12">
        <f t="shared" si="26"/>
        <v>0</v>
      </c>
      <c r="AI295" s="12">
        <f t="shared" si="26"/>
        <v>0</v>
      </c>
      <c r="AJ295" s="12">
        <f t="shared" si="26"/>
        <v>0</v>
      </c>
      <c r="AK295" s="15">
        <f t="shared" si="22"/>
        <v>0</v>
      </c>
      <c r="AL295" s="343">
        <f t="shared" si="22"/>
        <v>0</v>
      </c>
    </row>
    <row r="296" spans="1:38" s="185" customFormat="1" ht="12.75" customHeight="1" x14ac:dyDescent="0.25">
      <c r="A296" s="348">
        <v>1284</v>
      </c>
      <c r="B296" s="338">
        <v>288</v>
      </c>
      <c r="C296" s="239" t="s">
        <v>1492</v>
      </c>
      <c r="D296" s="247">
        <v>0</v>
      </c>
      <c r="E296" s="138">
        <v>0</v>
      </c>
      <c r="F296" s="138">
        <v>0</v>
      </c>
      <c r="G296" s="138">
        <v>0</v>
      </c>
      <c r="H296" s="138">
        <v>0</v>
      </c>
      <c r="I296" s="138">
        <v>0</v>
      </c>
      <c r="J296" s="339">
        <v>0</v>
      </c>
      <c r="K296" s="339">
        <v>0</v>
      </c>
      <c r="L296" s="340">
        <v>0</v>
      </c>
      <c r="M296" s="340">
        <v>0</v>
      </c>
      <c r="N296" s="340">
        <v>0</v>
      </c>
      <c r="O296" s="340">
        <v>0</v>
      </c>
      <c r="P296" s="144">
        <v>0</v>
      </c>
      <c r="Q296" s="341">
        <v>0</v>
      </c>
      <c r="R296" s="342">
        <v>0</v>
      </c>
      <c r="S296" s="340">
        <v>0</v>
      </c>
      <c r="T296" s="340">
        <v>0</v>
      </c>
      <c r="U296" s="340">
        <v>0</v>
      </c>
      <c r="V296" s="340">
        <v>0</v>
      </c>
      <c r="W296" s="340">
        <v>0</v>
      </c>
      <c r="X296" s="343">
        <v>0</v>
      </c>
      <c r="Y296" s="344">
        <f t="shared" si="25"/>
        <v>0</v>
      </c>
      <c r="Z296" s="12">
        <f t="shared" si="25"/>
        <v>0</v>
      </c>
      <c r="AA296" s="12">
        <f t="shared" si="25"/>
        <v>0</v>
      </c>
      <c r="AB296" s="12">
        <f t="shared" si="25"/>
        <v>0</v>
      </c>
      <c r="AC296" s="12">
        <f t="shared" si="25"/>
        <v>0</v>
      </c>
      <c r="AD296" s="15">
        <f t="shared" si="25"/>
        <v>0</v>
      </c>
      <c r="AE296" s="12">
        <f t="shared" si="25"/>
        <v>0</v>
      </c>
      <c r="AF296" s="12">
        <f t="shared" si="26"/>
        <v>0</v>
      </c>
      <c r="AG296" s="12">
        <f t="shared" si="26"/>
        <v>0</v>
      </c>
      <c r="AH296" s="12">
        <f t="shared" si="26"/>
        <v>0</v>
      </c>
      <c r="AI296" s="12">
        <f t="shared" si="26"/>
        <v>0</v>
      </c>
      <c r="AJ296" s="12">
        <f t="shared" si="26"/>
        <v>0</v>
      </c>
      <c r="AK296" s="15">
        <f t="shared" si="22"/>
        <v>0</v>
      </c>
      <c r="AL296" s="343">
        <f t="shared" si="22"/>
        <v>0</v>
      </c>
    </row>
    <row r="297" spans="1:38" s="185" customFormat="1" ht="12.75" customHeight="1" x14ac:dyDescent="0.25">
      <c r="A297" s="348">
        <v>1271</v>
      </c>
      <c r="B297" s="338">
        <v>289</v>
      </c>
      <c r="C297" s="239" t="s">
        <v>1499</v>
      </c>
      <c r="D297" s="247">
        <v>0</v>
      </c>
      <c r="E297" s="138">
        <v>0</v>
      </c>
      <c r="F297" s="138">
        <v>0</v>
      </c>
      <c r="G297" s="138">
        <v>0</v>
      </c>
      <c r="H297" s="138">
        <v>0</v>
      </c>
      <c r="I297" s="138">
        <v>0</v>
      </c>
      <c r="J297" s="339">
        <v>0</v>
      </c>
      <c r="K297" s="339">
        <v>0</v>
      </c>
      <c r="L297" s="340">
        <v>0</v>
      </c>
      <c r="M297" s="340">
        <v>0</v>
      </c>
      <c r="N297" s="340">
        <v>0</v>
      </c>
      <c r="O297" s="340">
        <v>0</v>
      </c>
      <c r="P297" s="144">
        <v>0</v>
      </c>
      <c r="Q297" s="341">
        <v>0</v>
      </c>
      <c r="R297" s="342">
        <v>0</v>
      </c>
      <c r="S297" s="340">
        <v>0</v>
      </c>
      <c r="T297" s="340">
        <v>0</v>
      </c>
      <c r="U297" s="340">
        <v>0</v>
      </c>
      <c r="V297" s="340">
        <v>0</v>
      </c>
      <c r="W297" s="340">
        <v>0</v>
      </c>
      <c r="X297" s="343">
        <v>0</v>
      </c>
      <c r="Y297" s="344">
        <f t="shared" si="25"/>
        <v>0</v>
      </c>
      <c r="Z297" s="12">
        <f t="shared" si="25"/>
        <v>0</v>
      </c>
      <c r="AA297" s="12">
        <f t="shared" si="25"/>
        <v>0</v>
      </c>
      <c r="AB297" s="12">
        <f t="shared" si="25"/>
        <v>0</v>
      </c>
      <c r="AC297" s="12">
        <f t="shared" si="25"/>
        <v>0</v>
      </c>
      <c r="AD297" s="15">
        <f t="shared" si="25"/>
        <v>0</v>
      </c>
      <c r="AE297" s="12">
        <f t="shared" si="25"/>
        <v>0</v>
      </c>
      <c r="AF297" s="12">
        <f t="shared" si="26"/>
        <v>0</v>
      </c>
      <c r="AG297" s="12">
        <f t="shared" si="26"/>
        <v>0</v>
      </c>
      <c r="AH297" s="12">
        <f t="shared" si="26"/>
        <v>0</v>
      </c>
      <c r="AI297" s="12">
        <f t="shared" si="26"/>
        <v>0</v>
      </c>
      <c r="AJ297" s="12">
        <f t="shared" si="26"/>
        <v>0</v>
      </c>
      <c r="AK297" s="15">
        <f t="shared" si="22"/>
        <v>0</v>
      </c>
      <c r="AL297" s="343">
        <f t="shared" si="22"/>
        <v>0</v>
      </c>
    </row>
    <row r="298" spans="1:38" s="185" customFormat="1" ht="12.75" customHeight="1" x14ac:dyDescent="0.25">
      <c r="A298" s="348">
        <v>1272</v>
      </c>
      <c r="B298" s="338">
        <v>290</v>
      </c>
      <c r="C298" s="239" t="s">
        <v>1500</v>
      </c>
      <c r="D298" s="247">
        <v>0</v>
      </c>
      <c r="E298" s="138">
        <v>0</v>
      </c>
      <c r="F298" s="138">
        <v>0</v>
      </c>
      <c r="G298" s="138">
        <v>0</v>
      </c>
      <c r="H298" s="138">
        <v>0</v>
      </c>
      <c r="I298" s="138">
        <v>0</v>
      </c>
      <c r="J298" s="339">
        <v>0</v>
      </c>
      <c r="K298" s="339">
        <v>0</v>
      </c>
      <c r="L298" s="340">
        <v>0</v>
      </c>
      <c r="M298" s="340">
        <v>0</v>
      </c>
      <c r="N298" s="340">
        <v>0</v>
      </c>
      <c r="O298" s="340">
        <v>0</v>
      </c>
      <c r="P298" s="144">
        <v>0</v>
      </c>
      <c r="Q298" s="341">
        <v>0</v>
      </c>
      <c r="R298" s="342">
        <v>0</v>
      </c>
      <c r="S298" s="340">
        <v>0</v>
      </c>
      <c r="T298" s="340">
        <v>0</v>
      </c>
      <c r="U298" s="340">
        <v>0</v>
      </c>
      <c r="V298" s="340">
        <v>0</v>
      </c>
      <c r="W298" s="340">
        <v>0</v>
      </c>
      <c r="X298" s="343">
        <v>0</v>
      </c>
      <c r="Y298" s="344">
        <f t="shared" si="25"/>
        <v>0</v>
      </c>
      <c r="Z298" s="12">
        <f t="shared" si="25"/>
        <v>0</v>
      </c>
      <c r="AA298" s="12">
        <f t="shared" si="25"/>
        <v>0</v>
      </c>
      <c r="AB298" s="12">
        <f t="shared" si="25"/>
        <v>0</v>
      </c>
      <c r="AC298" s="12">
        <f t="shared" si="25"/>
        <v>0</v>
      </c>
      <c r="AD298" s="15">
        <f t="shared" si="25"/>
        <v>0</v>
      </c>
      <c r="AE298" s="12">
        <f t="shared" si="25"/>
        <v>0</v>
      </c>
      <c r="AF298" s="12">
        <f t="shared" si="26"/>
        <v>0</v>
      </c>
      <c r="AG298" s="12">
        <f t="shared" si="26"/>
        <v>0</v>
      </c>
      <c r="AH298" s="12">
        <f t="shared" si="26"/>
        <v>0</v>
      </c>
      <c r="AI298" s="12">
        <f t="shared" si="26"/>
        <v>0</v>
      </c>
      <c r="AJ298" s="12">
        <f t="shared" si="26"/>
        <v>0</v>
      </c>
      <c r="AK298" s="15">
        <f t="shared" si="22"/>
        <v>0</v>
      </c>
      <c r="AL298" s="343">
        <f t="shared" si="22"/>
        <v>0</v>
      </c>
    </row>
    <row r="299" spans="1:38" s="185" customFormat="1" ht="12.75" customHeight="1" x14ac:dyDescent="0.25">
      <c r="A299" s="348">
        <v>1273</v>
      </c>
      <c r="B299" s="338">
        <v>291</v>
      </c>
      <c r="C299" s="239" t="s">
        <v>1501</v>
      </c>
      <c r="D299" s="247">
        <v>0</v>
      </c>
      <c r="E299" s="138">
        <v>0</v>
      </c>
      <c r="F299" s="138">
        <v>0</v>
      </c>
      <c r="G299" s="138">
        <v>0</v>
      </c>
      <c r="H299" s="138">
        <v>0</v>
      </c>
      <c r="I299" s="138">
        <v>0</v>
      </c>
      <c r="J299" s="339">
        <v>0</v>
      </c>
      <c r="K299" s="339">
        <v>0</v>
      </c>
      <c r="L299" s="340">
        <v>0</v>
      </c>
      <c r="M299" s="340">
        <v>0</v>
      </c>
      <c r="N299" s="340">
        <v>0</v>
      </c>
      <c r="O299" s="340">
        <v>0</v>
      </c>
      <c r="P299" s="144">
        <v>0</v>
      </c>
      <c r="Q299" s="341">
        <v>0</v>
      </c>
      <c r="R299" s="342">
        <v>0</v>
      </c>
      <c r="S299" s="340">
        <v>0</v>
      </c>
      <c r="T299" s="340">
        <v>0</v>
      </c>
      <c r="U299" s="340">
        <v>0</v>
      </c>
      <c r="V299" s="340">
        <v>0</v>
      </c>
      <c r="W299" s="340">
        <v>0</v>
      </c>
      <c r="X299" s="343">
        <v>0</v>
      </c>
      <c r="Y299" s="344">
        <f t="shared" si="25"/>
        <v>0</v>
      </c>
      <c r="Z299" s="12">
        <f t="shared" si="25"/>
        <v>0</v>
      </c>
      <c r="AA299" s="12">
        <f t="shared" si="25"/>
        <v>0</v>
      </c>
      <c r="AB299" s="12">
        <f t="shared" si="25"/>
        <v>0</v>
      </c>
      <c r="AC299" s="12">
        <f t="shared" si="25"/>
        <v>0</v>
      </c>
      <c r="AD299" s="15">
        <f t="shared" si="25"/>
        <v>0</v>
      </c>
      <c r="AE299" s="12">
        <f t="shared" si="25"/>
        <v>0</v>
      </c>
      <c r="AF299" s="12">
        <f t="shared" si="26"/>
        <v>0</v>
      </c>
      <c r="AG299" s="12">
        <f t="shared" si="26"/>
        <v>0</v>
      </c>
      <c r="AH299" s="12">
        <f t="shared" si="26"/>
        <v>0</v>
      </c>
      <c r="AI299" s="12">
        <f t="shared" si="26"/>
        <v>0</v>
      </c>
      <c r="AJ299" s="12">
        <f t="shared" si="26"/>
        <v>0</v>
      </c>
      <c r="AK299" s="15">
        <f t="shared" si="22"/>
        <v>0</v>
      </c>
      <c r="AL299" s="343">
        <f t="shared" si="22"/>
        <v>0</v>
      </c>
    </row>
    <row r="300" spans="1:38" s="185" customFormat="1" ht="12.75" customHeight="1" x14ac:dyDescent="0.25">
      <c r="A300" s="348">
        <v>1274</v>
      </c>
      <c r="B300" s="338">
        <v>292</v>
      </c>
      <c r="C300" s="239" t="s">
        <v>1502</v>
      </c>
      <c r="D300" s="247">
        <v>0</v>
      </c>
      <c r="E300" s="138">
        <v>0</v>
      </c>
      <c r="F300" s="138">
        <v>0</v>
      </c>
      <c r="G300" s="138">
        <v>0</v>
      </c>
      <c r="H300" s="138">
        <v>0</v>
      </c>
      <c r="I300" s="138">
        <v>0</v>
      </c>
      <c r="J300" s="339">
        <v>0</v>
      </c>
      <c r="K300" s="339">
        <v>0</v>
      </c>
      <c r="L300" s="340">
        <v>0</v>
      </c>
      <c r="M300" s="340">
        <v>0</v>
      </c>
      <c r="N300" s="340">
        <v>0</v>
      </c>
      <c r="O300" s="340">
        <v>0</v>
      </c>
      <c r="P300" s="144">
        <v>0</v>
      </c>
      <c r="Q300" s="341">
        <v>0</v>
      </c>
      <c r="R300" s="342">
        <v>0</v>
      </c>
      <c r="S300" s="340">
        <v>0</v>
      </c>
      <c r="T300" s="340">
        <v>0</v>
      </c>
      <c r="U300" s="340">
        <v>0</v>
      </c>
      <c r="V300" s="340">
        <v>0</v>
      </c>
      <c r="W300" s="340">
        <v>0</v>
      </c>
      <c r="X300" s="343">
        <v>0</v>
      </c>
      <c r="Y300" s="344">
        <f t="shared" si="25"/>
        <v>0</v>
      </c>
      <c r="Z300" s="12">
        <f t="shared" si="25"/>
        <v>0</v>
      </c>
      <c r="AA300" s="12">
        <f t="shared" si="25"/>
        <v>0</v>
      </c>
      <c r="AB300" s="12">
        <f t="shared" si="25"/>
        <v>0</v>
      </c>
      <c r="AC300" s="12">
        <f t="shared" si="25"/>
        <v>0</v>
      </c>
      <c r="AD300" s="15">
        <f t="shared" si="25"/>
        <v>0</v>
      </c>
      <c r="AE300" s="12">
        <f t="shared" si="25"/>
        <v>0</v>
      </c>
      <c r="AF300" s="12">
        <f t="shared" si="26"/>
        <v>0</v>
      </c>
      <c r="AG300" s="12">
        <f t="shared" si="26"/>
        <v>0</v>
      </c>
      <c r="AH300" s="12">
        <f t="shared" si="26"/>
        <v>0</v>
      </c>
      <c r="AI300" s="12">
        <f t="shared" si="26"/>
        <v>0</v>
      </c>
      <c r="AJ300" s="12">
        <f t="shared" si="26"/>
        <v>0</v>
      </c>
      <c r="AK300" s="15">
        <f t="shared" si="22"/>
        <v>0</v>
      </c>
      <c r="AL300" s="343">
        <f t="shared" si="22"/>
        <v>0</v>
      </c>
    </row>
    <row r="301" spans="1:38" s="185" customFormat="1" ht="12.75" customHeight="1" x14ac:dyDescent="0.25">
      <c r="A301" s="348">
        <v>1275</v>
      </c>
      <c r="B301" s="338">
        <v>293</v>
      </c>
      <c r="C301" s="239" t="s">
        <v>1503</v>
      </c>
      <c r="D301" s="247">
        <v>0</v>
      </c>
      <c r="E301" s="138">
        <v>0</v>
      </c>
      <c r="F301" s="138">
        <v>0</v>
      </c>
      <c r="G301" s="138">
        <v>0</v>
      </c>
      <c r="H301" s="138">
        <v>0</v>
      </c>
      <c r="I301" s="138">
        <v>0</v>
      </c>
      <c r="J301" s="339">
        <v>0</v>
      </c>
      <c r="K301" s="339">
        <v>0</v>
      </c>
      <c r="L301" s="340">
        <v>0</v>
      </c>
      <c r="M301" s="340">
        <v>0</v>
      </c>
      <c r="N301" s="340">
        <v>0</v>
      </c>
      <c r="O301" s="340">
        <v>0</v>
      </c>
      <c r="P301" s="144">
        <v>0</v>
      </c>
      <c r="Q301" s="341">
        <v>0</v>
      </c>
      <c r="R301" s="342">
        <v>0</v>
      </c>
      <c r="S301" s="340">
        <v>0</v>
      </c>
      <c r="T301" s="340">
        <v>0</v>
      </c>
      <c r="U301" s="340">
        <v>0</v>
      </c>
      <c r="V301" s="340">
        <v>0</v>
      </c>
      <c r="W301" s="340">
        <v>0</v>
      </c>
      <c r="X301" s="343">
        <v>0</v>
      </c>
      <c r="Y301" s="344">
        <f t="shared" si="25"/>
        <v>0</v>
      </c>
      <c r="Z301" s="12">
        <f t="shared" si="25"/>
        <v>0</v>
      </c>
      <c r="AA301" s="12">
        <f t="shared" si="25"/>
        <v>0</v>
      </c>
      <c r="AB301" s="12">
        <f t="shared" si="25"/>
        <v>0</v>
      </c>
      <c r="AC301" s="12">
        <f t="shared" ref="AC301:AE329" si="27">V301-O301</f>
        <v>0</v>
      </c>
      <c r="AD301" s="15">
        <f t="shared" si="27"/>
        <v>0</v>
      </c>
      <c r="AE301" s="12">
        <f t="shared" si="27"/>
        <v>0</v>
      </c>
      <c r="AF301" s="12">
        <f t="shared" si="26"/>
        <v>0</v>
      </c>
      <c r="AG301" s="12">
        <f t="shared" si="26"/>
        <v>0</v>
      </c>
      <c r="AH301" s="12">
        <f t="shared" si="26"/>
        <v>0</v>
      </c>
      <c r="AI301" s="12">
        <f t="shared" si="26"/>
        <v>0</v>
      </c>
      <c r="AJ301" s="12">
        <f t="shared" si="26"/>
        <v>0</v>
      </c>
      <c r="AK301" s="15">
        <f t="shared" si="22"/>
        <v>0</v>
      </c>
      <c r="AL301" s="343">
        <f t="shared" si="22"/>
        <v>0</v>
      </c>
    </row>
    <row r="302" spans="1:38" s="185" customFormat="1" ht="12.75" customHeight="1" x14ac:dyDescent="0.25">
      <c r="A302" s="348">
        <v>1276</v>
      </c>
      <c r="B302" s="338">
        <v>294</v>
      </c>
      <c r="C302" s="239" t="s">
        <v>1504</v>
      </c>
      <c r="D302" s="247">
        <v>0</v>
      </c>
      <c r="E302" s="138">
        <v>0</v>
      </c>
      <c r="F302" s="138">
        <v>0</v>
      </c>
      <c r="G302" s="138">
        <v>0</v>
      </c>
      <c r="H302" s="138">
        <v>0</v>
      </c>
      <c r="I302" s="138">
        <v>0</v>
      </c>
      <c r="J302" s="339">
        <v>0</v>
      </c>
      <c r="K302" s="339">
        <v>0</v>
      </c>
      <c r="L302" s="340">
        <v>0</v>
      </c>
      <c r="M302" s="340">
        <v>0</v>
      </c>
      <c r="N302" s="340">
        <v>0</v>
      </c>
      <c r="O302" s="340">
        <v>0</v>
      </c>
      <c r="P302" s="144">
        <v>0</v>
      </c>
      <c r="Q302" s="341">
        <v>0</v>
      </c>
      <c r="R302" s="342">
        <v>0</v>
      </c>
      <c r="S302" s="340">
        <v>0</v>
      </c>
      <c r="T302" s="340">
        <v>0</v>
      </c>
      <c r="U302" s="340">
        <v>0</v>
      </c>
      <c r="V302" s="340">
        <v>0</v>
      </c>
      <c r="W302" s="340">
        <v>0</v>
      </c>
      <c r="X302" s="343">
        <v>0</v>
      </c>
      <c r="Y302" s="344">
        <f t="shared" ref="Y302:AE365" si="28">R302-K302</f>
        <v>0</v>
      </c>
      <c r="Z302" s="12">
        <f t="shared" si="28"/>
        <v>0</v>
      </c>
      <c r="AA302" s="12">
        <f t="shared" si="28"/>
        <v>0</v>
      </c>
      <c r="AB302" s="12">
        <f t="shared" si="28"/>
        <v>0</v>
      </c>
      <c r="AC302" s="12">
        <f t="shared" si="27"/>
        <v>0</v>
      </c>
      <c r="AD302" s="15">
        <f t="shared" si="27"/>
        <v>0</v>
      </c>
      <c r="AE302" s="12">
        <f t="shared" si="27"/>
        <v>0</v>
      </c>
      <c r="AF302" s="12">
        <f t="shared" si="26"/>
        <v>0</v>
      </c>
      <c r="AG302" s="12">
        <f t="shared" si="26"/>
        <v>0</v>
      </c>
      <c r="AH302" s="12">
        <f t="shared" si="26"/>
        <v>0</v>
      </c>
      <c r="AI302" s="12">
        <f t="shared" si="26"/>
        <v>0</v>
      </c>
      <c r="AJ302" s="12">
        <f t="shared" si="26"/>
        <v>0</v>
      </c>
      <c r="AK302" s="15">
        <f t="shared" si="22"/>
        <v>0</v>
      </c>
      <c r="AL302" s="343">
        <f t="shared" si="22"/>
        <v>0</v>
      </c>
    </row>
    <row r="303" spans="1:38" s="185" customFormat="1" ht="12.75" customHeight="1" x14ac:dyDescent="0.25">
      <c r="A303" s="348">
        <v>1277</v>
      </c>
      <c r="B303" s="338">
        <v>295</v>
      </c>
      <c r="C303" s="239" t="s">
        <v>1505</v>
      </c>
      <c r="D303" s="247">
        <v>0</v>
      </c>
      <c r="E303" s="138">
        <v>0</v>
      </c>
      <c r="F303" s="138">
        <v>0</v>
      </c>
      <c r="G303" s="138">
        <v>0</v>
      </c>
      <c r="H303" s="138">
        <v>0</v>
      </c>
      <c r="I303" s="138">
        <v>0</v>
      </c>
      <c r="J303" s="339">
        <v>0</v>
      </c>
      <c r="K303" s="339">
        <v>0</v>
      </c>
      <c r="L303" s="340">
        <v>0</v>
      </c>
      <c r="M303" s="340">
        <v>0</v>
      </c>
      <c r="N303" s="340">
        <v>0</v>
      </c>
      <c r="O303" s="340">
        <v>0</v>
      </c>
      <c r="P303" s="144">
        <v>0</v>
      </c>
      <c r="Q303" s="341">
        <v>0</v>
      </c>
      <c r="R303" s="342">
        <v>0</v>
      </c>
      <c r="S303" s="340">
        <v>0</v>
      </c>
      <c r="T303" s="340">
        <v>0</v>
      </c>
      <c r="U303" s="340">
        <v>0</v>
      </c>
      <c r="V303" s="340">
        <v>0</v>
      </c>
      <c r="W303" s="340">
        <v>0</v>
      </c>
      <c r="X303" s="343">
        <v>0</v>
      </c>
      <c r="Y303" s="344">
        <f t="shared" si="28"/>
        <v>0</v>
      </c>
      <c r="Z303" s="12">
        <f t="shared" si="28"/>
        <v>0</v>
      </c>
      <c r="AA303" s="12">
        <f t="shared" si="28"/>
        <v>0</v>
      </c>
      <c r="AB303" s="12">
        <f t="shared" si="28"/>
        <v>0</v>
      </c>
      <c r="AC303" s="12">
        <f t="shared" si="27"/>
        <v>0</v>
      </c>
      <c r="AD303" s="15">
        <f t="shared" si="27"/>
        <v>0</v>
      </c>
      <c r="AE303" s="12">
        <f t="shared" si="27"/>
        <v>0</v>
      </c>
      <c r="AF303" s="12">
        <f t="shared" si="26"/>
        <v>0</v>
      </c>
      <c r="AG303" s="12">
        <f t="shared" si="26"/>
        <v>0</v>
      </c>
      <c r="AH303" s="12">
        <f t="shared" si="26"/>
        <v>0</v>
      </c>
      <c r="AI303" s="12">
        <f t="shared" si="26"/>
        <v>0</v>
      </c>
      <c r="AJ303" s="12">
        <f t="shared" si="26"/>
        <v>0</v>
      </c>
      <c r="AK303" s="15">
        <f t="shared" si="22"/>
        <v>0</v>
      </c>
      <c r="AL303" s="343">
        <f t="shared" si="22"/>
        <v>0</v>
      </c>
    </row>
    <row r="304" spans="1:38" s="185" customFormat="1" ht="12.75" customHeight="1" x14ac:dyDescent="0.25">
      <c r="A304" s="348">
        <v>1278</v>
      </c>
      <c r="B304" s="338">
        <v>296</v>
      </c>
      <c r="C304" s="239" t="s">
        <v>1506</v>
      </c>
      <c r="D304" s="247">
        <v>51.3</v>
      </c>
      <c r="E304" s="138">
        <v>0</v>
      </c>
      <c r="F304" s="138">
        <v>0</v>
      </c>
      <c r="G304" s="138">
        <v>0</v>
      </c>
      <c r="H304" s="138">
        <v>0</v>
      </c>
      <c r="I304" s="138">
        <v>51.3</v>
      </c>
      <c r="J304" s="339">
        <v>0</v>
      </c>
      <c r="K304" s="339">
        <v>51.3</v>
      </c>
      <c r="L304" s="340">
        <v>0</v>
      </c>
      <c r="M304" s="340">
        <v>0</v>
      </c>
      <c r="N304" s="340">
        <v>0</v>
      </c>
      <c r="O304" s="340">
        <v>0</v>
      </c>
      <c r="P304" s="144">
        <v>51.3</v>
      </c>
      <c r="Q304" s="341">
        <v>0</v>
      </c>
      <c r="R304" s="342">
        <v>38.484000000000002</v>
      </c>
      <c r="S304" s="340">
        <v>0</v>
      </c>
      <c r="T304" s="340">
        <v>0</v>
      </c>
      <c r="U304" s="340">
        <v>0</v>
      </c>
      <c r="V304" s="340">
        <v>0</v>
      </c>
      <c r="W304" s="340">
        <v>38.484000000000002</v>
      </c>
      <c r="X304" s="343">
        <v>0</v>
      </c>
      <c r="Y304" s="344">
        <f t="shared" si="28"/>
        <v>-12.815999999999995</v>
      </c>
      <c r="Z304" s="12">
        <f t="shared" si="28"/>
        <v>0</v>
      </c>
      <c r="AA304" s="12">
        <f t="shared" si="28"/>
        <v>0</v>
      </c>
      <c r="AB304" s="12">
        <f t="shared" si="28"/>
        <v>0</v>
      </c>
      <c r="AC304" s="12">
        <f t="shared" si="27"/>
        <v>0</v>
      </c>
      <c r="AD304" s="15">
        <f t="shared" si="27"/>
        <v>-12.815999999999995</v>
      </c>
      <c r="AE304" s="12">
        <f t="shared" si="27"/>
        <v>0</v>
      </c>
      <c r="AF304" s="12">
        <f t="shared" si="26"/>
        <v>75.017543859649123</v>
      </c>
      <c r="AG304" s="12">
        <f t="shared" si="26"/>
        <v>0</v>
      </c>
      <c r="AH304" s="12">
        <f t="shared" si="26"/>
        <v>0</v>
      </c>
      <c r="AI304" s="12">
        <f t="shared" si="26"/>
        <v>0</v>
      </c>
      <c r="AJ304" s="12">
        <f t="shared" si="26"/>
        <v>0</v>
      </c>
      <c r="AK304" s="15">
        <f t="shared" si="22"/>
        <v>75.017543859649123</v>
      </c>
      <c r="AL304" s="343">
        <f t="shared" si="22"/>
        <v>0</v>
      </c>
    </row>
    <row r="305" spans="1:38" s="185" customFormat="1" ht="12.75" customHeight="1" x14ac:dyDescent="0.25">
      <c r="A305" s="348">
        <v>1279</v>
      </c>
      <c r="B305" s="338">
        <v>297</v>
      </c>
      <c r="C305" s="239" t="s">
        <v>1507</v>
      </c>
      <c r="D305" s="247">
        <v>0</v>
      </c>
      <c r="E305" s="138">
        <v>0</v>
      </c>
      <c r="F305" s="138">
        <v>0</v>
      </c>
      <c r="G305" s="138">
        <v>0</v>
      </c>
      <c r="H305" s="138">
        <v>0</v>
      </c>
      <c r="I305" s="138">
        <v>0</v>
      </c>
      <c r="J305" s="339">
        <v>0</v>
      </c>
      <c r="K305" s="339">
        <v>0</v>
      </c>
      <c r="L305" s="340">
        <v>0</v>
      </c>
      <c r="M305" s="340">
        <v>0</v>
      </c>
      <c r="N305" s="340">
        <v>0</v>
      </c>
      <c r="O305" s="340">
        <v>0</v>
      </c>
      <c r="P305" s="144">
        <v>0</v>
      </c>
      <c r="Q305" s="341">
        <v>0</v>
      </c>
      <c r="R305" s="342">
        <v>0</v>
      </c>
      <c r="S305" s="340">
        <v>0</v>
      </c>
      <c r="T305" s="340">
        <v>0</v>
      </c>
      <c r="U305" s="340">
        <v>0</v>
      </c>
      <c r="V305" s="340">
        <v>0</v>
      </c>
      <c r="W305" s="340">
        <v>0</v>
      </c>
      <c r="X305" s="343">
        <v>0</v>
      </c>
      <c r="Y305" s="344">
        <f t="shared" si="28"/>
        <v>0</v>
      </c>
      <c r="Z305" s="12">
        <f t="shared" si="28"/>
        <v>0</v>
      </c>
      <c r="AA305" s="12">
        <f t="shared" si="28"/>
        <v>0</v>
      </c>
      <c r="AB305" s="12">
        <f t="shared" si="28"/>
        <v>0</v>
      </c>
      <c r="AC305" s="12">
        <f t="shared" si="27"/>
        <v>0</v>
      </c>
      <c r="AD305" s="15">
        <f t="shared" si="27"/>
        <v>0</v>
      </c>
      <c r="AE305" s="12">
        <f t="shared" si="27"/>
        <v>0</v>
      </c>
      <c r="AF305" s="12">
        <f t="shared" si="26"/>
        <v>0</v>
      </c>
      <c r="AG305" s="12">
        <f t="shared" si="26"/>
        <v>0</v>
      </c>
      <c r="AH305" s="12">
        <f t="shared" si="26"/>
        <v>0</v>
      </c>
      <c r="AI305" s="12">
        <f t="shared" si="26"/>
        <v>0</v>
      </c>
      <c r="AJ305" s="12">
        <f t="shared" si="26"/>
        <v>0</v>
      </c>
      <c r="AK305" s="15">
        <f t="shared" si="22"/>
        <v>0</v>
      </c>
      <c r="AL305" s="343">
        <f t="shared" si="22"/>
        <v>0</v>
      </c>
    </row>
    <row r="306" spans="1:38" s="185" customFormat="1" ht="12.75" customHeight="1" x14ac:dyDescent="0.25">
      <c r="A306" s="348">
        <v>1281</v>
      </c>
      <c r="B306" s="338">
        <v>298</v>
      </c>
      <c r="C306" s="239" t="s">
        <v>1508</v>
      </c>
      <c r="D306" s="247">
        <v>0</v>
      </c>
      <c r="E306" s="138">
        <v>0</v>
      </c>
      <c r="F306" s="138">
        <v>0</v>
      </c>
      <c r="G306" s="138">
        <v>0</v>
      </c>
      <c r="H306" s="138">
        <v>0</v>
      </c>
      <c r="I306" s="138">
        <v>0</v>
      </c>
      <c r="J306" s="339">
        <v>0</v>
      </c>
      <c r="K306" s="339">
        <v>0</v>
      </c>
      <c r="L306" s="340">
        <v>0</v>
      </c>
      <c r="M306" s="340">
        <v>0</v>
      </c>
      <c r="N306" s="340">
        <v>0</v>
      </c>
      <c r="O306" s="340">
        <v>0</v>
      </c>
      <c r="P306" s="144">
        <v>0</v>
      </c>
      <c r="Q306" s="341">
        <v>0</v>
      </c>
      <c r="R306" s="342">
        <v>0</v>
      </c>
      <c r="S306" s="340">
        <v>0</v>
      </c>
      <c r="T306" s="340">
        <v>0</v>
      </c>
      <c r="U306" s="340">
        <v>0</v>
      </c>
      <c r="V306" s="340">
        <v>0</v>
      </c>
      <c r="W306" s="340">
        <v>0</v>
      </c>
      <c r="X306" s="343">
        <v>0</v>
      </c>
      <c r="Y306" s="344">
        <f t="shared" si="28"/>
        <v>0</v>
      </c>
      <c r="Z306" s="12">
        <f t="shared" si="28"/>
        <v>0</v>
      </c>
      <c r="AA306" s="12">
        <f t="shared" si="28"/>
        <v>0</v>
      </c>
      <c r="AB306" s="12">
        <f t="shared" si="28"/>
        <v>0</v>
      </c>
      <c r="AC306" s="12">
        <f t="shared" si="27"/>
        <v>0</v>
      </c>
      <c r="AD306" s="15">
        <f t="shared" si="27"/>
        <v>0</v>
      </c>
      <c r="AE306" s="12">
        <f t="shared" si="27"/>
        <v>0</v>
      </c>
      <c r="AF306" s="12">
        <f t="shared" si="26"/>
        <v>0</v>
      </c>
      <c r="AG306" s="12">
        <f t="shared" si="26"/>
        <v>0</v>
      </c>
      <c r="AH306" s="12">
        <f t="shared" si="26"/>
        <v>0</v>
      </c>
      <c r="AI306" s="12">
        <f t="shared" si="26"/>
        <v>0</v>
      </c>
      <c r="AJ306" s="12">
        <f t="shared" si="26"/>
        <v>0</v>
      </c>
      <c r="AK306" s="15">
        <f t="shared" si="22"/>
        <v>0</v>
      </c>
      <c r="AL306" s="343">
        <f t="shared" si="22"/>
        <v>0</v>
      </c>
    </row>
    <row r="307" spans="1:38" s="185" customFormat="1" ht="12.75" customHeight="1" x14ac:dyDescent="0.25">
      <c r="A307" s="348">
        <v>1280</v>
      </c>
      <c r="B307" s="338">
        <v>299</v>
      </c>
      <c r="C307" s="239" t="s">
        <v>1509</v>
      </c>
      <c r="D307" s="247">
        <v>0</v>
      </c>
      <c r="E307" s="138">
        <v>0</v>
      </c>
      <c r="F307" s="138">
        <v>0</v>
      </c>
      <c r="G307" s="138">
        <v>0</v>
      </c>
      <c r="H307" s="138">
        <v>0</v>
      </c>
      <c r="I307" s="138">
        <v>0</v>
      </c>
      <c r="J307" s="339">
        <v>0</v>
      </c>
      <c r="K307" s="339">
        <v>0</v>
      </c>
      <c r="L307" s="340">
        <v>0</v>
      </c>
      <c r="M307" s="340">
        <v>0</v>
      </c>
      <c r="N307" s="340">
        <v>0</v>
      </c>
      <c r="O307" s="340">
        <v>0</v>
      </c>
      <c r="P307" s="144">
        <v>0</v>
      </c>
      <c r="Q307" s="341">
        <v>0</v>
      </c>
      <c r="R307" s="342">
        <v>0</v>
      </c>
      <c r="S307" s="340">
        <v>0</v>
      </c>
      <c r="T307" s="340">
        <v>0</v>
      </c>
      <c r="U307" s="340">
        <v>0</v>
      </c>
      <c r="V307" s="340">
        <v>0</v>
      </c>
      <c r="W307" s="340">
        <v>0</v>
      </c>
      <c r="X307" s="343">
        <v>0</v>
      </c>
      <c r="Y307" s="344">
        <f t="shared" si="28"/>
        <v>0</v>
      </c>
      <c r="Z307" s="12">
        <f t="shared" si="28"/>
        <v>0</v>
      </c>
      <c r="AA307" s="12">
        <f t="shared" si="28"/>
        <v>0</v>
      </c>
      <c r="AB307" s="12">
        <f t="shared" si="28"/>
        <v>0</v>
      </c>
      <c r="AC307" s="12">
        <f t="shared" si="27"/>
        <v>0</v>
      </c>
      <c r="AD307" s="15">
        <f t="shared" si="27"/>
        <v>0</v>
      </c>
      <c r="AE307" s="12">
        <f t="shared" si="27"/>
        <v>0</v>
      </c>
      <c r="AF307" s="12">
        <f t="shared" si="26"/>
        <v>0</v>
      </c>
      <c r="AG307" s="12">
        <f t="shared" si="26"/>
        <v>0</v>
      </c>
      <c r="AH307" s="12">
        <f t="shared" si="26"/>
        <v>0</v>
      </c>
      <c r="AI307" s="12">
        <f t="shared" si="26"/>
        <v>0</v>
      </c>
      <c r="AJ307" s="12">
        <f t="shared" si="26"/>
        <v>0</v>
      </c>
      <c r="AK307" s="15">
        <f t="shared" si="22"/>
        <v>0</v>
      </c>
      <c r="AL307" s="343">
        <f t="shared" si="22"/>
        <v>0</v>
      </c>
    </row>
    <row r="308" spans="1:38" s="185" customFormat="1" ht="12.75" customHeight="1" x14ac:dyDescent="0.25">
      <c r="A308" s="348">
        <v>1282</v>
      </c>
      <c r="B308" s="338">
        <v>300</v>
      </c>
      <c r="C308" s="239" t="s">
        <v>1510</v>
      </c>
      <c r="D308" s="247">
        <v>0</v>
      </c>
      <c r="E308" s="138">
        <v>0</v>
      </c>
      <c r="F308" s="138">
        <v>0</v>
      </c>
      <c r="G308" s="138">
        <v>0</v>
      </c>
      <c r="H308" s="138">
        <v>0</v>
      </c>
      <c r="I308" s="138">
        <v>0</v>
      </c>
      <c r="J308" s="339">
        <v>0</v>
      </c>
      <c r="K308" s="339">
        <v>0</v>
      </c>
      <c r="L308" s="340">
        <v>0</v>
      </c>
      <c r="M308" s="340">
        <v>0</v>
      </c>
      <c r="N308" s="340">
        <v>0</v>
      </c>
      <c r="O308" s="340">
        <v>0</v>
      </c>
      <c r="P308" s="144">
        <v>0</v>
      </c>
      <c r="Q308" s="341">
        <v>0</v>
      </c>
      <c r="R308" s="342">
        <v>0</v>
      </c>
      <c r="S308" s="340">
        <v>0</v>
      </c>
      <c r="T308" s="340">
        <v>0</v>
      </c>
      <c r="U308" s="340">
        <v>0</v>
      </c>
      <c r="V308" s="340">
        <v>0</v>
      </c>
      <c r="W308" s="340">
        <v>0</v>
      </c>
      <c r="X308" s="343">
        <v>0</v>
      </c>
      <c r="Y308" s="344">
        <f t="shared" si="28"/>
        <v>0</v>
      </c>
      <c r="Z308" s="12">
        <f t="shared" si="28"/>
        <v>0</v>
      </c>
      <c r="AA308" s="12">
        <f t="shared" si="28"/>
        <v>0</v>
      </c>
      <c r="AB308" s="12">
        <f t="shared" si="28"/>
        <v>0</v>
      </c>
      <c r="AC308" s="12">
        <f t="shared" si="27"/>
        <v>0</v>
      </c>
      <c r="AD308" s="15">
        <f t="shared" si="27"/>
        <v>0</v>
      </c>
      <c r="AE308" s="12">
        <f t="shared" si="27"/>
        <v>0</v>
      </c>
      <c r="AF308" s="12">
        <f t="shared" si="26"/>
        <v>0</v>
      </c>
      <c r="AG308" s="12">
        <f t="shared" si="26"/>
        <v>0</v>
      </c>
      <c r="AH308" s="12">
        <f t="shared" si="26"/>
        <v>0</v>
      </c>
      <c r="AI308" s="12">
        <f t="shared" si="26"/>
        <v>0</v>
      </c>
      <c r="AJ308" s="12">
        <f t="shared" si="26"/>
        <v>0</v>
      </c>
      <c r="AK308" s="15">
        <f t="shared" si="22"/>
        <v>0</v>
      </c>
      <c r="AL308" s="343">
        <f t="shared" si="22"/>
        <v>0</v>
      </c>
    </row>
    <row r="309" spans="1:38" s="185" customFormat="1" ht="12.75" customHeight="1" x14ac:dyDescent="0.25">
      <c r="A309" s="348">
        <v>1283</v>
      </c>
      <c r="B309" s="338">
        <v>301</v>
      </c>
      <c r="C309" s="239" t="s">
        <v>1511</v>
      </c>
      <c r="D309" s="247">
        <v>0</v>
      </c>
      <c r="E309" s="138">
        <v>0</v>
      </c>
      <c r="F309" s="138">
        <v>0</v>
      </c>
      <c r="G309" s="138">
        <v>0</v>
      </c>
      <c r="H309" s="138">
        <v>0</v>
      </c>
      <c r="I309" s="138">
        <v>0</v>
      </c>
      <c r="J309" s="339">
        <v>0</v>
      </c>
      <c r="K309" s="339">
        <v>0</v>
      </c>
      <c r="L309" s="340">
        <v>0</v>
      </c>
      <c r="M309" s="340">
        <v>0</v>
      </c>
      <c r="N309" s="340">
        <v>0</v>
      </c>
      <c r="O309" s="340">
        <v>0</v>
      </c>
      <c r="P309" s="144">
        <v>0</v>
      </c>
      <c r="Q309" s="341">
        <v>0</v>
      </c>
      <c r="R309" s="342">
        <v>0</v>
      </c>
      <c r="S309" s="340">
        <v>0</v>
      </c>
      <c r="T309" s="340">
        <v>0</v>
      </c>
      <c r="U309" s="340">
        <v>0</v>
      </c>
      <c r="V309" s="340">
        <v>0</v>
      </c>
      <c r="W309" s="340">
        <v>0</v>
      </c>
      <c r="X309" s="343">
        <v>0</v>
      </c>
      <c r="Y309" s="344">
        <f t="shared" si="28"/>
        <v>0</v>
      </c>
      <c r="Z309" s="12">
        <f t="shared" si="28"/>
        <v>0</v>
      </c>
      <c r="AA309" s="12">
        <f t="shared" si="28"/>
        <v>0</v>
      </c>
      <c r="AB309" s="12">
        <f t="shared" si="28"/>
        <v>0</v>
      </c>
      <c r="AC309" s="12">
        <f t="shared" si="27"/>
        <v>0</v>
      </c>
      <c r="AD309" s="15">
        <f t="shared" si="27"/>
        <v>0</v>
      </c>
      <c r="AE309" s="12">
        <f t="shared" si="27"/>
        <v>0</v>
      </c>
      <c r="AF309" s="12">
        <f t="shared" si="26"/>
        <v>0</v>
      </c>
      <c r="AG309" s="12">
        <f t="shared" si="26"/>
        <v>0</v>
      </c>
      <c r="AH309" s="12">
        <f t="shared" si="26"/>
        <v>0</v>
      </c>
      <c r="AI309" s="12">
        <f t="shared" si="26"/>
        <v>0</v>
      </c>
      <c r="AJ309" s="12">
        <f t="shared" si="26"/>
        <v>0</v>
      </c>
      <c r="AK309" s="15">
        <f t="shared" si="22"/>
        <v>0</v>
      </c>
      <c r="AL309" s="343">
        <f t="shared" si="22"/>
        <v>0</v>
      </c>
    </row>
    <row r="310" spans="1:38" s="185" customFormat="1" ht="12.75" customHeight="1" x14ac:dyDescent="0.25">
      <c r="A310" s="348">
        <v>1285</v>
      </c>
      <c r="B310" s="338">
        <v>302</v>
      </c>
      <c r="C310" s="239" t="s">
        <v>1512</v>
      </c>
      <c r="D310" s="247">
        <v>0</v>
      </c>
      <c r="E310" s="138">
        <v>0</v>
      </c>
      <c r="F310" s="138">
        <v>0</v>
      </c>
      <c r="G310" s="138">
        <v>0</v>
      </c>
      <c r="H310" s="138">
        <v>0</v>
      </c>
      <c r="I310" s="138">
        <v>0</v>
      </c>
      <c r="J310" s="339">
        <v>0</v>
      </c>
      <c r="K310" s="339">
        <v>0</v>
      </c>
      <c r="L310" s="340">
        <v>0</v>
      </c>
      <c r="M310" s="340">
        <v>0</v>
      </c>
      <c r="N310" s="340">
        <v>0</v>
      </c>
      <c r="O310" s="340">
        <v>0</v>
      </c>
      <c r="P310" s="144">
        <v>0</v>
      </c>
      <c r="Q310" s="341">
        <v>0</v>
      </c>
      <c r="R310" s="342">
        <v>0</v>
      </c>
      <c r="S310" s="340">
        <v>0</v>
      </c>
      <c r="T310" s="340">
        <v>0</v>
      </c>
      <c r="U310" s="340">
        <v>0</v>
      </c>
      <c r="V310" s="340">
        <v>0</v>
      </c>
      <c r="W310" s="340">
        <v>0</v>
      </c>
      <c r="X310" s="343">
        <v>0</v>
      </c>
      <c r="Y310" s="344">
        <f t="shared" si="28"/>
        <v>0</v>
      </c>
      <c r="Z310" s="12">
        <f t="shared" si="28"/>
        <v>0</v>
      </c>
      <c r="AA310" s="12">
        <f t="shared" si="28"/>
        <v>0</v>
      </c>
      <c r="AB310" s="12">
        <f t="shared" si="28"/>
        <v>0</v>
      </c>
      <c r="AC310" s="12">
        <f t="shared" si="27"/>
        <v>0</v>
      </c>
      <c r="AD310" s="15">
        <f t="shared" si="27"/>
        <v>0</v>
      </c>
      <c r="AE310" s="12">
        <f t="shared" si="27"/>
        <v>0</v>
      </c>
      <c r="AF310" s="12">
        <f t="shared" si="26"/>
        <v>0</v>
      </c>
      <c r="AG310" s="12">
        <f t="shared" si="26"/>
        <v>0</v>
      </c>
      <c r="AH310" s="12">
        <f t="shared" si="26"/>
        <v>0</v>
      </c>
      <c r="AI310" s="12">
        <f t="shared" si="26"/>
        <v>0</v>
      </c>
      <c r="AJ310" s="12">
        <f t="shared" si="26"/>
        <v>0</v>
      </c>
      <c r="AK310" s="15">
        <f t="shared" si="22"/>
        <v>0</v>
      </c>
      <c r="AL310" s="343">
        <f t="shared" si="22"/>
        <v>0</v>
      </c>
    </row>
    <row r="311" spans="1:38" s="185" customFormat="1" ht="12.75" customHeight="1" x14ac:dyDescent="0.25">
      <c r="A311" s="348">
        <v>1286</v>
      </c>
      <c r="B311" s="338">
        <v>303</v>
      </c>
      <c r="C311" s="239" t="s">
        <v>1513</v>
      </c>
      <c r="D311" s="247">
        <v>0</v>
      </c>
      <c r="E311" s="138">
        <v>0</v>
      </c>
      <c r="F311" s="138">
        <v>0</v>
      </c>
      <c r="G311" s="138">
        <v>0</v>
      </c>
      <c r="H311" s="138">
        <v>0</v>
      </c>
      <c r="I311" s="138">
        <v>0</v>
      </c>
      <c r="J311" s="339">
        <v>0</v>
      </c>
      <c r="K311" s="339">
        <v>0</v>
      </c>
      <c r="L311" s="340">
        <v>0</v>
      </c>
      <c r="M311" s="340">
        <v>0</v>
      </c>
      <c r="N311" s="340">
        <v>0</v>
      </c>
      <c r="O311" s="340">
        <v>0</v>
      </c>
      <c r="P311" s="144">
        <v>0</v>
      </c>
      <c r="Q311" s="341">
        <v>0</v>
      </c>
      <c r="R311" s="342">
        <v>0</v>
      </c>
      <c r="S311" s="340">
        <v>0</v>
      </c>
      <c r="T311" s="340">
        <v>0</v>
      </c>
      <c r="U311" s="340">
        <v>0</v>
      </c>
      <c r="V311" s="340">
        <v>0</v>
      </c>
      <c r="W311" s="340">
        <v>0</v>
      </c>
      <c r="X311" s="343">
        <v>0</v>
      </c>
      <c r="Y311" s="344">
        <f t="shared" si="28"/>
        <v>0</v>
      </c>
      <c r="Z311" s="12">
        <f t="shared" si="28"/>
        <v>0</v>
      </c>
      <c r="AA311" s="12">
        <f t="shared" si="28"/>
        <v>0</v>
      </c>
      <c r="AB311" s="12">
        <f t="shared" si="28"/>
        <v>0</v>
      </c>
      <c r="AC311" s="12">
        <f t="shared" si="27"/>
        <v>0</v>
      </c>
      <c r="AD311" s="15">
        <f t="shared" si="27"/>
        <v>0</v>
      </c>
      <c r="AE311" s="12">
        <f t="shared" si="27"/>
        <v>0</v>
      </c>
      <c r="AF311" s="12">
        <f t="shared" si="26"/>
        <v>0</v>
      </c>
      <c r="AG311" s="12">
        <f t="shared" si="26"/>
        <v>0</v>
      </c>
      <c r="AH311" s="12">
        <f t="shared" si="26"/>
        <v>0</v>
      </c>
      <c r="AI311" s="12">
        <f t="shared" si="26"/>
        <v>0</v>
      </c>
      <c r="AJ311" s="12">
        <f t="shared" si="26"/>
        <v>0</v>
      </c>
      <c r="AK311" s="15">
        <f t="shared" si="22"/>
        <v>0</v>
      </c>
      <c r="AL311" s="343">
        <f t="shared" si="22"/>
        <v>0</v>
      </c>
    </row>
    <row r="312" spans="1:38" s="185" customFormat="1" ht="12.75" customHeight="1" x14ac:dyDescent="0.25">
      <c r="A312" s="348">
        <v>1287</v>
      </c>
      <c r="B312" s="338">
        <v>304</v>
      </c>
      <c r="C312" s="239" t="s">
        <v>1514</v>
      </c>
      <c r="D312" s="247">
        <v>0</v>
      </c>
      <c r="E312" s="138">
        <v>0</v>
      </c>
      <c r="F312" s="138">
        <v>0</v>
      </c>
      <c r="G312" s="138">
        <v>0</v>
      </c>
      <c r="H312" s="138">
        <v>0</v>
      </c>
      <c r="I312" s="138">
        <v>0</v>
      </c>
      <c r="J312" s="339">
        <v>0</v>
      </c>
      <c r="K312" s="339">
        <v>0</v>
      </c>
      <c r="L312" s="340">
        <v>0</v>
      </c>
      <c r="M312" s="340">
        <v>0</v>
      </c>
      <c r="N312" s="340">
        <v>0</v>
      </c>
      <c r="O312" s="340">
        <v>0</v>
      </c>
      <c r="P312" s="144">
        <v>0</v>
      </c>
      <c r="Q312" s="341">
        <v>0</v>
      </c>
      <c r="R312" s="342">
        <v>0</v>
      </c>
      <c r="S312" s="340">
        <v>0</v>
      </c>
      <c r="T312" s="340">
        <v>0</v>
      </c>
      <c r="U312" s="340">
        <v>0</v>
      </c>
      <c r="V312" s="340">
        <v>0</v>
      </c>
      <c r="W312" s="340">
        <v>0</v>
      </c>
      <c r="X312" s="343">
        <v>0</v>
      </c>
      <c r="Y312" s="344">
        <f t="shared" si="28"/>
        <v>0</v>
      </c>
      <c r="Z312" s="12">
        <f t="shared" si="28"/>
        <v>0</v>
      </c>
      <c r="AA312" s="12">
        <f t="shared" si="28"/>
        <v>0</v>
      </c>
      <c r="AB312" s="12">
        <f t="shared" si="28"/>
        <v>0</v>
      </c>
      <c r="AC312" s="12">
        <f t="shared" si="27"/>
        <v>0</v>
      </c>
      <c r="AD312" s="15">
        <f t="shared" si="27"/>
        <v>0</v>
      </c>
      <c r="AE312" s="12">
        <f t="shared" si="27"/>
        <v>0</v>
      </c>
      <c r="AF312" s="12">
        <f t="shared" si="26"/>
        <v>0</v>
      </c>
      <c r="AG312" s="12">
        <f t="shared" si="26"/>
        <v>0</v>
      </c>
      <c r="AH312" s="12">
        <f t="shared" si="26"/>
        <v>0</v>
      </c>
      <c r="AI312" s="12">
        <f t="shared" si="26"/>
        <v>0</v>
      </c>
      <c r="AJ312" s="12">
        <f t="shared" si="26"/>
        <v>0</v>
      </c>
      <c r="AK312" s="15">
        <f t="shared" si="22"/>
        <v>0</v>
      </c>
      <c r="AL312" s="343">
        <f t="shared" si="22"/>
        <v>0</v>
      </c>
    </row>
    <row r="313" spans="1:38" s="185" customFormat="1" ht="12.75" customHeight="1" x14ac:dyDescent="0.25">
      <c r="A313" s="348">
        <v>1288</v>
      </c>
      <c r="B313" s="338">
        <v>305</v>
      </c>
      <c r="C313" s="239" t="s">
        <v>1515</v>
      </c>
      <c r="D313" s="247">
        <v>0</v>
      </c>
      <c r="E313" s="138">
        <v>0</v>
      </c>
      <c r="F313" s="138">
        <v>0</v>
      </c>
      <c r="G313" s="138">
        <v>0</v>
      </c>
      <c r="H313" s="138">
        <v>0</v>
      </c>
      <c r="I313" s="138">
        <v>0</v>
      </c>
      <c r="J313" s="339">
        <v>0</v>
      </c>
      <c r="K313" s="339">
        <v>0</v>
      </c>
      <c r="L313" s="340">
        <v>0</v>
      </c>
      <c r="M313" s="340">
        <v>0</v>
      </c>
      <c r="N313" s="340">
        <v>0</v>
      </c>
      <c r="O313" s="340">
        <v>0</v>
      </c>
      <c r="P313" s="144">
        <v>0</v>
      </c>
      <c r="Q313" s="341">
        <v>0</v>
      </c>
      <c r="R313" s="342">
        <v>0</v>
      </c>
      <c r="S313" s="340">
        <v>0</v>
      </c>
      <c r="T313" s="340">
        <v>0</v>
      </c>
      <c r="U313" s="340">
        <v>0</v>
      </c>
      <c r="V313" s="340">
        <v>0</v>
      </c>
      <c r="W313" s="340">
        <v>0</v>
      </c>
      <c r="X313" s="343">
        <v>0</v>
      </c>
      <c r="Y313" s="344">
        <f t="shared" si="28"/>
        <v>0</v>
      </c>
      <c r="Z313" s="12">
        <f t="shared" si="28"/>
        <v>0</v>
      </c>
      <c r="AA313" s="12">
        <f t="shared" si="28"/>
        <v>0</v>
      </c>
      <c r="AB313" s="12">
        <f t="shared" si="28"/>
        <v>0</v>
      </c>
      <c r="AC313" s="12">
        <f t="shared" si="27"/>
        <v>0</v>
      </c>
      <c r="AD313" s="15">
        <f t="shared" si="27"/>
        <v>0</v>
      </c>
      <c r="AE313" s="12">
        <f t="shared" si="27"/>
        <v>0</v>
      </c>
      <c r="AF313" s="12">
        <f t="shared" si="26"/>
        <v>0</v>
      </c>
      <c r="AG313" s="12">
        <f t="shared" si="26"/>
        <v>0</v>
      </c>
      <c r="AH313" s="12">
        <f t="shared" si="26"/>
        <v>0</v>
      </c>
      <c r="AI313" s="12">
        <f t="shared" si="26"/>
        <v>0</v>
      </c>
      <c r="AJ313" s="12">
        <f t="shared" si="26"/>
        <v>0</v>
      </c>
      <c r="AK313" s="15">
        <f t="shared" si="22"/>
        <v>0</v>
      </c>
      <c r="AL313" s="343">
        <f t="shared" si="22"/>
        <v>0</v>
      </c>
    </row>
    <row r="314" spans="1:38" s="185" customFormat="1" ht="12.75" customHeight="1" x14ac:dyDescent="0.25">
      <c r="A314" s="348">
        <v>1289</v>
      </c>
      <c r="B314" s="338">
        <v>306</v>
      </c>
      <c r="C314" s="239" t="s">
        <v>1516</v>
      </c>
      <c r="D314" s="247">
        <v>0</v>
      </c>
      <c r="E314" s="138">
        <v>0</v>
      </c>
      <c r="F314" s="138">
        <v>0</v>
      </c>
      <c r="G314" s="138">
        <v>0</v>
      </c>
      <c r="H314" s="138">
        <v>0</v>
      </c>
      <c r="I314" s="138">
        <v>0</v>
      </c>
      <c r="J314" s="339">
        <v>0</v>
      </c>
      <c r="K314" s="339">
        <v>0</v>
      </c>
      <c r="L314" s="340">
        <v>0</v>
      </c>
      <c r="M314" s="340">
        <v>0</v>
      </c>
      <c r="N314" s="340">
        <v>0</v>
      </c>
      <c r="O314" s="340">
        <v>0</v>
      </c>
      <c r="P314" s="144">
        <v>0</v>
      </c>
      <c r="Q314" s="341">
        <v>0</v>
      </c>
      <c r="R314" s="342">
        <v>0</v>
      </c>
      <c r="S314" s="340">
        <v>0</v>
      </c>
      <c r="T314" s="340">
        <v>0</v>
      </c>
      <c r="U314" s="340">
        <v>0</v>
      </c>
      <c r="V314" s="340">
        <v>0</v>
      </c>
      <c r="W314" s="340">
        <v>0</v>
      </c>
      <c r="X314" s="343">
        <v>0</v>
      </c>
      <c r="Y314" s="344">
        <f t="shared" si="28"/>
        <v>0</v>
      </c>
      <c r="Z314" s="12">
        <f t="shared" si="28"/>
        <v>0</v>
      </c>
      <c r="AA314" s="12">
        <f t="shared" si="28"/>
        <v>0</v>
      </c>
      <c r="AB314" s="12">
        <f t="shared" si="28"/>
        <v>0</v>
      </c>
      <c r="AC314" s="12">
        <f t="shared" si="27"/>
        <v>0</v>
      </c>
      <c r="AD314" s="15">
        <f t="shared" si="27"/>
        <v>0</v>
      </c>
      <c r="AE314" s="12">
        <f t="shared" si="27"/>
        <v>0</v>
      </c>
      <c r="AF314" s="12">
        <f t="shared" si="26"/>
        <v>0</v>
      </c>
      <c r="AG314" s="12">
        <f t="shared" si="26"/>
        <v>0</v>
      </c>
      <c r="AH314" s="12">
        <f t="shared" si="26"/>
        <v>0</v>
      </c>
      <c r="AI314" s="12">
        <f t="shared" si="26"/>
        <v>0</v>
      </c>
      <c r="AJ314" s="12">
        <f t="shared" si="26"/>
        <v>0</v>
      </c>
      <c r="AK314" s="15">
        <f t="shared" si="22"/>
        <v>0</v>
      </c>
      <c r="AL314" s="343">
        <f t="shared" si="22"/>
        <v>0</v>
      </c>
    </row>
    <row r="315" spans="1:38" s="185" customFormat="1" ht="12.75" customHeight="1" x14ac:dyDescent="0.25">
      <c r="A315" s="337"/>
      <c r="B315" s="338">
        <v>307</v>
      </c>
      <c r="C315" s="239"/>
      <c r="D315" s="240"/>
      <c r="E315" s="138"/>
      <c r="F315" s="138"/>
      <c r="G315" s="138"/>
      <c r="H315" s="138"/>
      <c r="I315" s="138"/>
      <c r="J315" s="339"/>
      <c r="K315" s="339">
        <v>0</v>
      </c>
      <c r="L315" s="340"/>
      <c r="M315" s="340"/>
      <c r="N315" s="340"/>
      <c r="O315" s="340"/>
      <c r="P315" s="144">
        <v>0</v>
      </c>
      <c r="Q315" s="341"/>
      <c r="R315" s="342">
        <v>0</v>
      </c>
      <c r="S315" s="340"/>
      <c r="T315" s="340"/>
      <c r="U315" s="340"/>
      <c r="V315" s="340"/>
      <c r="W315" s="340">
        <v>0</v>
      </c>
      <c r="X315" s="343"/>
      <c r="Y315" s="344">
        <f t="shared" si="28"/>
        <v>0</v>
      </c>
      <c r="Z315" s="12"/>
      <c r="AA315" s="12"/>
      <c r="AB315" s="12"/>
      <c r="AC315" s="12"/>
      <c r="AD315" s="15">
        <f t="shared" si="27"/>
        <v>0</v>
      </c>
      <c r="AE315" s="12"/>
      <c r="AF315" s="12"/>
      <c r="AG315" s="12"/>
      <c r="AH315" s="12"/>
      <c r="AI315" s="12"/>
      <c r="AJ315" s="12"/>
      <c r="AK315" s="15">
        <f t="shared" si="22"/>
        <v>0</v>
      </c>
      <c r="AL315" s="343"/>
    </row>
    <row r="316" spans="1:38" s="185" customFormat="1" ht="12.75" customHeight="1" x14ac:dyDescent="0.25">
      <c r="A316" s="337"/>
      <c r="B316" s="338">
        <v>308</v>
      </c>
      <c r="C316" s="246" t="s">
        <v>1517</v>
      </c>
      <c r="D316" s="247">
        <v>2661</v>
      </c>
      <c r="E316" s="144">
        <v>973.4</v>
      </c>
      <c r="F316" s="144">
        <v>917.2</v>
      </c>
      <c r="G316" s="144">
        <v>0</v>
      </c>
      <c r="H316" s="144">
        <v>468.2</v>
      </c>
      <c r="I316" s="144">
        <v>51.3</v>
      </c>
      <c r="J316" s="345">
        <v>250.9</v>
      </c>
      <c r="K316" s="345">
        <v>2661</v>
      </c>
      <c r="L316" s="144">
        <v>973.4</v>
      </c>
      <c r="M316" s="144">
        <v>917.2</v>
      </c>
      <c r="N316" s="144">
        <v>0</v>
      </c>
      <c r="O316" s="144">
        <v>468.2</v>
      </c>
      <c r="P316" s="144">
        <v>51.3</v>
      </c>
      <c r="Q316" s="248">
        <v>250.9</v>
      </c>
      <c r="R316" s="342">
        <v>1935.1591000000001</v>
      </c>
      <c r="S316" s="144">
        <v>802.44600000000003</v>
      </c>
      <c r="T316" s="144">
        <v>813.49</v>
      </c>
      <c r="U316" s="144">
        <v>0</v>
      </c>
      <c r="V316" s="144">
        <v>129.5591</v>
      </c>
      <c r="W316" s="144">
        <v>0</v>
      </c>
      <c r="X316" s="248">
        <v>189.66399999999999</v>
      </c>
      <c r="Y316" s="344">
        <f t="shared" si="28"/>
        <v>-725.84089999999992</v>
      </c>
      <c r="Z316" s="15">
        <f t="shared" si="28"/>
        <v>-170.95399999999995</v>
      </c>
      <c r="AA316" s="15">
        <f t="shared" si="28"/>
        <v>-103.71000000000004</v>
      </c>
      <c r="AB316" s="15">
        <f t="shared" si="28"/>
        <v>0</v>
      </c>
      <c r="AC316" s="15">
        <f t="shared" si="28"/>
        <v>-338.64089999999999</v>
      </c>
      <c r="AD316" s="15">
        <f t="shared" si="27"/>
        <v>-51.3</v>
      </c>
      <c r="AE316" s="15">
        <f t="shared" si="27"/>
        <v>-61.236000000000018</v>
      </c>
      <c r="AF316" s="15">
        <f t="shared" ref="AF316:AL341" si="29">IF(K316=0,0,R316/K316*100)</f>
        <v>72.723002630590003</v>
      </c>
      <c r="AG316" s="15">
        <f t="shared" si="29"/>
        <v>82.437435792069039</v>
      </c>
      <c r="AH316" s="15">
        <f t="shared" si="29"/>
        <v>88.692760575665062</v>
      </c>
      <c r="AI316" s="15">
        <f t="shared" si="29"/>
        <v>0</v>
      </c>
      <c r="AJ316" s="15">
        <f t="shared" si="29"/>
        <v>27.671742844938063</v>
      </c>
      <c r="AK316" s="15">
        <f t="shared" si="22"/>
        <v>0</v>
      </c>
      <c r="AL316" s="346">
        <f t="shared" si="22"/>
        <v>75.59346353128737</v>
      </c>
    </row>
    <row r="317" spans="1:38" s="347" customFormat="1" ht="12.75" customHeight="1" x14ac:dyDescent="0.2">
      <c r="A317" s="337"/>
      <c r="B317" s="338">
        <v>309</v>
      </c>
      <c r="C317" s="246" t="s">
        <v>1265</v>
      </c>
      <c r="D317" s="247">
        <v>2609.6999999999998</v>
      </c>
      <c r="E317" s="144">
        <v>973.4</v>
      </c>
      <c r="F317" s="144">
        <v>917.2</v>
      </c>
      <c r="G317" s="144">
        <v>0</v>
      </c>
      <c r="H317" s="144">
        <v>468.2</v>
      </c>
      <c r="I317" s="144">
        <v>0</v>
      </c>
      <c r="J317" s="345">
        <v>250.9</v>
      </c>
      <c r="K317" s="345">
        <v>2609.6999999999998</v>
      </c>
      <c r="L317" s="144">
        <v>973.4</v>
      </c>
      <c r="M317" s="144">
        <v>917.2</v>
      </c>
      <c r="N317" s="144">
        <v>0</v>
      </c>
      <c r="O317" s="144">
        <v>468.2</v>
      </c>
      <c r="P317" s="144">
        <v>0</v>
      </c>
      <c r="Q317" s="248">
        <v>250.9</v>
      </c>
      <c r="R317" s="342">
        <v>1935.1591000000001</v>
      </c>
      <c r="S317" s="144">
        <v>802.44600000000003</v>
      </c>
      <c r="T317" s="144">
        <v>813.49</v>
      </c>
      <c r="U317" s="144">
        <v>0</v>
      </c>
      <c r="V317" s="144">
        <v>129.5591</v>
      </c>
      <c r="W317" s="144">
        <v>0</v>
      </c>
      <c r="X317" s="248">
        <v>189.66399999999999</v>
      </c>
      <c r="Y317" s="344">
        <f t="shared" si="28"/>
        <v>-674.54089999999974</v>
      </c>
      <c r="Z317" s="15">
        <f t="shared" si="28"/>
        <v>-170.95399999999995</v>
      </c>
      <c r="AA317" s="15">
        <f t="shared" si="28"/>
        <v>-103.71000000000004</v>
      </c>
      <c r="AB317" s="15">
        <f t="shared" si="28"/>
        <v>0</v>
      </c>
      <c r="AC317" s="15">
        <f t="shared" si="28"/>
        <v>-338.64089999999999</v>
      </c>
      <c r="AD317" s="15">
        <f t="shared" si="27"/>
        <v>0</v>
      </c>
      <c r="AE317" s="15">
        <f t="shared" si="27"/>
        <v>-61.236000000000018</v>
      </c>
      <c r="AF317" s="15">
        <f t="shared" si="29"/>
        <v>74.15255010154425</v>
      </c>
      <c r="AG317" s="15">
        <f t="shared" si="29"/>
        <v>82.437435792069039</v>
      </c>
      <c r="AH317" s="15">
        <f t="shared" si="29"/>
        <v>88.692760575665062</v>
      </c>
      <c r="AI317" s="15">
        <f t="shared" si="29"/>
        <v>0</v>
      </c>
      <c r="AJ317" s="15">
        <f t="shared" si="29"/>
        <v>27.671742844938063</v>
      </c>
      <c r="AK317" s="15">
        <f t="shared" si="22"/>
        <v>0</v>
      </c>
      <c r="AL317" s="346">
        <f t="shared" si="22"/>
        <v>75.59346353128737</v>
      </c>
    </row>
    <row r="318" spans="1:38" s="347" customFormat="1" ht="12.75" customHeight="1" x14ac:dyDescent="0.2">
      <c r="A318" s="337"/>
      <c r="B318" s="338">
        <v>310</v>
      </c>
      <c r="C318" s="246" t="s">
        <v>1266</v>
      </c>
      <c r="D318" s="247">
        <v>51.3</v>
      </c>
      <c r="E318" s="144">
        <v>0</v>
      </c>
      <c r="F318" s="144">
        <v>0</v>
      </c>
      <c r="G318" s="144">
        <v>0</v>
      </c>
      <c r="H318" s="144">
        <v>0</v>
      </c>
      <c r="I318" s="144">
        <v>51.3</v>
      </c>
      <c r="J318" s="345">
        <v>0</v>
      </c>
      <c r="K318" s="345">
        <v>51.3</v>
      </c>
      <c r="L318" s="144">
        <v>0</v>
      </c>
      <c r="M318" s="144">
        <v>0</v>
      </c>
      <c r="N318" s="144">
        <v>0</v>
      </c>
      <c r="O318" s="144">
        <v>0</v>
      </c>
      <c r="P318" s="144">
        <v>51.3</v>
      </c>
      <c r="Q318" s="248">
        <v>0</v>
      </c>
      <c r="R318" s="342">
        <v>0</v>
      </c>
      <c r="S318" s="144">
        <v>0</v>
      </c>
      <c r="T318" s="144">
        <v>0</v>
      </c>
      <c r="U318" s="144">
        <v>0</v>
      </c>
      <c r="V318" s="144">
        <v>0</v>
      </c>
      <c r="W318" s="144">
        <v>0</v>
      </c>
      <c r="X318" s="248">
        <v>0</v>
      </c>
      <c r="Y318" s="344">
        <f t="shared" si="28"/>
        <v>-51.3</v>
      </c>
      <c r="Z318" s="15">
        <f t="shared" si="28"/>
        <v>0</v>
      </c>
      <c r="AA318" s="15">
        <f t="shared" si="28"/>
        <v>0</v>
      </c>
      <c r="AB318" s="15">
        <f t="shared" si="28"/>
        <v>0</v>
      </c>
      <c r="AC318" s="15">
        <f t="shared" si="28"/>
        <v>0</v>
      </c>
      <c r="AD318" s="15">
        <f t="shared" si="27"/>
        <v>-51.3</v>
      </c>
      <c r="AE318" s="15">
        <f t="shared" si="27"/>
        <v>0</v>
      </c>
      <c r="AF318" s="15">
        <f t="shared" si="29"/>
        <v>0</v>
      </c>
      <c r="AG318" s="15">
        <f t="shared" si="29"/>
        <v>0</v>
      </c>
      <c r="AH318" s="15">
        <f t="shared" si="29"/>
        <v>0</v>
      </c>
      <c r="AI318" s="15">
        <f t="shared" si="29"/>
        <v>0</v>
      </c>
      <c r="AJ318" s="15">
        <f t="shared" si="29"/>
        <v>0</v>
      </c>
      <c r="AK318" s="15">
        <f t="shared" si="22"/>
        <v>0</v>
      </c>
      <c r="AL318" s="346">
        <f t="shared" si="22"/>
        <v>0</v>
      </c>
    </row>
    <row r="319" spans="1:38" s="185" customFormat="1" ht="12.75" customHeight="1" x14ac:dyDescent="0.25">
      <c r="A319" s="348">
        <v>1290</v>
      </c>
      <c r="B319" s="338">
        <v>311</v>
      </c>
      <c r="C319" s="239" t="s">
        <v>1291</v>
      </c>
      <c r="D319" s="247">
        <v>2609.6999999999998</v>
      </c>
      <c r="E319" s="138">
        <v>973.4</v>
      </c>
      <c r="F319" s="138">
        <v>917.2</v>
      </c>
      <c r="G319" s="138">
        <v>0</v>
      </c>
      <c r="H319" s="138">
        <v>468.2</v>
      </c>
      <c r="I319" s="138">
        <v>0</v>
      </c>
      <c r="J319" s="339">
        <v>250.9</v>
      </c>
      <c r="K319" s="339">
        <v>2609.6999999999998</v>
      </c>
      <c r="L319" s="340">
        <v>973.4</v>
      </c>
      <c r="M319" s="340">
        <v>917.2</v>
      </c>
      <c r="N319" s="340">
        <v>0</v>
      </c>
      <c r="O319" s="340">
        <v>468.2</v>
      </c>
      <c r="P319" s="144">
        <v>0</v>
      </c>
      <c r="Q319" s="341">
        <v>250.9</v>
      </c>
      <c r="R319" s="342">
        <v>1935.1591000000001</v>
      </c>
      <c r="S319" s="340">
        <v>802.44600000000003</v>
      </c>
      <c r="T319" s="340">
        <v>813.49</v>
      </c>
      <c r="U319" s="340">
        <v>0</v>
      </c>
      <c r="V319" s="340">
        <v>129.5591</v>
      </c>
      <c r="W319" s="340">
        <v>0</v>
      </c>
      <c r="X319" s="343">
        <v>189.66399999999999</v>
      </c>
      <c r="Y319" s="344">
        <f t="shared" si="28"/>
        <v>-674.54089999999974</v>
      </c>
      <c r="Z319" s="12">
        <f t="shared" si="28"/>
        <v>-170.95399999999995</v>
      </c>
      <c r="AA319" s="12">
        <f t="shared" si="28"/>
        <v>-103.71000000000004</v>
      </c>
      <c r="AB319" s="12">
        <f t="shared" si="28"/>
        <v>0</v>
      </c>
      <c r="AC319" s="12">
        <f t="shared" si="28"/>
        <v>-338.64089999999999</v>
      </c>
      <c r="AD319" s="15">
        <f t="shared" si="27"/>
        <v>0</v>
      </c>
      <c r="AE319" s="12">
        <f t="shared" si="27"/>
        <v>-61.236000000000018</v>
      </c>
      <c r="AF319" s="12">
        <f t="shared" si="29"/>
        <v>74.15255010154425</v>
      </c>
      <c r="AG319" s="12">
        <f t="shared" si="29"/>
        <v>82.437435792069039</v>
      </c>
      <c r="AH319" s="12">
        <f t="shared" si="29"/>
        <v>88.692760575665062</v>
      </c>
      <c r="AI319" s="12">
        <f t="shared" si="29"/>
        <v>0</v>
      </c>
      <c r="AJ319" s="12">
        <f t="shared" si="29"/>
        <v>27.671742844938063</v>
      </c>
      <c r="AK319" s="15">
        <f t="shared" si="22"/>
        <v>0</v>
      </c>
      <c r="AL319" s="343">
        <f t="shared" si="22"/>
        <v>75.59346353128737</v>
      </c>
    </row>
    <row r="320" spans="1:38" s="185" customFormat="1" ht="12.75" customHeight="1" x14ac:dyDescent="0.25">
      <c r="A320" s="348">
        <v>1291</v>
      </c>
      <c r="B320" s="338">
        <v>312</v>
      </c>
      <c r="C320" s="239" t="s">
        <v>1518</v>
      </c>
      <c r="D320" s="247">
        <v>0</v>
      </c>
      <c r="E320" s="138">
        <v>0</v>
      </c>
      <c r="F320" s="138">
        <v>0</v>
      </c>
      <c r="G320" s="138">
        <v>0</v>
      </c>
      <c r="H320" s="138">
        <v>0</v>
      </c>
      <c r="I320" s="138">
        <v>0</v>
      </c>
      <c r="J320" s="339">
        <v>0</v>
      </c>
      <c r="K320" s="339">
        <v>0</v>
      </c>
      <c r="L320" s="340">
        <v>0</v>
      </c>
      <c r="M320" s="340">
        <v>0</v>
      </c>
      <c r="N320" s="340">
        <v>0</v>
      </c>
      <c r="O320" s="340">
        <v>0</v>
      </c>
      <c r="P320" s="144">
        <v>0</v>
      </c>
      <c r="Q320" s="341">
        <v>0</v>
      </c>
      <c r="R320" s="342">
        <v>0</v>
      </c>
      <c r="S320" s="340">
        <v>0</v>
      </c>
      <c r="T320" s="340">
        <v>0</v>
      </c>
      <c r="U320" s="340">
        <v>0</v>
      </c>
      <c r="V320" s="340">
        <v>0</v>
      </c>
      <c r="W320" s="340">
        <v>0</v>
      </c>
      <c r="X320" s="343">
        <v>0</v>
      </c>
      <c r="Y320" s="344">
        <f t="shared" si="28"/>
        <v>0</v>
      </c>
      <c r="Z320" s="12">
        <f t="shared" si="28"/>
        <v>0</v>
      </c>
      <c r="AA320" s="12">
        <f t="shared" si="28"/>
        <v>0</v>
      </c>
      <c r="AB320" s="12">
        <f t="shared" si="28"/>
        <v>0</v>
      </c>
      <c r="AC320" s="12">
        <f t="shared" si="28"/>
        <v>0</v>
      </c>
      <c r="AD320" s="15">
        <f t="shared" si="27"/>
        <v>0</v>
      </c>
      <c r="AE320" s="12">
        <f t="shared" si="27"/>
        <v>0</v>
      </c>
      <c r="AF320" s="12">
        <f t="shared" si="29"/>
        <v>0</v>
      </c>
      <c r="AG320" s="12">
        <f t="shared" si="29"/>
        <v>0</v>
      </c>
      <c r="AH320" s="12">
        <f t="shared" si="29"/>
        <v>0</v>
      </c>
      <c r="AI320" s="12">
        <f t="shared" si="29"/>
        <v>0</v>
      </c>
      <c r="AJ320" s="12">
        <f t="shared" si="29"/>
        <v>0</v>
      </c>
      <c r="AK320" s="15">
        <f t="shared" si="22"/>
        <v>0</v>
      </c>
      <c r="AL320" s="343">
        <f t="shared" si="22"/>
        <v>0</v>
      </c>
    </row>
    <row r="321" spans="1:38" s="185" customFormat="1" ht="12.75" customHeight="1" x14ac:dyDescent="0.25">
      <c r="A321" s="348">
        <v>1292</v>
      </c>
      <c r="B321" s="338">
        <v>313</v>
      </c>
      <c r="C321" s="239" t="s">
        <v>1519</v>
      </c>
      <c r="D321" s="247">
        <v>0</v>
      </c>
      <c r="E321" s="138">
        <v>0</v>
      </c>
      <c r="F321" s="138">
        <v>0</v>
      </c>
      <c r="G321" s="138">
        <v>0</v>
      </c>
      <c r="H321" s="138">
        <v>0</v>
      </c>
      <c r="I321" s="138">
        <v>0</v>
      </c>
      <c r="J321" s="339">
        <v>0</v>
      </c>
      <c r="K321" s="339">
        <v>0</v>
      </c>
      <c r="L321" s="340">
        <v>0</v>
      </c>
      <c r="M321" s="340">
        <v>0</v>
      </c>
      <c r="N321" s="340">
        <v>0</v>
      </c>
      <c r="O321" s="340">
        <v>0</v>
      </c>
      <c r="P321" s="144">
        <v>0</v>
      </c>
      <c r="Q321" s="341">
        <v>0</v>
      </c>
      <c r="R321" s="342">
        <v>0</v>
      </c>
      <c r="S321" s="340">
        <v>0</v>
      </c>
      <c r="T321" s="340">
        <v>0</v>
      </c>
      <c r="U321" s="340">
        <v>0</v>
      </c>
      <c r="V321" s="340">
        <v>0</v>
      </c>
      <c r="W321" s="340">
        <v>0</v>
      </c>
      <c r="X321" s="343">
        <v>0</v>
      </c>
      <c r="Y321" s="344">
        <f t="shared" si="28"/>
        <v>0</v>
      </c>
      <c r="Z321" s="12">
        <f t="shared" si="28"/>
        <v>0</v>
      </c>
      <c r="AA321" s="12">
        <f t="shared" si="28"/>
        <v>0</v>
      </c>
      <c r="AB321" s="12">
        <f t="shared" si="28"/>
        <v>0</v>
      </c>
      <c r="AC321" s="12">
        <f t="shared" si="28"/>
        <v>0</v>
      </c>
      <c r="AD321" s="15">
        <f t="shared" si="27"/>
        <v>0</v>
      </c>
      <c r="AE321" s="12">
        <f t="shared" si="27"/>
        <v>0</v>
      </c>
      <c r="AF321" s="12">
        <f t="shared" si="29"/>
        <v>0</v>
      </c>
      <c r="AG321" s="12">
        <f t="shared" si="29"/>
        <v>0</v>
      </c>
      <c r="AH321" s="12">
        <f t="shared" si="29"/>
        <v>0</v>
      </c>
      <c r="AI321" s="12">
        <f t="shared" si="29"/>
        <v>0</v>
      </c>
      <c r="AJ321" s="12">
        <f t="shared" si="29"/>
        <v>0</v>
      </c>
      <c r="AK321" s="15">
        <f t="shared" si="29"/>
        <v>0</v>
      </c>
      <c r="AL321" s="343">
        <f t="shared" si="29"/>
        <v>0</v>
      </c>
    </row>
    <row r="322" spans="1:38" s="185" customFormat="1" ht="12.75" customHeight="1" x14ac:dyDescent="0.25">
      <c r="A322" s="348">
        <v>1293</v>
      </c>
      <c r="B322" s="338">
        <v>314</v>
      </c>
      <c r="C322" s="239" t="s">
        <v>1324</v>
      </c>
      <c r="D322" s="247">
        <v>0</v>
      </c>
      <c r="E322" s="138">
        <v>0</v>
      </c>
      <c r="F322" s="138">
        <v>0</v>
      </c>
      <c r="G322" s="138">
        <v>0</v>
      </c>
      <c r="H322" s="138">
        <v>0</v>
      </c>
      <c r="I322" s="138">
        <v>0</v>
      </c>
      <c r="J322" s="339">
        <v>0</v>
      </c>
      <c r="K322" s="339">
        <v>0</v>
      </c>
      <c r="L322" s="340">
        <v>0</v>
      </c>
      <c r="M322" s="340">
        <v>0</v>
      </c>
      <c r="N322" s="340">
        <v>0</v>
      </c>
      <c r="O322" s="340">
        <v>0</v>
      </c>
      <c r="P322" s="144">
        <v>0</v>
      </c>
      <c r="Q322" s="341">
        <v>0</v>
      </c>
      <c r="R322" s="342">
        <v>0</v>
      </c>
      <c r="S322" s="340">
        <v>0</v>
      </c>
      <c r="T322" s="340">
        <v>0</v>
      </c>
      <c r="U322" s="340">
        <v>0</v>
      </c>
      <c r="V322" s="340">
        <v>0</v>
      </c>
      <c r="W322" s="340">
        <v>0</v>
      </c>
      <c r="X322" s="343">
        <v>0</v>
      </c>
      <c r="Y322" s="344">
        <f t="shared" si="28"/>
        <v>0</v>
      </c>
      <c r="Z322" s="12">
        <f t="shared" si="28"/>
        <v>0</v>
      </c>
      <c r="AA322" s="12">
        <f t="shared" si="28"/>
        <v>0</v>
      </c>
      <c r="AB322" s="12">
        <f t="shared" si="28"/>
        <v>0</v>
      </c>
      <c r="AC322" s="12">
        <f t="shared" si="28"/>
        <v>0</v>
      </c>
      <c r="AD322" s="15">
        <f t="shared" si="27"/>
        <v>0</v>
      </c>
      <c r="AE322" s="12">
        <f t="shared" si="27"/>
        <v>0</v>
      </c>
      <c r="AF322" s="12">
        <f t="shared" si="29"/>
        <v>0</v>
      </c>
      <c r="AG322" s="12">
        <f t="shared" si="29"/>
        <v>0</v>
      </c>
      <c r="AH322" s="12">
        <f t="shared" si="29"/>
        <v>0</v>
      </c>
      <c r="AI322" s="12">
        <f t="shared" si="29"/>
        <v>0</v>
      </c>
      <c r="AJ322" s="12">
        <f t="shared" si="29"/>
        <v>0</v>
      </c>
      <c r="AK322" s="15">
        <f t="shared" si="29"/>
        <v>0</v>
      </c>
      <c r="AL322" s="343">
        <f t="shared" si="29"/>
        <v>0</v>
      </c>
    </row>
    <row r="323" spans="1:38" s="185" customFormat="1" ht="12.75" customHeight="1" x14ac:dyDescent="0.25">
      <c r="A323" s="348">
        <v>1294</v>
      </c>
      <c r="B323" s="338">
        <v>315</v>
      </c>
      <c r="C323" s="239" t="s">
        <v>1520</v>
      </c>
      <c r="D323" s="247">
        <v>0</v>
      </c>
      <c r="E323" s="138">
        <v>0</v>
      </c>
      <c r="F323" s="138">
        <v>0</v>
      </c>
      <c r="G323" s="138">
        <v>0</v>
      </c>
      <c r="H323" s="138">
        <v>0</v>
      </c>
      <c r="I323" s="138">
        <v>0</v>
      </c>
      <c r="J323" s="339">
        <v>0</v>
      </c>
      <c r="K323" s="339">
        <v>0</v>
      </c>
      <c r="L323" s="340">
        <v>0</v>
      </c>
      <c r="M323" s="340">
        <v>0</v>
      </c>
      <c r="N323" s="340">
        <v>0</v>
      </c>
      <c r="O323" s="340">
        <v>0</v>
      </c>
      <c r="P323" s="144">
        <v>0</v>
      </c>
      <c r="Q323" s="341">
        <v>0</v>
      </c>
      <c r="R323" s="342">
        <v>0</v>
      </c>
      <c r="S323" s="340">
        <v>0</v>
      </c>
      <c r="T323" s="340">
        <v>0</v>
      </c>
      <c r="U323" s="340">
        <v>0</v>
      </c>
      <c r="V323" s="340">
        <v>0</v>
      </c>
      <c r="W323" s="340">
        <v>0</v>
      </c>
      <c r="X323" s="343">
        <v>0</v>
      </c>
      <c r="Y323" s="344">
        <f t="shared" si="28"/>
        <v>0</v>
      </c>
      <c r="Z323" s="12">
        <f t="shared" si="28"/>
        <v>0</v>
      </c>
      <c r="AA323" s="12">
        <f t="shared" si="28"/>
        <v>0</v>
      </c>
      <c r="AB323" s="12">
        <f t="shared" si="28"/>
        <v>0</v>
      </c>
      <c r="AC323" s="12">
        <f t="shared" si="28"/>
        <v>0</v>
      </c>
      <c r="AD323" s="15">
        <f t="shared" si="27"/>
        <v>0</v>
      </c>
      <c r="AE323" s="12">
        <f t="shared" si="27"/>
        <v>0</v>
      </c>
      <c r="AF323" s="12">
        <f t="shared" si="29"/>
        <v>0</v>
      </c>
      <c r="AG323" s="12">
        <f t="shared" si="29"/>
        <v>0</v>
      </c>
      <c r="AH323" s="12">
        <f t="shared" si="29"/>
        <v>0</v>
      </c>
      <c r="AI323" s="12">
        <f t="shared" si="29"/>
        <v>0</v>
      </c>
      <c r="AJ323" s="12">
        <f t="shared" si="29"/>
        <v>0</v>
      </c>
      <c r="AK323" s="15">
        <f t="shared" si="29"/>
        <v>0</v>
      </c>
      <c r="AL323" s="343">
        <f t="shared" si="29"/>
        <v>0</v>
      </c>
    </row>
    <row r="324" spans="1:38" s="185" customFormat="1" ht="12.75" customHeight="1" x14ac:dyDescent="0.25">
      <c r="A324" s="348">
        <v>1295</v>
      </c>
      <c r="B324" s="338">
        <v>316</v>
      </c>
      <c r="C324" s="239" t="s">
        <v>1521</v>
      </c>
      <c r="D324" s="247">
        <v>0</v>
      </c>
      <c r="E324" s="138">
        <v>0</v>
      </c>
      <c r="F324" s="138">
        <v>0</v>
      </c>
      <c r="G324" s="138">
        <v>0</v>
      </c>
      <c r="H324" s="138">
        <v>0</v>
      </c>
      <c r="I324" s="138">
        <v>0</v>
      </c>
      <c r="J324" s="339">
        <v>0</v>
      </c>
      <c r="K324" s="339">
        <v>0</v>
      </c>
      <c r="L324" s="340">
        <v>0</v>
      </c>
      <c r="M324" s="340">
        <v>0</v>
      </c>
      <c r="N324" s="340">
        <v>0</v>
      </c>
      <c r="O324" s="340">
        <v>0</v>
      </c>
      <c r="P324" s="144">
        <v>0</v>
      </c>
      <c r="Q324" s="341">
        <v>0</v>
      </c>
      <c r="R324" s="342">
        <v>0</v>
      </c>
      <c r="S324" s="340">
        <v>0</v>
      </c>
      <c r="T324" s="340">
        <v>0</v>
      </c>
      <c r="U324" s="340">
        <v>0</v>
      </c>
      <c r="V324" s="340">
        <v>0</v>
      </c>
      <c r="W324" s="340">
        <v>0</v>
      </c>
      <c r="X324" s="343">
        <v>0</v>
      </c>
      <c r="Y324" s="344">
        <f t="shared" si="28"/>
        <v>0</v>
      </c>
      <c r="Z324" s="12">
        <f t="shared" si="28"/>
        <v>0</v>
      </c>
      <c r="AA324" s="12">
        <f t="shared" si="28"/>
        <v>0</v>
      </c>
      <c r="AB324" s="12">
        <f t="shared" si="28"/>
        <v>0</v>
      </c>
      <c r="AC324" s="12">
        <f t="shared" si="28"/>
        <v>0</v>
      </c>
      <c r="AD324" s="15">
        <f t="shared" si="27"/>
        <v>0</v>
      </c>
      <c r="AE324" s="12">
        <f t="shared" si="27"/>
        <v>0</v>
      </c>
      <c r="AF324" s="12">
        <f t="shared" si="29"/>
        <v>0</v>
      </c>
      <c r="AG324" s="12">
        <f t="shared" si="29"/>
        <v>0</v>
      </c>
      <c r="AH324" s="12">
        <f t="shared" si="29"/>
        <v>0</v>
      </c>
      <c r="AI324" s="12">
        <f t="shared" si="29"/>
        <v>0</v>
      </c>
      <c r="AJ324" s="12">
        <f t="shared" si="29"/>
        <v>0</v>
      </c>
      <c r="AK324" s="15">
        <f t="shared" si="29"/>
        <v>0</v>
      </c>
      <c r="AL324" s="343">
        <f t="shared" si="29"/>
        <v>0</v>
      </c>
    </row>
    <row r="325" spans="1:38" s="185" customFormat="1" ht="12.75" customHeight="1" x14ac:dyDescent="0.25">
      <c r="A325" s="348">
        <v>1296</v>
      </c>
      <c r="B325" s="338">
        <v>317</v>
      </c>
      <c r="C325" s="239" t="s">
        <v>1522</v>
      </c>
      <c r="D325" s="247">
        <v>0</v>
      </c>
      <c r="E325" s="138">
        <v>0</v>
      </c>
      <c r="F325" s="138">
        <v>0</v>
      </c>
      <c r="G325" s="138">
        <v>0</v>
      </c>
      <c r="H325" s="138">
        <v>0</v>
      </c>
      <c r="I325" s="138">
        <v>0</v>
      </c>
      <c r="J325" s="339">
        <v>0</v>
      </c>
      <c r="K325" s="339">
        <v>0</v>
      </c>
      <c r="L325" s="340">
        <v>0</v>
      </c>
      <c r="M325" s="340">
        <v>0</v>
      </c>
      <c r="N325" s="340">
        <v>0</v>
      </c>
      <c r="O325" s="340">
        <v>0</v>
      </c>
      <c r="P325" s="144">
        <v>0</v>
      </c>
      <c r="Q325" s="341">
        <v>0</v>
      </c>
      <c r="R325" s="342">
        <v>0</v>
      </c>
      <c r="S325" s="340">
        <v>0</v>
      </c>
      <c r="T325" s="340">
        <v>0</v>
      </c>
      <c r="U325" s="340">
        <v>0</v>
      </c>
      <c r="V325" s="340">
        <v>0</v>
      </c>
      <c r="W325" s="340">
        <v>0</v>
      </c>
      <c r="X325" s="343">
        <v>0</v>
      </c>
      <c r="Y325" s="344">
        <f t="shared" si="28"/>
        <v>0</v>
      </c>
      <c r="Z325" s="12">
        <f t="shared" si="28"/>
        <v>0</v>
      </c>
      <c r="AA325" s="12">
        <f t="shared" si="28"/>
        <v>0</v>
      </c>
      <c r="AB325" s="12">
        <f t="shared" si="28"/>
        <v>0</v>
      </c>
      <c r="AC325" s="12">
        <f t="shared" si="28"/>
        <v>0</v>
      </c>
      <c r="AD325" s="15">
        <f t="shared" si="27"/>
        <v>0</v>
      </c>
      <c r="AE325" s="12">
        <f t="shared" si="27"/>
        <v>0</v>
      </c>
      <c r="AF325" s="12">
        <f t="shared" si="29"/>
        <v>0</v>
      </c>
      <c r="AG325" s="12">
        <f t="shared" si="29"/>
        <v>0</v>
      </c>
      <c r="AH325" s="12">
        <f t="shared" si="29"/>
        <v>0</v>
      </c>
      <c r="AI325" s="12">
        <f t="shared" si="29"/>
        <v>0</v>
      </c>
      <c r="AJ325" s="12">
        <f t="shared" si="29"/>
        <v>0</v>
      </c>
      <c r="AK325" s="15">
        <f t="shared" si="29"/>
        <v>0</v>
      </c>
      <c r="AL325" s="343">
        <f t="shared" si="29"/>
        <v>0</v>
      </c>
    </row>
    <row r="326" spans="1:38" s="185" customFormat="1" ht="12.75" customHeight="1" x14ac:dyDescent="0.25">
      <c r="A326" s="348">
        <v>1297</v>
      </c>
      <c r="B326" s="338">
        <v>318</v>
      </c>
      <c r="C326" s="239" t="s">
        <v>1523</v>
      </c>
      <c r="D326" s="247">
        <v>0</v>
      </c>
      <c r="E326" s="138">
        <v>0</v>
      </c>
      <c r="F326" s="138">
        <v>0</v>
      </c>
      <c r="G326" s="138">
        <v>0</v>
      </c>
      <c r="H326" s="138">
        <v>0</v>
      </c>
      <c r="I326" s="138">
        <v>0</v>
      </c>
      <c r="J326" s="339">
        <v>0</v>
      </c>
      <c r="K326" s="339">
        <v>0</v>
      </c>
      <c r="L326" s="340">
        <v>0</v>
      </c>
      <c r="M326" s="340">
        <v>0</v>
      </c>
      <c r="N326" s="340">
        <v>0</v>
      </c>
      <c r="O326" s="340">
        <v>0</v>
      </c>
      <c r="P326" s="144">
        <v>0</v>
      </c>
      <c r="Q326" s="341">
        <v>0</v>
      </c>
      <c r="R326" s="342">
        <v>0</v>
      </c>
      <c r="S326" s="340">
        <v>0</v>
      </c>
      <c r="T326" s="340">
        <v>0</v>
      </c>
      <c r="U326" s="340">
        <v>0</v>
      </c>
      <c r="V326" s="340">
        <v>0</v>
      </c>
      <c r="W326" s="340">
        <v>0</v>
      </c>
      <c r="X326" s="343">
        <v>0</v>
      </c>
      <c r="Y326" s="344">
        <f t="shared" si="28"/>
        <v>0</v>
      </c>
      <c r="Z326" s="12">
        <f t="shared" si="28"/>
        <v>0</v>
      </c>
      <c r="AA326" s="12">
        <f t="shared" si="28"/>
        <v>0</v>
      </c>
      <c r="AB326" s="12">
        <f t="shared" si="28"/>
        <v>0</v>
      </c>
      <c r="AC326" s="12">
        <f t="shared" si="28"/>
        <v>0</v>
      </c>
      <c r="AD326" s="15">
        <f t="shared" si="27"/>
        <v>0</v>
      </c>
      <c r="AE326" s="12">
        <f t="shared" si="27"/>
        <v>0</v>
      </c>
      <c r="AF326" s="12">
        <f t="shared" si="29"/>
        <v>0</v>
      </c>
      <c r="AG326" s="12">
        <f t="shared" si="29"/>
        <v>0</v>
      </c>
      <c r="AH326" s="12">
        <f t="shared" si="29"/>
        <v>0</v>
      </c>
      <c r="AI326" s="12">
        <f t="shared" si="29"/>
        <v>0</v>
      </c>
      <c r="AJ326" s="12">
        <f t="shared" si="29"/>
        <v>0</v>
      </c>
      <c r="AK326" s="15">
        <f t="shared" si="29"/>
        <v>0</v>
      </c>
      <c r="AL326" s="343">
        <f t="shared" si="29"/>
        <v>0</v>
      </c>
    </row>
    <row r="327" spans="1:38" s="185" customFormat="1" ht="12.75" customHeight="1" x14ac:dyDescent="0.25">
      <c r="A327" s="348">
        <v>1298</v>
      </c>
      <c r="B327" s="338">
        <v>319</v>
      </c>
      <c r="C327" s="239" t="s">
        <v>1517</v>
      </c>
      <c r="D327" s="247">
        <v>0</v>
      </c>
      <c r="E327" s="138">
        <v>0</v>
      </c>
      <c r="F327" s="138">
        <v>0</v>
      </c>
      <c r="G327" s="138">
        <v>0</v>
      </c>
      <c r="H327" s="138">
        <v>0</v>
      </c>
      <c r="I327" s="138">
        <v>0</v>
      </c>
      <c r="J327" s="339">
        <v>0</v>
      </c>
      <c r="K327" s="339">
        <v>0</v>
      </c>
      <c r="L327" s="340">
        <v>0</v>
      </c>
      <c r="M327" s="340">
        <v>0</v>
      </c>
      <c r="N327" s="340">
        <v>0</v>
      </c>
      <c r="O327" s="340">
        <v>0</v>
      </c>
      <c r="P327" s="144">
        <v>0</v>
      </c>
      <c r="Q327" s="341">
        <v>0</v>
      </c>
      <c r="R327" s="342">
        <v>0</v>
      </c>
      <c r="S327" s="340">
        <v>0</v>
      </c>
      <c r="T327" s="340">
        <v>0</v>
      </c>
      <c r="U327" s="340">
        <v>0</v>
      </c>
      <c r="V327" s="340">
        <v>0</v>
      </c>
      <c r="W327" s="340">
        <v>0</v>
      </c>
      <c r="X327" s="343">
        <v>0</v>
      </c>
      <c r="Y327" s="344">
        <f t="shared" si="28"/>
        <v>0</v>
      </c>
      <c r="Z327" s="12">
        <f t="shared" si="28"/>
        <v>0</v>
      </c>
      <c r="AA327" s="12">
        <f t="shared" si="28"/>
        <v>0</v>
      </c>
      <c r="AB327" s="12">
        <f t="shared" si="28"/>
        <v>0</v>
      </c>
      <c r="AC327" s="12">
        <f t="shared" si="28"/>
        <v>0</v>
      </c>
      <c r="AD327" s="15">
        <f t="shared" si="27"/>
        <v>0</v>
      </c>
      <c r="AE327" s="12">
        <f t="shared" si="27"/>
        <v>0</v>
      </c>
      <c r="AF327" s="12">
        <f t="shared" si="29"/>
        <v>0</v>
      </c>
      <c r="AG327" s="12">
        <f t="shared" si="29"/>
        <v>0</v>
      </c>
      <c r="AH327" s="12">
        <f t="shared" si="29"/>
        <v>0</v>
      </c>
      <c r="AI327" s="12">
        <f t="shared" si="29"/>
        <v>0</v>
      </c>
      <c r="AJ327" s="12">
        <f t="shared" si="29"/>
        <v>0</v>
      </c>
      <c r="AK327" s="15">
        <f t="shared" si="29"/>
        <v>0</v>
      </c>
      <c r="AL327" s="343">
        <f t="shared" si="29"/>
        <v>0</v>
      </c>
    </row>
    <row r="328" spans="1:38" s="185" customFormat="1" ht="12.75" customHeight="1" x14ac:dyDescent="0.25">
      <c r="A328" s="348">
        <v>1299</v>
      </c>
      <c r="B328" s="338">
        <v>320</v>
      </c>
      <c r="C328" s="239" t="s">
        <v>1524</v>
      </c>
      <c r="D328" s="247">
        <v>0</v>
      </c>
      <c r="E328" s="138">
        <v>0</v>
      </c>
      <c r="F328" s="138">
        <v>0</v>
      </c>
      <c r="G328" s="138">
        <v>0</v>
      </c>
      <c r="H328" s="138">
        <v>0</v>
      </c>
      <c r="I328" s="138">
        <v>0</v>
      </c>
      <c r="J328" s="339">
        <v>0</v>
      </c>
      <c r="K328" s="339">
        <v>0</v>
      </c>
      <c r="L328" s="340">
        <v>0</v>
      </c>
      <c r="M328" s="340">
        <v>0</v>
      </c>
      <c r="N328" s="340">
        <v>0</v>
      </c>
      <c r="O328" s="340">
        <v>0</v>
      </c>
      <c r="P328" s="144">
        <v>0</v>
      </c>
      <c r="Q328" s="341">
        <v>0</v>
      </c>
      <c r="R328" s="342">
        <v>0</v>
      </c>
      <c r="S328" s="340">
        <v>0</v>
      </c>
      <c r="T328" s="340">
        <v>0</v>
      </c>
      <c r="U328" s="340">
        <v>0</v>
      </c>
      <c r="V328" s="340">
        <v>0</v>
      </c>
      <c r="W328" s="340">
        <v>0</v>
      </c>
      <c r="X328" s="343">
        <v>0</v>
      </c>
      <c r="Y328" s="344">
        <f t="shared" si="28"/>
        <v>0</v>
      </c>
      <c r="Z328" s="12">
        <f t="shared" si="28"/>
        <v>0</v>
      </c>
      <c r="AA328" s="12">
        <f t="shared" si="28"/>
        <v>0</v>
      </c>
      <c r="AB328" s="12">
        <f t="shared" si="28"/>
        <v>0</v>
      </c>
      <c r="AC328" s="12">
        <f t="shared" si="28"/>
        <v>0</v>
      </c>
      <c r="AD328" s="15">
        <f t="shared" si="27"/>
        <v>0</v>
      </c>
      <c r="AE328" s="12">
        <f t="shared" si="27"/>
        <v>0</v>
      </c>
      <c r="AF328" s="12">
        <f t="shared" si="29"/>
        <v>0</v>
      </c>
      <c r="AG328" s="12">
        <f t="shared" si="29"/>
        <v>0</v>
      </c>
      <c r="AH328" s="12">
        <f t="shared" si="29"/>
        <v>0</v>
      </c>
      <c r="AI328" s="12">
        <f t="shared" si="29"/>
        <v>0</v>
      </c>
      <c r="AJ328" s="12">
        <f t="shared" si="29"/>
        <v>0</v>
      </c>
      <c r="AK328" s="15">
        <f t="shared" si="29"/>
        <v>0</v>
      </c>
      <c r="AL328" s="343">
        <f t="shared" si="29"/>
        <v>0</v>
      </c>
    </row>
    <row r="329" spans="1:38" s="185" customFormat="1" ht="12.75" customHeight="1" x14ac:dyDescent="0.25">
      <c r="A329" s="348">
        <v>1300</v>
      </c>
      <c r="B329" s="338">
        <v>321</v>
      </c>
      <c r="C329" s="239" t="s">
        <v>1525</v>
      </c>
      <c r="D329" s="247">
        <v>0</v>
      </c>
      <c r="E329" s="138">
        <v>0</v>
      </c>
      <c r="F329" s="138">
        <v>0</v>
      </c>
      <c r="G329" s="138">
        <v>0</v>
      </c>
      <c r="H329" s="138">
        <v>0</v>
      </c>
      <c r="I329" s="138">
        <v>0</v>
      </c>
      <c r="J329" s="339">
        <v>0</v>
      </c>
      <c r="K329" s="339">
        <v>0</v>
      </c>
      <c r="L329" s="340">
        <v>0</v>
      </c>
      <c r="M329" s="340">
        <v>0</v>
      </c>
      <c r="N329" s="340">
        <v>0</v>
      </c>
      <c r="O329" s="340">
        <v>0</v>
      </c>
      <c r="P329" s="144">
        <v>0</v>
      </c>
      <c r="Q329" s="341">
        <v>0</v>
      </c>
      <c r="R329" s="342">
        <v>0</v>
      </c>
      <c r="S329" s="340">
        <v>0</v>
      </c>
      <c r="T329" s="340">
        <v>0</v>
      </c>
      <c r="U329" s="340">
        <v>0</v>
      </c>
      <c r="V329" s="340">
        <v>0</v>
      </c>
      <c r="W329" s="340">
        <v>0</v>
      </c>
      <c r="X329" s="343">
        <v>0</v>
      </c>
      <c r="Y329" s="344">
        <f t="shared" si="28"/>
        <v>0</v>
      </c>
      <c r="Z329" s="12">
        <f t="shared" si="28"/>
        <v>0</v>
      </c>
      <c r="AA329" s="12">
        <f t="shared" si="28"/>
        <v>0</v>
      </c>
      <c r="AB329" s="12">
        <f t="shared" si="28"/>
        <v>0</v>
      </c>
      <c r="AC329" s="12">
        <f t="shared" si="28"/>
        <v>0</v>
      </c>
      <c r="AD329" s="15">
        <f t="shared" si="27"/>
        <v>0</v>
      </c>
      <c r="AE329" s="12">
        <f t="shared" si="27"/>
        <v>0</v>
      </c>
      <c r="AF329" s="12">
        <f t="shared" si="29"/>
        <v>0</v>
      </c>
      <c r="AG329" s="12">
        <f t="shared" si="29"/>
        <v>0</v>
      </c>
      <c r="AH329" s="12">
        <f t="shared" si="29"/>
        <v>0</v>
      </c>
      <c r="AI329" s="12">
        <f t="shared" si="29"/>
        <v>0</v>
      </c>
      <c r="AJ329" s="12">
        <f t="shared" si="29"/>
        <v>0</v>
      </c>
      <c r="AK329" s="15">
        <f t="shared" si="29"/>
        <v>0</v>
      </c>
      <c r="AL329" s="343">
        <f t="shared" si="29"/>
        <v>0</v>
      </c>
    </row>
    <row r="330" spans="1:38" s="185" customFormat="1" ht="12.75" customHeight="1" x14ac:dyDescent="0.25">
      <c r="A330" s="348">
        <v>1301</v>
      </c>
      <c r="B330" s="338">
        <v>322</v>
      </c>
      <c r="C330" s="239" t="s">
        <v>1425</v>
      </c>
      <c r="D330" s="247">
        <v>0</v>
      </c>
      <c r="E330" s="138">
        <v>0</v>
      </c>
      <c r="F330" s="138">
        <v>0</v>
      </c>
      <c r="G330" s="138">
        <v>0</v>
      </c>
      <c r="H330" s="138">
        <v>0</v>
      </c>
      <c r="I330" s="138">
        <v>0</v>
      </c>
      <c r="J330" s="339">
        <v>0</v>
      </c>
      <c r="K330" s="339">
        <v>0</v>
      </c>
      <c r="L330" s="340">
        <v>0</v>
      </c>
      <c r="M330" s="340">
        <v>0</v>
      </c>
      <c r="N330" s="340">
        <v>0</v>
      </c>
      <c r="O330" s="340">
        <v>0</v>
      </c>
      <c r="P330" s="144">
        <v>0</v>
      </c>
      <c r="Q330" s="341">
        <v>0</v>
      </c>
      <c r="R330" s="342">
        <v>0</v>
      </c>
      <c r="S330" s="340">
        <v>0</v>
      </c>
      <c r="T330" s="340">
        <v>0</v>
      </c>
      <c r="U330" s="340">
        <v>0</v>
      </c>
      <c r="V330" s="340">
        <v>0</v>
      </c>
      <c r="W330" s="340">
        <v>0</v>
      </c>
      <c r="X330" s="343">
        <v>0</v>
      </c>
      <c r="Y330" s="344">
        <f t="shared" si="28"/>
        <v>0</v>
      </c>
      <c r="Z330" s="12">
        <f t="shared" si="28"/>
        <v>0</v>
      </c>
      <c r="AA330" s="12">
        <f t="shared" si="28"/>
        <v>0</v>
      </c>
      <c r="AB330" s="12">
        <f t="shared" si="28"/>
        <v>0</v>
      </c>
      <c r="AC330" s="12">
        <f t="shared" si="28"/>
        <v>0</v>
      </c>
      <c r="AD330" s="15">
        <f t="shared" si="28"/>
        <v>0</v>
      </c>
      <c r="AE330" s="12">
        <f t="shared" si="28"/>
        <v>0</v>
      </c>
      <c r="AF330" s="12">
        <f t="shared" si="29"/>
        <v>0</v>
      </c>
      <c r="AG330" s="12">
        <f t="shared" si="29"/>
        <v>0</v>
      </c>
      <c r="AH330" s="12">
        <f t="shared" si="29"/>
        <v>0</v>
      </c>
      <c r="AI330" s="12">
        <f t="shared" si="29"/>
        <v>0</v>
      </c>
      <c r="AJ330" s="12">
        <f t="shared" si="29"/>
        <v>0</v>
      </c>
      <c r="AK330" s="15">
        <f t="shared" si="29"/>
        <v>0</v>
      </c>
      <c r="AL330" s="343">
        <f t="shared" si="29"/>
        <v>0</v>
      </c>
    </row>
    <row r="331" spans="1:38" s="185" customFormat="1" ht="12.75" customHeight="1" x14ac:dyDescent="0.25">
      <c r="A331" s="348">
        <v>1302</v>
      </c>
      <c r="B331" s="338">
        <v>323</v>
      </c>
      <c r="C331" s="239" t="s">
        <v>1526</v>
      </c>
      <c r="D331" s="247">
        <v>0</v>
      </c>
      <c r="E331" s="138">
        <v>0</v>
      </c>
      <c r="F331" s="138">
        <v>0</v>
      </c>
      <c r="G331" s="138">
        <v>0</v>
      </c>
      <c r="H331" s="138">
        <v>0</v>
      </c>
      <c r="I331" s="138">
        <v>0</v>
      </c>
      <c r="J331" s="339">
        <v>0</v>
      </c>
      <c r="K331" s="339">
        <v>0</v>
      </c>
      <c r="L331" s="340">
        <v>0</v>
      </c>
      <c r="M331" s="340">
        <v>0</v>
      </c>
      <c r="N331" s="340">
        <v>0</v>
      </c>
      <c r="O331" s="340">
        <v>0</v>
      </c>
      <c r="P331" s="144">
        <v>0</v>
      </c>
      <c r="Q331" s="341">
        <v>0</v>
      </c>
      <c r="R331" s="342">
        <v>0</v>
      </c>
      <c r="S331" s="340">
        <v>0</v>
      </c>
      <c r="T331" s="340">
        <v>0</v>
      </c>
      <c r="U331" s="340">
        <v>0</v>
      </c>
      <c r="V331" s="340">
        <v>0</v>
      </c>
      <c r="W331" s="340">
        <v>0</v>
      </c>
      <c r="X331" s="343">
        <v>0</v>
      </c>
      <c r="Y331" s="344">
        <f t="shared" si="28"/>
        <v>0</v>
      </c>
      <c r="Z331" s="12">
        <f t="shared" si="28"/>
        <v>0</v>
      </c>
      <c r="AA331" s="12">
        <f t="shared" si="28"/>
        <v>0</v>
      </c>
      <c r="AB331" s="12">
        <f t="shared" si="28"/>
        <v>0</v>
      </c>
      <c r="AC331" s="12">
        <f t="shared" si="28"/>
        <v>0</v>
      </c>
      <c r="AD331" s="15">
        <f t="shared" si="28"/>
        <v>0</v>
      </c>
      <c r="AE331" s="12">
        <f t="shared" si="28"/>
        <v>0</v>
      </c>
      <c r="AF331" s="12">
        <f t="shared" si="29"/>
        <v>0</v>
      </c>
      <c r="AG331" s="12">
        <f t="shared" si="29"/>
        <v>0</v>
      </c>
      <c r="AH331" s="12">
        <f t="shared" si="29"/>
        <v>0</v>
      </c>
      <c r="AI331" s="12">
        <f t="shared" si="29"/>
        <v>0</v>
      </c>
      <c r="AJ331" s="12">
        <f t="shared" si="29"/>
        <v>0</v>
      </c>
      <c r="AK331" s="15">
        <f t="shared" si="29"/>
        <v>0</v>
      </c>
      <c r="AL331" s="343">
        <f t="shared" si="29"/>
        <v>0</v>
      </c>
    </row>
    <row r="332" spans="1:38" s="185" customFormat="1" ht="12.75" customHeight="1" x14ac:dyDescent="0.25">
      <c r="A332" s="348">
        <v>1303</v>
      </c>
      <c r="B332" s="338">
        <v>324</v>
      </c>
      <c r="C332" s="239" t="s">
        <v>1527</v>
      </c>
      <c r="D332" s="247">
        <v>0</v>
      </c>
      <c r="E332" s="138">
        <v>0</v>
      </c>
      <c r="F332" s="138">
        <v>0</v>
      </c>
      <c r="G332" s="138">
        <v>0</v>
      </c>
      <c r="H332" s="138">
        <v>0</v>
      </c>
      <c r="I332" s="138">
        <v>0</v>
      </c>
      <c r="J332" s="339">
        <v>0</v>
      </c>
      <c r="K332" s="339">
        <v>0</v>
      </c>
      <c r="L332" s="340">
        <v>0</v>
      </c>
      <c r="M332" s="340">
        <v>0</v>
      </c>
      <c r="N332" s="340">
        <v>0</v>
      </c>
      <c r="O332" s="340">
        <v>0</v>
      </c>
      <c r="P332" s="144">
        <v>0</v>
      </c>
      <c r="Q332" s="341">
        <v>0</v>
      </c>
      <c r="R332" s="342">
        <v>0</v>
      </c>
      <c r="S332" s="340">
        <v>0</v>
      </c>
      <c r="T332" s="340">
        <v>0</v>
      </c>
      <c r="U332" s="340">
        <v>0</v>
      </c>
      <c r="V332" s="340">
        <v>0</v>
      </c>
      <c r="W332" s="340">
        <v>0</v>
      </c>
      <c r="X332" s="343">
        <v>0</v>
      </c>
      <c r="Y332" s="344">
        <f t="shared" si="28"/>
        <v>0</v>
      </c>
      <c r="Z332" s="12">
        <f t="shared" si="28"/>
        <v>0</v>
      </c>
      <c r="AA332" s="12">
        <f t="shared" si="28"/>
        <v>0</v>
      </c>
      <c r="AB332" s="12">
        <f t="shared" si="28"/>
        <v>0</v>
      </c>
      <c r="AC332" s="12">
        <f t="shared" si="28"/>
        <v>0</v>
      </c>
      <c r="AD332" s="15">
        <f t="shared" si="28"/>
        <v>0</v>
      </c>
      <c r="AE332" s="12">
        <f t="shared" si="28"/>
        <v>0</v>
      </c>
      <c r="AF332" s="12">
        <f t="shared" si="29"/>
        <v>0</v>
      </c>
      <c r="AG332" s="12">
        <f t="shared" si="29"/>
        <v>0</v>
      </c>
      <c r="AH332" s="12">
        <f t="shared" si="29"/>
        <v>0</v>
      </c>
      <c r="AI332" s="12">
        <f t="shared" si="29"/>
        <v>0</v>
      </c>
      <c r="AJ332" s="12">
        <f t="shared" si="29"/>
        <v>0</v>
      </c>
      <c r="AK332" s="15">
        <f t="shared" si="29"/>
        <v>0</v>
      </c>
      <c r="AL332" s="343">
        <f t="shared" si="29"/>
        <v>0</v>
      </c>
    </row>
    <row r="333" spans="1:38" s="185" customFormat="1" ht="12.75" customHeight="1" x14ac:dyDescent="0.25">
      <c r="A333" s="348">
        <v>1304</v>
      </c>
      <c r="B333" s="338">
        <v>325</v>
      </c>
      <c r="C333" s="239" t="s">
        <v>1528</v>
      </c>
      <c r="D333" s="247">
        <v>0</v>
      </c>
      <c r="E333" s="138">
        <v>0</v>
      </c>
      <c r="F333" s="138">
        <v>0</v>
      </c>
      <c r="G333" s="138">
        <v>0</v>
      </c>
      <c r="H333" s="138">
        <v>0</v>
      </c>
      <c r="I333" s="138">
        <v>0</v>
      </c>
      <c r="J333" s="339">
        <v>0</v>
      </c>
      <c r="K333" s="339">
        <v>0</v>
      </c>
      <c r="L333" s="340">
        <v>0</v>
      </c>
      <c r="M333" s="340">
        <v>0</v>
      </c>
      <c r="N333" s="340">
        <v>0</v>
      </c>
      <c r="O333" s="340">
        <v>0</v>
      </c>
      <c r="P333" s="144">
        <v>0</v>
      </c>
      <c r="Q333" s="341">
        <v>0</v>
      </c>
      <c r="R333" s="342">
        <v>0</v>
      </c>
      <c r="S333" s="340">
        <v>0</v>
      </c>
      <c r="T333" s="340">
        <v>0</v>
      </c>
      <c r="U333" s="340">
        <v>0</v>
      </c>
      <c r="V333" s="340">
        <v>0</v>
      </c>
      <c r="W333" s="340">
        <v>0</v>
      </c>
      <c r="X333" s="343">
        <v>0</v>
      </c>
      <c r="Y333" s="344">
        <f t="shared" si="28"/>
        <v>0</v>
      </c>
      <c r="Z333" s="12">
        <f t="shared" si="28"/>
        <v>0</v>
      </c>
      <c r="AA333" s="12">
        <f t="shared" si="28"/>
        <v>0</v>
      </c>
      <c r="AB333" s="12">
        <f t="shared" si="28"/>
        <v>0</v>
      </c>
      <c r="AC333" s="12">
        <f t="shared" si="28"/>
        <v>0</v>
      </c>
      <c r="AD333" s="15">
        <f t="shared" si="28"/>
        <v>0</v>
      </c>
      <c r="AE333" s="12">
        <f t="shared" si="28"/>
        <v>0</v>
      </c>
      <c r="AF333" s="12">
        <f t="shared" si="29"/>
        <v>0</v>
      </c>
      <c r="AG333" s="12">
        <f t="shared" si="29"/>
        <v>0</v>
      </c>
      <c r="AH333" s="12">
        <f t="shared" si="29"/>
        <v>0</v>
      </c>
      <c r="AI333" s="12">
        <f t="shared" si="29"/>
        <v>0</v>
      </c>
      <c r="AJ333" s="12">
        <f t="shared" si="29"/>
        <v>0</v>
      </c>
      <c r="AK333" s="15">
        <f t="shared" si="29"/>
        <v>0</v>
      </c>
      <c r="AL333" s="343">
        <f t="shared" si="29"/>
        <v>0</v>
      </c>
    </row>
    <row r="334" spans="1:38" s="185" customFormat="1" ht="12.75" customHeight="1" x14ac:dyDescent="0.25">
      <c r="A334" s="348">
        <v>1305</v>
      </c>
      <c r="B334" s="338">
        <v>326</v>
      </c>
      <c r="C334" s="239" t="s">
        <v>1529</v>
      </c>
      <c r="D334" s="247">
        <v>0</v>
      </c>
      <c r="E334" s="138">
        <v>0</v>
      </c>
      <c r="F334" s="138">
        <v>0</v>
      </c>
      <c r="G334" s="138">
        <v>0</v>
      </c>
      <c r="H334" s="138">
        <v>0</v>
      </c>
      <c r="I334" s="138">
        <v>0</v>
      </c>
      <c r="J334" s="339">
        <v>0</v>
      </c>
      <c r="K334" s="339">
        <v>0</v>
      </c>
      <c r="L334" s="340">
        <v>0</v>
      </c>
      <c r="M334" s="340">
        <v>0</v>
      </c>
      <c r="N334" s="340">
        <v>0</v>
      </c>
      <c r="O334" s="340">
        <v>0</v>
      </c>
      <c r="P334" s="144">
        <v>0</v>
      </c>
      <c r="Q334" s="341">
        <v>0</v>
      </c>
      <c r="R334" s="342">
        <v>0</v>
      </c>
      <c r="S334" s="340">
        <v>0</v>
      </c>
      <c r="T334" s="340">
        <v>0</v>
      </c>
      <c r="U334" s="340">
        <v>0</v>
      </c>
      <c r="V334" s="340">
        <v>0</v>
      </c>
      <c r="W334" s="340">
        <v>0</v>
      </c>
      <c r="X334" s="343">
        <v>0</v>
      </c>
      <c r="Y334" s="344">
        <f t="shared" si="28"/>
        <v>0</v>
      </c>
      <c r="Z334" s="12">
        <f t="shared" si="28"/>
        <v>0</v>
      </c>
      <c r="AA334" s="12">
        <f t="shared" si="28"/>
        <v>0</v>
      </c>
      <c r="AB334" s="12">
        <f t="shared" si="28"/>
        <v>0</v>
      </c>
      <c r="AC334" s="12">
        <f t="shared" si="28"/>
        <v>0</v>
      </c>
      <c r="AD334" s="15">
        <f t="shared" si="28"/>
        <v>0</v>
      </c>
      <c r="AE334" s="12">
        <f t="shared" si="28"/>
        <v>0</v>
      </c>
      <c r="AF334" s="12">
        <f t="shared" si="29"/>
        <v>0</v>
      </c>
      <c r="AG334" s="12">
        <f t="shared" si="29"/>
        <v>0</v>
      </c>
      <c r="AH334" s="12">
        <f t="shared" si="29"/>
        <v>0</v>
      </c>
      <c r="AI334" s="12">
        <f t="shared" si="29"/>
        <v>0</v>
      </c>
      <c r="AJ334" s="12">
        <f t="shared" si="29"/>
        <v>0</v>
      </c>
      <c r="AK334" s="15">
        <f t="shared" si="29"/>
        <v>0</v>
      </c>
      <c r="AL334" s="343">
        <f t="shared" si="29"/>
        <v>0</v>
      </c>
    </row>
    <row r="335" spans="1:38" s="185" customFormat="1" ht="12.75" customHeight="1" x14ac:dyDescent="0.25">
      <c r="A335" s="348">
        <v>1306</v>
      </c>
      <c r="B335" s="338">
        <v>327</v>
      </c>
      <c r="C335" s="239" t="s">
        <v>1530</v>
      </c>
      <c r="D335" s="247">
        <v>0</v>
      </c>
      <c r="E335" s="138">
        <v>0</v>
      </c>
      <c r="F335" s="138">
        <v>0</v>
      </c>
      <c r="G335" s="138">
        <v>0</v>
      </c>
      <c r="H335" s="138">
        <v>0</v>
      </c>
      <c r="I335" s="138">
        <v>0</v>
      </c>
      <c r="J335" s="339">
        <v>0</v>
      </c>
      <c r="K335" s="339">
        <v>0</v>
      </c>
      <c r="L335" s="340">
        <v>0</v>
      </c>
      <c r="M335" s="340">
        <v>0</v>
      </c>
      <c r="N335" s="340">
        <v>0</v>
      </c>
      <c r="O335" s="340">
        <v>0</v>
      </c>
      <c r="P335" s="144">
        <v>0</v>
      </c>
      <c r="Q335" s="341">
        <v>0</v>
      </c>
      <c r="R335" s="342">
        <v>0</v>
      </c>
      <c r="S335" s="340">
        <v>0</v>
      </c>
      <c r="T335" s="340">
        <v>0</v>
      </c>
      <c r="U335" s="340">
        <v>0</v>
      </c>
      <c r="V335" s="340">
        <v>0</v>
      </c>
      <c r="W335" s="340">
        <v>0</v>
      </c>
      <c r="X335" s="343">
        <v>0</v>
      </c>
      <c r="Y335" s="344">
        <f t="shared" si="28"/>
        <v>0</v>
      </c>
      <c r="Z335" s="12">
        <f t="shared" si="28"/>
        <v>0</v>
      </c>
      <c r="AA335" s="12">
        <f t="shared" si="28"/>
        <v>0</v>
      </c>
      <c r="AB335" s="12">
        <f t="shared" si="28"/>
        <v>0</v>
      </c>
      <c r="AC335" s="12">
        <f t="shared" si="28"/>
        <v>0</v>
      </c>
      <c r="AD335" s="15">
        <f t="shared" si="28"/>
        <v>0</v>
      </c>
      <c r="AE335" s="12">
        <f t="shared" si="28"/>
        <v>0</v>
      </c>
      <c r="AF335" s="12">
        <f t="shared" si="29"/>
        <v>0</v>
      </c>
      <c r="AG335" s="12">
        <f t="shared" si="29"/>
        <v>0</v>
      </c>
      <c r="AH335" s="12">
        <f t="shared" si="29"/>
        <v>0</v>
      </c>
      <c r="AI335" s="12">
        <f t="shared" si="29"/>
        <v>0</v>
      </c>
      <c r="AJ335" s="12">
        <f t="shared" si="29"/>
        <v>0</v>
      </c>
      <c r="AK335" s="15">
        <f t="shared" si="29"/>
        <v>0</v>
      </c>
      <c r="AL335" s="343">
        <f t="shared" si="29"/>
        <v>0</v>
      </c>
    </row>
    <row r="336" spans="1:38" s="185" customFormat="1" ht="12.75" customHeight="1" x14ac:dyDescent="0.25">
      <c r="A336" s="348">
        <v>1307</v>
      </c>
      <c r="B336" s="338">
        <v>328</v>
      </c>
      <c r="C336" s="239" t="s">
        <v>1531</v>
      </c>
      <c r="D336" s="247">
        <v>0</v>
      </c>
      <c r="E336" s="138">
        <v>0</v>
      </c>
      <c r="F336" s="138">
        <v>0</v>
      </c>
      <c r="G336" s="138">
        <v>0</v>
      </c>
      <c r="H336" s="138">
        <v>0</v>
      </c>
      <c r="I336" s="138">
        <v>0</v>
      </c>
      <c r="J336" s="339">
        <v>0</v>
      </c>
      <c r="K336" s="339">
        <v>0</v>
      </c>
      <c r="L336" s="340">
        <v>0</v>
      </c>
      <c r="M336" s="340">
        <v>0</v>
      </c>
      <c r="N336" s="340">
        <v>0</v>
      </c>
      <c r="O336" s="340">
        <v>0</v>
      </c>
      <c r="P336" s="144">
        <v>0</v>
      </c>
      <c r="Q336" s="341">
        <v>0</v>
      </c>
      <c r="R336" s="342">
        <v>0</v>
      </c>
      <c r="S336" s="340">
        <v>0</v>
      </c>
      <c r="T336" s="340">
        <v>0</v>
      </c>
      <c r="U336" s="340">
        <v>0</v>
      </c>
      <c r="V336" s="340">
        <v>0</v>
      </c>
      <c r="W336" s="340">
        <v>0</v>
      </c>
      <c r="X336" s="343">
        <v>0</v>
      </c>
      <c r="Y336" s="344">
        <f t="shared" si="28"/>
        <v>0</v>
      </c>
      <c r="Z336" s="12">
        <f t="shared" si="28"/>
        <v>0</v>
      </c>
      <c r="AA336" s="12">
        <f t="shared" si="28"/>
        <v>0</v>
      </c>
      <c r="AB336" s="12">
        <f t="shared" si="28"/>
        <v>0</v>
      </c>
      <c r="AC336" s="12">
        <f t="shared" si="28"/>
        <v>0</v>
      </c>
      <c r="AD336" s="15">
        <f t="shared" si="28"/>
        <v>0</v>
      </c>
      <c r="AE336" s="12">
        <f t="shared" si="28"/>
        <v>0</v>
      </c>
      <c r="AF336" s="12">
        <f t="shared" si="29"/>
        <v>0</v>
      </c>
      <c r="AG336" s="12">
        <f t="shared" si="29"/>
        <v>0</v>
      </c>
      <c r="AH336" s="12">
        <f t="shared" si="29"/>
        <v>0</v>
      </c>
      <c r="AI336" s="12">
        <f t="shared" si="29"/>
        <v>0</v>
      </c>
      <c r="AJ336" s="12">
        <f t="shared" si="29"/>
        <v>0</v>
      </c>
      <c r="AK336" s="15">
        <f t="shared" si="29"/>
        <v>0</v>
      </c>
      <c r="AL336" s="343">
        <f t="shared" si="29"/>
        <v>0</v>
      </c>
    </row>
    <row r="337" spans="1:38" s="185" customFormat="1" ht="12.75" customHeight="1" x14ac:dyDescent="0.25">
      <c r="A337" s="348">
        <v>1308</v>
      </c>
      <c r="B337" s="338">
        <v>329</v>
      </c>
      <c r="C337" s="239" t="s">
        <v>1532</v>
      </c>
      <c r="D337" s="247">
        <v>0</v>
      </c>
      <c r="E337" s="138">
        <v>0</v>
      </c>
      <c r="F337" s="138">
        <v>0</v>
      </c>
      <c r="G337" s="138">
        <v>0</v>
      </c>
      <c r="H337" s="138">
        <v>0</v>
      </c>
      <c r="I337" s="138">
        <v>0</v>
      </c>
      <c r="J337" s="339">
        <v>0</v>
      </c>
      <c r="K337" s="339">
        <v>0</v>
      </c>
      <c r="L337" s="340">
        <v>0</v>
      </c>
      <c r="M337" s="340">
        <v>0</v>
      </c>
      <c r="N337" s="340">
        <v>0</v>
      </c>
      <c r="O337" s="340">
        <v>0</v>
      </c>
      <c r="P337" s="144">
        <v>0</v>
      </c>
      <c r="Q337" s="341">
        <v>0</v>
      </c>
      <c r="R337" s="342">
        <v>0</v>
      </c>
      <c r="S337" s="340">
        <v>0</v>
      </c>
      <c r="T337" s="340">
        <v>0</v>
      </c>
      <c r="U337" s="340">
        <v>0</v>
      </c>
      <c r="V337" s="340">
        <v>0</v>
      </c>
      <c r="W337" s="340">
        <v>0</v>
      </c>
      <c r="X337" s="343">
        <v>0</v>
      </c>
      <c r="Y337" s="344">
        <f t="shared" si="28"/>
        <v>0</v>
      </c>
      <c r="Z337" s="12">
        <f t="shared" si="28"/>
        <v>0</v>
      </c>
      <c r="AA337" s="12">
        <f t="shared" si="28"/>
        <v>0</v>
      </c>
      <c r="AB337" s="12">
        <f t="shared" si="28"/>
        <v>0</v>
      </c>
      <c r="AC337" s="12">
        <f t="shared" si="28"/>
        <v>0</v>
      </c>
      <c r="AD337" s="15">
        <f t="shared" si="28"/>
        <v>0</v>
      </c>
      <c r="AE337" s="12">
        <f t="shared" si="28"/>
        <v>0</v>
      </c>
      <c r="AF337" s="12">
        <f t="shared" si="29"/>
        <v>0</v>
      </c>
      <c r="AG337" s="12">
        <f t="shared" si="29"/>
        <v>0</v>
      </c>
      <c r="AH337" s="12">
        <f t="shared" si="29"/>
        <v>0</v>
      </c>
      <c r="AI337" s="12">
        <f t="shared" si="29"/>
        <v>0</v>
      </c>
      <c r="AJ337" s="12">
        <f t="shared" si="29"/>
        <v>0</v>
      </c>
      <c r="AK337" s="15">
        <f t="shared" si="29"/>
        <v>0</v>
      </c>
      <c r="AL337" s="343">
        <f t="shared" si="29"/>
        <v>0</v>
      </c>
    </row>
    <row r="338" spans="1:38" s="185" customFormat="1" ht="12.75" customHeight="1" x14ac:dyDescent="0.25">
      <c r="A338" s="348">
        <v>1309</v>
      </c>
      <c r="B338" s="338">
        <v>330</v>
      </c>
      <c r="C338" s="239" t="s">
        <v>1533</v>
      </c>
      <c r="D338" s="247">
        <v>0</v>
      </c>
      <c r="E338" s="138">
        <v>0</v>
      </c>
      <c r="F338" s="138">
        <v>0</v>
      </c>
      <c r="G338" s="138">
        <v>0</v>
      </c>
      <c r="H338" s="138">
        <v>0</v>
      </c>
      <c r="I338" s="138">
        <v>0</v>
      </c>
      <c r="J338" s="339">
        <v>0</v>
      </c>
      <c r="K338" s="339">
        <v>0</v>
      </c>
      <c r="L338" s="340">
        <v>0</v>
      </c>
      <c r="M338" s="340">
        <v>0</v>
      </c>
      <c r="N338" s="340">
        <v>0</v>
      </c>
      <c r="O338" s="340">
        <v>0</v>
      </c>
      <c r="P338" s="144">
        <v>0</v>
      </c>
      <c r="Q338" s="341">
        <v>0</v>
      </c>
      <c r="R338" s="342">
        <v>0</v>
      </c>
      <c r="S338" s="340">
        <v>0</v>
      </c>
      <c r="T338" s="340">
        <v>0</v>
      </c>
      <c r="U338" s="340">
        <v>0</v>
      </c>
      <c r="V338" s="340">
        <v>0</v>
      </c>
      <c r="W338" s="340">
        <v>0</v>
      </c>
      <c r="X338" s="343">
        <v>0</v>
      </c>
      <c r="Y338" s="344">
        <f t="shared" si="28"/>
        <v>0</v>
      </c>
      <c r="Z338" s="12">
        <f t="shared" si="28"/>
        <v>0</v>
      </c>
      <c r="AA338" s="12">
        <f t="shared" si="28"/>
        <v>0</v>
      </c>
      <c r="AB338" s="12">
        <f t="shared" si="28"/>
        <v>0</v>
      </c>
      <c r="AC338" s="12">
        <f t="shared" si="28"/>
        <v>0</v>
      </c>
      <c r="AD338" s="15">
        <f t="shared" si="28"/>
        <v>0</v>
      </c>
      <c r="AE338" s="12">
        <f t="shared" si="28"/>
        <v>0</v>
      </c>
      <c r="AF338" s="12">
        <f t="shared" si="29"/>
        <v>0</v>
      </c>
      <c r="AG338" s="12">
        <f t="shared" si="29"/>
        <v>0</v>
      </c>
      <c r="AH338" s="12">
        <f t="shared" si="29"/>
        <v>0</v>
      </c>
      <c r="AI338" s="12">
        <f t="shared" si="29"/>
        <v>0</v>
      </c>
      <c r="AJ338" s="12">
        <f t="shared" si="29"/>
        <v>0</v>
      </c>
      <c r="AK338" s="15">
        <f t="shared" si="29"/>
        <v>0</v>
      </c>
      <c r="AL338" s="343">
        <f t="shared" si="29"/>
        <v>0</v>
      </c>
    </row>
    <row r="339" spans="1:38" s="185" customFormat="1" ht="12.75" customHeight="1" x14ac:dyDescent="0.25">
      <c r="A339" s="348">
        <v>1310</v>
      </c>
      <c r="B339" s="338">
        <v>331</v>
      </c>
      <c r="C339" s="239" t="s">
        <v>1534</v>
      </c>
      <c r="D339" s="247">
        <v>0</v>
      </c>
      <c r="E339" s="138">
        <v>0</v>
      </c>
      <c r="F339" s="138">
        <v>0</v>
      </c>
      <c r="G339" s="138">
        <v>0</v>
      </c>
      <c r="H339" s="138">
        <v>0</v>
      </c>
      <c r="I339" s="138">
        <v>0</v>
      </c>
      <c r="J339" s="339">
        <v>0</v>
      </c>
      <c r="K339" s="339">
        <v>0</v>
      </c>
      <c r="L339" s="340">
        <v>0</v>
      </c>
      <c r="M339" s="340">
        <v>0</v>
      </c>
      <c r="N339" s="340">
        <v>0</v>
      </c>
      <c r="O339" s="340">
        <v>0</v>
      </c>
      <c r="P339" s="144">
        <v>0</v>
      </c>
      <c r="Q339" s="341">
        <v>0</v>
      </c>
      <c r="R339" s="342">
        <v>0</v>
      </c>
      <c r="S339" s="340">
        <v>0</v>
      </c>
      <c r="T339" s="340">
        <v>0</v>
      </c>
      <c r="U339" s="340">
        <v>0</v>
      </c>
      <c r="V339" s="340">
        <v>0</v>
      </c>
      <c r="W339" s="340">
        <v>0</v>
      </c>
      <c r="X339" s="343">
        <v>0</v>
      </c>
      <c r="Y339" s="344">
        <f t="shared" si="28"/>
        <v>0</v>
      </c>
      <c r="Z339" s="12">
        <f t="shared" si="28"/>
        <v>0</v>
      </c>
      <c r="AA339" s="12">
        <f t="shared" si="28"/>
        <v>0</v>
      </c>
      <c r="AB339" s="12">
        <f t="shared" si="28"/>
        <v>0</v>
      </c>
      <c r="AC339" s="12">
        <f t="shared" si="28"/>
        <v>0</v>
      </c>
      <c r="AD339" s="15">
        <f t="shared" si="28"/>
        <v>0</v>
      </c>
      <c r="AE339" s="12">
        <f t="shared" si="28"/>
        <v>0</v>
      </c>
      <c r="AF339" s="12">
        <f t="shared" si="29"/>
        <v>0</v>
      </c>
      <c r="AG339" s="12">
        <f t="shared" si="29"/>
        <v>0</v>
      </c>
      <c r="AH339" s="12">
        <f t="shared" si="29"/>
        <v>0</v>
      </c>
      <c r="AI339" s="12">
        <f t="shared" si="29"/>
        <v>0</v>
      </c>
      <c r="AJ339" s="12">
        <f t="shared" si="29"/>
        <v>0</v>
      </c>
      <c r="AK339" s="15">
        <f t="shared" si="29"/>
        <v>0</v>
      </c>
      <c r="AL339" s="343">
        <f t="shared" si="29"/>
        <v>0</v>
      </c>
    </row>
    <row r="340" spans="1:38" s="185" customFormat="1" ht="12.75" customHeight="1" x14ac:dyDescent="0.25">
      <c r="A340" s="348">
        <v>1311</v>
      </c>
      <c r="B340" s="338">
        <v>332</v>
      </c>
      <c r="C340" s="239" t="s">
        <v>1535</v>
      </c>
      <c r="D340" s="247">
        <v>0</v>
      </c>
      <c r="E340" s="138">
        <v>0</v>
      </c>
      <c r="F340" s="138">
        <v>0</v>
      </c>
      <c r="G340" s="138">
        <v>0</v>
      </c>
      <c r="H340" s="138">
        <v>0</v>
      </c>
      <c r="I340" s="138">
        <v>0</v>
      </c>
      <c r="J340" s="339">
        <v>0</v>
      </c>
      <c r="K340" s="339">
        <v>0</v>
      </c>
      <c r="L340" s="340">
        <v>0</v>
      </c>
      <c r="M340" s="340">
        <v>0</v>
      </c>
      <c r="N340" s="340">
        <v>0</v>
      </c>
      <c r="O340" s="340">
        <v>0</v>
      </c>
      <c r="P340" s="144">
        <v>0</v>
      </c>
      <c r="Q340" s="341">
        <v>0</v>
      </c>
      <c r="R340" s="342">
        <v>0</v>
      </c>
      <c r="S340" s="340">
        <v>0</v>
      </c>
      <c r="T340" s="340">
        <v>0</v>
      </c>
      <c r="U340" s="340">
        <v>0</v>
      </c>
      <c r="V340" s="340">
        <v>0</v>
      </c>
      <c r="W340" s="340">
        <v>0</v>
      </c>
      <c r="X340" s="343">
        <v>0</v>
      </c>
      <c r="Y340" s="344">
        <f t="shared" si="28"/>
        <v>0</v>
      </c>
      <c r="Z340" s="12">
        <f t="shared" si="28"/>
        <v>0</v>
      </c>
      <c r="AA340" s="12">
        <f t="shared" si="28"/>
        <v>0</v>
      </c>
      <c r="AB340" s="12">
        <f t="shared" si="28"/>
        <v>0</v>
      </c>
      <c r="AC340" s="12">
        <f t="shared" si="28"/>
        <v>0</v>
      </c>
      <c r="AD340" s="15">
        <f t="shared" si="28"/>
        <v>0</v>
      </c>
      <c r="AE340" s="12">
        <f t="shared" si="28"/>
        <v>0</v>
      </c>
      <c r="AF340" s="12">
        <f t="shared" si="29"/>
        <v>0</v>
      </c>
      <c r="AG340" s="12">
        <f t="shared" si="29"/>
        <v>0</v>
      </c>
      <c r="AH340" s="12">
        <f t="shared" si="29"/>
        <v>0</v>
      </c>
      <c r="AI340" s="12">
        <f t="shared" si="29"/>
        <v>0</v>
      </c>
      <c r="AJ340" s="12">
        <f t="shared" si="29"/>
        <v>0</v>
      </c>
      <c r="AK340" s="15">
        <f t="shared" si="29"/>
        <v>0</v>
      </c>
      <c r="AL340" s="343">
        <f t="shared" si="29"/>
        <v>0</v>
      </c>
    </row>
    <row r="341" spans="1:38" s="185" customFormat="1" ht="12.75" customHeight="1" x14ac:dyDescent="0.25">
      <c r="A341" s="348">
        <v>1312</v>
      </c>
      <c r="B341" s="338">
        <v>333</v>
      </c>
      <c r="C341" s="239" t="s">
        <v>1536</v>
      </c>
      <c r="D341" s="247">
        <v>51.3</v>
      </c>
      <c r="E341" s="138">
        <v>0</v>
      </c>
      <c r="F341" s="138">
        <v>0</v>
      </c>
      <c r="G341" s="138">
        <v>0</v>
      </c>
      <c r="H341" s="138">
        <v>0</v>
      </c>
      <c r="I341" s="138">
        <v>51.3</v>
      </c>
      <c r="J341" s="339">
        <v>0</v>
      </c>
      <c r="K341" s="339">
        <v>51.3</v>
      </c>
      <c r="L341" s="340">
        <v>0</v>
      </c>
      <c r="M341" s="340">
        <v>0</v>
      </c>
      <c r="N341" s="340">
        <v>0</v>
      </c>
      <c r="O341" s="340">
        <v>0</v>
      </c>
      <c r="P341" s="144">
        <v>51.3</v>
      </c>
      <c r="Q341" s="341">
        <v>0</v>
      </c>
      <c r="R341" s="342">
        <v>0</v>
      </c>
      <c r="S341" s="340">
        <v>0</v>
      </c>
      <c r="T341" s="340">
        <v>0</v>
      </c>
      <c r="U341" s="340">
        <v>0</v>
      </c>
      <c r="V341" s="340">
        <v>0</v>
      </c>
      <c r="W341" s="340">
        <v>0</v>
      </c>
      <c r="X341" s="343">
        <v>0</v>
      </c>
      <c r="Y341" s="344">
        <f t="shared" si="28"/>
        <v>-51.3</v>
      </c>
      <c r="Z341" s="12">
        <f t="shared" si="28"/>
        <v>0</v>
      </c>
      <c r="AA341" s="12">
        <f t="shared" si="28"/>
        <v>0</v>
      </c>
      <c r="AB341" s="12">
        <f t="shared" si="28"/>
        <v>0</v>
      </c>
      <c r="AC341" s="12">
        <f t="shared" si="28"/>
        <v>0</v>
      </c>
      <c r="AD341" s="15">
        <f t="shared" si="28"/>
        <v>-51.3</v>
      </c>
      <c r="AE341" s="12">
        <f t="shared" si="28"/>
        <v>0</v>
      </c>
      <c r="AF341" s="12">
        <f t="shared" si="29"/>
        <v>0</v>
      </c>
      <c r="AG341" s="12">
        <f t="shared" si="29"/>
        <v>0</v>
      </c>
      <c r="AH341" s="12">
        <f t="shared" si="29"/>
        <v>0</v>
      </c>
      <c r="AI341" s="12">
        <f t="shared" si="29"/>
        <v>0</v>
      </c>
      <c r="AJ341" s="12">
        <f t="shared" si="29"/>
        <v>0</v>
      </c>
      <c r="AK341" s="15">
        <f t="shared" si="29"/>
        <v>0</v>
      </c>
      <c r="AL341" s="343">
        <f t="shared" si="29"/>
        <v>0</v>
      </c>
    </row>
    <row r="342" spans="1:38" s="185" customFormat="1" ht="12.75" customHeight="1" x14ac:dyDescent="0.25">
      <c r="A342" s="337"/>
      <c r="B342" s="338">
        <v>334</v>
      </c>
      <c r="C342" s="239"/>
      <c r="D342" s="240"/>
      <c r="E342" s="138"/>
      <c r="F342" s="138"/>
      <c r="G342" s="138"/>
      <c r="H342" s="138"/>
      <c r="I342" s="138"/>
      <c r="J342" s="339"/>
      <c r="K342" s="339">
        <v>0</v>
      </c>
      <c r="L342" s="340"/>
      <c r="M342" s="340"/>
      <c r="N342" s="340"/>
      <c r="O342" s="340"/>
      <c r="P342" s="144">
        <v>0</v>
      </c>
      <c r="Q342" s="341"/>
      <c r="R342" s="342">
        <v>0</v>
      </c>
      <c r="S342" s="340"/>
      <c r="T342" s="340"/>
      <c r="U342" s="340"/>
      <c r="V342" s="340"/>
      <c r="W342" s="340">
        <v>0</v>
      </c>
      <c r="X342" s="343"/>
      <c r="Y342" s="344">
        <f t="shared" si="28"/>
        <v>0</v>
      </c>
      <c r="Z342" s="12"/>
      <c r="AA342" s="12"/>
      <c r="AB342" s="12"/>
      <c r="AC342" s="12"/>
      <c r="AD342" s="15">
        <f t="shared" si="28"/>
        <v>0</v>
      </c>
      <c r="AE342" s="12"/>
      <c r="AF342" s="12"/>
      <c r="AG342" s="12"/>
      <c r="AH342" s="12"/>
      <c r="AI342" s="12"/>
      <c r="AJ342" s="12"/>
      <c r="AK342" s="15">
        <f t="shared" ref="AK342:AL405" si="30">IF(P342=0,0,W342/P342*100)</f>
        <v>0</v>
      </c>
      <c r="AL342" s="343"/>
    </row>
    <row r="343" spans="1:38" s="185" customFormat="1" ht="12.75" customHeight="1" x14ac:dyDescent="0.25">
      <c r="A343" s="337"/>
      <c r="B343" s="338">
        <v>335</v>
      </c>
      <c r="C343" s="246" t="s">
        <v>1537</v>
      </c>
      <c r="D343" s="247">
        <v>7544.7000000000007</v>
      </c>
      <c r="E343" s="144">
        <v>2021.9</v>
      </c>
      <c r="F343" s="144">
        <v>1987.3</v>
      </c>
      <c r="G343" s="144">
        <v>0</v>
      </c>
      <c r="H343" s="144">
        <v>1761.4</v>
      </c>
      <c r="I343" s="144">
        <v>1469.8</v>
      </c>
      <c r="J343" s="345">
        <v>304.3</v>
      </c>
      <c r="K343" s="345">
        <v>7733.2000000000007</v>
      </c>
      <c r="L343" s="144">
        <v>2021.9</v>
      </c>
      <c r="M343" s="144">
        <v>1987.3</v>
      </c>
      <c r="N343" s="144">
        <v>0</v>
      </c>
      <c r="O343" s="144">
        <v>1761.4</v>
      </c>
      <c r="P343" s="144">
        <v>1658.3</v>
      </c>
      <c r="Q343" s="248">
        <v>304.3</v>
      </c>
      <c r="R343" s="342">
        <v>6182.8414000000012</v>
      </c>
      <c r="S343" s="144">
        <v>1644.0551</v>
      </c>
      <c r="T343" s="144">
        <v>1674.1968999999999</v>
      </c>
      <c r="U343" s="144">
        <v>0</v>
      </c>
      <c r="V343" s="144">
        <v>996.36810000000003</v>
      </c>
      <c r="W343" s="144">
        <v>1581.9753000000001</v>
      </c>
      <c r="X343" s="248">
        <v>286.24599999999998</v>
      </c>
      <c r="Y343" s="344">
        <f t="shared" si="28"/>
        <v>-1550.3585999999996</v>
      </c>
      <c r="Z343" s="15">
        <f t="shared" si="28"/>
        <v>-377.84490000000005</v>
      </c>
      <c r="AA343" s="15">
        <f t="shared" si="28"/>
        <v>-313.10310000000004</v>
      </c>
      <c r="AB343" s="15">
        <f t="shared" si="28"/>
        <v>0</v>
      </c>
      <c r="AC343" s="15">
        <f t="shared" si="28"/>
        <v>-765.03190000000006</v>
      </c>
      <c r="AD343" s="15">
        <f t="shared" si="28"/>
        <v>-76.324699999999893</v>
      </c>
      <c r="AE343" s="15">
        <f t="shared" si="28"/>
        <v>-18.05400000000003</v>
      </c>
      <c r="AF343" s="15">
        <f t="shared" ref="AF343:AJ374" si="31">IF(K343=0,0,R343/K343*100)</f>
        <v>79.951913826100466</v>
      </c>
      <c r="AG343" s="15">
        <f t="shared" si="31"/>
        <v>81.312384390919433</v>
      </c>
      <c r="AH343" s="15">
        <f t="shared" si="31"/>
        <v>84.244799476676889</v>
      </c>
      <c r="AI343" s="15">
        <f t="shared" si="31"/>
        <v>0</v>
      </c>
      <c r="AJ343" s="15">
        <f t="shared" si="31"/>
        <v>56.566827523560804</v>
      </c>
      <c r="AK343" s="15">
        <f t="shared" si="30"/>
        <v>95.397413013326897</v>
      </c>
      <c r="AL343" s="346">
        <f t="shared" si="30"/>
        <v>94.067039106145245</v>
      </c>
    </row>
    <row r="344" spans="1:38" s="347" customFormat="1" ht="12.75" customHeight="1" x14ac:dyDescent="0.2">
      <c r="A344" s="337"/>
      <c r="B344" s="338">
        <v>336</v>
      </c>
      <c r="C344" s="246" t="s">
        <v>1265</v>
      </c>
      <c r="D344" s="247">
        <v>7281.5000000000009</v>
      </c>
      <c r="E344" s="144">
        <v>2021.9</v>
      </c>
      <c r="F344" s="144">
        <v>1987.3</v>
      </c>
      <c r="G344" s="144">
        <v>0</v>
      </c>
      <c r="H344" s="144">
        <v>1761.4</v>
      </c>
      <c r="I344" s="144">
        <v>1206.5999999999999</v>
      </c>
      <c r="J344" s="345">
        <v>304.3</v>
      </c>
      <c r="K344" s="345">
        <v>7452.9000000000005</v>
      </c>
      <c r="L344" s="144">
        <v>2021.9</v>
      </c>
      <c r="M344" s="144">
        <v>1987.3</v>
      </c>
      <c r="N344" s="144">
        <v>0</v>
      </c>
      <c r="O344" s="144">
        <v>1761.4</v>
      </c>
      <c r="P344" s="144">
        <v>1378</v>
      </c>
      <c r="Q344" s="248">
        <v>304.3</v>
      </c>
      <c r="R344" s="342">
        <v>5969.643</v>
      </c>
      <c r="S344" s="144">
        <v>1644.0551</v>
      </c>
      <c r="T344" s="144">
        <v>1674.1968999999999</v>
      </c>
      <c r="U344" s="144">
        <v>0</v>
      </c>
      <c r="V344" s="144">
        <v>996.36810000000003</v>
      </c>
      <c r="W344" s="144">
        <v>1368.7769000000001</v>
      </c>
      <c r="X344" s="248">
        <v>286.24599999999998</v>
      </c>
      <c r="Y344" s="344">
        <f t="shared" si="28"/>
        <v>-1483.2570000000005</v>
      </c>
      <c r="Z344" s="15">
        <f t="shared" si="28"/>
        <v>-377.84490000000005</v>
      </c>
      <c r="AA344" s="15">
        <f t="shared" si="28"/>
        <v>-313.10310000000004</v>
      </c>
      <c r="AB344" s="15">
        <f t="shared" si="28"/>
        <v>0</v>
      </c>
      <c r="AC344" s="15">
        <f t="shared" si="28"/>
        <v>-765.03190000000006</v>
      </c>
      <c r="AD344" s="15">
        <f t="shared" si="28"/>
        <v>-9.2230999999999312</v>
      </c>
      <c r="AE344" s="15">
        <f t="shared" si="28"/>
        <v>-18.05400000000003</v>
      </c>
      <c r="AF344" s="15">
        <f t="shared" si="31"/>
        <v>80.098257054301001</v>
      </c>
      <c r="AG344" s="15">
        <f t="shared" si="31"/>
        <v>81.312384390919433</v>
      </c>
      <c r="AH344" s="15">
        <f t="shared" si="31"/>
        <v>84.244799476676889</v>
      </c>
      <c r="AI344" s="15">
        <f t="shared" si="31"/>
        <v>0</v>
      </c>
      <c r="AJ344" s="15">
        <f t="shared" si="31"/>
        <v>56.566827523560804</v>
      </c>
      <c r="AK344" s="15">
        <f t="shared" si="30"/>
        <v>99.330689404934688</v>
      </c>
      <c r="AL344" s="346">
        <f t="shared" si="30"/>
        <v>94.067039106145245</v>
      </c>
    </row>
    <row r="345" spans="1:38" s="347" customFormat="1" ht="12.75" customHeight="1" x14ac:dyDescent="0.2">
      <c r="A345" s="337"/>
      <c r="B345" s="338">
        <v>337</v>
      </c>
      <c r="C345" s="246" t="s">
        <v>1266</v>
      </c>
      <c r="D345" s="247">
        <v>263.2</v>
      </c>
      <c r="E345" s="144">
        <v>0</v>
      </c>
      <c r="F345" s="144">
        <v>0</v>
      </c>
      <c r="G345" s="144">
        <v>0</v>
      </c>
      <c r="H345" s="144">
        <v>0</v>
      </c>
      <c r="I345" s="144">
        <v>263.2</v>
      </c>
      <c r="J345" s="345">
        <v>0</v>
      </c>
      <c r="K345" s="345">
        <v>280.3</v>
      </c>
      <c r="L345" s="144">
        <v>0</v>
      </c>
      <c r="M345" s="144">
        <v>0</v>
      </c>
      <c r="N345" s="144">
        <v>0</v>
      </c>
      <c r="O345" s="144">
        <v>0</v>
      </c>
      <c r="P345" s="144">
        <v>280.3</v>
      </c>
      <c r="Q345" s="248">
        <v>0</v>
      </c>
      <c r="R345" s="342">
        <v>213.19839999999999</v>
      </c>
      <c r="S345" s="144">
        <v>0</v>
      </c>
      <c r="T345" s="144">
        <v>0</v>
      </c>
      <c r="U345" s="144">
        <v>0</v>
      </c>
      <c r="V345" s="144">
        <v>0</v>
      </c>
      <c r="W345" s="144">
        <v>213.19839999999999</v>
      </c>
      <c r="X345" s="248">
        <v>0</v>
      </c>
      <c r="Y345" s="344">
        <f t="shared" si="28"/>
        <v>-67.101600000000019</v>
      </c>
      <c r="Z345" s="15">
        <f t="shared" si="28"/>
        <v>0</v>
      </c>
      <c r="AA345" s="15">
        <f t="shared" si="28"/>
        <v>0</v>
      </c>
      <c r="AB345" s="15">
        <f t="shared" si="28"/>
        <v>0</v>
      </c>
      <c r="AC345" s="15">
        <f t="shared" si="28"/>
        <v>0</v>
      </c>
      <c r="AD345" s="15">
        <f t="shared" si="28"/>
        <v>-67.101600000000019</v>
      </c>
      <c r="AE345" s="15">
        <f t="shared" si="28"/>
        <v>0</v>
      </c>
      <c r="AF345" s="15">
        <f t="shared" si="31"/>
        <v>76.060792008562245</v>
      </c>
      <c r="AG345" s="15">
        <f t="shared" si="31"/>
        <v>0</v>
      </c>
      <c r="AH345" s="15">
        <f t="shared" si="31"/>
        <v>0</v>
      </c>
      <c r="AI345" s="15">
        <f t="shared" si="31"/>
        <v>0</v>
      </c>
      <c r="AJ345" s="15">
        <f t="shared" si="31"/>
        <v>0</v>
      </c>
      <c r="AK345" s="15">
        <f t="shared" si="30"/>
        <v>76.060792008562245</v>
      </c>
      <c r="AL345" s="346">
        <f t="shared" si="30"/>
        <v>0</v>
      </c>
    </row>
    <row r="346" spans="1:38" s="185" customFormat="1" ht="12.75" customHeight="1" x14ac:dyDescent="0.25">
      <c r="A346" s="348">
        <v>1313</v>
      </c>
      <c r="B346" s="338">
        <v>338</v>
      </c>
      <c r="C346" s="239" t="s">
        <v>1291</v>
      </c>
      <c r="D346" s="247">
        <v>7281.5000000000009</v>
      </c>
      <c r="E346" s="138">
        <v>2021.9</v>
      </c>
      <c r="F346" s="138">
        <v>1987.3</v>
      </c>
      <c r="G346" s="138">
        <v>0</v>
      </c>
      <c r="H346" s="138">
        <v>1761.4</v>
      </c>
      <c r="I346" s="138">
        <v>1206.5999999999999</v>
      </c>
      <c r="J346" s="339">
        <v>304.3</v>
      </c>
      <c r="K346" s="339">
        <v>7452.9000000000005</v>
      </c>
      <c r="L346" s="340">
        <v>2021.9</v>
      </c>
      <c r="M346" s="340">
        <v>1987.3</v>
      </c>
      <c r="N346" s="340">
        <v>0</v>
      </c>
      <c r="O346" s="340">
        <v>1761.4</v>
      </c>
      <c r="P346" s="144">
        <v>1378</v>
      </c>
      <c r="Q346" s="341">
        <v>304.3</v>
      </c>
      <c r="R346" s="342">
        <v>5969.643</v>
      </c>
      <c r="S346" s="340">
        <v>1644.0551</v>
      </c>
      <c r="T346" s="340">
        <v>1674.1968999999999</v>
      </c>
      <c r="U346" s="340">
        <v>0</v>
      </c>
      <c r="V346" s="340">
        <v>996.36810000000003</v>
      </c>
      <c r="W346" s="340">
        <v>1368.7769000000001</v>
      </c>
      <c r="X346" s="343">
        <v>286.24599999999998</v>
      </c>
      <c r="Y346" s="344">
        <f t="shared" si="28"/>
        <v>-1483.2570000000005</v>
      </c>
      <c r="Z346" s="12">
        <f t="shared" si="28"/>
        <v>-377.84490000000005</v>
      </c>
      <c r="AA346" s="12">
        <f t="shared" si="28"/>
        <v>-313.10310000000004</v>
      </c>
      <c r="AB346" s="12">
        <f t="shared" si="28"/>
        <v>0</v>
      </c>
      <c r="AC346" s="12">
        <f t="shared" si="28"/>
        <v>-765.03190000000006</v>
      </c>
      <c r="AD346" s="15">
        <f t="shared" si="28"/>
        <v>-9.2230999999999312</v>
      </c>
      <c r="AE346" s="12">
        <f t="shared" si="28"/>
        <v>-18.05400000000003</v>
      </c>
      <c r="AF346" s="12">
        <f t="shared" si="31"/>
        <v>80.098257054301001</v>
      </c>
      <c r="AG346" s="12">
        <f t="shared" si="31"/>
        <v>81.312384390919433</v>
      </c>
      <c r="AH346" s="12">
        <f t="shared" si="31"/>
        <v>84.244799476676889</v>
      </c>
      <c r="AI346" s="12">
        <f t="shared" si="31"/>
        <v>0</v>
      </c>
      <c r="AJ346" s="12">
        <f t="shared" si="31"/>
        <v>56.566827523560804</v>
      </c>
      <c r="AK346" s="15">
        <f t="shared" si="30"/>
        <v>99.330689404934688</v>
      </c>
      <c r="AL346" s="343">
        <f t="shared" si="30"/>
        <v>94.067039106145245</v>
      </c>
    </row>
    <row r="347" spans="1:38" s="185" customFormat="1" ht="12.75" customHeight="1" x14ac:dyDescent="0.25">
      <c r="A347" s="348">
        <v>1314</v>
      </c>
      <c r="B347" s="338">
        <v>339</v>
      </c>
      <c r="C347" s="239" t="s">
        <v>1538</v>
      </c>
      <c r="D347" s="247">
        <v>0</v>
      </c>
      <c r="E347" s="138">
        <v>0</v>
      </c>
      <c r="F347" s="138">
        <v>0</v>
      </c>
      <c r="G347" s="138">
        <v>0</v>
      </c>
      <c r="H347" s="138">
        <v>0</v>
      </c>
      <c r="I347" s="138">
        <v>0</v>
      </c>
      <c r="J347" s="339">
        <v>0</v>
      </c>
      <c r="K347" s="339">
        <v>0</v>
      </c>
      <c r="L347" s="340">
        <v>0</v>
      </c>
      <c r="M347" s="340">
        <v>0</v>
      </c>
      <c r="N347" s="340">
        <v>0</v>
      </c>
      <c r="O347" s="340">
        <v>0</v>
      </c>
      <c r="P347" s="144">
        <v>0</v>
      </c>
      <c r="Q347" s="341">
        <v>0</v>
      </c>
      <c r="R347" s="342">
        <v>0</v>
      </c>
      <c r="S347" s="340">
        <v>0</v>
      </c>
      <c r="T347" s="340">
        <v>0</v>
      </c>
      <c r="U347" s="340">
        <v>0</v>
      </c>
      <c r="V347" s="340">
        <v>0</v>
      </c>
      <c r="W347" s="340">
        <v>0</v>
      </c>
      <c r="X347" s="343">
        <v>0</v>
      </c>
      <c r="Y347" s="344">
        <f t="shared" si="28"/>
        <v>0</v>
      </c>
      <c r="Z347" s="12">
        <f t="shared" si="28"/>
        <v>0</v>
      </c>
      <c r="AA347" s="12">
        <f t="shared" si="28"/>
        <v>0</v>
      </c>
      <c r="AB347" s="12">
        <f t="shared" si="28"/>
        <v>0</v>
      </c>
      <c r="AC347" s="12">
        <f t="shared" si="28"/>
        <v>0</v>
      </c>
      <c r="AD347" s="15">
        <f t="shared" si="28"/>
        <v>0</v>
      </c>
      <c r="AE347" s="12">
        <f t="shared" si="28"/>
        <v>0</v>
      </c>
      <c r="AF347" s="12">
        <f t="shared" si="31"/>
        <v>0</v>
      </c>
      <c r="AG347" s="12">
        <f t="shared" si="31"/>
        <v>0</v>
      </c>
      <c r="AH347" s="12">
        <f t="shared" si="31"/>
        <v>0</v>
      </c>
      <c r="AI347" s="12">
        <f t="shared" si="31"/>
        <v>0</v>
      </c>
      <c r="AJ347" s="12">
        <f t="shared" si="31"/>
        <v>0</v>
      </c>
      <c r="AK347" s="15">
        <f t="shared" si="30"/>
        <v>0</v>
      </c>
      <c r="AL347" s="343">
        <f t="shared" si="30"/>
        <v>0</v>
      </c>
    </row>
    <row r="348" spans="1:38" s="185" customFormat="1" ht="12.75" customHeight="1" x14ac:dyDescent="0.25">
      <c r="A348" s="348">
        <v>1315</v>
      </c>
      <c r="B348" s="338">
        <v>340</v>
      </c>
      <c r="C348" s="239" t="s">
        <v>1539</v>
      </c>
      <c r="D348" s="247">
        <v>0</v>
      </c>
      <c r="E348" s="138">
        <v>0</v>
      </c>
      <c r="F348" s="138">
        <v>0</v>
      </c>
      <c r="G348" s="138">
        <v>0</v>
      </c>
      <c r="H348" s="138">
        <v>0</v>
      </c>
      <c r="I348" s="138">
        <v>0</v>
      </c>
      <c r="J348" s="339">
        <v>0</v>
      </c>
      <c r="K348" s="339">
        <v>0</v>
      </c>
      <c r="L348" s="340">
        <v>0</v>
      </c>
      <c r="M348" s="340">
        <v>0</v>
      </c>
      <c r="N348" s="340">
        <v>0</v>
      </c>
      <c r="O348" s="340">
        <v>0</v>
      </c>
      <c r="P348" s="144">
        <v>0</v>
      </c>
      <c r="Q348" s="341">
        <v>0</v>
      </c>
      <c r="R348" s="342">
        <v>0</v>
      </c>
      <c r="S348" s="340">
        <v>0</v>
      </c>
      <c r="T348" s="340">
        <v>0</v>
      </c>
      <c r="U348" s="340">
        <v>0</v>
      </c>
      <c r="V348" s="340">
        <v>0</v>
      </c>
      <c r="W348" s="340">
        <v>0</v>
      </c>
      <c r="X348" s="343">
        <v>0</v>
      </c>
      <c r="Y348" s="344">
        <f t="shared" si="28"/>
        <v>0</v>
      </c>
      <c r="Z348" s="12">
        <f t="shared" si="28"/>
        <v>0</v>
      </c>
      <c r="AA348" s="12">
        <f t="shared" si="28"/>
        <v>0</v>
      </c>
      <c r="AB348" s="12">
        <f t="shared" si="28"/>
        <v>0</v>
      </c>
      <c r="AC348" s="12">
        <f t="shared" si="28"/>
        <v>0</v>
      </c>
      <c r="AD348" s="15">
        <f t="shared" si="28"/>
        <v>0</v>
      </c>
      <c r="AE348" s="12">
        <f t="shared" si="28"/>
        <v>0</v>
      </c>
      <c r="AF348" s="12">
        <f t="shared" si="31"/>
        <v>0</v>
      </c>
      <c r="AG348" s="12">
        <f t="shared" si="31"/>
        <v>0</v>
      </c>
      <c r="AH348" s="12">
        <f t="shared" si="31"/>
        <v>0</v>
      </c>
      <c r="AI348" s="12">
        <f t="shared" si="31"/>
        <v>0</v>
      </c>
      <c r="AJ348" s="12">
        <f t="shared" si="31"/>
        <v>0</v>
      </c>
      <c r="AK348" s="15">
        <f t="shared" si="30"/>
        <v>0</v>
      </c>
      <c r="AL348" s="343">
        <f t="shared" si="30"/>
        <v>0</v>
      </c>
    </row>
    <row r="349" spans="1:38" s="185" customFormat="1" ht="12.75" customHeight="1" x14ac:dyDescent="0.25">
      <c r="A349" s="348">
        <v>1316</v>
      </c>
      <c r="B349" s="338">
        <v>341</v>
      </c>
      <c r="C349" s="239" t="s">
        <v>1295</v>
      </c>
      <c r="D349" s="247">
        <v>54</v>
      </c>
      <c r="E349" s="138">
        <v>0</v>
      </c>
      <c r="F349" s="138">
        <v>0</v>
      </c>
      <c r="G349" s="138">
        <v>0</v>
      </c>
      <c r="H349" s="138">
        <v>0</v>
      </c>
      <c r="I349" s="138">
        <v>54</v>
      </c>
      <c r="J349" s="339">
        <v>0</v>
      </c>
      <c r="K349" s="339">
        <v>58.1</v>
      </c>
      <c r="L349" s="340">
        <v>0</v>
      </c>
      <c r="M349" s="340">
        <v>0</v>
      </c>
      <c r="N349" s="340">
        <v>0</v>
      </c>
      <c r="O349" s="340">
        <v>0</v>
      </c>
      <c r="P349" s="144">
        <v>58.1</v>
      </c>
      <c r="Q349" s="341">
        <v>0</v>
      </c>
      <c r="R349" s="342">
        <v>56.535400000000003</v>
      </c>
      <c r="S349" s="340">
        <v>0</v>
      </c>
      <c r="T349" s="340">
        <v>0</v>
      </c>
      <c r="U349" s="340">
        <v>0</v>
      </c>
      <c r="V349" s="340">
        <v>0</v>
      </c>
      <c r="W349" s="340">
        <v>56.535400000000003</v>
      </c>
      <c r="X349" s="343">
        <v>0</v>
      </c>
      <c r="Y349" s="344">
        <f t="shared" si="28"/>
        <v>-1.5645999999999987</v>
      </c>
      <c r="Z349" s="12">
        <f t="shared" si="28"/>
        <v>0</v>
      </c>
      <c r="AA349" s="12">
        <f t="shared" si="28"/>
        <v>0</v>
      </c>
      <c r="AB349" s="12">
        <f t="shared" si="28"/>
        <v>0</v>
      </c>
      <c r="AC349" s="12">
        <f t="shared" ref="AC349:AE380" si="32">V349-O349</f>
        <v>0</v>
      </c>
      <c r="AD349" s="15">
        <f t="shared" si="32"/>
        <v>-1.5645999999999987</v>
      </c>
      <c r="AE349" s="12">
        <f t="shared" si="32"/>
        <v>0</v>
      </c>
      <c r="AF349" s="12">
        <f t="shared" si="31"/>
        <v>97.307056798623066</v>
      </c>
      <c r="AG349" s="12">
        <f t="shared" si="31"/>
        <v>0</v>
      </c>
      <c r="AH349" s="12">
        <f t="shared" si="31"/>
        <v>0</v>
      </c>
      <c r="AI349" s="12">
        <f t="shared" si="31"/>
        <v>0</v>
      </c>
      <c r="AJ349" s="12">
        <f t="shared" si="31"/>
        <v>0</v>
      </c>
      <c r="AK349" s="15">
        <f t="shared" si="30"/>
        <v>97.307056798623066</v>
      </c>
      <c r="AL349" s="343">
        <f t="shared" si="30"/>
        <v>0</v>
      </c>
    </row>
    <row r="350" spans="1:38" s="185" customFormat="1" ht="12.75" customHeight="1" x14ac:dyDescent="0.25">
      <c r="A350" s="348">
        <v>1317</v>
      </c>
      <c r="B350" s="338">
        <v>342</v>
      </c>
      <c r="C350" s="239" t="s">
        <v>1540</v>
      </c>
      <c r="D350" s="247">
        <v>0</v>
      </c>
      <c r="E350" s="138">
        <v>0</v>
      </c>
      <c r="F350" s="138">
        <v>0</v>
      </c>
      <c r="G350" s="138">
        <v>0</v>
      </c>
      <c r="H350" s="138">
        <v>0</v>
      </c>
      <c r="I350" s="138">
        <v>0</v>
      </c>
      <c r="J350" s="339">
        <v>0</v>
      </c>
      <c r="K350" s="339">
        <v>0</v>
      </c>
      <c r="L350" s="340">
        <v>0</v>
      </c>
      <c r="M350" s="340">
        <v>0</v>
      </c>
      <c r="N350" s="340">
        <v>0</v>
      </c>
      <c r="O350" s="340">
        <v>0</v>
      </c>
      <c r="P350" s="144">
        <v>0</v>
      </c>
      <c r="Q350" s="341">
        <v>0</v>
      </c>
      <c r="R350" s="342">
        <v>0</v>
      </c>
      <c r="S350" s="340">
        <v>0</v>
      </c>
      <c r="T350" s="340">
        <v>0</v>
      </c>
      <c r="U350" s="340">
        <v>0</v>
      </c>
      <c r="V350" s="340">
        <v>0</v>
      </c>
      <c r="W350" s="340">
        <v>0</v>
      </c>
      <c r="X350" s="343">
        <v>0</v>
      </c>
      <c r="Y350" s="344">
        <f t="shared" ref="Y350:AE413" si="33">R350-K350</f>
        <v>0</v>
      </c>
      <c r="Z350" s="12">
        <f t="shared" si="33"/>
        <v>0</v>
      </c>
      <c r="AA350" s="12">
        <f t="shared" si="33"/>
        <v>0</v>
      </c>
      <c r="AB350" s="12">
        <f t="shared" si="33"/>
        <v>0</v>
      </c>
      <c r="AC350" s="12">
        <f t="shared" si="32"/>
        <v>0</v>
      </c>
      <c r="AD350" s="15">
        <f t="shared" si="32"/>
        <v>0</v>
      </c>
      <c r="AE350" s="12">
        <f t="shared" si="32"/>
        <v>0</v>
      </c>
      <c r="AF350" s="12">
        <f t="shared" si="31"/>
        <v>0</v>
      </c>
      <c r="AG350" s="12">
        <f t="shared" si="31"/>
        <v>0</v>
      </c>
      <c r="AH350" s="12">
        <f t="shared" si="31"/>
        <v>0</v>
      </c>
      <c r="AI350" s="12">
        <f t="shared" si="31"/>
        <v>0</v>
      </c>
      <c r="AJ350" s="12">
        <f t="shared" si="31"/>
        <v>0</v>
      </c>
      <c r="AK350" s="15">
        <f t="shared" si="30"/>
        <v>0</v>
      </c>
      <c r="AL350" s="343">
        <f t="shared" si="30"/>
        <v>0</v>
      </c>
    </row>
    <row r="351" spans="1:38" s="185" customFormat="1" ht="12.75" customHeight="1" x14ac:dyDescent="0.25">
      <c r="A351" s="348">
        <v>1318</v>
      </c>
      <c r="B351" s="338">
        <v>343</v>
      </c>
      <c r="C351" s="239" t="s">
        <v>1541</v>
      </c>
      <c r="D351" s="247">
        <v>0</v>
      </c>
      <c r="E351" s="138">
        <v>0</v>
      </c>
      <c r="F351" s="138">
        <v>0</v>
      </c>
      <c r="G351" s="138">
        <v>0</v>
      </c>
      <c r="H351" s="138">
        <v>0</v>
      </c>
      <c r="I351" s="138">
        <v>0</v>
      </c>
      <c r="J351" s="339">
        <v>0</v>
      </c>
      <c r="K351" s="339">
        <v>0</v>
      </c>
      <c r="L351" s="340">
        <v>0</v>
      </c>
      <c r="M351" s="340">
        <v>0</v>
      </c>
      <c r="N351" s="340">
        <v>0</v>
      </c>
      <c r="O351" s="340">
        <v>0</v>
      </c>
      <c r="P351" s="144">
        <v>0</v>
      </c>
      <c r="Q351" s="341">
        <v>0</v>
      </c>
      <c r="R351" s="342">
        <v>0</v>
      </c>
      <c r="S351" s="340">
        <v>0</v>
      </c>
      <c r="T351" s="340">
        <v>0</v>
      </c>
      <c r="U351" s="340">
        <v>0</v>
      </c>
      <c r="V351" s="340">
        <v>0</v>
      </c>
      <c r="W351" s="340">
        <v>0</v>
      </c>
      <c r="X351" s="343">
        <v>0</v>
      </c>
      <c r="Y351" s="344">
        <f t="shared" si="33"/>
        <v>0</v>
      </c>
      <c r="Z351" s="12">
        <f t="shared" si="33"/>
        <v>0</v>
      </c>
      <c r="AA351" s="12">
        <f t="shared" si="33"/>
        <v>0</v>
      </c>
      <c r="AB351" s="12">
        <f t="shared" si="33"/>
        <v>0</v>
      </c>
      <c r="AC351" s="12">
        <f t="shared" si="32"/>
        <v>0</v>
      </c>
      <c r="AD351" s="15">
        <f t="shared" si="32"/>
        <v>0</v>
      </c>
      <c r="AE351" s="12">
        <f t="shared" si="32"/>
        <v>0</v>
      </c>
      <c r="AF351" s="12">
        <f t="shared" si="31"/>
        <v>0</v>
      </c>
      <c r="AG351" s="12">
        <f t="shared" si="31"/>
        <v>0</v>
      </c>
      <c r="AH351" s="12">
        <f t="shared" si="31"/>
        <v>0</v>
      </c>
      <c r="AI351" s="12">
        <f t="shared" si="31"/>
        <v>0</v>
      </c>
      <c r="AJ351" s="12">
        <f t="shared" si="31"/>
        <v>0</v>
      </c>
      <c r="AK351" s="15">
        <f t="shared" si="30"/>
        <v>0</v>
      </c>
      <c r="AL351" s="343">
        <f t="shared" si="30"/>
        <v>0</v>
      </c>
    </row>
    <row r="352" spans="1:38" s="185" customFormat="1" ht="12.75" customHeight="1" x14ac:dyDescent="0.25">
      <c r="A352" s="348">
        <v>1319</v>
      </c>
      <c r="B352" s="338">
        <v>344</v>
      </c>
      <c r="C352" s="239" t="s">
        <v>1537</v>
      </c>
      <c r="D352" s="247">
        <v>51.3</v>
      </c>
      <c r="E352" s="138">
        <v>0</v>
      </c>
      <c r="F352" s="138">
        <v>0</v>
      </c>
      <c r="G352" s="138">
        <v>0</v>
      </c>
      <c r="H352" s="138">
        <v>0</v>
      </c>
      <c r="I352" s="138">
        <v>51.3</v>
      </c>
      <c r="J352" s="339">
        <v>0</v>
      </c>
      <c r="K352" s="339">
        <v>56.6</v>
      </c>
      <c r="L352" s="340">
        <v>0</v>
      </c>
      <c r="M352" s="340">
        <v>0</v>
      </c>
      <c r="N352" s="340">
        <v>0</v>
      </c>
      <c r="O352" s="340">
        <v>0</v>
      </c>
      <c r="P352" s="144">
        <v>56.6</v>
      </c>
      <c r="Q352" s="341">
        <v>0</v>
      </c>
      <c r="R352" s="342">
        <v>50.756599999999999</v>
      </c>
      <c r="S352" s="340">
        <v>0</v>
      </c>
      <c r="T352" s="340">
        <v>0</v>
      </c>
      <c r="U352" s="340">
        <v>0</v>
      </c>
      <c r="V352" s="340">
        <v>0</v>
      </c>
      <c r="W352" s="340">
        <v>50.756599999999999</v>
      </c>
      <c r="X352" s="343">
        <v>0</v>
      </c>
      <c r="Y352" s="344">
        <f t="shared" si="33"/>
        <v>-5.8434000000000026</v>
      </c>
      <c r="Z352" s="12">
        <f t="shared" si="33"/>
        <v>0</v>
      </c>
      <c r="AA352" s="12">
        <f t="shared" si="33"/>
        <v>0</v>
      </c>
      <c r="AB352" s="12">
        <f t="shared" si="33"/>
        <v>0</v>
      </c>
      <c r="AC352" s="12">
        <f t="shared" si="32"/>
        <v>0</v>
      </c>
      <c r="AD352" s="15">
        <f t="shared" si="32"/>
        <v>-5.8434000000000026</v>
      </c>
      <c r="AE352" s="12">
        <f t="shared" si="32"/>
        <v>0</v>
      </c>
      <c r="AF352" s="12">
        <f t="shared" si="31"/>
        <v>89.675971731448755</v>
      </c>
      <c r="AG352" s="12">
        <f t="shared" si="31"/>
        <v>0</v>
      </c>
      <c r="AH352" s="12">
        <f t="shared" si="31"/>
        <v>0</v>
      </c>
      <c r="AI352" s="12">
        <f t="shared" si="31"/>
        <v>0</v>
      </c>
      <c r="AJ352" s="12">
        <f t="shared" si="31"/>
        <v>0</v>
      </c>
      <c r="AK352" s="15">
        <f t="shared" si="30"/>
        <v>89.675971731448755</v>
      </c>
      <c r="AL352" s="343">
        <f t="shared" si="30"/>
        <v>0</v>
      </c>
    </row>
    <row r="353" spans="1:38" s="185" customFormat="1" ht="12.75" customHeight="1" x14ac:dyDescent="0.25">
      <c r="A353" s="348">
        <v>1320</v>
      </c>
      <c r="B353" s="338">
        <v>345</v>
      </c>
      <c r="C353" s="239" t="s">
        <v>1542</v>
      </c>
      <c r="D353" s="247">
        <v>0</v>
      </c>
      <c r="E353" s="138">
        <v>0</v>
      </c>
      <c r="F353" s="138">
        <v>0</v>
      </c>
      <c r="G353" s="138">
        <v>0</v>
      </c>
      <c r="H353" s="138">
        <v>0</v>
      </c>
      <c r="I353" s="138">
        <v>0</v>
      </c>
      <c r="J353" s="339">
        <v>0</v>
      </c>
      <c r="K353" s="339">
        <v>0</v>
      </c>
      <c r="L353" s="340">
        <v>0</v>
      </c>
      <c r="M353" s="340">
        <v>0</v>
      </c>
      <c r="N353" s="340">
        <v>0</v>
      </c>
      <c r="O353" s="340">
        <v>0</v>
      </c>
      <c r="P353" s="144">
        <v>0</v>
      </c>
      <c r="Q353" s="341">
        <v>0</v>
      </c>
      <c r="R353" s="342">
        <v>0</v>
      </c>
      <c r="S353" s="340">
        <v>0</v>
      </c>
      <c r="T353" s="340">
        <v>0</v>
      </c>
      <c r="U353" s="340">
        <v>0</v>
      </c>
      <c r="V353" s="340">
        <v>0</v>
      </c>
      <c r="W353" s="340">
        <v>0</v>
      </c>
      <c r="X353" s="343">
        <v>0</v>
      </c>
      <c r="Y353" s="344">
        <f t="shared" si="33"/>
        <v>0</v>
      </c>
      <c r="Z353" s="12">
        <f t="shared" si="33"/>
        <v>0</v>
      </c>
      <c r="AA353" s="12">
        <f t="shared" si="33"/>
        <v>0</v>
      </c>
      <c r="AB353" s="12">
        <f t="shared" si="33"/>
        <v>0</v>
      </c>
      <c r="AC353" s="12">
        <f t="shared" si="32"/>
        <v>0</v>
      </c>
      <c r="AD353" s="15">
        <f t="shared" si="32"/>
        <v>0</v>
      </c>
      <c r="AE353" s="12">
        <f t="shared" si="32"/>
        <v>0</v>
      </c>
      <c r="AF353" s="12">
        <f t="shared" si="31"/>
        <v>0</v>
      </c>
      <c r="AG353" s="12">
        <f t="shared" si="31"/>
        <v>0</v>
      </c>
      <c r="AH353" s="12">
        <f t="shared" si="31"/>
        <v>0</v>
      </c>
      <c r="AI353" s="12">
        <f t="shared" si="31"/>
        <v>0</v>
      </c>
      <c r="AJ353" s="12">
        <f t="shared" si="31"/>
        <v>0</v>
      </c>
      <c r="AK353" s="15">
        <f t="shared" si="30"/>
        <v>0</v>
      </c>
      <c r="AL353" s="343">
        <f t="shared" si="30"/>
        <v>0</v>
      </c>
    </row>
    <row r="354" spans="1:38" s="185" customFormat="1" ht="12.75" customHeight="1" x14ac:dyDescent="0.25">
      <c r="A354" s="348">
        <v>1321</v>
      </c>
      <c r="B354" s="338">
        <v>346</v>
      </c>
      <c r="C354" s="239" t="s">
        <v>1543</v>
      </c>
      <c r="D354" s="247">
        <v>56.6</v>
      </c>
      <c r="E354" s="138">
        <v>0</v>
      </c>
      <c r="F354" s="138">
        <v>0</v>
      </c>
      <c r="G354" s="138">
        <v>0</v>
      </c>
      <c r="H354" s="138">
        <v>0</v>
      </c>
      <c r="I354" s="138">
        <v>56.6</v>
      </c>
      <c r="J354" s="339">
        <v>0</v>
      </c>
      <c r="K354" s="339">
        <v>62.1</v>
      </c>
      <c r="L354" s="340">
        <v>0</v>
      </c>
      <c r="M354" s="340">
        <v>0</v>
      </c>
      <c r="N354" s="340">
        <v>0</v>
      </c>
      <c r="O354" s="340">
        <v>0</v>
      </c>
      <c r="P354" s="144">
        <v>62.1</v>
      </c>
      <c r="Q354" s="341">
        <v>0</v>
      </c>
      <c r="R354" s="342">
        <v>56.572099999999999</v>
      </c>
      <c r="S354" s="340">
        <v>0</v>
      </c>
      <c r="T354" s="340">
        <v>0</v>
      </c>
      <c r="U354" s="340">
        <v>0</v>
      </c>
      <c r="V354" s="340">
        <v>0</v>
      </c>
      <c r="W354" s="340">
        <v>56.572099999999999</v>
      </c>
      <c r="X354" s="343">
        <v>0</v>
      </c>
      <c r="Y354" s="344">
        <f t="shared" si="33"/>
        <v>-5.5279000000000025</v>
      </c>
      <c r="Z354" s="12">
        <f t="shared" si="33"/>
        <v>0</v>
      </c>
      <c r="AA354" s="12">
        <f t="shared" si="33"/>
        <v>0</v>
      </c>
      <c r="AB354" s="12">
        <f t="shared" si="33"/>
        <v>0</v>
      </c>
      <c r="AC354" s="12">
        <f t="shared" si="32"/>
        <v>0</v>
      </c>
      <c r="AD354" s="15">
        <f t="shared" si="32"/>
        <v>-5.5279000000000025</v>
      </c>
      <c r="AE354" s="12">
        <f t="shared" si="32"/>
        <v>0</v>
      </c>
      <c r="AF354" s="12">
        <f t="shared" si="31"/>
        <v>91.098389694041856</v>
      </c>
      <c r="AG354" s="12">
        <f t="shared" si="31"/>
        <v>0</v>
      </c>
      <c r="AH354" s="12">
        <f t="shared" si="31"/>
        <v>0</v>
      </c>
      <c r="AI354" s="12">
        <f t="shared" si="31"/>
        <v>0</v>
      </c>
      <c r="AJ354" s="12">
        <f t="shared" si="31"/>
        <v>0</v>
      </c>
      <c r="AK354" s="15">
        <f t="shared" si="30"/>
        <v>91.098389694041856</v>
      </c>
      <c r="AL354" s="343">
        <f t="shared" si="30"/>
        <v>0</v>
      </c>
    </row>
    <row r="355" spans="1:38" s="185" customFormat="1" ht="12.75" customHeight="1" x14ac:dyDescent="0.25">
      <c r="A355" s="348">
        <v>1322</v>
      </c>
      <c r="B355" s="338">
        <v>347</v>
      </c>
      <c r="C355" s="239" t="s">
        <v>1544</v>
      </c>
      <c r="D355" s="247">
        <v>0</v>
      </c>
      <c r="E355" s="138">
        <v>0</v>
      </c>
      <c r="F355" s="138">
        <v>0</v>
      </c>
      <c r="G355" s="138">
        <v>0</v>
      </c>
      <c r="H355" s="138">
        <v>0</v>
      </c>
      <c r="I355" s="138">
        <v>0</v>
      </c>
      <c r="J355" s="339">
        <v>0</v>
      </c>
      <c r="K355" s="339">
        <v>0</v>
      </c>
      <c r="L355" s="340">
        <v>0</v>
      </c>
      <c r="M355" s="340">
        <v>0</v>
      </c>
      <c r="N355" s="340">
        <v>0</v>
      </c>
      <c r="O355" s="340">
        <v>0</v>
      </c>
      <c r="P355" s="144">
        <v>0</v>
      </c>
      <c r="Q355" s="341">
        <v>0</v>
      </c>
      <c r="R355" s="342">
        <v>0</v>
      </c>
      <c r="S355" s="340">
        <v>0</v>
      </c>
      <c r="T355" s="340">
        <v>0</v>
      </c>
      <c r="U355" s="340">
        <v>0</v>
      </c>
      <c r="V355" s="340">
        <v>0</v>
      </c>
      <c r="W355" s="340">
        <v>0</v>
      </c>
      <c r="X355" s="343">
        <v>0</v>
      </c>
      <c r="Y355" s="344">
        <f t="shared" si="33"/>
        <v>0</v>
      </c>
      <c r="Z355" s="12">
        <f t="shared" si="33"/>
        <v>0</v>
      </c>
      <c r="AA355" s="12">
        <f t="shared" si="33"/>
        <v>0</v>
      </c>
      <c r="AB355" s="12">
        <f t="shared" si="33"/>
        <v>0</v>
      </c>
      <c r="AC355" s="12">
        <f t="shared" si="32"/>
        <v>0</v>
      </c>
      <c r="AD355" s="15">
        <f t="shared" si="32"/>
        <v>0</v>
      </c>
      <c r="AE355" s="12">
        <f t="shared" si="32"/>
        <v>0</v>
      </c>
      <c r="AF355" s="12">
        <f t="shared" si="31"/>
        <v>0</v>
      </c>
      <c r="AG355" s="12">
        <f t="shared" si="31"/>
        <v>0</v>
      </c>
      <c r="AH355" s="12">
        <f t="shared" si="31"/>
        <v>0</v>
      </c>
      <c r="AI355" s="12">
        <f t="shared" si="31"/>
        <v>0</v>
      </c>
      <c r="AJ355" s="12">
        <f t="shared" si="31"/>
        <v>0</v>
      </c>
      <c r="AK355" s="15">
        <f t="shared" si="30"/>
        <v>0</v>
      </c>
      <c r="AL355" s="343">
        <f t="shared" si="30"/>
        <v>0</v>
      </c>
    </row>
    <row r="356" spans="1:38" s="185" customFormat="1" ht="12.75" customHeight="1" x14ac:dyDescent="0.25">
      <c r="A356" s="348">
        <v>1323</v>
      </c>
      <c r="B356" s="338">
        <v>348</v>
      </c>
      <c r="C356" s="239" t="s">
        <v>1545</v>
      </c>
      <c r="D356" s="247">
        <v>0</v>
      </c>
      <c r="E356" s="138">
        <v>0</v>
      </c>
      <c r="F356" s="138">
        <v>0</v>
      </c>
      <c r="G356" s="138">
        <v>0</v>
      </c>
      <c r="H356" s="138">
        <v>0</v>
      </c>
      <c r="I356" s="138">
        <v>0</v>
      </c>
      <c r="J356" s="339">
        <v>0</v>
      </c>
      <c r="K356" s="339">
        <v>0</v>
      </c>
      <c r="L356" s="340">
        <v>0</v>
      </c>
      <c r="M356" s="340">
        <v>0</v>
      </c>
      <c r="N356" s="340">
        <v>0</v>
      </c>
      <c r="O356" s="340">
        <v>0</v>
      </c>
      <c r="P356" s="144">
        <v>0</v>
      </c>
      <c r="Q356" s="341">
        <v>0</v>
      </c>
      <c r="R356" s="342">
        <v>0</v>
      </c>
      <c r="S356" s="340">
        <v>0</v>
      </c>
      <c r="T356" s="340">
        <v>0</v>
      </c>
      <c r="U356" s="340">
        <v>0</v>
      </c>
      <c r="V356" s="340">
        <v>0</v>
      </c>
      <c r="W356" s="340">
        <v>0</v>
      </c>
      <c r="X356" s="343">
        <v>0</v>
      </c>
      <c r="Y356" s="344">
        <f t="shared" si="33"/>
        <v>0</v>
      </c>
      <c r="Z356" s="12">
        <f t="shared" si="33"/>
        <v>0</v>
      </c>
      <c r="AA356" s="12">
        <f t="shared" si="33"/>
        <v>0</v>
      </c>
      <c r="AB356" s="12">
        <f t="shared" si="33"/>
        <v>0</v>
      </c>
      <c r="AC356" s="12">
        <f t="shared" si="32"/>
        <v>0</v>
      </c>
      <c r="AD356" s="15">
        <f t="shared" si="32"/>
        <v>0</v>
      </c>
      <c r="AE356" s="12">
        <f t="shared" si="32"/>
        <v>0</v>
      </c>
      <c r="AF356" s="12">
        <f t="shared" si="31"/>
        <v>0</v>
      </c>
      <c r="AG356" s="12">
        <f t="shared" si="31"/>
        <v>0</v>
      </c>
      <c r="AH356" s="12">
        <f t="shared" si="31"/>
        <v>0</v>
      </c>
      <c r="AI356" s="12">
        <f t="shared" si="31"/>
        <v>0</v>
      </c>
      <c r="AJ356" s="12">
        <f t="shared" si="31"/>
        <v>0</v>
      </c>
      <c r="AK356" s="15">
        <f t="shared" si="30"/>
        <v>0</v>
      </c>
      <c r="AL356" s="343">
        <f t="shared" si="30"/>
        <v>0</v>
      </c>
    </row>
    <row r="357" spans="1:38" s="185" customFormat="1" ht="12.75" customHeight="1" x14ac:dyDescent="0.25">
      <c r="A357" s="348">
        <v>1324</v>
      </c>
      <c r="B357" s="338">
        <v>349</v>
      </c>
      <c r="C357" s="239" t="s">
        <v>1546</v>
      </c>
      <c r="D357" s="247">
        <v>0</v>
      </c>
      <c r="E357" s="138">
        <v>0</v>
      </c>
      <c r="F357" s="138">
        <v>0</v>
      </c>
      <c r="G357" s="138">
        <v>0</v>
      </c>
      <c r="H357" s="138">
        <v>0</v>
      </c>
      <c r="I357" s="138">
        <v>0</v>
      </c>
      <c r="J357" s="339">
        <v>0</v>
      </c>
      <c r="K357" s="339">
        <v>0</v>
      </c>
      <c r="L357" s="340">
        <v>0</v>
      </c>
      <c r="M357" s="340">
        <v>0</v>
      </c>
      <c r="N357" s="340">
        <v>0</v>
      </c>
      <c r="O357" s="340">
        <v>0</v>
      </c>
      <c r="P357" s="144">
        <v>0</v>
      </c>
      <c r="Q357" s="341">
        <v>0</v>
      </c>
      <c r="R357" s="342">
        <v>0</v>
      </c>
      <c r="S357" s="340">
        <v>0</v>
      </c>
      <c r="T357" s="340">
        <v>0</v>
      </c>
      <c r="U357" s="340">
        <v>0</v>
      </c>
      <c r="V357" s="340">
        <v>0</v>
      </c>
      <c r="W357" s="340">
        <v>0</v>
      </c>
      <c r="X357" s="343">
        <v>0</v>
      </c>
      <c r="Y357" s="344">
        <f t="shared" si="33"/>
        <v>0</v>
      </c>
      <c r="Z357" s="12">
        <f t="shared" si="33"/>
        <v>0</v>
      </c>
      <c r="AA357" s="12">
        <f t="shared" si="33"/>
        <v>0</v>
      </c>
      <c r="AB357" s="12">
        <f t="shared" si="33"/>
        <v>0</v>
      </c>
      <c r="AC357" s="12">
        <f t="shared" si="32"/>
        <v>0</v>
      </c>
      <c r="AD357" s="15">
        <f t="shared" si="32"/>
        <v>0</v>
      </c>
      <c r="AE357" s="12">
        <f t="shared" si="32"/>
        <v>0</v>
      </c>
      <c r="AF357" s="12">
        <f t="shared" si="31"/>
        <v>0</v>
      </c>
      <c r="AG357" s="12">
        <f t="shared" si="31"/>
        <v>0</v>
      </c>
      <c r="AH357" s="12">
        <f t="shared" si="31"/>
        <v>0</v>
      </c>
      <c r="AI357" s="12">
        <f t="shared" si="31"/>
        <v>0</v>
      </c>
      <c r="AJ357" s="12">
        <f t="shared" si="31"/>
        <v>0</v>
      </c>
      <c r="AK357" s="15">
        <f t="shared" si="30"/>
        <v>0</v>
      </c>
      <c r="AL357" s="343">
        <f t="shared" si="30"/>
        <v>0</v>
      </c>
    </row>
    <row r="358" spans="1:38" s="185" customFormat="1" ht="12.75" customHeight="1" x14ac:dyDescent="0.25">
      <c r="A358" s="348">
        <v>1325</v>
      </c>
      <c r="B358" s="338">
        <v>350</v>
      </c>
      <c r="C358" s="239" t="s">
        <v>1547</v>
      </c>
      <c r="D358" s="247">
        <v>0</v>
      </c>
      <c r="E358" s="138">
        <v>0</v>
      </c>
      <c r="F358" s="138">
        <v>0</v>
      </c>
      <c r="G358" s="138">
        <v>0</v>
      </c>
      <c r="H358" s="138">
        <v>0</v>
      </c>
      <c r="I358" s="138">
        <v>0</v>
      </c>
      <c r="J358" s="339">
        <v>0</v>
      </c>
      <c r="K358" s="339">
        <v>0</v>
      </c>
      <c r="L358" s="340">
        <v>0</v>
      </c>
      <c r="M358" s="340">
        <v>0</v>
      </c>
      <c r="N358" s="340">
        <v>0</v>
      </c>
      <c r="O358" s="340">
        <v>0</v>
      </c>
      <c r="P358" s="144">
        <v>0</v>
      </c>
      <c r="Q358" s="341">
        <v>0</v>
      </c>
      <c r="R358" s="342">
        <v>0</v>
      </c>
      <c r="S358" s="340">
        <v>0</v>
      </c>
      <c r="T358" s="340">
        <v>0</v>
      </c>
      <c r="U358" s="340">
        <v>0</v>
      </c>
      <c r="V358" s="340">
        <v>0</v>
      </c>
      <c r="W358" s="340">
        <v>0</v>
      </c>
      <c r="X358" s="343">
        <v>0</v>
      </c>
      <c r="Y358" s="344">
        <f t="shared" si="33"/>
        <v>0</v>
      </c>
      <c r="Z358" s="12">
        <f t="shared" si="33"/>
        <v>0</v>
      </c>
      <c r="AA358" s="12">
        <f t="shared" si="33"/>
        <v>0</v>
      </c>
      <c r="AB358" s="12">
        <f t="shared" si="33"/>
        <v>0</v>
      </c>
      <c r="AC358" s="12">
        <f t="shared" si="32"/>
        <v>0</v>
      </c>
      <c r="AD358" s="15">
        <f t="shared" si="32"/>
        <v>0</v>
      </c>
      <c r="AE358" s="12">
        <f t="shared" si="32"/>
        <v>0</v>
      </c>
      <c r="AF358" s="12">
        <f t="shared" si="31"/>
        <v>0</v>
      </c>
      <c r="AG358" s="12">
        <f t="shared" si="31"/>
        <v>0</v>
      </c>
      <c r="AH358" s="12">
        <f t="shared" si="31"/>
        <v>0</v>
      </c>
      <c r="AI358" s="12">
        <f t="shared" si="31"/>
        <v>0</v>
      </c>
      <c r="AJ358" s="12">
        <f t="shared" si="31"/>
        <v>0</v>
      </c>
      <c r="AK358" s="15">
        <f t="shared" si="30"/>
        <v>0</v>
      </c>
      <c r="AL358" s="343">
        <f t="shared" si="30"/>
        <v>0</v>
      </c>
    </row>
    <row r="359" spans="1:38" s="185" customFormat="1" ht="12.75" customHeight="1" x14ac:dyDescent="0.25">
      <c r="A359" s="348">
        <v>1326</v>
      </c>
      <c r="B359" s="338">
        <v>351</v>
      </c>
      <c r="C359" s="239" t="s">
        <v>1548</v>
      </c>
      <c r="D359" s="247">
        <v>0</v>
      </c>
      <c r="E359" s="138">
        <v>0</v>
      </c>
      <c r="F359" s="138">
        <v>0</v>
      </c>
      <c r="G359" s="138">
        <v>0</v>
      </c>
      <c r="H359" s="138">
        <v>0</v>
      </c>
      <c r="I359" s="138">
        <v>0</v>
      </c>
      <c r="J359" s="339">
        <v>0</v>
      </c>
      <c r="K359" s="339">
        <v>0</v>
      </c>
      <c r="L359" s="340">
        <v>0</v>
      </c>
      <c r="M359" s="340">
        <v>0</v>
      </c>
      <c r="N359" s="340">
        <v>0</v>
      </c>
      <c r="O359" s="340">
        <v>0</v>
      </c>
      <c r="P359" s="144">
        <v>0</v>
      </c>
      <c r="Q359" s="341">
        <v>0</v>
      </c>
      <c r="R359" s="342">
        <v>0</v>
      </c>
      <c r="S359" s="340">
        <v>0</v>
      </c>
      <c r="T359" s="340">
        <v>0</v>
      </c>
      <c r="U359" s="340">
        <v>0</v>
      </c>
      <c r="V359" s="340">
        <v>0</v>
      </c>
      <c r="W359" s="340">
        <v>0</v>
      </c>
      <c r="X359" s="343">
        <v>0</v>
      </c>
      <c r="Y359" s="344">
        <f t="shared" si="33"/>
        <v>0</v>
      </c>
      <c r="Z359" s="12">
        <f t="shared" si="33"/>
        <v>0</v>
      </c>
      <c r="AA359" s="12">
        <f t="shared" si="33"/>
        <v>0</v>
      </c>
      <c r="AB359" s="12">
        <f t="shared" si="33"/>
        <v>0</v>
      </c>
      <c r="AC359" s="12">
        <f t="shared" si="32"/>
        <v>0</v>
      </c>
      <c r="AD359" s="15">
        <f t="shared" si="32"/>
        <v>0</v>
      </c>
      <c r="AE359" s="12">
        <f t="shared" si="32"/>
        <v>0</v>
      </c>
      <c r="AF359" s="12">
        <f t="shared" si="31"/>
        <v>0</v>
      </c>
      <c r="AG359" s="12">
        <f t="shared" si="31"/>
        <v>0</v>
      </c>
      <c r="AH359" s="12">
        <f t="shared" si="31"/>
        <v>0</v>
      </c>
      <c r="AI359" s="12">
        <f t="shared" si="31"/>
        <v>0</v>
      </c>
      <c r="AJ359" s="12">
        <f t="shared" si="31"/>
        <v>0</v>
      </c>
      <c r="AK359" s="15">
        <f t="shared" si="30"/>
        <v>0</v>
      </c>
      <c r="AL359" s="343">
        <f t="shared" si="30"/>
        <v>0</v>
      </c>
    </row>
    <row r="360" spans="1:38" s="185" customFormat="1" ht="12.75" customHeight="1" x14ac:dyDescent="0.25">
      <c r="A360" s="348">
        <v>1327</v>
      </c>
      <c r="B360" s="338">
        <v>352</v>
      </c>
      <c r="C360" s="239" t="s">
        <v>1549</v>
      </c>
      <c r="D360" s="247">
        <v>0</v>
      </c>
      <c r="E360" s="138">
        <v>0</v>
      </c>
      <c r="F360" s="138">
        <v>0</v>
      </c>
      <c r="G360" s="138">
        <v>0</v>
      </c>
      <c r="H360" s="138">
        <v>0</v>
      </c>
      <c r="I360" s="138">
        <v>0</v>
      </c>
      <c r="J360" s="339">
        <v>0</v>
      </c>
      <c r="K360" s="339">
        <v>0</v>
      </c>
      <c r="L360" s="340">
        <v>0</v>
      </c>
      <c r="M360" s="340">
        <v>0</v>
      </c>
      <c r="N360" s="340">
        <v>0</v>
      </c>
      <c r="O360" s="340">
        <v>0</v>
      </c>
      <c r="P360" s="144">
        <v>0</v>
      </c>
      <c r="Q360" s="341">
        <v>0</v>
      </c>
      <c r="R360" s="342">
        <v>0</v>
      </c>
      <c r="S360" s="340">
        <v>0</v>
      </c>
      <c r="T360" s="340">
        <v>0</v>
      </c>
      <c r="U360" s="340">
        <v>0</v>
      </c>
      <c r="V360" s="340">
        <v>0</v>
      </c>
      <c r="W360" s="340">
        <v>0</v>
      </c>
      <c r="X360" s="343">
        <v>0</v>
      </c>
      <c r="Y360" s="344">
        <f t="shared" si="33"/>
        <v>0</v>
      </c>
      <c r="Z360" s="12">
        <f t="shared" si="33"/>
        <v>0</v>
      </c>
      <c r="AA360" s="12">
        <f t="shared" si="33"/>
        <v>0</v>
      </c>
      <c r="AB360" s="12">
        <f t="shared" si="33"/>
        <v>0</v>
      </c>
      <c r="AC360" s="12">
        <f t="shared" si="32"/>
        <v>0</v>
      </c>
      <c r="AD360" s="15">
        <f t="shared" si="32"/>
        <v>0</v>
      </c>
      <c r="AE360" s="12">
        <f t="shared" si="32"/>
        <v>0</v>
      </c>
      <c r="AF360" s="12">
        <f t="shared" si="31"/>
        <v>0</v>
      </c>
      <c r="AG360" s="12">
        <f t="shared" si="31"/>
        <v>0</v>
      </c>
      <c r="AH360" s="12">
        <f t="shared" si="31"/>
        <v>0</v>
      </c>
      <c r="AI360" s="12">
        <f t="shared" si="31"/>
        <v>0</v>
      </c>
      <c r="AJ360" s="12">
        <f t="shared" si="31"/>
        <v>0</v>
      </c>
      <c r="AK360" s="15">
        <f t="shared" si="30"/>
        <v>0</v>
      </c>
      <c r="AL360" s="343">
        <f t="shared" si="30"/>
        <v>0</v>
      </c>
    </row>
    <row r="361" spans="1:38" s="185" customFormat="1" ht="12.75" customHeight="1" x14ac:dyDescent="0.25">
      <c r="A361" s="348">
        <v>1328</v>
      </c>
      <c r="B361" s="338">
        <v>353</v>
      </c>
      <c r="C361" s="239" t="s">
        <v>1550</v>
      </c>
      <c r="D361" s="247">
        <v>51.3</v>
      </c>
      <c r="E361" s="138">
        <v>0</v>
      </c>
      <c r="F361" s="138">
        <v>0</v>
      </c>
      <c r="G361" s="138">
        <v>0</v>
      </c>
      <c r="H361" s="138">
        <v>0</v>
      </c>
      <c r="I361" s="138">
        <v>51.3</v>
      </c>
      <c r="J361" s="339">
        <v>0</v>
      </c>
      <c r="K361" s="339">
        <v>51.3</v>
      </c>
      <c r="L361" s="340">
        <v>0</v>
      </c>
      <c r="M361" s="340">
        <v>0</v>
      </c>
      <c r="N361" s="340">
        <v>0</v>
      </c>
      <c r="O361" s="340">
        <v>0</v>
      </c>
      <c r="P361" s="144">
        <v>51.3</v>
      </c>
      <c r="Q361" s="341">
        <v>0</v>
      </c>
      <c r="R361" s="342">
        <v>0</v>
      </c>
      <c r="S361" s="340">
        <v>0</v>
      </c>
      <c r="T361" s="340">
        <v>0</v>
      </c>
      <c r="U361" s="340">
        <v>0</v>
      </c>
      <c r="V361" s="340">
        <v>0</v>
      </c>
      <c r="W361" s="340">
        <v>0</v>
      </c>
      <c r="X361" s="343">
        <v>0</v>
      </c>
      <c r="Y361" s="344">
        <f t="shared" si="33"/>
        <v>-51.3</v>
      </c>
      <c r="Z361" s="12">
        <f t="shared" si="33"/>
        <v>0</v>
      </c>
      <c r="AA361" s="12">
        <f t="shared" si="33"/>
        <v>0</v>
      </c>
      <c r="AB361" s="12">
        <f t="shared" si="33"/>
        <v>0</v>
      </c>
      <c r="AC361" s="12">
        <f t="shared" si="32"/>
        <v>0</v>
      </c>
      <c r="AD361" s="15">
        <f t="shared" si="32"/>
        <v>-51.3</v>
      </c>
      <c r="AE361" s="12">
        <f t="shared" si="32"/>
        <v>0</v>
      </c>
      <c r="AF361" s="12">
        <f t="shared" si="31"/>
        <v>0</v>
      </c>
      <c r="AG361" s="12">
        <f t="shared" si="31"/>
        <v>0</v>
      </c>
      <c r="AH361" s="12">
        <f t="shared" si="31"/>
        <v>0</v>
      </c>
      <c r="AI361" s="12">
        <f t="shared" si="31"/>
        <v>0</v>
      </c>
      <c r="AJ361" s="12">
        <f t="shared" si="31"/>
        <v>0</v>
      </c>
      <c r="AK361" s="15">
        <f t="shared" si="30"/>
        <v>0</v>
      </c>
      <c r="AL361" s="343">
        <f t="shared" si="30"/>
        <v>0</v>
      </c>
    </row>
    <row r="362" spans="1:38" s="185" customFormat="1" ht="12.75" customHeight="1" x14ac:dyDescent="0.25">
      <c r="A362" s="348">
        <v>1329</v>
      </c>
      <c r="B362" s="338">
        <v>354</v>
      </c>
      <c r="C362" s="239" t="s">
        <v>1551</v>
      </c>
      <c r="D362" s="247">
        <v>50</v>
      </c>
      <c r="E362" s="138">
        <v>0</v>
      </c>
      <c r="F362" s="138">
        <v>0</v>
      </c>
      <c r="G362" s="138">
        <v>0</v>
      </c>
      <c r="H362" s="138">
        <v>0</v>
      </c>
      <c r="I362" s="138">
        <v>50</v>
      </c>
      <c r="J362" s="339">
        <v>0</v>
      </c>
      <c r="K362" s="339">
        <v>52.2</v>
      </c>
      <c r="L362" s="340">
        <v>0</v>
      </c>
      <c r="M362" s="340">
        <v>0</v>
      </c>
      <c r="N362" s="340">
        <v>0</v>
      </c>
      <c r="O362" s="340">
        <v>0</v>
      </c>
      <c r="P362" s="144">
        <v>52.2</v>
      </c>
      <c r="Q362" s="341">
        <v>0</v>
      </c>
      <c r="R362" s="342">
        <v>49.334299999999999</v>
      </c>
      <c r="S362" s="340">
        <v>0</v>
      </c>
      <c r="T362" s="340">
        <v>0</v>
      </c>
      <c r="U362" s="340">
        <v>0</v>
      </c>
      <c r="V362" s="340">
        <v>0</v>
      </c>
      <c r="W362" s="340">
        <v>49.334299999999999</v>
      </c>
      <c r="X362" s="343">
        <v>0</v>
      </c>
      <c r="Y362" s="344">
        <f t="shared" si="33"/>
        <v>-2.8657000000000039</v>
      </c>
      <c r="Z362" s="12">
        <f t="shared" si="33"/>
        <v>0</v>
      </c>
      <c r="AA362" s="12">
        <f t="shared" si="33"/>
        <v>0</v>
      </c>
      <c r="AB362" s="12">
        <f t="shared" si="33"/>
        <v>0</v>
      </c>
      <c r="AC362" s="12">
        <f t="shared" si="32"/>
        <v>0</v>
      </c>
      <c r="AD362" s="15">
        <f t="shared" si="32"/>
        <v>-2.8657000000000039</v>
      </c>
      <c r="AE362" s="12">
        <f t="shared" si="32"/>
        <v>0</v>
      </c>
      <c r="AF362" s="12">
        <f t="shared" si="31"/>
        <v>94.510153256704982</v>
      </c>
      <c r="AG362" s="12">
        <f t="shared" si="31"/>
        <v>0</v>
      </c>
      <c r="AH362" s="12">
        <f t="shared" si="31"/>
        <v>0</v>
      </c>
      <c r="AI362" s="12">
        <f t="shared" si="31"/>
        <v>0</v>
      </c>
      <c r="AJ362" s="12">
        <f t="shared" si="31"/>
        <v>0</v>
      </c>
      <c r="AK362" s="15">
        <f t="shared" si="30"/>
        <v>94.510153256704982</v>
      </c>
      <c r="AL362" s="343">
        <f t="shared" si="30"/>
        <v>0</v>
      </c>
    </row>
    <row r="363" spans="1:38" s="185" customFormat="1" ht="12.75" customHeight="1" x14ac:dyDescent="0.25">
      <c r="A363" s="348">
        <v>1330</v>
      </c>
      <c r="B363" s="338">
        <v>355</v>
      </c>
      <c r="C363" s="239" t="s">
        <v>1552</v>
      </c>
      <c r="D363" s="247">
        <v>0</v>
      </c>
      <c r="E363" s="138">
        <v>0</v>
      </c>
      <c r="F363" s="138">
        <v>0</v>
      </c>
      <c r="G363" s="138">
        <v>0</v>
      </c>
      <c r="H363" s="138">
        <v>0</v>
      </c>
      <c r="I363" s="138">
        <v>0</v>
      </c>
      <c r="J363" s="339">
        <v>0</v>
      </c>
      <c r="K363" s="339">
        <v>0</v>
      </c>
      <c r="L363" s="340">
        <v>0</v>
      </c>
      <c r="M363" s="340">
        <v>0</v>
      </c>
      <c r="N363" s="340">
        <v>0</v>
      </c>
      <c r="O363" s="340">
        <v>0</v>
      </c>
      <c r="P363" s="144">
        <v>0</v>
      </c>
      <c r="Q363" s="341">
        <v>0</v>
      </c>
      <c r="R363" s="342">
        <v>0</v>
      </c>
      <c r="S363" s="340">
        <v>0</v>
      </c>
      <c r="T363" s="340">
        <v>0</v>
      </c>
      <c r="U363" s="340">
        <v>0</v>
      </c>
      <c r="V363" s="340">
        <v>0</v>
      </c>
      <c r="W363" s="340">
        <v>0</v>
      </c>
      <c r="X363" s="343">
        <v>0</v>
      </c>
      <c r="Y363" s="344">
        <f t="shared" si="33"/>
        <v>0</v>
      </c>
      <c r="Z363" s="12">
        <f t="shared" si="33"/>
        <v>0</v>
      </c>
      <c r="AA363" s="12">
        <f t="shared" si="33"/>
        <v>0</v>
      </c>
      <c r="AB363" s="12">
        <f t="shared" si="33"/>
        <v>0</v>
      </c>
      <c r="AC363" s="12">
        <f t="shared" si="32"/>
        <v>0</v>
      </c>
      <c r="AD363" s="15">
        <f t="shared" si="32"/>
        <v>0</v>
      </c>
      <c r="AE363" s="12">
        <f t="shared" si="32"/>
        <v>0</v>
      </c>
      <c r="AF363" s="12">
        <f t="shared" si="31"/>
        <v>0</v>
      </c>
      <c r="AG363" s="12">
        <f t="shared" si="31"/>
        <v>0</v>
      </c>
      <c r="AH363" s="12">
        <f t="shared" si="31"/>
        <v>0</v>
      </c>
      <c r="AI363" s="12">
        <f t="shared" si="31"/>
        <v>0</v>
      </c>
      <c r="AJ363" s="12">
        <f t="shared" si="31"/>
        <v>0</v>
      </c>
      <c r="AK363" s="15">
        <f t="shared" si="30"/>
        <v>0</v>
      </c>
      <c r="AL363" s="343">
        <f t="shared" si="30"/>
        <v>0</v>
      </c>
    </row>
    <row r="364" spans="1:38" s="185" customFormat="1" ht="12.75" customHeight="1" x14ac:dyDescent="0.25">
      <c r="A364" s="348">
        <v>1331</v>
      </c>
      <c r="B364" s="338">
        <v>356</v>
      </c>
      <c r="C364" s="239" t="s">
        <v>1553</v>
      </c>
      <c r="D364" s="247">
        <v>0</v>
      </c>
      <c r="E364" s="138">
        <v>0</v>
      </c>
      <c r="F364" s="138">
        <v>0</v>
      </c>
      <c r="G364" s="138">
        <v>0</v>
      </c>
      <c r="H364" s="138">
        <v>0</v>
      </c>
      <c r="I364" s="138">
        <v>0</v>
      </c>
      <c r="J364" s="339">
        <v>0</v>
      </c>
      <c r="K364" s="339">
        <v>0</v>
      </c>
      <c r="L364" s="340">
        <v>0</v>
      </c>
      <c r="M364" s="340">
        <v>0</v>
      </c>
      <c r="N364" s="340">
        <v>0</v>
      </c>
      <c r="O364" s="340">
        <v>0</v>
      </c>
      <c r="P364" s="144">
        <v>0</v>
      </c>
      <c r="Q364" s="341">
        <v>0</v>
      </c>
      <c r="R364" s="342">
        <v>0</v>
      </c>
      <c r="S364" s="340">
        <v>0</v>
      </c>
      <c r="T364" s="340">
        <v>0</v>
      </c>
      <c r="U364" s="340">
        <v>0</v>
      </c>
      <c r="V364" s="340">
        <v>0</v>
      </c>
      <c r="W364" s="340">
        <v>0</v>
      </c>
      <c r="X364" s="343">
        <v>0</v>
      </c>
      <c r="Y364" s="344">
        <f t="shared" si="33"/>
        <v>0</v>
      </c>
      <c r="Z364" s="12">
        <f t="shared" si="33"/>
        <v>0</v>
      </c>
      <c r="AA364" s="12">
        <f t="shared" si="33"/>
        <v>0</v>
      </c>
      <c r="AB364" s="12">
        <f t="shared" si="33"/>
        <v>0</v>
      </c>
      <c r="AC364" s="12">
        <f t="shared" si="32"/>
        <v>0</v>
      </c>
      <c r="AD364" s="15">
        <f t="shared" si="32"/>
        <v>0</v>
      </c>
      <c r="AE364" s="12">
        <f t="shared" si="32"/>
        <v>0</v>
      </c>
      <c r="AF364" s="12">
        <f t="shared" si="31"/>
        <v>0</v>
      </c>
      <c r="AG364" s="12">
        <f t="shared" si="31"/>
        <v>0</v>
      </c>
      <c r="AH364" s="12">
        <f t="shared" si="31"/>
        <v>0</v>
      </c>
      <c r="AI364" s="12">
        <f t="shared" si="31"/>
        <v>0</v>
      </c>
      <c r="AJ364" s="12">
        <f t="shared" si="31"/>
        <v>0</v>
      </c>
      <c r="AK364" s="15">
        <f t="shared" si="30"/>
        <v>0</v>
      </c>
      <c r="AL364" s="343">
        <f t="shared" si="30"/>
        <v>0</v>
      </c>
    </row>
    <row r="365" spans="1:38" s="185" customFormat="1" ht="12.75" customHeight="1" x14ac:dyDescent="0.25">
      <c r="A365" s="348">
        <v>1332</v>
      </c>
      <c r="B365" s="338">
        <v>357</v>
      </c>
      <c r="C365" s="239" t="s">
        <v>1554</v>
      </c>
      <c r="D365" s="247">
        <v>0</v>
      </c>
      <c r="E365" s="138">
        <v>0</v>
      </c>
      <c r="F365" s="138">
        <v>0</v>
      </c>
      <c r="G365" s="138">
        <v>0</v>
      </c>
      <c r="H365" s="138">
        <v>0</v>
      </c>
      <c r="I365" s="138">
        <v>0</v>
      </c>
      <c r="J365" s="339">
        <v>0</v>
      </c>
      <c r="K365" s="339">
        <v>0</v>
      </c>
      <c r="L365" s="340">
        <v>0</v>
      </c>
      <c r="M365" s="340">
        <v>0</v>
      </c>
      <c r="N365" s="340">
        <v>0</v>
      </c>
      <c r="O365" s="340">
        <v>0</v>
      </c>
      <c r="P365" s="144">
        <v>0</v>
      </c>
      <c r="Q365" s="341">
        <v>0</v>
      </c>
      <c r="R365" s="342">
        <v>0</v>
      </c>
      <c r="S365" s="340">
        <v>0</v>
      </c>
      <c r="T365" s="340">
        <v>0</v>
      </c>
      <c r="U365" s="340">
        <v>0</v>
      </c>
      <c r="V365" s="340">
        <v>0</v>
      </c>
      <c r="W365" s="340">
        <v>0</v>
      </c>
      <c r="X365" s="343">
        <v>0</v>
      </c>
      <c r="Y365" s="344">
        <f t="shared" si="33"/>
        <v>0</v>
      </c>
      <c r="Z365" s="12">
        <f t="shared" si="33"/>
        <v>0</v>
      </c>
      <c r="AA365" s="12">
        <f t="shared" si="33"/>
        <v>0</v>
      </c>
      <c r="AB365" s="12">
        <f t="shared" si="33"/>
        <v>0</v>
      </c>
      <c r="AC365" s="12">
        <f t="shared" si="32"/>
        <v>0</v>
      </c>
      <c r="AD365" s="15">
        <f t="shared" si="32"/>
        <v>0</v>
      </c>
      <c r="AE365" s="12">
        <f t="shared" si="32"/>
        <v>0</v>
      </c>
      <c r="AF365" s="12">
        <f t="shared" si="31"/>
        <v>0</v>
      </c>
      <c r="AG365" s="12">
        <f t="shared" si="31"/>
        <v>0</v>
      </c>
      <c r="AH365" s="12">
        <f t="shared" si="31"/>
        <v>0</v>
      </c>
      <c r="AI365" s="12">
        <f t="shared" si="31"/>
        <v>0</v>
      </c>
      <c r="AJ365" s="12">
        <f t="shared" si="31"/>
        <v>0</v>
      </c>
      <c r="AK365" s="15">
        <f t="shared" si="30"/>
        <v>0</v>
      </c>
      <c r="AL365" s="343">
        <f t="shared" si="30"/>
        <v>0</v>
      </c>
    </row>
    <row r="366" spans="1:38" s="185" customFormat="1" ht="12.75" customHeight="1" x14ac:dyDescent="0.25">
      <c r="A366" s="348">
        <v>1333</v>
      </c>
      <c r="B366" s="338">
        <v>358</v>
      </c>
      <c r="C366" s="239" t="s">
        <v>1555</v>
      </c>
      <c r="D366" s="247">
        <v>0</v>
      </c>
      <c r="E366" s="138">
        <v>0</v>
      </c>
      <c r="F366" s="138">
        <v>0</v>
      </c>
      <c r="G366" s="138">
        <v>0</v>
      </c>
      <c r="H366" s="138">
        <v>0</v>
      </c>
      <c r="I366" s="138">
        <v>0</v>
      </c>
      <c r="J366" s="339">
        <v>0</v>
      </c>
      <c r="K366" s="339">
        <v>0</v>
      </c>
      <c r="L366" s="340">
        <v>0</v>
      </c>
      <c r="M366" s="340">
        <v>0</v>
      </c>
      <c r="N366" s="340">
        <v>0</v>
      </c>
      <c r="O366" s="340">
        <v>0</v>
      </c>
      <c r="P366" s="144">
        <v>0</v>
      </c>
      <c r="Q366" s="341">
        <v>0</v>
      </c>
      <c r="R366" s="342">
        <v>0</v>
      </c>
      <c r="S366" s="340">
        <v>0</v>
      </c>
      <c r="T366" s="340">
        <v>0</v>
      </c>
      <c r="U366" s="340">
        <v>0</v>
      </c>
      <c r="V366" s="340">
        <v>0</v>
      </c>
      <c r="W366" s="340">
        <v>0</v>
      </c>
      <c r="X366" s="343">
        <v>0</v>
      </c>
      <c r="Y366" s="344">
        <f t="shared" si="33"/>
        <v>0</v>
      </c>
      <c r="Z366" s="12">
        <f t="shared" si="33"/>
        <v>0</v>
      </c>
      <c r="AA366" s="12">
        <f t="shared" si="33"/>
        <v>0</v>
      </c>
      <c r="AB366" s="12">
        <f t="shared" si="33"/>
        <v>0</v>
      </c>
      <c r="AC366" s="12">
        <f t="shared" si="32"/>
        <v>0</v>
      </c>
      <c r="AD366" s="15">
        <f t="shared" si="32"/>
        <v>0</v>
      </c>
      <c r="AE366" s="12">
        <f t="shared" si="32"/>
        <v>0</v>
      </c>
      <c r="AF366" s="12">
        <f t="shared" si="31"/>
        <v>0</v>
      </c>
      <c r="AG366" s="12">
        <f t="shared" si="31"/>
        <v>0</v>
      </c>
      <c r="AH366" s="12">
        <f t="shared" si="31"/>
        <v>0</v>
      </c>
      <c r="AI366" s="12">
        <f t="shared" si="31"/>
        <v>0</v>
      </c>
      <c r="AJ366" s="12">
        <f t="shared" si="31"/>
        <v>0</v>
      </c>
      <c r="AK366" s="15">
        <f t="shared" si="30"/>
        <v>0</v>
      </c>
      <c r="AL366" s="343">
        <f t="shared" si="30"/>
        <v>0</v>
      </c>
    </row>
    <row r="367" spans="1:38" s="185" customFormat="1" ht="12.75" customHeight="1" x14ac:dyDescent="0.25">
      <c r="A367" s="348">
        <v>1334</v>
      </c>
      <c r="B367" s="338">
        <v>359</v>
      </c>
      <c r="C367" s="239" t="s">
        <v>1556</v>
      </c>
      <c r="D367" s="247">
        <v>0</v>
      </c>
      <c r="E367" s="138">
        <v>0</v>
      </c>
      <c r="F367" s="138">
        <v>0</v>
      </c>
      <c r="G367" s="138">
        <v>0</v>
      </c>
      <c r="H367" s="138">
        <v>0</v>
      </c>
      <c r="I367" s="138">
        <v>0</v>
      </c>
      <c r="J367" s="339">
        <v>0</v>
      </c>
      <c r="K367" s="339">
        <v>0</v>
      </c>
      <c r="L367" s="340">
        <v>0</v>
      </c>
      <c r="M367" s="340">
        <v>0</v>
      </c>
      <c r="N367" s="340">
        <v>0</v>
      </c>
      <c r="O367" s="340">
        <v>0</v>
      </c>
      <c r="P367" s="144">
        <v>0</v>
      </c>
      <c r="Q367" s="341">
        <v>0</v>
      </c>
      <c r="R367" s="342">
        <v>0</v>
      </c>
      <c r="S367" s="340">
        <v>0</v>
      </c>
      <c r="T367" s="340">
        <v>0</v>
      </c>
      <c r="U367" s="340">
        <v>0</v>
      </c>
      <c r="V367" s="340">
        <v>0</v>
      </c>
      <c r="W367" s="340">
        <v>0</v>
      </c>
      <c r="X367" s="343">
        <v>0</v>
      </c>
      <c r="Y367" s="344">
        <f t="shared" si="33"/>
        <v>0</v>
      </c>
      <c r="Z367" s="12">
        <f t="shared" si="33"/>
        <v>0</v>
      </c>
      <c r="AA367" s="12">
        <f t="shared" si="33"/>
        <v>0</v>
      </c>
      <c r="AB367" s="12">
        <f t="shared" si="33"/>
        <v>0</v>
      </c>
      <c r="AC367" s="12">
        <f t="shared" si="32"/>
        <v>0</v>
      </c>
      <c r="AD367" s="15">
        <f t="shared" si="32"/>
        <v>0</v>
      </c>
      <c r="AE367" s="12">
        <f t="shared" si="32"/>
        <v>0</v>
      </c>
      <c r="AF367" s="12">
        <f t="shared" si="31"/>
        <v>0</v>
      </c>
      <c r="AG367" s="12">
        <f t="shared" si="31"/>
        <v>0</v>
      </c>
      <c r="AH367" s="12">
        <f t="shared" si="31"/>
        <v>0</v>
      </c>
      <c r="AI367" s="12">
        <f t="shared" si="31"/>
        <v>0</v>
      </c>
      <c r="AJ367" s="12">
        <f t="shared" si="31"/>
        <v>0</v>
      </c>
      <c r="AK367" s="15">
        <f t="shared" si="30"/>
        <v>0</v>
      </c>
      <c r="AL367" s="343">
        <f t="shared" si="30"/>
        <v>0</v>
      </c>
    </row>
    <row r="368" spans="1:38" s="185" customFormat="1" ht="12.75" customHeight="1" x14ac:dyDescent="0.25">
      <c r="A368" s="348">
        <v>1335</v>
      </c>
      <c r="B368" s="338">
        <v>360</v>
      </c>
      <c r="C368" s="239" t="s">
        <v>1557</v>
      </c>
      <c r="D368" s="247">
        <v>0</v>
      </c>
      <c r="E368" s="138">
        <v>0</v>
      </c>
      <c r="F368" s="138">
        <v>0</v>
      </c>
      <c r="G368" s="138">
        <v>0</v>
      </c>
      <c r="H368" s="138">
        <v>0</v>
      </c>
      <c r="I368" s="138">
        <v>0</v>
      </c>
      <c r="J368" s="339">
        <v>0</v>
      </c>
      <c r="K368" s="339">
        <v>0</v>
      </c>
      <c r="L368" s="340">
        <v>0</v>
      </c>
      <c r="M368" s="340">
        <v>0</v>
      </c>
      <c r="N368" s="340">
        <v>0</v>
      </c>
      <c r="O368" s="340">
        <v>0</v>
      </c>
      <c r="P368" s="144">
        <v>0</v>
      </c>
      <c r="Q368" s="341">
        <v>0</v>
      </c>
      <c r="R368" s="342">
        <v>0</v>
      </c>
      <c r="S368" s="340">
        <v>0</v>
      </c>
      <c r="T368" s="340">
        <v>0</v>
      </c>
      <c r="U368" s="340">
        <v>0</v>
      </c>
      <c r="V368" s="340">
        <v>0</v>
      </c>
      <c r="W368" s="340">
        <v>0</v>
      </c>
      <c r="X368" s="343">
        <v>0</v>
      </c>
      <c r="Y368" s="344">
        <f t="shared" si="33"/>
        <v>0</v>
      </c>
      <c r="Z368" s="12">
        <f t="shared" si="33"/>
        <v>0</v>
      </c>
      <c r="AA368" s="12">
        <f t="shared" si="33"/>
        <v>0</v>
      </c>
      <c r="AB368" s="12">
        <f t="shared" si="33"/>
        <v>0</v>
      </c>
      <c r="AC368" s="12">
        <f t="shared" si="32"/>
        <v>0</v>
      </c>
      <c r="AD368" s="15">
        <f t="shared" si="32"/>
        <v>0</v>
      </c>
      <c r="AE368" s="12">
        <f t="shared" si="32"/>
        <v>0</v>
      </c>
      <c r="AF368" s="12">
        <f t="shared" si="31"/>
        <v>0</v>
      </c>
      <c r="AG368" s="12">
        <f t="shared" si="31"/>
        <v>0</v>
      </c>
      <c r="AH368" s="12">
        <f t="shared" si="31"/>
        <v>0</v>
      </c>
      <c r="AI368" s="12">
        <f t="shared" si="31"/>
        <v>0</v>
      </c>
      <c r="AJ368" s="12">
        <f t="shared" si="31"/>
        <v>0</v>
      </c>
      <c r="AK368" s="15">
        <f t="shared" si="30"/>
        <v>0</v>
      </c>
      <c r="AL368" s="343">
        <f t="shared" si="30"/>
        <v>0</v>
      </c>
    </row>
    <row r="369" spans="1:38" s="185" customFormat="1" ht="12.75" customHeight="1" x14ac:dyDescent="0.25">
      <c r="A369" s="348">
        <v>1336</v>
      </c>
      <c r="B369" s="338">
        <v>361</v>
      </c>
      <c r="C369" s="239" t="s">
        <v>1558</v>
      </c>
      <c r="D369" s="247">
        <v>0</v>
      </c>
      <c r="E369" s="138">
        <v>0</v>
      </c>
      <c r="F369" s="138">
        <v>0</v>
      </c>
      <c r="G369" s="138">
        <v>0</v>
      </c>
      <c r="H369" s="138">
        <v>0</v>
      </c>
      <c r="I369" s="138">
        <v>0</v>
      </c>
      <c r="J369" s="339">
        <v>0</v>
      </c>
      <c r="K369" s="339">
        <v>0</v>
      </c>
      <c r="L369" s="340">
        <v>0</v>
      </c>
      <c r="M369" s="340">
        <v>0</v>
      </c>
      <c r="N369" s="340">
        <v>0</v>
      </c>
      <c r="O369" s="340">
        <v>0</v>
      </c>
      <c r="P369" s="144">
        <v>0</v>
      </c>
      <c r="Q369" s="341">
        <v>0</v>
      </c>
      <c r="R369" s="342">
        <v>0</v>
      </c>
      <c r="S369" s="340">
        <v>0</v>
      </c>
      <c r="T369" s="340">
        <v>0</v>
      </c>
      <c r="U369" s="340">
        <v>0</v>
      </c>
      <c r="V369" s="340">
        <v>0</v>
      </c>
      <c r="W369" s="340">
        <v>0</v>
      </c>
      <c r="X369" s="343">
        <v>0</v>
      </c>
      <c r="Y369" s="344">
        <f t="shared" si="33"/>
        <v>0</v>
      </c>
      <c r="Z369" s="12">
        <f t="shared" si="33"/>
        <v>0</v>
      </c>
      <c r="AA369" s="12">
        <f t="shared" si="33"/>
        <v>0</v>
      </c>
      <c r="AB369" s="12">
        <f t="shared" si="33"/>
        <v>0</v>
      </c>
      <c r="AC369" s="12">
        <f t="shared" si="32"/>
        <v>0</v>
      </c>
      <c r="AD369" s="15">
        <f t="shared" si="32"/>
        <v>0</v>
      </c>
      <c r="AE369" s="12">
        <f t="shared" si="32"/>
        <v>0</v>
      </c>
      <c r="AF369" s="12">
        <f t="shared" si="31"/>
        <v>0</v>
      </c>
      <c r="AG369" s="12">
        <f t="shared" si="31"/>
        <v>0</v>
      </c>
      <c r="AH369" s="12">
        <f t="shared" si="31"/>
        <v>0</v>
      </c>
      <c r="AI369" s="12">
        <f t="shared" si="31"/>
        <v>0</v>
      </c>
      <c r="AJ369" s="12">
        <f t="shared" si="31"/>
        <v>0</v>
      </c>
      <c r="AK369" s="15">
        <f t="shared" si="30"/>
        <v>0</v>
      </c>
      <c r="AL369" s="343">
        <f t="shared" si="30"/>
        <v>0</v>
      </c>
    </row>
    <row r="370" spans="1:38" s="185" customFormat="1" ht="12.75" customHeight="1" x14ac:dyDescent="0.25">
      <c r="A370" s="348">
        <v>1337</v>
      </c>
      <c r="B370" s="338">
        <v>362</v>
      </c>
      <c r="C370" s="239" t="s">
        <v>1559</v>
      </c>
      <c r="D370" s="247">
        <v>0</v>
      </c>
      <c r="E370" s="138">
        <v>0</v>
      </c>
      <c r="F370" s="138">
        <v>0</v>
      </c>
      <c r="G370" s="138">
        <v>0</v>
      </c>
      <c r="H370" s="138">
        <v>0</v>
      </c>
      <c r="I370" s="138">
        <v>0</v>
      </c>
      <c r="J370" s="339">
        <v>0</v>
      </c>
      <c r="K370" s="339">
        <v>0</v>
      </c>
      <c r="L370" s="340">
        <v>0</v>
      </c>
      <c r="M370" s="340">
        <v>0</v>
      </c>
      <c r="N370" s="340">
        <v>0</v>
      </c>
      <c r="O370" s="340">
        <v>0</v>
      </c>
      <c r="P370" s="144">
        <v>0</v>
      </c>
      <c r="Q370" s="341">
        <v>0</v>
      </c>
      <c r="R370" s="342">
        <v>0</v>
      </c>
      <c r="S370" s="340">
        <v>0</v>
      </c>
      <c r="T370" s="340">
        <v>0</v>
      </c>
      <c r="U370" s="340">
        <v>0</v>
      </c>
      <c r="V370" s="340">
        <v>0</v>
      </c>
      <c r="W370" s="340">
        <v>0</v>
      </c>
      <c r="X370" s="343">
        <v>0</v>
      </c>
      <c r="Y370" s="344">
        <f t="shared" si="33"/>
        <v>0</v>
      </c>
      <c r="Z370" s="12">
        <f t="shared" si="33"/>
        <v>0</v>
      </c>
      <c r="AA370" s="12">
        <f t="shared" si="33"/>
        <v>0</v>
      </c>
      <c r="AB370" s="12">
        <f t="shared" si="33"/>
        <v>0</v>
      </c>
      <c r="AC370" s="12">
        <f t="shared" si="32"/>
        <v>0</v>
      </c>
      <c r="AD370" s="15">
        <f t="shared" si="32"/>
        <v>0</v>
      </c>
      <c r="AE370" s="12">
        <f t="shared" si="32"/>
        <v>0</v>
      </c>
      <c r="AF370" s="12">
        <f t="shared" si="31"/>
        <v>0</v>
      </c>
      <c r="AG370" s="12">
        <f t="shared" si="31"/>
        <v>0</v>
      </c>
      <c r="AH370" s="12">
        <f t="shared" si="31"/>
        <v>0</v>
      </c>
      <c r="AI370" s="12">
        <f t="shared" si="31"/>
        <v>0</v>
      </c>
      <c r="AJ370" s="12">
        <f t="shared" si="31"/>
        <v>0</v>
      </c>
      <c r="AK370" s="15">
        <f t="shared" si="30"/>
        <v>0</v>
      </c>
      <c r="AL370" s="343">
        <f t="shared" si="30"/>
        <v>0</v>
      </c>
    </row>
    <row r="371" spans="1:38" s="185" customFormat="1" ht="12.75" customHeight="1" x14ac:dyDescent="0.25">
      <c r="A371" s="348">
        <v>1338</v>
      </c>
      <c r="B371" s="338">
        <v>363</v>
      </c>
      <c r="C371" s="239" t="s">
        <v>1560</v>
      </c>
      <c r="D371" s="247">
        <v>0</v>
      </c>
      <c r="E371" s="138">
        <v>0</v>
      </c>
      <c r="F371" s="138">
        <v>0</v>
      </c>
      <c r="G371" s="138">
        <v>0</v>
      </c>
      <c r="H371" s="138">
        <v>0</v>
      </c>
      <c r="I371" s="138">
        <v>0</v>
      </c>
      <c r="J371" s="339">
        <v>0</v>
      </c>
      <c r="K371" s="339">
        <v>0</v>
      </c>
      <c r="L371" s="340">
        <v>0</v>
      </c>
      <c r="M371" s="340">
        <v>0</v>
      </c>
      <c r="N371" s="340">
        <v>0</v>
      </c>
      <c r="O371" s="340">
        <v>0</v>
      </c>
      <c r="P371" s="144">
        <v>0</v>
      </c>
      <c r="Q371" s="341">
        <v>0</v>
      </c>
      <c r="R371" s="342">
        <v>0</v>
      </c>
      <c r="S371" s="340">
        <v>0</v>
      </c>
      <c r="T371" s="340">
        <v>0</v>
      </c>
      <c r="U371" s="340">
        <v>0</v>
      </c>
      <c r="V371" s="340">
        <v>0</v>
      </c>
      <c r="W371" s="340">
        <v>0</v>
      </c>
      <c r="X371" s="343">
        <v>0</v>
      </c>
      <c r="Y371" s="344">
        <f t="shared" si="33"/>
        <v>0</v>
      </c>
      <c r="Z371" s="12">
        <f t="shared" si="33"/>
        <v>0</v>
      </c>
      <c r="AA371" s="12">
        <f t="shared" si="33"/>
        <v>0</v>
      </c>
      <c r="AB371" s="12">
        <f t="shared" si="33"/>
        <v>0</v>
      </c>
      <c r="AC371" s="12">
        <f t="shared" si="32"/>
        <v>0</v>
      </c>
      <c r="AD371" s="15">
        <f t="shared" si="32"/>
        <v>0</v>
      </c>
      <c r="AE371" s="12">
        <f t="shared" si="32"/>
        <v>0</v>
      </c>
      <c r="AF371" s="12">
        <f t="shared" si="31"/>
        <v>0</v>
      </c>
      <c r="AG371" s="12">
        <f t="shared" si="31"/>
        <v>0</v>
      </c>
      <c r="AH371" s="12">
        <f t="shared" si="31"/>
        <v>0</v>
      </c>
      <c r="AI371" s="12">
        <f t="shared" si="31"/>
        <v>0</v>
      </c>
      <c r="AJ371" s="12">
        <f t="shared" si="31"/>
        <v>0</v>
      </c>
      <c r="AK371" s="15">
        <f t="shared" si="30"/>
        <v>0</v>
      </c>
      <c r="AL371" s="343">
        <f t="shared" si="30"/>
        <v>0</v>
      </c>
    </row>
    <row r="372" spans="1:38" s="185" customFormat="1" ht="12.75" customHeight="1" x14ac:dyDescent="0.25">
      <c r="A372" s="348">
        <v>1339</v>
      </c>
      <c r="B372" s="338">
        <v>364</v>
      </c>
      <c r="C372" s="239" t="s">
        <v>1561</v>
      </c>
      <c r="D372" s="247">
        <v>0</v>
      </c>
      <c r="E372" s="138">
        <v>0</v>
      </c>
      <c r="F372" s="138">
        <v>0</v>
      </c>
      <c r="G372" s="138">
        <v>0</v>
      </c>
      <c r="H372" s="138">
        <v>0</v>
      </c>
      <c r="I372" s="138">
        <v>0</v>
      </c>
      <c r="J372" s="339">
        <v>0</v>
      </c>
      <c r="K372" s="339">
        <v>0</v>
      </c>
      <c r="L372" s="340">
        <v>0</v>
      </c>
      <c r="M372" s="340">
        <v>0</v>
      </c>
      <c r="N372" s="340">
        <v>0</v>
      </c>
      <c r="O372" s="340">
        <v>0</v>
      </c>
      <c r="P372" s="144">
        <v>0</v>
      </c>
      <c r="Q372" s="341">
        <v>0</v>
      </c>
      <c r="R372" s="342">
        <v>0</v>
      </c>
      <c r="S372" s="340">
        <v>0</v>
      </c>
      <c r="T372" s="340">
        <v>0</v>
      </c>
      <c r="U372" s="340">
        <v>0</v>
      </c>
      <c r="V372" s="340">
        <v>0</v>
      </c>
      <c r="W372" s="340">
        <v>0</v>
      </c>
      <c r="X372" s="343">
        <v>0</v>
      </c>
      <c r="Y372" s="344">
        <f t="shared" si="33"/>
        <v>0</v>
      </c>
      <c r="Z372" s="12">
        <f t="shared" si="33"/>
        <v>0</v>
      </c>
      <c r="AA372" s="12">
        <f t="shared" si="33"/>
        <v>0</v>
      </c>
      <c r="AB372" s="12">
        <f t="shared" si="33"/>
        <v>0</v>
      </c>
      <c r="AC372" s="12">
        <f t="shared" si="32"/>
        <v>0</v>
      </c>
      <c r="AD372" s="15">
        <f t="shared" si="32"/>
        <v>0</v>
      </c>
      <c r="AE372" s="12">
        <f t="shared" si="32"/>
        <v>0</v>
      </c>
      <c r="AF372" s="12">
        <f t="shared" si="31"/>
        <v>0</v>
      </c>
      <c r="AG372" s="12">
        <f t="shared" si="31"/>
        <v>0</v>
      </c>
      <c r="AH372" s="12">
        <f t="shared" si="31"/>
        <v>0</v>
      </c>
      <c r="AI372" s="12">
        <f t="shared" si="31"/>
        <v>0</v>
      </c>
      <c r="AJ372" s="12">
        <f t="shared" si="31"/>
        <v>0</v>
      </c>
      <c r="AK372" s="15">
        <f t="shared" si="30"/>
        <v>0</v>
      </c>
      <c r="AL372" s="343">
        <f t="shared" si="30"/>
        <v>0</v>
      </c>
    </row>
    <row r="373" spans="1:38" s="185" customFormat="1" ht="12.75" customHeight="1" x14ac:dyDescent="0.25">
      <c r="A373" s="348">
        <v>1340</v>
      </c>
      <c r="B373" s="338">
        <v>365</v>
      </c>
      <c r="C373" s="239" t="s">
        <v>1562</v>
      </c>
      <c r="D373" s="247">
        <v>0</v>
      </c>
      <c r="E373" s="138">
        <v>0</v>
      </c>
      <c r="F373" s="138">
        <v>0</v>
      </c>
      <c r="G373" s="138">
        <v>0</v>
      </c>
      <c r="H373" s="138">
        <v>0</v>
      </c>
      <c r="I373" s="138">
        <v>0</v>
      </c>
      <c r="J373" s="339">
        <v>0</v>
      </c>
      <c r="K373" s="339">
        <v>0</v>
      </c>
      <c r="L373" s="340">
        <v>0</v>
      </c>
      <c r="M373" s="340">
        <v>0</v>
      </c>
      <c r="N373" s="340">
        <v>0</v>
      </c>
      <c r="O373" s="340">
        <v>0</v>
      </c>
      <c r="P373" s="144">
        <v>0</v>
      </c>
      <c r="Q373" s="341">
        <v>0</v>
      </c>
      <c r="R373" s="342">
        <v>0</v>
      </c>
      <c r="S373" s="340">
        <v>0</v>
      </c>
      <c r="T373" s="340">
        <v>0</v>
      </c>
      <c r="U373" s="340">
        <v>0</v>
      </c>
      <c r="V373" s="340">
        <v>0</v>
      </c>
      <c r="W373" s="340">
        <v>0</v>
      </c>
      <c r="X373" s="343">
        <v>0</v>
      </c>
      <c r="Y373" s="344">
        <f t="shared" si="33"/>
        <v>0</v>
      </c>
      <c r="Z373" s="12">
        <f t="shared" si="33"/>
        <v>0</v>
      </c>
      <c r="AA373" s="12">
        <f t="shared" si="33"/>
        <v>0</v>
      </c>
      <c r="AB373" s="12">
        <f t="shared" si="33"/>
        <v>0</v>
      </c>
      <c r="AC373" s="12">
        <f t="shared" si="32"/>
        <v>0</v>
      </c>
      <c r="AD373" s="15">
        <f t="shared" si="32"/>
        <v>0</v>
      </c>
      <c r="AE373" s="12">
        <f t="shared" si="32"/>
        <v>0</v>
      </c>
      <c r="AF373" s="12">
        <f t="shared" si="31"/>
        <v>0</v>
      </c>
      <c r="AG373" s="12">
        <f t="shared" si="31"/>
        <v>0</v>
      </c>
      <c r="AH373" s="12">
        <f t="shared" si="31"/>
        <v>0</v>
      </c>
      <c r="AI373" s="12">
        <f t="shared" si="31"/>
        <v>0</v>
      </c>
      <c r="AJ373" s="12">
        <f t="shared" si="31"/>
        <v>0</v>
      </c>
      <c r="AK373" s="15">
        <f t="shared" si="30"/>
        <v>0</v>
      </c>
      <c r="AL373" s="343">
        <f t="shared" si="30"/>
        <v>0</v>
      </c>
    </row>
    <row r="374" spans="1:38" s="185" customFormat="1" ht="12.75" customHeight="1" x14ac:dyDescent="0.25">
      <c r="A374" s="348">
        <v>1341</v>
      </c>
      <c r="B374" s="338">
        <v>366</v>
      </c>
      <c r="C374" s="239" t="s">
        <v>1563</v>
      </c>
      <c r="D374" s="247">
        <v>0</v>
      </c>
      <c r="E374" s="138">
        <v>0</v>
      </c>
      <c r="F374" s="138">
        <v>0</v>
      </c>
      <c r="G374" s="138">
        <v>0</v>
      </c>
      <c r="H374" s="138">
        <v>0</v>
      </c>
      <c r="I374" s="138">
        <v>0</v>
      </c>
      <c r="J374" s="339">
        <v>0</v>
      </c>
      <c r="K374" s="339">
        <v>0</v>
      </c>
      <c r="L374" s="340">
        <v>0</v>
      </c>
      <c r="M374" s="340">
        <v>0</v>
      </c>
      <c r="N374" s="340">
        <v>0</v>
      </c>
      <c r="O374" s="340">
        <v>0</v>
      </c>
      <c r="P374" s="144">
        <v>0</v>
      </c>
      <c r="Q374" s="341">
        <v>0</v>
      </c>
      <c r="R374" s="342">
        <v>0</v>
      </c>
      <c r="S374" s="340">
        <v>0</v>
      </c>
      <c r="T374" s="340">
        <v>0</v>
      </c>
      <c r="U374" s="340">
        <v>0</v>
      </c>
      <c r="V374" s="340">
        <v>0</v>
      </c>
      <c r="W374" s="340">
        <v>0</v>
      </c>
      <c r="X374" s="343">
        <v>0</v>
      </c>
      <c r="Y374" s="344">
        <f t="shared" si="33"/>
        <v>0</v>
      </c>
      <c r="Z374" s="12">
        <f t="shared" si="33"/>
        <v>0</v>
      </c>
      <c r="AA374" s="12">
        <f t="shared" si="33"/>
        <v>0</v>
      </c>
      <c r="AB374" s="12">
        <f t="shared" si="33"/>
        <v>0</v>
      </c>
      <c r="AC374" s="12">
        <f t="shared" si="32"/>
        <v>0</v>
      </c>
      <c r="AD374" s="15">
        <f t="shared" si="32"/>
        <v>0</v>
      </c>
      <c r="AE374" s="12">
        <f t="shared" si="32"/>
        <v>0</v>
      </c>
      <c r="AF374" s="12">
        <f t="shared" si="31"/>
        <v>0</v>
      </c>
      <c r="AG374" s="12">
        <f t="shared" si="31"/>
        <v>0</v>
      </c>
      <c r="AH374" s="12">
        <f t="shared" si="31"/>
        <v>0</v>
      </c>
      <c r="AI374" s="12">
        <f t="shared" si="31"/>
        <v>0</v>
      </c>
      <c r="AJ374" s="12">
        <f t="shared" si="31"/>
        <v>0</v>
      </c>
      <c r="AK374" s="15">
        <f t="shared" si="30"/>
        <v>0</v>
      </c>
      <c r="AL374" s="343">
        <f t="shared" si="30"/>
        <v>0</v>
      </c>
    </row>
    <row r="375" spans="1:38" s="185" customFormat="1" ht="12.75" customHeight="1" x14ac:dyDescent="0.25">
      <c r="A375" s="337"/>
      <c r="B375" s="338">
        <v>367</v>
      </c>
      <c r="C375" s="239"/>
      <c r="D375" s="240"/>
      <c r="E375" s="138"/>
      <c r="F375" s="138"/>
      <c r="G375" s="138"/>
      <c r="H375" s="138"/>
      <c r="I375" s="138"/>
      <c r="J375" s="339"/>
      <c r="K375" s="339">
        <v>0</v>
      </c>
      <c r="L375" s="340"/>
      <c r="M375" s="340"/>
      <c r="N375" s="340"/>
      <c r="O375" s="340"/>
      <c r="P375" s="144">
        <v>0</v>
      </c>
      <c r="Q375" s="341"/>
      <c r="R375" s="342">
        <v>0</v>
      </c>
      <c r="S375" s="340"/>
      <c r="T375" s="340"/>
      <c r="U375" s="340"/>
      <c r="V375" s="340"/>
      <c r="W375" s="340">
        <v>0</v>
      </c>
      <c r="X375" s="343"/>
      <c r="Y375" s="344">
        <f t="shared" si="33"/>
        <v>0</v>
      </c>
      <c r="Z375" s="12"/>
      <c r="AA375" s="12"/>
      <c r="AB375" s="12"/>
      <c r="AC375" s="12"/>
      <c r="AD375" s="15">
        <f t="shared" si="32"/>
        <v>0</v>
      </c>
      <c r="AE375" s="12"/>
      <c r="AF375" s="12"/>
      <c r="AG375" s="12"/>
      <c r="AH375" s="12"/>
      <c r="AI375" s="12"/>
      <c r="AJ375" s="12"/>
      <c r="AK375" s="15">
        <f t="shared" si="30"/>
        <v>0</v>
      </c>
      <c r="AL375" s="343"/>
    </row>
    <row r="376" spans="1:38" s="185" customFormat="1" ht="12.75" customHeight="1" x14ac:dyDescent="0.25">
      <c r="A376" s="337"/>
      <c r="B376" s="338">
        <v>368</v>
      </c>
      <c r="C376" s="246" t="s">
        <v>1564</v>
      </c>
      <c r="D376" s="247">
        <v>24680.3</v>
      </c>
      <c r="E376" s="144">
        <v>629.70000000000005</v>
      </c>
      <c r="F376" s="144">
        <v>458.5</v>
      </c>
      <c r="G376" s="144">
        <v>22950.799999999999</v>
      </c>
      <c r="H376" s="144">
        <v>526.6</v>
      </c>
      <c r="I376" s="144">
        <v>0</v>
      </c>
      <c r="J376" s="345">
        <v>114.7</v>
      </c>
      <c r="K376" s="345">
        <v>24680.3</v>
      </c>
      <c r="L376" s="144">
        <v>629.70000000000005</v>
      </c>
      <c r="M376" s="144">
        <v>458.5</v>
      </c>
      <c r="N376" s="144">
        <v>22950.799999999999</v>
      </c>
      <c r="O376" s="144">
        <v>526.6</v>
      </c>
      <c r="P376" s="144">
        <v>0</v>
      </c>
      <c r="Q376" s="248">
        <v>114.7</v>
      </c>
      <c r="R376" s="342">
        <v>17546.942000000003</v>
      </c>
      <c r="S376" s="144">
        <v>590.68700000000001</v>
      </c>
      <c r="T376" s="144">
        <v>355.18400000000003</v>
      </c>
      <c r="U376" s="144">
        <v>16255.641600000001</v>
      </c>
      <c r="V376" s="144">
        <v>258.63639999999998</v>
      </c>
      <c r="W376" s="144">
        <v>0</v>
      </c>
      <c r="X376" s="248">
        <v>86.793000000000006</v>
      </c>
      <c r="Y376" s="344">
        <f t="shared" si="33"/>
        <v>-7133.3579999999965</v>
      </c>
      <c r="Z376" s="15">
        <f t="shared" si="33"/>
        <v>-39.013000000000034</v>
      </c>
      <c r="AA376" s="15">
        <f t="shared" si="33"/>
        <v>-103.31599999999997</v>
      </c>
      <c r="AB376" s="15">
        <f t="shared" si="33"/>
        <v>-6695.1583999999984</v>
      </c>
      <c r="AC376" s="15">
        <f t="shared" si="33"/>
        <v>-267.96360000000004</v>
      </c>
      <c r="AD376" s="15">
        <f t="shared" si="32"/>
        <v>0</v>
      </c>
      <c r="AE376" s="15">
        <f t="shared" si="32"/>
        <v>-27.906999999999996</v>
      </c>
      <c r="AF376" s="15">
        <f t="shared" ref="AF376:AJ390" si="34">IF(K376=0,0,R376/K376*100)</f>
        <v>71.096955871687157</v>
      </c>
      <c r="AG376" s="15">
        <f t="shared" si="34"/>
        <v>93.804510084167063</v>
      </c>
      <c r="AH376" s="15">
        <f t="shared" si="34"/>
        <v>77.466521264994554</v>
      </c>
      <c r="AI376" s="15">
        <f t="shared" si="34"/>
        <v>70.828213395611485</v>
      </c>
      <c r="AJ376" s="15">
        <f t="shared" si="34"/>
        <v>49.114394227117351</v>
      </c>
      <c r="AK376" s="15">
        <f t="shared" si="30"/>
        <v>0</v>
      </c>
      <c r="AL376" s="346">
        <f t="shared" si="30"/>
        <v>75.66957279860506</v>
      </c>
    </row>
    <row r="377" spans="1:38" s="347" customFormat="1" ht="12.75" customHeight="1" x14ac:dyDescent="0.2">
      <c r="A377" s="337"/>
      <c r="B377" s="338">
        <v>369</v>
      </c>
      <c r="C377" s="246" t="s">
        <v>1265</v>
      </c>
      <c r="D377" s="247">
        <v>24680.3</v>
      </c>
      <c r="E377" s="144">
        <v>629.70000000000005</v>
      </c>
      <c r="F377" s="144">
        <v>458.5</v>
      </c>
      <c r="G377" s="144">
        <v>22950.799999999999</v>
      </c>
      <c r="H377" s="144">
        <v>526.6</v>
      </c>
      <c r="I377" s="144">
        <v>0</v>
      </c>
      <c r="J377" s="345">
        <v>114.7</v>
      </c>
      <c r="K377" s="345">
        <v>24680.3</v>
      </c>
      <c r="L377" s="144">
        <v>629.70000000000005</v>
      </c>
      <c r="M377" s="144">
        <v>458.5</v>
      </c>
      <c r="N377" s="144">
        <v>22950.799999999999</v>
      </c>
      <c r="O377" s="144">
        <v>526.6</v>
      </c>
      <c r="P377" s="144">
        <v>0</v>
      </c>
      <c r="Q377" s="248">
        <v>114.7</v>
      </c>
      <c r="R377" s="342">
        <v>17546.942000000003</v>
      </c>
      <c r="S377" s="144">
        <v>590.68700000000001</v>
      </c>
      <c r="T377" s="144">
        <v>355.18400000000003</v>
      </c>
      <c r="U377" s="144">
        <v>16255.641600000001</v>
      </c>
      <c r="V377" s="144">
        <v>258.63639999999998</v>
      </c>
      <c r="W377" s="144">
        <v>0</v>
      </c>
      <c r="X377" s="248">
        <v>86.793000000000006</v>
      </c>
      <c r="Y377" s="344">
        <f t="shared" si="33"/>
        <v>-7133.3579999999965</v>
      </c>
      <c r="Z377" s="15">
        <f t="shared" si="33"/>
        <v>-39.013000000000034</v>
      </c>
      <c r="AA377" s="15">
        <f t="shared" si="33"/>
        <v>-103.31599999999997</v>
      </c>
      <c r="AB377" s="15">
        <f t="shared" si="33"/>
        <v>-6695.1583999999984</v>
      </c>
      <c r="AC377" s="15">
        <f t="shared" si="33"/>
        <v>-267.96360000000004</v>
      </c>
      <c r="AD377" s="15">
        <f t="shared" si="32"/>
        <v>0</v>
      </c>
      <c r="AE377" s="15">
        <f t="shared" si="32"/>
        <v>-27.906999999999996</v>
      </c>
      <c r="AF377" s="15">
        <f t="shared" si="34"/>
        <v>71.096955871687157</v>
      </c>
      <c r="AG377" s="15">
        <f t="shared" si="34"/>
        <v>93.804510084167063</v>
      </c>
      <c r="AH377" s="15">
        <f t="shared" si="34"/>
        <v>77.466521264994554</v>
      </c>
      <c r="AI377" s="15">
        <f t="shared" si="34"/>
        <v>70.828213395611485</v>
      </c>
      <c r="AJ377" s="15">
        <f t="shared" si="34"/>
        <v>49.114394227117351</v>
      </c>
      <c r="AK377" s="15">
        <f t="shared" si="30"/>
        <v>0</v>
      </c>
      <c r="AL377" s="346">
        <f t="shared" si="30"/>
        <v>75.66957279860506</v>
      </c>
    </row>
    <row r="378" spans="1:38" s="347" customFormat="1" ht="12.75" customHeight="1" x14ac:dyDescent="0.2">
      <c r="A378" s="337"/>
      <c r="B378" s="338">
        <v>370</v>
      </c>
      <c r="C378" s="246" t="s">
        <v>1266</v>
      </c>
      <c r="D378" s="247">
        <v>0</v>
      </c>
      <c r="E378" s="144">
        <v>0</v>
      </c>
      <c r="F378" s="144">
        <v>0</v>
      </c>
      <c r="G378" s="144">
        <v>0</v>
      </c>
      <c r="H378" s="144">
        <v>0</v>
      </c>
      <c r="I378" s="144">
        <v>0</v>
      </c>
      <c r="J378" s="345">
        <v>0</v>
      </c>
      <c r="K378" s="345">
        <v>0</v>
      </c>
      <c r="L378" s="144">
        <v>0</v>
      </c>
      <c r="M378" s="144">
        <v>0</v>
      </c>
      <c r="N378" s="144">
        <v>0</v>
      </c>
      <c r="O378" s="144">
        <v>0</v>
      </c>
      <c r="P378" s="144">
        <v>0</v>
      </c>
      <c r="Q378" s="248">
        <v>0</v>
      </c>
      <c r="R378" s="342">
        <v>0</v>
      </c>
      <c r="S378" s="144">
        <v>0</v>
      </c>
      <c r="T378" s="144">
        <v>0</v>
      </c>
      <c r="U378" s="144">
        <v>0</v>
      </c>
      <c r="V378" s="144">
        <v>0</v>
      </c>
      <c r="W378" s="144">
        <v>0</v>
      </c>
      <c r="X378" s="248">
        <v>0</v>
      </c>
      <c r="Y378" s="344">
        <f t="shared" si="33"/>
        <v>0</v>
      </c>
      <c r="Z378" s="15">
        <f t="shared" si="33"/>
        <v>0</v>
      </c>
      <c r="AA378" s="15">
        <f t="shared" si="33"/>
        <v>0</v>
      </c>
      <c r="AB378" s="15">
        <f t="shared" si="33"/>
        <v>0</v>
      </c>
      <c r="AC378" s="15">
        <f t="shared" si="33"/>
        <v>0</v>
      </c>
      <c r="AD378" s="15">
        <f t="shared" si="32"/>
        <v>0</v>
      </c>
      <c r="AE378" s="15">
        <f t="shared" si="32"/>
        <v>0</v>
      </c>
      <c r="AF378" s="15">
        <f t="shared" si="34"/>
        <v>0</v>
      </c>
      <c r="AG378" s="15">
        <f t="shared" si="34"/>
        <v>0</v>
      </c>
      <c r="AH378" s="15">
        <f t="shared" si="34"/>
        <v>0</v>
      </c>
      <c r="AI378" s="15">
        <f t="shared" si="34"/>
        <v>0</v>
      </c>
      <c r="AJ378" s="15">
        <f t="shared" si="34"/>
        <v>0</v>
      </c>
      <c r="AK378" s="15">
        <f t="shared" si="30"/>
        <v>0</v>
      </c>
      <c r="AL378" s="346">
        <f t="shared" si="30"/>
        <v>0</v>
      </c>
    </row>
    <row r="379" spans="1:38" s="185" customFormat="1" ht="12.75" customHeight="1" x14ac:dyDescent="0.25">
      <c r="A379" s="348">
        <v>1342</v>
      </c>
      <c r="B379" s="338">
        <v>371</v>
      </c>
      <c r="C379" s="239" t="s">
        <v>1291</v>
      </c>
      <c r="D379" s="247">
        <v>24680.3</v>
      </c>
      <c r="E379" s="138">
        <v>629.70000000000005</v>
      </c>
      <c r="F379" s="138">
        <v>458.5</v>
      </c>
      <c r="G379" s="138">
        <v>22950.799999999999</v>
      </c>
      <c r="H379" s="138">
        <v>526.6</v>
      </c>
      <c r="I379" s="138">
        <v>0</v>
      </c>
      <c r="J379" s="339">
        <v>114.7</v>
      </c>
      <c r="K379" s="339">
        <v>24680.3</v>
      </c>
      <c r="L379" s="340">
        <v>629.70000000000005</v>
      </c>
      <c r="M379" s="340">
        <v>458.5</v>
      </c>
      <c r="N379" s="340">
        <v>22950.799999999999</v>
      </c>
      <c r="O379" s="340">
        <v>526.6</v>
      </c>
      <c r="P379" s="144">
        <v>0</v>
      </c>
      <c r="Q379" s="341">
        <v>114.7</v>
      </c>
      <c r="R379" s="342">
        <v>17546.942000000003</v>
      </c>
      <c r="S379" s="340">
        <v>590.68700000000001</v>
      </c>
      <c r="T379" s="340">
        <v>355.18400000000003</v>
      </c>
      <c r="U379" s="340">
        <v>16255.641600000001</v>
      </c>
      <c r="V379" s="340">
        <v>258.63639999999998</v>
      </c>
      <c r="W379" s="340">
        <v>0</v>
      </c>
      <c r="X379" s="343">
        <v>86.793000000000006</v>
      </c>
      <c r="Y379" s="344">
        <f t="shared" si="33"/>
        <v>-7133.3579999999965</v>
      </c>
      <c r="Z379" s="12">
        <f t="shared" si="33"/>
        <v>-39.013000000000034</v>
      </c>
      <c r="AA379" s="12">
        <f t="shared" si="33"/>
        <v>-103.31599999999997</v>
      </c>
      <c r="AB379" s="12">
        <f t="shared" si="33"/>
        <v>-6695.1583999999984</v>
      </c>
      <c r="AC379" s="12">
        <f t="shared" si="33"/>
        <v>-267.96360000000004</v>
      </c>
      <c r="AD379" s="15">
        <f t="shared" si="32"/>
        <v>0</v>
      </c>
      <c r="AE379" s="12">
        <f t="shared" si="32"/>
        <v>-27.906999999999996</v>
      </c>
      <c r="AF379" s="12">
        <f t="shared" si="34"/>
        <v>71.096955871687157</v>
      </c>
      <c r="AG379" s="12">
        <f t="shared" si="34"/>
        <v>93.804510084167063</v>
      </c>
      <c r="AH379" s="12">
        <f t="shared" si="34"/>
        <v>77.466521264994554</v>
      </c>
      <c r="AI379" s="12">
        <f t="shared" si="34"/>
        <v>70.828213395611485</v>
      </c>
      <c r="AJ379" s="12">
        <f t="shared" si="34"/>
        <v>49.114394227117351</v>
      </c>
      <c r="AK379" s="15">
        <f t="shared" si="30"/>
        <v>0</v>
      </c>
      <c r="AL379" s="343">
        <f t="shared" si="30"/>
        <v>75.66957279860506</v>
      </c>
    </row>
    <row r="380" spans="1:38" s="185" customFormat="1" ht="12.75" customHeight="1" x14ac:dyDescent="0.25">
      <c r="A380" s="348">
        <v>1343</v>
      </c>
      <c r="B380" s="338">
        <v>372</v>
      </c>
      <c r="C380" s="239" t="s">
        <v>1565</v>
      </c>
      <c r="D380" s="247">
        <v>0</v>
      </c>
      <c r="E380" s="138">
        <v>0</v>
      </c>
      <c r="F380" s="138">
        <v>0</v>
      </c>
      <c r="G380" s="138">
        <v>0</v>
      </c>
      <c r="H380" s="138">
        <v>0</v>
      </c>
      <c r="I380" s="138">
        <v>0</v>
      </c>
      <c r="J380" s="339">
        <v>0</v>
      </c>
      <c r="K380" s="339">
        <v>0</v>
      </c>
      <c r="L380" s="340">
        <v>0</v>
      </c>
      <c r="M380" s="340">
        <v>0</v>
      </c>
      <c r="N380" s="340">
        <v>0</v>
      </c>
      <c r="O380" s="340">
        <v>0</v>
      </c>
      <c r="P380" s="144">
        <v>0</v>
      </c>
      <c r="Q380" s="341">
        <v>0</v>
      </c>
      <c r="R380" s="342">
        <v>0</v>
      </c>
      <c r="S380" s="340">
        <v>0</v>
      </c>
      <c r="T380" s="340">
        <v>0</v>
      </c>
      <c r="U380" s="340">
        <v>0</v>
      </c>
      <c r="V380" s="340">
        <v>0</v>
      </c>
      <c r="W380" s="340">
        <v>0</v>
      </c>
      <c r="X380" s="343">
        <v>0</v>
      </c>
      <c r="Y380" s="344">
        <f t="shared" si="33"/>
        <v>0</v>
      </c>
      <c r="Z380" s="12">
        <f t="shared" si="33"/>
        <v>0</v>
      </c>
      <c r="AA380" s="12">
        <f t="shared" si="33"/>
        <v>0</v>
      </c>
      <c r="AB380" s="12">
        <f t="shared" si="33"/>
        <v>0</v>
      </c>
      <c r="AC380" s="12">
        <f t="shared" si="33"/>
        <v>0</v>
      </c>
      <c r="AD380" s="15">
        <f t="shared" si="32"/>
        <v>0</v>
      </c>
      <c r="AE380" s="12">
        <f t="shared" si="32"/>
        <v>0</v>
      </c>
      <c r="AF380" s="12">
        <f t="shared" si="34"/>
        <v>0</v>
      </c>
      <c r="AG380" s="12">
        <f t="shared" si="34"/>
        <v>0</v>
      </c>
      <c r="AH380" s="12">
        <f t="shared" si="34"/>
        <v>0</v>
      </c>
      <c r="AI380" s="12">
        <f t="shared" si="34"/>
        <v>0</v>
      </c>
      <c r="AJ380" s="12">
        <f t="shared" si="34"/>
        <v>0</v>
      </c>
      <c r="AK380" s="15">
        <f t="shared" si="30"/>
        <v>0</v>
      </c>
      <c r="AL380" s="343">
        <f t="shared" si="30"/>
        <v>0</v>
      </c>
    </row>
    <row r="381" spans="1:38" s="185" customFormat="1" ht="12.75" customHeight="1" x14ac:dyDescent="0.25">
      <c r="A381" s="348">
        <v>1344</v>
      </c>
      <c r="B381" s="338">
        <v>373</v>
      </c>
      <c r="C381" s="239" t="s">
        <v>1497</v>
      </c>
      <c r="D381" s="247">
        <v>0</v>
      </c>
      <c r="E381" s="138">
        <v>0</v>
      </c>
      <c r="F381" s="138">
        <v>0</v>
      </c>
      <c r="G381" s="138">
        <v>0</v>
      </c>
      <c r="H381" s="138">
        <v>0</v>
      </c>
      <c r="I381" s="138">
        <v>0</v>
      </c>
      <c r="J381" s="339">
        <v>0</v>
      </c>
      <c r="K381" s="339">
        <v>0</v>
      </c>
      <c r="L381" s="340">
        <v>0</v>
      </c>
      <c r="M381" s="340">
        <v>0</v>
      </c>
      <c r="N381" s="340">
        <v>0</v>
      </c>
      <c r="O381" s="340">
        <v>0</v>
      </c>
      <c r="P381" s="144">
        <v>0</v>
      </c>
      <c r="Q381" s="341">
        <v>0</v>
      </c>
      <c r="R381" s="342">
        <v>0</v>
      </c>
      <c r="S381" s="340">
        <v>0</v>
      </c>
      <c r="T381" s="340">
        <v>0</v>
      </c>
      <c r="U381" s="340">
        <v>0</v>
      </c>
      <c r="V381" s="340">
        <v>0</v>
      </c>
      <c r="W381" s="340">
        <v>0</v>
      </c>
      <c r="X381" s="343">
        <v>0</v>
      </c>
      <c r="Y381" s="344">
        <f t="shared" si="33"/>
        <v>0</v>
      </c>
      <c r="Z381" s="12">
        <f t="shared" si="33"/>
        <v>0</v>
      </c>
      <c r="AA381" s="12">
        <f t="shared" si="33"/>
        <v>0</v>
      </c>
      <c r="AB381" s="12">
        <f t="shared" si="33"/>
        <v>0</v>
      </c>
      <c r="AC381" s="12">
        <f t="shared" si="33"/>
        <v>0</v>
      </c>
      <c r="AD381" s="15">
        <f t="shared" si="33"/>
        <v>0</v>
      </c>
      <c r="AE381" s="12">
        <f t="shared" si="33"/>
        <v>0</v>
      </c>
      <c r="AF381" s="12">
        <f t="shared" si="34"/>
        <v>0</v>
      </c>
      <c r="AG381" s="12">
        <f t="shared" si="34"/>
        <v>0</v>
      </c>
      <c r="AH381" s="12">
        <f t="shared" si="34"/>
        <v>0</v>
      </c>
      <c r="AI381" s="12">
        <f t="shared" si="34"/>
        <v>0</v>
      </c>
      <c r="AJ381" s="12">
        <f t="shared" si="34"/>
        <v>0</v>
      </c>
      <c r="AK381" s="15">
        <f t="shared" si="30"/>
        <v>0</v>
      </c>
      <c r="AL381" s="343">
        <f t="shared" si="30"/>
        <v>0</v>
      </c>
    </row>
    <row r="382" spans="1:38" s="185" customFormat="1" ht="12.75" customHeight="1" x14ac:dyDescent="0.25">
      <c r="A382" s="348">
        <v>1345</v>
      </c>
      <c r="B382" s="338">
        <v>374</v>
      </c>
      <c r="C382" s="239" t="s">
        <v>1566</v>
      </c>
      <c r="D382" s="247">
        <v>0</v>
      </c>
      <c r="E382" s="138">
        <v>0</v>
      </c>
      <c r="F382" s="138">
        <v>0</v>
      </c>
      <c r="G382" s="138">
        <v>0</v>
      </c>
      <c r="H382" s="138">
        <v>0</v>
      </c>
      <c r="I382" s="138">
        <v>0</v>
      </c>
      <c r="J382" s="339">
        <v>0</v>
      </c>
      <c r="K382" s="339">
        <v>0</v>
      </c>
      <c r="L382" s="340">
        <v>0</v>
      </c>
      <c r="M382" s="340">
        <v>0</v>
      </c>
      <c r="N382" s="340">
        <v>0</v>
      </c>
      <c r="O382" s="340">
        <v>0</v>
      </c>
      <c r="P382" s="144">
        <v>0</v>
      </c>
      <c r="Q382" s="341">
        <v>0</v>
      </c>
      <c r="R382" s="342">
        <v>0</v>
      </c>
      <c r="S382" s="340">
        <v>0</v>
      </c>
      <c r="T382" s="340">
        <v>0</v>
      </c>
      <c r="U382" s="340">
        <v>0</v>
      </c>
      <c r="V382" s="340">
        <v>0</v>
      </c>
      <c r="W382" s="340">
        <v>0</v>
      </c>
      <c r="X382" s="343">
        <v>0</v>
      </c>
      <c r="Y382" s="344">
        <f t="shared" si="33"/>
        <v>0</v>
      </c>
      <c r="Z382" s="12">
        <f t="shared" si="33"/>
        <v>0</v>
      </c>
      <c r="AA382" s="12">
        <f t="shared" si="33"/>
        <v>0</v>
      </c>
      <c r="AB382" s="12">
        <f t="shared" si="33"/>
        <v>0</v>
      </c>
      <c r="AC382" s="12">
        <f t="shared" si="33"/>
        <v>0</v>
      </c>
      <c r="AD382" s="15">
        <f t="shared" si="33"/>
        <v>0</v>
      </c>
      <c r="AE382" s="12">
        <f t="shared" si="33"/>
        <v>0</v>
      </c>
      <c r="AF382" s="12">
        <f t="shared" si="34"/>
        <v>0</v>
      </c>
      <c r="AG382" s="12">
        <f t="shared" si="34"/>
        <v>0</v>
      </c>
      <c r="AH382" s="12">
        <f t="shared" si="34"/>
        <v>0</v>
      </c>
      <c r="AI382" s="12">
        <f t="shared" si="34"/>
        <v>0</v>
      </c>
      <c r="AJ382" s="12">
        <f t="shared" si="34"/>
        <v>0</v>
      </c>
      <c r="AK382" s="15">
        <f t="shared" si="30"/>
        <v>0</v>
      </c>
      <c r="AL382" s="343">
        <f t="shared" si="30"/>
        <v>0</v>
      </c>
    </row>
    <row r="383" spans="1:38" s="185" customFormat="1" ht="12.75" customHeight="1" x14ac:dyDescent="0.25">
      <c r="A383" s="348">
        <v>1346</v>
      </c>
      <c r="B383" s="338">
        <v>375</v>
      </c>
      <c r="C383" s="239" t="s">
        <v>1567</v>
      </c>
      <c r="D383" s="247">
        <v>0</v>
      </c>
      <c r="E383" s="138">
        <v>0</v>
      </c>
      <c r="F383" s="138">
        <v>0</v>
      </c>
      <c r="G383" s="138">
        <v>0</v>
      </c>
      <c r="H383" s="138">
        <v>0</v>
      </c>
      <c r="I383" s="138">
        <v>0</v>
      </c>
      <c r="J383" s="339">
        <v>0</v>
      </c>
      <c r="K383" s="339">
        <v>0</v>
      </c>
      <c r="L383" s="340">
        <v>0</v>
      </c>
      <c r="M383" s="340">
        <v>0</v>
      </c>
      <c r="N383" s="340">
        <v>0</v>
      </c>
      <c r="O383" s="340">
        <v>0</v>
      </c>
      <c r="P383" s="144">
        <v>0</v>
      </c>
      <c r="Q383" s="341">
        <v>0</v>
      </c>
      <c r="R383" s="342">
        <v>0</v>
      </c>
      <c r="S383" s="340">
        <v>0</v>
      </c>
      <c r="T383" s="340">
        <v>0</v>
      </c>
      <c r="U383" s="340">
        <v>0</v>
      </c>
      <c r="V383" s="340">
        <v>0</v>
      </c>
      <c r="W383" s="340">
        <v>0</v>
      </c>
      <c r="X383" s="343">
        <v>0</v>
      </c>
      <c r="Y383" s="344">
        <f t="shared" si="33"/>
        <v>0</v>
      </c>
      <c r="Z383" s="12">
        <f t="shared" si="33"/>
        <v>0</v>
      </c>
      <c r="AA383" s="12">
        <f t="shared" si="33"/>
        <v>0</v>
      </c>
      <c r="AB383" s="12">
        <f t="shared" si="33"/>
        <v>0</v>
      </c>
      <c r="AC383" s="12">
        <f t="shared" si="33"/>
        <v>0</v>
      </c>
      <c r="AD383" s="15">
        <f t="shared" si="33"/>
        <v>0</v>
      </c>
      <c r="AE383" s="12">
        <f t="shared" si="33"/>
        <v>0</v>
      </c>
      <c r="AF383" s="12">
        <f t="shared" si="34"/>
        <v>0</v>
      </c>
      <c r="AG383" s="12">
        <f t="shared" si="34"/>
        <v>0</v>
      </c>
      <c r="AH383" s="12">
        <f t="shared" si="34"/>
        <v>0</v>
      </c>
      <c r="AI383" s="12">
        <f t="shared" si="34"/>
        <v>0</v>
      </c>
      <c r="AJ383" s="12">
        <f t="shared" si="34"/>
        <v>0</v>
      </c>
      <c r="AK383" s="15">
        <f t="shared" si="30"/>
        <v>0</v>
      </c>
      <c r="AL383" s="343">
        <f t="shared" si="30"/>
        <v>0</v>
      </c>
    </row>
    <row r="384" spans="1:38" s="185" customFormat="1" ht="12.75" customHeight="1" x14ac:dyDescent="0.25">
      <c r="A384" s="348">
        <v>1347</v>
      </c>
      <c r="B384" s="338">
        <v>376</v>
      </c>
      <c r="C384" s="239" t="s">
        <v>1568</v>
      </c>
      <c r="D384" s="247">
        <v>0</v>
      </c>
      <c r="E384" s="138">
        <v>0</v>
      </c>
      <c r="F384" s="138">
        <v>0</v>
      </c>
      <c r="G384" s="138">
        <v>0</v>
      </c>
      <c r="H384" s="138">
        <v>0</v>
      </c>
      <c r="I384" s="138">
        <v>0</v>
      </c>
      <c r="J384" s="339">
        <v>0</v>
      </c>
      <c r="K384" s="339">
        <v>0</v>
      </c>
      <c r="L384" s="340">
        <v>0</v>
      </c>
      <c r="M384" s="340">
        <v>0</v>
      </c>
      <c r="N384" s="340">
        <v>0</v>
      </c>
      <c r="O384" s="340">
        <v>0</v>
      </c>
      <c r="P384" s="144">
        <v>0</v>
      </c>
      <c r="Q384" s="341">
        <v>0</v>
      </c>
      <c r="R384" s="342">
        <v>0</v>
      </c>
      <c r="S384" s="340">
        <v>0</v>
      </c>
      <c r="T384" s="340">
        <v>0</v>
      </c>
      <c r="U384" s="340">
        <v>0</v>
      </c>
      <c r="V384" s="340">
        <v>0</v>
      </c>
      <c r="W384" s="340">
        <v>0</v>
      </c>
      <c r="X384" s="343">
        <v>0</v>
      </c>
      <c r="Y384" s="344">
        <f t="shared" si="33"/>
        <v>0</v>
      </c>
      <c r="Z384" s="12">
        <f t="shared" si="33"/>
        <v>0</v>
      </c>
      <c r="AA384" s="12">
        <f t="shared" si="33"/>
        <v>0</v>
      </c>
      <c r="AB384" s="12">
        <f t="shared" si="33"/>
        <v>0</v>
      </c>
      <c r="AC384" s="12">
        <f t="shared" si="33"/>
        <v>0</v>
      </c>
      <c r="AD384" s="15">
        <f t="shared" si="33"/>
        <v>0</v>
      </c>
      <c r="AE384" s="12">
        <f t="shared" si="33"/>
        <v>0</v>
      </c>
      <c r="AF384" s="12">
        <f t="shared" si="34"/>
        <v>0</v>
      </c>
      <c r="AG384" s="12">
        <f t="shared" si="34"/>
        <v>0</v>
      </c>
      <c r="AH384" s="12">
        <f t="shared" si="34"/>
        <v>0</v>
      </c>
      <c r="AI384" s="12">
        <f t="shared" si="34"/>
        <v>0</v>
      </c>
      <c r="AJ384" s="12">
        <f t="shared" si="34"/>
        <v>0</v>
      </c>
      <c r="AK384" s="15">
        <f t="shared" si="30"/>
        <v>0</v>
      </c>
      <c r="AL384" s="343">
        <f t="shared" si="30"/>
        <v>0</v>
      </c>
    </row>
    <row r="385" spans="1:38" s="185" customFormat="1" ht="12.75" customHeight="1" x14ac:dyDescent="0.25">
      <c r="A385" s="348">
        <v>1348</v>
      </c>
      <c r="B385" s="338">
        <v>377</v>
      </c>
      <c r="C385" s="239" t="s">
        <v>1569</v>
      </c>
      <c r="D385" s="247">
        <v>0</v>
      </c>
      <c r="E385" s="138">
        <v>0</v>
      </c>
      <c r="F385" s="138">
        <v>0</v>
      </c>
      <c r="G385" s="138">
        <v>0</v>
      </c>
      <c r="H385" s="138">
        <v>0</v>
      </c>
      <c r="I385" s="138">
        <v>0</v>
      </c>
      <c r="J385" s="339">
        <v>0</v>
      </c>
      <c r="K385" s="339">
        <v>0</v>
      </c>
      <c r="L385" s="340">
        <v>0</v>
      </c>
      <c r="M385" s="340">
        <v>0</v>
      </c>
      <c r="N385" s="340">
        <v>0</v>
      </c>
      <c r="O385" s="340">
        <v>0</v>
      </c>
      <c r="P385" s="144">
        <v>0</v>
      </c>
      <c r="Q385" s="341">
        <v>0</v>
      </c>
      <c r="R385" s="342">
        <v>0</v>
      </c>
      <c r="S385" s="340">
        <v>0</v>
      </c>
      <c r="T385" s="340">
        <v>0</v>
      </c>
      <c r="U385" s="340">
        <v>0</v>
      </c>
      <c r="V385" s="340">
        <v>0</v>
      </c>
      <c r="W385" s="340">
        <v>0</v>
      </c>
      <c r="X385" s="343">
        <v>0</v>
      </c>
      <c r="Y385" s="344">
        <f t="shared" si="33"/>
        <v>0</v>
      </c>
      <c r="Z385" s="12">
        <f t="shared" si="33"/>
        <v>0</v>
      </c>
      <c r="AA385" s="12">
        <f t="shared" si="33"/>
        <v>0</v>
      </c>
      <c r="AB385" s="12">
        <f t="shared" si="33"/>
        <v>0</v>
      </c>
      <c r="AC385" s="12">
        <f t="shared" si="33"/>
        <v>0</v>
      </c>
      <c r="AD385" s="15">
        <f t="shared" si="33"/>
        <v>0</v>
      </c>
      <c r="AE385" s="12">
        <f t="shared" si="33"/>
        <v>0</v>
      </c>
      <c r="AF385" s="12">
        <f t="shared" si="34"/>
        <v>0</v>
      </c>
      <c r="AG385" s="12">
        <f t="shared" si="34"/>
        <v>0</v>
      </c>
      <c r="AH385" s="12">
        <f t="shared" si="34"/>
        <v>0</v>
      </c>
      <c r="AI385" s="12">
        <f t="shared" si="34"/>
        <v>0</v>
      </c>
      <c r="AJ385" s="12">
        <f t="shared" si="34"/>
        <v>0</v>
      </c>
      <c r="AK385" s="15">
        <f t="shared" si="30"/>
        <v>0</v>
      </c>
      <c r="AL385" s="343">
        <f t="shared" si="30"/>
        <v>0</v>
      </c>
    </row>
    <row r="386" spans="1:38" s="185" customFormat="1" ht="12.75" customHeight="1" x14ac:dyDescent="0.25">
      <c r="A386" s="348">
        <v>1349</v>
      </c>
      <c r="B386" s="338">
        <v>378</v>
      </c>
      <c r="C386" s="239" t="s">
        <v>1570</v>
      </c>
      <c r="D386" s="247">
        <v>0</v>
      </c>
      <c r="E386" s="138">
        <v>0</v>
      </c>
      <c r="F386" s="138">
        <v>0</v>
      </c>
      <c r="G386" s="138">
        <v>0</v>
      </c>
      <c r="H386" s="138">
        <v>0</v>
      </c>
      <c r="I386" s="138">
        <v>0</v>
      </c>
      <c r="J386" s="339">
        <v>0</v>
      </c>
      <c r="K386" s="339">
        <v>0</v>
      </c>
      <c r="L386" s="340">
        <v>0</v>
      </c>
      <c r="M386" s="340">
        <v>0</v>
      </c>
      <c r="N386" s="340">
        <v>0</v>
      </c>
      <c r="O386" s="340">
        <v>0</v>
      </c>
      <c r="P386" s="144">
        <v>0</v>
      </c>
      <c r="Q386" s="341">
        <v>0</v>
      </c>
      <c r="R386" s="342">
        <v>0</v>
      </c>
      <c r="S386" s="340">
        <v>0</v>
      </c>
      <c r="T386" s="340">
        <v>0</v>
      </c>
      <c r="U386" s="340">
        <v>0</v>
      </c>
      <c r="V386" s="340">
        <v>0</v>
      </c>
      <c r="W386" s="340">
        <v>0</v>
      </c>
      <c r="X386" s="343">
        <v>0</v>
      </c>
      <c r="Y386" s="344">
        <f t="shared" si="33"/>
        <v>0</v>
      </c>
      <c r="Z386" s="12">
        <f t="shared" si="33"/>
        <v>0</v>
      </c>
      <c r="AA386" s="12">
        <f t="shared" si="33"/>
        <v>0</v>
      </c>
      <c r="AB386" s="12">
        <f t="shared" si="33"/>
        <v>0</v>
      </c>
      <c r="AC386" s="12">
        <f t="shared" si="33"/>
        <v>0</v>
      </c>
      <c r="AD386" s="15">
        <f t="shared" si="33"/>
        <v>0</v>
      </c>
      <c r="AE386" s="12">
        <f t="shared" si="33"/>
        <v>0</v>
      </c>
      <c r="AF386" s="12">
        <f t="shared" si="34"/>
        <v>0</v>
      </c>
      <c r="AG386" s="12">
        <f t="shared" si="34"/>
        <v>0</v>
      </c>
      <c r="AH386" s="12">
        <f t="shared" si="34"/>
        <v>0</v>
      </c>
      <c r="AI386" s="12">
        <f t="shared" si="34"/>
        <v>0</v>
      </c>
      <c r="AJ386" s="12">
        <f t="shared" si="34"/>
        <v>0</v>
      </c>
      <c r="AK386" s="15">
        <f t="shared" si="30"/>
        <v>0</v>
      </c>
      <c r="AL386" s="343">
        <f t="shared" si="30"/>
        <v>0</v>
      </c>
    </row>
    <row r="387" spans="1:38" s="185" customFormat="1" ht="12.75" customHeight="1" x14ac:dyDescent="0.25">
      <c r="A387" s="348">
        <v>1350</v>
      </c>
      <c r="B387" s="338">
        <v>379</v>
      </c>
      <c r="C387" s="239" t="s">
        <v>1571</v>
      </c>
      <c r="D387" s="247">
        <v>0</v>
      </c>
      <c r="E387" s="138">
        <v>0</v>
      </c>
      <c r="F387" s="138">
        <v>0</v>
      </c>
      <c r="G387" s="138">
        <v>0</v>
      </c>
      <c r="H387" s="138">
        <v>0</v>
      </c>
      <c r="I387" s="138">
        <v>0</v>
      </c>
      <c r="J387" s="339">
        <v>0</v>
      </c>
      <c r="K387" s="339">
        <v>0</v>
      </c>
      <c r="L387" s="340">
        <v>0</v>
      </c>
      <c r="M387" s="340">
        <v>0</v>
      </c>
      <c r="N387" s="340">
        <v>0</v>
      </c>
      <c r="O387" s="340">
        <v>0</v>
      </c>
      <c r="P387" s="144">
        <v>0</v>
      </c>
      <c r="Q387" s="341">
        <v>0</v>
      </c>
      <c r="R387" s="342">
        <v>0</v>
      </c>
      <c r="S387" s="340">
        <v>0</v>
      </c>
      <c r="T387" s="340">
        <v>0</v>
      </c>
      <c r="U387" s="340">
        <v>0</v>
      </c>
      <c r="V387" s="340">
        <v>0</v>
      </c>
      <c r="W387" s="340">
        <v>0</v>
      </c>
      <c r="X387" s="343">
        <v>0</v>
      </c>
      <c r="Y387" s="344">
        <f t="shared" si="33"/>
        <v>0</v>
      </c>
      <c r="Z387" s="12">
        <f t="shared" si="33"/>
        <v>0</v>
      </c>
      <c r="AA387" s="12">
        <f t="shared" si="33"/>
        <v>0</v>
      </c>
      <c r="AB387" s="12">
        <f t="shared" si="33"/>
        <v>0</v>
      </c>
      <c r="AC387" s="12">
        <f t="shared" si="33"/>
        <v>0</v>
      </c>
      <c r="AD387" s="15">
        <f t="shared" si="33"/>
        <v>0</v>
      </c>
      <c r="AE387" s="12">
        <f t="shared" si="33"/>
        <v>0</v>
      </c>
      <c r="AF387" s="12">
        <f t="shared" si="34"/>
        <v>0</v>
      </c>
      <c r="AG387" s="12">
        <f t="shared" si="34"/>
        <v>0</v>
      </c>
      <c r="AH387" s="12">
        <f t="shared" si="34"/>
        <v>0</v>
      </c>
      <c r="AI387" s="12">
        <f t="shared" si="34"/>
        <v>0</v>
      </c>
      <c r="AJ387" s="12">
        <f t="shared" si="34"/>
        <v>0</v>
      </c>
      <c r="AK387" s="15">
        <f t="shared" si="30"/>
        <v>0</v>
      </c>
      <c r="AL387" s="343">
        <f t="shared" si="30"/>
        <v>0</v>
      </c>
    </row>
    <row r="388" spans="1:38" s="185" customFormat="1" ht="12.75" customHeight="1" x14ac:dyDescent="0.25">
      <c r="A388" s="348">
        <v>1351</v>
      </c>
      <c r="B388" s="338">
        <v>380</v>
      </c>
      <c r="C388" s="239" t="s">
        <v>1572</v>
      </c>
      <c r="D388" s="247">
        <v>0</v>
      </c>
      <c r="E388" s="138">
        <v>0</v>
      </c>
      <c r="F388" s="138">
        <v>0</v>
      </c>
      <c r="G388" s="138">
        <v>0</v>
      </c>
      <c r="H388" s="138">
        <v>0</v>
      </c>
      <c r="I388" s="138">
        <v>0</v>
      </c>
      <c r="J388" s="339">
        <v>0</v>
      </c>
      <c r="K388" s="339">
        <v>0</v>
      </c>
      <c r="L388" s="340">
        <v>0</v>
      </c>
      <c r="M388" s="340">
        <v>0</v>
      </c>
      <c r="N388" s="340">
        <v>0</v>
      </c>
      <c r="O388" s="340">
        <v>0</v>
      </c>
      <c r="P388" s="144">
        <v>0</v>
      </c>
      <c r="Q388" s="341">
        <v>0</v>
      </c>
      <c r="R388" s="342">
        <v>0</v>
      </c>
      <c r="S388" s="340">
        <v>0</v>
      </c>
      <c r="T388" s="340">
        <v>0</v>
      </c>
      <c r="U388" s="340">
        <v>0</v>
      </c>
      <c r="V388" s="340">
        <v>0</v>
      </c>
      <c r="W388" s="340">
        <v>0</v>
      </c>
      <c r="X388" s="343">
        <v>0</v>
      </c>
      <c r="Y388" s="344">
        <f t="shared" si="33"/>
        <v>0</v>
      </c>
      <c r="Z388" s="12">
        <f t="shared" si="33"/>
        <v>0</v>
      </c>
      <c r="AA388" s="12">
        <f t="shared" si="33"/>
        <v>0</v>
      </c>
      <c r="AB388" s="12">
        <f t="shared" si="33"/>
        <v>0</v>
      </c>
      <c r="AC388" s="12">
        <f t="shared" si="33"/>
        <v>0</v>
      </c>
      <c r="AD388" s="15">
        <f t="shared" si="33"/>
        <v>0</v>
      </c>
      <c r="AE388" s="12">
        <f t="shared" si="33"/>
        <v>0</v>
      </c>
      <c r="AF388" s="12">
        <f t="shared" si="34"/>
        <v>0</v>
      </c>
      <c r="AG388" s="12">
        <f t="shared" si="34"/>
        <v>0</v>
      </c>
      <c r="AH388" s="12">
        <f t="shared" si="34"/>
        <v>0</v>
      </c>
      <c r="AI388" s="12">
        <f t="shared" si="34"/>
        <v>0</v>
      </c>
      <c r="AJ388" s="12">
        <f t="shared" si="34"/>
        <v>0</v>
      </c>
      <c r="AK388" s="15">
        <f t="shared" si="30"/>
        <v>0</v>
      </c>
      <c r="AL388" s="343">
        <f t="shared" si="30"/>
        <v>0</v>
      </c>
    </row>
    <row r="389" spans="1:38" s="185" customFormat="1" ht="12.75" customHeight="1" x14ac:dyDescent="0.25">
      <c r="A389" s="348">
        <v>1352</v>
      </c>
      <c r="B389" s="338">
        <v>381</v>
      </c>
      <c r="C389" s="239" t="s">
        <v>1573</v>
      </c>
      <c r="D389" s="247">
        <v>0</v>
      </c>
      <c r="E389" s="138">
        <v>0</v>
      </c>
      <c r="F389" s="138">
        <v>0</v>
      </c>
      <c r="G389" s="138">
        <v>0</v>
      </c>
      <c r="H389" s="138">
        <v>0</v>
      </c>
      <c r="I389" s="138">
        <v>0</v>
      </c>
      <c r="J389" s="339">
        <v>0</v>
      </c>
      <c r="K389" s="339">
        <v>0</v>
      </c>
      <c r="L389" s="340">
        <v>0</v>
      </c>
      <c r="M389" s="340">
        <v>0</v>
      </c>
      <c r="N389" s="340">
        <v>0</v>
      </c>
      <c r="O389" s="340">
        <v>0</v>
      </c>
      <c r="P389" s="144">
        <v>0</v>
      </c>
      <c r="Q389" s="341">
        <v>0</v>
      </c>
      <c r="R389" s="342">
        <v>0</v>
      </c>
      <c r="S389" s="340">
        <v>0</v>
      </c>
      <c r="T389" s="340">
        <v>0</v>
      </c>
      <c r="U389" s="340">
        <v>0</v>
      </c>
      <c r="V389" s="340">
        <v>0</v>
      </c>
      <c r="W389" s="340">
        <v>0</v>
      </c>
      <c r="X389" s="343">
        <v>0</v>
      </c>
      <c r="Y389" s="344">
        <f t="shared" si="33"/>
        <v>0</v>
      </c>
      <c r="Z389" s="12">
        <f t="shared" si="33"/>
        <v>0</v>
      </c>
      <c r="AA389" s="12">
        <f t="shared" si="33"/>
        <v>0</v>
      </c>
      <c r="AB389" s="12">
        <f t="shared" si="33"/>
        <v>0</v>
      </c>
      <c r="AC389" s="12">
        <f t="shared" si="33"/>
        <v>0</v>
      </c>
      <c r="AD389" s="15">
        <f t="shared" si="33"/>
        <v>0</v>
      </c>
      <c r="AE389" s="12">
        <f t="shared" si="33"/>
        <v>0</v>
      </c>
      <c r="AF389" s="12">
        <f t="shared" si="34"/>
        <v>0</v>
      </c>
      <c r="AG389" s="12">
        <f t="shared" si="34"/>
        <v>0</v>
      </c>
      <c r="AH389" s="12">
        <f t="shared" si="34"/>
        <v>0</v>
      </c>
      <c r="AI389" s="12">
        <f t="shared" si="34"/>
        <v>0</v>
      </c>
      <c r="AJ389" s="12">
        <f t="shared" si="34"/>
        <v>0</v>
      </c>
      <c r="AK389" s="15">
        <f t="shared" si="30"/>
        <v>0</v>
      </c>
      <c r="AL389" s="343">
        <f t="shared" si="30"/>
        <v>0</v>
      </c>
    </row>
    <row r="390" spans="1:38" s="185" customFormat="1" ht="12.75" customHeight="1" x14ac:dyDescent="0.25">
      <c r="A390" s="348">
        <v>1353</v>
      </c>
      <c r="B390" s="338">
        <v>382</v>
      </c>
      <c r="C390" s="239" t="s">
        <v>1574</v>
      </c>
      <c r="D390" s="247">
        <v>0</v>
      </c>
      <c r="E390" s="138">
        <v>0</v>
      </c>
      <c r="F390" s="138">
        <v>0</v>
      </c>
      <c r="G390" s="138">
        <v>0</v>
      </c>
      <c r="H390" s="138">
        <v>0</v>
      </c>
      <c r="I390" s="138">
        <v>0</v>
      </c>
      <c r="J390" s="339">
        <v>0</v>
      </c>
      <c r="K390" s="339">
        <v>0</v>
      </c>
      <c r="L390" s="340">
        <v>0</v>
      </c>
      <c r="M390" s="340">
        <v>0</v>
      </c>
      <c r="N390" s="340">
        <v>0</v>
      </c>
      <c r="O390" s="340">
        <v>0</v>
      </c>
      <c r="P390" s="144">
        <v>0</v>
      </c>
      <c r="Q390" s="341">
        <v>0</v>
      </c>
      <c r="R390" s="342">
        <v>0</v>
      </c>
      <c r="S390" s="340">
        <v>0</v>
      </c>
      <c r="T390" s="340">
        <v>0</v>
      </c>
      <c r="U390" s="340">
        <v>0</v>
      </c>
      <c r="V390" s="340">
        <v>0</v>
      </c>
      <c r="W390" s="340">
        <v>0</v>
      </c>
      <c r="X390" s="343">
        <v>0</v>
      </c>
      <c r="Y390" s="344">
        <f t="shared" si="33"/>
        <v>0</v>
      </c>
      <c r="Z390" s="12">
        <f t="shared" si="33"/>
        <v>0</v>
      </c>
      <c r="AA390" s="12">
        <f t="shared" si="33"/>
        <v>0</v>
      </c>
      <c r="AB390" s="12">
        <f t="shared" si="33"/>
        <v>0</v>
      </c>
      <c r="AC390" s="12">
        <f t="shared" si="33"/>
        <v>0</v>
      </c>
      <c r="AD390" s="15">
        <f t="shared" si="33"/>
        <v>0</v>
      </c>
      <c r="AE390" s="12">
        <f t="shared" si="33"/>
        <v>0</v>
      </c>
      <c r="AF390" s="12">
        <f t="shared" si="34"/>
        <v>0</v>
      </c>
      <c r="AG390" s="12">
        <f t="shared" si="34"/>
        <v>0</v>
      </c>
      <c r="AH390" s="12">
        <f t="shared" si="34"/>
        <v>0</v>
      </c>
      <c r="AI390" s="12">
        <f t="shared" si="34"/>
        <v>0</v>
      </c>
      <c r="AJ390" s="12">
        <f t="shared" si="34"/>
        <v>0</v>
      </c>
      <c r="AK390" s="15">
        <f t="shared" si="30"/>
        <v>0</v>
      </c>
      <c r="AL390" s="343">
        <f t="shared" si="30"/>
        <v>0</v>
      </c>
    </row>
    <row r="391" spans="1:38" s="185" customFormat="1" ht="12.75" customHeight="1" x14ac:dyDescent="0.25">
      <c r="A391" s="337"/>
      <c r="B391" s="338">
        <v>383</v>
      </c>
      <c r="C391" s="239"/>
      <c r="D391" s="240"/>
      <c r="E391" s="138"/>
      <c r="F391" s="138"/>
      <c r="G391" s="138"/>
      <c r="H391" s="138"/>
      <c r="I391" s="138"/>
      <c r="J391" s="339"/>
      <c r="K391" s="339">
        <v>0</v>
      </c>
      <c r="L391" s="340"/>
      <c r="M391" s="340"/>
      <c r="N391" s="340"/>
      <c r="O391" s="340"/>
      <c r="P391" s="144">
        <v>0</v>
      </c>
      <c r="Q391" s="341"/>
      <c r="R391" s="342">
        <v>0</v>
      </c>
      <c r="S391" s="340"/>
      <c r="T391" s="340"/>
      <c r="U391" s="340"/>
      <c r="V391" s="340"/>
      <c r="W391" s="340">
        <v>0</v>
      </c>
      <c r="X391" s="343"/>
      <c r="Y391" s="344">
        <f t="shared" si="33"/>
        <v>0</v>
      </c>
      <c r="Z391" s="12"/>
      <c r="AA391" s="12"/>
      <c r="AB391" s="12"/>
      <c r="AC391" s="12"/>
      <c r="AD391" s="15">
        <f t="shared" si="33"/>
        <v>0</v>
      </c>
      <c r="AE391" s="12"/>
      <c r="AF391" s="12"/>
      <c r="AG391" s="12"/>
      <c r="AH391" s="12"/>
      <c r="AI391" s="12"/>
      <c r="AJ391" s="12"/>
      <c r="AK391" s="15">
        <f t="shared" si="30"/>
        <v>0</v>
      </c>
      <c r="AL391" s="343"/>
    </row>
    <row r="392" spans="1:38" s="185" customFormat="1" ht="12.75" customHeight="1" x14ac:dyDescent="0.25">
      <c r="A392" s="337"/>
      <c r="B392" s="338">
        <v>384</v>
      </c>
      <c r="C392" s="246" t="s">
        <v>1575</v>
      </c>
      <c r="D392" s="247">
        <v>4276</v>
      </c>
      <c r="E392" s="144">
        <v>2304.9</v>
      </c>
      <c r="F392" s="144">
        <v>1003.8</v>
      </c>
      <c r="G392" s="144">
        <v>0</v>
      </c>
      <c r="H392" s="144">
        <v>721.9</v>
      </c>
      <c r="I392" s="144">
        <v>51.3</v>
      </c>
      <c r="J392" s="345">
        <v>194.1</v>
      </c>
      <c r="K392" s="345">
        <v>4278.6000000000004</v>
      </c>
      <c r="L392" s="144">
        <v>2304.9</v>
      </c>
      <c r="M392" s="144">
        <v>1003.8</v>
      </c>
      <c r="N392" s="144">
        <v>0</v>
      </c>
      <c r="O392" s="144">
        <v>721.9</v>
      </c>
      <c r="P392" s="144">
        <v>53.9</v>
      </c>
      <c r="Q392" s="248">
        <v>194.1</v>
      </c>
      <c r="R392" s="342">
        <v>3559.1920000000005</v>
      </c>
      <c r="S392" s="144">
        <v>1880.672</v>
      </c>
      <c r="T392" s="144">
        <v>900.25199999999995</v>
      </c>
      <c r="U392" s="144">
        <v>0</v>
      </c>
      <c r="V392" s="144">
        <v>584.35799999999995</v>
      </c>
      <c r="W392" s="144">
        <v>53.9</v>
      </c>
      <c r="X392" s="248">
        <v>140.01</v>
      </c>
      <c r="Y392" s="344">
        <f t="shared" si="33"/>
        <v>-719.4079999999999</v>
      </c>
      <c r="Z392" s="15">
        <f t="shared" si="33"/>
        <v>-424.22800000000007</v>
      </c>
      <c r="AA392" s="15">
        <f t="shared" si="33"/>
        <v>-103.548</v>
      </c>
      <c r="AB392" s="15">
        <f t="shared" si="33"/>
        <v>0</v>
      </c>
      <c r="AC392" s="15">
        <f t="shared" si="33"/>
        <v>-137.54200000000003</v>
      </c>
      <c r="AD392" s="15">
        <f t="shared" si="33"/>
        <v>0</v>
      </c>
      <c r="AE392" s="15">
        <f t="shared" si="33"/>
        <v>-54.09</v>
      </c>
      <c r="AF392" s="15">
        <f t="shared" ref="AF392:AL427" si="35">IF(K392=0,0,R392/K392*100)</f>
        <v>83.185901930538037</v>
      </c>
      <c r="AG392" s="15">
        <f t="shared" si="35"/>
        <v>81.594516031064259</v>
      </c>
      <c r="AH392" s="15">
        <f t="shared" si="35"/>
        <v>89.68439928272565</v>
      </c>
      <c r="AI392" s="15">
        <f t="shared" si="35"/>
        <v>0</v>
      </c>
      <c r="AJ392" s="15">
        <f t="shared" si="35"/>
        <v>80.947222607009266</v>
      </c>
      <c r="AK392" s="15">
        <f t="shared" si="30"/>
        <v>100</v>
      </c>
      <c r="AL392" s="346">
        <f t="shared" si="30"/>
        <v>72.132921174652239</v>
      </c>
    </row>
    <row r="393" spans="1:38" s="347" customFormat="1" ht="12.75" customHeight="1" x14ac:dyDescent="0.2">
      <c r="A393" s="337"/>
      <c r="B393" s="338">
        <v>385</v>
      </c>
      <c r="C393" s="246" t="s">
        <v>1265</v>
      </c>
      <c r="D393" s="247">
        <v>4224.7</v>
      </c>
      <c r="E393" s="144">
        <v>2304.9</v>
      </c>
      <c r="F393" s="144">
        <v>1003.8</v>
      </c>
      <c r="G393" s="144">
        <v>0</v>
      </c>
      <c r="H393" s="144">
        <v>721.9</v>
      </c>
      <c r="I393" s="144">
        <v>0</v>
      </c>
      <c r="J393" s="345">
        <v>194.1</v>
      </c>
      <c r="K393" s="345">
        <v>4224.7</v>
      </c>
      <c r="L393" s="144">
        <v>2304.9</v>
      </c>
      <c r="M393" s="144">
        <v>1003.8</v>
      </c>
      <c r="N393" s="144">
        <v>0</v>
      </c>
      <c r="O393" s="144">
        <v>721.9</v>
      </c>
      <c r="P393" s="144">
        <v>0</v>
      </c>
      <c r="Q393" s="248">
        <v>194.1</v>
      </c>
      <c r="R393" s="342">
        <v>3505.2920000000004</v>
      </c>
      <c r="S393" s="144">
        <v>1880.672</v>
      </c>
      <c r="T393" s="144">
        <v>900.25199999999995</v>
      </c>
      <c r="U393" s="144">
        <v>0</v>
      </c>
      <c r="V393" s="144">
        <v>584.35799999999995</v>
      </c>
      <c r="W393" s="144">
        <v>0</v>
      </c>
      <c r="X393" s="248">
        <v>140.01</v>
      </c>
      <c r="Y393" s="344">
        <f t="shared" si="33"/>
        <v>-719.40799999999945</v>
      </c>
      <c r="Z393" s="15">
        <f t="shared" si="33"/>
        <v>-424.22800000000007</v>
      </c>
      <c r="AA393" s="15">
        <f t="shared" si="33"/>
        <v>-103.548</v>
      </c>
      <c r="AB393" s="15">
        <f t="shared" si="33"/>
        <v>0</v>
      </c>
      <c r="AC393" s="15">
        <f t="shared" si="33"/>
        <v>-137.54200000000003</v>
      </c>
      <c r="AD393" s="15">
        <f t="shared" si="33"/>
        <v>0</v>
      </c>
      <c r="AE393" s="15">
        <f t="shared" si="33"/>
        <v>-54.09</v>
      </c>
      <c r="AF393" s="15">
        <f t="shared" si="35"/>
        <v>82.971382583378713</v>
      </c>
      <c r="AG393" s="15">
        <f t="shared" si="35"/>
        <v>81.594516031064259</v>
      </c>
      <c r="AH393" s="15">
        <f t="shared" si="35"/>
        <v>89.68439928272565</v>
      </c>
      <c r="AI393" s="15">
        <f t="shared" si="35"/>
        <v>0</v>
      </c>
      <c r="AJ393" s="15">
        <f t="shared" si="35"/>
        <v>80.947222607009266</v>
      </c>
      <c r="AK393" s="15">
        <f t="shared" si="30"/>
        <v>0</v>
      </c>
      <c r="AL393" s="346">
        <f t="shared" si="30"/>
        <v>72.132921174652239</v>
      </c>
    </row>
    <row r="394" spans="1:38" s="347" customFormat="1" ht="12.75" customHeight="1" x14ac:dyDescent="0.2">
      <c r="A394" s="337"/>
      <c r="B394" s="338">
        <v>386</v>
      </c>
      <c r="C394" s="246" t="s">
        <v>1266</v>
      </c>
      <c r="D394" s="247">
        <v>51.3</v>
      </c>
      <c r="E394" s="144">
        <v>0</v>
      </c>
      <c r="F394" s="144">
        <v>0</v>
      </c>
      <c r="G394" s="144">
        <v>0</v>
      </c>
      <c r="H394" s="144">
        <v>0</v>
      </c>
      <c r="I394" s="144">
        <v>51.3</v>
      </c>
      <c r="J394" s="345">
        <v>0</v>
      </c>
      <c r="K394" s="345">
        <v>53.9</v>
      </c>
      <c r="L394" s="144">
        <v>0</v>
      </c>
      <c r="M394" s="144">
        <v>0</v>
      </c>
      <c r="N394" s="144">
        <v>0</v>
      </c>
      <c r="O394" s="144">
        <v>0</v>
      </c>
      <c r="P394" s="144">
        <v>53.9</v>
      </c>
      <c r="Q394" s="248">
        <v>0</v>
      </c>
      <c r="R394" s="342">
        <v>53.9</v>
      </c>
      <c r="S394" s="144">
        <v>0</v>
      </c>
      <c r="T394" s="144">
        <v>0</v>
      </c>
      <c r="U394" s="144">
        <v>0</v>
      </c>
      <c r="V394" s="144">
        <v>0</v>
      </c>
      <c r="W394" s="144">
        <v>53.9</v>
      </c>
      <c r="X394" s="248">
        <v>0</v>
      </c>
      <c r="Y394" s="344">
        <f t="shared" si="33"/>
        <v>0</v>
      </c>
      <c r="Z394" s="15">
        <f t="shared" si="33"/>
        <v>0</v>
      </c>
      <c r="AA394" s="15">
        <f t="shared" si="33"/>
        <v>0</v>
      </c>
      <c r="AB394" s="15">
        <f t="shared" si="33"/>
        <v>0</v>
      </c>
      <c r="AC394" s="15">
        <f t="shared" si="33"/>
        <v>0</v>
      </c>
      <c r="AD394" s="15">
        <f t="shared" si="33"/>
        <v>0</v>
      </c>
      <c r="AE394" s="15">
        <f t="shared" si="33"/>
        <v>0</v>
      </c>
      <c r="AF394" s="15">
        <f t="shared" si="35"/>
        <v>100</v>
      </c>
      <c r="AG394" s="15">
        <f t="shared" si="35"/>
        <v>0</v>
      </c>
      <c r="AH394" s="15">
        <f t="shared" si="35"/>
        <v>0</v>
      </c>
      <c r="AI394" s="15">
        <f t="shared" si="35"/>
        <v>0</v>
      </c>
      <c r="AJ394" s="15">
        <f t="shared" si="35"/>
        <v>0</v>
      </c>
      <c r="AK394" s="15">
        <f t="shared" si="30"/>
        <v>100</v>
      </c>
      <c r="AL394" s="346">
        <f t="shared" si="30"/>
        <v>0</v>
      </c>
    </row>
    <row r="395" spans="1:38" s="185" customFormat="1" ht="12.75" customHeight="1" x14ac:dyDescent="0.25">
      <c r="A395" s="348">
        <v>1354</v>
      </c>
      <c r="B395" s="338">
        <v>387</v>
      </c>
      <c r="C395" s="239" t="s">
        <v>1291</v>
      </c>
      <c r="D395" s="247">
        <v>4224.7</v>
      </c>
      <c r="E395" s="138">
        <v>2304.9</v>
      </c>
      <c r="F395" s="138">
        <v>1003.8</v>
      </c>
      <c r="G395" s="138">
        <v>0</v>
      </c>
      <c r="H395" s="138">
        <v>721.9</v>
      </c>
      <c r="I395" s="138">
        <v>0</v>
      </c>
      <c r="J395" s="339">
        <v>194.1</v>
      </c>
      <c r="K395" s="339">
        <v>4224.7</v>
      </c>
      <c r="L395" s="340">
        <v>2304.9</v>
      </c>
      <c r="M395" s="340">
        <v>1003.8</v>
      </c>
      <c r="N395" s="340">
        <v>0</v>
      </c>
      <c r="O395" s="340">
        <v>721.9</v>
      </c>
      <c r="P395" s="144">
        <v>0</v>
      </c>
      <c r="Q395" s="341">
        <v>194.1</v>
      </c>
      <c r="R395" s="342">
        <v>3505.2920000000004</v>
      </c>
      <c r="S395" s="340">
        <v>1880.672</v>
      </c>
      <c r="T395" s="340">
        <v>900.25199999999995</v>
      </c>
      <c r="U395" s="340">
        <v>0</v>
      </c>
      <c r="V395" s="340">
        <v>584.35799999999995</v>
      </c>
      <c r="W395" s="340">
        <v>0</v>
      </c>
      <c r="X395" s="343">
        <v>140.01</v>
      </c>
      <c r="Y395" s="344">
        <f t="shared" si="33"/>
        <v>-719.40799999999945</v>
      </c>
      <c r="Z395" s="12">
        <f t="shared" si="33"/>
        <v>-424.22800000000007</v>
      </c>
      <c r="AA395" s="12">
        <f t="shared" si="33"/>
        <v>-103.548</v>
      </c>
      <c r="AB395" s="12">
        <f t="shared" si="33"/>
        <v>0</v>
      </c>
      <c r="AC395" s="12">
        <f t="shared" si="33"/>
        <v>-137.54200000000003</v>
      </c>
      <c r="AD395" s="15">
        <f t="shared" si="33"/>
        <v>0</v>
      </c>
      <c r="AE395" s="12">
        <f t="shared" si="33"/>
        <v>-54.09</v>
      </c>
      <c r="AF395" s="12">
        <f t="shared" si="35"/>
        <v>82.971382583378713</v>
      </c>
      <c r="AG395" s="12">
        <f t="shared" si="35"/>
        <v>81.594516031064259</v>
      </c>
      <c r="AH395" s="12">
        <f t="shared" si="35"/>
        <v>89.68439928272565</v>
      </c>
      <c r="AI395" s="12">
        <f t="shared" si="35"/>
        <v>0</v>
      </c>
      <c r="AJ395" s="12">
        <f t="shared" si="35"/>
        <v>80.947222607009266</v>
      </c>
      <c r="AK395" s="15">
        <f t="shared" si="30"/>
        <v>0</v>
      </c>
      <c r="AL395" s="343">
        <f t="shared" si="30"/>
        <v>72.132921174652239</v>
      </c>
    </row>
    <row r="396" spans="1:38" s="185" customFormat="1" ht="12.75" customHeight="1" x14ac:dyDescent="0.25">
      <c r="A396" s="348">
        <v>1355</v>
      </c>
      <c r="B396" s="338">
        <v>388</v>
      </c>
      <c r="C396" s="239" t="s">
        <v>1576</v>
      </c>
      <c r="D396" s="247">
        <v>0</v>
      </c>
      <c r="E396" s="138">
        <v>0</v>
      </c>
      <c r="F396" s="138">
        <v>0</v>
      </c>
      <c r="G396" s="138">
        <v>0</v>
      </c>
      <c r="H396" s="138">
        <v>0</v>
      </c>
      <c r="I396" s="138">
        <v>0</v>
      </c>
      <c r="J396" s="339">
        <v>0</v>
      </c>
      <c r="K396" s="339">
        <v>0</v>
      </c>
      <c r="L396" s="340">
        <v>0</v>
      </c>
      <c r="M396" s="340">
        <v>0</v>
      </c>
      <c r="N396" s="340">
        <v>0</v>
      </c>
      <c r="O396" s="340">
        <v>0</v>
      </c>
      <c r="P396" s="144">
        <v>0</v>
      </c>
      <c r="Q396" s="341">
        <v>0</v>
      </c>
      <c r="R396" s="342">
        <v>0</v>
      </c>
      <c r="S396" s="340">
        <v>0</v>
      </c>
      <c r="T396" s="340">
        <v>0</v>
      </c>
      <c r="U396" s="340">
        <v>0</v>
      </c>
      <c r="V396" s="340">
        <v>0</v>
      </c>
      <c r="W396" s="340">
        <v>0</v>
      </c>
      <c r="X396" s="343">
        <v>0</v>
      </c>
      <c r="Y396" s="344">
        <f t="shared" si="33"/>
        <v>0</v>
      </c>
      <c r="Z396" s="12">
        <f t="shared" si="33"/>
        <v>0</v>
      </c>
      <c r="AA396" s="12">
        <f t="shared" si="33"/>
        <v>0</v>
      </c>
      <c r="AB396" s="12">
        <f t="shared" si="33"/>
        <v>0</v>
      </c>
      <c r="AC396" s="12">
        <f t="shared" si="33"/>
        <v>0</v>
      </c>
      <c r="AD396" s="15">
        <f t="shared" si="33"/>
        <v>0</v>
      </c>
      <c r="AE396" s="12">
        <f t="shared" si="33"/>
        <v>0</v>
      </c>
      <c r="AF396" s="12">
        <f t="shared" si="35"/>
        <v>0</v>
      </c>
      <c r="AG396" s="12">
        <f t="shared" si="35"/>
        <v>0</v>
      </c>
      <c r="AH396" s="12">
        <f t="shared" si="35"/>
        <v>0</v>
      </c>
      <c r="AI396" s="12">
        <f t="shared" si="35"/>
        <v>0</v>
      </c>
      <c r="AJ396" s="12">
        <f t="shared" si="35"/>
        <v>0</v>
      </c>
      <c r="AK396" s="15">
        <f t="shared" si="30"/>
        <v>0</v>
      </c>
      <c r="AL396" s="343">
        <f t="shared" si="30"/>
        <v>0</v>
      </c>
    </row>
    <row r="397" spans="1:38" s="185" customFormat="1" ht="12.75" customHeight="1" x14ac:dyDescent="0.25">
      <c r="A397" s="348">
        <v>1356</v>
      </c>
      <c r="B397" s="338">
        <v>389</v>
      </c>
      <c r="C397" s="239" t="s">
        <v>1577</v>
      </c>
      <c r="D397" s="247">
        <v>0</v>
      </c>
      <c r="E397" s="138">
        <v>0</v>
      </c>
      <c r="F397" s="138">
        <v>0</v>
      </c>
      <c r="G397" s="138">
        <v>0</v>
      </c>
      <c r="H397" s="138">
        <v>0</v>
      </c>
      <c r="I397" s="138">
        <v>0</v>
      </c>
      <c r="J397" s="339">
        <v>0</v>
      </c>
      <c r="K397" s="339">
        <v>0</v>
      </c>
      <c r="L397" s="340">
        <v>0</v>
      </c>
      <c r="M397" s="340">
        <v>0</v>
      </c>
      <c r="N397" s="340">
        <v>0</v>
      </c>
      <c r="O397" s="340">
        <v>0</v>
      </c>
      <c r="P397" s="144">
        <v>0</v>
      </c>
      <c r="Q397" s="341">
        <v>0</v>
      </c>
      <c r="R397" s="342">
        <v>0</v>
      </c>
      <c r="S397" s="340">
        <v>0</v>
      </c>
      <c r="T397" s="340">
        <v>0</v>
      </c>
      <c r="U397" s="340">
        <v>0</v>
      </c>
      <c r="V397" s="340">
        <v>0</v>
      </c>
      <c r="W397" s="340">
        <v>0</v>
      </c>
      <c r="X397" s="343">
        <v>0</v>
      </c>
      <c r="Y397" s="344">
        <f t="shared" si="33"/>
        <v>0</v>
      </c>
      <c r="Z397" s="12">
        <f t="shared" si="33"/>
        <v>0</v>
      </c>
      <c r="AA397" s="12">
        <f t="shared" si="33"/>
        <v>0</v>
      </c>
      <c r="AB397" s="12">
        <f t="shared" si="33"/>
        <v>0</v>
      </c>
      <c r="AC397" s="12">
        <f t="shared" si="33"/>
        <v>0</v>
      </c>
      <c r="AD397" s="15">
        <f t="shared" si="33"/>
        <v>0</v>
      </c>
      <c r="AE397" s="12">
        <f t="shared" si="33"/>
        <v>0</v>
      </c>
      <c r="AF397" s="12">
        <f t="shared" si="35"/>
        <v>0</v>
      </c>
      <c r="AG397" s="12">
        <f t="shared" si="35"/>
        <v>0</v>
      </c>
      <c r="AH397" s="12">
        <f t="shared" si="35"/>
        <v>0</v>
      </c>
      <c r="AI397" s="12">
        <f t="shared" si="35"/>
        <v>0</v>
      </c>
      <c r="AJ397" s="12">
        <f t="shared" si="35"/>
        <v>0</v>
      </c>
      <c r="AK397" s="15">
        <f t="shared" si="30"/>
        <v>0</v>
      </c>
      <c r="AL397" s="343">
        <f t="shared" si="30"/>
        <v>0</v>
      </c>
    </row>
    <row r="398" spans="1:38" s="185" customFormat="1" ht="12.75" customHeight="1" x14ac:dyDescent="0.25">
      <c r="A398" s="348">
        <v>1357</v>
      </c>
      <c r="B398" s="338">
        <v>390</v>
      </c>
      <c r="C398" s="239" t="s">
        <v>1578</v>
      </c>
      <c r="D398" s="247">
        <v>0</v>
      </c>
      <c r="E398" s="138">
        <v>0</v>
      </c>
      <c r="F398" s="138">
        <v>0</v>
      </c>
      <c r="G398" s="138">
        <v>0</v>
      </c>
      <c r="H398" s="138">
        <v>0</v>
      </c>
      <c r="I398" s="138">
        <v>0</v>
      </c>
      <c r="J398" s="339">
        <v>0</v>
      </c>
      <c r="K398" s="339">
        <v>0</v>
      </c>
      <c r="L398" s="340">
        <v>0</v>
      </c>
      <c r="M398" s="340">
        <v>0</v>
      </c>
      <c r="N398" s="340">
        <v>0</v>
      </c>
      <c r="O398" s="340">
        <v>0</v>
      </c>
      <c r="P398" s="144">
        <v>0</v>
      </c>
      <c r="Q398" s="341">
        <v>0</v>
      </c>
      <c r="R398" s="342">
        <v>0</v>
      </c>
      <c r="S398" s="340">
        <v>0</v>
      </c>
      <c r="T398" s="340">
        <v>0</v>
      </c>
      <c r="U398" s="340">
        <v>0</v>
      </c>
      <c r="V398" s="340">
        <v>0</v>
      </c>
      <c r="W398" s="340">
        <v>0</v>
      </c>
      <c r="X398" s="343">
        <v>0</v>
      </c>
      <c r="Y398" s="344">
        <f t="shared" si="33"/>
        <v>0</v>
      </c>
      <c r="Z398" s="12">
        <f t="shared" si="33"/>
        <v>0</v>
      </c>
      <c r="AA398" s="12">
        <f t="shared" si="33"/>
        <v>0</v>
      </c>
      <c r="AB398" s="12">
        <f t="shared" si="33"/>
        <v>0</v>
      </c>
      <c r="AC398" s="12">
        <f t="shared" si="33"/>
        <v>0</v>
      </c>
      <c r="AD398" s="15">
        <f t="shared" si="33"/>
        <v>0</v>
      </c>
      <c r="AE398" s="12">
        <f t="shared" si="33"/>
        <v>0</v>
      </c>
      <c r="AF398" s="12">
        <f t="shared" si="35"/>
        <v>0</v>
      </c>
      <c r="AG398" s="12">
        <f t="shared" si="35"/>
        <v>0</v>
      </c>
      <c r="AH398" s="12">
        <f t="shared" si="35"/>
        <v>0</v>
      </c>
      <c r="AI398" s="12">
        <f t="shared" si="35"/>
        <v>0</v>
      </c>
      <c r="AJ398" s="12">
        <f t="shared" si="35"/>
        <v>0</v>
      </c>
      <c r="AK398" s="15">
        <f t="shared" si="30"/>
        <v>0</v>
      </c>
      <c r="AL398" s="343">
        <f t="shared" si="30"/>
        <v>0</v>
      </c>
    </row>
    <row r="399" spans="1:38" s="185" customFormat="1" ht="12.75" customHeight="1" x14ac:dyDescent="0.25">
      <c r="A399" s="348">
        <v>1358</v>
      </c>
      <c r="B399" s="338">
        <v>391</v>
      </c>
      <c r="C399" s="239" t="s">
        <v>1579</v>
      </c>
      <c r="D399" s="247">
        <v>0</v>
      </c>
      <c r="E399" s="138">
        <v>0</v>
      </c>
      <c r="F399" s="138">
        <v>0</v>
      </c>
      <c r="G399" s="138">
        <v>0</v>
      </c>
      <c r="H399" s="138">
        <v>0</v>
      </c>
      <c r="I399" s="138">
        <v>0</v>
      </c>
      <c r="J399" s="339">
        <v>0</v>
      </c>
      <c r="K399" s="339">
        <v>0</v>
      </c>
      <c r="L399" s="340">
        <v>0</v>
      </c>
      <c r="M399" s="340">
        <v>0</v>
      </c>
      <c r="N399" s="340">
        <v>0</v>
      </c>
      <c r="O399" s="340">
        <v>0</v>
      </c>
      <c r="P399" s="144">
        <v>0</v>
      </c>
      <c r="Q399" s="341">
        <v>0</v>
      </c>
      <c r="R399" s="342">
        <v>0</v>
      </c>
      <c r="S399" s="340">
        <v>0</v>
      </c>
      <c r="T399" s="340">
        <v>0</v>
      </c>
      <c r="U399" s="340">
        <v>0</v>
      </c>
      <c r="V399" s="340">
        <v>0</v>
      </c>
      <c r="W399" s="340">
        <v>0</v>
      </c>
      <c r="X399" s="343">
        <v>0</v>
      </c>
      <c r="Y399" s="344">
        <f t="shared" si="33"/>
        <v>0</v>
      </c>
      <c r="Z399" s="12">
        <f t="shared" si="33"/>
        <v>0</v>
      </c>
      <c r="AA399" s="12">
        <f t="shared" si="33"/>
        <v>0</v>
      </c>
      <c r="AB399" s="12">
        <f t="shared" si="33"/>
        <v>0</v>
      </c>
      <c r="AC399" s="12">
        <f t="shared" si="33"/>
        <v>0</v>
      </c>
      <c r="AD399" s="15">
        <f t="shared" si="33"/>
        <v>0</v>
      </c>
      <c r="AE399" s="12">
        <f t="shared" si="33"/>
        <v>0</v>
      </c>
      <c r="AF399" s="12">
        <f t="shared" si="35"/>
        <v>0</v>
      </c>
      <c r="AG399" s="12">
        <f t="shared" si="35"/>
        <v>0</v>
      </c>
      <c r="AH399" s="12">
        <f t="shared" si="35"/>
        <v>0</v>
      </c>
      <c r="AI399" s="12">
        <f t="shared" si="35"/>
        <v>0</v>
      </c>
      <c r="AJ399" s="12">
        <f t="shared" si="35"/>
        <v>0</v>
      </c>
      <c r="AK399" s="15">
        <f t="shared" si="30"/>
        <v>0</v>
      </c>
      <c r="AL399" s="343">
        <f t="shared" si="30"/>
        <v>0</v>
      </c>
    </row>
    <row r="400" spans="1:38" s="185" customFormat="1" ht="12.75" customHeight="1" x14ac:dyDescent="0.25">
      <c r="A400" s="348">
        <v>1359</v>
      </c>
      <c r="B400" s="338">
        <v>392</v>
      </c>
      <c r="C400" s="239" t="s">
        <v>1580</v>
      </c>
      <c r="D400" s="247">
        <v>0</v>
      </c>
      <c r="E400" s="138">
        <v>0</v>
      </c>
      <c r="F400" s="138">
        <v>0</v>
      </c>
      <c r="G400" s="138">
        <v>0</v>
      </c>
      <c r="H400" s="138">
        <v>0</v>
      </c>
      <c r="I400" s="138">
        <v>0</v>
      </c>
      <c r="J400" s="339">
        <v>0</v>
      </c>
      <c r="K400" s="339">
        <v>0</v>
      </c>
      <c r="L400" s="340">
        <v>0</v>
      </c>
      <c r="M400" s="340">
        <v>0</v>
      </c>
      <c r="N400" s="340">
        <v>0</v>
      </c>
      <c r="O400" s="340">
        <v>0</v>
      </c>
      <c r="P400" s="144">
        <v>0</v>
      </c>
      <c r="Q400" s="341">
        <v>0</v>
      </c>
      <c r="R400" s="342">
        <v>0</v>
      </c>
      <c r="S400" s="340">
        <v>0</v>
      </c>
      <c r="T400" s="340">
        <v>0</v>
      </c>
      <c r="U400" s="340">
        <v>0</v>
      </c>
      <c r="V400" s="340">
        <v>0</v>
      </c>
      <c r="W400" s="340">
        <v>0</v>
      </c>
      <c r="X400" s="343">
        <v>0</v>
      </c>
      <c r="Y400" s="344">
        <f t="shared" si="33"/>
        <v>0</v>
      </c>
      <c r="Z400" s="12">
        <f t="shared" ref="Z400:AE435" si="36">S400-L400</f>
        <v>0</v>
      </c>
      <c r="AA400" s="12">
        <f t="shared" si="36"/>
        <v>0</v>
      </c>
      <c r="AB400" s="12">
        <f t="shared" si="36"/>
        <v>0</v>
      </c>
      <c r="AC400" s="12">
        <f t="shared" si="36"/>
        <v>0</v>
      </c>
      <c r="AD400" s="15">
        <f t="shared" si="36"/>
        <v>0</v>
      </c>
      <c r="AE400" s="12">
        <f t="shared" si="36"/>
        <v>0</v>
      </c>
      <c r="AF400" s="12">
        <f t="shared" si="35"/>
        <v>0</v>
      </c>
      <c r="AG400" s="12">
        <f t="shared" si="35"/>
        <v>0</v>
      </c>
      <c r="AH400" s="12">
        <f t="shared" si="35"/>
        <v>0</v>
      </c>
      <c r="AI400" s="12">
        <f t="shared" si="35"/>
        <v>0</v>
      </c>
      <c r="AJ400" s="12">
        <f t="shared" si="35"/>
        <v>0</v>
      </c>
      <c r="AK400" s="15">
        <f t="shared" si="30"/>
        <v>0</v>
      </c>
      <c r="AL400" s="343">
        <f t="shared" si="30"/>
        <v>0</v>
      </c>
    </row>
    <row r="401" spans="1:38" s="185" customFormat="1" ht="12.75" customHeight="1" x14ac:dyDescent="0.25">
      <c r="A401" s="348">
        <v>1360</v>
      </c>
      <c r="B401" s="338">
        <v>393</v>
      </c>
      <c r="C401" s="239" t="s">
        <v>1581</v>
      </c>
      <c r="D401" s="247">
        <v>0</v>
      </c>
      <c r="E401" s="138">
        <v>0</v>
      </c>
      <c r="F401" s="138">
        <v>0</v>
      </c>
      <c r="G401" s="138">
        <v>0</v>
      </c>
      <c r="H401" s="138">
        <v>0</v>
      </c>
      <c r="I401" s="138">
        <v>0</v>
      </c>
      <c r="J401" s="339">
        <v>0</v>
      </c>
      <c r="K401" s="339">
        <v>0</v>
      </c>
      <c r="L401" s="340">
        <v>0</v>
      </c>
      <c r="M401" s="340">
        <v>0</v>
      </c>
      <c r="N401" s="340">
        <v>0</v>
      </c>
      <c r="O401" s="340">
        <v>0</v>
      </c>
      <c r="P401" s="144">
        <v>0</v>
      </c>
      <c r="Q401" s="341">
        <v>0</v>
      </c>
      <c r="R401" s="342">
        <v>0</v>
      </c>
      <c r="S401" s="340">
        <v>0</v>
      </c>
      <c r="T401" s="340">
        <v>0</v>
      </c>
      <c r="U401" s="340">
        <v>0</v>
      </c>
      <c r="V401" s="340">
        <v>0</v>
      </c>
      <c r="W401" s="340">
        <v>0</v>
      </c>
      <c r="X401" s="343">
        <v>0</v>
      </c>
      <c r="Y401" s="344">
        <f t="shared" ref="Y401:AE464" si="37">R401-K401</f>
        <v>0</v>
      </c>
      <c r="Z401" s="12">
        <f t="shared" si="36"/>
        <v>0</v>
      </c>
      <c r="AA401" s="12">
        <f t="shared" si="36"/>
        <v>0</v>
      </c>
      <c r="AB401" s="12">
        <f t="shared" si="36"/>
        <v>0</v>
      </c>
      <c r="AC401" s="12">
        <f t="shared" si="36"/>
        <v>0</v>
      </c>
      <c r="AD401" s="15">
        <f t="shared" si="36"/>
        <v>0</v>
      </c>
      <c r="AE401" s="12">
        <f t="shared" si="36"/>
        <v>0</v>
      </c>
      <c r="AF401" s="12">
        <f t="shared" si="35"/>
        <v>0</v>
      </c>
      <c r="AG401" s="12">
        <f t="shared" si="35"/>
        <v>0</v>
      </c>
      <c r="AH401" s="12">
        <f t="shared" si="35"/>
        <v>0</v>
      </c>
      <c r="AI401" s="12">
        <f t="shared" si="35"/>
        <v>0</v>
      </c>
      <c r="AJ401" s="12">
        <f t="shared" si="35"/>
        <v>0</v>
      </c>
      <c r="AK401" s="15">
        <f t="shared" si="30"/>
        <v>0</v>
      </c>
      <c r="AL401" s="343">
        <f t="shared" si="30"/>
        <v>0</v>
      </c>
    </row>
    <row r="402" spans="1:38" s="185" customFormat="1" ht="12.75" customHeight="1" x14ac:dyDescent="0.25">
      <c r="A402" s="348">
        <v>1361</v>
      </c>
      <c r="B402" s="338">
        <v>394</v>
      </c>
      <c r="C402" s="239" t="s">
        <v>1582</v>
      </c>
      <c r="D402" s="247">
        <v>0</v>
      </c>
      <c r="E402" s="138">
        <v>0</v>
      </c>
      <c r="F402" s="138">
        <v>0</v>
      </c>
      <c r="G402" s="138">
        <v>0</v>
      </c>
      <c r="H402" s="138">
        <v>0</v>
      </c>
      <c r="I402" s="138">
        <v>0</v>
      </c>
      <c r="J402" s="339">
        <v>0</v>
      </c>
      <c r="K402" s="339">
        <v>0</v>
      </c>
      <c r="L402" s="340">
        <v>0</v>
      </c>
      <c r="M402" s="340">
        <v>0</v>
      </c>
      <c r="N402" s="340">
        <v>0</v>
      </c>
      <c r="O402" s="340">
        <v>0</v>
      </c>
      <c r="P402" s="144">
        <v>0</v>
      </c>
      <c r="Q402" s="341">
        <v>0</v>
      </c>
      <c r="R402" s="342">
        <v>0</v>
      </c>
      <c r="S402" s="340">
        <v>0</v>
      </c>
      <c r="T402" s="340">
        <v>0</v>
      </c>
      <c r="U402" s="340">
        <v>0</v>
      </c>
      <c r="V402" s="340">
        <v>0</v>
      </c>
      <c r="W402" s="340">
        <v>0</v>
      </c>
      <c r="X402" s="343">
        <v>0</v>
      </c>
      <c r="Y402" s="344">
        <f t="shared" si="37"/>
        <v>0</v>
      </c>
      <c r="Z402" s="12">
        <f t="shared" si="36"/>
        <v>0</v>
      </c>
      <c r="AA402" s="12">
        <f t="shared" si="36"/>
        <v>0</v>
      </c>
      <c r="AB402" s="12">
        <f t="shared" si="36"/>
        <v>0</v>
      </c>
      <c r="AC402" s="12">
        <f t="shared" si="36"/>
        <v>0</v>
      </c>
      <c r="AD402" s="15">
        <f t="shared" si="36"/>
        <v>0</v>
      </c>
      <c r="AE402" s="12">
        <f t="shared" si="36"/>
        <v>0</v>
      </c>
      <c r="AF402" s="12">
        <f t="shared" si="35"/>
        <v>0</v>
      </c>
      <c r="AG402" s="12">
        <f t="shared" si="35"/>
        <v>0</v>
      </c>
      <c r="AH402" s="12">
        <f t="shared" si="35"/>
        <v>0</v>
      </c>
      <c r="AI402" s="12">
        <f t="shared" si="35"/>
        <v>0</v>
      </c>
      <c r="AJ402" s="12">
        <f t="shared" si="35"/>
        <v>0</v>
      </c>
      <c r="AK402" s="15">
        <f t="shared" si="30"/>
        <v>0</v>
      </c>
      <c r="AL402" s="343">
        <f t="shared" si="30"/>
        <v>0</v>
      </c>
    </row>
    <row r="403" spans="1:38" s="185" customFormat="1" ht="12.75" customHeight="1" x14ac:dyDescent="0.25">
      <c r="A403" s="348">
        <v>1362</v>
      </c>
      <c r="B403" s="338">
        <v>395</v>
      </c>
      <c r="C403" s="239" t="s">
        <v>1583</v>
      </c>
      <c r="D403" s="247">
        <v>0</v>
      </c>
      <c r="E403" s="138">
        <v>0</v>
      </c>
      <c r="F403" s="138">
        <v>0</v>
      </c>
      <c r="G403" s="138">
        <v>0</v>
      </c>
      <c r="H403" s="138">
        <v>0</v>
      </c>
      <c r="I403" s="138">
        <v>0</v>
      </c>
      <c r="J403" s="339">
        <v>0</v>
      </c>
      <c r="K403" s="339">
        <v>0</v>
      </c>
      <c r="L403" s="340">
        <v>0</v>
      </c>
      <c r="M403" s="340">
        <v>0</v>
      </c>
      <c r="N403" s="340">
        <v>0</v>
      </c>
      <c r="O403" s="340">
        <v>0</v>
      </c>
      <c r="P403" s="144">
        <v>0</v>
      </c>
      <c r="Q403" s="341">
        <v>0</v>
      </c>
      <c r="R403" s="342">
        <v>0</v>
      </c>
      <c r="S403" s="340">
        <v>0</v>
      </c>
      <c r="T403" s="340">
        <v>0</v>
      </c>
      <c r="U403" s="340">
        <v>0</v>
      </c>
      <c r="V403" s="340">
        <v>0</v>
      </c>
      <c r="W403" s="340">
        <v>0</v>
      </c>
      <c r="X403" s="343">
        <v>0</v>
      </c>
      <c r="Y403" s="344">
        <f t="shared" si="37"/>
        <v>0</v>
      </c>
      <c r="Z403" s="12">
        <f t="shared" si="36"/>
        <v>0</v>
      </c>
      <c r="AA403" s="12">
        <f t="shared" si="36"/>
        <v>0</v>
      </c>
      <c r="AB403" s="12">
        <f t="shared" si="36"/>
        <v>0</v>
      </c>
      <c r="AC403" s="12">
        <f t="shared" si="36"/>
        <v>0</v>
      </c>
      <c r="AD403" s="15">
        <f t="shared" si="36"/>
        <v>0</v>
      </c>
      <c r="AE403" s="12">
        <f t="shared" si="36"/>
        <v>0</v>
      </c>
      <c r="AF403" s="12">
        <f t="shared" si="35"/>
        <v>0</v>
      </c>
      <c r="AG403" s="12">
        <f t="shared" si="35"/>
        <v>0</v>
      </c>
      <c r="AH403" s="12">
        <f t="shared" si="35"/>
        <v>0</v>
      </c>
      <c r="AI403" s="12">
        <f t="shared" si="35"/>
        <v>0</v>
      </c>
      <c r="AJ403" s="12">
        <f t="shared" si="35"/>
        <v>0</v>
      </c>
      <c r="AK403" s="15">
        <f t="shared" si="30"/>
        <v>0</v>
      </c>
      <c r="AL403" s="343">
        <f t="shared" si="30"/>
        <v>0</v>
      </c>
    </row>
    <row r="404" spans="1:38" s="185" customFormat="1" ht="12.75" customHeight="1" x14ac:dyDescent="0.25">
      <c r="A404" s="348">
        <v>1363</v>
      </c>
      <c r="B404" s="338">
        <v>396</v>
      </c>
      <c r="C404" s="239" t="s">
        <v>1584</v>
      </c>
      <c r="D404" s="247">
        <v>0</v>
      </c>
      <c r="E404" s="138">
        <v>0</v>
      </c>
      <c r="F404" s="138">
        <v>0</v>
      </c>
      <c r="G404" s="138">
        <v>0</v>
      </c>
      <c r="H404" s="138">
        <v>0</v>
      </c>
      <c r="I404" s="138">
        <v>0</v>
      </c>
      <c r="J404" s="339">
        <v>0</v>
      </c>
      <c r="K404" s="339">
        <v>0</v>
      </c>
      <c r="L404" s="340">
        <v>0</v>
      </c>
      <c r="M404" s="340">
        <v>0</v>
      </c>
      <c r="N404" s="340">
        <v>0</v>
      </c>
      <c r="O404" s="340">
        <v>0</v>
      </c>
      <c r="P404" s="144">
        <v>0</v>
      </c>
      <c r="Q404" s="341">
        <v>0</v>
      </c>
      <c r="R404" s="342">
        <v>0</v>
      </c>
      <c r="S404" s="340">
        <v>0</v>
      </c>
      <c r="T404" s="340">
        <v>0</v>
      </c>
      <c r="U404" s="340">
        <v>0</v>
      </c>
      <c r="V404" s="340">
        <v>0</v>
      </c>
      <c r="W404" s="340">
        <v>0</v>
      </c>
      <c r="X404" s="343">
        <v>0</v>
      </c>
      <c r="Y404" s="344">
        <f t="shared" si="37"/>
        <v>0</v>
      </c>
      <c r="Z404" s="12">
        <f t="shared" si="36"/>
        <v>0</v>
      </c>
      <c r="AA404" s="12">
        <f t="shared" si="36"/>
        <v>0</v>
      </c>
      <c r="AB404" s="12">
        <f t="shared" si="36"/>
        <v>0</v>
      </c>
      <c r="AC404" s="12">
        <f t="shared" si="36"/>
        <v>0</v>
      </c>
      <c r="AD404" s="15">
        <f t="shared" si="36"/>
        <v>0</v>
      </c>
      <c r="AE404" s="12">
        <f t="shared" si="36"/>
        <v>0</v>
      </c>
      <c r="AF404" s="12">
        <f t="shared" si="35"/>
        <v>0</v>
      </c>
      <c r="AG404" s="12">
        <f t="shared" si="35"/>
        <v>0</v>
      </c>
      <c r="AH404" s="12">
        <f t="shared" si="35"/>
        <v>0</v>
      </c>
      <c r="AI404" s="12">
        <f t="shared" si="35"/>
        <v>0</v>
      </c>
      <c r="AJ404" s="12">
        <f t="shared" si="35"/>
        <v>0</v>
      </c>
      <c r="AK404" s="15">
        <f t="shared" si="30"/>
        <v>0</v>
      </c>
      <c r="AL404" s="343">
        <f t="shared" si="30"/>
        <v>0</v>
      </c>
    </row>
    <row r="405" spans="1:38" s="185" customFormat="1" ht="12.75" customHeight="1" x14ac:dyDescent="0.25">
      <c r="A405" s="348">
        <v>1364</v>
      </c>
      <c r="B405" s="338">
        <v>397</v>
      </c>
      <c r="C405" s="239" t="s">
        <v>1585</v>
      </c>
      <c r="D405" s="247">
        <v>0</v>
      </c>
      <c r="E405" s="138">
        <v>0</v>
      </c>
      <c r="F405" s="138">
        <v>0</v>
      </c>
      <c r="G405" s="138">
        <v>0</v>
      </c>
      <c r="H405" s="138">
        <v>0</v>
      </c>
      <c r="I405" s="138">
        <v>0</v>
      </c>
      <c r="J405" s="339">
        <v>0</v>
      </c>
      <c r="K405" s="339">
        <v>0</v>
      </c>
      <c r="L405" s="340">
        <v>0</v>
      </c>
      <c r="M405" s="340">
        <v>0</v>
      </c>
      <c r="N405" s="340">
        <v>0</v>
      </c>
      <c r="O405" s="340">
        <v>0</v>
      </c>
      <c r="P405" s="144">
        <v>0</v>
      </c>
      <c r="Q405" s="341">
        <v>0</v>
      </c>
      <c r="R405" s="342">
        <v>0</v>
      </c>
      <c r="S405" s="340">
        <v>0</v>
      </c>
      <c r="T405" s="340">
        <v>0</v>
      </c>
      <c r="U405" s="340">
        <v>0</v>
      </c>
      <c r="V405" s="340">
        <v>0</v>
      </c>
      <c r="W405" s="340">
        <v>0</v>
      </c>
      <c r="X405" s="343">
        <v>0</v>
      </c>
      <c r="Y405" s="344">
        <f t="shared" si="37"/>
        <v>0</v>
      </c>
      <c r="Z405" s="12">
        <f t="shared" si="36"/>
        <v>0</v>
      </c>
      <c r="AA405" s="12">
        <f t="shared" si="36"/>
        <v>0</v>
      </c>
      <c r="AB405" s="12">
        <f t="shared" si="36"/>
        <v>0</v>
      </c>
      <c r="AC405" s="12">
        <f t="shared" si="36"/>
        <v>0</v>
      </c>
      <c r="AD405" s="15">
        <f t="shared" si="36"/>
        <v>0</v>
      </c>
      <c r="AE405" s="12">
        <f t="shared" si="36"/>
        <v>0</v>
      </c>
      <c r="AF405" s="12">
        <f t="shared" si="35"/>
        <v>0</v>
      </c>
      <c r="AG405" s="12">
        <f t="shared" si="35"/>
        <v>0</v>
      </c>
      <c r="AH405" s="12">
        <f t="shared" si="35"/>
        <v>0</v>
      </c>
      <c r="AI405" s="12">
        <f t="shared" si="35"/>
        <v>0</v>
      </c>
      <c r="AJ405" s="12">
        <f t="shared" si="35"/>
        <v>0</v>
      </c>
      <c r="AK405" s="15">
        <f t="shared" si="30"/>
        <v>0</v>
      </c>
      <c r="AL405" s="343">
        <f t="shared" si="30"/>
        <v>0</v>
      </c>
    </row>
    <row r="406" spans="1:38" s="185" customFormat="1" ht="12.75" customHeight="1" x14ac:dyDescent="0.25">
      <c r="A406" s="348">
        <v>1365</v>
      </c>
      <c r="B406" s="338">
        <v>398</v>
      </c>
      <c r="C406" s="239" t="s">
        <v>1586</v>
      </c>
      <c r="D406" s="247">
        <v>0</v>
      </c>
      <c r="E406" s="138">
        <v>0</v>
      </c>
      <c r="F406" s="138">
        <v>0</v>
      </c>
      <c r="G406" s="138">
        <v>0</v>
      </c>
      <c r="H406" s="138">
        <v>0</v>
      </c>
      <c r="I406" s="138">
        <v>0</v>
      </c>
      <c r="J406" s="339">
        <v>0</v>
      </c>
      <c r="K406" s="339">
        <v>0</v>
      </c>
      <c r="L406" s="340">
        <v>0</v>
      </c>
      <c r="M406" s="340">
        <v>0</v>
      </c>
      <c r="N406" s="340">
        <v>0</v>
      </c>
      <c r="O406" s="340">
        <v>0</v>
      </c>
      <c r="P406" s="144">
        <v>0</v>
      </c>
      <c r="Q406" s="341">
        <v>0</v>
      </c>
      <c r="R406" s="342">
        <v>0</v>
      </c>
      <c r="S406" s="340">
        <v>0</v>
      </c>
      <c r="T406" s="340">
        <v>0</v>
      </c>
      <c r="U406" s="340">
        <v>0</v>
      </c>
      <c r="V406" s="340">
        <v>0</v>
      </c>
      <c r="W406" s="340">
        <v>0</v>
      </c>
      <c r="X406" s="343">
        <v>0</v>
      </c>
      <c r="Y406" s="344">
        <f t="shared" si="37"/>
        <v>0</v>
      </c>
      <c r="Z406" s="12">
        <f t="shared" si="36"/>
        <v>0</v>
      </c>
      <c r="AA406" s="12">
        <f t="shared" si="36"/>
        <v>0</v>
      </c>
      <c r="AB406" s="12">
        <f t="shared" si="36"/>
        <v>0</v>
      </c>
      <c r="AC406" s="12">
        <f t="shared" si="36"/>
        <v>0</v>
      </c>
      <c r="AD406" s="15">
        <f t="shared" si="36"/>
        <v>0</v>
      </c>
      <c r="AE406" s="12">
        <f t="shared" si="36"/>
        <v>0</v>
      </c>
      <c r="AF406" s="12">
        <f t="shared" si="35"/>
        <v>0</v>
      </c>
      <c r="AG406" s="12">
        <f t="shared" si="35"/>
        <v>0</v>
      </c>
      <c r="AH406" s="12">
        <f t="shared" si="35"/>
        <v>0</v>
      </c>
      <c r="AI406" s="12">
        <f t="shared" si="35"/>
        <v>0</v>
      </c>
      <c r="AJ406" s="12">
        <f t="shared" si="35"/>
        <v>0</v>
      </c>
      <c r="AK406" s="15">
        <f t="shared" si="35"/>
        <v>0</v>
      </c>
      <c r="AL406" s="343">
        <f t="shared" si="35"/>
        <v>0</v>
      </c>
    </row>
    <row r="407" spans="1:38" s="185" customFormat="1" ht="12.75" customHeight="1" x14ac:dyDescent="0.25">
      <c r="A407" s="348">
        <v>1366</v>
      </c>
      <c r="B407" s="338">
        <v>399</v>
      </c>
      <c r="C407" s="239" t="s">
        <v>1587</v>
      </c>
      <c r="D407" s="247">
        <v>0</v>
      </c>
      <c r="E407" s="138">
        <v>0</v>
      </c>
      <c r="F407" s="138">
        <v>0</v>
      </c>
      <c r="G407" s="138">
        <v>0</v>
      </c>
      <c r="H407" s="138">
        <v>0</v>
      </c>
      <c r="I407" s="138">
        <v>0</v>
      </c>
      <c r="J407" s="339">
        <v>0</v>
      </c>
      <c r="K407" s="339">
        <v>0</v>
      </c>
      <c r="L407" s="340">
        <v>0</v>
      </c>
      <c r="M407" s="340">
        <v>0</v>
      </c>
      <c r="N407" s="340">
        <v>0</v>
      </c>
      <c r="O407" s="340">
        <v>0</v>
      </c>
      <c r="P407" s="144">
        <v>0</v>
      </c>
      <c r="Q407" s="341">
        <v>0</v>
      </c>
      <c r="R407" s="342">
        <v>0</v>
      </c>
      <c r="S407" s="340">
        <v>0</v>
      </c>
      <c r="T407" s="340">
        <v>0</v>
      </c>
      <c r="U407" s="340">
        <v>0</v>
      </c>
      <c r="V407" s="340">
        <v>0</v>
      </c>
      <c r="W407" s="340">
        <v>0</v>
      </c>
      <c r="X407" s="343">
        <v>0</v>
      </c>
      <c r="Y407" s="344">
        <f t="shared" si="37"/>
        <v>0</v>
      </c>
      <c r="Z407" s="12">
        <f t="shared" si="36"/>
        <v>0</v>
      </c>
      <c r="AA407" s="12">
        <f t="shared" si="36"/>
        <v>0</v>
      </c>
      <c r="AB407" s="12">
        <f t="shared" si="36"/>
        <v>0</v>
      </c>
      <c r="AC407" s="12">
        <f t="shared" si="36"/>
        <v>0</v>
      </c>
      <c r="AD407" s="15">
        <f t="shared" si="36"/>
        <v>0</v>
      </c>
      <c r="AE407" s="12">
        <f t="shared" si="36"/>
        <v>0</v>
      </c>
      <c r="AF407" s="12">
        <f t="shared" si="35"/>
        <v>0</v>
      </c>
      <c r="AG407" s="12">
        <f t="shared" si="35"/>
        <v>0</v>
      </c>
      <c r="AH407" s="12">
        <f t="shared" si="35"/>
        <v>0</v>
      </c>
      <c r="AI407" s="12">
        <f t="shared" si="35"/>
        <v>0</v>
      </c>
      <c r="AJ407" s="12">
        <f t="shared" si="35"/>
        <v>0</v>
      </c>
      <c r="AK407" s="15">
        <f t="shared" si="35"/>
        <v>0</v>
      </c>
      <c r="AL407" s="343">
        <f t="shared" si="35"/>
        <v>0</v>
      </c>
    </row>
    <row r="408" spans="1:38" s="185" customFormat="1" ht="12.75" customHeight="1" x14ac:dyDescent="0.25">
      <c r="A408" s="348">
        <v>1375</v>
      </c>
      <c r="B408" s="338">
        <v>400</v>
      </c>
      <c r="C408" s="239" t="s">
        <v>1588</v>
      </c>
      <c r="D408" s="247">
        <v>0</v>
      </c>
      <c r="E408" s="138">
        <v>0</v>
      </c>
      <c r="F408" s="138">
        <v>0</v>
      </c>
      <c r="G408" s="138">
        <v>0</v>
      </c>
      <c r="H408" s="138">
        <v>0</v>
      </c>
      <c r="I408" s="138">
        <v>0</v>
      </c>
      <c r="J408" s="339">
        <v>0</v>
      </c>
      <c r="K408" s="339">
        <v>0</v>
      </c>
      <c r="L408" s="340">
        <v>0</v>
      </c>
      <c r="M408" s="340">
        <v>0</v>
      </c>
      <c r="N408" s="340">
        <v>0</v>
      </c>
      <c r="O408" s="340">
        <v>0</v>
      </c>
      <c r="P408" s="144">
        <v>0</v>
      </c>
      <c r="Q408" s="341">
        <v>0</v>
      </c>
      <c r="R408" s="342">
        <v>0</v>
      </c>
      <c r="S408" s="340">
        <v>0</v>
      </c>
      <c r="T408" s="340">
        <v>0</v>
      </c>
      <c r="U408" s="340">
        <v>0</v>
      </c>
      <c r="V408" s="340">
        <v>0</v>
      </c>
      <c r="W408" s="340">
        <v>0</v>
      </c>
      <c r="X408" s="343">
        <v>0</v>
      </c>
      <c r="Y408" s="344">
        <f t="shared" si="37"/>
        <v>0</v>
      </c>
      <c r="Z408" s="12">
        <f t="shared" si="36"/>
        <v>0</v>
      </c>
      <c r="AA408" s="12">
        <f t="shared" si="36"/>
        <v>0</v>
      </c>
      <c r="AB408" s="12">
        <f t="shared" si="36"/>
        <v>0</v>
      </c>
      <c r="AC408" s="12">
        <f t="shared" si="36"/>
        <v>0</v>
      </c>
      <c r="AD408" s="15">
        <f t="shared" si="36"/>
        <v>0</v>
      </c>
      <c r="AE408" s="12">
        <f t="shared" si="36"/>
        <v>0</v>
      </c>
      <c r="AF408" s="12">
        <f t="shared" si="35"/>
        <v>0</v>
      </c>
      <c r="AG408" s="12">
        <f t="shared" si="35"/>
        <v>0</v>
      </c>
      <c r="AH408" s="12">
        <f t="shared" si="35"/>
        <v>0</v>
      </c>
      <c r="AI408" s="12">
        <f t="shared" si="35"/>
        <v>0</v>
      </c>
      <c r="AJ408" s="12">
        <f t="shared" si="35"/>
        <v>0</v>
      </c>
      <c r="AK408" s="15">
        <f t="shared" si="35"/>
        <v>0</v>
      </c>
      <c r="AL408" s="343">
        <f t="shared" si="35"/>
        <v>0</v>
      </c>
    </row>
    <row r="409" spans="1:38" s="185" customFormat="1" ht="12.75" customHeight="1" x14ac:dyDescent="0.25">
      <c r="A409" s="348">
        <v>1376</v>
      </c>
      <c r="B409" s="338">
        <v>401</v>
      </c>
      <c r="C409" s="239" t="s">
        <v>1575</v>
      </c>
      <c r="D409" s="247">
        <v>51.3</v>
      </c>
      <c r="E409" s="138">
        <v>0</v>
      </c>
      <c r="F409" s="138">
        <v>0</v>
      </c>
      <c r="G409" s="138">
        <v>0</v>
      </c>
      <c r="H409" s="138">
        <v>0</v>
      </c>
      <c r="I409" s="138">
        <v>51.3</v>
      </c>
      <c r="J409" s="339">
        <v>0</v>
      </c>
      <c r="K409" s="339">
        <v>53.9</v>
      </c>
      <c r="L409" s="340">
        <v>0</v>
      </c>
      <c r="M409" s="340">
        <v>0</v>
      </c>
      <c r="N409" s="340">
        <v>0</v>
      </c>
      <c r="O409" s="340">
        <v>0</v>
      </c>
      <c r="P409" s="144">
        <v>53.9</v>
      </c>
      <c r="Q409" s="341">
        <v>0</v>
      </c>
      <c r="R409" s="342">
        <v>53.9</v>
      </c>
      <c r="S409" s="340">
        <v>0</v>
      </c>
      <c r="T409" s="340">
        <v>0</v>
      </c>
      <c r="U409" s="340">
        <v>0</v>
      </c>
      <c r="V409" s="340">
        <v>0</v>
      </c>
      <c r="W409" s="340">
        <v>53.9</v>
      </c>
      <c r="X409" s="343">
        <v>0</v>
      </c>
      <c r="Y409" s="344">
        <f t="shared" si="37"/>
        <v>0</v>
      </c>
      <c r="Z409" s="12">
        <f t="shared" si="36"/>
        <v>0</v>
      </c>
      <c r="AA409" s="12">
        <f t="shared" si="36"/>
        <v>0</v>
      </c>
      <c r="AB409" s="12">
        <f t="shared" si="36"/>
        <v>0</v>
      </c>
      <c r="AC409" s="12">
        <f t="shared" si="36"/>
        <v>0</v>
      </c>
      <c r="AD409" s="15">
        <f t="shared" si="36"/>
        <v>0</v>
      </c>
      <c r="AE409" s="12">
        <f t="shared" si="36"/>
        <v>0</v>
      </c>
      <c r="AF409" s="12">
        <f t="shared" si="35"/>
        <v>100</v>
      </c>
      <c r="AG409" s="12">
        <f t="shared" si="35"/>
        <v>0</v>
      </c>
      <c r="AH409" s="12">
        <f t="shared" si="35"/>
        <v>0</v>
      </c>
      <c r="AI409" s="12">
        <f t="shared" si="35"/>
        <v>0</v>
      </c>
      <c r="AJ409" s="12">
        <f t="shared" si="35"/>
        <v>0</v>
      </c>
      <c r="AK409" s="15">
        <f t="shared" si="35"/>
        <v>100</v>
      </c>
      <c r="AL409" s="343">
        <f t="shared" si="35"/>
        <v>0</v>
      </c>
    </row>
    <row r="410" spans="1:38" s="185" customFormat="1" ht="12.75" customHeight="1" x14ac:dyDescent="0.25">
      <c r="A410" s="348">
        <v>1367</v>
      </c>
      <c r="B410" s="338">
        <v>402</v>
      </c>
      <c r="C410" s="239" t="s">
        <v>1589</v>
      </c>
      <c r="D410" s="247">
        <v>0</v>
      </c>
      <c r="E410" s="138">
        <v>0</v>
      </c>
      <c r="F410" s="138">
        <v>0</v>
      </c>
      <c r="G410" s="138">
        <v>0</v>
      </c>
      <c r="H410" s="138">
        <v>0</v>
      </c>
      <c r="I410" s="138">
        <v>0</v>
      </c>
      <c r="J410" s="339">
        <v>0</v>
      </c>
      <c r="K410" s="339">
        <v>0</v>
      </c>
      <c r="L410" s="340">
        <v>0</v>
      </c>
      <c r="M410" s="340">
        <v>0</v>
      </c>
      <c r="N410" s="340">
        <v>0</v>
      </c>
      <c r="O410" s="340">
        <v>0</v>
      </c>
      <c r="P410" s="144">
        <v>0</v>
      </c>
      <c r="Q410" s="341">
        <v>0</v>
      </c>
      <c r="R410" s="342">
        <v>0</v>
      </c>
      <c r="S410" s="340">
        <v>0</v>
      </c>
      <c r="T410" s="340">
        <v>0</v>
      </c>
      <c r="U410" s="340">
        <v>0</v>
      </c>
      <c r="V410" s="340">
        <v>0</v>
      </c>
      <c r="W410" s="340">
        <v>0</v>
      </c>
      <c r="X410" s="343">
        <v>0</v>
      </c>
      <c r="Y410" s="344">
        <f t="shared" si="37"/>
        <v>0</v>
      </c>
      <c r="Z410" s="12">
        <f t="shared" si="36"/>
        <v>0</v>
      </c>
      <c r="AA410" s="12">
        <f t="shared" si="36"/>
        <v>0</v>
      </c>
      <c r="AB410" s="12">
        <f t="shared" si="36"/>
        <v>0</v>
      </c>
      <c r="AC410" s="12">
        <f t="shared" si="36"/>
        <v>0</v>
      </c>
      <c r="AD410" s="15">
        <f t="shared" si="36"/>
        <v>0</v>
      </c>
      <c r="AE410" s="12">
        <f t="shared" si="36"/>
        <v>0</v>
      </c>
      <c r="AF410" s="12">
        <f t="shared" si="35"/>
        <v>0</v>
      </c>
      <c r="AG410" s="12">
        <f t="shared" si="35"/>
        <v>0</v>
      </c>
      <c r="AH410" s="12">
        <f t="shared" si="35"/>
        <v>0</v>
      </c>
      <c r="AI410" s="12">
        <f t="shared" si="35"/>
        <v>0</v>
      </c>
      <c r="AJ410" s="12">
        <f t="shared" si="35"/>
        <v>0</v>
      </c>
      <c r="AK410" s="15">
        <f t="shared" si="35"/>
        <v>0</v>
      </c>
      <c r="AL410" s="343">
        <f t="shared" si="35"/>
        <v>0</v>
      </c>
    </row>
    <row r="411" spans="1:38" s="185" customFormat="1" ht="12.75" customHeight="1" x14ac:dyDescent="0.25">
      <c r="A411" s="348">
        <v>1368</v>
      </c>
      <c r="B411" s="338">
        <v>403</v>
      </c>
      <c r="C411" s="239" t="s">
        <v>1590</v>
      </c>
      <c r="D411" s="247">
        <v>0</v>
      </c>
      <c r="E411" s="138">
        <v>0</v>
      </c>
      <c r="F411" s="138">
        <v>0</v>
      </c>
      <c r="G411" s="138">
        <v>0</v>
      </c>
      <c r="H411" s="138">
        <v>0</v>
      </c>
      <c r="I411" s="138">
        <v>0</v>
      </c>
      <c r="J411" s="339">
        <v>0</v>
      </c>
      <c r="K411" s="339">
        <v>0</v>
      </c>
      <c r="L411" s="340">
        <v>0</v>
      </c>
      <c r="M411" s="340">
        <v>0</v>
      </c>
      <c r="N411" s="340">
        <v>0</v>
      </c>
      <c r="O411" s="340">
        <v>0</v>
      </c>
      <c r="P411" s="144">
        <v>0</v>
      </c>
      <c r="Q411" s="341">
        <v>0</v>
      </c>
      <c r="R411" s="342">
        <v>0</v>
      </c>
      <c r="S411" s="340">
        <v>0</v>
      </c>
      <c r="T411" s="340">
        <v>0</v>
      </c>
      <c r="U411" s="340">
        <v>0</v>
      </c>
      <c r="V411" s="340">
        <v>0</v>
      </c>
      <c r="W411" s="340">
        <v>0</v>
      </c>
      <c r="X411" s="343">
        <v>0</v>
      </c>
      <c r="Y411" s="344">
        <f t="shared" si="37"/>
        <v>0</v>
      </c>
      <c r="Z411" s="12">
        <f t="shared" si="36"/>
        <v>0</v>
      </c>
      <c r="AA411" s="12">
        <f t="shared" si="36"/>
        <v>0</v>
      </c>
      <c r="AB411" s="12">
        <f t="shared" si="36"/>
        <v>0</v>
      </c>
      <c r="AC411" s="12">
        <f t="shared" si="36"/>
        <v>0</v>
      </c>
      <c r="AD411" s="15">
        <f t="shared" si="36"/>
        <v>0</v>
      </c>
      <c r="AE411" s="12">
        <f t="shared" si="36"/>
        <v>0</v>
      </c>
      <c r="AF411" s="12">
        <f t="shared" si="35"/>
        <v>0</v>
      </c>
      <c r="AG411" s="12">
        <f t="shared" si="35"/>
        <v>0</v>
      </c>
      <c r="AH411" s="12">
        <f t="shared" si="35"/>
        <v>0</v>
      </c>
      <c r="AI411" s="12">
        <f t="shared" si="35"/>
        <v>0</v>
      </c>
      <c r="AJ411" s="12">
        <f t="shared" si="35"/>
        <v>0</v>
      </c>
      <c r="AK411" s="15">
        <f t="shared" si="35"/>
        <v>0</v>
      </c>
      <c r="AL411" s="343">
        <f t="shared" si="35"/>
        <v>0</v>
      </c>
    </row>
    <row r="412" spans="1:38" s="185" customFormat="1" ht="12.75" customHeight="1" x14ac:dyDescent="0.25">
      <c r="A412" s="348">
        <v>1369</v>
      </c>
      <c r="B412" s="338">
        <v>404</v>
      </c>
      <c r="C412" s="239" t="s">
        <v>1591</v>
      </c>
      <c r="D412" s="247">
        <v>0</v>
      </c>
      <c r="E412" s="138">
        <v>0</v>
      </c>
      <c r="F412" s="138">
        <v>0</v>
      </c>
      <c r="G412" s="138">
        <v>0</v>
      </c>
      <c r="H412" s="138">
        <v>0</v>
      </c>
      <c r="I412" s="138">
        <v>0</v>
      </c>
      <c r="J412" s="339">
        <v>0</v>
      </c>
      <c r="K412" s="339">
        <v>0</v>
      </c>
      <c r="L412" s="340">
        <v>0</v>
      </c>
      <c r="M412" s="340">
        <v>0</v>
      </c>
      <c r="N412" s="340">
        <v>0</v>
      </c>
      <c r="O412" s="340">
        <v>0</v>
      </c>
      <c r="P412" s="144">
        <v>0</v>
      </c>
      <c r="Q412" s="341">
        <v>0</v>
      </c>
      <c r="R412" s="342">
        <v>0</v>
      </c>
      <c r="S412" s="340">
        <v>0</v>
      </c>
      <c r="T412" s="340">
        <v>0</v>
      </c>
      <c r="U412" s="340">
        <v>0</v>
      </c>
      <c r="V412" s="340">
        <v>0</v>
      </c>
      <c r="W412" s="340">
        <v>0</v>
      </c>
      <c r="X412" s="343">
        <v>0</v>
      </c>
      <c r="Y412" s="344">
        <f t="shared" si="37"/>
        <v>0</v>
      </c>
      <c r="Z412" s="12">
        <f t="shared" si="36"/>
        <v>0</v>
      </c>
      <c r="AA412" s="12">
        <f t="shared" si="36"/>
        <v>0</v>
      </c>
      <c r="AB412" s="12">
        <f t="shared" si="36"/>
        <v>0</v>
      </c>
      <c r="AC412" s="12">
        <f t="shared" si="36"/>
        <v>0</v>
      </c>
      <c r="AD412" s="15">
        <f t="shared" si="36"/>
        <v>0</v>
      </c>
      <c r="AE412" s="12">
        <f t="shared" si="36"/>
        <v>0</v>
      </c>
      <c r="AF412" s="12">
        <f t="shared" si="35"/>
        <v>0</v>
      </c>
      <c r="AG412" s="12">
        <f t="shared" si="35"/>
        <v>0</v>
      </c>
      <c r="AH412" s="12">
        <f t="shared" si="35"/>
        <v>0</v>
      </c>
      <c r="AI412" s="12">
        <f t="shared" si="35"/>
        <v>0</v>
      </c>
      <c r="AJ412" s="12">
        <f t="shared" si="35"/>
        <v>0</v>
      </c>
      <c r="AK412" s="15">
        <f t="shared" si="35"/>
        <v>0</v>
      </c>
      <c r="AL412" s="343">
        <f t="shared" si="35"/>
        <v>0</v>
      </c>
    </row>
    <row r="413" spans="1:38" s="185" customFormat="1" ht="12.75" customHeight="1" x14ac:dyDescent="0.25">
      <c r="A413" s="348">
        <v>1370</v>
      </c>
      <c r="B413" s="338">
        <v>405</v>
      </c>
      <c r="C413" s="239" t="s">
        <v>1592</v>
      </c>
      <c r="D413" s="247">
        <v>0</v>
      </c>
      <c r="E413" s="138">
        <v>0</v>
      </c>
      <c r="F413" s="138">
        <v>0</v>
      </c>
      <c r="G413" s="138">
        <v>0</v>
      </c>
      <c r="H413" s="138">
        <v>0</v>
      </c>
      <c r="I413" s="138">
        <v>0</v>
      </c>
      <c r="J413" s="339">
        <v>0</v>
      </c>
      <c r="K413" s="339">
        <v>0</v>
      </c>
      <c r="L413" s="340">
        <v>0</v>
      </c>
      <c r="M413" s="340">
        <v>0</v>
      </c>
      <c r="N413" s="340">
        <v>0</v>
      </c>
      <c r="O413" s="340">
        <v>0</v>
      </c>
      <c r="P413" s="144">
        <v>0</v>
      </c>
      <c r="Q413" s="341">
        <v>0</v>
      </c>
      <c r="R413" s="342">
        <v>0</v>
      </c>
      <c r="S413" s="340">
        <v>0</v>
      </c>
      <c r="T413" s="340">
        <v>0</v>
      </c>
      <c r="U413" s="340">
        <v>0</v>
      </c>
      <c r="V413" s="340">
        <v>0</v>
      </c>
      <c r="W413" s="340">
        <v>0</v>
      </c>
      <c r="X413" s="343">
        <v>0</v>
      </c>
      <c r="Y413" s="344">
        <f t="shared" si="37"/>
        <v>0</v>
      </c>
      <c r="Z413" s="12">
        <f t="shared" si="36"/>
        <v>0</v>
      </c>
      <c r="AA413" s="12">
        <f t="shared" si="36"/>
        <v>0</v>
      </c>
      <c r="AB413" s="12">
        <f t="shared" si="36"/>
        <v>0</v>
      </c>
      <c r="AC413" s="12">
        <f t="shared" si="36"/>
        <v>0</v>
      </c>
      <c r="AD413" s="15">
        <f t="shared" si="36"/>
        <v>0</v>
      </c>
      <c r="AE413" s="12">
        <f t="shared" si="36"/>
        <v>0</v>
      </c>
      <c r="AF413" s="12">
        <f t="shared" si="35"/>
        <v>0</v>
      </c>
      <c r="AG413" s="12">
        <f t="shared" si="35"/>
        <v>0</v>
      </c>
      <c r="AH413" s="12">
        <f t="shared" si="35"/>
        <v>0</v>
      </c>
      <c r="AI413" s="12">
        <f t="shared" si="35"/>
        <v>0</v>
      </c>
      <c r="AJ413" s="12">
        <f t="shared" si="35"/>
        <v>0</v>
      </c>
      <c r="AK413" s="15">
        <f t="shared" si="35"/>
        <v>0</v>
      </c>
      <c r="AL413" s="343">
        <f t="shared" si="35"/>
        <v>0</v>
      </c>
    </row>
    <row r="414" spans="1:38" s="185" customFormat="1" ht="12.75" customHeight="1" x14ac:dyDescent="0.25">
      <c r="A414" s="348">
        <v>1371</v>
      </c>
      <c r="B414" s="338">
        <v>406</v>
      </c>
      <c r="C414" s="239" t="s">
        <v>1593</v>
      </c>
      <c r="D414" s="247">
        <v>0</v>
      </c>
      <c r="E414" s="138">
        <v>0</v>
      </c>
      <c r="F414" s="138">
        <v>0</v>
      </c>
      <c r="G414" s="138">
        <v>0</v>
      </c>
      <c r="H414" s="138">
        <v>0</v>
      </c>
      <c r="I414" s="138">
        <v>0</v>
      </c>
      <c r="J414" s="339">
        <v>0</v>
      </c>
      <c r="K414" s="339">
        <v>0</v>
      </c>
      <c r="L414" s="340">
        <v>0</v>
      </c>
      <c r="M414" s="340">
        <v>0</v>
      </c>
      <c r="N414" s="340">
        <v>0</v>
      </c>
      <c r="O414" s="340">
        <v>0</v>
      </c>
      <c r="P414" s="144">
        <v>0</v>
      </c>
      <c r="Q414" s="341">
        <v>0</v>
      </c>
      <c r="R414" s="342">
        <v>0</v>
      </c>
      <c r="S414" s="340">
        <v>0</v>
      </c>
      <c r="T414" s="340">
        <v>0</v>
      </c>
      <c r="U414" s="340">
        <v>0</v>
      </c>
      <c r="V414" s="340">
        <v>0</v>
      </c>
      <c r="W414" s="340">
        <v>0</v>
      </c>
      <c r="X414" s="343">
        <v>0</v>
      </c>
      <c r="Y414" s="344">
        <f t="shared" si="37"/>
        <v>0</v>
      </c>
      <c r="Z414" s="12">
        <f t="shared" si="36"/>
        <v>0</v>
      </c>
      <c r="AA414" s="12">
        <f t="shared" si="36"/>
        <v>0</v>
      </c>
      <c r="AB414" s="12">
        <f t="shared" si="36"/>
        <v>0</v>
      </c>
      <c r="AC414" s="12">
        <f t="shared" si="36"/>
        <v>0</v>
      </c>
      <c r="AD414" s="15">
        <f t="shared" si="36"/>
        <v>0</v>
      </c>
      <c r="AE414" s="12">
        <f t="shared" si="36"/>
        <v>0</v>
      </c>
      <c r="AF414" s="12">
        <f t="shared" si="35"/>
        <v>0</v>
      </c>
      <c r="AG414" s="12">
        <f t="shared" si="35"/>
        <v>0</v>
      </c>
      <c r="AH414" s="12">
        <f t="shared" si="35"/>
        <v>0</v>
      </c>
      <c r="AI414" s="12">
        <f t="shared" si="35"/>
        <v>0</v>
      </c>
      <c r="AJ414" s="12">
        <f t="shared" si="35"/>
        <v>0</v>
      </c>
      <c r="AK414" s="15">
        <f t="shared" si="35"/>
        <v>0</v>
      </c>
      <c r="AL414" s="343">
        <f t="shared" si="35"/>
        <v>0</v>
      </c>
    </row>
    <row r="415" spans="1:38" s="185" customFormat="1" ht="12.75" customHeight="1" x14ac:dyDescent="0.25">
      <c r="A415" s="348">
        <v>1372</v>
      </c>
      <c r="B415" s="338">
        <v>407</v>
      </c>
      <c r="C415" s="239" t="s">
        <v>1594</v>
      </c>
      <c r="D415" s="247">
        <v>0</v>
      </c>
      <c r="E415" s="138">
        <v>0</v>
      </c>
      <c r="F415" s="138">
        <v>0</v>
      </c>
      <c r="G415" s="138">
        <v>0</v>
      </c>
      <c r="H415" s="138">
        <v>0</v>
      </c>
      <c r="I415" s="138">
        <v>0</v>
      </c>
      <c r="J415" s="339">
        <v>0</v>
      </c>
      <c r="K415" s="339">
        <v>0</v>
      </c>
      <c r="L415" s="340">
        <v>0</v>
      </c>
      <c r="M415" s="340">
        <v>0</v>
      </c>
      <c r="N415" s="340">
        <v>0</v>
      </c>
      <c r="O415" s="340">
        <v>0</v>
      </c>
      <c r="P415" s="144">
        <v>0</v>
      </c>
      <c r="Q415" s="341">
        <v>0</v>
      </c>
      <c r="R415" s="342">
        <v>0</v>
      </c>
      <c r="S415" s="340">
        <v>0</v>
      </c>
      <c r="T415" s="340">
        <v>0</v>
      </c>
      <c r="U415" s="340">
        <v>0</v>
      </c>
      <c r="V415" s="340">
        <v>0</v>
      </c>
      <c r="W415" s="340">
        <v>0</v>
      </c>
      <c r="X415" s="343">
        <v>0</v>
      </c>
      <c r="Y415" s="344">
        <f t="shared" si="37"/>
        <v>0</v>
      </c>
      <c r="Z415" s="12">
        <f t="shared" si="36"/>
        <v>0</v>
      </c>
      <c r="AA415" s="12">
        <f t="shared" si="36"/>
        <v>0</v>
      </c>
      <c r="AB415" s="12">
        <f t="shared" si="36"/>
        <v>0</v>
      </c>
      <c r="AC415" s="12">
        <f t="shared" si="36"/>
        <v>0</v>
      </c>
      <c r="AD415" s="15">
        <f t="shared" si="36"/>
        <v>0</v>
      </c>
      <c r="AE415" s="12">
        <f t="shared" si="36"/>
        <v>0</v>
      </c>
      <c r="AF415" s="12">
        <f t="shared" si="35"/>
        <v>0</v>
      </c>
      <c r="AG415" s="12">
        <f t="shared" si="35"/>
        <v>0</v>
      </c>
      <c r="AH415" s="12">
        <f t="shared" si="35"/>
        <v>0</v>
      </c>
      <c r="AI415" s="12">
        <f t="shared" si="35"/>
        <v>0</v>
      </c>
      <c r="AJ415" s="12">
        <f t="shared" si="35"/>
        <v>0</v>
      </c>
      <c r="AK415" s="15">
        <f t="shared" si="35"/>
        <v>0</v>
      </c>
      <c r="AL415" s="343">
        <f t="shared" si="35"/>
        <v>0</v>
      </c>
    </row>
    <row r="416" spans="1:38" s="185" customFormat="1" ht="12.75" customHeight="1" x14ac:dyDescent="0.25">
      <c r="A416" s="348">
        <v>1373</v>
      </c>
      <c r="B416" s="338">
        <v>408</v>
      </c>
      <c r="C416" s="239" t="s">
        <v>1595</v>
      </c>
      <c r="D416" s="247">
        <v>0</v>
      </c>
      <c r="E416" s="138">
        <v>0</v>
      </c>
      <c r="F416" s="138">
        <v>0</v>
      </c>
      <c r="G416" s="138">
        <v>0</v>
      </c>
      <c r="H416" s="138">
        <v>0</v>
      </c>
      <c r="I416" s="138">
        <v>0</v>
      </c>
      <c r="J416" s="339">
        <v>0</v>
      </c>
      <c r="K416" s="339">
        <v>0</v>
      </c>
      <c r="L416" s="340">
        <v>0</v>
      </c>
      <c r="M416" s="340">
        <v>0</v>
      </c>
      <c r="N416" s="340">
        <v>0</v>
      </c>
      <c r="O416" s="340">
        <v>0</v>
      </c>
      <c r="P416" s="144">
        <v>0</v>
      </c>
      <c r="Q416" s="341">
        <v>0</v>
      </c>
      <c r="R416" s="342">
        <v>0</v>
      </c>
      <c r="S416" s="340">
        <v>0</v>
      </c>
      <c r="T416" s="340">
        <v>0</v>
      </c>
      <c r="U416" s="340">
        <v>0</v>
      </c>
      <c r="V416" s="340">
        <v>0</v>
      </c>
      <c r="W416" s="340">
        <v>0</v>
      </c>
      <c r="X416" s="343">
        <v>0</v>
      </c>
      <c r="Y416" s="344">
        <f t="shared" si="37"/>
        <v>0</v>
      </c>
      <c r="Z416" s="12">
        <f t="shared" si="36"/>
        <v>0</v>
      </c>
      <c r="AA416" s="12">
        <f t="shared" si="36"/>
        <v>0</v>
      </c>
      <c r="AB416" s="12">
        <f t="shared" si="36"/>
        <v>0</v>
      </c>
      <c r="AC416" s="12">
        <f t="shared" si="36"/>
        <v>0</v>
      </c>
      <c r="AD416" s="15">
        <f t="shared" si="36"/>
        <v>0</v>
      </c>
      <c r="AE416" s="12">
        <f t="shared" si="36"/>
        <v>0</v>
      </c>
      <c r="AF416" s="12">
        <f t="shared" si="35"/>
        <v>0</v>
      </c>
      <c r="AG416" s="12">
        <f t="shared" si="35"/>
        <v>0</v>
      </c>
      <c r="AH416" s="12">
        <f t="shared" si="35"/>
        <v>0</v>
      </c>
      <c r="AI416" s="12">
        <f t="shared" si="35"/>
        <v>0</v>
      </c>
      <c r="AJ416" s="12">
        <f t="shared" si="35"/>
        <v>0</v>
      </c>
      <c r="AK416" s="15">
        <f t="shared" si="35"/>
        <v>0</v>
      </c>
      <c r="AL416" s="343">
        <f t="shared" si="35"/>
        <v>0</v>
      </c>
    </row>
    <row r="417" spans="1:38" s="185" customFormat="1" ht="12.75" customHeight="1" x14ac:dyDescent="0.25">
      <c r="A417" s="348">
        <v>1374</v>
      </c>
      <c r="B417" s="338">
        <v>409</v>
      </c>
      <c r="C417" s="239" t="s">
        <v>1596</v>
      </c>
      <c r="D417" s="247">
        <v>0</v>
      </c>
      <c r="E417" s="138">
        <v>0</v>
      </c>
      <c r="F417" s="138">
        <v>0</v>
      </c>
      <c r="G417" s="138">
        <v>0</v>
      </c>
      <c r="H417" s="138">
        <v>0</v>
      </c>
      <c r="I417" s="138">
        <v>0</v>
      </c>
      <c r="J417" s="339">
        <v>0</v>
      </c>
      <c r="K417" s="339">
        <v>0</v>
      </c>
      <c r="L417" s="340">
        <v>0</v>
      </c>
      <c r="M417" s="340">
        <v>0</v>
      </c>
      <c r="N417" s="340">
        <v>0</v>
      </c>
      <c r="O417" s="340">
        <v>0</v>
      </c>
      <c r="P417" s="144">
        <v>0</v>
      </c>
      <c r="Q417" s="341">
        <v>0</v>
      </c>
      <c r="R417" s="342">
        <v>0</v>
      </c>
      <c r="S417" s="340">
        <v>0</v>
      </c>
      <c r="T417" s="340">
        <v>0</v>
      </c>
      <c r="U417" s="340">
        <v>0</v>
      </c>
      <c r="V417" s="340">
        <v>0</v>
      </c>
      <c r="W417" s="340">
        <v>0</v>
      </c>
      <c r="X417" s="343">
        <v>0</v>
      </c>
      <c r="Y417" s="344">
        <f t="shared" si="37"/>
        <v>0</v>
      </c>
      <c r="Z417" s="12">
        <f t="shared" si="36"/>
        <v>0</v>
      </c>
      <c r="AA417" s="12">
        <f t="shared" si="36"/>
        <v>0</v>
      </c>
      <c r="AB417" s="12">
        <f t="shared" si="36"/>
        <v>0</v>
      </c>
      <c r="AC417" s="12">
        <f t="shared" si="36"/>
        <v>0</v>
      </c>
      <c r="AD417" s="15">
        <f t="shared" si="36"/>
        <v>0</v>
      </c>
      <c r="AE417" s="12">
        <f t="shared" si="36"/>
        <v>0</v>
      </c>
      <c r="AF417" s="12">
        <f t="shared" si="35"/>
        <v>0</v>
      </c>
      <c r="AG417" s="12">
        <f t="shared" si="35"/>
        <v>0</v>
      </c>
      <c r="AH417" s="12">
        <f t="shared" si="35"/>
        <v>0</v>
      </c>
      <c r="AI417" s="12">
        <f t="shared" si="35"/>
        <v>0</v>
      </c>
      <c r="AJ417" s="12">
        <f t="shared" si="35"/>
        <v>0</v>
      </c>
      <c r="AK417" s="15">
        <f t="shared" si="35"/>
        <v>0</v>
      </c>
      <c r="AL417" s="343">
        <f t="shared" si="35"/>
        <v>0</v>
      </c>
    </row>
    <row r="418" spans="1:38" s="185" customFormat="1" ht="12.75" customHeight="1" x14ac:dyDescent="0.25">
      <c r="A418" s="348">
        <v>1377</v>
      </c>
      <c r="B418" s="338">
        <v>410</v>
      </c>
      <c r="C418" s="239" t="s">
        <v>1597</v>
      </c>
      <c r="D418" s="247">
        <v>0</v>
      </c>
      <c r="E418" s="138">
        <v>0</v>
      </c>
      <c r="F418" s="138">
        <v>0</v>
      </c>
      <c r="G418" s="138">
        <v>0</v>
      </c>
      <c r="H418" s="138">
        <v>0</v>
      </c>
      <c r="I418" s="138">
        <v>0</v>
      </c>
      <c r="J418" s="339">
        <v>0</v>
      </c>
      <c r="K418" s="339">
        <v>0</v>
      </c>
      <c r="L418" s="340">
        <v>0</v>
      </c>
      <c r="M418" s="340">
        <v>0</v>
      </c>
      <c r="N418" s="340">
        <v>0</v>
      </c>
      <c r="O418" s="340">
        <v>0</v>
      </c>
      <c r="P418" s="144">
        <v>0</v>
      </c>
      <c r="Q418" s="341">
        <v>0</v>
      </c>
      <c r="R418" s="342">
        <v>0</v>
      </c>
      <c r="S418" s="340">
        <v>0</v>
      </c>
      <c r="T418" s="340">
        <v>0</v>
      </c>
      <c r="U418" s="340">
        <v>0</v>
      </c>
      <c r="V418" s="340">
        <v>0</v>
      </c>
      <c r="W418" s="340">
        <v>0</v>
      </c>
      <c r="X418" s="343">
        <v>0</v>
      </c>
      <c r="Y418" s="344">
        <f t="shared" si="37"/>
        <v>0</v>
      </c>
      <c r="Z418" s="12">
        <f t="shared" si="36"/>
        <v>0</v>
      </c>
      <c r="AA418" s="12">
        <f t="shared" si="36"/>
        <v>0</v>
      </c>
      <c r="AB418" s="12">
        <f t="shared" si="36"/>
        <v>0</v>
      </c>
      <c r="AC418" s="12">
        <f t="shared" si="36"/>
        <v>0</v>
      </c>
      <c r="AD418" s="15">
        <f t="shared" si="36"/>
        <v>0</v>
      </c>
      <c r="AE418" s="12">
        <f t="shared" si="36"/>
        <v>0</v>
      </c>
      <c r="AF418" s="12">
        <f t="shared" si="35"/>
        <v>0</v>
      </c>
      <c r="AG418" s="12">
        <f t="shared" si="35"/>
        <v>0</v>
      </c>
      <c r="AH418" s="12">
        <f t="shared" si="35"/>
        <v>0</v>
      </c>
      <c r="AI418" s="12">
        <f t="shared" si="35"/>
        <v>0</v>
      </c>
      <c r="AJ418" s="12">
        <f t="shared" si="35"/>
        <v>0</v>
      </c>
      <c r="AK418" s="15">
        <f t="shared" si="35"/>
        <v>0</v>
      </c>
      <c r="AL418" s="343">
        <f t="shared" si="35"/>
        <v>0</v>
      </c>
    </row>
    <row r="419" spans="1:38" s="185" customFormat="1" ht="12.75" customHeight="1" x14ac:dyDescent="0.25">
      <c r="A419" s="348">
        <v>1378</v>
      </c>
      <c r="B419" s="338">
        <v>411</v>
      </c>
      <c r="C419" s="239" t="s">
        <v>1598</v>
      </c>
      <c r="D419" s="247">
        <v>0</v>
      </c>
      <c r="E419" s="138">
        <v>0</v>
      </c>
      <c r="F419" s="138">
        <v>0</v>
      </c>
      <c r="G419" s="138">
        <v>0</v>
      </c>
      <c r="H419" s="138">
        <v>0</v>
      </c>
      <c r="I419" s="138">
        <v>0</v>
      </c>
      <c r="J419" s="339">
        <v>0</v>
      </c>
      <c r="K419" s="339">
        <v>0</v>
      </c>
      <c r="L419" s="340">
        <v>0</v>
      </c>
      <c r="M419" s="340">
        <v>0</v>
      </c>
      <c r="N419" s="340">
        <v>0</v>
      </c>
      <c r="O419" s="340">
        <v>0</v>
      </c>
      <c r="P419" s="144">
        <v>0</v>
      </c>
      <c r="Q419" s="341">
        <v>0</v>
      </c>
      <c r="R419" s="342">
        <v>0</v>
      </c>
      <c r="S419" s="340">
        <v>0</v>
      </c>
      <c r="T419" s="340">
        <v>0</v>
      </c>
      <c r="U419" s="340">
        <v>0</v>
      </c>
      <c r="V419" s="340">
        <v>0</v>
      </c>
      <c r="W419" s="340">
        <v>0</v>
      </c>
      <c r="X419" s="343">
        <v>0</v>
      </c>
      <c r="Y419" s="344">
        <f t="shared" si="37"/>
        <v>0</v>
      </c>
      <c r="Z419" s="12">
        <f t="shared" si="36"/>
        <v>0</v>
      </c>
      <c r="AA419" s="12">
        <f t="shared" si="36"/>
        <v>0</v>
      </c>
      <c r="AB419" s="12">
        <f t="shared" si="36"/>
        <v>0</v>
      </c>
      <c r="AC419" s="12">
        <f t="shared" si="36"/>
        <v>0</v>
      </c>
      <c r="AD419" s="15">
        <f t="shared" si="36"/>
        <v>0</v>
      </c>
      <c r="AE419" s="12">
        <f t="shared" si="36"/>
        <v>0</v>
      </c>
      <c r="AF419" s="12">
        <f t="shared" si="35"/>
        <v>0</v>
      </c>
      <c r="AG419" s="12">
        <f t="shared" si="35"/>
        <v>0</v>
      </c>
      <c r="AH419" s="12">
        <f t="shared" si="35"/>
        <v>0</v>
      </c>
      <c r="AI419" s="12">
        <f t="shared" si="35"/>
        <v>0</v>
      </c>
      <c r="AJ419" s="12">
        <f t="shared" si="35"/>
        <v>0</v>
      </c>
      <c r="AK419" s="15">
        <f t="shared" si="35"/>
        <v>0</v>
      </c>
      <c r="AL419" s="343">
        <f t="shared" si="35"/>
        <v>0</v>
      </c>
    </row>
    <row r="420" spans="1:38" s="185" customFormat="1" ht="12.75" customHeight="1" x14ac:dyDescent="0.25">
      <c r="A420" s="348">
        <v>1379</v>
      </c>
      <c r="B420" s="338">
        <v>412</v>
      </c>
      <c r="C420" s="239" t="s">
        <v>1599</v>
      </c>
      <c r="D420" s="247">
        <v>0</v>
      </c>
      <c r="E420" s="138">
        <v>0</v>
      </c>
      <c r="F420" s="138">
        <v>0</v>
      </c>
      <c r="G420" s="138">
        <v>0</v>
      </c>
      <c r="H420" s="138">
        <v>0</v>
      </c>
      <c r="I420" s="138">
        <v>0</v>
      </c>
      <c r="J420" s="339">
        <v>0</v>
      </c>
      <c r="K420" s="339">
        <v>0</v>
      </c>
      <c r="L420" s="340">
        <v>0</v>
      </c>
      <c r="M420" s="340">
        <v>0</v>
      </c>
      <c r="N420" s="340">
        <v>0</v>
      </c>
      <c r="O420" s="340">
        <v>0</v>
      </c>
      <c r="P420" s="144">
        <v>0</v>
      </c>
      <c r="Q420" s="341">
        <v>0</v>
      </c>
      <c r="R420" s="342">
        <v>0</v>
      </c>
      <c r="S420" s="340">
        <v>0</v>
      </c>
      <c r="T420" s="340">
        <v>0</v>
      </c>
      <c r="U420" s="340">
        <v>0</v>
      </c>
      <c r="V420" s="340">
        <v>0</v>
      </c>
      <c r="W420" s="340">
        <v>0</v>
      </c>
      <c r="X420" s="343">
        <v>0</v>
      </c>
      <c r="Y420" s="344">
        <f t="shared" si="37"/>
        <v>0</v>
      </c>
      <c r="Z420" s="12">
        <f t="shared" si="36"/>
        <v>0</v>
      </c>
      <c r="AA420" s="12">
        <f t="shared" si="36"/>
        <v>0</v>
      </c>
      <c r="AB420" s="12">
        <f t="shared" si="36"/>
        <v>0</v>
      </c>
      <c r="AC420" s="12">
        <f t="shared" si="36"/>
        <v>0</v>
      </c>
      <c r="AD420" s="15">
        <f t="shared" si="36"/>
        <v>0</v>
      </c>
      <c r="AE420" s="12">
        <f t="shared" si="36"/>
        <v>0</v>
      </c>
      <c r="AF420" s="12">
        <f t="shared" si="35"/>
        <v>0</v>
      </c>
      <c r="AG420" s="12">
        <f t="shared" si="35"/>
        <v>0</v>
      </c>
      <c r="AH420" s="12">
        <f t="shared" si="35"/>
        <v>0</v>
      </c>
      <c r="AI420" s="12">
        <f t="shared" si="35"/>
        <v>0</v>
      </c>
      <c r="AJ420" s="12">
        <f t="shared" si="35"/>
        <v>0</v>
      </c>
      <c r="AK420" s="15">
        <f t="shared" si="35"/>
        <v>0</v>
      </c>
      <c r="AL420" s="343">
        <f t="shared" si="35"/>
        <v>0</v>
      </c>
    </row>
    <row r="421" spans="1:38" s="185" customFormat="1" ht="12.75" customHeight="1" x14ac:dyDescent="0.25">
      <c r="A421" s="348">
        <v>1381</v>
      </c>
      <c r="B421" s="338">
        <v>413</v>
      </c>
      <c r="C421" s="239" t="s">
        <v>1600</v>
      </c>
      <c r="D421" s="247">
        <v>0</v>
      </c>
      <c r="E421" s="138">
        <v>0</v>
      </c>
      <c r="F421" s="138">
        <v>0</v>
      </c>
      <c r="G421" s="138">
        <v>0</v>
      </c>
      <c r="H421" s="138">
        <v>0</v>
      </c>
      <c r="I421" s="138">
        <v>0</v>
      </c>
      <c r="J421" s="339">
        <v>0</v>
      </c>
      <c r="K421" s="339">
        <v>0</v>
      </c>
      <c r="L421" s="340">
        <v>0</v>
      </c>
      <c r="M421" s="340">
        <v>0</v>
      </c>
      <c r="N421" s="340">
        <v>0</v>
      </c>
      <c r="O421" s="340">
        <v>0</v>
      </c>
      <c r="P421" s="144">
        <v>0</v>
      </c>
      <c r="Q421" s="341">
        <v>0</v>
      </c>
      <c r="R421" s="342">
        <v>0</v>
      </c>
      <c r="S421" s="340">
        <v>0</v>
      </c>
      <c r="T421" s="340">
        <v>0</v>
      </c>
      <c r="U421" s="340">
        <v>0</v>
      </c>
      <c r="V421" s="340">
        <v>0</v>
      </c>
      <c r="W421" s="340">
        <v>0</v>
      </c>
      <c r="X421" s="343">
        <v>0</v>
      </c>
      <c r="Y421" s="344">
        <f t="shared" si="37"/>
        <v>0</v>
      </c>
      <c r="Z421" s="12">
        <f t="shared" si="36"/>
        <v>0</v>
      </c>
      <c r="AA421" s="12">
        <f t="shared" si="36"/>
        <v>0</v>
      </c>
      <c r="AB421" s="12">
        <f t="shared" si="36"/>
        <v>0</v>
      </c>
      <c r="AC421" s="12">
        <f t="shared" si="36"/>
        <v>0</v>
      </c>
      <c r="AD421" s="15">
        <f t="shared" si="36"/>
        <v>0</v>
      </c>
      <c r="AE421" s="12">
        <f t="shared" si="36"/>
        <v>0</v>
      </c>
      <c r="AF421" s="12">
        <f t="shared" si="35"/>
        <v>0</v>
      </c>
      <c r="AG421" s="12">
        <f t="shared" si="35"/>
        <v>0</v>
      </c>
      <c r="AH421" s="12">
        <f t="shared" si="35"/>
        <v>0</v>
      </c>
      <c r="AI421" s="12">
        <f t="shared" si="35"/>
        <v>0</v>
      </c>
      <c r="AJ421" s="12">
        <f t="shared" si="35"/>
        <v>0</v>
      </c>
      <c r="AK421" s="15">
        <f t="shared" si="35"/>
        <v>0</v>
      </c>
      <c r="AL421" s="343">
        <f t="shared" si="35"/>
        <v>0</v>
      </c>
    </row>
    <row r="422" spans="1:38" s="185" customFormat="1" ht="12.75" customHeight="1" x14ac:dyDescent="0.25">
      <c r="A422" s="348">
        <v>1380</v>
      </c>
      <c r="B422" s="338">
        <v>414</v>
      </c>
      <c r="C422" s="239" t="s">
        <v>1601</v>
      </c>
      <c r="D422" s="247">
        <v>0</v>
      </c>
      <c r="E422" s="138">
        <v>0</v>
      </c>
      <c r="F422" s="138">
        <v>0</v>
      </c>
      <c r="G422" s="138">
        <v>0</v>
      </c>
      <c r="H422" s="138">
        <v>0</v>
      </c>
      <c r="I422" s="138">
        <v>0</v>
      </c>
      <c r="J422" s="339">
        <v>0</v>
      </c>
      <c r="K422" s="339">
        <v>0</v>
      </c>
      <c r="L422" s="340">
        <v>0</v>
      </c>
      <c r="M422" s="340">
        <v>0</v>
      </c>
      <c r="N422" s="340">
        <v>0</v>
      </c>
      <c r="O422" s="340">
        <v>0</v>
      </c>
      <c r="P422" s="144">
        <v>0</v>
      </c>
      <c r="Q422" s="341">
        <v>0</v>
      </c>
      <c r="R422" s="342">
        <v>0</v>
      </c>
      <c r="S422" s="340">
        <v>0</v>
      </c>
      <c r="T422" s="340">
        <v>0</v>
      </c>
      <c r="U422" s="340">
        <v>0</v>
      </c>
      <c r="V422" s="340">
        <v>0</v>
      </c>
      <c r="W422" s="340">
        <v>0</v>
      </c>
      <c r="X422" s="343">
        <v>0</v>
      </c>
      <c r="Y422" s="344">
        <f t="shared" si="37"/>
        <v>0</v>
      </c>
      <c r="Z422" s="12">
        <f t="shared" si="36"/>
        <v>0</v>
      </c>
      <c r="AA422" s="12">
        <f t="shared" si="36"/>
        <v>0</v>
      </c>
      <c r="AB422" s="12">
        <f t="shared" si="36"/>
        <v>0</v>
      </c>
      <c r="AC422" s="12">
        <f t="shared" si="36"/>
        <v>0</v>
      </c>
      <c r="AD422" s="15">
        <f t="shared" si="36"/>
        <v>0</v>
      </c>
      <c r="AE422" s="12">
        <f t="shared" si="36"/>
        <v>0</v>
      </c>
      <c r="AF422" s="12">
        <f t="shared" si="35"/>
        <v>0</v>
      </c>
      <c r="AG422" s="12">
        <f t="shared" si="35"/>
        <v>0</v>
      </c>
      <c r="AH422" s="12">
        <f t="shared" si="35"/>
        <v>0</v>
      </c>
      <c r="AI422" s="12">
        <f t="shared" si="35"/>
        <v>0</v>
      </c>
      <c r="AJ422" s="12">
        <f t="shared" si="35"/>
        <v>0</v>
      </c>
      <c r="AK422" s="15">
        <f t="shared" si="35"/>
        <v>0</v>
      </c>
      <c r="AL422" s="343">
        <f t="shared" si="35"/>
        <v>0</v>
      </c>
    </row>
    <row r="423" spans="1:38" s="185" customFormat="1" ht="12.75" customHeight="1" x14ac:dyDescent="0.25">
      <c r="A423" s="348">
        <v>1382</v>
      </c>
      <c r="B423" s="338">
        <v>415</v>
      </c>
      <c r="C423" s="239" t="s">
        <v>1602</v>
      </c>
      <c r="D423" s="247">
        <v>0</v>
      </c>
      <c r="E423" s="138">
        <v>0</v>
      </c>
      <c r="F423" s="138">
        <v>0</v>
      </c>
      <c r="G423" s="138">
        <v>0</v>
      </c>
      <c r="H423" s="138">
        <v>0</v>
      </c>
      <c r="I423" s="138">
        <v>0</v>
      </c>
      <c r="J423" s="339">
        <v>0</v>
      </c>
      <c r="K423" s="339">
        <v>0</v>
      </c>
      <c r="L423" s="340">
        <v>0</v>
      </c>
      <c r="M423" s="340">
        <v>0</v>
      </c>
      <c r="N423" s="340">
        <v>0</v>
      </c>
      <c r="O423" s="340">
        <v>0</v>
      </c>
      <c r="P423" s="144">
        <v>0</v>
      </c>
      <c r="Q423" s="341">
        <v>0</v>
      </c>
      <c r="R423" s="342">
        <v>0</v>
      </c>
      <c r="S423" s="340">
        <v>0</v>
      </c>
      <c r="T423" s="340">
        <v>0</v>
      </c>
      <c r="U423" s="340">
        <v>0</v>
      </c>
      <c r="V423" s="340">
        <v>0</v>
      </c>
      <c r="W423" s="340">
        <v>0</v>
      </c>
      <c r="X423" s="343">
        <v>0</v>
      </c>
      <c r="Y423" s="344">
        <f t="shared" si="37"/>
        <v>0</v>
      </c>
      <c r="Z423" s="12">
        <f t="shared" si="36"/>
        <v>0</v>
      </c>
      <c r="AA423" s="12">
        <f t="shared" si="36"/>
        <v>0</v>
      </c>
      <c r="AB423" s="12">
        <f t="shared" si="36"/>
        <v>0</v>
      </c>
      <c r="AC423" s="12">
        <f t="shared" si="36"/>
        <v>0</v>
      </c>
      <c r="AD423" s="15">
        <f t="shared" si="36"/>
        <v>0</v>
      </c>
      <c r="AE423" s="12">
        <f t="shared" si="36"/>
        <v>0</v>
      </c>
      <c r="AF423" s="12">
        <f t="shared" si="35"/>
        <v>0</v>
      </c>
      <c r="AG423" s="12">
        <f t="shared" si="35"/>
        <v>0</v>
      </c>
      <c r="AH423" s="12">
        <f t="shared" si="35"/>
        <v>0</v>
      </c>
      <c r="AI423" s="12">
        <f t="shared" si="35"/>
        <v>0</v>
      </c>
      <c r="AJ423" s="12">
        <f t="shared" si="35"/>
        <v>0</v>
      </c>
      <c r="AK423" s="15">
        <f t="shared" si="35"/>
        <v>0</v>
      </c>
      <c r="AL423" s="343">
        <f t="shared" si="35"/>
        <v>0</v>
      </c>
    </row>
    <row r="424" spans="1:38" s="185" customFormat="1" ht="12.75" customHeight="1" x14ac:dyDescent="0.25">
      <c r="A424" s="348">
        <v>1383</v>
      </c>
      <c r="B424" s="338">
        <v>416</v>
      </c>
      <c r="C424" s="239" t="s">
        <v>1536</v>
      </c>
      <c r="D424" s="247">
        <v>0</v>
      </c>
      <c r="E424" s="138">
        <v>0</v>
      </c>
      <c r="F424" s="138">
        <v>0</v>
      </c>
      <c r="G424" s="138">
        <v>0</v>
      </c>
      <c r="H424" s="138">
        <v>0</v>
      </c>
      <c r="I424" s="138">
        <v>0</v>
      </c>
      <c r="J424" s="339">
        <v>0</v>
      </c>
      <c r="K424" s="339">
        <v>0</v>
      </c>
      <c r="L424" s="340">
        <v>0</v>
      </c>
      <c r="M424" s="340">
        <v>0</v>
      </c>
      <c r="N424" s="340">
        <v>0</v>
      </c>
      <c r="O424" s="340">
        <v>0</v>
      </c>
      <c r="P424" s="144">
        <v>0</v>
      </c>
      <c r="Q424" s="341">
        <v>0</v>
      </c>
      <c r="R424" s="342">
        <v>0</v>
      </c>
      <c r="S424" s="340">
        <v>0</v>
      </c>
      <c r="T424" s="340">
        <v>0</v>
      </c>
      <c r="U424" s="340">
        <v>0</v>
      </c>
      <c r="V424" s="340">
        <v>0</v>
      </c>
      <c r="W424" s="340">
        <v>0</v>
      </c>
      <c r="X424" s="343">
        <v>0</v>
      </c>
      <c r="Y424" s="344">
        <f t="shared" si="37"/>
        <v>0</v>
      </c>
      <c r="Z424" s="12">
        <f t="shared" si="36"/>
        <v>0</v>
      </c>
      <c r="AA424" s="12">
        <f t="shared" si="36"/>
        <v>0</v>
      </c>
      <c r="AB424" s="12">
        <f t="shared" si="36"/>
        <v>0</v>
      </c>
      <c r="AC424" s="12">
        <f t="shared" si="36"/>
        <v>0</v>
      </c>
      <c r="AD424" s="15">
        <f t="shared" si="36"/>
        <v>0</v>
      </c>
      <c r="AE424" s="12">
        <f t="shared" si="36"/>
        <v>0</v>
      </c>
      <c r="AF424" s="12">
        <f t="shared" si="35"/>
        <v>0</v>
      </c>
      <c r="AG424" s="12">
        <f t="shared" si="35"/>
        <v>0</v>
      </c>
      <c r="AH424" s="12">
        <f t="shared" si="35"/>
        <v>0</v>
      </c>
      <c r="AI424" s="12">
        <f t="shared" si="35"/>
        <v>0</v>
      </c>
      <c r="AJ424" s="12">
        <f t="shared" si="35"/>
        <v>0</v>
      </c>
      <c r="AK424" s="15">
        <f t="shared" si="35"/>
        <v>0</v>
      </c>
      <c r="AL424" s="343">
        <f t="shared" si="35"/>
        <v>0</v>
      </c>
    </row>
    <row r="425" spans="1:38" s="185" customFormat="1" ht="12.75" customHeight="1" x14ac:dyDescent="0.25">
      <c r="A425" s="348">
        <v>1384</v>
      </c>
      <c r="B425" s="338">
        <v>417</v>
      </c>
      <c r="C425" s="239" t="s">
        <v>1603</v>
      </c>
      <c r="D425" s="247">
        <v>0</v>
      </c>
      <c r="E425" s="138">
        <v>0</v>
      </c>
      <c r="F425" s="138">
        <v>0</v>
      </c>
      <c r="G425" s="138">
        <v>0</v>
      </c>
      <c r="H425" s="138">
        <v>0</v>
      </c>
      <c r="I425" s="138">
        <v>0</v>
      </c>
      <c r="J425" s="339">
        <v>0</v>
      </c>
      <c r="K425" s="339">
        <v>0</v>
      </c>
      <c r="L425" s="340">
        <v>0</v>
      </c>
      <c r="M425" s="340">
        <v>0</v>
      </c>
      <c r="N425" s="340">
        <v>0</v>
      </c>
      <c r="O425" s="340">
        <v>0</v>
      </c>
      <c r="P425" s="144">
        <v>0</v>
      </c>
      <c r="Q425" s="341">
        <v>0</v>
      </c>
      <c r="R425" s="342">
        <v>0</v>
      </c>
      <c r="S425" s="340">
        <v>0</v>
      </c>
      <c r="T425" s="340">
        <v>0</v>
      </c>
      <c r="U425" s="340">
        <v>0</v>
      </c>
      <c r="V425" s="340">
        <v>0</v>
      </c>
      <c r="W425" s="340">
        <v>0</v>
      </c>
      <c r="X425" s="343">
        <v>0</v>
      </c>
      <c r="Y425" s="344">
        <f t="shared" si="37"/>
        <v>0</v>
      </c>
      <c r="Z425" s="12">
        <f t="shared" si="36"/>
        <v>0</v>
      </c>
      <c r="AA425" s="12">
        <f t="shared" si="36"/>
        <v>0</v>
      </c>
      <c r="AB425" s="12">
        <f t="shared" si="36"/>
        <v>0</v>
      </c>
      <c r="AC425" s="12">
        <f t="shared" si="36"/>
        <v>0</v>
      </c>
      <c r="AD425" s="15">
        <f t="shared" si="36"/>
        <v>0</v>
      </c>
      <c r="AE425" s="12">
        <f t="shared" si="36"/>
        <v>0</v>
      </c>
      <c r="AF425" s="12">
        <f t="shared" si="35"/>
        <v>0</v>
      </c>
      <c r="AG425" s="12">
        <f t="shared" si="35"/>
        <v>0</v>
      </c>
      <c r="AH425" s="12">
        <f t="shared" si="35"/>
        <v>0</v>
      </c>
      <c r="AI425" s="12">
        <f t="shared" si="35"/>
        <v>0</v>
      </c>
      <c r="AJ425" s="12">
        <f t="shared" si="35"/>
        <v>0</v>
      </c>
      <c r="AK425" s="15">
        <f t="shared" si="35"/>
        <v>0</v>
      </c>
      <c r="AL425" s="343">
        <f t="shared" si="35"/>
        <v>0</v>
      </c>
    </row>
    <row r="426" spans="1:38" s="185" customFormat="1" ht="12.75" customHeight="1" x14ac:dyDescent="0.25">
      <c r="A426" s="348">
        <v>1385</v>
      </c>
      <c r="B426" s="338">
        <v>418</v>
      </c>
      <c r="C426" s="239" t="s">
        <v>1604</v>
      </c>
      <c r="D426" s="247">
        <v>0</v>
      </c>
      <c r="E426" s="138">
        <v>0</v>
      </c>
      <c r="F426" s="138">
        <v>0</v>
      </c>
      <c r="G426" s="138">
        <v>0</v>
      </c>
      <c r="H426" s="138">
        <v>0</v>
      </c>
      <c r="I426" s="138">
        <v>0</v>
      </c>
      <c r="J426" s="339">
        <v>0</v>
      </c>
      <c r="K426" s="339">
        <v>0</v>
      </c>
      <c r="L426" s="340">
        <v>0</v>
      </c>
      <c r="M426" s="340">
        <v>0</v>
      </c>
      <c r="N426" s="340">
        <v>0</v>
      </c>
      <c r="O426" s="340">
        <v>0</v>
      </c>
      <c r="P426" s="144">
        <v>0</v>
      </c>
      <c r="Q426" s="341">
        <v>0</v>
      </c>
      <c r="R426" s="342">
        <v>0</v>
      </c>
      <c r="S426" s="340">
        <v>0</v>
      </c>
      <c r="T426" s="340">
        <v>0</v>
      </c>
      <c r="U426" s="340">
        <v>0</v>
      </c>
      <c r="V426" s="340">
        <v>0</v>
      </c>
      <c r="W426" s="340">
        <v>0</v>
      </c>
      <c r="X426" s="343">
        <v>0</v>
      </c>
      <c r="Y426" s="344">
        <f t="shared" si="37"/>
        <v>0</v>
      </c>
      <c r="Z426" s="12">
        <f t="shared" si="36"/>
        <v>0</v>
      </c>
      <c r="AA426" s="12">
        <f t="shared" si="36"/>
        <v>0</v>
      </c>
      <c r="AB426" s="12">
        <f t="shared" si="36"/>
        <v>0</v>
      </c>
      <c r="AC426" s="12">
        <f t="shared" si="36"/>
        <v>0</v>
      </c>
      <c r="AD426" s="15">
        <f t="shared" si="36"/>
        <v>0</v>
      </c>
      <c r="AE426" s="12">
        <f t="shared" si="36"/>
        <v>0</v>
      </c>
      <c r="AF426" s="12">
        <f t="shared" si="35"/>
        <v>0</v>
      </c>
      <c r="AG426" s="12">
        <f t="shared" si="35"/>
        <v>0</v>
      </c>
      <c r="AH426" s="12">
        <f t="shared" si="35"/>
        <v>0</v>
      </c>
      <c r="AI426" s="12">
        <f t="shared" si="35"/>
        <v>0</v>
      </c>
      <c r="AJ426" s="12">
        <f t="shared" si="35"/>
        <v>0</v>
      </c>
      <c r="AK426" s="15">
        <f t="shared" si="35"/>
        <v>0</v>
      </c>
      <c r="AL426" s="343">
        <f t="shared" si="35"/>
        <v>0</v>
      </c>
    </row>
    <row r="427" spans="1:38" s="185" customFormat="1" ht="12.75" customHeight="1" x14ac:dyDescent="0.25">
      <c r="A427" s="348">
        <v>1386</v>
      </c>
      <c r="B427" s="338">
        <v>419</v>
      </c>
      <c r="C427" s="239" t="s">
        <v>1605</v>
      </c>
      <c r="D427" s="247">
        <v>0</v>
      </c>
      <c r="E427" s="138">
        <v>0</v>
      </c>
      <c r="F427" s="138">
        <v>0</v>
      </c>
      <c r="G427" s="138">
        <v>0</v>
      </c>
      <c r="H427" s="138">
        <v>0</v>
      </c>
      <c r="I427" s="138">
        <v>0</v>
      </c>
      <c r="J427" s="339">
        <v>0</v>
      </c>
      <c r="K427" s="339">
        <v>0</v>
      </c>
      <c r="L427" s="340">
        <v>0</v>
      </c>
      <c r="M427" s="340">
        <v>0</v>
      </c>
      <c r="N427" s="340">
        <v>0</v>
      </c>
      <c r="O427" s="340">
        <v>0</v>
      </c>
      <c r="P427" s="144">
        <v>0</v>
      </c>
      <c r="Q427" s="341">
        <v>0</v>
      </c>
      <c r="R427" s="342">
        <v>0</v>
      </c>
      <c r="S427" s="340">
        <v>0</v>
      </c>
      <c r="T427" s="340">
        <v>0</v>
      </c>
      <c r="U427" s="340">
        <v>0</v>
      </c>
      <c r="V427" s="340">
        <v>0</v>
      </c>
      <c r="W427" s="340">
        <v>0</v>
      </c>
      <c r="X427" s="343">
        <v>0</v>
      </c>
      <c r="Y427" s="344">
        <f t="shared" si="37"/>
        <v>0</v>
      </c>
      <c r="Z427" s="12">
        <f t="shared" si="36"/>
        <v>0</v>
      </c>
      <c r="AA427" s="12">
        <f t="shared" si="36"/>
        <v>0</v>
      </c>
      <c r="AB427" s="12">
        <f t="shared" si="36"/>
        <v>0</v>
      </c>
      <c r="AC427" s="12">
        <f t="shared" si="36"/>
        <v>0</v>
      </c>
      <c r="AD427" s="15">
        <f t="shared" si="36"/>
        <v>0</v>
      </c>
      <c r="AE427" s="12">
        <f t="shared" si="36"/>
        <v>0</v>
      </c>
      <c r="AF427" s="12">
        <f t="shared" si="35"/>
        <v>0</v>
      </c>
      <c r="AG427" s="12">
        <f t="shared" si="35"/>
        <v>0</v>
      </c>
      <c r="AH427" s="12">
        <f t="shared" si="35"/>
        <v>0</v>
      </c>
      <c r="AI427" s="12">
        <f t="shared" si="35"/>
        <v>0</v>
      </c>
      <c r="AJ427" s="12">
        <f t="shared" si="35"/>
        <v>0</v>
      </c>
      <c r="AK427" s="15">
        <f t="shared" si="35"/>
        <v>0</v>
      </c>
      <c r="AL427" s="343">
        <f t="shared" si="35"/>
        <v>0</v>
      </c>
    </row>
    <row r="428" spans="1:38" s="185" customFormat="1" ht="12.75" customHeight="1" x14ac:dyDescent="0.25">
      <c r="A428" s="337"/>
      <c r="B428" s="338">
        <v>420</v>
      </c>
      <c r="C428" s="239"/>
      <c r="D428" s="240"/>
      <c r="E428" s="138"/>
      <c r="F428" s="138"/>
      <c r="G428" s="138"/>
      <c r="H428" s="138"/>
      <c r="I428" s="138"/>
      <c r="J428" s="339"/>
      <c r="K428" s="339">
        <v>0</v>
      </c>
      <c r="L428" s="340"/>
      <c r="M428" s="340"/>
      <c r="N428" s="340"/>
      <c r="O428" s="340"/>
      <c r="P428" s="144">
        <v>0</v>
      </c>
      <c r="Q428" s="341"/>
      <c r="R428" s="342">
        <v>0</v>
      </c>
      <c r="S428" s="340"/>
      <c r="T428" s="340"/>
      <c r="U428" s="340"/>
      <c r="V428" s="340"/>
      <c r="W428" s="340">
        <v>0</v>
      </c>
      <c r="X428" s="343"/>
      <c r="Y428" s="344">
        <f t="shared" si="37"/>
        <v>0</v>
      </c>
      <c r="Z428" s="12"/>
      <c r="AA428" s="12"/>
      <c r="AB428" s="12"/>
      <c r="AC428" s="12"/>
      <c r="AD428" s="15">
        <f t="shared" si="36"/>
        <v>0</v>
      </c>
      <c r="AE428" s="12"/>
      <c r="AF428" s="12"/>
      <c r="AG428" s="12"/>
      <c r="AH428" s="12"/>
      <c r="AI428" s="12"/>
      <c r="AJ428" s="12"/>
      <c r="AK428" s="15">
        <f t="shared" ref="AK428:AL491" si="38">IF(P428=0,0,W428/P428*100)</f>
        <v>0</v>
      </c>
      <c r="AL428" s="343"/>
    </row>
    <row r="429" spans="1:38" s="185" customFormat="1" ht="12.75" customHeight="1" x14ac:dyDescent="0.25">
      <c r="A429" s="337"/>
      <c r="B429" s="338">
        <v>421</v>
      </c>
      <c r="C429" s="246" t="s">
        <v>1606</v>
      </c>
      <c r="D429" s="247">
        <v>5590.6</v>
      </c>
      <c r="E429" s="144">
        <v>1485.6</v>
      </c>
      <c r="F429" s="144">
        <v>2033.9</v>
      </c>
      <c r="G429" s="144">
        <v>0</v>
      </c>
      <c r="H429" s="144">
        <v>1622.8</v>
      </c>
      <c r="I429" s="144">
        <v>51.3</v>
      </c>
      <c r="J429" s="345">
        <v>397</v>
      </c>
      <c r="K429" s="345">
        <v>5590.6</v>
      </c>
      <c r="L429" s="144">
        <v>1485.6</v>
      </c>
      <c r="M429" s="144">
        <v>2033.9</v>
      </c>
      <c r="N429" s="144">
        <v>0</v>
      </c>
      <c r="O429" s="144">
        <v>1622.8</v>
      </c>
      <c r="P429" s="144">
        <v>51.3</v>
      </c>
      <c r="Q429" s="248">
        <v>397</v>
      </c>
      <c r="R429" s="342">
        <v>4297.7616000000007</v>
      </c>
      <c r="S429" s="144">
        <v>1306.0438999999999</v>
      </c>
      <c r="T429" s="144">
        <v>1752.8402000000001</v>
      </c>
      <c r="U429" s="144">
        <v>0</v>
      </c>
      <c r="V429" s="144">
        <v>847.72239999999999</v>
      </c>
      <c r="W429" s="144">
        <v>37.642099999999999</v>
      </c>
      <c r="X429" s="248">
        <v>353.51299999999998</v>
      </c>
      <c r="Y429" s="344">
        <f t="shared" si="37"/>
        <v>-1292.8383999999996</v>
      </c>
      <c r="Z429" s="15">
        <f t="shared" si="37"/>
        <v>-179.55610000000001</v>
      </c>
      <c r="AA429" s="15">
        <f t="shared" si="37"/>
        <v>-281.0598</v>
      </c>
      <c r="AB429" s="15">
        <f t="shared" si="37"/>
        <v>0</v>
      </c>
      <c r="AC429" s="15">
        <f t="shared" si="37"/>
        <v>-775.07759999999996</v>
      </c>
      <c r="AD429" s="15">
        <f t="shared" si="36"/>
        <v>-13.657899999999998</v>
      </c>
      <c r="AE429" s="15">
        <f t="shared" si="36"/>
        <v>-43.487000000000023</v>
      </c>
      <c r="AF429" s="15">
        <f t="shared" ref="AF429:AJ465" si="39">IF(K429=0,0,R429/K429*100)</f>
        <v>76.874782670911898</v>
      </c>
      <c r="AG429" s="15">
        <f t="shared" si="39"/>
        <v>87.913563543349483</v>
      </c>
      <c r="AH429" s="15">
        <f t="shared" si="39"/>
        <v>86.181238015634989</v>
      </c>
      <c r="AI429" s="15">
        <f t="shared" si="39"/>
        <v>0</v>
      </c>
      <c r="AJ429" s="15">
        <f t="shared" si="39"/>
        <v>52.238254868129161</v>
      </c>
      <c r="AK429" s="15">
        <f t="shared" si="38"/>
        <v>73.376413255360632</v>
      </c>
      <c r="AL429" s="346">
        <f t="shared" si="38"/>
        <v>89.046095717884128</v>
      </c>
    </row>
    <row r="430" spans="1:38" s="347" customFormat="1" ht="12.75" customHeight="1" x14ac:dyDescent="0.2">
      <c r="A430" s="337"/>
      <c r="B430" s="338">
        <v>422</v>
      </c>
      <c r="C430" s="246" t="s">
        <v>1265</v>
      </c>
      <c r="D430" s="247">
        <v>5539.3</v>
      </c>
      <c r="E430" s="144">
        <v>1485.6</v>
      </c>
      <c r="F430" s="144">
        <v>2033.9</v>
      </c>
      <c r="G430" s="144">
        <v>0</v>
      </c>
      <c r="H430" s="144">
        <v>1622.8</v>
      </c>
      <c r="I430" s="144">
        <v>0</v>
      </c>
      <c r="J430" s="345">
        <v>397</v>
      </c>
      <c r="K430" s="345">
        <v>5539.3</v>
      </c>
      <c r="L430" s="144">
        <v>1485.6</v>
      </c>
      <c r="M430" s="144">
        <v>2033.9</v>
      </c>
      <c r="N430" s="144">
        <v>0</v>
      </c>
      <c r="O430" s="144">
        <v>1622.8</v>
      </c>
      <c r="P430" s="144">
        <v>0</v>
      </c>
      <c r="Q430" s="248">
        <v>397</v>
      </c>
      <c r="R430" s="342">
        <v>4260.1195000000007</v>
      </c>
      <c r="S430" s="144">
        <v>1306.0438999999999</v>
      </c>
      <c r="T430" s="144">
        <v>1752.8402000000001</v>
      </c>
      <c r="U430" s="144">
        <v>0</v>
      </c>
      <c r="V430" s="144">
        <v>847.72239999999999</v>
      </c>
      <c r="W430" s="144">
        <v>0</v>
      </c>
      <c r="X430" s="248">
        <v>353.51299999999998</v>
      </c>
      <c r="Y430" s="344">
        <f t="shared" si="37"/>
        <v>-1279.1804999999995</v>
      </c>
      <c r="Z430" s="15">
        <f t="shared" si="37"/>
        <v>-179.55610000000001</v>
      </c>
      <c r="AA430" s="15">
        <f t="shared" si="37"/>
        <v>-281.0598</v>
      </c>
      <c r="AB430" s="15">
        <f t="shared" si="37"/>
        <v>0</v>
      </c>
      <c r="AC430" s="15">
        <f t="shared" si="37"/>
        <v>-775.07759999999996</v>
      </c>
      <c r="AD430" s="15">
        <f t="shared" si="36"/>
        <v>0</v>
      </c>
      <c r="AE430" s="15">
        <f t="shared" si="36"/>
        <v>-43.487000000000023</v>
      </c>
      <c r="AF430" s="15">
        <f t="shared" si="39"/>
        <v>76.907181412813912</v>
      </c>
      <c r="AG430" s="15">
        <f t="shared" si="39"/>
        <v>87.913563543349483</v>
      </c>
      <c r="AH430" s="15">
        <f t="shared" si="39"/>
        <v>86.181238015634989</v>
      </c>
      <c r="AI430" s="15">
        <f t="shared" si="39"/>
        <v>0</v>
      </c>
      <c r="AJ430" s="15">
        <f t="shared" si="39"/>
        <v>52.238254868129161</v>
      </c>
      <c r="AK430" s="15">
        <f t="shared" si="38"/>
        <v>0</v>
      </c>
      <c r="AL430" s="346">
        <f t="shared" si="38"/>
        <v>89.046095717884128</v>
      </c>
    </row>
    <row r="431" spans="1:38" s="347" customFormat="1" ht="12.75" customHeight="1" x14ac:dyDescent="0.2">
      <c r="A431" s="337"/>
      <c r="B431" s="338">
        <v>423</v>
      </c>
      <c r="C431" s="246" t="s">
        <v>1266</v>
      </c>
      <c r="D431" s="247">
        <v>51.3</v>
      </c>
      <c r="E431" s="144">
        <v>0</v>
      </c>
      <c r="F431" s="144">
        <v>0</v>
      </c>
      <c r="G431" s="144">
        <v>0</v>
      </c>
      <c r="H431" s="144">
        <v>0</v>
      </c>
      <c r="I431" s="144">
        <v>51.3</v>
      </c>
      <c r="J431" s="345">
        <v>0</v>
      </c>
      <c r="K431" s="345">
        <v>51.3</v>
      </c>
      <c r="L431" s="144">
        <v>0</v>
      </c>
      <c r="M431" s="144">
        <v>0</v>
      </c>
      <c r="N431" s="144">
        <v>0</v>
      </c>
      <c r="O431" s="144">
        <v>0</v>
      </c>
      <c r="P431" s="144">
        <v>51.3</v>
      </c>
      <c r="Q431" s="248">
        <v>0</v>
      </c>
      <c r="R431" s="342">
        <v>37.642099999999999</v>
      </c>
      <c r="S431" s="144">
        <v>0</v>
      </c>
      <c r="T431" s="144">
        <v>0</v>
      </c>
      <c r="U431" s="144">
        <v>0</v>
      </c>
      <c r="V431" s="144">
        <v>0</v>
      </c>
      <c r="W431" s="144">
        <v>37.642099999999999</v>
      </c>
      <c r="X431" s="248">
        <v>0</v>
      </c>
      <c r="Y431" s="344">
        <f t="shared" si="37"/>
        <v>-13.657899999999998</v>
      </c>
      <c r="Z431" s="15">
        <f t="shared" si="37"/>
        <v>0</v>
      </c>
      <c r="AA431" s="15">
        <f t="shared" si="37"/>
        <v>0</v>
      </c>
      <c r="AB431" s="15">
        <f t="shared" si="37"/>
        <v>0</v>
      </c>
      <c r="AC431" s="15">
        <f t="shared" si="37"/>
        <v>0</v>
      </c>
      <c r="AD431" s="15">
        <f t="shared" si="36"/>
        <v>-13.657899999999998</v>
      </c>
      <c r="AE431" s="15">
        <f t="shared" si="36"/>
        <v>0</v>
      </c>
      <c r="AF431" s="15">
        <f t="shared" si="39"/>
        <v>73.376413255360632</v>
      </c>
      <c r="AG431" s="15">
        <f t="shared" si="39"/>
        <v>0</v>
      </c>
      <c r="AH431" s="15">
        <f t="shared" si="39"/>
        <v>0</v>
      </c>
      <c r="AI431" s="15">
        <f t="shared" si="39"/>
        <v>0</v>
      </c>
      <c r="AJ431" s="15">
        <f t="shared" si="39"/>
        <v>0</v>
      </c>
      <c r="AK431" s="15">
        <f t="shared" si="38"/>
        <v>73.376413255360632</v>
      </c>
      <c r="AL431" s="346">
        <f t="shared" si="38"/>
        <v>0</v>
      </c>
    </row>
    <row r="432" spans="1:38" s="185" customFormat="1" ht="12.75" customHeight="1" x14ac:dyDescent="0.25">
      <c r="A432" s="348">
        <v>1387</v>
      </c>
      <c r="B432" s="338">
        <v>424</v>
      </c>
      <c r="C432" s="239" t="s">
        <v>1291</v>
      </c>
      <c r="D432" s="247">
        <v>5539.3</v>
      </c>
      <c r="E432" s="138">
        <v>1485.6</v>
      </c>
      <c r="F432" s="138">
        <v>2033.9</v>
      </c>
      <c r="G432" s="138">
        <v>0</v>
      </c>
      <c r="H432" s="138">
        <v>1622.8</v>
      </c>
      <c r="I432" s="138">
        <v>0</v>
      </c>
      <c r="J432" s="339">
        <v>397</v>
      </c>
      <c r="K432" s="339">
        <v>5539.3</v>
      </c>
      <c r="L432" s="340">
        <v>1485.6</v>
      </c>
      <c r="M432" s="340">
        <v>2033.9</v>
      </c>
      <c r="N432" s="340">
        <v>0</v>
      </c>
      <c r="O432" s="340">
        <v>1622.8</v>
      </c>
      <c r="P432" s="144">
        <v>0</v>
      </c>
      <c r="Q432" s="341">
        <v>397</v>
      </c>
      <c r="R432" s="342">
        <v>4260.1195000000007</v>
      </c>
      <c r="S432" s="340">
        <v>1306.0438999999999</v>
      </c>
      <c r="T432" s="340">
        <v>1752.8402000000001</v>
      </c>
      <c r="U432" s="340">
        <v>0</v>
      </c>
      <c r="V432" s="340">
        <v>847.72239999999999</v>
      </c>
      <c r="W432" s="340">
        <v>0</v>
      </c>
      <c r="X432" s="343">
        <v>353.51299999999998</v>
      </c>
      <c r="Y432" s="344">
        <f t="shared" si="37"/>
        <v>-1279.1804999999995</v>
      </c>
      <c r="Z432" s="12">
        <f t="shared" si="37"/>
        <v>-179.55610000000001</v>
      </c>
      <c r="AA432" s="12">
        <f t="shared" si="37"/>
        <v>-281.0598</v>
      </c>
      <c r="AB432" s="12">
        <f t="shared" si="37"/>
        <v>0</v>
      </c>
      <c r="AC432" s="12">
        <f t="shared" si="37"/>
        <v>-775.07759999999996</v>
      </c>
      <c r="AD432" s="15">
        <f t="shared" si="36"/>
        <v>0</v>
      </c>
      <c r="AE432" s="12">
        <f t="shared" si="36"/>
        <v>-43.487000000000023</v>
      </c>
      <c r="AF432" s="12">
        <f t="shared" si="39"/>
        <v>76.907181412813912</v>
      </c>
      <c r="AG432" s="12">
        <f t="shared" si="39"/>
        <v>87.913563543349483</v>
      </c>
      <c r="AH432" s="12">
        <f t="shared" si="39"/>
        <v>86.181238015634989</v>
      </c>
      <c r="AI432" s="12">
        <f t="shared" si="39"/>
        <v>0</v>
      </c>
      <c r="AJ432" s="12">
        <f t="shared" si="39"/>
        <v>52.238254868129161</v>
      </c>
      <c r="AK432" s="15">
        <f t="shared" si="38"/>
        <v>0</v>
      </c>
      <c r="AL432" s="343">
        <f t="shared" si="38"/>
        <v>89.046095717884128</v>
      </c>
    </row>
    <row r="433" spans="1:38" s="185" customFormat="1" ht="12.75" customHeight="1" x14ac:dyDescent="0.25">
      <c r="A433" s="348">
        <v>1388</v>
      </c>
      <c r="B433" s="338">
        <v>425</v>
      </c>
      <c r="C433" s="239" t="s">
        <v>1607</v>
      </c>
      <c r="D433" s="247">
        <v>0</v>
      </c>
      <c r="E433" s="138">
        <v>0</v>
      </c>
      <c r="F433" s="138">
        <v>0</v>
      </c>
      <c r="G433" s="138">
        <v>0</v>
      </c>
      <c r="H433" s="138">
        <v>0</v>
      </c>
      <c r="I433" s="138">
        <v>0</v>
      </c>
      <c r="J433" s="339">
        <v>0</v>
      </c>
      <c r="K433" s="339">
        <v>0</v>
      </c>
      <c r="L433" s="340">
        <v>0</v>
      </c>
      <c r="M433" s="340">
        <v>0</v>
      </c>
      <c r="N433" s="340">
        <v>0</v>
      </c>
      <c r="O433" s="340">
        <v>0</v>
      </c>
      <c r="P433" s="144">
        <v>0</v>
      </c>
      <c r="Q433" s="341">
        <v>0</v>
      </c>
      <c r="R433" s="342">
        <v>0</v>
      </c>
      <c r="S433" s="340">
        <v>0</v>
      </c>
      <c r="T433" s="340">
        <v>0</v>
      </c>
      <c r="U433" s="340">
        <v>0</v>
      </c>
      <c r="V433" s="340">
        <v>0</v>
      </c>
      <c r="W433" s="340">
        <v>0</v>
      </c>
      <c r="X433" s="343">
        <v>0</v>
      </c>
      <c r="Y433" s="344">
        <f t="shared" si="37"/>
        <v>0</v>
      </c>
      <c r="Z433" s="12">
        <f t="shared" si="37"/>
        <v>0</v>
      </c>
      <c r="AA433" s="12">
        <f t="shared" si="37"/>
        <v>0</v>
      </c>
      <c r="AB433" s="12">
        <f t="shared" si="37"/>
        <v>0</v>
      </c>
      <c r="AC433" s="12">
        <f t="shared" si="37"/>
        <v>0</v>
      </c>
      <c r="AD433" s="15">
        <f t="shared" si="36"/>
        <v>0</v>
      </c>
      <c r="AE433" s="12">
        <f t="shared" si="36"/>
        <v>0</v>
      </c>
      <c r="AF433" s="12">
        <f t="shared" si="39"/>
        <v>0</v>
      </c>
      <c r="AG433" s="12">
        <f t="shared" si="39"/>
        <v>0</v>
      </c>
      <c r="AH433" s="12">
        <f t="shared" si="39"/>
        <v>0</v>
      </c>
      <c r="AI433" s="12">
        <f t="shared" si="39"/>
        <v>0</v>
      </c>
      <c r="AJ433" s="12">
        <f t="shared" si="39"/>
        <v>0</v>
      </c>
      <c r="AK433" s="15">
        <f t="shared" si="38"/>
        <v>0</v>
      </c>
      <c r="AL433" s="343">
        <f t="shared" si="38"/>
        <v>0</v>
      </c>
    </row>
    <row r="434" spans="1:38" s="185" customFormat="1" ht="12.75" customHeight="1" x14ac:dyDescent="0.25">
      <c r="A434" s="348">
        <v>1389</v>
      </c>
      <c r="B434" s="338">
        <v>426</v>
      </c>
      <c r="C434" s="239" t="s">
        <v>1608</v>
      </c>
      <c r="D434" s="247">
        <v>0</v>
      </c>
      <c r="E434" s="138">
        <v>0</v>
      </c>
      <c r="F434" s="138">
        <v>0</v>
      </c>
      <c r="G434" s="138">
        <v>0</v>
      </c>
      <c r="H434" s="138">
        <v>0</v>
      </c>
      <c r="I434" s="138">
        <v>0</v>
      </c>
      <c r="J434" s="339">
        <v>0</v>
      </c>
      <c r="K434" s="339">
        <v>0</v>
      </c>
      <c r="L434" s="340">
        <v>0</v>
      </c>
      <c r="M434" s="340">
        <v>0</v>
      </c>
      <c r="N434" s="340">
        <v>0</v>
      </c>
      <c r="O434" s="340">
        <v>0</v>
      </c>
      <c r="P434" s="144">
        <v>0</v>
      </c>
      <c r="Q434" s="341">
        <v>0</v>
      </c>
      <c r="R434" s="342">
        <v>0</v>
      </c>
      <c r="S434" s="340">
        <v>0</v>
      </c>
      <c r="T434" s="340">
        <v>0</v>
      </c>
      <c r="U434" s="340">
        <v>0</v>
      </c>
      <c r="V434" s="340">
        <v>0</v>
      </c>
      <c r="W434" s="340">
        <v>0</v>
      </c>
      <c r="X434" s="343">
        <v>0</v>
      </c>
      <c r="Y434" s="344">
        <f t="shared" si="37"/>
        <v>0</v>
      </c>
      <c r="Z434" s="12">
        <f t="shared" si="37"/>
        <v>0</v>
      </c>
      <c r="AA434" s="12">
        <f t="shared" si="37"/>
        <v>0</v>
      </c>
      <c r="AB434" s="12">
        <f t="shared" si="37"/>
        <v>0</v>
      </c>
      <c r="AC434" s="12">
        <f t="shared" si="37"/>
        <v>0</v>
      </c>
      <c r="AD434" s="15">
        <f t="shared" si="36"/>
        <v>0</v>
      </c>
      <c r="AE434" s="12">
        <f t="shared" si="36"/>
        <v>0</v>
      </c>
      <c r="AF434" s="12">
        <f t="shared" si="39"/>
        <v>0</v>
      </c>
      <c r="AG434" s="12">
        <f t="shared" si="39"/>
        <v>0</v>
      </c>
      <c r="AH434" s="12">
        <f t="shared" si="39"/>
        <v>0</v>
      </c>
      <c r="AI434" s="12">
        <f t="shared" si="39"/>
        <v>0</v>
      </c>
      <c r="AJ434" s="12">
        <f t="shared" si="39"/>
        <v>0</v>
      </c>
      <c r="AK434" s="15">
        <f t="shared" si="38"/>
        <v>0</v>
      </c>
      <c r="AL434" s="343">
        <f t="shared" si="38"/>
        <v>0</v>
      </c>
    </row>
    <row r="435" spans="1:38" s="185" customFormat="1" ht="12.75" customHeight="1" x14ac:dyDescent="0.25">
      <c r="A435" s="348">
        <v>1392</v>
      </c>
      <c r="B435" s="338">
        <v>427</v>
      </c>
      <c r="C435" s="239" t="s">
        <v>1609</v>
      </c>
      <c r="D435" s="247">
        <v>0</v>
      </c>
      <c r="E435" s="138">
        <v>0</v>
      </c>
      <c r="F435" s="138">
        <v>0</v>
      </c>
      <c r="G435" s="138">
        <v>0</v>
      </c>
      <c r="H435" s="138">
        <v>0</v>
      </c>
      <c r="I435" s="138">
        <v>0</v>
      </c>
      <c r="J435" s="339">
        <v>0</v>
      </c>
      <c r="K435" s="339">
        <v>0</v>
      </c>
      <c r="L435" s="340">
        <v>0</v>
      </c>
      <c r="M435" s="340">
        <v>0</v>
      </c>
      <c r="N435" s="340">
        <v>0</v>
      </c>
      <c r="O435" s="340">
        <v>0</v>
      </c>
      <c r="P435" s="144">
        <v>0</v>
      </c>
      <c r="Q435" s="341">
        <v>0</v>
      </c>
      <c r="R435" s="342">
        <v>0</v>
      </c>
      <c r="S435" s="340">
        <v>0</v>
      </c>
      <c r="T435" s="340">
        <v>0</v>
      </c>
      <c r="U435" s="340">
        <v>0</v>
      </c>
      <c r="V435" s="340">
        <v>0</v>
      </c>
      <c r="W435" s="340">
        <v>0</v>
      </c>
      <c r="X435" s="343">
        <v>0</v>
      </c>
      <c r="Y435" s="344">
        <f t="shared" si="37"/>
        <v>0</v>
      </c>
      <c r="Z435" s="12">
        <f t="shared" si="37"/>
        <v>0</v>
      </c>
      <c r="AA435" s="12">
        <f t="shared" si="37"/>
        <v>0</v>
      </c>
      <c r="AB435" s="12">
        <f t="shared" si="37"/>
        <v>0</v>
      </c>
      <c r="AC435" s="12">
        <f t="shared" si="37"/>
        <v>0</v>
      </c>
      <c r="AD435" s="15">
        <f t="shared" si="36"/>
        <v>0</v>
      </c>
      <c r="AE435" s="12">
        <f t="shared" si="36"/>
        <v>0</v>
      </c>
      <c r="AF435" s="12">
        <f t="shared" si="39"/>
        <v>0</v>
      </c>
      <c r="AG435" s="12">
        <f t="shared" si="39"/>
        <v>0</v>
      </c>
      <c r="AH435" s="12">
        <f t="shared" si="39"/>
        <v>0</v>
      </c>
      <c r="AI435" s="12">
        <f t="shared" si="39"/>
        <v>0</v>
      </c>
      <c r="AJ435" s="12">
        <f t="shared" si="39"/>
        <v>0</v>
      </c>
      <c r="AK435" s="15">
        <f t="shared" si="38"/>
        <v>0</v>
      </c>
      <c r="AL435" s="343">
        <f t="shared" si="38"/>
        <v>0</v>
      </c>
    </row>
    <row r="436" spans="1:38" s="185" customFormat="1" ht="12.75" customHeight="1" x14ac:dyDescent="0.25">
      <c r="A436" s="348">
        <v>1390</v>
      </c>
      <c r="B436" s="338">
        <v>428</v>
      </c>
      <c r="C436" s="239" t="s">
        <v>1610</v>
      </c>
      <c r="D436" s="247">
        <v>0</v>
      </c>
      <c r="E436" s="138">
        <v>0</v>
      </c>
      <c r="F436" s="138">
        <v>0</v>
      </c>
      <c r="G436" s="138">
        <v>0</v>
      </c>
      <c r="H436" s="138">
        <v>0</v>
      </c>
      <c r="I436" s="138">
        <v>0</v>
      </c>
      <c r="J436" s="339">
        <v>0</v>
      </c>
      <c r="K436" s="339">
        <v>0</v>
      </c>
      <c r="L436" s="340">
        <v>0</v>
      </c>
      <c r="M436" s="340">
        <v>0</v>
      </c>
      <c r="N436" s="340">
        <v>0</v>
      </c>
      <c r="O436" s="340">
        <v>0</v>
      </c>
      <c r="P436" s="144">
        <v>0</v>
      </c>
      <c r="Q436" s="341">
        <v>0</v>
      </c>
      <c r="R436" s="342">
        <v>0</v>
      </c>
      <c r="S436" s="340">
        <v>0</v>
      </c>
      <c r="T436" s="340">
        <v>0</v>
      </c>
      <c r="U436" s="340">
        <v>0</v>
      </c>
      <c r="V436" s="340">
        <v>0</v>
      </c>
      <c r="W436" s="340">
        <v>0</v>
      </c>
      <c r="X436" s="343">
        <v>0</v>
      </c>
      <c r="Y436" s="344">
        <f t="shared" si="37"/>
        <v>0</v>
      </c>
      <c r="Z436" s="12">
        <f t="shared" si="37"/>
        <v>0</v>
      </c>
      <c r="AA436" s="12">
        <f t="shared" si="37"/>
        <v>0</v>
      </c>
      <c r="AB436" s="12">
        <f t="shared" si="37"/>
        <v>0</v>
      </c>
      <c r="AC436" s="12">
        <f t="shared" si="37"/>
        <v>0</v>
      </c>
      <c r="AD436" s="15">
        <f t="shared" si="37"/>
        <v>0</v>
      </c>
      <c r="AE436" s="12">
        <f t="shared" si="37"/>
        <v>0</v>
      </c>
      <c r="AF436" s="12">
        <f t="shared" si="39"/>
        <v>0</v>
      </c>
      <c r="AG436" s="12">
        <f t="shared" si="39"/>
        <v>0</v>
      </c>
      <c r="AH436" s="12">
        <f t="shared" si="39"/>
        <v>0</v>
      </c>
      <c r="AI436" s="12">
        <f t="shared" si="39"/>
        <v>0</v>
      </c>
      <c r="AJ436" s="12">
        <f t="shared" si="39"/>
        <v>0</v>
      </c>
      <c r="AK436" s="15">
        <f t="shared" si="38"/>
        <v>0</v>
      </c>
      <c r="AL436" s="343">
        <f t="shared" si="38"/>
        <v>0</v>
      </c>
    </row>
    <row r="437" spans="1:38" s="185" customFormat="1" ht="12.75" customHeight="1" x14ac:dyDescent="0.25">
      <c r="A437" s="348">
        <v>1391</v>
      </c>
      <c r="B437" s="338">
        <v>429</v>
      </c>
      <c r="C437" s="239" t="s">
        <v>1611</v>
      </c>
      <c r="D437" s="247">
        <v>0</v>
      </c>
      <c r="E437" s="138">
        <v>0</v>
      </c>
      <c r="F437" s="138">
        <v>0</v>
      </c>
      <c r="G437" s="138">
        <v>0</v>
      </c>
      <c r="H437" s="138">
        <v>0</v>
      </c>
      <c r="I437" s="138">
        <v>0</v>
      </c>
      <c r="J437" s="339">
        <v>0</v>
      </c>
      <c r="K437" s="339">
        <v>0</v>
      </c>
      <c r="L437" s="340">
        <v>0</v>
      </c>
      <c r="M437" s="340">
        <v>0</v>
      </c>
      <c r="N437" s="340">
        <v>0</v>
      </c>
      <c r="O437" s="340">
        <v>0</v>
      </c>
      <c r="P437" s="144">
        <v>0</v>
      </c>
      <c r="Q437" s="341">
        <v>0</v>
      </c>
      <c r="R437" s="342">
        <v>0</v>
      </c>
      <c r="S437" s="340">
        <v>0</v>
      </c>
      <c r="T437" s="340">
        <v>0</v>
      </c>
      <c r="U437" s="340">
        <v>0</v>
      </c>
      <c r="V437" s="340">
        <v>0</v>
      </c>
      <c r="W437" s="340">
        <v>0</v>
      </c>
      <c r="X437" s="343">
        <v>0</v>
      </c>
      <c r="Y437" s="344">
        <f t="shared" si="37"/>
        <v>0</v>
      </c>
      <c r="Z437" s="12">
        <f t="shared" si="37"/>
        <v>0</v>
      </c>
      <c r="AA437" s="12">
        <f t="shared" si="37"/>
        <v>0</v>
      </c>
      <c r="AB437" s="12">
        <f t="shared" si="37"/>
        <v>0</v>
      </c>
      <c r="AC437" s="12">
        <f t="shared" si="37"/>
        <v>0</v>
      </c>
      <c r="AD437" s="15">
        <f t="shared" si="37"/>
        <v>0</v>
      </c>
      <c r="AE437" s="12">
        <f t="shared" si="37"/>
        <v>0</v>
      </c>
      <c r="AF437" s="12">
        <f t="shared" si="39"/>
        <v>0</v>
      </c>
      <c r="AG437" s="12">
        <f t="shared" si="39"/>
        <v>0</v>
      </c>
      <c r="AH437" s="12">
        <f t="shared" si="39"/>
        <v>0</v>
      </c>
      <c r="AI437" s="12">
        <f t="shared" si="39"/>
        <v>0</v>
      </c>
      <c r="AJ437" s="12">
        <f t="shared" si="39"/>
        <v>0</v>
      </c>
      <c r="AK437" s="15">
        <f t="shared" si="38"/>
        <v>0</v>
      </c>
      <c r="AL437" s="343">
        <f t="shared" si="38"/>
        <v>0</v>
      </c>
    </row>
    <row r="438" spans="1:38" s="185" customFormat="1" ht="12.75" customHeight="1" x14ac:dyDescent="0.25">
      <c r="A438" s="348">
        <v>1393</v>
      </c>
      <c r="B438" s="338">
        <v>430</v>
      </c>
      <c r="C438" s="239" t="s">
        <v>1612</v>
      </c>
      <c r="D438" s="247">
        <v>0</v>
      </c>
      <c r="E438" s="138">
        <v>0</v>
      </c>
      <c r="F438" s="138">
        <v>0</v>
      </c>
      <c r="G438" s="138">
        <v>0</v>
      </c>
      <c r="H438" s="138">
        <v>0</v>
      </c>
      <c r="I438" s="138">
        <v>0</v>
      </c>
      <c r="J438" s="339">
        <v>0</v>
      </c>
      <c r="K438" s="339">
        <v>0</v>
      </c>
      <c r="L438" s="340">
        <v>0</v>
      </c>
      <c r="M438" s="340">
        <v>0</v>
      </c>
      <c r="N438" s="340">
        <v>0</v>
      </c>
      <c r="O438" s="340">
        <v>0</v>
      </c>
      <c r="P438" s="144">
        <v>0</v>
      </c>
      <c r="Q438" s="341">
        <v>0</v>
      </c>
      <c r="R438" s="342">
        <v>0</v>
      </c>
      <c r="S438" s="340">
        <v>0</v>
      </c>
      <c r="T438" s="340">
        <v>0</v>
      </c>
      <c r="U438" s="340">
        <v>0</v>
      </c>
      <c r="V438" s="340">
        <v>0</v>
      </c>
      <c r="W438" s="340">
        <v>0</v>
      </c>
      <c r="X438" s="343">
        <v>0</v>
      </c>
      <c r="Y438" s="344">
        <f t="shared" si="37"/>
        <v>0</v>
      </c>
      <c r="Z438" s="12">
        <f t="shared" si="37"/>
        <v>0</v>
      </c>
      <c r="AA438" s="12">
        <f t="shared" si="37"/>
        <v>0</v>
      </c>
      <c r="AB438" s="12">
        <f t="shared" si="37"/>
        <v>0</v>
      </c>
      <c r="AC438" s="12">
        <f t="shared" si="37"/>
        <v>0</v>
      </c>
      <c r="AD438" s="15">
        <f t="shared" si="37"/>
        <v>0</v>
      </c>
      <c r="AE438" s="12">
        <f t="shared" si="37"/>
        <v>0</v>
      </c>
      <c r="AF438" s="12">
        <f t="shared" si="39"/>
        <v>0</v>
      </c>
      <c r="AG438" s="12">
        <f t="shared" si="39"/>
        <v>0</v>
      </c>
      <c r="AH438" s="12">
        <f t="shared" si="39"/>
        <v>0</v>
      </c>
      <c r="AI438" s="12">
        <f t="shared" si="39"/>
        <v>0</v>
      </c>
      <c r="AJ438" s="12">
        <f t="shared" si="39"/>
        <v>0</v>
      </c>
      <c r="AK438" s="15">
        <f t="shared" si="38"/>
        <v>0</v>
      </c>
      <c r="AL438" s="343">
        <f t="shared" si="38"/>
        <v>0</v>
      </c>
    </row>
    <row r="439" spans="1:38" s="185" customFormat="1" ht="12.75" customHeight="1" x14ac:dyDescent="0.25">
      <c r="A439" s="348">
        <v>1394</v>
      </c>
      <c r="B439" s="338">
        <v>431</v>
      </c>
      <c r="C439" s="239" t="s">
        <v>1613</v>
      </c>
      <c r="D439" s="247">
        <v>0</v>
      </c>
      <c r="E439" s="138">
        <v>0</v>
      </c>
      <c r="F439" s="138">
        <v>0</v>
      </c>
      <c r="G439" s="138">
        <v>0</v>
      </c>
      <c r="H439" s="138">
        <v>0</v>
      </c>
      <c r="I439" s="138">
        <v>0</v>
      </c>
      <c r="J439" s="339">
        <v>0</v>
      </c>
      <c r="K439" s="339">
        <v>0</v>
      </c>
      <c r="L439" s="340">
        <v>0</v>
      </c>
      <c r="M439" s="340">
        <v>0</v>
      </c>
      <c r="N439" s="340">
        <v>0</v>
      </c>
      <c r="O439" s="340">
        <v>0</v>
      </c>
      <c r="P439" s="144">
        <v>0</v>
      </c>
      <c r="Q439" s="341">
        <v>0</v>
      </c>
      <c r="R439" s="342">
        <v>0</v>
      </c>
      <c r="S439" s="340">
        <v>0</v>
      </c>
      <c r="T439" s="340">
        <v>0</v>
      </c>
      <c r="U439" s="340">
        <v>0</v>
      </c>
      <c r="V439" s="340">
        <v>0</v>
      </c>
      <c r="W439" s="340">
        <v>0</v>
      </c>
      <c r="X439" s="343">
        <v>0</v>
      </c>
      <c r="Y439" s="344">
        <f t="shared" si="37"/>
        <v>0</v>
      </c>
      <c r="Z439" s="12">
        <f t="shared" si="37"/>
        <v>0</v>
      </c>
      <c r="AA439" s="12">
        <f t="shared" si="37"/>
        <v>0</v>
      </c>
      <c r="AB439" s="12">
        <f t="shared" si="37"/>
        <v>0</v>
      </c>
      <c r="AC439" s="12">
        <f t="shared" si="37"/>
        <v>0</v>
      </c>
      <c r="AD439" s="15">
        <f t="shared" si="37"/>
        <v>0</v>
      </c>
      <c r="AE439" s="12">
        <f t="shared" si="37"/>
        <v>0</v>
      </c>
      <c r="AF439" s="12">
        <f t="shared" si="39"/>
        <v>0</v>
      </c>
      <c r="AG439" s="12">
        <f t="shared" si="39"/>
        <v>0</v>
      </c>
      <c r="AH439" s="12">
        <f t="shared" si="39"/>
        <v>0</v>
      </c>
      <c r="AI439" s="12">
        <f t="shared" si="39"/>
        <v>0</v>
      </c>
      <c r="AJ439" s="12">
        <f t="shared" si="39"/>
        <v>0</v>
      </c>
      <c r="AK439" s="15">
        <f t="shared" si="38"/>
        <v>0</v>
      </c>
      <c r="AL439" s="343">
        <f t="shared" si="38"/>
        <v>0</v>
      </c>
    </row>
    <row r="440" spans="1:38" s="185" customFormat="1" ht="12.75" customHeight="1" x14ac:dyDescent="0.25">
      <c r="A440" s="348">
        <v>1395</v>
      </c>
      <c r="B440" s="338">
        <v>432</v>
      </c>
      <c r="C440" s="239" t="s">
        <v>1614</v>
      </c>
      <c r="D440" s="247">
        <v>0</v>
      </c>
      <c r="E440" s="138">
        <v>0</v>
      </c>
      <c r="F440" s="138">
        <v>0</v>
      </c>
      <c r="G440" s="138">
        <v>0</v>
      </c>
      <c r="H440" s="138">
        <v>0</v>
      </c>
      <c r="I440" s="138">
        <v>0</v>
      </c>
      <c r="J440" s="339">
        <v>0</v>
      </c>
      <c r="K440" s="339">
        <v>0</v>
      </c>
      <c r="L440" s="340">
        <v>0</v>
      </c>
      <c r="M440" s="340">
        <v>0</v>
      </c>
      <c r="N440" s="340">
        <v>0</v>
      </c>
      <c r="O440" s="340">
        <v>0</v>
      </c>
      <c r="P440" s="144">
        <v>0</v>
      </c>
      <c r="Q440" s="341">
        <v>0</v>
      </c>
      <c r="R440" s="342">
        <v>0</v>
      </c>
      <c r="S440" s="340">
        <v>0</v>
      </c>
      <c r="T440" s="340">
        <v>0</v>
      </c>
      <c r="U440" s="340">
        <v>0</v>
      </c>
      <c r="V440" s="340">
        <v>0</v>
      </c>
      <c r="W440" s="340">
        <v>0</v>
      </c>
      <c r="X440" s="343">
        <v>0</v>
      </c>
      <c r="Y440" s="344">
        <f t="shared" si="37"/>
        <v>0</v>
      </c>
      <c r="Z440" s="12">
        <f t="shared" si="37"/>
        <v>0</v>
      </c>
      <c r="AA440" s="12">
        <f t="shared" si="37"/>
        <v>0</v>
      </c>
      <c r="AB440" s="12">
        <f t="shared" si="37"/>
        <v>0</v>
      </c>
      <c r="AC440" s="12">
        <f t="shared" si="37"/>
        <v>0</v>
      </c>
      <c r="AD440" s="15">
        <f t="shared" si="37"/>
        <v>0</v>
      </c>
      <c r="AE440" s="12">
        <f t="shared" si="37"/>
        <v>0</v>
      </c>
      <c r="AF440" s="12">
        <f t="shared" si="39"/>
        <v>0</v>
      </c>
      <c r="AG440" s="12">
        <f t="shared" si="39"/>
        <v>0</v>
      </c>
      <c r="AH440" s="12">
        <f t="shared" si="39"/>
        <v>0</v>
      </c>
      <c r="AI440" s="12">
        <f t="shared" si="39"/>
        <v>0</v>
      </c>
      <c r="AJ440" s="12">
        <f t="shared" si="39"/>
        <v>0</v>
      </c>
      <c r="AK440" s="15">
        <f t="shared" si="38"/>
        <v>0</v>
      </c>
      <c r="AL440" s="343">
        <f t="shared" si="38"/>
        <v>0</v>
      </c>
    </row>
    <row r="441" spans="1:38" s="185" customFormat="1" ht="12.75" customHeight="1" x14ac:dyDescent="0.25">
      <c r="A441" s="348">
        <v>1410</v>
      </c>
      <c r="B441" s="338">
        <v>433</v>
      </c>
      <c r="C441" s="239" t="s">
        <v>1606</v>
      </c>
      <c r="D441" s="247">
        <v>51.3</v>
      </c>
      <c r="E441" s="138">
        <v>0</v>
      </c>
      <c r="F441" s="138">
        <v>0</v>
      </c>
      <c r="G441" s="138">
        <v>0</v>
      </c>
      <c r="H441" s="138">
        <v>0</v>
      </c>
      <c r="I441" s="138">
        <v>51.3</v>
      </c>
      <c r="J441" s="339">
        <v>0</v>
      </c>
      <c r="K441" s="339">
        <v>51.3</v>
      </c>
      <c r="L441" s="340">
        <v>0</v>
      </c>
      <c r="M441" s="340">
        <v>0</v>
      </c>
      <c r="N441" s="340">
        <v>0</v>
      </c>
      <c r="O441" s="340">
        <v>0</v>
      </c>
      <c r="P441" s="144">
        <v>51.3</v>
      </c>
      <c r="Q441" s="341">
        <v>0</v>
      </c>
      <c r="R441" s="342">
        <v>37.642099999999999</v>
      </c>
      <c r="S441" s="340">
        <v>0</v>
      </c>
      <c r="T441" s="340">
        <v>0</v>
      </c>
      <c r="U441" s="340">
        <v>0</v>
      </c>
      <c r="V441" s="340">
        <v>0</v>
      </c>
      <c r="W441" s="340">
        <v>37.642099999999999</v>
      </c>
      <c r="X441" s="343">
        <v>0</v>
      </c>
      <c r="Y441" s="344">
        <f t="shared" si="37"/>
        <v>-13.657899999999998</v>
      </c>
      <c r="Z441" s="12">
        <f t="shared" si="37"/>
        <v>0</v>
      </c>
      <c r="AA441" s="12">
        <f t="shared" si="37"/>
        <v>0</v>
      </c>
      <c r="AB441" s="12">
        <f t="shared" si="37"/>
        <v>0</v>
      </c>
      <c r="AC441" s="12">
        <f t="shared" si="37"/>
        <v>0</v>
      </c>
      <c r="AD441" s="15">
        <f t="shared" si="37"/>
        <v>-13.657899999999998</v>
      </c>
      <c r="AE441" s="12">
        <f t="shared" si="37"/>
        <v>0</v>
      </c>
      <c r="AF441" s="12">
        <f t="shared" si="39"/>
        <v>73.376413255360632</v>
      </c>
      <c r="AG441" s="12">
        <f t="shared" si="39"/>
        <v>0</v>
      </c>
      <c r="AH441" s="12">
        <f t="shared" si="39"/>
        <v>0</v>
      </c>
      <c r="AI441" s="12">
        <f t="shared" si="39"/>
        <v>0</v>
      </c>
      <c r="AJ441" s="12">
        <f t="shared" si="39"/>
        <v>0</v>
      </c>
      <c r="AK441" s="15">
        <f t="shared" si="38"/>
        <v>73.376413255360632</v>
      </c>
      <c r="AL441" s="343">
        <f t="shared" si="38"/>
        <v>0</v>
      </c>
    </row>
    <row r="442" spans="1:38" s="185" customFormat="1" ht="12.75" customHeight="1" x14ac:dyDescent="0.25">
      <c r="A442" s="348">
        <v>1396</v>
      </c>
      <c r="B442" s="338">
        <v>434</v>
      </c>
      <c r="C442" s="239" t="s">
        <v>1615</v>
      </c>
      <c r="D442" s="247">
        <v>0</v>
      </c>
      <c r="E442" s="138">
        <v>0</v>
      </c>
      <c r="F442" s="138">
        <v>0</v>
      </c>
      <c r="G442" s="138">
        <v>0</v>
      </c>
      <c r="H442" s="138">
        <v>0</v>
      </c>
      <c r="I442" s="138">
        <v>0</v>
      </c>
      <c r="J442" s="339">
        <v>0</v>
      </c>
      <c r="K442" s="339">
        <v>0</v>
      </c>
      <c r="L442" s="340">
        <v>0</v>
      </c>
      <c r="M442" s="340">
        <v>0</v>
      </c>
      <c r="N442" s="340">
        <v>0</v>
      </c>
      <c r="O442" s="340">
        <v>0</v>
      </c>
      <c r="P442" s="144">
        <v>0</v>
      </c>
      <c r="Q442" s="341">
        <v>0</v>
      </c>
      <c r="R442" s="342">
        <v>0</v>
      </c>
      <c r="S442" s="340">
        <v>0</v>
      </c>
      <c r="T442" s="340">
        <v>0</v>
      </c>
      <c r="U442" s="340">
        <v>0</v>
      </c>
      <c r="V442" s="340">
        <v>0</v>
      </c>
      <c r="W442" s="340">
        <v>0</v>
      </c>
      <c r="X442" s="343">
        <v>0</v>
      </c>
      <c r="Y442" s="344">
        <f t="shared" si="37"/>
        <v>0</v>
      </c>
      <c r="Z442" s="12">
        <f t="shared" si="37"/>
        <v>0</v>
      </c>
      <c r="AA442" s="12">
        <f t="shared" si="37"/>
        <v>0</v>
      </c>
      <c r="AB442" s="12">
        <f t="shared" si="37"/>
        <v>0</v>
      </c>
      <c r="AC442" s="12">
        <f t="shared" si="37"/>
        <v>0</v>
      </c>
      <c r="AD442" s="15">
        <f t="shared" si="37"/>
        <v>0</v>
      </c>
      <c r="AE442" s="12">
        <f t="shared" si="37"/>
        <v>0</v>
      </c>
      <c r="AF442" s="12">
        <f t="shared" si="39"/>
        <v>0</v>
      </c>
      <c r="AG442" s="12">
        <f t="shared" si="39"/>
        <v>0</v>
      </c>
      <c r="AH442" s="12">
        <f t="shared" si="39"/>
        <v>0</v>
      </c>
      <c r="AI442" s="12">
        <f t="shared" si="39"/>
        <v>0</v>
      </c>
      <c r="AJ442" s="12">
        <f t="shared" si="39"/>
        <v>0</v>
      </c>
      <c r="AK442" s="15">
        <f t="shared" si="38"/>
        <v>0</v>
      </c>
      <c r="AL442" s="343">
        <f t="shared" si="38"/>
        <v>0</v>
      </c>
    </row>
    <row r="443" spans="1:38" s="185" customFormat="1" ht="12.75" customHeight="1" x14ac:dyDescent="0.25">
      <c r="A443" s="348">
        <v>1397</v>
      </c>
      <c r="B443" s="338">
        <v>435</v>
      </c>
      <c r="C443" s="239" t="s">
        <v>1616</v>
      </c>
      <c r="D443" s="247">
        <v>0</v>
      </c>
      <c r="E443" s="138">
        <v>0</v>
      </c>
      <c r="F443" s="138">
        <v>0</v>
      </c>
      <c r="G443" s="138">
        <v>0</v>
      </c>
      <c r="H443" s="138">
        <v>0</v>
      </c>
      <c r="I443" s="138">
        <v>0</v>
      </c>
      <c r="J443" s="339">
        <v>0</v>
      </c>
      <c r="K443" s="339">
        <v>0</v>
      </c>
      <c r="L443" s="340">
        <v>0</v>
      </c>
      <c r="M443" s="340">
        <v>0</v>
      </c>
      <c r="N443" s="340">
        <v>0</v>
      </c>
      <c r="O443" s="340">
        <v>0</v>
      </c>
      <c r="P443" s="144">
        <v>0</v>
      </c>
      <c r="Q443" s="341">
        <v>0</v>
      </c>
      <c r="R443" s="342">
        <v>0</v>
      </c>
      <c r="S443" s="340">
        <v>0</v>
      </c>
      <c r="T443" s="340">
        <v>0</v>
      </c>
      <c r="U443" s="340">
        <v>0</v>
      </c>
      <c r="V443" s="340">
        <v>0</v>
      </c>
      <c r="W443" s="340">
        <v>0</v>
      </c>
      <c r="X443" s="343">
        <v>0</v>
      </c>
      <c r="Y443" s="344">
        <f t="shared" si="37"/>
        <v>0</v>
      </c>
      <c r="Z443" s="12">
        <f t="shared" si="37"/>
        <v>0</v>
      </c>
      <c r="AA443" s="12">
        <f t="shared" si="37"/>
        <v>0</v>
      </c>
      <c r="AB443" s="12">
        <f t="shared" si="37"/>
        <v>0</v>
      </c>
      <c r="AC443" s="12">
        <f t="shared" si="37"/>
        <v>0</v>
      </c>
      <c r="AD443" s="15">
        <f t="shared" si="37"/>
        <v>0</v>
      </c>
      <c r="AE443" s="12">
        <f t="shared" si="37"/>
        <v>0</v>
      </c>
      <c r="AF443" s="12">
        <f t="shared" si="39"/>
        <v>0</v>
      </c>
      <c r="AG443" s="12">
        <f t="shared" si="39"/>
        <v>0</v>
      </c>
      <c r="AH443" s="12">
        <f t="shared" si="39"/>
        <v>0</v>
      </c>
      <c r="AI443" s="12">
        <f t="shared" si="39"/>
        <v>0</v>
      </c>
      <c r="AJ443" s="12">
        <f t="shared" si="39"/>
        <v>0</v>
      </c>
      <c r="AK443" s="15">
        <f t="shared" si="38"/>
        <v>0</v>
      </c>
      <c r="AL443" s="343">
        <f t="shared" si="38"/>
        <v>0</v>
      </c>
    </row>
    <row r="444" spans="1:38" s="185" customFormat="1" ht="12.75" customHeight="1" x14ac:dyDescent="0.25">
      <c r="A444" s="348">
        <v>1398</v>
      </c>
      <c r="B444" s="338">
        <v>436</v>
      </c>
      <c r="C444" s="239" t="s">
        <v>1617</v>
      </c>
      <c r="D444" s="247">
        <v>0</v>
      </c>
      <c r="E444" s="138">
        <v>0</v>
      </c>
      <c r="F444" s="138">
        <v>0</v>
      </c>
      <c r="G444" s="138">
        <v>0</v>
      </c>
      <c r="H444" s="138">
        <v>0</v>
      </c>
      <c r="I444" s="138">
        <v>0</v>
      </c>
      <c r="J444" s="339">
        <v>0</v>
      </c>
      <c r="K444" s="339">
        <v>0</v>
      </c>
      <c r="L444" s="340">
        <v>0</v>
      </c>
      <c r="M444" s="340">
        <v>0</v>
      </c>
      <c r="N444" s="340">
        <v>0</v>
      </c>
      <c r="O444" s="340">
        <v>0</v>
      </c>
      <c r="P444" s="144">
        <v>0</v>
      </c>
      <c r="Q444" s="341">
        <v>0</v>
      </c>
      <c r="R444" s="342">
        <v>0</v>
      </c>
      <c r="S444" s="340">
        <v>0</v>
      </c>
      <c r="T444" s="340">
        <v>0</v>
      </c>
      <c r="U444" s="340">
        <v>0</v>
      </c>
      <c r="V444" s="340">
        <v>0</v>
      </c>
      <c r="W444" s="340">
        <v>0</v>
      </c>
      <c r="X444" s="343">
        <v>0</v>
      </c>
      <c r="Y444" s="344">
        <f t="shared" si="37"/>
        <v>0</v>
      </c>
      <c r="Z444" s="12">
        <f t="shared" si="37"/>
        <v>0</v>
      </c>
      <c r="AA444" s="12">
        <f t="shared" si="37"/>
        <v>0</v>
      </c>
      <c r="AB444" s="12">
        <f t="shared" si="37"/>
        <v>0</v>
      </c>
      <c r="AC444" s="12">
        <f t="shared" si="37"/>
        <v>0</v>
      </c>
      <c r="AD444" s="15">
        <f t="shared" si="37"/>
        <v>0</v>
      </c>
      <c r="AE444" s="12">
        <f t="shared" si="37"/>
        <v>0</v>
      </c>
      <c r="AF444" s="12">
        <f t="shared" si="39"/>
        <v>0</v>
      </c>
      <c r="AG444" s="12">
        <f t="shared" si="39"/>
        <v>0</v>
      </c>
      <c r="AH444" s="12">
        <f t="shared" si="39"/>
        <v>0</v>
      </c>
      <c r="AI444" s="12">
        <f t="shared" si="39"/>
        <v>0</v>
      </c>
      <c r="AJ444" s="12">
        <f t="shared" si="39"/>
        <v>0</v>
      </c>
      <c r="AK444" s="15">
        <f t="shared" si="38"/>
        <v>0</v>
      </c>
      <c r="AL444" s="343">
        <f t="shared" si="38"/>
        <v>0</v>
      </c>
    </row>
    <row r="445" spans="1:38" s="185" customFormat="1" ht="12.75" customHeight="1" x14ac:dyDescent="0.25">
      <c r="A445" s="348">
        <v>1399</v>
      </c>
      <c r="B445" s="338">
        <v>437</v>
      </c>
      <c r="C445" s="239" t="s">
        <v>1618</v>
      </c>
      <c r="D445" s="247">
        <v>0</v>
      </c>
      <c r="E445" s="138">
        <v>0</v>
      </c>
      <c r="F445" s="138">
        <v>0</v>
      </c>
      <c r="G445" s="138">
        <v>0</v>
      </c>
      <c r="H445" s="138">
        <v>0</v>
      </c>
      <c r="I445" s="138">
        <v>0</v>
      </c>
      <c r="J445" s="339">
        <v>0</v>
      </c>
      <c r="K445" s="339">
        <v>0</v>
      </c>
      <c r="L445" s="340">
        <v>0</v>
      </c>
      <c r="M445" s="340">
        <v>0</v>
      </c>
      <c r="N445" s="340">
        <v>0</v>
      </c>
      <c r="O445" s="340">
        <v>0</v>
      </c>
      <c r="P445" s="144">
        <v>0</v>
      </c>
      <c r="Q445" s="341">
        <v>0</v>
      </c>
      <c r="R445" s="342">
        <v>0</v>
      </c>
      <c r="S445" s="340">
        <v>0</v>
      </c>
      <c r="T445" s="340">
        <v>0</v>
      </c>
      <c r="U445" s="340">
        <v>0</v>
      </c>
      <c r="V445" s="340">
        <v>0</v>
      </c>
      <c r="W445" s="340">
        <v>0</v>
      </c>
      <c r="X445" s="343">
        <v>0</v>
      </c>
      <c r="Y445" s="344">
        <f t="shared" si="37"/>
        <v>0</v>
      </c>
      <c r="Z445" s="12">
        <f t="shared" si="37"/>
        <v>0</v>
      </c>
      <c r="AA445" s="12">
        <f t="shared" si="37"/>
        <v>0</v>
      </c>
      <c r="AB445" s="12">
        <f t="shared" si="37"/>
        <v>0</v>
      </c>
      <c r="AC445" s="12">
        <f t="shared" si="37"/>
        <v>0</v>
      </c>
      <c r="AD445" s="15">
        <f t="shared" si="37"/>
        <v>0</v>
      </c>
      <c r="AE445" s="12">
        <f t="shared" si="37"/>
        <v>0</v>
      </c>
      <c r="AF445" s="12">
        <f t="shared" si="39"/>
        <v>0</v>
      </c>
      <c r="AG445" s="12">
        <f t="shared" si="39"/>
        <v>0</v>
      </c>
      <c r="AH445" s="12">
        <f t="shared" si="39"/>
        <v>0</v>
      </c>
      <c r="AI445" s="12">
        <f t="shared" si="39"/>
        <v>0</v>
      </c>
      <c r="AJ445" s="12">
        <f t="shared" si="39"/>
        <v>0</v>
      </c>
      <c r="AK445" s="15">
        <f t="shared" si="38"/>
        <v>0</v>
      </c>
      <c r="AL445" s="343">
        <f t="shared" si="38"/>
        <v>0</v>
      </c>
    </row>
    <row r="446" spans="1:38" s="185" customFormat="1" ht="12.75" customHeight="1" x14ac:dyDescent="0.25">
      <c r="A446" s="348">
        <v>1400</v>
      </c>
      <c r="B446" s="338">
        <v>438</v>
      </c>
      <c r="C446" s="239" t="s">
        <v>1619</v>
      </c>
      <c r="D446" s="247">
        <v>0</v>
      </c>
      <c r="E446" s="138">
        <v>0</v>
      </c>
      <c r="F446" s="138">
        <v>0</v>
      </c>
      <c r="G446" s="138">
        <v>0</v>
      </c>
      <c r="H446" s="138">
        <v>0</v>
      </c>
      <c r="I446" s="138">
        <v>0</v>
      </c>
      <c r="J446" s="339">
        <v>0</v>
      </c>
      <c r="K446" s="339">
        <v>0</v>
      </c>
      <c r="L446" s="340">
        <v>0</v>
      </c>
      <c r="M446" s="340">
        <v>0</v>
      </c>
      <c r="N446" s="340">
        <v>0</v>
      </c>
      <c r="O446" s="340">
        <v>0</v>
      </c>
      <c r="P446" s="144">
        <v>0</v>
      </c>
      <c r="Q446" s="341">
        <v>0</v>
      </c>
      <c r="R446" s="342">
        <v>0</v>
      </c>
      <c r="S446" s="340">
        <v>0</v>
      </c>
      <c r="T446" s="340">
        <v>0</v>
      </c>
      <c r="U446" s="340">
        <v>0</v>
      </c>
      <c r="V446" s="340">
        <v>0</v>
      </c>
      <c r="W446" s="340">
        <v>0</v>
      </c>
      <c r="X446" s="343">
        <v>0</v>
      </c>
      <c r="Y446" s="344">
        <f t="shared" si="37"/>
        <v>0</v>
      </c>
      <c r="Z446" s="12">
        <f t="shared" si="37"/>
        <v>0</v>
      </c>
      <c r="AA446" s="12">
        <f t="shared" si="37"/>
        <v>0</v>
      </c>
      <c r="AB446" s="12">
        <f t="shared" si="37"/>
        <v>0</v>
      </c>
      <c r="AC446" s="12">
        <f t="shared" si="37"/>
        <v>0</v>
      </c>
      <c r="AD446" s="15">
        <f t="shared" si="37"/>
        <v>0</v>
      </c>
      <c r="AE446" s="12">
        <f t="shared" si="37"/>
        <v>0</v>
      </c>
      <c r="AF446" s="12">
        <f t="shared" si="39"/>
        <v>0</v>
      </c>
      <c r="AG446" s="12">
        <f t="shared" si="39"/>
        <v>0</v>
      </c>
      <c r="AH446" s="12">
        <f t="shared" si="39"/>
        <v>0</v>
      </c>
      <c r="AI446" s="12">
        <f t="shared" si="39"/>
        <v>0</v>
      </c>
      <c r="AJ446" s="12">
        <f t="shared" si="39"/>
        <v>0</v>
      </c>
      <c r="AK446" s="15">
        <f t="shared" si="38"/>
        <v>0</v>
      </c>
      <c r="AL446" s="343">
        <f t="shared" si="38"/>
        <v>0</v>
      </c>
    </row>
    <row r="447" spans="1:38" s="185" customFormat="1" ht="12.75" customHeight="1" x14ac:dyDescent="0.25">
      <c r="A447" s="348">
        <v>1401</v>
      </c>
      <c r="B447" s="338">
        <v>439</v>
      </c>
      <c r="C447" s="239" t="s">
        <v>1620</v>
      </c>
      <c r="D447" s="247">
        <v>0</v>
      </c>
      <c r="E447" s="138">
        <v>0</v>
      </c>
      <c r="F447" s="138">
        <v>0</v>
      </c>
      <c r="G447" s="138">
        <v>0</v>
      </c>
      <c r="H447" s="138">
        <v>0</v>
      </c>
      <c r="I447" s="138">
        <v>0</v>
      </c>
      <c r="J447" s="339">
        <v>0</v>
      </c>
      <c r="K447" s="339">
        <v>0</v>
      </c>
      <c r="L447" s="340">
        <v>0</v>
      </c>
      <c r="M447" s="340">
        <v>0</v>
      </c>
      <c r="N447" s="340">
        <v>0</v>
      </c>
      <c r="O447" s="340">
        <v>0</v>
      </c>
      <c r="P447" s="144">
        <v>0</v>
      </c>
      <c r="Q447" s="341">
        <v>0</v>
      </c>
      <c r="R447" s="342">
        <v>0</v>
      </c>
      <c r="S447" s="340">
        <v>0</v>
      </c>
      <c r="T447" s="340">
        <v>0</v>
      </c>
      <c r="U447" s="340">
        <v>0</v>
      </c>
      <c r="V447" s="340">
        <v>0</v>
      </c>
      <c r="W447" s="340">
        <v>0</v>
      </c>
      <c r="X447" s="343">
        <v>0</v>
      </c>
      <c r="Y447" s="344">
        <f t="shared" si="37"/>
        <v>0</v>
      </c>
      <c r="Z447" s="12">
        <f t="shared" si="37"/>
        <v>0</v>
      </c>
      <c r="AA447" s="12">
        <f t="shared" si="37"/>
        <v>0</v>
      </c>
      <c r="AB447" s="12">
        <f t="shared" si="37"/>
        <v>0</v>
      </c>
      <c r="AC447" s="12">
        <f t="shared" si="37"/>
        <v>0</v>
      </c>
      <c r="AD447" s="15">
        <f t="shared" si="37"/>
        <v>0</v>
      </c>
      <c r="AE447" s="12">
        <f t="shared" si="37"/>
        <v>0</v>
      </c>
      <c r="AF447" s="12">
        <f t="shared" si="39"/>
        <v>0</v>
      </c>
      <c r="AG447" s="12">
        <f t="shared" si="39"/>
        <v>0</v>
      </c>
      <c r="AH447" s="12">
        <f t="shared" si="39"/>
        <v>0</v>
      </c>
      <c r="AI447" s="12">
        <f t="shared" si="39"/>
        <v>0</v>
      </c>
      <c r="AJ447" s="12">
        <f t="shared" si="39"/>
        <v>0</v>
      </c>
      <c r="AK447" s="15">
        <f t="shared" si="38"/>
        <v>0</v>
      </c>
      <c r="AL447" s="343">
        <f t="shared" si="38"/>
        <v>0</v>
      </c>
    </row>
    <row r="448" spans="1:38" s="185" customFormat="1" ht="12.75" customHeight="1" x14ac:dyDescent="0.25">
      <c r="A448" s="348">
        <v>1402</v>
      </c>
      <c r="B448" s="338">
        <v>440</v>
      </c>
      <c r="C448" s="239" t="s">
        <v>1621</v>
      </c>
      <c r="D448" s="247">
        <v>0</v>
      </c>
      <c r="E448" s="138">
        <v>0</v>
      </c>
      <c r="F448" s="138">
        <v>0</v>
      </c>
      <c r="G448" s="138">
        <v>0</v>
      </c>
      <c r="H448" s="138">
        <v>0</v>
      </c>
      <c r="I448" s="138">
        <v>0</v>
      </c>
      <c r="J448" s="339">
        <v>0</v>
      </c>
      <c r="K448" s="339">
        <v>0</v>
      </c>
      <c r="L448" s="340">
        <v>0</v>
      </c>
      <c r="M448" s="340">
        <v>0</v>
      </c>
      <c r="N448" s="340">
        <v>0</v>
      </c>
      <c r="O448" s="340">
        <v>0</v>
      </c>
      <c r="P448" s="144">
        <v>0</v>
      </c>
      <c r="Q448" s="341">
        <v>0</v>
      </c>
      <c r="R448" s="342">
        <v>0</v>
      </c>
      <c r="S448" s="340">
        <v>0</v>
      </c>
      <c r="T448" s="340">
        <v>0</v>
      </c>
      <c r="U448" s="340">
        <v>0</v>
      </c>
      <c r="V448" s="340">
        <v>0</v>
      </c>
      <c r="W448" s="340">
        <v>0</v>
      </c>
      <c r="X448" s="343">
        <v>0</v>
      </c>
      <c r="Y448" s="344">
        <f t="shared" si="37"/>
        <v>0</v>
      </c>
      <c r="Z448" s="12">
        <f t="shared" si="37"/>
        <v>0</v>
      </c>
      <c r="AA448" s="12">
        <f t="shared" si="37"/>
        <v>0</v>
      </c>
      <c r="AB448" s="12">
        <f t="shared" si="37"/>
        <v>0</v>
      </c>
      <c r="AC448" s="12">
        <f t="shared" si="37"/>
        <v>0</v>
      </c>
      <c r="AD448" s="15">
        <f t="shared" si="37"/>
        <v>0</v>
      </c>
      <c r="AE448" s="12">
        <f t="shared" si="37"/>
        <v>0</v>
      </c>
      <c r="AF448" s="12">
        <f t="shared" si="39"/>
        <v>0</v>
      </c>
      <c r="AG448" s="12">
        <f t="shared" si="39"/>
        <v>0</v>
      </c>
      <c r="AH448" s="12">
        <f t="shared" si="39"/>
        <v>0</v>
      </c>
      <c r="AI448" s="12">
        <f t="shared" si="39"/>
        <v>0</v>
      </c>
      <c r="AJ448" s="12">
        <f t="shared" si="39"/>
        <v>0</v>
      </c>
      <c r="AK448" s="15">
        <f t="shared" si="38"/>
        <v>0</v>
      </c>
      <c r="AL448" s="343">
        <f t="shared" si="38"/>
        <v>0</v>
      </c>
    </row>
    <row r="449" spans="1:38" s="185" customFormat="1" ht="12.75" customHeight="1" x14ac:dyDescent="0.25">
      <c r="A449" s="348">
        <v>1403</v>
      </c>
      <c r="B449" s="338">
        <v>441</v>
      </c>
      <c r="C449" s="239" t="s">
        <v>1622</v>
      </c>
      <c r="D449" s="247">
        <v>0</v>
      </c>
      <c r="E449" s="138">
        <v>0</v>
      </c>
      <c r="F449" s="138">
        <v>0</v>
      </c>
      <c r="G449" s="138">
        <v>0</v>
      </c>
      <c r="H449" s="138">
        <v>0</v>
      </c>
      <c r="I449" s="138">
        <v>0</v>
      </c>
      <c r="J449" s="339">
        <v>0</v>
      </c>
      <c r="K449" s="339">
        <v>0</v>
      </c>
      <c r="L449" s="340">
        <v>0</v>
      </c>
      <c r="M449" s="340">
        <v>0</v>
      </c>
      <c r="N449" s="340">
        <v>0</v>
      </c>
      <c r="O449" s="340">
        <v>0</v>
      </c>
      <c r="P449" s="144">
        <v>0</v>
      </c>
      <c r="Q449" s="341">
        <v>0</v>
      </c>
      <c r="R449" s="342">
        <v>0</v>
      </c>
      <c r="S449" s="340">
        <v>0</v>
      </c>
      <c r="T449" s="340">
        <v>0</v>
      </c>
      <c r="U449" s="340">
        <v>0</v>
      </c>
      <c r="V449" s="340">
        <v>0</v>
      </c>
      <c r="W449" s="340">
        <v>0</v>
      </c>
      <c r="X449" s="343">
        <v>0</v>
      </c>
      <c r="Y449" s="344">
        <f t="shared" si="37"/>
        <v>0</v>
      </c>
      <c r="Z449" s="12">
        <f t="shared" si="37"/>
        <v>0</v>
      </c>
      <c r="AA449" s="12">
        <f t="shared" si="37"/>
        <v>0</v>
      </c>
      <c r="AB449" s="12">
        <f t="shared" si="37"/>
        <v>0</v>
      </c>
      <c r="AC449" s="12">
        <f t="shared" si="37"/>
        <v>0</v>
      </c>
      <c r="AD449" s="15">
        <f t="shared" si="37"/>
        <v>0</v>
      </c>
      <c r="AE449" s="12">
        <f t="shared" si="37"/>
        <v>0</v>
      </c>
      <c r="AF449" s="12">
        <f t="shared" si="39"/>
        <v>0</v>
      </c>
      <c r="AG449" s="12">
        <f t="shared" si="39"/>
        <v>0</v>
      </c>
      <c r="AH449" s="12">
        <f t="shared" si="39"/>
        <v>0</v>
      </c>
      <c r="AI449" s="12">
        <f t="shared" si="39"/>
        <v>0</v>
      </c>
      <c r="AJ449" s="12">
        <f t="shared" si="39"/>
        <v>0</v>
      </c>
      <c r="AK449" s="15">
        <f t="shared" si="38"/>
        <v>0</v>
      </c>
      <c r="AL449" s="343">
        <f t="shared" si="38"/>
        <v>0</v>
      </c>
    </row>
    <row r="450" spans="1:38" s="185" customFormat="1" ht="12.75" customHeight="1" x14ac:dyDescent="0.25">
      <c r="A450" s="348">
        <v>1404</v>
      </c>
      <c r="B450" s="338">
        <v>442</v>
      </c>
      <c r="C450" s="239" t="s">
        <v>1623</v>
      </c>
      <c r="D450" s="247">
        <v>0</v>
      </c>
      <c r="E450" s="138">
        <v>0</v>
      </c>
      <c r="F450" s="138">
        <v>0</v>
      </c>
      <c r="G450" s="138">
        <v>0</v>
      </c>
      <c r="H450" s="138">
        <v>0</v>
      </c>
      <c r="I450" s="138">
        <v>0</v>
      </c>
      <c r="J450" s="339">
        <v>0</v>
      </c>
      <c r="K450" s="339">
        <v>0</v>
      </c>
      <c r="L450" s="340">
        <v>0</v>
      </c>
      <c r="M450" s="340">
        <v>0</v>
      </c>
      <c r="N450" s="340">
        <v>0</v>
      </c>
      <c r="O450" s="340">
        <v>0</v>
      </c>
      <c r="P450" s="144">
        <v>0</v>
      </c>
      <c r="Q450" s="341">
        <v>0</v>
      </c>
      <c r="R450" s="342">
        <v>0</v>
      </c>
      <c r="S450" s="340">
        <v>0</v>
      </c>
      <c r="T450" s="340">
        <v>0</v>
      </c>
      <c r="U450" s="340">
        <v>0</v>
      </c>
      <c r="V450" s="340">
        <v>0</v>
      </c>
      <c r="W450" s="340">
        <v>0</v>
      </c>
      <c r="X450" s="343">
        <v>0</v>
      </c>
      <c r="Y450" s="344">
        <f t="shared" si="37"/>
        <v>0</v>
      </c>
      <c r="Z450" s="12">
        <f t="shared" si="37"/>
        <v>0</v>
      </c>
      <c r="AA450" s="12">
        <f t="shared" si="37"/>
        <v>0</v>
      </c>
      <c r="AB450" s="12">
        <f t="shared" si="37"/>
        <v>0</v>
      </c>
      <c r="AC450" s="12">
        <f t="shared" si="37"/>
        <v>0</v>
      </c>
      <c r="AD450" s="15">
        <f t="shared" si="37"/>
        <v>0</v>
      </c>
      <c r="AE450" s="12">
        <f t="shared" si="37"/>
        <v>0</v>
      </c>
      <c r="AF450" s="12">
        <f t="shared" si="39"/>
        <v>0</v>
      </c>
      <c r="AG450" s="12">
        <f t="shared" si="39"/>
        <v>0</v>
      </c>
      <c r="AH450" s="12">
        <f t="shared" si="39"/>
        <v>0</v>
      </c>
      <c r="AI450" s="12">
        <f t="shared" si="39"/>
        <v>0</v>
      </c>
      <c r="AJ450" s="12">
        <f t="shared" si="39"/>
        <v>0</v>
      </c>
      <c r="AK450" s="15">
        <f t="shared" si="38"/>
        <v>0</v>
      </c>
      <c r="AL450" s="343">
        <f t="shared" si="38"/>
        <v>0</v>
      </c>
    </row>
    <row r="451" spans="1:38" s="185" customFormat="1" ht="12.75" customHeight="1" x14ac:dyDescent="0.25">
      <c r="A451" s="348">
        <v>1405</v>
      </c>
      <c r="B451" s="338">
        <v>443</v>
      </c>
      <c r="C451" s="239" t="s">
        <v>1624</v>
      </c>
      <c r="D451" s="247">
        <v>0</v>
      </c>
      <c r="E451" s="138">
        <v>0</v>
      </c>
      <c r="F451" s="138">
        <v>0</v>
      </c>
      <c r="G451" s="138">
        <v>0</v>
      </c>
      <c r="H451" s="138">
        <v>0</v>
      </c>
      <c r="I451" s="138">
        <v>0</v>
      </c>
      <c r="J451" s="339">
        <v>0</v>
      </c>
      <c r="K451" s="339">
        <v>0</v>
      </c>
      <c r="L451" s="340">
        <v>0</v>
      </c>
      <c r="M451" s="340">
        <v>0</v>
      </c>
      <c r="N451" s="340">
        <v>0</v>
      </c>
      <c r="O451" s="340">
        <v>0</v>
      </c>
      <c r="P451" s="144">
        <v>0</v>
      </c>
      <c r="Q451" s="341">
        <v>0</v>
      </c>
      <c r="R451" s="342">
        <v>0</v>
      </c>
      <c r="S451" s="340">
        <v>0</v>
      </c>
      <c r="T451" s="340">
        <v>0</v>
      </c>
      <c r="U451" s="340">
        <v>0</v>
      </c>
      <c r="V451" s="340">
        <v>0</v>
      </c>
      <c r="W451" s="340">
        <v>0</v>
      </c>
      <c r="X451" s="343">
        <v>0</v>
      </c>
      <c r="Y451" s="344">
        <f t="shared" si="37"/>
        <v>0</v>
      </c>
      <c r="Z451" s="12">
        <f t="shared" si="37"/>
        <v>0</v>
      </c>
      <c r="AA451" s="12">
        <f t="shared" si="37"/>
        <v>0</v>
      </c>
      <c r="AB451" s="12">
        <f t="shared" si="37"/>
        <v>0</v>
      </c>
      <c r="AC451" s="12">
        <f t="shared" si="37"/>
        <v>0</v>
      </c>
      <c r="AD451" s="15">
        <f t="shared" si="37"/>
        <v>0</v>
      </c>
      <c r="AE451" s="12">
        <f t="shared" si="37"/>
        <v>0</v>
      </c>
      <c r="AF451" s="12">
        <f t="shared" si="39"/>
        <v>0</v>
      </c>
      <c r="AG451" s="12">
        <f t="shared" si="39"/>
        <v>0</v>
      </c>
      <c r="AH451" s="12">
        <f t="shared" si="39"/>
        <v>0</v>
      </c>
      <c r="AI451" s="12">
        <f t="shared" si="39"/>
        <v>0</v>
      </c>
      <c r="AJ451" s="12">
        <f t="shared" si="39"/>
        <v>0</v>
      </c>
      <c r="AK451" s="15">
        <f t="shared" si="38"/>
        <v>0</v>
      </c>
      <c r="AL451" s="343">
        <f t="shared" si="38"/>
        <v>0</v>
      </c>
    </row>
    <row r="452" spans="1:38" s="185" customFormat="1" ht="12.75" customHeight="1" x14ac:dyDescent="0.25">
      <c r="A452" s="348">
        <v>1406</v>
      </c>
      <c r="B452" s="338">
        <v>444</v>
      </c>
      <c r="C452" s="239" t="s">
        <v>1625</v>
      </c>
      <c r="D452" s="247">
        <v>0</v>
      </c>
      <c r="E452" s="138">
        <v>0</v>
      </c>
      <c r="F452" s="138">
        <v>0</v>
      </c>
      <c r="G452" s="138">
        <v>0</v>
      </c>
      <c r="H452" s="138">
        <v>0</v>
      </c>
      <c r="I452" s="138">
        <v>0</v>
      </c>
      <c r="J452" s="339">
        <v>0</v>
      </c>
      <c r="K452" s="339">
        <v>0</v>
      </c>
      <c r="L452" s="340">
        <v>0</v>
      </c>
      <c r="M452" s="340">
        <v>0</v>
      </c>
      <c r="N452" s="340">
        <v>0</v>
      </c>
      <c r="O452" s="340">
        <v>0</v>
      </c>
      <c r="P452" s="144">
        <v>0</v>
      </c>
      <c r="Q452" s="341">
        <v>0</v>
      </c>
      <c r="R452" s="342">
        <v>0</v>
      </c>
      <c r="S452" s="340">
        <v>0</v>
      </c>
      <c r="T452" s="340">
        <v>0</v>
      </c>
      <c r="U452" s="340">
        <v>0</v>
      </c>
      <c r="V452" s="340">
        <v>0</v>
      </c>
      <c r="W452" s="340">
        <v>0</v>
      </c>
      <c r="X452" s="343">
        <v>0</v>
      </c>
      <c r="Y452" s="344">
        <f t="shared" si="37"/>
        <v>0</v>
      </c>
      <c r="Z452" s="12">
        <f t="shared" si="37"/>
        <v>0</v>
      </c>
      <c r="AA452" s="12">
        <f t="shared" si="37"/>
        <v>0</v>
      </c>
      <c r="AB452" s="12">
        <f t="shared" si="37"/>
        <v>0</v>
      </c>
      <c r="AC452" s="12">
        <f t="shared" si="37"/>
        <v>0</v>
      </c>
      <c r="AD452" s="15">
        <f t="shared" si="37"/>
        <v>0</v>
      </c>
      <c r="AE452" s="12">
        <f t="shared" si="37"/>
        <v>0</v>
      </c>
      <c r="AF452" s="12">
        <f t="shared" si="39"/>
        <v>0</v>
      </c>
      <c r="AG452" s="12">
        <f t="shared" si="39"/>
        <v>0</v>
      </c>
      <c r="AH452" s="12">
        <f t="shared" si="39"/>
        <v>0</v>
      </c>
      <c r="AI452" s="12">
        <f t="shared" si="39"/>
        <v>0</v>
      </c>
      <c r="AJ452" s="12">
        <f t="shared" si="39"/>
        <v>0</v>
      </c>
      <c r="AK452" s="15">
        <f t="shared" si="38"/>
        <v>0</v>
      </c>
      <c r="AL452" s="343">
        <f t="shared" si="38"/>
        <v>0</v>
      </c>
    </row>
    <row r="453" spans="1:38" s="185" customFormat="1" ht="12.75" customHeight="1" x14ac:dyDescent="0.25">
      <c r="A453" s="348">
        <v>1407</v>
      </c>
      <c r="B453" s="338">
        <v>445</v>
      </c>
      <c r="C453" s="239" t="s">
        <v>1626</v>
      </c>
      <c r="D453" s="247">
        <v>0</v>
      </c>
      <c r="E453" s="138">
        <v>0</v>
      </c>
      <c r="F453" s="138">
        <v>0</v>
      </c>
      <c r="G453" s="138">
        <v>0</v>
      </c>
      <c r="H453" s="138">
        <v>0</v>
      </c>
      <c r="I453" s="138">
        <v>0</v>
      </c>
      <c r="J453" s="339">
        <v>0</v>
      </c>
      <c r="K453" s="339">
        <v>0</v>
      </c>
      <c r="L453" s="340">
        <v>0</v>
      </c>
      <c r="M453" s="340">
        <v>0</v>
      </c>
      <c r="N453" s="340">
        <v>0</v>
      </c>
      <c r="O453" s="340">
        <v>0</v>
      </c>
      <c r="P453" s="144">
        <v>0</v>
      </c>
      <c r="Q453" s="341">
        <v>0</v>
      </c>
      <c r="R453" s="342">
        <v>0</v>
      </c>
      <c r="S453" s="340">
        <v>0</v>
      </c>
      <c r="T453" s="340">
        <v>0</v>
      </c>
      <c r="U453" s="340">
        <v>0</v>
      </c>
      <c r="V453" s="340">
        <v>0</v>
      </c>
      <c r="W453" s="340">
        <v>0</v>
      </c>
      <c r="X453" s="343">
        <v>0</v>
      </c>
      <c r="Y453" s="344">
        <f t="shared" si="37"/>
        <v>0</v>
      </c>
      <c r="Z453" s="12">
        <f t="shared" si="37"/>
        <v>0</v>
      </c>
      <c r="AA453" s="12">
        <f t="shared" si="37"/>
        <v>0</v>
      </c>
      <c r="AB453" s="12">
        <f t="shared" si="37"/>
        <v>0</v>
      </c>
      <c r="AC453" s="12">
        <f t="shared" si="37"/>
        <v>0</v>
      </c>
      <c r="AD453" s="15">
        <f t="shared" si="37"/>
        <v>0</v>
      </c>
      <c r="AE453" s="12">
        <f t="shared" si="37"/>
        <v>0</v>
      </c>
      <c r="AF453" s="12">
        <f t="shared" si="39"/>
        <v>0</v>
      </c>
      <c r="AG453" s="12">
        <f t="shared" si="39"/>
        <v>0</v>
      </c>
      <c r="AH453" s="12">
        <f t="shared" si="39"/>
        <v>0</v>
      </c>
      <c r="AI453" s="12">
        <f t="shared" si="39"/>
        <v>0</v>
      </c>
      <c r="AJ453" s="12">
        <f t="shared" si="39"/>
        <v>0</v>
      </c>
      <c r="AK453" s="15">
        <f t="shared" si="38"/>
        <v>0</v>
      </c>
      <c r="AL453" s="343">
        <f t="shared" si="38"/>
        <v>0</v>
      </c>
    </row>
    <row r="454" spans="1:38" s="185" customFormat="1" ht="12.75" customHeight="1" x14ac:dyDescent="0.25">
      <c r="A454" s="348">
        <v>1408</v>
      </c>
      <c r="B454" s="338">
        <v>446</v>
      </c>
      <c r="C454" s="239" t="s">
        <v>1627</v>
      </c>
      <c r="D454" s="247">
        <v>0</v>
      </c>
      <c r="E454" s="138">
        <v>0</v>
      </c>
      <c r="F454" s="138">
        <v>0</v>
      </c>
      <c r="G454" s="138">
        <v>0</v>
      </c>
      <c r="H454" s="138">
        <v>0</v>
      </c>
      <c r="I454" s="138">
        <v>0</v>
      </c>
      <c r="J454" s="339">
        <v>0</v>
      </c>
      <c r="K454" s="339">
        <v>0</v>
      </c>
      <c r="L454" s="340">
        <v>0</v>
      </c>
      <c r="M454" s="340">
        <v>0</v>
      </c>
      <c r="N454" s="340">
        <v>0</v>
      </c>
      <c r="O454" s="340">
        <v>0</v>
      </c>
      <c r="P454" s="144">
        <v>0</v>
      </c>
      <c r="Q454" s="341">
        <v>0</v>
      </c>
      <c r="R454" s="342">
        <v>0</v>
      </c>
      <c r="S454" s="340">
        <v>0</v>
      </c>
      <c r="T454" s="340">
        <v>0</v>
      </c>
      <c r="U454" s="340">
        <v>0</v>
      </c>
      <c r="V454" s="340">
        <v>0</v>
      </c>
      <c r="W454" s="340">
        <v>0</v>
      </c>
      <c r="X454" s="343">
        <v>0</v>
      </c>
      <c r="Y454" s="344">
        <f t="shared" si="37"/>
        <v>0</v>
      </c>
      <c r="Z454" s="12">
        <f t="shared" si="37"/>
        <v>0</v>
      </c>
      <c r="AA454" s="12">
        <f t="shared" si="37"/>
        <v>0</v>
      </c>
      <c r="AB454" s="12">
        <f t="shared" si="37"/>
        <v>0</v>
      </c>
      <c r="AC454" s="12">
        <f t="shared" si="37"/>
        <v>0</v>
      </c>
      <c r="AD454" s="15">
        <f t="shared" si="37"/>
        <v>0</v>
      </c>
      <c r="AE454" s="12">
        <f t="shared" si="37"/>
        <v>0</v>
      </c>
      <c r="AF454" s="12">
        <f t="shared" si="39"/>
        <v>0</v>
      </c>
      <c r="AG454" s="12">
        <f t="shared" si="39"/>
        <v>0</v>
      </c>
      <c r="AH454" s="12">
        <f t="shared" si="39"/>
        <v>0</v>
      </c>
      <c r="AI454" s="12">
        <f t="shared" si="39"/>
        <v>0</v>
      </c>
      <c r="AJ454" s="12">
        <f t="shared" si="39"/>
        <v>0</v>
      </c>
      <c r="AK454" s="15">
        <f t="shared" si="38"/>
        <v>0</v>
      </c>
      <c r="AL454" s="343">
        <f t="shared" si="38"/>
        <v>0</v>
      </c>
    </row>
    <row r="455" spans="1:38" s="185" customFormat="1" ht="12.75" customHeight="1" x14ac:dyDescent="0.25">
      <c r="A455" s="348">
        <v>1409</v>
      </c>
      <c r="B455" s="338">
        <v>447</v>
      </c>
      <c r="C455" s="239" t="s">
        <v>1628</v>
      </c>
      <c r="D455" s="247">
        <v>0</v>
      </c>
      <c r="E455" s="138">
        <v>0</v>
      </c>
      <c r="F455" s="138">
        <v>0</v>
      </c>
      <c r="G455" s="138">
        <v>0</v>
      </c>
      <c r="H455" s="138">
        <v>0</v>
      </c>
      <c r="I455" s="138">
        <v>0</v>
      </c>
      <c r="J455" s="339">
        <v>0</v>
      </c>
      <c r="K455" s="339">
        <v>0</v>
      </c>
      <c r="L455" s="340">
        <v>0</v>
      </c>
      <c r="M455" s="340">
        <v>0</v>
      </c>
      <c r="N455" s="340">
        <v>0</v>
      </c>
      <c r="O455" s="340">
        <v>0</v>
      </c>
      <c r="P455" s="144">
        <v>0</v>
      </c>
      <c r="Q455" s="341">
        <v>0</v>
      </c>
      <c r="R455" s="342">
        <v>0</v>
      </c>
      <c r="S455" s="340">
        <v>0</v>
      </c>
      <c r="T455" s="340">
        <v>0</v>
      </c>
      <c r="U455" s="340">
        <v>0</v>
      </c>
      <c r="V455" s="340">
        <v>0</v>
      </c>
      <c r="W455" s="340">
        <v>0</v>
      </c>
      <c r="X455" s="343">
        <v>0</v>
      </c>
      <c r="Y455" s="344">
        <f t="shared" si="37"/>
        <v>0</v>
      </c>
      <c r="Z455" s="12">
        <f t="shared" si="37"/>
        <v>0</v>
      </c>
      <c r="AA455" s="12">
        <f t="shared" si="37"/>
        <v>0</v>
      </c>
      <c r="AB455" s="12">
        <f t="shared" si="37"/>
        <v>0</v>
      </c>
      <c r="AC455" s="12">
        <f t="shared" si="37"/>
        <v>0</v>
      </c>
      <c r="AD455" s="15">
        <f t="shared" si="37"/>
        <v>0</v>
      </c>
      <c r="AE455" s="12">
        <f t="shared" si="37"/>
        <v>0</v>
      </c>
      <c r="AF455" s="12">
        <f t="shared" si="39"/>
        <v>0</v>
      </c>
      <c r="AG455" s="12">
        <f t="shared" si="39"/>
        <v>0</v>
      </c>
      <c r="AH455" s="12">
        <f t="shared" si="39"/>
        <v>0</v>
      </c>
      <c r="AI455" s="12">
        <f t="shared" si="39"/>
        <v>0</v>
      </c>
      <c r="AJ455" s="12">
        <f t="shared" si="39"/>
        <v>0</v>
      </c>
      <c r="AK455" s="15">
        <f t="shared" si="38"/>
        <v>0</v>
      </c>
      <c r="AL455" s="343">
        <f t="shared" si="38"/>
        <v>0</v>
      </c>
    </row>
    <row r="456" spans="1:38" s="185" customFormat="1" ht="12.75" customHeight="1" x14ac:dyDescent="0.25">
      <c r="A456" s="348">
        <v>1411</v>
      </c>
      <c r="B456" s="338">
        <v>448</v>
      </c>
      <c r="C456" s="239" t="s">
        <v>1629</v>
      </c>
      <c r="D456" s="247">
        <v>0</v>
      </c>
      <c r="E456" s="138">
        <v>0</v>
      </c>
      <c r="F456" s="138">
        <v>0</v>
      </c>
      <c r="G456" s="138">
        <v>0</v>
      </c>
      <c r="H456" s="138">
        <v>0</v>
      </c>
      <c r="I456" s="138">
        <v>0</v>
      </c>
      <c r="J456" s="339">
        <v>0</v>
      </c>
      <c r="K456" s="339">
        <v>0</v>
      </c>
      <c r="L456" s="340">
        <v>0</v>
      </c>
      <c r="M456" s="340">
        <v>0</v>
      </c>
      <c r="N456" s="340">
        <v>0</v>
      </c>
      <c r="O456" s="340">
        <v>0</v>
      </c>
      <c r="P456" s="144">
        <v>0</v>
      </c>
      <c r="Q456" s="341">
        <v>0</v>
      </c>
      <c r="R456" s="342">
        <v>0</v>
      </c>
      <c r="S456" s="340">
        <v>0</v>
      </c>
      <c r="T456" s="340">
        <v>0</v>
      </c>
      <c r="U456" s="340">
        <v>0</v>
      </c>
      <c r="V456" s="340">
        <v>0</v>
      </c>
      <c r="W456" s="340">
        <v>0</v>
      </c>
      <c r="X456" s="343">
        <v>0</v>
      </c>
      <c r="Y456" s="344">
        <f t="shared" si="37"/>
        <v>0</v>
      </c>
      <c r="Z456" s="12">
        <f t="shared" si="37"/>
        <v>0</v>
      </c>
      <c r="AA456" s="12">
        <f t="shared" si="37"/>
        <v>0</v>
      </c>
      <c r="AB456" s="12">
        <f t="shared" si="37"/>
        <v>0</v>
      </c>
      <c r="AC456" s="12">
        <f t="shared" si="37"/>
        <v>0</v>
      </c>
      <c r="AD456" s="15">
        <f t="shared" si="37"/>
        <v>0</v>
      </c>
      <c r="AE456" s="12">
        <f t="shared" si="37"/>
        <v>0</v>
      </c>
      <c r="AF456" s="12">
        <f t="shared" si="39"/>
        <v>0</v>
      </c>
      <c r="AG456" s="12">
        <f t="shared" si="39"/>
        <v>0</v>
      </c>
      <c r="AH456" s="12">
        <f t="shared" si="39"/>
        <v>0</v>
      </c>
      <c r="AI456" s="12">
        <f t="shared" si="39"/>
        <v>0</v>
      </c>
      <c r="AJ456" s="12">
        <f t="shared" si="39"/>
        <v>0</v>
      </c>
      <c r="AK456" s="15">
        <f t="shared" si="38"/>
        <v>0</v>
      </c>
      <c r="AL456" s="343">
        <f t="shared" si="38"/>
        <v>0</v>
      </c>
    </row>
    <row r="457" spans="1:38" s="185" customFormat="1" ht="12.75" customHeight="1" x14ac:dyDescent="0.25">
      <c r="A457" s="348">
        <v>1412</v>
      </c>
      <c r="B457" s="338">
        <v>449</v>
      </c>
      <c r="C457" s="239" t="s">
        <v>1630</v>
      </c>
      <c r="D457" s="247">
        <v>0</v>
      </c>
      <c r="E457" s="138">
        <v>0</v>
      </c>
      <c r="F457" s="138">
        <v>0</v>
      </c>
      <c r="G457" s="138">
        <v>0</v>
      </c>
      <c r="H457" s="138">
        <v>0</v>
      </c>
      <c r="I457" s="138">
        <v>0</v>
      </c>
      <c r="J457" s="339">
        <v>0</v>
      </c>
      <c r="K457" s="339">
        <v>0</v>
      </c>
      <c r="L457" s="340">
        <v>0</v>
      </c>
      <c r="M457" s="340">
        <v>0</v>
      </c>
      <c r="N457" s="340">
        <v>0</v>
      </c>
      <c r="O457" s="340">
        <v>0</v>
      </c>
      <c r="P457" s="144">
        <v>0</v>
      </c>
      <c r="Q457" s="341">
        <v>0</v>
      </c>
      <c r="R457" s="342">
        <v>0</v>
      </c>
      <c r="S457" s="340">
        <v>0</v>
      </c>
      <c r="T457" s="340">
        <v>0</v>
      </c>
      <c r="U457" s="340">
        <v>0</v>
      </c>
      <c r="V457" s="340">
        <v>0</v>
      </c>
      <c r="W457" s="340">
        <v>0</v>
      </c>
      <c r="X457" s="343">
        <v>0</v>
      </c>
      <c r="Y457" s="344">
        <f t="shared" si="37"/>
        <v>0</v>
      </c>
      <c r="Z457" s="12">
        <f t="shared" si="37"/>
        <v>0</v>
      </c>
      <c r="AA457" s="12">
        <f t="shared" si="37"/>
        <v>0</v>
      </c>
      <c r="AB457" s="12">
        <f t="shared" si="37"/>
        <v>0</v>
      </c>
      <c r="AC457" s="12">
        <f t="shared" si="37"/>
        <v>0</v>
      </c>
      <c r="AD457" s="15">
        <f t="shared" si="37"/>
        <v>0</v>
      </c>
      <c r="AE457" s="12">
        <f t="shared" si="37"/>
        <v>0</v>
      </c>
      <c r="AF457" s="12">
        <f t="shared" si="39"/>
        <v>0</v>
      </c>
      <c r="AG457" s="12">
        <f t="shared" si="39"/>
        <v>0</v>
      </c>
      <c r="AH457" s="12">
        <f t="shared" si="39"/>
        <v>0</v>
      </c>
      <c r="AI457" s="12">
        <f t="shared" si="39"/>
        <v>0</v>
      </c>
      <c r="AJ457" s="12">
        <f t="shared" si="39"/>
        <v>0</v>
      </c>
      <c r="AK457" s="15">
        <f t="shared" si="38"/>
        <v>0</v>
      </c>
      <c r="AL457" s="343">
        <f t="shared" si="38"/>
        <v>0</v>
      </c>
    </row>
    <row r="458" spans="1:38" s="185" customFormat="1" ht="12.75" customHeight="1" x14ac:dyDescent="0.25">
      <c r="A458" s="348">
        <v>1413</v>
      </c>
      <c r="B458" s="338">
        <v>450</v>
      </c>
      <c r="C458" s="239" t="s">
        <v>1631</v>
      </c>
      <c r="D458" s="247">
        <v>0</v>
      </c>
      <c r="E458" s="138">
        <v>0</v>
      </c>
      <c r="F458" s="138">
        <v>0</v>
      </c>
      <c r="G458" s="138">
        <v>0</v>
      </c>
      <c r="H458" s="138">
        <v>0</v>
      </c>
      <c r="I458" s="138">
        <v>0</v>
      </c>
      <c r="J458" s="339">
        <v>0</v>
      </c>
      <c r="K458" s="339">
        <v>0</v>
      </c>
      <c r="L458" s="340">
        <v>0</v>
      </c>
      <c r="M458" s="340">
        <v>0</v>
      </c>
      <c r="N458" s="340">
        <v>0</v>
      </c>
      <c r="O458" s="340">
        <v>0</v>
      </c>
      <c r="P458" s="144">
        <v>0</v>
      </c>
      <c r="Q458" s="341">
        <v>0</v>
      </c>
      <c r="R458" s="342">
        <v>0</v>
      </c>
      <c r="S458" s="340">
        <v>0</v>
      </c>
      <c r="T458" s="340">
        <v>0</v>
      </c>
      <c r="U458" s="340">
        <v>0</v>
      </c>
      <c r="V458" s="340">
        <v>0</v>
      </c>
      <c r="W458" s="340">
        <v>0</v>
      </c>
      <c r="X458" s="343">
        <v>0</v>
      </c>
      <c r="Y458" s="344">
        <f t="shared" si="37"/>
        <v>0</v>
      </c>
      <c r="Z458" s="12">
        <f t="shared" si="37"/>
        <v>0</v>
      </c>
      <c r="AA458" s="12">
        <f t="shared" si="37"/>
        <v>0</v>
      </c>
      <c r="AB458" s="12">
        <f t="shared" si="37"/>
        <v>0</v>
      </c>
      <c r="AC458" s="12">
        <f t="shared" si="37"/>
        <v>0</v>
      </c>
      <c r="AD458" s="15">
        <f t="shared" si="37"/>
        <v>0</v>
      </c>
      <c r="AE458" s="12">
        <f t="shared" si="37"/>
        <v>0</v>
      </c>
      <c r="AF458" s="12">
        <f t="shared" si="39"/>
        <v>0</v>
      </c>
      <c r="AG458" s="12">
        <f t="shared" si="39"/>
        <v>0</v>
      </c>
      <c r="AH458" s="12">
        <f t="shared" si="39"/>
        <v>0</v>
      </c>
      <c r="AI458" s="12">
        <f t="shared" si="39"/>
        <v>0</v>
      </c>
      <c r="AJ458" s="12">
        <f t="shared" si="39"/>
        <v>0</v>
      </c>
      <c r="AK458" s="15">
        <f t="shared" si="38"/>
        <v>0</v>
      </c>
      <c r="AL458" s="343">
        <f t="shared" si="38"/>
        <v>0</v>
      </c>
    </row>
    <row r="459" spans="1:38" s="185" customFormat="1" ht="12.75" customHeight="1" x14ac:dyDescent="0.25">
      <c r="A459" s="348">
        <v>1414</v>
      </c>
      <c r="B459" s="338">
        <v>451</v>
      </c>
      <c r="C459" s="239" t="s">
        <v>1632</v>
      </c>
      <c r="D459" s="247">
        <v>0</v>
      </c>
      <c r="E459" s="138">
        <v>0</v>
      </c>
      <c r="F459" s="138">
        <v>0</v>
      </c>
      <c r="G459" s="138">
        <v>0</v>
      </c>
      <c r="H459" s="138">
        <v>0</v>
      </c>
      <c r="I459" s="138">
        <v>0</v>
      </c>
      <c r="J459" s="339">
        <v>0</v>
      </c>
      <c r="K459" s="339">
        <v>0</v>
      </c>
      <c r="L459" s="340">
        <v>0</v>
      </c>
      <c r="M459" s="340">
        <v>0</v>
      </c>
      <c r="N459" s="340">
        <v>0</v>
      </c>
      <c r="O459" s="340">
        <v>0</v>
      </c>
      <c r="P459" s="144">
        <v>0</v>
      </c>
      <c r="Q459" s="341">
        <v>0</v>
      </c>
      <c r="R459" s="342">
        <v>0</v>
      </c>
      <c r="S459" s="340">
        <v>0</v>
      </c>
      <c r="T459" s="340">
        <v>0</v>
      </c>
      <c r="U459" s="340">
        <v>0</v>
      </c>
      <c r="V459" s="340">
        <v>0</v>
      </c>
      <c r="W459" s="340">
        <v>0</v>
      </c>
      <c r="X459" s="343">
        <v>0</v>
      </c>
      <c r="Y459" s="344">
        <f t="shared" si="37"/>
        <v>0</v>
      </c>
      <c r="Z459" s="12">
        <f t="shared" si="37"/>
        <v>0</v>
      </c>
      <c r="AA459" s="12">
        <f t="shared" si="37"/>
        <v>0</v>
      </c>
      <c r="AB459" s="12">
        <f t="shared" si="37"/>
        <v>0</v>
      </c>
      <c r="AC459" s="12">
        <f t="shared" si="37"/>
        <v>0</v>
      </c>
      <c r="AD459" s="15">
        <f t="shared" si="37"/>
        <v>0</v>
      </c>
      <c r="AE459" s="12">
        <f t="shared" si="37"/>
        <v>0</v>
      </c>
      <c r="AF459" s="12">
        <f t="shared" si="39"/>
        <v>0</v>
      </c>
      <c r="AG459" s="12">
        <f t="shared" si="39"/>
        <v>0</v>
      </c>
      <c r="AH459" s="12">
        <f t="shared" si="39"/>
        <v>0</v>
      </c>
      <c r="AI459" s="12">
        <f t="shared" si="39"/>
        <v>0</v>
      </c>
      <c r="AJ459" s="12">
        <f t="shared" si="39"/>
        <v>0</v>
      </c>
      <c r="AK459" s="15">
        <f t="shared" si="38"/>
        <v>0</v>
      </c>
      <c r="AL459" s="343">
        <f t="shared" si="38"/>
        <v>0</v>
      </c>
    </row>
    <row r="460" spans="1:38" s="185" customFormat="1" ht="12.75" customHeight="1" x14ac:dyDescent="0.25">
      <c r="A460" s="348">
        <v>1415</v>
      </c>
      <c r="B460" s="338">
        <v>452</v>
      </c>
      <c r="C460" s="239" t="s">
        <v>1633</v>
      </c>
      <c r="D460" s="247">
        <v>0</v>
      </c>
      <c r="E460" s="138">
        <v>0</v>
      </c>
      <c r="F460" s="138">
        <v>0</v>
      </c>
      <c r="G460" s="138">
        <v>0</v>
      </c>
      <c r="H460" s="138">
        <v>0</v>
      </c>
      <c r="I460" s="138">
        <v>0</v>
      </c>
      <c r="J460" s="339">
        <v>0</v>
      </c>
      <c r="K460" s="339">
        <v>0</v>
      </c>
      <c r="L460" s="340">
        <v>0</v>
      </c>
      <c r="M460" s="340">
        <v>0</v>
      </c>
      <c r="N460" s="340">
        <v>0</v>
      </c>
      <c r="O460" s="340">
        <v>0</v>
      </c>
      <c r="P460" s="144">
        <v>0</v>
      </c>
      <c r="Q460" s="341">
        <v>0</v>
      </c>
      <c r="R460" s="342">
        <v>0</v>
      </c>
      <c r="S460" s="340">
        <v>0</v>
      </c>
      <c r="T460" s="340">
        <v>0</v>
      </c>
      <c r="U460" s="340">
        <v>0</v>
      </c>
      <c r="V460" s="340">
        <v>0</v>
      </c>
      <c r="W460" s="340">
        <v>0</v>
      </c>
      <c r="X460" s="343">
        <v>0</v>
      </c>
      <c r="Y460" s="344">
        <f t="shared" si="37"/>
        <v>0</v>
      </c>
      <c r="Z460" s="12">
        <f t="shared" si="37"/>
        <v>0</v>
      </c>
      <c r="AA460" s="12">
        <f t="shared" si="37"/>
        <v>0</v>
      </c>
      <c r="AB460" s="12">
        <f t="shared" si="37"/>
        <v>0</v>
      </c>
      <c r="AC460" s="12">
        <f t="shared" si="37"/>
        <v>0</v>
      </c>
      <c r="AD460" s="15">
        <f t="shared" si="37"/>
        <v>0</v>
      </c>
      <c r="AE460" s="12">
        <f t="shared" si="37"/>
        <v>0</v>
      </c>
      <c r="AF460" s="12">
        <f t="shared" si="39"/>
        <v>0</v>
      </c>
      <c r="AG460" s="12">
        <f t="shared" si="39"/>
        <v>0</v>
      </c>
      <c r="AH460" s="12">
        <f t="shared" si="39"/>
        <v>0</v>
      </c>
      <c r="AI460" s="12">
        <f t="shared" si="39"/>
        <v>0</v>
      </c>
      <c r="AJ460" s="12">
        <f t="shared" si="39"/>
        <v>0</v>
      </c>
      <c r="AK460" s="15">
        <f t="shared" si="38"/>
        <v>0</v>
      </c>
      <c r="AL460" s="343">
        <f t="shared" si="38"/>
        <v>0</v>
      </c>
    </row>
    <row r="461" spans="1:38" s="185" customFormat="1" ht="12.75" customHeight="1" x14ac:dyDescent="0.25">
      <c r="A461" s="348">
        <v>1416</v>
      </c>
      <c r="B461" s="338">
        <v>453</v>
      </c>
      <c r="C461" s="239" t="s">
        <v>1634</v>
      </c>
      <c r="D461" s="247">
        <v>0</v>
      </c>
      <c r="E461" s="138">
        <v>0</v>
      </c>
      <c r="F461" s="138">
        <v>0</v>
      </c>
      <c r="G461" s="138">
        <v>0</v>
      </c>
      <c r="H461" s="138">
        <v>0</v>
      </c>
      <c r="I461" s="138">
        <v>0</v>
      </c>
      <c r="J461" s="339">
        <v>0</v>
      </c>
      <c r="K461" s="339">
        <v>0</v>
      </c>
      <c r="L461" s="340">
        <v>0</v>
      </c>
      <c r="M461" s="340">
        <v>0</v>
      </c>
      <c r="N461" s="340">
        <v>0</v>
      </c>
      <c r="O461" s="340">
        <v>0</v>
      </c>
      <c r="P461" s="144">
        <v>0</v>
      </c>
      <c r="Q461" s="341">
        <v>0</v>
      </c>
      <c r="R461" s="342">
        <v>0</v>
      </c>
      <c r="S461" s="340">
        <v>0</v>
      </c>
      <c r="T461" s="340">
        <v>0</v>
      </c>
      <c r="U461" s="340">
        <v>0</v>
      </c>
      <c r="V461" s="340">
        <v>0</v>
      </c>
      <c r="W461" s="340">
        <v>0</v>
      </c>
      <c r="X461" s="343">
        <v>0</v>
      </c>
      <c r="Y461" s="344">
        <f t="shared" si="37"/>
        <v>0</v>
      </c>
      <c r="Z461" s="12">
        <f t="shared" si="37"/>
        <v>0</v>
      </c>
      <c r="AA461" s="12">
        <f t="shared" si="37"/>
        <v>0</v>
      </c>
      <c r="AB461" s="12">
        <f t="shared" si="37"/>
        <v>0</v>
      </c>
      <c r="AC461" s="12">
        <f t="shared" si="37"/>
        <v>0</v>
      </c>
      <c r="AD461" s="15">
        <f t="shared" si="37"/>
        <v>0</v>
      </c>
      <c r="AE461" s="12">
        <f t="shared" si="37"/>
        <v>0</v>
      </c>
      <c r="AF461" s="12">
        <f t="shared" si="39"/>
        <v>0</v>
      </c>
      <c r="AG461" s="12">
        <f t="shared" si="39"/>
        <v>0</v>
      </c>
      <c r="AH461" s="12">
        <f t="shared" si="39"/>
        <v>0</v>
      </c>
      <c r="AI461" s="12">
        <f t="shared" si="39"/>
        <v>0</v>
      </c>
      <c r="AJ461" s="12">
        <f t="shared" si="39"/>
        <v>0</v>
      </c>
      <c r="AK461" s="15">
        <f t="shared" si="38"/>
        <v>0</v>
      </c>
      <c r="AL461" s="343">
        <f t="shared" si="38"/>
        <v>0</v>
      </c>
    </row>
    <row r="462" spans="1:38" s="185" customFormat="1" ht="12.75" customHeight="1" x14ac:dyDescent="0.25">
      <c r="A462" s="348">
        <v>1417</v>
      </c>
      <c r="B462" s="338">
        <v>454</v>
      </c>
      <c r="C462" s="239" t="s">
        <v>1635</v>
      </c>
      <c r="D462" s="247">
        <v>0</v>
      </c>
      <c r="E462" s="138">
        <v>0</v>
      </c>
      <c r="F462" s="138">
        <v>0</v>
      </c>
      <c r="G462" s="138">
        <v>0</v>
      </c>
      <c r="H462" s="138">
        <v>0</v>
      </c>
      <c r="I462" s="138">
        <v>0</v>
      </c>
      <c r="J462" s="339">
        <v>0</v>
      </c>
      <c r="K462" s="339">
        <v>0</v>
      </c>
      <c r="L462" s="340">
        <v>0</v>
      </c>
      <c r="M462" s="340">
        <v>0</v>
      </c>
      <c r="N462" s="340">
        <v>0</v>
      </c>
      <c r="O462" s="340">
        <v>0</v>
      </c>
      <c r="P462" s="144">
        <v>0</v>
      </c>
      <c r="Q462" s="341">
        <v>0</v>
      </c>
      <c r="R462" s="342">
        <v>0</v>
      </c>
      <c r="S462" s="340">
        <v>0</v>
      </c>
      <c r="T462" s="340">
        <v>0</v>
      </c>
      <c r="U462" s="340">
        <v>0</v>
      </c>
      <c r="V462" s="340">
        <v>0</v>
      </c>
      <c r="W462" s="340">
        <v>0</v>
      </c>
      <c r="X462" s="343">
        <v>0</v>
      </c>
      <c r="Y462" s="344">
        <f t="shared" si="37"/>
        <v>0</v>
      </c>
      <c r="Z462" s="12">
        <f t="shared" si="37"/>
        <v>0</v>
      </c>
      <c r="AA462" s="12">
        <f t="shared" si="37"/>
        <v>0</v>
      </c>
      <c r="AB462" s="12">
        <f t="shared" si="37"/>
        <v>0</v>
      </c>
      <c r="AC462" s="12">
        <f t="shared" si="37"/>
        <v>0</v>
      </c>
      <c r="AD462" s="15">
        <f t="shared" si="37"/>
        <v>0</v>
      </c>
      <c r="AE462" s="12">
        <f t="shared" si="37"/>
        <v>0</v>
      </c>
      <c r="AF462" s="12">
        <f t="shared" si="39"/>
        <v>0</v>
      </c>
      <c r="AG462" s="12">
        <f t="shared" si="39"/>
        <v>0</v>
      </c>
      <c r="AH462" s="12">
        <f t="shared" si="39"/>
        <v>0</v>
      </c>
      <c r="AI462" s="12">
        <f t="shared" si="39"/>
        <v>0</v>
      </c>
      <c r="AJ462" s="12">
        <f t="shared" si="39"/>
        <v>0</v>
      </c>
      <c r="AK462" s="15">
        <f t="shared" si="38"/>
        <v>0</v>
      </c>
      <c r="AL462" s="343">
        <f t="shared" si="38"/>
        <v>0</v>
      </c>
    </row>
    <row r="463" spans="1:38" s="185" customFormat="1" ht="12.75" customHeight="1" x14ac:dyDescent="0.25">
      <c r="A463" s="348">
        <v>1418</v>
      </c>
      <c r="B463" s="338">
        <v>455</v>
      </c>
      <c r="C463" s="239" t="s">
        <v>1636</v>
      </c>
      <c r="D463" s="247">
        <v>0</v>
      </c>
      <c r="E463" s="138">
        <v>0</v>
      </c>
      <c r="F463" s="138">
        <v>0</v>
      </c>
      <c r="G463" s="138">
        <v>0</v>
      </c>
      <c r="H463" s="138">
        <v>0</v>
      </c>
      <c r="I463" s="138">
        <v>0</v>
      </c>
      <c r="J463" s="339">
        <v>0</v>
      </c>
      <c r="K463" s="339">
        <v>0</v>
      </c>
      <c r="L463" s="340">
        <v>0</v>
      </c>
      <c r="M463" s="340">
        <v>0</v>
      </c>
      <c r="N463" s="340">
        <v>0</v>
      </c>
      <c r="O463" s="340">
        <v>0</v>
      </c>
      <c r="P463" s="144">
        <v>0</v>
      </c>
      <c r="Q463" s="341">
        <v>0</v>
      </c>
      <c r="R463" s="342">
        <v>0</v>
      </c>
      <c r="S463" s="340">
        <v>0</v>
      </c>
      <c r="T463" s="340">
        <v>0</v>
      </c>
      <c r="U463" s="340">
        <v>0</v>
      </c>
      <c r="V463" s="340">
        <v>0</v>
      </c>
      <c r="W463" s="340">
        <v>0</v>
      </c>
      <c r="X463" s="343">
        <v>0</v>
      </c>
      <c r="Y463" s="344">
        <f t="shared" si="37"/>
        <v>0</v>
      </c>
      <c r="Z463" s="12">
        <f t="shared" si="37"/>
        <v>0</v>
      </c>
      <c r="AA463" s="12">
        <f t="shared" si="37"/>
        <v>0</v>
      </c>
      <c r="AB463" s="12">
        <f t="shared" ref="AB463:AE499" si="40">U463-N463</f>
        <v>0</v>
      </c>
      <c r="AC463" s="12">
        <f t="shared" si="40"/>
        <v>0</v>
      </c>
      <c r="AD463" s="15">
        <f t="shared" si="40"/>
        <v>0</v>
      </c>
      <c r="AE463" s="12">
        <f t="shared" si="40"/>
        <v>0</v>
      </c>
      <c r="AF463" s="12">
        <f t="shared" si="39"/>
        <v>0</v>
      </c>
      <c r="AG463" s="12">
        <f t="shared" si="39"/>
        <v>0</v>
      </c>
      <c r="AH463" s="12">
        <f t="shared" si="39"/>
        <v>0</v>
      </c>
      <c r="AI463" s="12">
        <f t="shared" si="39"/>
        <v>0</v>
      </c>
      <c r="AJ463" s="12">
        <f t="shared" si="39"/>
        <v>0</v>
      </c>
      <c r="AK463" s="15">
        <f t="shared" si="38"/>
        <v>0</v>
      </c>
      <c r="AL463" s="343">
        <f t="shared" si="38"/>
        <v>0</v>
      </c>
    </row>
    <row r="464" spans="1:38" s="185" customFormat="1" ht="12.75" customHeight="1" x14ac:dyDescent="0.25">
      <c r="A464" s="348">
        <v>1419</v>
      </c>
      <c r="B464" s="338">
        <v>456</v>
      </c>
      <c r="C464" s="239" t="s">
        <v>1637</v>
      </c>
      <c r="D464" s="247">
        <v>0</v>
      </c>
      <c r="E464" s="138">
        <v>0</v>
      </c>
      <c r="F464" s="138">
        <v>0</v>
      </c>
      <c r="G464" s="138">
        <v>0</v>
      </c>
      <c r="H464" s="138">
        <v>0</v>
      </c>
      <c r="I464" s="138">
        <v>0</v>
      </c>
      <c r="J464" s="339">
        <v>0</v>
      </c>
      <c r="K464" s="339">
        <v>0</v>
      </c>
      <c r="L464" s="340">
        <v>0</v>
      </c>
      <c r="M464" s="340">
        <v>0</v>
      </c>
      <c r="N464" s="340">
        <v>0</v>
      </c>
      <c r="O464" s="340">
        <v>0</v>
      </c>
      <c r="P464" s="144">
        <v>0</v>
      </c>
      <c r="Q464" s="341">
        <v>0</v>
      </c>
      <c r="R464" s="342">
        <v>0</v>
      </c>
      <c r="S464" s="340">
        <v>0</v>
      </c>
      <c r="T464" s="340">
        <v>0</v>
      </c>
      <c r="U464" s="340">
        <v>0</v>
      </c>
      <c r="V464" s="340">
        <v>0</v>
      </c>
      <c r="W464" s="340">
        <v>0</v>
      </c>
      <c r="X464" s="343">
        <v>0</v>
      </c>
      <c r="Y464" s="344">
        <f t="shared" ref="Y464:AE527" si="41">R464-K464</f>
        <v>0</v>
      </c>
      <c r="Z464" s="12">
        <f t="shared" si="41"/>
        <v>0</v>
      </c>
      <c r="AA464" s="12">
        <f t="shared" si="41"/>
        <v>0</v>
      </c>
      <c r="AB464" s="12">
        <f t="shared" si="40"/>
        <v>0</v>
      </c>
      <c r="AC464" s="12">
        <f t="shared" si="40"/>
        <v>0</v>
      </c>
      <c r="AD464" s="15">
        <f t="shared" si="40"/>
        <v>0</v>
      </c>
      <c r="AE464" s="12">
        <f t="shared" si="40"/>
        <v>0</v>
      </c>
      <c r="AF464" s="12">
        <f t="shared" si="39"/>
        <v>0</v>
      </c>
      <c r="AG464" s="12">
        <f t="shared" si="39"/>
        <v>0</v>
      </c>
      <c r="AH464" s="12">
        <f t="shared" si="39"/>
        <v>0</v>
      </c>
      <c r="AI464" s="12">
        <f t="shared" si="39"/>
        <v>0</v>
      </c>
      <c r="AJ464" s="12">
        <f t="shared" si="39"/>
        <v>0</v>
      </c>
      <c r="AK464" s="15">
        <f t="shared" si="38"/>
        <v>0</v>
      </c>
      <c r="AL464" s="343">
        <f t="shared" si="38"/>
        <v>0</v>
      </c>
    </row>
    <row r="465" spans="1:38" s="185" customFormat="1" ht="12.75" customHeight="1" x14ac:dyDescent="0.25">
      <c r="A465" s="348">
        <v>1420</v>
      </c>
      <c r="B465" s="338">
        <v>457</v>
      </c>
      <c r="C465" s="239" t="s">
        <v>1638</v>
      </c>
      <c r="D465" s="247">
        <v>0</v>
      </c>
      <c r="E465" s="138">
        <v>0</v>
      </c>
      <c r="F465" s="138">
        <v>0</v>
      </c>
      <c r="G465" s="138">
        <v>0</v>
      </c>
      <c r="H465" s="138">
        <v>0</v>
      </c>
      <c r="I465" s="138">
        <v>0</v>
      </c>
      <c r="J465" s="339">
        <v>0</v>
      </c>
      <c r="K465" s="339">
        <v>0</v>
      </c>
      <c r="L465" s="340">
        <v>0</v>
      </c>
      <c r="M465" s="340">
        <v>0</v>
      </c>
      <c r="N465" s="340">
        <v>0</v>
      </c>
      <c r="O465" s="340">
        <v>0</v>
      </c>
      <c r="P465" s="144">
        <v>0</v>
      </c>
      <c r="Q465" s="341">
        <v>0</v>
      </c>
      <c r="R465" s="342">
        <v>0</v>
      </c>
      <c r="S465" s="340">
        <v>0</v>
      </c>
      <c r="T465" s="340">
        <v>0</v>
      </c>
      <c r="U465" s="340">
        <v>0</v>
      </c>
      <c r="V465" s="340">
        <v>0</v>
      </c>
      <c r="W465" s="340">
        <v>0</v>
      </c>
      <c r="X465" s="343">
        <v>0</v>
      </c>
      <c r="Y465" s="344">
        <f t="shared" si="41"/>
        <v>0</v>
      </c>
      <c r="Z465" s="12">
        <f t="shared" si="41"/>
        <v>0</v>
      </c>
      <c r="AA465" s="12">
        <f t="shared" si="41"/>
        <v>0</v>
      </c>
      <c r="AB465" s="12">
        <f t="shared" si="40"/>
        <v>0</v>
      </c>
      <c r="AC465" s="12">
        <f t="shared" si="40"/>
        <v>0</v>
      </c>
      <c r="AD465" s="15">
        <f t="shared" si="40"/>
        <v>0</v>
      </c>
      <c r="AE465" s="12">
        <f t="shared" si="40"/>
        <v>0</v>
      </c>
      <c r="AF465" s="12">
        <f t="shared" si="39"/>
        <v>0</v>
      </c>
      <c r="AG465" s="12">
        <f t="shared" si="39"/>
        <v>0</v>
      </c>
      <c r="AH465" s="12">
        <f t="shared" si="39"/>
        <v>0</v>
      </c>
      <c r="AI465" s="12">
        <f t="shared" si="39"/>
        <v>0</v>
      </c>
      <c r="AJ465" s="12">
        <f t="shared" si="39"/>
        <v>0</v>
      </c>
      <c r="AK465" s="15">
        <f t="shared" si="38"/>
        <v>0</v>
      </c>
      <c r="AL465" s="343">
        <f t="shared" si="38"/>
        <v>0</v>
      </c>
    </row>
    <row r="466" spans="1:38" s="185" customFormat="1" ht="12.75" customHeight="1" x14ac:dyDescent="0.25">
      <c r="A466" s="337"/>
      <c r="B466" s="338">
        <v>458</v>
      </c>
      <c r="C466" s="239"/>
      <c r="D466" s="240"/>
      <c r="E466" s="138"/>
      <c r="F466" s="138"/>
      <c r="G466" s="138"/>
      <c r="H466" s="138"/>
      <c r="I466" s="138"/>
      <c r="J466" s="339"/>
      <c r="K466" s="339">
        <v>0</v>
      </c>
      <c r="L466" s="340"/>
      <c r="M466" s="340"/>
      <c r="N466" s="340"/>
      <c r="O466" s="340"/>
      <c r="P466" s="144">
        <v>0</v>
      </c>
      <c r="Q466" s="341"/>
      <c r="R466" s="342">
        <v>0</v>
      </c>
      <c r="S466" s="340"/>
      <c r="T466" s="340"/>
      <c r="U466" s="340"/>
      <c r="V466" s="340"/>
      <c r="W466" s="340">
        <v>0</v>
      </c>
      <c r="X466" s="343"/>
      <c r="Y466" s="344">
        <f t="shared" si="41"/>
        <v>0</v>
      </c>
      <c r="Z466" s="12"/>
      <c r="AA466" s="12"/>
      <c r="AB466" s="12"/>
      <c r="AC466" s="12"/>
      <c r="AD466" s="15">
        <f t="shared" si="40"/>
        <v>0</v>
      </c>
      <c r="AE466" s="12"/>
      <c r="AF466" s="12"/>
      <c r="AG466" s="12"/>
      <c r="AH466" s="12"/>
      <c r="AI466" s="12"/>
      <c r="AJ466" s="12"/>
      <c r="AK466" s="15">
        <f t="shared" si="38"/>
        <v>0</v>
      </c>
      <c r="AL466" s="343"/>
    </row>
    <row r="467" spans="1:38" s="185" customFormat="1" ht="12.75" customHeight="1" x14ac:dyDescent="0.25">
      <c r="A467" s="337"/>
      <c r="B467" s="338">
        <v>459</v>
      </c>
      <c r="C467" s="246" t="s">
        <v>1639</v>
      </c>
      <c r="D467" s="247">
        <v>6266.5</v>
      </c>
      <c r="E467" s="144">
        <v>1808.5</v>
      </c>
      <c r="F467" s="144">
        <v>1717.7</v>
      </c>
      <c r="G467" s="144">
        <v>0</v>
      </c>
      <c r="H467" s="144">
        <v>748.3</v>
      </c>
      <c r="I467" s="144">
        <v>51.3</v>
      </c>
      <c r="J467" s="345">
        <v>1940.7</v>
      </c>
      <c r="K467" s="345">
        <v>6266.5</v>
      </c>
      <c r="L467" s="144">
        <v>1808.5</v>
      </c>
      <c r="M467" s="144">
        <v>1717.7</v>
      </c>
      <c r="N467" s="144">
        <v>0</v>
      </c>
      <c r="O467" s="144">
        <v>748.3</v>
      </c>
      <c r="P467" s="144">
        <v>51.3</v>
      </c>
      <c r="Q467" s="248">
        <v>1940.7</v>
      </c>
      <c r="R467" s="342">
        <v>3615.8828000000003</v>
      </c>
      <c r="S467" s="144">
        <v>1472.1052</v>
      </c>
      <c r="T467" s="144">
        <v>1506.0329999999999</v>
      </c>
      <c r="U467" s="144">
        <v>0</v>
      </c>
      <c r="V467" s="144">
        <v>319.45960000000002</v>
      </c>
      <c r="W467" s="144">
        <v>51.3</v>
      </c>
      <c r="X467" s="248">
        <v>266.98500000000001</v>
      </c>
      <c r="Y467" s="344">
        <f t="shared" si="41"/>
        <v>-2650.6171999999997</v>
      </c>
      <c r="Z467" s="15">
        <f t="shared" si="41"/>
        <v>-336.39480000000003</v>
      </c>
      <c r="AA467" s="15">
        <f t="shared" si="41"/>
        <v>-211.66700000000014</v>
      </c>
      <c r="AB467" s="15">
        <f t="shared" si="41"/>
        <v>0</v>
      </c>
      <c r="AC467" s="15">
        <f t="shared" si="41"/>
        <v>-428.84039999999993</v>
      </c>
      <c r="AD467" s="15">
        <f t="shared" si="40"/>
        <v>0</v>
      </c>
      <c r="AE467" s="15">
        <f t="shared" si="40"/>
        <v>-1673.7150000000001</v>
      </c>
      <c r="AF467" s="15">
        <f t="shared" ref="AF467:AL510" si="42">IF(K467=0,0,R467/K467*100)</f>
        <v>57.701792068938005</v>
      </c>
      <c r="AG467" s="15">
        <f t="shared" si="42"/>
        <v>81.399236936687856</v>
      </c>
      <c r="AH467" s="15">
        <f t="shared" si="42"/>
        <v>87.677301042091159</v>
      </c>
      <c r="AI467" s="15">
        <f t="shared" si="42"/>
        <v>0</v>
      </c>
      <c r="AJ467" s="15">
        <f t="shared" si="42"/>
        <v>42.691380462381403</v>
      </c>
      <c r="AK467" s="15">
        <f t="shared" si="38"/>
        <v>100</v>
      </c>
      <c r="AL467" s="346">
        <f t="shared" si="38"/>
        <v>13.757149482145618</v>
      </c>
    </row>
    <row r="468" spans="1:38" s="347" customFormat="1" ht="12.75" customHeight="1" x14ac:dyDescent="0.2">
      <c r="A468" s="337"/>
      <c r="B468" s="338">
        <v>460</v>
      </c>
      <c r="C468" s="246" t="s">
        <v>1265</v>
      </c>
      <c r="D468" s="247">
        <v>6215.2</v>
      </c>
      <c r="E468" s="144">
        <v>1808.5</v>
      </c>
      <c r="F468" s="144">
        <v>1717.7</v>
      </c>
      <c r="G468" s="144">
        <v>0</v>
      </c>
      <c r="H468" s="144">
        <v>748.3</v>
      </c>
      <c r="I468" s="144">
        <v>0</v>
      </c>
      <c r="J468" s="345">
        <v>1940.7</v>
      </c>
      <c r="K468" s="345">
        <v>6215.2</v>
      </c>
      <c r="L468" s="144">
        <v>1808.5</v>
      </c>
      <c r="M468" s="144">
        <v>1717.7</v>
      </c>
      <c r="N468" s="144">
        <v>0</v>
      </c>
      <c r="O468" s="144">
        <v>748.3</v>
      </c>
      <c r="P468" s="144">
        <v>0</v>
      </c>
      <c r="Q468" s="248">
        <v>1940.7</v>
      </c>
      <c r="R468" s="342">
        <v>3564.5828000000001</v>
      </c>
      <c r="S468" s="144">
        <v>1472.1052</v>
      </c>
      <c r="T468" s="144">
        <v>1506.0329999999999</v>
      </c>
      <c r="U468" s="144">
        <v>0</v>
      </c>
      <c r="V468" s="144">
        <v>319.45960000000002</v>
      </c>
      <c r="W468" s="144">
        <v>0</v>
      </c>
      <c r="X468" s="248">
        <v>266.98500000000001</v>
      </c>
      <c r="Y468" s="344">
        <f t="shared" si="41"/>
        <v>-2650.6171999999997</v>
      </c>
      <c r="Z468" s="15">
        <f t="shared" si="41"/>
        <v>-336.39480000000003</v>
      </c>
      <c r="AA468" s="15">
        <f t="shared" si="41"/>
        <v>-211.66700000000014</v>
      </c>
      <c r="AB468" s="15">
        <f t="shared" si="41"/>
        <v>0</v>
      </c>
      <c r="AC468" s="15">
        <f t="shared" si="41"/>
        <v>-428.84039999999993</v>
      </c>
      <c r="AD468" s="15">
        <f t="shared" si="40"/>
        <v>0</v>
      </c>
      <c r="AE468" s="15">
        <f t="shared" si="40"/>
        <v>-1673.7150000000001</v>
      </c>
      <c r="AF468" s="15">
        <f t="shared" si="42"/>
        <v>57.352664435577296</v>
      </c>
      <c r="AG468" s="15">
        <f t="shared" si="42"/>
        <v>81.399236936687856</v>
      </c>
      <c r="AH468" s="15">
        <f t="shared" si="42"/>
        <v>87.677301042091159</v>
      </c>
      <c r="AI468" s="15">
        <f t="shared" si="42"/>
        <v>0</v>
      </c>
      <c r="AJ468" s="15">
        <f t="shared" si="42"/>
        <v>42.691380462381403</v>
      </c>
      <c r="AK468" s="15">
        <f t="shared" si="38"/>
        <v>0</v>
      </c>
      <c r="AL468" s="346">
        <f t="shared" si="38"/>
        <v>13.757149482145618</v>
      </c>
    </row>
    <row r="469" spans="1:38" s="347" customFormat="1" ht="12.75" customHeight="1" x14ac:dyDescent="0.2">
      <c r="A469" s="337"/>
      <c r="B469" s="338">
        <v>461</v>
      </c>
      <c r="C469" s="246" t="s">
        <v>1266</v>
      </c>
      <c r="D469" s="247">
        <v>51.3</v>
      </c>
      <c r="E469" s="144">
        <v>0</v>
      </c>
      <c r="F469" s="144">
        <v>0</v>
      </c>
      <c r="G469" s="144">
        <v>0</v>
      </c>
      <c r="H469" s="144">
        <v>0</v>
      </c>
      <c r="I469" s="144">
        <v>51.3</v>
      </c>
      <c r="J469" s="345">
        <v>0</v>
      </c>
      <c r="K469" s="345">
        <v>51.3</v>
      </c>
      <c r="L469" s="144">
        <v>0</v>
      </c>
      <c r="M469" s="144">
        <v>0</v>
      </c>
      <c r="N469" s="144">
        <v>0</v>
      </c>
      <c r="O469" s="144">
        <v>0</v>
      </c>
      <c r="P469" s="144">
        <v>51.3</v>
      </c>
      <c r="Q469" s="248">
        <v>0</v>
      </c>
      <c r="R469" s="342">
        <v>51.3</v>
      </c>
      <c r="S469" s="144">
        <v>0</v>
      </c>
      <c r="T469" s="144">
        <v>0</v>
      </c>
      <c r="U469" s="144">
        <v>0</v>
      </c>
      <c r="V469" s="144">
        <v>0</v>
      </c>
      <c r="W469" s="144">
        <v>51.3</v>
      </c>
      <c r="X469" s="248">
        <v>0</v>
      </c>
      <c r="Y469" s="344">
        <f t="shared" si="41"/>
        <v>0</v>
      </c>
      <c r="Z469" s="15">
        <f t="shared" si="41"/>
        <v>0</v>
      </c>
      <c r="AA469" s="15">
        <f t="shared" si="41"/>
        <v>0</v>
      </c>
      <c r="AB469" s="15">
        <f t="shared" si="41"/>
        <v>0</v>
      </c>
      <c r="AC469" s="15">
        <f t="shared" si="41"/>
        <v>0</v>
      </c>
      <c r="AD469" s="15">
        <f t="shared" si="40"/>
        <v>0</v>
      </c>
      <c r="AE469" s="15">
        <f t="shared" si="40"/>
        <v>0</v>
      </c>
      <c r="AF469" s="15">
        <f t="shared" si="42"/>
        <v>100</v>
      </c>
      <c r="AG469" s="15">
        <f t="shared" si="42"/>
        <v>0</v>
      </c>
      <c r="AH469" s="15">
        <f t="shared" si="42"/>
        <v>0</v>
      </c>
      <c r="AI469" s="15">
        <f t="shared" si="42"/>
        <v>0</v>
      </c>
      <c r="AJ469" s="15">
        <f t="shared" si="42"/>
        <v>0</v>
      </c>
      <c r="AK469" s="15">
        <f t="shared" si="38"/>
        <v>100</v>
      </c>
      <c r="AL469" s="346">
        <f t="shared" si="38"/>
        <v>0</v>
      </c>
    </row>
    <row r="470" spans="1:38" s="185" customFormat="1" ht="12.75" customHeight="1" x14ac:dyDescent="0.25">
      <c r="A470" s="348">
        <v>1421</v>
      </c>
      <c r="B470" s="338">
        <v>462</v>
      </c>
      <c r="C470" s="239" t="s">
        <v>1291</v>
      </c>
      <c r="D470" s="247">
        <v>6215.2</v>
      </c>
      <c r="E470" s="138">
        <v>1808.5</v>
      </c>
      <c r="F470" s="138">
        <v>1717.7</v>
      </c>
      <c r="G470" s="138">
        <v>0</v>
      </c>
      <c r="H470" s="138">
        <v>748.3</v>
      </c>
      <c r="I470" s="138">
        <v>0</v>
      </c>
      <c r="J470" s="339">
        <v>1940.7</v>
      </c>
      <c r="K470" s="339">
        <v>6215.2</v>
      </c>
      <c r="L470" s="340">
        <v>1808.5</v>
      </c>
      <c r="M470" s="340">
        <v>1717.7</v>
      </c>
      <c r="N470" s="340">
        <v>0</v>
      </c>
      <c r="O470" s="340">
        <v>748.3</v>
      </c>
      <c r="P470" s="144">
        <v>0</v>
      </c>
      <c r="Q470" s="341">
        <v>1940.7</v>
      </c>
      <c r="R470" s="342">
        <v>3564.5828000000001</v>
      </c>
      <c r="S470" s="340">
        <v>1472.1052</v>
      </c>
      <c r="T470" s="340">
        <v>1506.0329999999999</v>
      </c>
      <c r="U470" s="340">
        <v>0</v>
      </c>
      <c r="V470" s="340">
        <v>319.45960000000002</v>
      </c>
      <c r="W470" s="340">
        <v>0</v>
      </c>
      <c r="X470" s="343">
        <v>266.98500000000001</v>
      </c>
      <c r="Y470" s="344">
        <f t="shared" si="41"/>
        <v>-2650.6171999999997</v>
      </c>
      <c r="Z470" s="12">
        <f t="shared" si="41"/>
        <v>-336.39480000000003</v>
      </c>
      <c r="AA470" s="12">
        <f t="shared" si="41"/>
        <v>-211.66700000000014</v>
      </c>
      <c r="AB470" s="12">
        <f t="shared" si="41"/>
        <v>0</v>
      </c>
      <c r="AC470" s="12">
        <f t="shared" si="41"/>
        <v>-428.84039999999993</v>
      </c>
      <c r="AD470" s="15">
        <f t="shared" si="40"/>
        <v>0</v>
      </c>
      <c r="AE470" s="12">
        <f t="shared" si="40"/>
        <v>-1673.7150000000001</v>
      </c>
      <c r="AF470" s="12">
        <f t="shared" si="42"/>
        <v>57.352664435577296</v>
      </c>
      <c r="AG470" s="12">
        <f t="shared" si="42"/>
        <v>81.399236936687856</v>
      </c>
      <c r="AH470" s="12">
        <f t="shared" si="42"/>
        <v>87.677301042091159</v>
      </c>
      <c r="AI470" s="12">
        <f t="shared" si="42"/>
        <v>0</v>
      </c>
      <c r="AJ470" s="12">
        <f t="shared" si="42"/>
        <v>42.691380462381403</v>
      </c>
      <c r="AK470" s="15">
        <f t="shared" si="38"/>
        <v>0</v>
      </c>
      <c r="AL470" s="343">
        <f t="shared" si="38"/>
        <v>13.757149482145618</v>
      </c>
    </row>
    <row r="471" spans="1:38" s="185" customFormat="1" ht="12.75" customHeight="1" x14ac:dyDescent="0.25">
      <c r="A471" s="348">
        <v>1422</v>
      </c>
      <c r="B471" s="338">
        <v>463</v>
      </c>
      <c r="C471" s="239" t="s">
        <v>1576</v>
      </c>
      <c r="D471" s="247">
        <v>0</v>
      </c>
      <c r="E471" s="138">
        <v>0</v>
      </c>
      <c r="F471" s="138">
        <v>0</v>
      </c>
      <c r="G471" s="138">
        <v>0</v>
      </c>
      <c r="H471" s="138">
        <v>0</v>
      </c>
      <c r="I471" s="138">
        <v>0</v>
      </c>
      <c r="J471" s="339">
        <v>0</v>
      </c>
      <c r="K471" s="339">
        <v>0</v>
      </c>
      <c r="L471" s="340">
        <v>0</v>
      </c>
      <c r="M471" s="340">
        <v>0</v>
      </c>
      <c r="N471" s="340">
        <v>0</v>
      </c>
      <c r="O471" s="340">
        <v>0</v>
      </c>
      <c r="P471" s="144">
        <v>0</v>
      </c>
      <c r="Q471" s="341">
        <v>0</v>
      </c>
      <c r="R471" s="342">
        <v>0</v>
      </c>
      <c r="S471" s="340">
        <v>0</v>
      </c>
      <c r="T471" s="340">
        <v>0</v>
      </c>
      <c r="U471" s="340">
        <v>0</v>
      </c>
      <c r="V471" s="340">
        <v>0</v>
      </c>
      <c r="W471" s="340">
        <v>0</v>
      </c>
      <c r="X471" s="343">
        <v>0</v>
      </c>
      <c r="Y471" s="344">
        <f t="shared" si="41"/>
        <v>0</v>
      </c>
      <c r="Z471" s="12">
        <f t="shared" si="41"/>
        <v>0</v>
      </c>
      <c r="AA471" s="12">
        <f t="shared" si="41"/>
        <v>0</v>
      </c>
      <c r="AB471" s="12">
        <f t="shared" si="41"/>
        <v>0</v>
      </c>
      <c r="AC471" s="12">
        <f t="shared" si="41"/>
        <v>0</v>
      </c>
      <c r="AD471" s="15">
        <f t="shared" si="40"/>
        <v>0</v>
      </c>
      <c r="AE471" s="12">
        <f t="shared" si="40"/>
        <v>0</v>
      </c>
      <c r="AF471" s="12">
        <f t="shared" si="42"/>
        <v>0</v>
      </c>
      <c r="AG471" s="12">
        <f t="shared" si="42"/>
        <v>0</v>
      </c>
      <c r="AH471" s="12">
        <f t="shared" si="42"/>
        <v>0</v>
      </c>
      <c r="AI471" s="12">
        <f t="shared" si="42"/>
        <v>0</v>
      </c>
      <c r="AJ471" s="12">
        <f t="shared" si="42"/>
        <v>0</v>
      </c>
      <c r="AK471" s="15">
        <f t="shared" si="38"/>
        <v>0</v>
      </c>
      <c r="AL471" s="343">
        <f t="shared" si="38"/>
        <v>0</v>
      </c>
    </row>
    <row r="472" spans="1:38" s="185" customFormat="1" ht="12.75" customHeight="1" x14ac:dyDescent="0.25">
      <c r="A472" s="348">
        <v>1423</v>
      </c>
      <c r="B472" s="338">
        <v>464</v>
      </c>
      <c r="C472" s="239" t="s">
        <v>1640</v>
      </c>
      <c r="D472" s="247">
        <v>0</v>
      </c>
      <c r="E472" s="138">
        <v>0</v>
      </c>
      <c r="F472" s="138">
        <v>0</v>
      </c>
      <c r="G472" s="138">
        <v>0</v>
      </c>
      <c r="H472" s="138">
        <v>0</v>
      </c>
      <c r="I472" s="138">
        <v>0</v>
      </c>
      <c r="J472" s="339">
        <v>0</v>
      </c>
      <c r="K472" s="339">
        <v>0</v>
      </c>
      <c r="L472" s="340">
        <v>0</v>
      </c>
      <c r="M472" s="340">
        <v>0</v>
      </c>
      <c r="N472" s="340">
        <v>0</v>
      </c>
      <c r="O472" s="340">
        <v>0</v>
      </c>
      <c r="P472" s="144">
        <v>0</v>
      </c>
      <c r="Q472" s="341">
        <v>0</v>
      </c>
      <c r="R472" s="342">
        <v>0</v>
      </c>
      <c r="S472" s="340">
        <v>0</v>
      </c>
      <c r="T472" s="340">
        <v>0</v>
      </c>
      <c r="U472" s="340">
        <v>0</v>
      </c>
      <c r="V472" s="340">
        <v>0</v>
      </c>
      <c r="W472" s="340">
        <v>0</v>
      </c>
      <c r="X472" s="343">
        <v>0</v>
      </c>
      <c r="Y472" s="344">
        <f t="shared" si="41"/>
        <v>0</v>
      </c>
      <c r="Z472" s="12">
        <f t="shared" si="41"/>
        <v>0</v>
      </c>
      <c r="AA472" s="12">
        <f t="shared" si="41"/>
        <v>0</v>
      </c>
      <c r="AB472" s="12">
        <f t="shared" si="41"/>
        <v>0</v>
      </c>
      <c r="AC472" s="12">
        <f t="shared" si="41"/>
        <v>0</v>
      </c>
      <c r="AD472" s="15">
        <f t="shared" si="40"/>
        <v>0</v>
      </c>
      <c r="AE472" s="12">
        <f t="shared" si="40"/>
        <v>0</v>
      </c>
      <c r="AF472" s="12">
        <f t="shared" si="42"/>
        <v>0</v>
      </c>
      <c r="AG472" s="12">
        <f t="shared" si="42"/>
        <v>0</v>
      </c>
      <c r="AH472" s="12">
        <f t="shared" si="42"/>
        <v>0</v>
      </c>
      <c r="AI472" s="12">
        <f t="shared" si="42"/>
        <v>0</v>
      </c>
      <c r="AJ472" s="12">
        <f t="shared" si="42"/>
        <v>0</v>
      </c>
      <c r="AK472" s="15">
        <f t="shared" si="38"/>
        <v>0</v>
      </c>
      <c r="AL472" s="343">
        <f t="shared" si="38"/>
        <v>0</v>
      </c>
    </row>
    <row r="473" spans="1:38" s="185" customFormat="1" ht="12.75" customHeight="1" x14ac:dyDescent="0.25">
      <c r="A473" s="348">
        <v>1424</v>
      </c>
      <c r="B473" s="338">
        <v>465</v>
      </c>
      <c r="C473" s="239" t="s">
        <v>1641</v>
      </c>
      <c r="D473" s="247">
        <v>0</v>
      </c>
      <c r="E473" s="138">
        <v>0</v>
      </c>
      <c r="F473" s="138">
        <v>0</v>
      </c>
      <c r="G473" s="138">
        <v>0</v>
      </c>
      <c r="H473" s="138">
        <v>0</v>
      </c>
      <c r="I473" s="138">
        <v>0</v>
      </c>
      <c r="J473" s="339">
        <v>0</v>
      </c>
      <c r="K473" s="339">
        <v>0</v>
      </c>
      <c r="L473" s="340">
        <v>0</v>
      </c>
      <c r="M473" s="340">
        <v>0</v>
      </c>
      <c r="N473" s="340">
        <v>0</v>
      </c>
      <c r="O473" s="340">
        <v>0</v>
      </c>
      <c r="P473" s="144">
        <v>0</v>
      </c>
      <c r="Q473" s="341">
        <v>0</v>
      </c>
      <c r="R473" s="342">
        <v>0</v>
      </c>
      <c r="S473" s="340">
        <v>0</v>
      </c>
      <c r="T473" s="340">
        <v>0</v>
      </c>
      <c r="U473" s="340">
        <v>0</v>
      </c>
      <c r="V473" s="340">
        <v>0</v>
      </c>
      <c r="W473" s="340">
        <v>0</v>
      </c>
      <c r="X473" s="343">
        <v>0</v>
      </c>
      <c r="Y473" s="344">
        <f t="shared" si="41"/>
        <v>0</v>
      </c>
      <c r="Z473" s="12">
        <f t="shared" si="41"/>
        <v>0</v>
      </c>
      <c r="AA473" s="12">
        <f t="shared" si="41"/>
        <v>0</v>
      </c>
      <c r="AB473" s="12">
        <f t="shared" si="41"/>
        <v>0</v>
      </c>
      <c r="AC473" s="12">
        <f t="shared" si="41"/>
        <v>0</v>
      </c>
      <c r="AD473" s="15">
        <f t="shared" si="40"/>
        <v>0</v>
      </c>
      <c r="AE473" s="12">
        <f t="shared" si="40"/>
        <v>0</v>
      </c>
      <c r="AF473" s="12">
        <f t="shared" si="42"/>
        <v>0</v>
      </c>
      <c r="AG473" s="12">
        <f t="shared" si="42"/>
        <v>0</v>
      </c>
      <c r="AH473" s="12">
        <f t="shared" si="42"/>
        <v>0</v>
      </c>
      <c r="AI473" s="12">
        <f t="shared" si="42"/>
        <v>0</v>
      </c>
      <c r="AJ473" s="12">
        <f t="shared" si="42"/>
        <v>0</v>
      </c>
      <c r="AK473" s="15">
        <f t="shared" si="38"/>
        <v>0</v>
      </c>
      <c r="AL473" s="343">
        <f t="shared" si="38"/>
        <v>0</v>
      </c>
    </row>
    <row r="474" spans="1:38" s="185" customFormat="1" ht="12.75" customHeight="1" x14ac:dyDescent="0.25">
      <c r="A474" s="348">
        <v>1425</v>
      </c>
      <c r="B474" s="338">
        <v>466</v>
      </c>
      <c r="C474" s="239" t="s">
        <v>1642</v>
      </c>
      <c r="D474" s="247">
        <v>0</v>
      </c>
      <c r="E474" s="138">
        <v>0</v>
      </c>
      <c r="F474" s="138">
        <v>0</v>
      </c>
      <c r="G474" s="138">
        <v>0</v>
      </c>
      <c r="H474" s="138">
        <v>0</v>
      </c>
      <c r="I474" s="138">
        <v>0</v>
      </c>
      <c r="J474" s="339">
        <v>0</v>
      </c>
      <c r="K474" s="339">
        <v>0</v>
      </c>
      <c r="L474" s="340">
        <v>0</v>
      </c>
      <c r="M474" s="340">
        <v>0</v>
      </c>
      <c r="N474" s="340">
        <v>0</v>
      </c>
      <c r="O474" s="340">
        <v>0</v>
      </c>
      <c r="P474" s="144">
        <v>0</v>
      </c>
      <c r="Q474" s="341">
        <v>0</v>
      </c>
      <c r="R474" s="342">
        <v>0</v>
      </c>
      <c r="S474" s="340">
        <v>0</v>
      </c>
      <c r="T474" s="340">
        <v>0</v>
      </c>
      <c r="U474" s="340">
        <v>0</v>
      </c>
      <c r="V474" s="340">
        <v>0</v>
      </c>
      <c r="W474" s="340">
        <v>0</v>
      </c>
      <c r="X474" s="343">
        <v>0</v>
      </c>
      <c r="Y474" s="344">
        <f t="shared" si="41"/>
        <v>0</v>
      </c>
      <c r="Z474" s="12">
        <f t="shared" si="41"/>
        <v>0</v>
      </c>
      <c r="AA474" s="12">
        <f t="shared" si="41"/>
        <v>0</v>
      </c>
      <c r="AB474" s="12">
        <f t="shared" si="41"/>
        <v>0</v>
      </c>
      <c r="AC474" s="12">
        <f t="shared" si="41"/>
        <v>0</v>
      </c>
      <c r="AD474" s="15">
        <f t="shared" si="40"/>
        <v>0</v>
      </c>
      <c r="AE474" s="12">
        <f t="shared" si="40"/>
        <v>0</v>
      </c>
      <c r="AF474" s="12">
        <f t="shared" si="42"/>
        <v>0</v>
      </c>
      <c r="AG474" s="12">
        <f t="shared" si="42"/>
        <v>0</v>
      </c>
      <c r="AH474" s="12">
        <f t="shared" si="42"/>
        <v>0</v>
      </c>
      <c r="AI474" s="12">
        <f t="shared" si="42"/>
        <v>0</v>
      </c>
      <c r="AJ474" s="12">
        <f t="shared" si="42"/>
        <v>0</v>
      </c>
      <c r="AK474" s="15">
        <f t="shared" si="38"/>
        <v>0</v>
      </c>
      <c r="AL474" s="343">
        <f t="shared" si="38"/>
        <v>0</v>
      </c>
    </row>
    <row r="475" spans="1:38" s="185" customFormat="1" ht="12.75" customHeight="1" x14ac:dyDescent="0.25">
      <c r="A475" s="348">
        <v>1426</v>
      </c>
      <c r="B475" s="338">
        <v>467</v>
      </c>
      <c r="C475" s="239" t="s">
        <v>1643</v>
      </c>
      <c r="D475" s="247">
        <v>0</v>
      </c>
      <c r="E475" s="138">
        <v>0</v>
      </c>
      <c r="F475" s="138">
        <v>0</v>
      </c>
      <c r="G475" s="138">
        <v>0</v>
      </c>
      <c r="H475" s="138">
        <v>0</v>
      </c>
      <c r="I475" s="138">
        <v>0</v>
      </c>
      <c r="J475" s="339">
        <v>0</v>
      </c>
      <c r="K475" s="339">
        <v>0</v>
      </c>
      <c r="L475" s="340">
        <v>0</v>
      </c>
      <c r="M475" s="340">
        <v>0</v>
      </c>
      <c r="N475" s="340">
        <v>0</v>
      </c>
      <c r="O475" s="340">
        <v>0</v>
      </c>
      <c r="P475" s="144">
        <v>0</v>
      </c>
      <c r="Q475" s="341">
        <v>0</v>
      </c>
      <c r="R475" s="342">
        <v>0</v>
      </c>
      <c r="S475" s="340">
        <v>0</v>
      </c>
      <c r="T475" s="340">
        <v>0</v>
      </c>
      <c r="U475" s="340">
        <v>0</v>
      </c>
      <c r="V475" s="340">
        <v>0</v>
      </c>
      <c r="W475" s="340">
        <v>0</v>
      </c>
      <c r="X475" s="343">
        <v>0</v>
      </c>
      <c r="Y475" s="344">
        <f t="shared" si="41"/>
        <v>0</v>
      </c>
      <c r="Z475" s="12">
        <f t="shared" si="41"/>
        <v>0</v>
      </c>
      <c r="AA475" s="12">
        <f t="shared" si="41"/>
        <v>0</v>
      </c>
      <c r="AB475" s="12">
        <f t="shared" si="41"/>
        <v>0</v>
      </c>
      <c r="AC475" s="12">
        <f t="shared" si="41"/>
        <v>0</v>
      </c>
      <c r="AD475" s="15">
        <f t="shared" si="40"/>
        <v>0</v>
      </c>
      <c r="AE475" s="12">
        <f t="shared" si="40"/>
        <v>0</v>
      </c>
      <c r="AF475" s="12">
        <f t="shared" si="42"/>
        <v>0</v>
      </c>
      <c r="AG475" s="12">
        <f t="shared" si="42"/>
        <v>0</v>
      </c>
      <c r="AH475" s="12">
        <f t="shared" si="42"/>
        <v>0</v>
      </c>
      <c r="AI475" s="12">
        <f t="shared" si="42"/>
        <v>0</v>
      </c>
      <c r="AJ475" s="12">
        <f t="shared" si="42"/>
        <v>0</v>
      </c>
      <c r="AK475" s="15">
        <f t="shared" si="38"/>
        <v>0</v>
      </c>
      <c r="AL475" s="343">
        <f t="shared" si="38"/>
        <v>0</v>
      </c>
    </row>
    <row r="476" spans="1:38" s="185" customFormat="1" ht="12.75" customHeight="1" x14ac:dyDescent="0.25">
      <c r="A476" s="348">
        <v>1427</v>
      </c>
      <c r="B476" s="338">
        <v>468</v>
      </c>
      <c r="C476" s="239" t="s">
        <v>1644</v>
      </c>
      <c r="D476" s="247">
        <v>0</v>
      </c>
      <c r="E476" s="138">
        <v>0</v>
      </c>
      <c r="F476" s="138">
        <v>0</v>
      </c>
      <c r="G476" s="138">
        <v>0</v>
      </c>
      <c r="H476" s="138">
        <v>0</v>
      </c>
      <c r="I476" s="138">
        <v>0</v>
      </c>
      <c r="J476" s="339">
        <v>0</v>
      </c>
      <c r="K476" s="339">
        <v>0</v>
      </c>
      <c r="L476" s="340">
        <v>0</v>
      </c>
      <c r="M476" s="340">
        <v>0</v>
      </c>
      <c r="N476" s="340">
        <v>0</v>
      </c>
      <c r="O476" s="340">
        <v>0</v>
      </c>
      <c r="P476" s="144">
        <v>0</v>
      </c>
      <c r="Q476" s="341">
        <v>0</v>
      </c>
      <c r="R476" s="342">
        <v>0</v>
      </c>
      <c r="S476" s="340">
        <v>0</v>
      </c>
      <c r="T476" s="340">
        <v>0</v>
      </c>
      <c r="U476" s="340">
        <v>0</v>
      </c>
      <c r="V476" s="340">
        <v>0</v>
      </c>
      <c r="W476" s="340">
        <v>0</v>
      </c>
      <c r="X476" s="343">
        <v>0</v>
      </c>
      <c r="Y476" s="344">
        <f t="shared" si="41"/>
        <v>0</v>
      </c>
      <c r="Z476" s="12">
        <f t="shared" si="41"/>
        <v>0</v>
      </c>
      <c r="AA476" s="12">
        <f t="shared" si="41"/>
        <v>0</v>
      </c>
      <c r="AB476" s="12">
        <f t="shared" si="41"/>
        <v>0</v>
      </c>
      <c r="AC476" s="12">
        <f t="shared" si="41"/>
        <v>0</v>
      </c>
      <c r="AD476" s="15">
        <f t="shared" si="40"/>
        <v>0</v>
      </c>
      <c r="AE476" s="12">
        <f t="shared" si="40"/>
        <v>0</v>
      </c>
      <c r="AF476" s="12">
        <f t="shared" si="42"/>
        <v>0</v>
      </c>
      <c r="AG476" s="12">
        <f t="shared" si="42"/>
        <v>0</v>
      </c>
      <c r="AH476" s="12">
        <f t="shared" si="42"/>
        <v>0</v>
      </c>
      <c r="AI476" s="12">
        <f t="shared" si="42"/>
        <v>0</v>
      </c>
      <c r="AJ476" s="12">
        <f t="shared" si="42"/>
        <v>0</v>
      </c>
      <c r="AK476" s="15">
        <f t="shared" si="38"/>
        <v>0</v>
      </c>
      <c r="AL476" s="343">
        <f t="shared" si="38"/>
        <v>0</v>
      </c>
    </row>
    <row r="477" spans="1:38" s="185" customFormat="1" ht="12.75" customHeight="1" x14ac:dyDescent="0.25">
      <c r="A477" s="348">
        <v>1428</v>
      </c>
      <c r="B477" s="338">
        <v>469</v>
      </c>
      <c r="C477" s="239" t="s">
        <v>1498</v>
      </c>
      <c r="D477" s="247">
        <v>0</v>
      </c>
      <c r="E477" s="138">
        <v>0</v>
      </c>
      <c r="F477" s="138">
        <v>0</v>
      </c>
      <c r="G477" s="138">
        <v>0</v>
      </c>
      <c r="H477" s="138">
        <v>0</v>
      </c>
      <c r="I477" s="138">
        <v>0</v>
      </c>
      <c r="J477" s="339">
        <v>0</v>
      </c>
      <c r="K477" s="339">
        <v>0</v>
      </c>
      <c r="L477" s="340">
        <v>0</v>
      </c>
      <c r="M477" s="340">
        <v>0</v>
      </c>
      <c r="N477" s="340">
        <v>0</v>
      </c>
      <c r="O477" s="340">
        <v>0</v>
      </c>
      <c r="P477" s="144">
        <v>0</v>
      </c>
      <c r="Q477" s="341">
        <v>0</v>
      </c>
      <c r="R477" s="342">
        <v>0</v>
      </c>
      <c r="S477" s="340">
        <v>0</v>
      </c>
      <c r="T477" s="340">
        <v>0</v>
      </c>
      <c r="U477" s="340">
        <v>0</v>
      </c>
      <c r="V477" s="340">
        <v>0</v>
      </c>
      <c r="W477" s="340">
        <v>0</v>
      </c>
      <c r="X477" s="343">
        <v>0</v>
      </c>
      <c r="Y477" s="344">
        <f t="shared" si="41"/>
        <v>0</v>
      </c>
      <c r="Z477" s="12">
        <f t="shared" si="41"/>
        <v>0</v>
      </c>
      <c r="AA477" s="12">
        <f t="shared" si="41"/>
        <v>0</v>
      </c>
      <c r="AB477" s="12">
        <f t="shared" si="41"/>
        <v>0</v>
      </c>
      <c r="AC477" s="12">
        <f t="shared" si="41"/>
        <v>0</v>
      </c>
      <c r="AD477" s="15">
        <f t="shared" si="40"/>
        <v>0</v>
      </c>
      <c r="AE477" s="12">
        <f t="shared" si="40"/>
        <v>0</v>
      </c>
      <c r="AF477" s="12">
        <f t="shared" si="42"/>
        <v>0</v>
      </c>
      <c r="AG477" s="12">
        <f t="shared" si="42"/>
        <v>0</v>
      </c>
      <c r="AH477" s="12">
        <f t="shared" si="42"/>
        <v>0</v>
      </c>
      <c r="AI477" s="12">
        <f t="shared" si="42"/>
        <v>0</v>
      </c>
      <c r="AJ477" s="12">
        <f t="shared" si="42"/>
        <v>0</v>
      </c>
      <c r="AK477" s="15">
        <f t="shared" si="38"/>
        <v>0</v>
      </c>
      <c r="AL477" s="343">
        <f t="shared" si="38"/>
        <v>0</v>
      </c>
    </row>
    <row r="478" spans="1:38" s="185" customFormat="1" ht="12.75" customHeight="1" x14ac:dyDescent="0.25">
      <c r="A478" s="348">
        <v>1429</v>
      </c>
      <c r="B478" s="338">
        <v>470</v>
      </c>
      <c r="C478" s="239" t="s">
        <v>1645</v>
      </c>
      <c r="D478" s="247">
        <v>0</v>
      </c>
      <c r="E478" s="138">
        <v>0</v>
      </c>
      <c r="F478" s="138">
        <v>0</v>
      </c>
      <c r="G478" s="138">
        <v>0</v>
      </c>
      <c r="H478" s="138">
        <v>0</v>
      </c>
      <c r="I478" s="138">
        <v>0</v>
      </c>
      <c r="J478" s="339">
        <v>0</v>
      </c>
      <c r="K478" s="339">
        <v>0</v>
      </c>
      <c r="L478" s="340">
        <v>0</v>
      </c>
      <c r="M478" s="340">
        <v>0</v>
      </c>
      <c r="N478" s="340">
        <v>0</v>
      </c>
      <c r="O478" s="340">
        <v>0</v>
      </c>
      <c r="P478" s="144">
        <v>0</v>
      </c>
      <c r="Q478" s="341">
        <v>0</v>
      </c>
      <c r="R478" s="342">
        <v>0</v>
      </c>
      <c r="S478" s="340">
        <v>0</v>
      </c>
      <c r="T478" s="340">
        <v>0</v>
      </c>
      <c r="U478" s="340">
        <v>0</v>
      </c>
      <c r="V478" s="340">
        <v>0</v>
      </c>
      <c r="W478" s="340">
        <v>0</v>
      </c>
      <c r="X478" s="343">
        <v>0</v>
      </c>
      <c r="Y478" s="344">
        <f t="shared" si="41"/>
        <v>0</v>
      </c>
      <c r="Z478" s="12">
        <f t="shared" si="41"/>
        <v>0</v>
      </c>
      <c r="AA478" s="12">
        <f t="shared" si="41"/>
        <v>0</v>
      </c>
      <c r="AB478" s="12">
        <f t="shared" si="41"/>
        <v>0</v>
      </c>
      <c r="AC478" s="12">
        <f t="shared" si="41"/>
        <v>0</v>
      </c>
      <c r="AD478" s="15">
        <f t="shared" si="40"/>
        <v>0</v>
      </c>
      <c r="AE478" s="12">
        <f t="shared" si="40"/>
        <v>0</v>
      </c>
      <c r="AF478" s="12">
        <f t="shared" si="42"/>
        <v>0</v>
      </c>
      <c r="AG478" s="12">
        <f t="shared" si="42"/>
        <v>0</v>
      </c>
      <c r="AH478" s="12">
        <f t="shared" si="42"/>
        <v>0</v>
      </c>
      <c r="AI478" s="12">
        <f t="shared" si="42"/>
        <v>0</v>
      </c>
      <c r="AJ478" s="12">
        <f t="shared" si="42"/>
        <v>0</v>
      </c>
      <c r="AK478" s="15">
        <f t="shared" si="38"/>
        <v>0</v>
      </c>
      <c r="AL478" s="343">
        <f t="shared" si="38"/>
        <v>0</v>
      </c>
    </row>
    <row r="479" spans="1:38" s="185" customFormat="1" ht="12.75" customHeight="1" x14ac:dyDescent="0.25">
      <c r="A479" s="348">
        <v>1430</v>
      </c>
      <c r="B479" s="338">
        <v>471</v>
      </c>
      <c r="C479" s="239" t="s">
        <v>1646</v>
      </c>
      <c r="D479" s="247">
        <v>0</v>
      </c>
      <c r="E479" s="138">
        <v>0</v>
      </c>
      <c r="F479" s="138">
        <v>0</v>
      </c>
      <c r="G479" s="138">
        <v>0</v>
      </c>
      <c r="H479" s="138">
        <v>0</v>
      </c>
      <c r="I479" s="138">
        <v>0</v>
      </c>
      <c r="J479" s="339">
        <v>0</v>
      </c>
      <c r="K479" s="339">
        <v>0</v>
      </c>
      <c r="L479" s="340">
        <v>0</v>
      </c>
      <c r="M479" s="340">
        <v>0</v>
      </c>
      <c r="N479" s="340">
        <v>0</v>
      </c>
      <c r="O479" s="340">
        <v>0</v>
      </c>
      <c r="P479" s="144">
        <v>0</v>
      </c>
      <c r="Q479" s="341">
        <v>0</v>
      </c>
      <c r="R479" s="342">
        <v>0</v>
      </c>
      <c r="S479" s="340">
        <v>0</v>
      </c>
      <c r="T479" s="340">
        <v>0</v>
      </c>
      <c r="U479" s="340">
        <v>0</v>
      </c>
      <c r="V479" s="340">
        <v>0</v>
      </c>
      <c r="W479" s="340">
        <v>0</v>
      </c>
      <c r="X479" s="343">
        <v>0</v>
      </c>
      <c r="Y479" s="344">
        <f t="shared" si="41"/>
        <v>0</v>
      </c>
      <c r="Z479" s="12">
        <f t="shared" si="41"/>
        <v>0</v>
      </c>
      <c r="AA479" s="12">
        <f t="shared" si="41"/>
        <v>0</v>
      </c>
      <c r="AB479" s="12">
        <f t="shared" si="41"/>
        <v>0</v>
      </c>
      <c r="AC479" s="12">
        <f t="shared" si="41"/>
        <v>0</v>
      </c>
      <c r="AD479" s="15">
        <f t="shared" si="40"/>
        <v>0</v>
      </c>
      <c r="AE479" s="12">
        <f t="shared" si="40"/>
        <v>0</v>
      </c>
      <c r="AF479" s="12">
        <f t="shared" si="42"/>
        <v>0</v>
      </c>
      <c r="AG479" s="12">
        <f t="shared" si="42"/>
        <v>0</v>
      </c>
      <c r="AH479" s="12">
        <f t="shared" si="42"/>
        <v>0</v>
      </c>
      <c r="AI479" s="12">
        <f t="shared" si="42"/>
        <v>0</v>
      </c>
      <c r="AJ479" s="12">
        <f t="shared" si="42"/>
        <v>0</v>
      </c>
      <c r="AK479" s="15">
        <f t="shared" si="38"/>
        <v>0</v>
      </c>
      <c r="AL479" s="343">
        <f t="shared" si="38"/>
        <v>0</v>
      </c>
    </row>
    <row r="480" spans="1:38" s="185" customFormat="1" ht="12.75" customHeight="1" x14ac:dyDescent="0.25">
      <c r="A480" s="348">
        <v>1431</v>
      </c>
      <c r="B480" s="338">
        <v>472</v>
      </c>
      <c r="C480" s="239" t="s">
        <v>1647</v>
      </c>
      <c r="D480" s="247">
        <v>0</v>
      </c>
      <c r="E480" s="138">
        <v>0</v>
      </c>
      <c r="F480" s="138">
        <v>0</v>
      </c>
      <c r="G480" s="138">
        <v>0</v>
      </c>
      <c r="H480" s="138">
        <v>0</v>
      </c>
      <c r="I480" s="138">
        <v>0</v>
      </c>
      <c r="J480" s="339">
        <v>0</v>
      </c>
      <c r="K480" s="339">
        <v>0</v>
      </c>
      <c r="L480" s="340">
        <v>0</v>
      </c>
      <c r="M480" s="340">
        <v>0</v>
      </c>
      <c r="N480" s="340">
        <v>0</v>
      </c>
      <c r="O480" s="340">
        <v>0</v>
      </c>
      <c r="P480" s="144">
        <v>0</v>
      </c>
      <c r="Q480" s="341">
        <v>0</v>
      </c>
      <c r="R480" s="342">
        <v>0</v>
      </c>
      <c r="S480" s="340">
        <v>0</v>
      </c>
      <c r="T480" s="340">
        <v>0</v>
      </c>
      <c r="U480" s="340">
        <v>0</v>
      </c>
      <c r="V480" s="340">
        <v>0</v>
      </c>
      <c r="W480" s="340">
        <v>0</v>
      </c>
      <c r="X480" s="343">
        <v>0</v>
      </c>
      <c r="Y480" s="344">
        <f t="shared" si="41"/>
        <v>0</v>
      </c>
      <c r="Z480" s="12">
        <f t="shared" si="41"/>
        <v>0</v>
      </c>
      <c r="AA480" s="12">
        <f t="shared" si="41"/>
        <v>0</v>
      </c>
      <c r="AB480" s="12">
        <f t="shared" si="41"/>
        <v>0</v>
      </c>
      <c r="AC480" s="12">
        <f t="shared" si="41"/>
        <v>0</v>
      </c>
      <c r="AD480" s="15">
        <f t="shared" si="40"/>
        <v>0</v>
      </c>
      <c r="AE480" s="12">
        <f t="shared" si="40"/>
        <v>0</v>
      </c>
      <c r="AF480" s="12">
        <f t="shared" si="42"/>
        <v>0</v>
      </c>
      <c r="AG480" s="12">
        <f t="shared" si="42"/>
        <v>0</v>
      </c>
      <c r="AH480" s="12">
        <f t="shared" si="42"/>
        <v>0</v>
      </c>
      <c r="AI480" s="12">
        <f t="shared" si="42"/>
        <v>0</v>
      </c>
      <c r="AJ480" s="12">
        <f t="shared" si="42"/>
        <v>0</v>
      </c>
      <c r="AK480" s="15">
        <f t="shared" si="38"/>
        <v>0</v>
      </c>
      <c r="AL480" s="343">
        <f t="shared" si="38"/>
        <v>0</v>
      </c>
    </row>
    <row r="481" spans="1:38" s="185" customFormat="1" ht="12.75" customHeight="1" x14ac:dyDescent="0.25">
      <c r="A481" s="348">
        <v>1432</v>
      </c>
      <c r="B481" s="338">
        <v>473</v>
      </c>
      <c r="C481" s="239" t="s">
        <v>1648</v>
      </c>
      <c r="D481" s="247">
        <v>0</v>
      </c>
      <c r="E481" s="138">
        <v>0</v>
      </c>
      <c r="F481" s="138">
        <v>0</v>
      </c>
      <c r="G481" s="138">
        <v>0</v>
      </c>
      <c r="H481" s="138">
        <v>0</v>
      </c>
      <c r="I481" s="138">
        <v>0</v>
      </c>
      <c r="J481" s="339">
        <v>0</v>
      </c>
      <c r="K481" s="339">
        <v>0</v>
      </c>
      <c r="L481" s="340">
        <v>0</v>
      </c>
      <c r="M481" s="340">
        <v>0</v>
      </c>
      <c r="N481" s="340">
        <v>0</v>
      </c>
      <c r="O481" s="340">
        <v>0</v>
      </c>
      <c r="P481" s="144">
        <v>0</v>
      </c>
      <c r="Q481" s="341">
        <v>0</v>
      </c>
      <c r="R481" s="342">
        <v>0</v>
      </c>
      <c r="S481" s="340">
        <v>0</v>
      </c>
      <c r="T481" s="340">
        <v>0</v>
      </c>
      <c r="U481" s="340">
        <v>0</v>
      </c>
      <c r="V481" s="340">
        <v>0</v>
      </c>
      <c r="W481" s="340">
        <v>0</v>
      </c>
      <c r="X481" s="343">
        <v>0</v>
      </c>
      <c r="Y481" s="344">
        <f t="shared" si="41"/>
        <v>0</v>
      </c>
      <c r="Z481" s="12">
        <f t="shared" si="41"/>
        <v>0</v>
      </c>
      <c r="AA481" s="12">
        <f t="shared" si="41"/>
        <v>0</v>
      </c>
      <c r="AB481" s="12">
        <f t="shared" si="41"/>
        <v>0</v>
      </c>
      <c r="AC481" s="12">
        <f t="shared" si="41"/>
        <v>0</v>
      </c>
      <c r="AD481" s="15">
        <f t="shared" si="40"/>
        <v>0</v>
      </c>
      <c r="AE481" s="12">
        <f t="shared" si="40"/>
        <v>0</v>
      </c>
      <c r="AF481" s="12">
        <f t="shared" si="42"/>
        <v>0</v>
      </c>
      <c r="AG481" s="12">
        <f t="shared" si="42"/>
        <v>0</v>
      </c>
      <c r="AH481" s="12">
        <f t="shared" si="42"/>
        <v>0</v>
      </c>
      <c r="AI481" s="12">
        <f t="shared" si="42"/>
        <v>0</v>
      </c>
      <c r="AJ481" s="12">
        <f t="shared" si="42"/>
        <v>0</v>
      </c>
      <c r="AK481" s="15">
        <f t="shared" si="38"/>
        <v>0</v>
      </c>
      <c r="AL481" s="343">
        <f t="shared" si="38"/>
        <v>0</v>
      </c>
    </row>
    <row r="482" spans="1:38" s="185" customFormat="1" ht="12.75" customHeight="1" x14ac:dyDescent="0.25">
      <c r="A482" s="348">
        <v>1444</v>
      </c>
      <c r="B482" s="338">
        <v>474</v>
      </c>
      <c r="C482" s="239" t="s">
        <v>1639</v>
      </c>
      <c r="D482" s="247">
        <v>51.3</v>
      </c>
      <c r="E482" s="138">
        <v>0</v>
      </c>
      <c r="F482" s="138">
        <v>0</v>
      </c>
      <c r="G482" s="138">
        <v>0</v>
      </c>
      <c r="H482" s="138">
        <v>0</v>
      </c>
      <c r="I482" s="138">
        <v>51.3</v>
      </c>
      <c r="J482" s="339">
        <v>0</v>
      </c>
      <c r="K482" s="339">
        <v>51.3</v>
      </c>
      <c r="L482" s="340">
        <v>0</v>
      </c>
      <c r="M482" s="340">
        <v>0</v>
      </c>
      <c r="N482" s="340">
        <v>0</v>
      </c>
      <c r="O482" s="340">
        <v>0</v>
      </c>
      <c r="P482" s="144">
        <v>51.3</v>
      </c>
      <c r="Q482" s="341">
        <v>0</v>
      </c>
      <c r="R482" s="342">
        <v>51.3</v>
      </c>
      <c r="S482" s="340">
        <v>0</v>
      </c>
      <c r="T482" s="340">
        <v>0</v>
      </c>
      <c r="U482" s="340">
        <v>0</v>
      </c>
      <c r="V482" s="340">
        <v>0</v>
      </c>
      <c r="W482" s="340">
        <v>51.3</v>
      </c>
      <c r="X482" s="343">
        <v>0</v>
      </c>
      <c r="Y482" s="344">
        <f t="shared" si="41"/>
        <v>0</v>
      </c>
      <c r="Z482" s="12">
        <f t="shared" si="41"/>
        <v>0</v>
      </c>
      <c r="AA482" s="12">
        <f t="shared" si="41"/>
        <v>0</v>
      </c>
      <c r="AB482" s="12">
        <f t="shared" si="41"/>
        <v>0</v>
      </c>
      <c r="AC482" s="12">
        <f t="shared" si="41"/>
        <v>0</v>
      </c>
      <c r="AD482" s="15">
        <f t="shared" si="40"/>
        <v>0</v>
      </c>
      <c r="AE482" s="12">
        <f t="shared" si="40"/>
        <v>0</v>
      </c>
      <c r="AF482" s="12">
        <f t="shared" si="42"/>
        <v>100</v>
      </c>
      <c r="AG482" s="12">
        <f t="shared" si="42"/>
        <v>0</v>
      </c>
      <c r="AH482" s="12">
        <f t="shared" si="42"/>
        <v>0</v>
      </c>
      <c r="AI482" s="12">
        <f t="shared" si="42"/>
        <v>0</v>
      </c>
      <c r="AJ482" s="12">
        <f t="shared" si="42"/>
        <v>0</v>
      </c>
      <c r="AK482" s="15">
        <f t="shared" si="38"/>
        <v>100</v>
      </c>
      <c r="AL482" s="343">
        <f t="shared" si="38"/>
        <v>0</v>
      </c>
    </row>
    <row r="483" spans="1:38" s="185" customFormat="1" ht="12.75" customHeight="1" x14ac:dyDescent="0.25">
      <c r="A483" s="348">
        <v>1433</v>
      </c>
      <c r="B483" s="338">
        <v>475</v>
      </c>
      <c r="C483" s="239" t="s">
        <v>1649</v>
      </c>
      <c r="D483" s="247">
        <v>0</v>
      </c>
      <c r="E483" s="138">
        <v>0</v>
      </c>
      <c r="F483" s="138">
        <v>0</v>
      </c>
      <c r="G483" s="138">
        <v>0</v>
      </c>
      <c r="H483" s="138">
        <v>0</v>
      </c>
      <c r="I483" s="138">
        <v>0</v>
      </c>
      <c r="J483" s="339">
        <v>0</v>
      </c>
      <c r="K483" s="339">
        <v>0</v>
      </c>
      <c r="L483" s="340">
        <v>0</v>
      </c>
      <c r="M483" s="340">
        <v>0</v>
      </c>
      <c r="N483" s="340">
        <v>0</v>
      </c>
      <c r="O483" s="340">
        <v>0</v>
      </c>
      <c r="P483" s="144">
        <v>0</v>
      </c>
      <c r="Q483" s="341">
        <v>0</v>
      </c>
      <c r="R483" s="342">
        <v>0</v>
      </c>
      <c r="S483" s="340">
        <v>0</v>
      </c>
      <c r="T483" s="340">
        <v>0</v>
      </c>
      <c r="U483" s="340">
        <v>0</v>
      </c>
      <c r="V483" s="340">
        <v>0</v>
      </c>
      <c r="W483" s="340">
        <v>0</v>
      </c>
      <c r="X483" s="343">
        <v>0</v>
      </c>
      <c r="Y483" s="344">
        <f t="shared" si="41"/>
        <v>0</v>
      </c>
      <c r="Z483" s="12">
        <f t="shared" si="41"/>
        <v>0</v>
      </c>
      <c r="AA483" s="12">
        <f t="shared" si="41"/>
        <v>0</v>
      </c>
      <c r="AB483" s="12">
        <f t="shared" si="41"/>
        <v>0</v>
      </c>
      <c r="AC483" s="12">
        <f t="shared" si="41"/>
        <v>0</v>
      </c>
      <c r="AD483" s="15">
        <f t="shared" si="40"/>
        <v>0</v>
      </c>
      <c r="AE483" s="12">
        <f t="shared" si="40"/>
        <v>0</v>
      </c>
      <c r="AF483" s="12">
        <f t="shared" si="42"/>
        <v>0</v>
      </c>
      <c r="AG483" s="12">
        <f t="shared" si="42"/>
        <v>0</v>
      </c>
      <c r="AH483" s="12">
        <f t="shared" si="42"/>
        <v>0</v>
      </c>
      <c r="AI483" s="12">
        <f t="shared" si="42"/>
        <v>0</v>
      </c>
      <c r="AJ483" s="12">
        <f t="shared" si="42"/>
        <v>0</v>
      </c>
      <c r="AK483" s="15">
        <f t="shared" si="38"/>
        <v>0</v>
      </c>
      <c r="AL483" s="343">
        <f t="shared" si="38"/>
        <v>0</v>
      </c>
    </row>
    <row r="484" spans="1:38" s="185" customFormat="1" ht="12.75" customHeight="1" x14ac:dyDescent="0.25">
      <c r="A484" s="348">
        <v>1434</v>
      </c>
      <c r="B484" s="338">
        <v>476</v>
      </c>
      <c r="C484" s="239" t="s">
        <v>1650</v>
      </c>
      <c r="D484" s="247">
        <v>0</v>
      </c>
      <c r="E484" s="138">
        <v>0</v>
      </c>
      <c r="F484" s="138">
        <v>0</v>
      </c>
      <c r="G484" s="138">
        <v>0</v>
      </c>
      <c r="H484" s="138">
        <v>0</v>
      </c>
      <c r="I484" s="138">
        <v>0</v>
      </c>
      <c r="J484" s="339">
        <v>0</v>
      </c>
      <c r="K484" s="339">
        <v>0</v>
      </c>
      <c r="L484" s="340">
        <v>0</v>
      </c>
      <c r="M484" s="340">
        <v>0</v>
      </c>
      <c r="N484" s="340">
        <v>0</v>
      </c>
      <c r="O484" s="340">
        <v>0</v>
      </c>
      <c r="P484" s="144">
        <v>0</v>
      </c>
      <c r="Q484" s="341">
        <v>0</v>
      </c>
      <c r="R484" s="342">
        <v>0</v>
      </c>
      <c r="S484" s="340">
        <v>0</v>
      </c>
      <c r="T484" s="340">
        <v>0</v>
      </c>
      <c r="U484" s="340">
        <v>0</v>
      </c>
      <c r="V484" s="340">
        <v>0</v>
      </c>
      <c r="W484" s="340">
        <v>0</v>
      </c>
      <c r="X484" s="343">
        <v>0</v>
      </c>
      <c r="Y484" s="344">
        <f t="shared" si="41"/>
        <v>0</v>
      </c>
      <c r="Z484" s="12">
        <f t="shared" si="41"/>
        <v>0</v>
      </c>
      <c r="AA484" s="12">
        <f t="shared" si="41"/>
        <v>0</v>
      </c>
      <c r="AB484" s="12">
        <f t="shared" si="41"/>
        <v>0</v>
      </c>
      <c r="AC484" s="12">
        <f t="shared" si="41"/>
        <v>0</v>
      </c>
      <c r="AD484" s="15">
        <f t="shared" si="40"/>
        <v>0</v>
      </c>
      <c r="AE484" s="12">
        <f t="shared" si="40"/>
        <v>0</v>
      </c>
      <c r="AF484" s="12">
        <f t="shared" si="42"/>
        <v>0</v>
      </c>
      <c r="AG484" s="12">
        <f t="shared" si="42"/>
        <v>0</v>
      </c>
      <c r="AH484" s="12">
        <f t="shared" si="42"/>
        <v>0</v>
      </c>
      <c r="AI484" s="12">
        <f t="shared" si="42"/>
        <v>0</v>
      </c>
      <c r="AJ484" s="12">
        <f t="shared" si="42"/>
        <v>0</v>
      </c>
      <c r="AK484" s="15">
        <f t="shared" si="38"/>
        <v>0</v>
      </c>
      <c r="AL484" s="343">
        <f t="shared" si="38"/>
        <v>0</v>
      </c>
    </row>
    <row r="485" spans="1:38" s="185" customFormat="1" ht="12.75" customHeight="1" x14ac:dyDescent="0.25">
      <c r="A485" s="348">
        <v>1436</v>
      </c>
      <c r="B485" s="338">
        <v>477</v>
      </c>
      <c r="C485" s="239" t="s">
        <v>1651</v>
      </c>
      <c r="D485" s="247">
        <v>0</v>
      </c>
      <c r="E485" s="138">
        <v>0</v>
      </c>
      <c r="F485" s="138">
        <v>0</v>
      </c>
      <c r="G485" s="138">
        <v>0</v>
      </c>
      <c r="H485" s="138">
        <v>0</v>
      </c>
      <c r="I485" s="138">
        <v>0</v>
      </c>
      <c r="J485" s="339">
        <v>0</v>
      </c>
      <c r="K485" s="339">
        <v>0</v>
      </c>
      <c r="L485" s="340">
        <v>0</v>
      </c>
      <c r="M485" s="340">
        <v>0</v>
      </c>
      <c r="N485" s="340">
        <v>0</v>
      </c>
      <c r="O485" s="340">
        <v>0</v>
      </c>
      <c r="P485" s="144">
        <v>0</v>
      </c>
      <c r="Q485" s="341">
        <v>0</v>
      </c>
      <c r="R485" s="342">
        <v>0</v>
      </c>
      <c r="S485" s="340">
        <v>0</v>
      </c>
      <c r="T485" s="340">
        <v>0</v>
      </c>
      <c r="U485" s="340">
        <v>0</v>
      </c>
      <c r="V485" s="340">
        <v>0</v>
      </c>
      <c r="W485" s="340">
        <v>0</v>
      </c>
      <c r="X485" s="343">
        <v>0</v>
      </c>
      <c r="Y485" s="344">
        <f t="shared" si="41"/>
        <v>0</v>
      </c>
      <c r="Z485" s="12">
        <f t="shared" si="41"/>
        <v>0</v>
      </c>
      <c r="AA485" s="12">
        <f t="shared" si="41"/>
        <v>0</v>
      </c>
      <c r="AB485" s="12">
        <f t="shared" si="41"/>
        <v>0</v>
      </c>
      <c r="AC485" s="12">
        <f t="shared" si="41"/>
        <v>0</v>
      </c>
      <c r="AD485" s="15">
        <f t="shared" si="40"/>
        <v>0</v>
      </c>
      <c r="AE485" s="12">
        <f t="shared" si="40"/>
        <v>0</v>
      </c>
      <c r="AF485" s="12">
        <f t="shared" si="42"/>
        <v>0</v>
      </c>
      <c r="AG485" s="12">
        <f t="shared" si="42"/>
        <v>0</v>
      </c>
      <c r="AH485" s="12">
        <f t="shared" si="42"/>
        <v>0</v>
      </c>
      <c r="AI485" s="12">
        <f t="shared" si="42"/>
        <v>0</v>
      </c>
      <c r="AJ485" s="12">
        <f t="shared" si="42"/>
        <v>0</v>
      </c>
      <c r="AK485" s="15">
        <f t="shared" si="38"/>
        <v>0</v>
      </c>
      <c r="AL485" s="343">
        <f t="shared" si="38"/>
        <v>0</v>
      </c>
    </row>
    <row r="486" spans="1:38" s="185" customFormat="1" ht="12.75" customHeight="1" x14ac:dyDescent="0.25">
      <c r="A486" s="348">
        <v>1435</v>
      </c>
      <c r="B486" s="338">
        <v>478</v>
      </c>
      <c r="C486" s="239" t="s">
        <v>1652</v>
      </c>
      <c r="D486" s="247">
        <v>0</v>
      </c>
      <c r="E486" s="138">
        <v>0</v>
      </c>
      <c r="F486" s="138">
        <v>0</v>
      </c>
      <c r="G486" s="138">
        <v>0</v>
      </c>
      <c r="H486" s="138">
        <v>0</v>
      </c>
      <c r="I486" s="138">
        <v>0</v>
      </c>
      <c r="J486" s="339">
        <v>0</v>
      </c>
      <c r="K486" s="339">
        <v>0</v>
      </c>
      <c r="L486" s="340">
        <v>0</v>
      </c>
      <c r="M486" s="340">
        <v>0</v>
      </c>
      <c r="N486" s="340">
        <v>0</v>
      </c>
      <c r="O486" s="340">
        <v>0</v>
      </c>
      <c r="P486" s="144">
        <v>0</v>
      </c>
      <c r="Q486" s="341">
        <v>0</v>
      </c>
      <c r="R486" s="342">
        <v>0</v>
      </c>
      <c r="S486" s="340">
        <v>0</v>
      </c>
      <c r="T486" s="340">
        <v>0</v>
      </c>
      <c r="U486" s="340">
        <v>0</v>
      </c>
      <c r="V486" s="340">
        <v>0</v>
      </c>
      <c r="W486" s="340">
        <v>0</v>
      </c>
      <c r="X486" s="343">
        <v>0</v>
      </c>
      <c r="Y486" s="344">
        <f t="shared" si="41"/>
        <v>0</v>
      </c>
      <c r="Z486" s="12">
        <f t="shared" si="41"/>
        <v>0</v>
      </c>
      <c r="AA486" s="12">
        <f t="shared" si="41"/>
        <v>0</v>
      </c>
      <c r="AB486" s="12">
        <f t="shared" si="41"/>
        <v>0</v>
      </c>
      <c r="AC486" s="12">
        <f t="shared" si="41"/>
        <v>0</v>
      </c>
      <c r="AD486" s="15">
        <f t="shared" si="40"/>
        <v>0</v>
      </c>
      <c r="AE486" s="12">
        <f t="shared" si="40"/>
        <v>0</v>
      </c>
      <c r="AF486" s="12">
        <f t="shared" si="42"/>
        <v>0</v>
      </c>
      <c r="AG486" s="12">
        <f t="shared" si="42"/>
        <v>0</v>
      </c>
      <c r="AH486" s="12">
        <f t="shared" si="42"/>
        <v>0</v>
      </c>
      <c r="AI486" s="12">
        <f t="shared" si="42"/>
        <v>0</v>
      </c>
      <c r="AJ486" s="12">
        <f t="shared" si="42"/>
        <v>0</v>
      </c>
      <c r="AK486" s="15">
        <f t="shared" si="38"/>
        <v>0</v>
      </c>
      <c r="AL486" s="343">
        <f t="shared" si="38"/>
        <v>0</v>
      </c>
    </row>
    <row r="487" spans="1:38" s="185" customFormat="1" ht="12.75" customHeight="1" x14ac:dyDescent="0.25">
      <c r="A487" s="348">
        <v>1437</v>
      </c>
      <c r="B487" s="338">
        <v>479</v>
      </c>
      <c r="C487" s="239" t="s">
        <v>1653</v>
      </c>
      <c r="D487" s="247">
        <v>0</v>
      </c>
      <c r="E487" s="138">
        <v>0</v>
      </c>
      <c r="F487" s="138">
        <v>0</v>
      </c>
      <c r="G487" s="138">
        <v>0</v>
      </c>
      <c r="H487" s="138">
        <v>0</v>
      </c>
      <c r="I487" s="138">
        <v>0</v>
      </c>
      <c r="J487" s="339">
        <v>0</v>
      </c>
      <c r="K487" s="339">
        <v>0</v>
      </c>
      <c r="L487" s="340">
        <v>0</v>
      </c>
      <c r="M487" s="340">
        <v>0</v>
      </c>
      <c r="N487" s="340">
        <v>0</v>
      </c>
      <c r="O487" s="340">
        <v>0</v>
      </c>
      <c r="P487" s="144">
        <v>0</v>
      </c>
      <c r="Q487" s="341">
        <v>0</v>
      </c>
      <c r="R487" s="342">
        <v>0</v>
      </c>
      <c r="S487" s="340">
        <v>0</v>
      </c>
      <c r="T487" s="340">
        <v>0</v>
      </c>
      <c r="U487" s="340">
        <v>0</v>
      </c>
      <c r="V487" s="340">
        <v>0</v>
      </c>
      <c r="W487" s="340">
        <v>0</v>
      </c>
      <c r="X487" s="343">
        <v>0</v>
      </c>
      <c r="Y487" s="344">
        <f t="shared" si="41"/>
        <v>0</v>
      </c>
      <c r="Z487" s="12">
        <f t="shared" si="41"/>
        <v>0</v>
      </c>
      <c r="AA487" s="12">
        <f t="shared" si="41"/>
        <v>0</v>
      </c>
      <c r="AB487" s="12">
        <f t="shared" si="41"/>
        <v>0</v>
      </c>
      <c r="AC487" s="12">
        <f t="shared" si="41"/>
        <v>0</v>
      </c>
      <c r="AD487" s="15">
        <f t="shared" si="40"/>
        <v>0</v>
      </c>
      <c r="AE487" s="12">
        <f t="shared" si="40"/>
        <v>0</v>
      </c>
      <c r="AF487" s="12">
        <f t="shared" si="42"/>
        <v>0</v>
      </c>
      <c r="AG487" s="12">
        <f t="shared" si="42"/>
        <v>0</v>
      </c>
      <c r="AH487" s="12">
        <f t="shared" si="42"/>
        <v>0</v>
      </c>
      <c r="AI487" s="12">
        <f t="shared" si="42"/>
        <v>0</v>
      </c>
      <c r="AJ487" s="12">
        <f t="shared" si="42"/>
        <v>0</v>
      </c>
      <c r="AK487" s="15">
        <f t="shared" si="38"/>
        <v>0</v>
      </c>
      <c r="AL487" s="343">
        <f t="shared" si="38"/>
        <v>0</v>
      </c>
    </row>
    <row r="488" spans="1:38" s="185" customFormat="1" ht="12.75" customHeight="1" x14ac:dyDescent="0.25">
      <c r="A488" s="348">
        <v>1438</v>
      </c>
      <c r="B488" s="338">
        <v>480</v>
      </c>
      <c r="C488" s="239" t="s">
        <v>1622</v>
      </c>
      <c r="D488" s="247">
        <v>0</v>
      </c>
      <c r="E488" s="138">
        <v>0</v>
      </c>
      <c r="F488" s="138">
        <v>0</v>
      </c>
      <c r="G488" s="138">
        <v>0</v>
      </c>
      <c r="H488" s="138">
        <v>0</v>
      </c>
      <c r="I488" s="138">
        <v>0</v>
      </c>
      <c r="J488" s="339">
        <v>0</v>
      </c>
      <c r="K488" s="339">
        <v>0</v>
      </c>
      <c r="L488" s="340">
        <v>0</v>
      </c>
      <c r="M488" s="340">
        <v>0</v>
      </c>
      <c r="N488" s="340">
        <v>0</v>
      </c>
      <c r="O488" s="340">
        <v>0</v>
      </c>
      <c r="P488" s="144">
        <v>0</v>
      </c>
      <c r="Q488" s="341">
        <v>0</v>
      </c>
      <c r="R488" s="342">
        <v>0</v>
      </c>
      <c r="S488" s="340">
        <v>0</v>
      </c>
      <c r="T488" s="340">
        <v>0</v>
      </c>
      <c r="U488" s="340">
        <v>0</v>
      </c>
      <c r="V488" s="340">
        <v>0</v>
      </c>
      <c r="W488" s="340">
        <v>0</v>
      </c>
      <c r="X488" s="343">
        <v>0</v>
      </c>
      <c r="Y488" s="344">
        <f t="shared" si="41"/>
        <v>0</v>
      </c>
      <c r="Z488" s="12">
        <f t="shared" si="41"/>
        <v>0</v>
      </c>
      <c r="AA488" s="12">
        <f t="shared" si="41"/>
        <v>0</v>
      </c>
      <c r="AB488" s="12">
        <f t="shared" si="41"/>
        <v>0</v>
      </c>
      <c r="AC488" s="12">
        <f t="shared" si="41"/>
        <v>0</v>
      </c>
      <c r="AD488" s="15">
        <f t="shared" si="40"/>
        <v>0</v>
      </c>
      <c r="AE488" s="12">
        <f t="shared" si="40"/>
        <v>0</v>
      </c>
      <c r="AF488" s="12">
        <f t="shared" si="42"/>
        <v>0</v>
      </c>
      <c r="AG488" s="12">
        <f t="shared" si="42"/>
        <v>0</v>
      </c>
      <c r="AH488" s="12">
        <f t="shared" si="42"/>
        <v>0</v>
      </c>
      <c r="AI488" s="12">
        <f t="shared" si="42"/>
        <v>0</v>
      </c>
      <c r="AJ488" s="12">
        <f t="shared" si="42"/>
        <v>0</v>
      </c>
      <c r="AK488" s="15">
        <f t="shared" si="38"/>
        <v>0</v>
      </c>
      <c r="AL488" s="343">
        <f t="shared" si="38"/>
        <v>0</v>
      </c>
    </row>
    <row r="489" spans="1:38" s="185" customFormat="1" ht="12.75" customHeight="1" x14ac:dyDescent="0.25">
      <c r="A489" s="348">
        <v>1439</v>
      </c>
      <c r="B489" s="338">
        <v>481</v>
      </c>
      <c r="C489" s="239" t="s">
        <v>1654</v>
      </c>
      <c r="D489" s="247">
        <v>0</v>
      </c>
      <c r="E489" s="138">
        <v>0</v>
      </c>
      <c r="F489" s="138">
        <v>0</v>
      </c>
      <c r="G489" s="138">
        <v>0</v>
      </c>
      <c r="H489" s="138">
        <v>0</v>
      </c>
      <c r="I489" s="138">
        <v>0</v>
      </c>
      <c r="J489" s="339">
        <v>0</v>
      </c>
      <c r="K489" s="339">
        <v>0</v>
      </c>
      <c r="L489" s="340">
        <v>0</v>
      </c>
      <c r="M489" s="340">
        <v>0</v>
      </c>
      <c r="N489" s="340">
        <v>0</v>
      </c>
      <c r="O489" s="340">
        <v>0</v>
      </c>
      <c r="P489" s="144">
        <v>0</v>
      </c>
      <c r="Q489" s="341">
        <v>0</v>
      </c>
      <c r="R489" s="342">
        <v>0</v>
      </c>
      <c r="S489" s="340">
        <v>0</v>
      </c>
      <c r="T489" s="340">
        <v>0</v>
      </c>
      <c r="U489" s="340">
        <v>0</v>
      </c>
      <c r="V489" s="340">
        <v>0</v>
      </c>
      <c r="W489" s="340">
        <v>0</v>
      </c>
      <c r="X489" s="343">
        <v>0</v>
      </c>
      <c r="Y489" s="344">
        <f t="shared" si="41"/>
        <v>0</v>
      </c>
      <c r="Z489" s="12">
        <f t="shared" si="41"/>
        <v>0</v>
      </c>
      <c r="AA489" s="12">
        <f t="shared" si="41"/>
        <v>0</v>
      </c>
      <c r="AB489" s="12">
        <f t="shared" si="41"/>
        <v>0</v>
      </c>
      <c r="AC489" s="12">
        <f t="shared" si="41"/>
        <v>0</v>
      </c>
      <c r="AD489" s="15">
        <f t="shared" si="40"/>
        <v>0</v>
      </c>
      <c r="AE489" s="12">
        <f t="shared" si="40"/>
        <v>0</v>
      </c>
      <c r="AF489" s="12">
        <f t="shared" si="42"/>
        <v>0</v>
      </c>
      <c r="AG489" s="12">
        <f t="shared" si="42"/>
        <v>0</v>
      </c>
      <c r="AH489" s="12">
        <f t="shared" si="42"/>
        <v>0</v>
      </c>
      <c r="AI489" s="12">
        <f t="shared" si="42"/>
        <v>0</v>
      </c>
      <c r="AJ489" s="12">
        <f t="shared" si="42"/>
        <v>0</v>
      </c>
      <c r="AK489" s="15">
        <f t="shared" si="38"/>
        <v>0</v>
      </c>
      <c r="AL489" s="343">
        <f t="shared" si="38"/>
        <v>0</v>
      </c>
    </row>
    <row r="490" spans="1:38" s="185" customFormat="1" ht="12.75" customHeight="1" x14ac:dyDescent="0.25">
      <c r="A490" s="348">
        <v>1440</v>
      </c>
      <c r="B490" s="338">
        <v>482</v>
      </c>
      <c r="C490" s="239" t="s">
        <v>1655</v>
      </c>
      <c r="D490" s="247">
        <v>0</v>
      </c>
      <c r="E490" s="138">
        <v>0</v>
      </c>
      <c r="F490" s="138">
        <v>0</v>
      </c>
      <c r="G490" s="138">
        <v>0</v>
      </c>
      <c r="H490" s="138">
        <v>0</v>
      </c>
      <c r="I490" s="138">
        <v>0</v>
      </c>
      <c r="J490" s="339">
        <v>0</v>
      </c>
      <c r="K490" s="339">
        <v>0</v>
      </c>
      <c r="L490" s="340">
        <v>0</v>
      </c>
      <c r="M490" s="340">
        <v>0</v>
      </c>
      <c r="N490" s="340">
        <v>0</v>
      </c>
      <c r="O490" s="340">
        <v>0</v>
      </c>
      <c r="P490" s="144">
        <v>0</v>
      </c>
      <c r="Q490" s="341">
        <v>0</v>
      </c>
      <c r="R490" s="342">
        <v>0</v>
      </c>
      <c r="S490" s="340">
        <v>0</v>
      </c>
      <c r="T490" s="340">
        <v>0</v>
      </c>
      <c r="U490" s="340">
        <v>0</v>
      </c>
      <c r="V490" s="340">
        <v>0</v>
      </c>
      <c r="W490" s="340">
        <v>0</v>
      </c>
      <c r="X490" s="343">
        <v>0</v>
      </c>
      <c r="Y490" s="344">
        <f t="shared" si="41"/>
        <v>0</v>
      </c>
      <c r="Z490" s="12">
        <f t="shared" si="41"/>
        <v>0</v>
      </c>
      <c r="AA490" s="12">
        <f t="shared" si="41"/>
        <v>0</v>
      </c>
      <c r="AB490" s="12">
        <f t="shared" si="41"/>
        <v>0</v>
      </c>
      <c r="AC490" s="12">
        <f t="shared" si="41"/>
        <v>0</v>
      </c>
      <c r="AD490" s="15">
        <f t="shared" si="40"/>
        <v>0</v>
      </c>
      <c r="AE490" s="12">
        <f t="shared" si="40"/>
        <v>0</v>
      </c>
      <c r="AF490" s="12">
        <f t="shared" si="42"/>
        <v>0</v>
      </c>
      <c r="AG490" s="12">
        <f t="shared" si="42"/>
        <v>0</v>
      </c>
      <c r="AH490" s="12">
        <f t="shared" si="42"/>
        <v>0</v>
      </c>
      <c r="AI490" s="12">
        <f t="shared" si="42"/>
        <v>0</v>
      </c>
      <c r="AJ490" s="12">
        <f t="shared" si="42"/>
        <v>0</v>
      </c>
      <c r="AK490" s="15">
        <f t="shared" si="38"/>
        <v>0</v>
      </c>
      <c r="AL490" s="343">
        <f t="shared" si="38"/>
        <v>0</v>
      </c>
    </row>
    <row r="491" spans="1:38" s="185" customFormat="1" ht="12.75" customHeight="1" x14ac:dyDescent="0.25">
      <c r="A491" s="348">
        <v>1441</v>
      </c>
      <c r="B491" s="338">
        <v>483</v>
      </c>
      <c r="C491" s="239" t="s">
        <v>1656</v>
      </c>
      <c r="D491" s="247">
        <v>0</v>
      </c>
      <c r="E491" s="138">
        <v>0</v>
      </c>
      <c r="F491" s="138">
        <v>0</v>
      </c>
      <c r="G491" s="138">
        <v>0</v>
      </c>
      <c r="H491" s="138">
        <v>0</v>
      </c>
      <c r="I491" s="138">
        <v>0</v>
      </c>
      <c r="J491" s="339">
        <v>0</v>
      </c>
      <c r="K491" s="339">
        <v>0</v>
      </c>
      <c r="L491" s="340">
        <v>0</v>
      </c>
      <c r="M491" s="340">
        <v>0</v>
      </c>
      <c r="N491" s="340">
        <v>0</v>
      </c>
      <c r="O491" s="340">
        <v>0</v>
      </c>
      <c r="P491" s="144">
        <v>0</v>
      </c>
      <c r="Q491" s="341">
        <v>0</v>
      </c>
      <c r="R491" s="342">
        <v>0</v>
      </c>
      <c r="S491" s="340">
        <v>0</v>
      </c>
      <c r="T491" s="340">
        <v>0</v>
      </c>
      <c r="U491" s="340">
        <v>0</v>
      </c>
      <c r="V491" s="340">
        <v>0</v>
      </c>
      <c r="W491" s="340">
        <v>0</v>
      </c>
      <c r="X491" s="343">
        <v>0</v>
      </c>
      <c r="Y491" s="344">
        <f t="shared" si="41"/>
        <v>0</v>
      </c>
      <c r="Z491" s="12">
        <f t="shared" si="41"/>
        <v>0</v>
      </c>
      <c r="AA491" s="12">
        <f t="shared" si="41"/>
        <v>0</v>
      </c>
      <c r="AB491" s="12">
        <f t="shared" si="41"/>
        <v>0</v>
      </c>
      <c r="AC491" s="12">
        <f t="shared" si="41"/>
        <v>0</v>
      </c>
      <c r="AD491" s="15">
        <f t="shared" si="40"/>
        <v>0</v>
      </c>
      <c r="AE491" s="12">
        <f t="shared" si="40"/>
        <v>0</v>
      </c>
      <c r="AF491" s="12">
        <f t="shared" si="42"/>
        <v>0</v>
      </c>
      <c r="AG491" s="12">
        <f t="shared" si="42"/>
        <v>0</v>
      </c>
      <c r="AH491" s="12">
        <f t="shared" si="42"/>
        <v>0</v>
      </c>
      <c r="AI491" s="12">
        <f t="shared" si="42"/>
        <v>0</v>
      </c>
      <c r="AJ491" s="12">
        <f t="shared" si="42"/>
        <v>0</v>
      </c>
      <c r="AK491" s="15">
        <f t="shared" si="38"/>
        <v>0</v>
      </c>
      <c r="AL491" s="343">
        <f t="shared" si="38"/>
        <v>0</v>
      </c>
    </row>
    <row r="492" spans="1:38" s="185" customFormat="1" ht="12.75" customHeight="1" x14ac:dyDescent="0.25">
      <c r="A492" s="348">
        <v>1445</v>
      </c>
      <c r="B492" s="338">
        <v>484</v>
      </c>
      <c r="C492" s="239" t="s">
        <v>1657</v>
      </c>
      <c r="D492" s="247">
        <v>0</v>
      </c>
      <c r="E492" s="138">
        <v>0</v>
      </c>
      <c r="F492" s="138">
        <v>0</v>
      </c>
      <c r="G492" s="138">
        <v>0</v>
      </c>
      <c r="H492" s="138">
        <v>0</v>
      </c>
      <c r="I492" s="138">
        <v>0</v>
      </c>
      <c r="J492" s="339">
        <v>0</v>
      </c>
      <c r="K492" s="339">
        <v>0</v>
      </c>
      <c r="L492" s="340">
        <v>0</v>
      </c>
      <c r="M492" s="340">
        <v>0</v>
      </c>
      <c r="N492" s="340">
        <v>0</v>
      </c>
      <c r="O492" s="340">
        <v>0</v>
      </c>
      <c r="P492" s="144">
        <v>0</v>
      </c>
      <c r="Q492" s="341">
        <v>0</v>
      </c>
      <c r="R492" s="342">
        <v>0</v>
      </c>
      <c r="S492" s="340">
        <v>0</v>
      </c>
      <c r="T492" s="340">
        <v>0</v>
      </c>
      <c r="U492" s="340">
        <v>0</v>
      </c>
      <c r="V492" s="340">
        <v>0</v>
      </c>
      <c r="W492" s="340">
        <v>0</v>
      </c>
      <c r="X492" s="343">
        <v>0</v>
      </c>
      <c r="Y492" s="344">
        <f t="shared" si="41"/>
        <v>0</v>
      </c>
      <c r="Z492" s="12">
        <f t="shared" si="41"/>
        <v>0</v>
      </c>
      <c r="AA492" s="12">
        <f t="shared" si="41"/>
        <v>0</v>
      </c>
      <c r="AB492" s="12">
        <f t="shared" si="41"/>
        <v>0</v>
      </c>
      <c r="AC492" s="12">
        <f t="shared" si="41"/>
        <v>0</v>
      </c>
      <c r="AD492" s="15">
        <f t="shared" si="40"/>
        <v>0</v>
      </c>
      <c r="AE492" s="12">
        <f t="shared" si="40"/>
        <v>0</v>
      </c>
      <c r="AF492" s="12">
        <f t="shared" si="42"/>
        <v>0</v>
      </c>
      <c r="AG492" s="12">
        <f t="shared" si="42"/>
        <v>0</v>
      </c>
      <c r="AH492" s="12">
        <f t="shared" si="42"/>
        <v>0</v>
      </c>
      <c r="AI492" s="12">
        <f t="shared" si="42"/>
        <v>0</v>
      </c>
      <c r="AJ492" s="12">
        <f t="shared" si="42"/>
        <v>0</v>
      </c>
      <c r="AK492" s="15">
        <f t="shared" si="42"/>
        <v>0</v>
      </c>
      <c r="AL492" s="343">
        <f t="shared" si="42"/>
        <v>0</v>
      </c>
    </row>
    <row r="493" spans="1:38" s="185" customFormat="1" ht="12.75" customHeight="1" x14ac:dyDescent="0.25">
      <c r="A493" s="348">
        <v>1446</v>
      </c>
      <c r="B493" s="338">
        <v>485</v>
      </c>
      <c r="C493" s="239" t="s">
        <v>1658</v>
      </c>
      <c r="D493" s="247">
        <v>0</v>
      </c>
      <c r="E493" s="138">
        <v>0</v>
      </c>
      <c r="F493" s="138">
        <v>0</v>
      </c>
      <c r="G493" s="138">
        <v>0</v>
      </c>
      <c r="H493" s="138">
        <v>0</v>
      </c>
      <c r="I493" s="138">
        <v>0</v>
      </c>
      <c r="J493" s="339">
        <v>0</v>
      </c>
      <c r="K493" s="339">
        <v>0</v>
      </c>
      <c r="L493" s="340">
        <v>0</v>
      </c>
      <c r="M493" s="340">
        <v>0</v>
      </c>
      <c r="N493" s="340">
        <v>0</v>
      </c>
      <c r="O493" s="340">
        <v>0</v>
      </c>
      <c r="P493" s="144">
        <v>0</v>
      </c>
      <c r="Q493" s="341">
        <v>0</v>
      </c>
      <c r="R493" s="342">
        <v>0</v>
      </c>
      <c r="S493" s="340">
        <v>0</v>
      </c>
      <c r="T493" s="340">
        <v>0</v>
      </c>
      <c r="U493" s="340">
        <v>0</v>
      </c>
      <c r="V493" s="340">
        <v>0</v>
      </c>
      <c r="W493" s="340">
        <v>0</v>
      </c>
      <c r="X493" s="343">
        <v>0</v>
      </c>
      <c r="Y493" s="344">
        <f t="shared" si="41"/>
        <v>0</v>
      </c>
      <c r="Z493" s="12">
        <f t="shared" si="41"/>
        <v>0</v>
      </c>
      <c r="AA493" s="12">
        <f t="shared" si="41"/>
        <v>0</v>
      </c>
      <c r="AB493" s="12">
        <f t="shared" si="41"/>
        <v>0</v>
      </c>
      <c r="AC493" s="12">
        <f t="shared" si="41"/>
        <v>0</v>
      </c>
      <c r="AD493" s="15">
        <f t="shared" si="40"/>
        <v>0</v>
      </c>
      <c r="AE493" s="12">
        <f t="shared" si="40"/>
        <v>0</v>
      </c>
      <c r="AF493" s="12">
        <f t="shared" si="42"/>
        <v>0</v>
      </c>
      <c r="AG493" s="12">
        <f t="shared" si="42"/>
        <v>0</v>
      </c>
      <c r="AH493" s="12">
        <f t="shared" si="42"/>
        <v>0</v>
      </c>
      <c r="AI493" s="12">
        <f t="shared" si="42"/>
        <v>0</v>
      </c>
      <c r="AJ493" s="12">
        <f t="shared" si="42"/>
        <v>0</v>
      </c>
      <c r="AK493" s="15">
        <f t="shared" si="42"/>
        <v>0</v>
      </c>
      <c r="AL493" s="343">
        <f t="shared" si="42"/>
        <v>0</v>
      </c>
    </row>
    <row r="494" spans="1:38" s="185" customFormat="1" ht="12.75" customHeight="1" x14ac:dyDescent="0.25">
      <c r="A494" s="348">
        <v>1442</v>
      </c>
      <c r="B494" s="338">
        <v>486</v>
      </c>
      <c r="C494" s="239" t="s">
        <v>1659</v>
      </c>
      <c r="D494" s="247">
        <v>0</v>
      </c>
      <c r="E494" s="138">
        <v>0</v>
      </c>
      <c r="F494" s="138">
        <v>0</v>
      </c>
      <c r="G494" s="138">
        <v>0</v>
      </c>
      <c r="H494" s="138">
        <v>0</v>
      </c>
      <c r="I494" s="138">
        <v>0</v>
      </c>
      <c r="J494" s="339">
        <v>0</v>
      </c>
      <c r="K494" s="339">
        <v>0</v>
      </c>
      <c r="L494" s="340">
        <v>0</v>
      </c>
      <c r="M494" s="340">
        <v>0</v>
      </c>
      <c r="N494" s="340">
        <v>0</v>
      </c>
      <c r="O494" s="340">
        <v>0</v>
      </c>
      <c r="P494" s="144">
        <v>0</v>
      </c>
      <c r="Q494" s="341">
        <v>0</v>
      </c>
      <c r="R494" s="342">
        <v>0</v>
      </c>
      <c r="S494" s="340">
        <v>0</v>
      </c>
      <c r="T494" s="340">
        <v>0</v>
      </c>
      <c r="U494" s="340">
        <v>0</v>
      </c>
      <c r="V494" s="340">
        <v>0</v>
      </c>
      <c r="W494" s="340">
        <v>0</v>
      </c>
      <c r="X494" s="343">
        <v>0</v>
      </c>
      <c r="Y494" s="344">
        <f t="shared" si="41"/>
        <v>0</v>
      </c>
      <c r="Z494" s="12">
        <f t="shared" si="41"/>
        <v>0</v>
      </c>
      <c r="AA494" s="12">
        <f t="shared" si="41"/>
        <v>0</v>
      </c>
      <c r="AB494" s="12">
        <f t="shared" si="41"/>
        <v>0</v>
      </c>
      <c r="AC494" s="12">
        <f t="shared" si="41"/>
        <v>0</v>
      </c>
      <c r="AD494" s="15">
        <f t="shared" si="40"/>
        <v>0</v>
      </c>
      <c r="AE494" s="12">
        <f t="shared" si="40"/>
        <v>0</v>
      </c>
      <c r="AF494" s="12">
        <f t="shared" si="42"/>
        <v>0</v>
      </c>
      <c r="AG494" s="12">
        <f t="shared" si="42"/>
        <v>0</v>
      </c>
      <c r="AH494" s="12">
        <f t="shared" si="42"/>
        <v>0</v>
      </c>
      <c r="AI494" s="12">
        <f t="shared" si="42"/>
        <v>0</v>
      </c>
      <c r="AJ494" s="12">
        <f t="shared" si="42"/>
        <v>0</v>
      </c>
      <c r="AK494" s="15">
        <f t="shared" si="42"/>
        <v>0</v>
      </c>
      <c r="AL494" s="343">
        <f t="shared" si="42"/>
        <v>0</v>
      </c>
    </row>
    <row r="495" spans="1:38" s="185" customFormat="1" ht="12.75" customHeight="1" x14ac:dyDescent="0.25">
      <c r="A495" s="348">
        <v>1443</v>
      </c>
      <c r="B495" s="338">
        <v>487</v>
      </c>
      <c r="C495" s="239" t="s">
        <v>1660</v>
      </c>
      <c r="D495" s="247">
        <v>0</v>
      </c>
      <c r="E495" s="138">
        <v>0</v>
      </c>
      <c r="F495" s="138">
        <v>0</v>
      </c>
      <c r="G495" s="138">
        <v>0</v>
      </c>
      <c r="H495" s="138">
        <v>0</v>
      </c>
      <c r="I495" s="138">
        <v>0</v>
      </c>
      <c r="J495" s="339">
        <v>0</v>
      </c>
      <c r="K495" s="339">
        <v>0</v>
      </c>
      <c r="L495" s="340">
        <v>0</v>
      </c>
      <c r="M495" s="340">
        <v>0</v>
      </c>
      <c r="N495" s="340">
        <v>0</v>
      </c>
      <c r="O495" s="340">
        <v>0</v>
      </c>
      <c r="P495" s="144">
        <v>0</v>
      </c>
      <c r="Q495" s="341">
        <v>0</v>
      </c>
      <c r="R495" s="342">
        <v>0</v>
      </c>
      <c r="S495" s="340">
        <v>0</v>
      </c>
      <c r="T495" s="340">
        <v>0</v>
      </c>
      <c r="U495" s="340">
        <v>0</v>
      </c>
      <c r="V495" s="340">
        <v>0</v>
      </c>
      <c r="W495" s="340">
        <v>0</v>
      </c>
      <c r="X495" s="343">
        <v>0</v>
      </c>
      <c r="Y495" s="344">
        <f t="shared" si="41"/>
        <v>0</v>
      </c>
      <c r="Z495" s="12">
        <f t="shared" si="41"/>
        <v>0</v>
      </c>
      <c r="AA495" s="12">
        <f t="shared" si="41"/>
        <v>0</v>
      </c>
      <c r="AB495" s="12">
        <f t="shared" si="41"/>
        <v>0</v>
      </c>
      <c r="AC495" s="12">
        <f t="shared" si="41"/>
        <v>0</v>
      </c>
      <c r="AD495" s="15">
        <f t="shared" si="40"/>
        <v>0</v>
      </c>
      <c r="AE495" s="12">
        <f t="shared" si="40"/>
        <v>0</v>
      </c>
      <c r="AF495" s="12">
        <f t="shared" si="42"/>
        <v>0</v>
      </c>
      <c r="AG495" s="12">
        <f t="shared" si="42"/>
        <v>0</v>
      </c>
      <c r="AH495" s="12">
        <f t="shared" si="42"/>
        <v>0</v>
      </c>
      <c r="AI495" s="12">
        <f t="shared" si="42"/>
        <v>0</v>
      </c>
      <c r="AJ495" s="12">
        <f t="shared" si="42"/>
        <v>0</v>
      </c>
      <c r="AK495" s="15">
        <f t="shared" si="42"/>
        <v>0</v>
      </c>
      <c r="AL495" s="343">
        <f t="shared" si="42"/>
        <v>0</v>
      </c>
    </row>
    <row r="496" spans="1:38" s="185" customFormat="1" ht="12.75" customHeight="1" x14ac:dyDescent="0.25">
      <c r="A496" s="348">
        <v>1447</v>
      </c>
      <c r="B496" s="338">
        <v>488</v>
      </c>
      <c r="C496" s="239" t="s">
        <v>1661</v>
      </c>
      <c r="D496" s="247">
        <v>0</v>
      </c>
      <c r="E496" s="138">
        <v>0</v>
      </c>
      <c r="F496" s="138">
        <v>0</v>
      </c>
      <c r="G496" s="138">
        <v>0</v>
      </c>
      <c r="H496" s="138">
        <v>0</v>
      </c>
      <c r="I496" s="138">
        <v>0</v>
      </c>
      <c r="J496" s="339">
        <v>0</v>
      </c>
      <c r="K496" s="339">
        <v>0</v>
      </c>
      <c r="L496" s="340">
        <v>0</v>
      </c>
      <c r="M496" s="340">
        <v>0</v>
      </c>
      <c r="N496" s="340">
        <v>0</v>
      </c>
      <c r="O496" s="340">
        <v>0</v>
      </c>
      <c r="P496" s="144">
        <v>0</v>
      </c>
      <c r="Q496" s="341">
        <v>0</v>
      </c>
      <c r="R496" s="342">
        <v>0</v>
      </c>
      <c r="S496" s="340">
        <v>0</v>
      </c>
      <c r="T496" s="340">
        <v>0</v>
      </c>
      <c r="U496" s="340">
        <v>0</v>
      </c>
      <c r="V496" s="340">
        <v>0</v>
      </c>
      <c r="W496" s="340">
        <v>0</v>
      </c>
      <c r="X496" s="343">
        <v>0</v>
      </c>
      <c r="Y496" s="344">
        <f t="shared" si="41"/>
        <v>0</v>
      </c>
      <c r="Z496" s="12">
        <f t="shared" si="41"/>
        <v>0</v>
      </c>
      <c r="AA496" s="12">
        <f t="shared" si="41"/>
        <v>0</v>
      </c>
      <c r="AB496" s="12">
        <f t="shared" si="41"/>
        <v>0</v>
      </c>
      <c r="AC496" s="12">
        <f t="shared" si="41"/>
        <v>0</v>
      </c>
      <c r="AD496" s="15">
        <f t="shared" si="40"/>
        <v>0</v>
      </c>
      <c r="AE496" s="12">
        <f t="shared" si="40"/>
        <v>0</v>
      </c>
      <c r="AF496" s="12">
        <f t="shared" si="42"/>
        <v>0</v>
      </c>
      <c r="AG496" s="12">
        <f t="shared" si="42"/>
        <v>0</v>
      </c>
      <c r="AH496" s="12">
        <f t="shared" si="42"/>
        <v>0</v>
      </c>
      <c r="AI496" s="12">
        <f t="shared" si="42"/>
        <v>0</v>
      </c>
      <c r="AJ496" s="12">
        <f t="shared" si="42"/>
        <v>0</v>
      </c>
      <c r="AK496" s="15">
        <f t="shared" si="42"/>
        <v>0</v>
      </c>
      <c r="AL496" s="343">
        <f t="shared" si="42"/>
        <v>0</v>
      </c>
    </row>
    <row r="497" spans="1:38" s="185" customFormat="1" ht="12.75" customHeight="1" x14ac:dyDescent="0.25">
      <c r="A497" s="348">
        <v>1448</v>
      </c>
      <c r="B497" s="338">
        <v>489</v>
      </c>
      <c r="C497" s="239" t="s">
        <v>1662</v>
      </c>
      <c r="D497" s="247">
        <v>0</v>
      </c>
      <c r="E497" s="138">
        <v>0</v>
      </c>
      <c r="F497" s="138">
        <v>0</v>
      </c>
      <c r="G497" s="138">
        <v>0</v>
      </c>
      <c r="H497" s="138">
        <v>0</v>
      </c>
      <c r="I497" s="138">
        <v>0</v>
      </c>
      <c r="J497" s="339">
        <v>0</v>
      </c>
      <c r="K497" s="339">
        <v>0</v>
      </c>
      <c r="L497" s="340">
        <v>0</v>
      </c>
      <c r="M497" s="340">
        <v>0</v>
      </c>
      <c r="N497" s="340">
        <v>0</v>
      </c>
      <c r="O497" s="340">
        <v>0</v>
      </c>
      <c r="P497" s="144">
        <v>0</v>
      </c>
      <c r="Q497" s="341">
        <v>0</v>
      </c>
      <c r="R497" s="342">
        <v>0</v>
      </c>
      <c r="S497" s="340">
        <v>0</v>
      </c>
      <c r="T497" s="340">
        <v>0</v>
      </c>
      <c r="U497" s="340">
        <v>0</v>
      </c>
      <c r="V497" s="340">
        <v>0</v>
      </c>
      <c r="W497" s="340">
        <v>0</v>
      </c>
      <c r="X497" s="343">
        <v>0</v>
      </c>
      <c r="Y497" s="344">
        <f t="shared" si="41"/>
        <v>0</v>
      </c>
      <c r="Z497" s="12">
        <f t="shared" si="41"/>
        <v>0</v>
      </c>
      <c r="AA497" s="12">
        <f t="shared" si="41"/>
        <v>0</v>
      </c>
      <c r="AB497" s="12">
        <f t="shared" si="41"/>
        <v>0</v>
      </c>
      <c r="AC497" s="12">
        <f t="shared" si="41"/>
        <v>0</v>
      </c>
      <c r="AD497" s="15">
        <f t="shared" si="40"/>
        <v>0</v>
      </c>
      <c r="AE497" s="12">
        <f t="shared" si="40"/>
        <v>0</v>
      </c>
      <c r="AF497" s="12">
        <f t="shared" si="42"/>
        <v>0</v>
      </c>
      <c r="AG497" s="12">
        <f t="shared" si="42"/>
        <v>0</v>
      </c>
      <c r="AH497" s="12">
        <f t="shared" si="42"/>
        <v>0</v>
      </c>
      <c r="AI497" s="12">
        <f t="shared" si="42"/>
        <v>0</v>
      </c>
      <c r="AJ497" s="12">
        <f t="shared" si="42"/>
        <v>0</v>
      </c>
      <c r="AK497" s="15">
        <f t="shared" si="42"/>
        <v>0</v>
      </c>
      <c r="AL497" s="343">
        <f t="shared" si="42"/>
        <v>0</v>
      </c>
    </row>
    <row r="498" spans="1:38" s="185" customFormat="1" ht="12.75" customHeight="1" x14ac:dyDescent="0.25">
      <c r="A498" s="348">
        <v>1449</v>
      </c>
      <c r="B498" s="338">
        <v>490</v>
      </c>
      <c r="C498" s="239" t="s">
        <v>1663</v>
      </c>
      <c r="D498" s="247">
        <v>0</v>
      </c>
      <c r="E498" s="138">
        <v>0</v>
      </c>
      <c r="F498" s="138">
        <v>0</v>
      </c>
      <c r="G498" s="138">
        <v>0</v>
      </c>
      <c r="H498" s="138">
        <v>0</v>
      </c>
      <c r="I498" s="138">
        <v>0</v>
      </c>
      <c r="J498" s="339">
        <v>0</v>
      </c>
      <c r="K498" s="339">
        <v>0</v>
      </c>
      <c r="L498" s="340">
        <v>0</v>
      </c>
      <c r="M498" s="340">
        <v>0</v>
      </c>
      <c r="N498" s="340">
        <v>0</v>
      </c>
      <c r="O498" s="340">
        <v>0</v>
      </c>
      <c r="P498" s="144">
        <v>0</v>
      </c>
      <c r="Q498" s="341">
        <v>0</v>
      </c>
      <c r="R498" s="342">
        <v>0</v>
      </c>
      <c r="S498" s="340">
        <v>0</v>
      </c>
      <c r="T498" s="340">
        <v>0</v>
      </c>
      <c r="U498" s="340">
        <v>0</v>
      </c>
      <c r="V498" s="340">
        <v>0</v>
      </c>
      <c r="W498" s="340">
        <v>0</v>
      </c>
      <c r="X498" s="343">
        <v>0</v>
      </c>
      <c r="Y498" s="344">
        <f t="shared" si="41"/>
        <v>0</v>
      </c>
      <c r="Z498" s="12">
        <f t="shared" si="41"/>
        <v>0</v>
      </c>
      <c r="AA498" s="12">
        <f t="shared" si="41"/>
        <v>0</v>
      </c>
      <c r="AB498" s="12">
        <f t="shared" si="41"/>
        <v>0</v>
      </c>
      <c r="AC498" s="12">
        <f t="shared" si="41"/>
        <v>0</v>
      </c>
      <c r="AD498" s="15">
        <f t="shared" si="40"/>
        <v>0</v>
      </c>
      <c r="AE498" s="12">
        <f t="shared" si="40"/>
        <v>0</v>
      </c>
      <c r="AF498" s="12">
        <f t="shared" si="42"/>
        <v>0</v>
      </c>
      <c r="AG498" s="12">
        <f t="shared" si="42"/>
        <v>0</v>
      </c>
      <c r="AH498" s="12">
        <f t="shared" si="42"/>
        <v>0</v>
      </c>
      <c r="AI498" s="12">
        <f t="shared" si="42"/>
        <v>0</v>
      </c>
      <c r="AJ498" s="12">
        <f t="shared" si="42"/>
        <v>0</v>
      </c>
      <c r="AK498" s="15">
        <f t="shared" si="42"/>
        <v>0</v>
      </c>
      <c r="AL498" s="343">
        <f t="shared" si="42"/>
        <v>0</v>
      </c>
    </row>
    <row r="499" spans="1:38" s="185" customFormat="1" ht="12.75" customHeight="1" x14ac:dyDescent="0.25">
      <c r="A499" s="348">
        <v>1450</v>
      </c>
      <c r="B499" s="338">
        <v>491</v>
      </c>
      <c r="C499" s="239" t="s">
        <v>1664</v>
      </c>
      <c r="D499" s="247">
        <v>0</v>
      </c>
      <c r="E499" s="138">
        <v>0</v>
      </c>
      <c r="F499" s="138">
        <v>0</v>
      </c>
      <c r="G499" s="138">
        <v>0</v>
      </c>
      <c r="H499" s="138">
        <v>0</v>
      </c>
      <c r="I499" s="138">
        <v>0</v>
      </c>
      <c r="J499" s="339">
        <v>0</v>
      </c>
      <c r="K499" s="339">
        <v>0</v>
      </c>
      <c r="L499" s="340">
        <v>0</v>
      </c>
      <c r="M499" s="340">
        <v>0</v>
      </c>
      <c r="N499" s="340">
        <v>0</v>
      </c>
      <c r="O499" s="340">
        <v>0</v>
      </c>
      <c r="P499" s="144">
        <v>0</v>
      </c>
      <c r="Q499" s="341">
        <v>0</v>
      </c>
      <c r="R499" s="342">
        <v>0</v>
      </c>
      <c r="S499" s="340">
        <v>0</v>
      </c>
      <c r="T499" s="340">
        <v>0</v>
      </c>
      <c r="U499" s="340">
        <v>0</v>
      </c>
      <c r="V499" s="340">
        <v>0</v>
      </c>
      <c r="W499" s="340">
        <v>0</v>
      </c>
      <c r="X499" s="343">
        <v>0</v>
      </c>
      <c r="Y499" s="344">
        <f t="shared" si="41"/>
        <v>0</v>
      </c>
      <c r="Z499" s="12">
        <f t="shared" si="41"/>
        <v>0</v>
      </c>
      <c r="AA499" s="12">
        <f t="shared" si="41"/>
        <v>0</v>
      </c>
      <c r="AB499" s="12">
        <f t="shared" si="41"/>
        <v>0</v>
      </c>
      <c r="AC499" s="12">
        <f t="shared" si="41"/>
        <v>0</v>
      </c>
      <c r="AD499" s="15">
        <f t="shared" si="40"/>
        <v>0</v>
      </c>
      <c r="AE499" s="12">
        <f t="shared" si="40"/>
        <v>0</v>
      </c>
      <c r="AF499" s="12">
        <f t="shared" si="42"/>
        <v>0</v>
      </c>
      <c r="AG499" s="12">
        <f t="shared" si="42"/>
        <v>0</v>
      </c>
      <c r="AH499" s="12">
        <f t="shared" si="42"/>
        <v>0</v>
      </c>
      <c r="AI499" s="12">
        <f t="shared" si="42"/>
        <v>0</v>
      </c>
      <c r="AJ499" s="12">
        <f t="shared" si="42"/>
        <v>0</v>
      </c>
      <c r="AK499" s="15">
        <f t="shared" si="42"/>
        <v>0</v>
      </c>
      <c r="AL499" s="343">
        <f t="shared" si="42"/>
        <v>0</v>
      </c>
    </row>
    <row r="500" spans="1:38" s="185" customFormat="1" ht="12.75" customHeight="1" x14ac:dyDescent="0.25">
      <c r="A500" s="348">
        <v>1451</v>
      </c>
      <c r="B500" s="338">
        <v>492</v>
      </c>
      <c r="C500" s="239" t="s">
        <v>1665</v>
      </c>
      <c r="D500" s="247">
        <v>0</v>
      </c>
      <c r="E500" s="138">
        <v>0</v>
      </c>
      <c r="F500" s="138">
        <v>0</v>
      </c>
      <c r="G500" s="138">
        <v>0</v>
      </c>
      <c r="H500" s="138">
        <v>0</v>
      </c>
      <c r="I500" s="138">
        <v>0</v>
      </c>
      <c r="J500" s="339">
        <v>0</v>
      </c>
      <c r="K500" s="339">
        <v>0</v>
      </c>
      <c r="L500" s="340">
        <v>0</v>
      </c>
      <c r="M500" s="340">
        <v>0</v>
      </c>
      <c r="N500" s="340">
        <v>0</v>
      </c>
      <c r="O500" s="340">
        <v>0</v>
      </c>
      <c r="P500" s="144">
        <v>0</v>
      </c>
      <c r="Q500" s="341">
        <v>0</v>
      </c>
      <c r="R500" s="342">
        <v>0</v>
      </c>
      <c r="S500" s="340">
        <v>0</v>
      </c>
      <c r="T500" s="340">
        <v>0</v>
      </c>
      <c r="U500" s="340">
        <v>0</v>
      </c>
      <c r="V500" s="340">
        <v>0</v>
      </c>
      <c r="W500" s="340">
        <v>0</v>
      </c>
      <c r="X500" s="343">
        <v>0</v>
      </c>
      <c r="Y500" s="344">
        <f t="shared" si="41"/>
        <v>0</v>
      </c>
      <c r="Z500" s="12">
        <f t="shared" si="41"/>
        <v>0</v>
      </c>
      <c r="AA500" s="12">
        <f t="shared" si="41"/>
        <v>0</v>
      </c>
      <c r="AB500" s="12">
        <f t="shared" si="41"/>
        <v>0</v>
      </c>
      <c r="AC500" s="12">
        <f t="shared" si="41"/>
        <v>0</v>
      </c>
      <c r="AD500" s="15">
        <f t="shared" si="41"/>
        <v>0</v>
      </c>
      <c r="AE500" s="12">
        <f t="shared" si="41"/>
        <v>0</v>
      </c>
      <c r="AF500" s="12">
        <f t="shared" si="42"/>
        <v>0</v>
      </c>
      <c r="AG500" s="12">
        <f t="shared" si="42"/>
        <v>0</v>
      </c>
      <c r="AH500" s="12">
        <f t="shared" si="42"/>
        <v>0</v>
      </c>
      <c r="AI500" s="12">
        <f t="shared" si="42"/>
        <v>0</v>
      </c>
      <c r="AJ500" s="12">
        <f t="shared" si="42"/>
        <v>0</v>
      </c>
      <c r="AK500" s="15">
        <f t="shared" si="42"/>
        <v>0</v>
      </c>
      <c r="AL500" s="343">
        <f t="shared" si="42"/>
        <v>0</v>
      </c>
    </row>
    <row r="501" spans="1:38" s="185" customFormat="1" ht="12.75" customHeight="1" x14ac:dyDescent="0.25">
      <c r="A501" s="348">
        <v>1452</v>
      </c>
      <c r="B501" s="338">
        <v>493</v>
      </c>
      <c r="C501" s="239" t="s">
        <v>1666</v>
      </c>
      <c r="D501" s="247">
        <v>0</v>
      </c>
      <c r="E501" s="138">
        <v>0</v>
      </c>
      <c r="F501" s="138">
        <v>0</v>
      </c>
      <c r="G501" s="138">
        <v>0</v>
      </c>
      <c r="H501" s="138">
        <v>0</v>
      </c>
      <c r="I501" s="138">
        <v>0</v>
      </c>
      <c r="J501" s="339">
        <v>0</v>
      </c>
      <c r="K501" s="339">
        <v>0</v>
      </c>
      <c r="L501" s="340">
        <v>0</v>
      </c>
      <c r="M501" s="340">
        <v>0</v>
      </c>
      <c r="N501" s="340">
        <v>0</v>
      </c>
      <c r="O501" s="340">
        <v>0</v>
      </c>
      <c r="P501" s="144">
        <v>0</v>
      </c>
      <c r="Q501" s="341">
        <v>0</v>
      </c>
      <c r="R501" s="342">
        <v>0</v>
      </c>
      <c r="S501" s="340">
        <v>0</v>
      </c>
      <c r="T501" s="340">
        <v>0</v>
      </c>
      <c r="U501" s="340">
        <v>0</v>
      </c>
      <c r="V501" s="340">
        <v>0</v>
      </c>
      <c r="W501" s="340">
        <v>0</v>
      </c>
      <c r="X501" s="343">
        <v>0</v>
      </c>
      <c r="Y501" s="344">
        <f t="shared" si="41"/>
        <v>0</v>
      </c>
      <c r="Z501" s="12">
        <f t="shared" si="41"/>
        <v>0</v>
      </c>
      <c r="AA501" s="12">
        <f t="shared" si="41"/>
        <v>0</v>
      </c>
      <c r="AB501" s="12">
        <f t="shared" si="41"/>
        <v>0</v>
      </c>
      <c r="AC501" s="12">
        <f t="shared" si="41"/>
        <v>0</v>
      </c>
      <c r="AD501" s="15">
        <f t="shared" si="41"/>
        <v>0</v>
      </c>
      <c r="AE501" s="12">
        <f t="shared" si="41"/>
        <v>0</v>
      </c>
      <c r="AF501" s="12">
        <f t="shared" si="42"/>
        <v>0</v>
      </c>
      <c r="AG501" s="12">
        <f t="shared" si="42"/>
        <v>0</v>
      </c>
      <c r="AH501" s="12">
        <f t="shared" si="42"/>
        <v>0</v>
      </c>
      <c r="AI501" s="12">
        <f t="shared" si="42"/>
        <v>0</v>
      </c>
      <c r="AJ501" s="12">
        <f t="shared" si="42"/>
        <v>0</v>
      </c>
      <c r="AK501" s="15">
        <f t="shared" si="42"/>
        <v>0</v>
      </c>
      <c r="AL501" s="343">
        <f t="shared" si="42"/>
        <v>0</v>
      </c>
    </row>
    <row r="502" spans="1:38" s="185" customFormat="1" ht="12.75" customHeight="1" x14ac:dyDescent="0.25">
      <c r="A502" s="348">
        <v>1453</v>
      </c>
      <c r="B502" s="338">
        <v>494</v>
      </c>
      <c r="C502" s="239" t="s">
        <v>1667</v>
      </c>
      <c r="D502" s="247">
        <v>0</v>
      </c>
      <c r="E502" s="138">
        <v>0</v>
      </c>
      <c r="F502" s="138">
        <v>0</v>
      </c>
      <c r="G502" s="138">
        <v>0</v>
      </c>
      <c r="H502" s="138">
        <v>0</v>
      </c>
      <c r="I502" s="138">
        <v>0</v>
      </c>
      <c r="J502" s="339">
        <v>0</v>
      </c>
      <c r="K502" s="339">
        <v>0</v>
      </c>
      <c r="L502" s="340">
        <v>0</v>
      </c>
      <c r="M502" s="340">
        <v>0</v>
      </c>
      <c r="N502" s="340">
        <v>0</v>
      </c>
      <c r="O502" s="340">
        <v>0</v>
      </c>
      <c r="P502" s="144">
        <v>0</v>
      </c>
      <c r="Q502" s="341">
        <v>0</v>
      </c>
      <c r="R502" s="342">
        <v>0</v>
      </c>
      <c r="S502" s="340">
        <v>0</v>
      </c>
      <c r="T502" s="340">
        <v>0</v>
      </c>
      <c r="U502" s="340">
        <v>0</v>
      </c>
      <c r="V502" s="340">
        <v>0</v>
      </c>
      <c r="W502" s="340">
        <v>0</v>
      </c>
      <c r="X502" s="343">
        <v>0</v>
      </c>
      <c r="Y502" s="344">
        <f t="shared" si="41"/>
        <v>0</v>
      </c>
      <c r="Z502" s="12">
        <f t="shared" si="41"/>
        <v>0</v>
      </c>
      <c r="AA502" s="12">
        <f t="shared" si="41"/>
        <v>0</v>
      </c>
      <c r="AB502" s="12">
        <f t="shared" si="41"/>
        <v>0</v>
      </c>
      <c r="AC502" s="12">
        <f t="shared" si="41"/>
        <v>0</v>
      </c>
      <c r="AD502" s="15">
        <f t="shared" si="41"/>
        <v>0</v>
      </c>
      <c r="AE502" s="12">
        <f t="shared" si="41"/>
        <v>0</v>
      </c>
      <c r="AF502" s="12">
        <f t="shared" si="42"/>
        <v>0</v>
      </c>
      <c r="AG502" s="12">
        <f t="shared" si="42"/>
        <v>0</v>
      </c>
      <c r="AH502" s="12">
        <f t="shared" si="42"/>
        <v>0</v>
      </c>
      <c r="AI502" s="12">
        <f t="shared" si="42"/>
        <v>0</v>
      </c>
      <c r="AJ502" s="12">
        <f t="shared" si="42"/>
        <v>0</v>
      </c>
      <c r="AK502" s="15">
        <f t="shared" si="42"/>
        <v>0</v>
      </c>
      <c r="AL502" s="343">
        <f t="shared" si="42"/>
        <v>0</v>
      </c>
    </row>
    <row r="503" spans="1:38" s="185" customFormat="1" ht="12.75" customHeight="1" x14ac:dyDescent="0.25">
      <c r="A503" s="348">
        <v>1454</v>
      </c>
      <c r="B503" s="338">
        <v>495</v>
      </c>
      <c r="C503" s="239" t="s">
        <v>1668</v>
      </c>
      <c r="D503" s="247">
        <v>0</v>
      </c>
      <c r="E503" s="138">
        <v>0</v>
      </c>
      <c r="F503" s="138">
        <v>0</v>
      </c>
      <c r="G503" s="138">
        <v>0</v>
      </c>
      <c r="H503" s="138">
        <v>0</v>
      </c>
      <c r="I503" s="138">
        <v>0</v>
      </c>
      <c r="J503" s="339">
        <v>0</v>
      </c>
      <c r="K503" s="339">
        <v>0</v>
      </c>
      <c r="L503" s="340">
        <v>0</v>
      </c>
      <c r="M503" s="340">
        <v>0</v>
      </c>
      <c r="N503" s="340">
        <v>0</v>
      </c>
      <c r="O503" s="340">
        <v>0</v>
      </c>
      <c r="P503" s="144">
        <v>0</v>
      </c>
      <c r="Q503" s="341">
        <v>0</v>
      </c>
      <c r="R503" s="342">
        <v>0</v>
      </c>
      <c r="S503" s="340">
        <v>0</v>
      </c>
      <c r="T503" s="340">
        <v>0</v>
      </c>
      <c r="U503" s="340">
        <v>0</v>
      </c>
      <c r="V503" s="340">
        <v>0</v>
      </c>
      <c r="W503" s="340">
        <v>0</v>
      </c>
      <c r="X503" s="343">
        <v>0</v>
      </c>
      <c r="Y503" s="344">
        <f t="shared" si="41"/>
        <v>0</v>
      </c>
      <c r="Z503" s="12">
        <f t="shared" si="41"/>
        <v>0</v>
      </c>
      <c r="AA503" s="12">
        <f t="shared" si="41"/>
        <v>0</v>
      </c>
      <c r="AB503" s="12">
        <f t="shared" si="41"/>
        <v>0</v>
      </c>
      <c r="AC503" s="12">
        <f t="shared" si="41"/>
        <v>0</v>
      </c>
      <c r="AD503" s="15">
        <f t="shared" si="41"/>
        <v>0</v>
      </c>
      <c r="AE503" s="12">
        <f t="shared" si="41"/>
        <v>0</v>
      </c>
      <c r="AF503" s="12">
        <f t="shared" si="42"/>
        <v>0</v>
      </c>
      <c r="AG503" s="12">
        <f t="shared" si="42"/>
        <v>0</v>
      </c>
      <c r="AH503" s="12">
        <f t="shared" si="42"/>
        <v>0</v>
      </c>
      <c r="AI503" s="12">
        <f t="shared" si="42"/>
        <v>0</v>
      </c>
      <c r="AJ503" s="12">
        <f t="shared" si="42"/>
        <v>0</v>
      </c>
      <c r="AK503" s="15">
        <f t="shared" si="42"/>
        <v>0</v>
      </c>
      <c r="AL503" s="343">
        <f t="shared" si="42"/>
        <v>0</v>
      </c>
    </row>
    <row r="504" spans="1:38" s="185" customFormat="1" ht="12.75" customHeight="1" x14ac:dyDescent="0.25">
      <c r="A504" s="348">
        <v>1455</v>
      </c>
      <c r="B504" s="338">
        <v>496</v>
      </c>
      <c r="C504" s="239" t="s">
        <v>1438</v>
      </c>
      <c r="D504" s="247">
        <v>0</v>
      </c>
      <c r="E504" s="138">
        <v>0</v>
      </c>
      <c r="F504" s="138">
        <v>0</v>
      </c>
      <c r="G504" s="138">
        <v>0</v>
      </c>
      <c r="H504" s="138">
        <v>0</v>
      </c>
      <c r="I504" s="138">
        <v>0</v>
      </c>
      <c r="J504" s="339">
        <v>0</v>
      </c>
      <c r="K504" s="339">
        <v>0</v>
      </c>
      <c r="L504" s="340">
        <v>0</v>
      </c>
      <c r="M504" s="340">
        <v>0</v>
      </c>
      <c r="N504" s="340">
        <v>0</v>
      </c>
      <c r="O504" s="340">
        <v>0</v>
      </c>
      <c r="P504" s="144">
        <v>0</v>
      </c>
      <c r="Q504" s="341">
        <v>0</v>
      </c>
      <c r="R504" s="342">
        <v>0</v>
      </c>
      <c r="S504" s="340">
        <v>0</v>
      </c>
      <c r="T504" s="340">
        <v>0</v>
      </c>
      <c r="U504" s="340">
        <v>0</v>
      </c>
      <c r="V504" s="340">
        <v>0</v>
      </c>
      <c r="W504" s="340">
        <v>0</v>
      </c>
      <c r="X504" s="343">
        <v>0</v>
      </c>
      <c r="Y504" s="344">
        <f t="shared" si="41"/>
        <v>0</v>
      </c>
      <c r="Z504" s="12">
        <f t="shared" si="41"/>
        <v>0</v>
      </c>
      <c r="AA504" s="12">
        <f t="shared" si="41"/>
        <v>0</v>
      </c>
      <c r="AB504" s="12">
        <f t="shared" si="41"/>
        <v>0</v>
      </c>
      <c r="AC504" s="12">
        <f t="shared" si="41"/>
        <v>0</v>
      </c>
      <c r="AD504" s="15">
        <f t="shared" si="41"/>
        <v>0</v>
      </c>
      <c r="AE504" s="12">
        <f t="shared" si="41"/>
        <v>0</v>
      </c>
      <c r="AF504" s="12">
        <f t="shared" si="42"/>
        <v>0</v>
      </c>
      <c r="AG504" s="12">
        <f t="shared" si="42"/>
        <v>0</v>
      </c>
      <c r="AH504" s="12">
        <f t="shared" si="42"/>
        <v>0</v>
      </c>
      <c r="AI504" s="12">
        <f t="shared" si="42"/>
        <v>0</v>
      </c>
      <c r="AJ504" s="12">
        <f t="shared" si="42"/>
        <v>0</v>
      </c>
      <c r="AK504" s="15">
        <f t="shared" si="42"/>
        <v>0</v>
      </c>
      <c r="AL504" s="343">
        <f t="shared" si="42"/>
        <v>0</v>
      </c>
    </row>
    <row r="505" spans="1:38" s="185" customFormat="1" ht="12.75" customHeight="1" x14ac:dyDescent="0.25">
      <c r="A505" s="348">
        <v>1456</v>
      </c>
      <c r="B505" s="338">
        <v>497</v>
      </c>
      <c r="C505" s="239" t="s">
        <v>1669</v>
      </c>
      <c r="D505" s="247">
        <v>0</v>
      </c>
      <c r="E505" s="138">
        <v>0</v>
      </c>
      <c r="F505" s="138">
        <v>0</v>
      </c>
      <c r="G505" s="138">
        <v>0</v>
      </c>
      <c r="H505" s="138">
        <v>0</v>
      </c>
      <c r="I505" s="138">
        <v>0</v>
      </c>
      <c r="J505" s="339">
        <v>0</v>
      </c>
      <c r="K505" s="339">
        <v>0</v>
      </c>
      <c r="L505" s="340">
        <v>0</v>
      </c>
      <c r="M505" s="340">
        <v>0</v>
      </c>
      <c r="N505" s="340">
        <v>0</v>
      </c>
      <c r="O505" s="340">
        <v>0</v>
      </c>
      <c r="P505" s="144">
        <v>0</v>
      </c>
      <c r="Q505" s="341">
        <v>0</v>
      </c>
      <c r="R505" s="342">
        <v>0</v>
      </c>
      <c r="S505" s="340">
        <v>0</v>
      </c>
      <c r="T505" s="340">
        <v>0</v>
      </c>
      <c r="U505" s="340">
        <v>0</v>
      </c>
      <c r="V505" s="340">
        <v>0</v>
      </c>
      <c r="W505" s="340">
        <v>0</v>
      </c>
      <c r="X505" s="343">
        <v>0</v>
      </c>
      <c r="Y505" s="344">
        <f t="shared" si="41"/>
        <v>0</v>
      </c>
      <c r="Z505" s="12">
        <f t="shared" si="41"/>
        <v>0</v>
      </c>
      <c r="AA505" s="12">
        <f t="shared" si="41"/>
        <v>0</v>
      </c>
      <c r="AB505" s="12">
        <f t="shared" si="41"/>
        <v>0</v>
      </c>
      <c r="AC505" s="12">
        <f t="shared" si="41"/>
        <v>0</v>
      </c>
      <c r="AD505" s="15">
        <f t="shared" si="41"/>
        <v>0</v>
      </c>
      <c r="AE505" s="12">
        <f t="shared" si="41"/>
        <v>0</v>
      </c>
      <c r="AF505" s="12">
        <f t="shared" si="42"/>
        <v>0</v>
      </c>
      <c r="AG505" s="12">
        <f t="shared" si="42"/>
        <v>0</v>
      </c>
      <c r="AH505" s="12">
        <f t="shared" si="42"/>
        <v>0</v>
      </c>
      <c r="AI505" s="12">
        <f t="shared" si="42"/>
        <v>0</v>
      </c>
      <c r="AJ505" s="12">
        <f t="shared" si="42"/>
        <v>0</v>
      </c>
      <c r="AK505" s="15">
        <f t="shared" si="42"/>
        <v>0</v>
      </c>
      <c r="AL505" s="343">
        <f t="shared" si="42"/>
        <v>0</v>
      </c>
    </row>
    <row r="506" spans="1:38" s="185" customFormat="1" ht="12.75" customHeight="1" x14ac:dyDescent="0.25">
      <c r="A506" s="348">
        <v>1457</v>
      </c>
      <c r="B506" s="338">
        <v>498</v>
      </c>
      <c r="C506" s="239" t="s">
        <v>1670</v>
      </c>
      <c r="D506" s="247">
        <v>0</v>
      </c>
      <c r="E506" s="138">
        <v>0</v>
      </c>
      <c r="F506" s="138">
        <v>0</v>
      </c>
      <c r="G506" s="138">
        <v>0</v>
      </c>
      <c r="H506" s="138">
        <v>0</v>
      </c>
      <c r="I506" s="138">
        <v>0</v>
      </c>
      <c r="J506" s="339">
        <v>0</v>
      </c>
      <c r="K506" s="339">
        <v>0</v>
      </c>
      <c r="L506" s="340">
        <v>0</v>
      </c>
      <c r="M506" s="340">
        <v>0</v>
      </c>
      <c r="N506" s="340">
        <v>0</v>
      </c>
      <c r="O506" s="340">
        <v>0</v>
      </c>
      <c r="P506" s="144">
        <v>0</v>
      </c>
      <c r="Q506" s="341">
        <v>0</v>
      </c>
      <c r="R506" s="342">
        <v>0</v>
      </c>
      <c r="S506" s="340">
        <v>0</v>
      </c>
      <c r="T506" s="340">
        <v>0</v>
      </c>
      <c r="U506" s="340">
        <v>0</v>
      </c>
      <c r="V506" s="340">
        <v>0</v>
      </c>
      <c r="W506" s="340">
        <v>0</v>
      </c>
      <c r="X506" s="343">
        <v>0</v>
      </c>
      <c r="Y506" s="344">
        <f t="shared" si="41"/>
        <v>0</v>
      </c>
      <c r="Z506" s="12">
        <f t="shared" si="41"/>
        <v>0</v>
      </c>
      <c r="AA506" s="12">
        <f t="shared" si="41"/>
        <v>0</v>
      </c>
      <c r="AB506" s="12">
        <f t="shared" si="41"/>
        <v>0</v>
      </c>
      <c r="AC506" s="12">
        <f t="shared" si="41"/>
        <v>0</v>
      </c>
      <c r="AD506" s="15">
        <f t="shared" si="41"/>
        <v>0</v>
      </c>
      <c r="AE506" s="12">
        <f t="shared" si="41"/>
        <v>0</v>
      </c>
      <c r="AF506" s="12">
        <f t="shared" si="42"/>
        <v>0</v>
      </c>
      <c r="AG506" s="12">
        <f t="shared" si="42"/>
        <v>0</v>
      </c>
      <c r="AH506" s="12">
        <f t="shared" si="42"/>
        <v>0</v>
      </c>
      <c r="AI506" s="12">
        <f t="shared" si="42"/>
        <v>0</v>
      </c>
      <c r="AJ506" s="12">
        <f t="shared" si="42"/>
        <v>0</v>
      </c>
      <c r="AK506" s="15">
        <f t="shared" si="42"/>
        <v>0</v>
      </c>
      <c r="AL506" s="343">
        <f t="shared" si="42"/>
        <v>0</v>
      </c>
    </row>
    <row r="507" spans="1:38" s="185" customFormat="1" ht="12.75" customHeight="1" x14ac:dyDescent="0.25">
      <c r="A507" s="348">
        <v>1458</v>
      </c>
      <c r="B507" s="338">
        <v>499</v>
      </c>
      <c r="C507" s="239" t="s">
        <v>1671</v>
      </c>
      <c r="D507" s="247">
        <v>0</v>
      </c>
      <c r="E507" s="138">
        <v>0</v>
      </c>
      <c r="F507" s="138">
        <v>0</v>
      </c>
      <c r="G507" s="138">
        <v>0</v>
      </c>
      <c r="H507" s="138">
        <v>0</v>
      </c>
      <c r="I507" s="138">
        <v>0</v>
      </c>
      <c r="J507" s="339">
        <v>0</v>
      </c>
      <c r="K507" s="339">
        <v>0</v>
      </c>
      <c r="L507" s="340">
        <v>0</v>
      </c>
      <c r="M507" s="340">
        <v>0</v>
      </c>
      <c r="N507" s="340">
        <v>0</v>
      </c>
      <c r="O507" s="340">
        <v>0</v>
      </c>
      <c r="P507" s="144">
        <v>0</v>
      </c>
      <c r="Q507" s="341">
        <v>0</v>
      </c>
      <c r="R507" s="342">
        <v>0</v>
      </c>
      <c r="S507" s="340">
        <v>0</v>
      </c>
      <c r="T507" s="340">
        <v>0</v>
      </c>
      <c r="U507" s="340">
        <v>0</v>
      </c>
      <c r="V507" s="340">
        <v>0</v>
      </c>
      <c r="W507" s="340">
        <v>0</v>
      </c>
      <c r="X507" s="343">
        <v>0</v>
      </c>
      <c r="Y507" s="344">
        <f t="shared" si="41"/>
        <v>0</v>
      </c>
      <c r="Z507" s="12">
        <f t="shared" si="41"/>
        <v>0</v>
      </c>
      <c r="AA507" s="12">
        <f t="shared" si="41"/>
        <v>0</v>
      </c>
      <c r="AB507" s="12">
        <f t="shared" si="41"/>
        <v>0</v>
      </c>
      <c r="AC507" s="12">
        <f t="shared" si="41"/>
        <v>0</v>
      </c>
      <c r="AD507" s="15">
        <f t="shared" si="41"/>
        <v>0</v>
      </c>
      <c r="AE507" s="12">
        <f t="shared" si="41"/>
        <v>0</v>
      </c>
      <c r="AF507" s="12">
        <f t="shared" si="42"/>
        <v>0</v>
      </c>
      <c r="AG507" s="12">
        <f t="shared" si="42"/>
        <v>0</v>
      </c>
      <c r="AH507" s="12">
        <f t="shared" si="42"/>
        <v>0</v>
      </c>
      <c r="AI507" s="12">
        <f t="shared" si="42"/>
        <v>0</v>
      </c>
      <c r="AJ507" s="12">
        <f t="shared" si="42"/>
        <v>0</v>
      </c>
      <c r="AK507" s="15">
        <f t="shared" si="42"/>
        <v>0</v>
      </c>
      <c r="AL507" s="343">
        <f t="shared" si="42"/>
        <v>0</v>
      </c>
    </row>
    <row r="508" spans="1:38" s="185" customFormat="1" ht="12.75" customHeight="1" x14ac:dyDescent="0.25">
      <c r="A508" s="348">
        <v>1459</v>
      </c>
      <c r="B508" s="338">
        <v>500</v>
      </c>
      <c r="C508" s="239" t="s">
        <v>1672</v>
      </c>
      <c r="D508" s="247">
        <v>0</v>
      </c>
      <c r="E508" s="138">
        <v>0</v>
      </c>
      <c r="F508" s="138">
        <v>0</v>
      </c>
      <c r="G508" s="138">
        <v>0</v>
      </c>
      <c r="H508" s="138">
        <v>0</v>
      </c>
      <c r="I508" s="138">
        <v>0</v>
      </c>
      <c r="J508" s="339">
        <v>0</v>
      </c>
      <c r="K508" s="339">
        <v>0</v>
      </c>
      <c r="L508" s="340">
        <v>0</v>
      </c>
      <c r="M508" s="340">
        <v>0</v>
      </c>
      <c r="N508" s="340">
        <v>0</v>
      </c>
      <c r="O508" s="340">
        <v>0</v>
      </c>
      <c r="P508" s="144">
        <v>0</v>
      </c>
      <c r="Q508" s="341">
        <v>0</v>
      </c>
      <c r="R508" s="342">
        <v>0</v>
      </c>
      <c r="S508" s="340">
        <v>0</v>
      </c>
      <c r="T508" s="340">
        <v>0</v>
      </c>
      <c r="U508" s="340">
        <v>0</v>
      </c>
      <c r="V508" s="340">
        <v>0</v>
      </c>
      <c r="W508" s="340">
        <v>0</v>
      </c>
      <c r="X508" s="343">
        <v>0</v>
      </c>
      <c r="Y508" s="344">
        <f t="shared" si="41"/>
        <v>0</v>
      </c>
      <c r="Z508" s="12">
        <f t="shared" si="41"/>
        <v>0</v>
      </c>
      <c r="AA508" s="12">
        <f t="shared" si="41"/>
        <v>0</v>
      </c>
      <c r="AB508" s="12">
        <f t="shared" si="41"/>
        <v>0</v>
      </c>
      <c r="AC508" s="12">
        <f t="shared" si="41"/>
        <v>0</v>
      </c>
      <c r="AD508" s="15">
        <f t="shared" si="41"/>
        <v>0</v>
      </c>
      <c r="AE508" s="12">
        <f t="shared" si="41"/>
        <v>0</v>
      </c>
      <c r="AF508" s="12">
        <f t="shared" si="42"/>
        <v>0</v>
      </c>
      <c r="AG508" s="12">
        <f t="shared" si="42"/>
        <v>0</v>
      </c>
      <c r="AH508" s="12">
        <f t="shared" si="42"/>
        <v>0</v>
      </c>
      <c r="AI508" s="12">
        <f t="shared" si="42"/>
        <v>0</v>
      </c>
      <c r="AJ508" s="12">
        <f t="shared" si="42"/>
        <v>0</v>
      </c>
      <c r="AK508" s="15">
        <f t="shared" si="42"/>
        <v>0</v>
      </c>
      <c r="AL508" s="343">
        <f t="shared" si="42"/>
        <v>0</v>
      </c>
    </row>
    <row r="509" spans="1:38" s="185" customFormat="1" ht="12.75" customHeight="1" x14ac:dyDescent="0.25">
      <c r="A509" s="348">
        <v>1460</v>
      </c>
      <c r="B509" s="338">
        <v>501</v>
      </c>
      <c r="C509" s="239" t="s">
        <v>1673</v>
      </c>
      <c r="D509" s="247">
        <v>0</v>
      </c>
      <c r="E509" s="138">
        <v>0</v>
      </c>
      <c r="F509" s="138">
        <v>0</v>
      </c>
      <c r="G509" s="138">
        <v>0</v>
      </c>
      <c r="H509" s="138">
        <v>0</v>
      </c>
      <c r="I509" s="138">
        <v>0</v>
      </c>
      <c r="J509" s="339">
        <v>0</v>
      </c>
      <c r="K509" s="339">
        <v>0</v>
      </c>
      <c r="L509" s="340">
        <v>0</v>
      </c>
      <c r="M509" s="340">
        <v>0</v>
      </c>
      <c r="N509" s="340">
        <v>0</v>
      </c>
      <c r="O509" s="340">
        <v>0</v>
      </c>
      <c r="P509" s="144">
        <v>0</v>
      </c>
      <c r="Q509" s="341">
        <v>0</v>
      </c>
      <c r="R509" s="342">
        <v>0</v>
      </c>
      <c r="S509" s="340">
        <v>0</v>
      </c>
      <c r="T509" s="340">
        <v>0</v>
      </c>
      <c r="U509" s="340">
        <v>0</v>
      </c>
      <c r="V509" s="340">
        <v>0</v>
      </c>
      <c r="W509" s="340">
        <v>0</v>
      </c>
      <c r="X509" s="343">
        <v>0</v>
      </c>
      <c r="Y509" s="344">
        <f t="shared" si="41"/>
        <v>0</v>
      </c>
      <c r="Z509" s="12">
        <f t="shared" si="41"/>
        <v>0</v>
      </c>
      <c r="AA509" s="12">
        <f t="shared" si="41"/>
        <v>0</v>
      </c>
      <c r="AB509" s="12">
        <f t="shared" si="41"/>
        <v>0</v>
      </c>
      <c r="AC509" s="12">
        <f t="shared" si="41"/>
        <v>0</v>
      </c>
      <c r="AD509" s="15">
        <f t="shared" si="41"/>
        <v>0</v>
      </c>
      <c r="AE509" s="12">
        <f t="shared" si="41"/>
        <v>0</v>
      </c>
      <c r="AF509" s="12">
        <f t="shared" si="42"/>
        <v>0</v>
      </c>
      <c r="AG509" s="12">
        <f t="shared" si="42"/>
        <v>0</v>
      </c>
      <c r="AH509" s="12">
        <f t="shared" si="42"/>
        <v>0</v>
      </c>
      <c r="AI509" s="12">
        <f t="shared" si="42"/>
        <v>0</v>
      </c>
      <c r="AJ509" s="12">
        <f t="shared" si="42"/>
        <v>0</v>
      </c>
      <c r="AK509" s="15">
        <f t="shared" si="42"/>
        <v>0</v>
      </c>
      <c r="AL509" s="343">
        <f t="shared" si="42"/>
        <v>0</v>
      </c>
    </row>
    <row r="510" spans="1:38" s="185" customFormat="1" ht="12.75" customHeight="1" x14ac:dyDescent="0.25">
      <c r="A510" s="348">
        <v>1461</v>
      </c>
      <c r="B510" s="338">
        <v>502</v>
      </c>
      <c r="C510" s="239" t="s">
        <v>1674</v>
      </c>
      <c r="D510" s="247">
        <v>0</v>
      </c>
      <c r="E510" s="138">
        <v>0</v>
      </c>
      <c r="F510" s="138">
        <v>0</v>
      </c>
      <c r="G510" s="138">
        <v>0</v>
      </c>
      <c r="H510" s="138">
        <v>0</v>
      </c>
      <c r="I510" s="138">
        <v>0</v>
      </c>
      <c r="J510" s="339">
        <v>0</v>
      </c>
      <c r="K510" s="339">
        <v>0</v>
      </c>
      <c r="L510" s="340">
        <v>0</v>
      </c>
      <c r="M510" s="340">
        <v>0</v>
      </c>
      <c r="N510" s="340">
        <v>0</v>
      </c>
      <c r="O510" s="340">
        <v>0</v>
      </c>
      <c r="P510" s="144">
        <v>0</v>
      </c>
      <c r="Q510" s="341">
        <v>0</v>
      </c>
      <c r="R510" s="342">
        <v>0</v>
      </c>
      <c r="S510" s="340">
        <v>0</v>
      </c>
      <c r="T510" s="340">
        <v>0</v>
      </c>
      <c r="U510" s="340">
        <v>0</v>
      </c>
      <c r="V510" s="340">
        <v>0</v>
      </c>
      <c r="W510" s="340">
        <v>0</v>
      </c>
      <c r="X510" s="343">
        <v>0</v>
      </c>
      <c r="Y510" s="344">
        <f t="shared" si="41"/>
        <v>0</v>
      </c>
      <c r="Z510" s="12">
        <f t="shared" si="41"/>
        <v>0</v>
      </c>
      <c r="AA510" s="12">
        <f t="shared" si="41"/>
        <v>0</v>
      </c>
      <c r="AB510" s="12">
        <f t="shared" si="41"/>
        <v>0</v>
      </c>
      <c r="AC510" s="12">
        <f t="shared" si="41"/>
        <v>0</v>
      </c>
      <c r="AD510" s="15">
        <f t="shared" si="41"/>
        <v>0</v>
      </c>
      <c r="AE510" s="12">
        <f t="shared" si="41"/>
        <v>0</v>
      </c>
      <c r="AF510" s="12">
        <f t="shared" si="42"/>
        <v>0</v>
      </c>
      <c r="AG510" s="12">
        <f t="shared" si="42"/>
        <v>0</v>
      </c>
      <c r="AH510" s="12">
        <f t="shared" si="42"/>
        <v>0</v>
      </c>
      <c r="AI510" s="12">
        <f t="shared" si="42"/>
        <v>0</v>
      </c>
      <c r="AJ510" s="12">
        <f t="shared" ref="AJ510:AL553" si="43">IF(O510=0,0,V510/O510*100)</f>
        <v>0</v>
      </c>
      <c r="AK510" s="15">
        <f t="shared" si="43"/>
        <v>0</v>
      </c>
      <c r="AL510" s="343">
        <f t="shared" si="43"/>
        <v>0</v>
      </c>
    </row>
    <row r="511" spans="1:38" s="185" customFormat="1" ht="12.75" customHeight="1" x14ac:dyDescent="0.25">
      <c r="A511" s="337"/>
      <c r="B511" s="338">
        <v>503</v>
      </c>
      <c r="C511" s="239"/>
      <c r="D511" s="240"/>
      <c r="E511" s="138"/>
      <c r="F511" s="138"/>
      <c r="G511" s="138"/>
      <c r="H511" s="138"/>
      <c r="I511" s="138"/>
      <c r="J511" s="339"/>
      <c r="K511" s="339">
        <v>0</v>
      </c>
      <c r="L511" s="340"/>
      <c r="M511" s="340"/>
      <c r="N511" s="340"/>
      <c r="O511" s="340"/>
      <c r="P511" s="144">
        <v>0</v>
      </c>
      <c r="Q511" s="341"/>
      <c r="R511" s="342">
        <v>0</v>
      </c>
      <c r="S511" s="340"/>
      <c r="T511" s="340"/>
      <c r="U511" s="340"/>
      <c r="V511" s="340"/>
      <c r="W511" s="340">
        <v>0</v>
      </c>
      <c r="X511" s="343"/>
      <c r="Y511" s="344">
        <f t="shared" si="41"/>
        <v>0</v>
      </c>
      <c r="Z511" s="12"/>
      <c r="AA511" s="12"/>
      <c r="AB511" s="12"/>
      <c r="AC511" s="12"/>
      <c r="AD511" s="15">
        <f t="shared" si="41"/>
        <v>0</v>
      </c>
      <c r="AE511" s="12"/>
      <c r="AF511" s="12"/>
      <c r="AG511" s="12"/>
      <c r="AH511" s="12"/>
      <c r="AI511" s="12"/>
      <c r="AJ511" s="12"/>
      <c r="AK511" s="15">
        <f t="shared" si="43"/>
        <v>0</v>
      </c>
      <c r="AL511" s="343"/>
    </row>
    <row r="512" spans="1:38" s="185" customFormat="1" ht="12.75" customHeight="1" x14ac:dyDescent="0.25">
      <c r="A512" s="337"/>
      <c r="B512" s="338">
        <v>504</v>
      </c>
      <c r="C512" s="246" t="s">
        <v>1675</v>
      </c>
      <c r="D512" s="247">
        <v>2801.4</v>
      </c>
      <c r="E512" s="144">
        <v>920.4</v>
      </c>
      <c r="F512" s="144">
        <v>899.4</v>
      </c>
      <c r="G512" s="144">
        <v>0</v>
      </c>
      <c r="H512" s="144">
        <v>742.6</v>
      </c>
      <c r="I512" s="144">
        <v>97.8</v>
      </c>
      <c r="J512" s="345">
        <v>141.19999999999999</v>
      </c>
      <c r="K512" s="345">
        <v>2810.6</v>
      </c>
      <c r="L512" s="144">
        <v>920.4</v>
      </c>
      <c r="M512" s="144">
        <v>899.4</v>
      </c>
      <c r="N512" s="144">
        <v>0</v>
      </c>
      <c r="O512" s="144">
        <v>742.6</v>
      </c>
      <c r="P512" s="144">
        <v>107</v>
      </c>
      <c r="Q512" s="248">
        <v>141.19999999999999</v>
      </c>
      <c r="R512" s="342">
        <v>1885.8485999999998</v>
      </c>
      <c r="S512" s="144">
        <v>756.93539999999996</v>
      </c>
      <c r="T512" s="144">
        <v>632.904</v>
      </c>
      <c r="U512" s="144">
        <v>0</v>
      </c>
      <c r="V512" s="144">
        <v>299.88619999999997</v>
      </c>
      <c r="W512" s="144">
        <v>81.978999999999999</v>
      </c>
      <c r="X512" s="248">
        <v>114.14400000000001</v>
      </c>
      <c r="Y512" s="344">
        <f t="shared" si="41"/>
        <v>-924.7514000000001</v>
      </c>
      <c r="Z512" s="15">
        <f t="shared" si="41"/>
        <v>-163.46460000000002</v>
      </c>
      <c r="AA512" s="15">
        <f t="shared" si="41"/>
        <v>-266.49599999999998</v>
      </c>
      <c r="AB512" s="15">
        <f t="shared" si="41"/>
        <v>0</v>
      </c>
      <c r="AC512" s="15">
        <f t="shared" ref="AC512:AE534" si="44">V512-O512</f>
        <v>-442.71380000000005</v>
      </c>
      <c r="AD512" s="15">
        <f t="shared" si="44"/>
        <v>-25.021000000000001</v>
      </c>
      <c r="AE512" s="15">
        <f t="shared" si="44"/>
        <v>-27.055999999999983</v>
      </c>
      <c r="AF512" s="15">
        <f t="shared" ref="AF512:AJ534" si="45">IF(K512=0,0,R512/K512*100)</f>
        <v>67.09772290614103</v>
      </c>
      <c r="AG512" s="15">
        <f t="shared" si="45"/>
        <v>82.239830508474583</v>
      </c>
      <c r="AH512" s="15">
        <f t="shared" si="45"/>
        <v>70.369579719813217</v>
      </c>
      <c r="AI512" s="15">
        <f t="shared" si="45"/>
        <v>0</v>
      </c>
      <c r="AJ512" s="15">
        <f t="shared" si="45"/>
        <v>40.383274979800696</v>
      </c>
      <c r="AK512" s="15">
        <f t="shared" si="43"/>
        <v>76.615887850467288</v>
      </c>
      <c r="AL512" s="346">
        <f t="shared" si="43"/>
        <v>80.838526912181322</v>
      </c>
    </row>
    <row r="513" spans="1:38" s="347" customFormat="1" ht="12.75" customHeight="1" x14ac:dyDescent="0.2">
      <c r="A513" s="337"/>
      <c r="B513" s="338">
        <v>505</v>
      </c>
      <c r="C513" s="246" t="s">
        <v>1265</v>
      </c>
      <c r="D513" s="247">
        <v>2703.6</v>
      </c>
      <c r="E513" s="144">
        <v>920.4</v>
      </c>
      <c r="F513" s="144">
        <v>899.4</v>
      </c>
      <c r="G513" s="144">
        <v>0</v>
      </c>
      <c r="H513" s="144">
        <v>742.6</v>
      </c>
      <c r="I513" s="144">
        <v>0</v>
      </c>
      <c r="J513" s="345">
        <v>141.19999999999999</v>
      </c>
      <c r="K513" s="345">
        <v>2703.6</v>
      </c>
      <c r="L513" s="144">
        <v>920.4</v>
      </c>
      <c r="M513" s="144">
        <v>899.4</v>
      </c>
      <c r="N513" s="144">
        <v>0</v>
      </c>
      <c r="O513" s="144">
        <v>742.6</v>
      </c>
      <c r="P513" s="144">
        <v>0</v>
      </c>
      <c r="Q513" s="248">
        <v>141.19999999999999</v>
      </c>
      <c r="R513" s="342">
        <v>1803.8695999999998</v>
      </c>
      <c r="S513" s="144">
        <v>756.93539999999996</v>
      </c>
      <c r="T513" s="144">
        <v>632.904</v>
      </c>
      <c r="U513" s="144">
        <v>0</v>
      </c>
      <c r="V513" s="144">
        <v>299.88619999999997</v>
      </c>
      <c r="W513" s="144">
        <v>0</v>
      </c>
      <c r="X513" s="248">
        <v>114.14400000000001</v>
      </c>
      <c r="Y513" s="344">
        <f t="shared" ref="Y513:AC576" si="46">R513-K513</f>
        <v>-899.73040000000015</v>
      </c>
      <c r="Z513" s="15">
        <f t="shared" si="46"/>
        <v>-163.46460000000002</v>
      </c>
      <c r="AA513" s="15">
        <f t="shared" si="46"/>
        <v>-266.49599999999998</v>
      </c>
      <c r="AB513" s="15">
        <f t="shared" si="46"/>
        <v>0</v>
      </c>
      <c r="AC513" s="15">
        <f t="shared" si="44"/>
        <v>-442.71380000000005</v>
      </c>
      <c r="AD513" s="15">
        <f t="shared" si="44"/>
        <v>0</v>
      </c>
      <c r="AE513" s="15">
        <f t="shared" si="44"/>
        <v>-27.055999999999983</v>
      </c>
      <c r="AF513" s="15">
        <f t="shared" si="45"/>
        <v>66.721023820091716</v>
      </c>
      <c r="AG513" s="15">
        <f t="shared" si="45"/>
        <v>82.239830508474583</v>
      </c>
      <c r="AH513" s="15">
        <f t="shared" si="45"/>
        <v>70.369579719813217</v>
      </c>
      <c r="AI513" s="15">
        <f t="shared" si="45"/>
        <v>0</v>
      </c>
      <c r="AJ513" s="15">
        <f t="shared" si="45"/>
        <v>40.383274979800696</v>
      </c>
      <c r="AK513" s="15">
        <f t="shared" si="43"/>
        <v>0</v>
      </c>
      <c r="AL513" s="346">
        <f t="shared" si="43"/>
        <v>80.838526912181322</v>
      </c>
    </row>
    <row r="514" spans="1:38" s="347" customFormat="1" ht="12.75" customHeight="1" x14ac:dyDescent="0.2">
      <c r="A514" s="337"/>
      <c r="B514" s="338">
        <v>506</v>
      </c>
      <c r="C514" s="246" t="s">
        <v>1266</v>
      </c>
      <c r="D514" s="247">
        <v>97.8</v>
      </c>
      <c r="E514" s="144">
        <v>0</v>
      </c>
      <c r="F514" s="144">
        <v>0</v>
      </c>
      <c r="G514" s="144">
        <v>0</v>
      </c>
      <c r="H514" s="144">
        <v>0</v>
      </c>
      <c r="I514" s="144">
        <v>97.8</v>
      </c>
      <c r="J514" s="345">
        <v>0</v>
      </c>
      <c r="K514" s="345">
        <v>107</v>
      </c>
      <c r="L514" s="144">
        <v>0</v>
      </c>
      <c r="M514" s="144">
        <v>0</v>
      </c>
      <c r="N514" s="144">
        <v>0</v>
      </c>
      <c r="O514" s="144">
        <v>0</v>
      </c>
      <c r="P514" s="144">
        <v>107</v>
      </c>
      <c r="Q514" s="248">
        <v>0</v>
      </c>
      <c r="R514" s="342">
        <v>81.979000000000013</v>
      </c>
      <c r="S514" s="144">
        <v>0</v>
      </c>
      <c r="T514" s="144">
        <v>0</v>
      </c>
      <c r="U514" s="144">
        <v>0</v>
      </c>
      <c r="V514" s="144">
        <v>0</v>
      </c>
      <c r="W514" s="144">
        <v>81.978999999999999</v>
      </c>
      <c r="X514" s="248">
        <v>0</v>
      </c>
      <c r="Y514" s="344">
        <f t="shared" si="46"/>
        <v>-25.020999999999987</v>
      </c>
      <c r="Z514" s="15">
        <f t="shared" si="46"/>
        <v>0</v>
      </c>
      <c r="AA514" s="15">
        <f t="shared" si="46"/>
        <v>0</v>
      </c>
      <c r="AB514" s="15">
        <f t="shared" si="46"/>
        <v>0</v>
      </c>
      <c r="AC514" s="15">
        <f t="shared" si="44"/>
        <v>0</v>
      </c>
      <c r="AD514" s="15">
        <f t="shared" si="44"/>
        <v>-25.021000000000001</v>
      </c>
      <c r="AE514" s="15">
        <f t="shared" si="44"/>
        <v>0</v>
      </c>
      <c r="AF514" s="15">
        <f t="shared" si="45"/>
        <v>76.615887850467303</v>
      </c>
      <c r="AG514" s="15">
        <f t="shared" si="45"/>
        <v>0</v>
      </c>
      <c r="AH514" s="15">
        <f t="shared" si="45"/>
        <v>0</v>
      </c>
      <c r="AI514" s="15">
        <f t="shared" si="45"/>
        <v>0</v>
      </c>
      <c r="AJ514" s="15">
        <f t="shared" si="45"/>
        <v>0</v>
      </c>
      <c r="AK514" s="15">
        <f t="shared" si="43"/>
        <v>76.615887850467288</v>
      </c>
      <c r="AL514" s="346">
        <f t="shared" si="43"/>
        <v>0</v>
      </c>
    </row>
    <row r="515" spans="1:38" s="185" customFormat="1" ht="12.75" customHeight="1" x14ac:dyDescent="0.25">
      <c r="A515" s="348">
        <v>1462</v>
      </c>
      <c r="B515" s="338">
        <v>507</v>
      </c>
      <c r="C515" s="239" t="s">
        <v>1291</v>
      </c>
      <c r="D515" s="247">
        <v>2703.6</v>
      </c>
      <c r="E515" s="138">
        <v>920.4</v>
      </c>
      <c r="F515" s="138">
        <v>899.4</v>
      </c>
      <c r="G515" s="138">
        <v>0</v>
      </c>
      <c r="H515" s="138">
        <v>742.6</v>
      </c>
      <c r="I515" s="138">
        <v>0</v>
      </c>
      <c r="J515" s="339">
        <v>141.19999999999999</v>
      </c>
      <c r="K515" s="339">
        <v>2703.6</v>
      </c>
      <c r="L515" s="340">
        <v>920.4</v>
      </c>
      <c r="M515" s="340">
        <v>899.4</v>
      </c>
      <c r="N515" s="340">
        <v>0</v>
      </c>
      <c r="O515" s="340">
        <v>742.6</v>
      </c>
      <c r="P515" s="144">
        <v>0</v>
      </c>
      <c r="Q515" s="341">
        <v>141.19999999999999</v>
      </c>
      <c r="R515" s="342">
        <v>1803.8695999999998</v>
      </c>
      <c r="S515" s="340">
        <v>756.93539999999996</v>
      </c>
      <c r="T515" s="340">
        <v>632.904</v>
      </c>
      <c r="U515" s="340">
        <v>0</v>
      </c>
      <c r="V515" s="340">
        <v>299.88619999999997</v>
      </c>
      <c r="W515" s="340">
        <v>0</v>
      </c>
      <c r="X515" s="343">
        <v>114.14400000000001</v>
      </c>
      <c r="Y515" s="344">
        <f t="shared" si="46"/>
        <v>-899.73040000000015</v>
      </c>
      <c r="Z515" s="12">
        <f t="shared" si="46"/>
        <v>-163.46460000000002</v>
      </c>
      <c r="AA515" s="12">
        <f t="shared" si="46"/>
        <v>-266.49599999999998</v>
      </c>
      <c r="AB515" s="12">
        <f t="shared" si="46"/>
        <v>0</v>
      </c>
      <c r="AC515" s="12">
        <f t="shared" si="44"/>
        <v>-442.71380000000005</v>
      </c>
      <c r="AD515" s="15">
        <f t="shared" si="44"/>
        <v>0</v>
      </c>
      <c r="AE515" s="12">
        <f t="shared" si="44"/>
        <v>-27.055999999999983</v>
      </c>
      <c r="AF515" s="12">
        <f t="shared" si="45"/>
        <v>66.721023820091716</v>
      </c>
      <c r="AG515" s="12">
        <f t="shared" si="45"/>
        <v>82.239830508474583</v>
      </c>
      <c r="AH515" s="12">
        <f t="shared" si="45"/>
        <v>70.369579719813217</v>
      </c>
      <c r="AI515" s="12">
        <f t="shared" si="45"/>
        <v>0</v>
      </c>
      <c r="AJ515" s="12">
        <f t="shared" si="45"/>
        <v>40.383274979800696</v>
      </c>
      <c r="AK515" s="15">
        <f t="shared" si="43"/>
        <v>0</v>
      </c>
      <c r="AL515" s="343">
        <f t="shared" si="43"/>
        <v>80.838526912181322</v>
      </c>
    </row>
    <row r="516" spans="1:38" s="185" customFormat="1" ht="12.75" customHeight="1" x14ac:dyDescent="0.25">
      <c r="A516" s="348">
        <v>1463</v>
      </c>
      <c r="B516" s="338">
        <v>508</v>
      </c>
      <c r="C516" s="239" t="s">
        <v>1676</v>
      </c>
      <c r="D516" s="247">
        <v>0</v>
      </c>
      <c r="E516" s="138">
        <v>0</v>
      </c>
      <c r="F516" s="138">
        <v>0</v>
      </c>
      <c r="G516" s="138">
        <v>0</v>
      </c>
      <c r="H516" s="138">
        <v>0</v>
      </c>
      <c r="I516" s="138">
        <v>0</v>
      </c>
      <c r="J516" s="339">
        <v>0</v>
      </c>
      <c r="K516" s="339">
        <v>0</v>
      </c>
      <c r="L516" s="340">
        <v>0</v>
      </c>
      <c r="M516" s="340">
        <v>0</v>
      </c>
      <c r="N516" s="340">
        <v>0</v>
      </c>
      <c r="O516" s="340">
        <v>0</v>
      </c>
      <c r="P516" s="144">
        <v>0</v>
      </c>
      <c r="Q516" s="341">
        <v>0</v>
      </c>
      <c r="R516" s="342">
        <v>0</v>
      </c>
      <c r="S516" s="340">
        <v>0</v>
      </c>
      <c r="T516" s="340">
        <v>0</v>
      </c>
      <c r="U516" s="340">
        <v>0</v>
      </c>
      <c r="V516" s="340">
        <v>0</v>
      </c>
      <c r="W516" s="340">
        <v>0</v>
      </c>
      <c r="X516" s="343">
        <v>0</v>
      </c>
      <c r="Y516" s="344">
        <f t="shared" si="46"/>
        <v>0</v>
      </c>
      <c r="Z516" s="12">
        <f t="shared" si="46"/>
        <v>0</v>
      </c>
      <c r="AA516" s="12">
        <f t="shared" si="46"/>
        <v>0</v>
      </c>
      <c r="AB516" s="12">
        <f t="shared" si="46"/>
        <v>0</v>
      </c>
      <c r="AC516" s="12">
        <f t="shared" si="44"/>
        <v>0</v>
      </c>
      <c r="AD516" s="15">
        <f t="shared" si="44"/>
        <v>0</v>
      </c>
      <c r="AE516" s="12">
        <f t="shared" si="44"/>
        <v>0</v>
      </c>
      <c r="AF516" s="12">
        <f t="shared" si="45"/>
        <v>0</v>
      </c>
      <c r="AG516" s="12">
        <f t="shared" si="45"/>
        <v>0</v>
      </c>
      <c r="AH516" s="12">
        <f t="shared" si="45"/>
        <v>0</v>
      </c>
      <c r="AI516" s="12">
        <f t="shared" si="45"/>
        <v>0</v>
      </c>
      <c r="AJ516" s="12">
        <f t="shared" si="45"/>
        <v>0</v>
      </c>
      <c r="AK516" s="15">
        <f t="shared" si="43"/>
        <v>0</v>
      </c>
      <c r="AL516" s="343">
        <f t="shared" si="43"/>
        <v>0</v>
      </c>
    </row>
    <row r="517" spans="1:38" s="185" customFormat="1" ht="12.75" customHeight="1" x14ac:dyDescent="0.25">
      <c r="A517" s="348">
        <v>1464</v>
      </c>
      <c r="B517" s="338">
        <v>509</v>
      </c>
      <c r="C517" s="239" t="s">
        <v>1677</v>
      </c>
      <c r="D517" s="247">
        <v>0</v>
      </c>
      <c r="E517" s="138">
        <v>0</v>
      </c>
      <c r="F517" s="138">
        <v>0</v>
      </c>
      <c r="G517" s="138">
        <v>0</v>
      </c>
      <c r="H517" s="138">
        <v>0</v>
      </c>
      <c r="I517" s="138">
        <v>0</v>
      </c>
      <c r="J517" s="339">
        <v>0</v>
      </c>
      <c r="K517" s="339">
        <v>0</v>
      </c>
      <c r="L517" s="340">
        <v>0</v>
      </c>
      <c r="M517" s="340">
        <v>0</v>
      </c>
      <c r="N517" s="340">
        <v>0</v>
      </c>
      <c r="O517" s="340">
        <v>0</v>
      </c>
      <c r="P517" s="144">
        <v>0</v>
      </c>
      <c r="Q517" s="341">
        <v>0</v>
      </c>
      <c r="R517" s="342">
        <v>0</v>
      </c>
      <c r="S517" s="340">
        <v>0</v>
      </c>
      <c r="T517" s="340">
        <v>0</v>
      </c>
      <c r="U517" s="340">
        <v>0</v>
      </c>
      <c r="V517" s="340">
        <v>0</v>
      </c>
      <c r="W517" s="340">
        <v>0</v>
      </c>
      <c r="X517" s="343">
        <v>0</v>
      </c>
      <c r="Y517" s="344">
        <f t="shared" si="46"/>
        <v>0</v>
      </c>
      <c r="Z517" s="12">
        <f t="shared" si="46"/>
        <v>0</v>
      </c>
      <c r="AA517" s="12">
        <f t="shared" si="46"/>
        <v>0</v>
      </c>
      <c r="AB517" s="12">
        <f t="shared" si="46"/>
        <v>0</v>
      </c>
      <c r="AC517" s="12">
        <f t="shared" si="44"/>
        <v>0</v>
      </c>
      <c r="AD517" s="15">
        <f t="shared" si="44"/>
        <v>0</v>
      </c>
      <c r="AE517" s="12">
        <f t="shared" si="44"/>
        <v>0</v>
      </c>
      <c r="AF517" s="12">
        <f t="shared" si="45"/>
        <v>0</v>
      </c>
      <c r="AG517" s="12">
        <f t="shared" si="45"/>
        <v>0</v>
      </c>
      <c r="AH517" s="12">
        <f t="shared" si="45"/>
        <v>0</v>
      </c>
      <c r="AI517" s="12">
        <f t="shared" si="45"/>
        <v>0</v>
      </c>
      <c r="AJ517" s="12">
        <f t="shared" si="45"/>
        <v>0</v>
      </c>
      <c r="AK517" s="15">
        <f t="shared" si="43"/>
        <v>0</v>
      </c>
      <c r="AL517" s="343">
        <f t="shared" si="43"/>
        <v>0</v>
      </c>
    </row>
    <row r="518" spans="1:38" s="185" customFormat="1" ht="12.75" customHeight="1" x14ac:dyDescent="0.25">
      <c r="A518" s="348">
        <v>1465</v>
      </c>
      <c r="B518" s="338">
        <v>510</v>
      </c>
      <c r="C518" s="239" t="s">
        <v>1678</v>
      </c>
      <c r="D518" s="247">
        <v>0</v>
      </c>
      <c r="E518" s="138">
        <v>0</v>
      </c>
      <c r="F518" s="138">
        <v>0</v>
      </c>
      <c r="G518" s="138">
        <v>0</v>
      </c>
      <c r="H518" s="138">
        <v>0</v>
      </c>
      <c r="I518" s="138">
        <v>0</v>
      </c>
      <c r="J518" s="339">
        <v>0</v>
      </c>
      <c r="K518" s="339">
        <v>0</v>
      </c>
      <c r="L518" s="340">
        <v>0</v>
      </c>
      <c r="M518" s="340">
        <v>0</v>
      </c>
      <c r="N518" s="340">
        <v>0</v>
      </c>
      <c r="O518" s="340">
        <v>0</v>
      </c>
      <c r="P518" s="144">
        <v>0</v>
      </c>
      <c r="Q518" s="341">
        <v>0</v>
      </c>
      <c r="R518" s="342">
        <v>0</v>
      </c>
      <c r="S518" s="340">
        <v>0</v>
      </c>
      <c r="T518" s="340">
        <v>0</v>
      </c>
      <c r="U518" s="340">
        <v>0</v>
      </c>
      <c r="V518" s="340">
        <v>0</v>
      </c>
      <c r="W518" s="340">
        <v>0</v>
      </c>
      <c r="X518" s="343">
        <v>0</v>
      </c>
      <c r="Y518" s="344">
        <f t="shared" si="46"/>
        <v>0</v>
      </c>
      <c r="Z518" s="12">
        <f t="shared" si="46"/>
        <v>0</v>
      </c>
      <c r="AA518" s="12">
        <f t="shared" si="46"/>
        <v>0</v>
      </c>
      <c r="AB518" s="12">
        <f t="shared" si="46"/>
        <v>0</v>
      </c>
      <c r="AC518" s="12">
        <f t="shared" si="44"/>
        <v>0</v>
      </c>
      <c r="AD518" s="15">
        <f t="shared" si="44"/>
        <v>0</v>
      </c>
      <c r="AE518" s="12">
        <f t="shared" si="44"/>
        <v>0</v>
      </c>
      <c r="AF518" s="12">
        <f t="shared" si="45"/>
        <v>0</v>
      </c>
      <c r="AG518" s="12">
        <f t="shared" si="45"/>
        <v>0</v>
      </c>
      <c r="AH518" s="12">
        <f t="shared" si="45"/>
        <v>0</v>
      </c>
      <c r="AI518" s="12">
        <f t="shared" si="45"/>
        <v>0</v>
      </c>
      <c r="AJ518" s="12">
        <f t="shared" si="45"/>
        <v>0</v>
      </c>
      <c r="AK518" s="15">
        <f t="shared" si="43"/>
        <v>0</v>
      </c>
      <c r="AL518" s="343">
        <f t="shared" si="43"/>
        <v>0</v>
      </c>
    </row>
    <row r="519" spans="1:38" s="185" customFormat="1" ht="12.75" customHeight="1" x14ac:dyDescent="0.25">
      <c r="A519" s="348">
        <v>1466</v>
      </c>
      <c r="B519" s="338">
        <v>511</v>
      </c>
      <c r="C519" s="239" t="s">
        <v>1679</v>
      </c>
      <c r="D519" s="247">
        <v>0</v>
      </c>
      <c r="E519" s="138">
        <v>0</v>
      </c>
      <c r="F519" s="138">
        <v>0</v>
      </c>
      <c r="G519" s="138">
        <v>0</v>
      </c>
      <c r="H519" s="138">
        <v>0</v>
      </c>
      <c r="I519" s="138">
        <v>0</v>
      </c>
      <c r="J519" s="339">
        <v>0</v>
      </c>
      <c r="K519" s="339">
        <v>0</v>
      </c>
      <c r="L519" s="340">
        <v>0</v>
      </c>
      <c r="M519" s="340">
        <v>0</v>
      </c>
      <c r="N519" s="340">
        <v>0</v>
      </c>
      <c r="O519" s="340">
        <v>0</v>
      </c>
      <c r="P519" s="144">
        <v>0</v>
      </c>
      <c r="Q519" s="341">
        <v>0</v>
      </c>
      <c r="R519" s="342">
        <v>0</v>
      </c>
      <c r="S519" s="340">
        <v>0</v>
      </c>
      <c r="T519" s="340">
        <v>0</v>
      </c>
      <c r="U519" s="340">
        <v>0</v>
      </c>
      <c r="V519" s="340">
        <v>0</v>
      </c>
      <c r="W519" s="340">
        <v>0</v>
      </c>
      <c r="X519" s="343">
        <v>0</v>
      </c>
      <c r="Y519" s="344">
        <f t="shared" si="46"/>
        <v>0</v>
      </c>
      <c r="Z519" s="12">
        <f t="shared" si="46"/>
        <v>0</v>
      </c>
      <c r="AA519" s="12">
        <f t="shared" si="46"/>
        <v>0</v>
      </c>
      <c r="AB519" s="12">
        <f t="shared" si="46"/>
        <v>0</v>
      </c>
      <c r="AC519" s="12">
        <f t="shared" si="44"/>
        <v>0</v>
      </c>
      <c r="AD519" s="15">
        <f t="shared" si="44"/>
        <v>0</v>
      </c>
      <c r="AE519" s="12">
        <f t="shared" si="44"/>
        <v>0</v>
      </c>
      <c r="AF519" s="12">
        <f t="shared" si="45"/>
        <v>0</v>
      </c>
      <c r="AG519" s="12">
        <f t="shared" si="45"/>
        <v>0</v>
      </c>
      <c r="AH519" s="12">
        <f t="shared" si="45"/>
        <v>0</v>
      </c>
      <c r="AI519" s="12">
        <f t="shared" si="45"/>
        <v>0</v>
      </c>
      <c r="AJ519" s="12">
        <f t="shared" si="45"/>
        <v>0</v>
      </c>
      <c r="AK519" s="15">
        <f t="shared" si="43"/>
        <v>0</v>
      </c>
      <c r="AL519" s="343">
        <f t="shared" si="43"/>
        <v>0</v>
      </c>
    </row>
    <row r="520" spans="1:38" s="185" customFormat="1" ht="12.75" customHeight="1" x14ac:dyDescent="0.25">
      <c r="A520" s="348">
        <v>1467</v>
      </c>
      <c r="B520" s="338">
        <v>512</v>
      </c>
      <c r="C520" s="239" t="s">
        <v>1680</v>
      </c>
      <c r="D520" s="247">
        <v>0</v>
      </c>
      <c r="E520" s="138">
        <v>0</v>
      </c>
      <c r="F520" s="138">
        <v>0</v>
      </c>
      <c r="G520" s="138">
        <v>0</v>
      </c>
      <c r="H520" s="138">
        <v>0</v>
      </c>
      <c r="I520" s="138">
        <v>0</v>
      </c>
      <c r="J520" s="339">
        <v>0</v>
      </c>
      <c r="K520" s="339">
        <v>0</v>
      </c>
      <c r="L520" s="340">
        <v>0</v>
      </c>
      <c r="M520" s="340">
        <v>0</v>
      </c>
      <c r="N520" s="340">
        <v>0</v>
      </c>
      <c r="O520" s="340">
        <v>0</v>
      </c>
      <c r="P520" s="144">
        <v>0</v>
      </c>
      <c r="Q520" s="341">
        <v>0</v>
      </c>
      <c r="R520" s="342">
        <v>0</v>
      </c>
      <c r="S520" s="340">
        <v>0</v>
      </c>
      <c r="T520" s="340">
        <v>0</v>
      </c>
      <c r="U520" s="340">
        <v>0</v>
      </c>
      <c r="V520" s="340">
        <v>0</v>
      </c>
      <c r="W520" s="340">
        <v>0</v>
      </c>
      <c r="X520" s="343">
        <v>0</v>
      </c>
      <c r="Y520" s="344">
        <f t="shared" si="46"/>
        <v>0</v>
      </c>
      <c r="Z520" s="12">
        <f t="shared" si="46"/>
        <v>0</v>
      </c>
      <c r="AA520" s="12">
        <f t="shared" si="46"/>
        <v>0</v>
      </c>
      <c r="AB520" s="12">
        <f t="shared" si="46"/>
        <v>0</v>
      </c>
      <c r="AC520" s="12">
        <f t="shared" si="44"/>
        <v>0</v>
      </c>
      <c r="AD520" s="15">
        <f t="shared" si="44"/>
        <v>0</v>
      </c>
      <c r="AE520" s="12">
        <f t="shared" si="44"/>
        <v>0</v>
      </c>
      <c r="AF520" s="12">
        <f t="shared" si="45"/>
        <v>0</v>
      </c>
      <c r="AG520" s="12">
        <f t="shared" si="45"/>
        <v>0</v>
      </c>
      <c r="AH520" s="12">
        <f t="shared" si="45"/>
        <v>0</v>
      </c>
      <c r="AI520" s="12">
        <f t="shared" si="45"/>
        <v>0</v>
      </c>
      <c r="AJ520" s="12">
        <f t="shared" si="45"/>
        <v>0</v>
      </c>
      <c r="AK520" s="15">
        <f t="shared" si="43"/>
        <v>0</v>
      </c>
      <c r="AL520" s="343">
        <f t="shared" si="43"/>
        <v>0</v>
      </c>
    </row>
    <row r="521" spans="1:38" s="185" customFormat="1" ht="12.75" customHeight="1" x14ac:dyDescent="0.25">
      <c r="A521" s="348">
        <v>1468</v>
      </c>
      <c r="B521" s="338">
        <v>513</v>
      </c>
      <c r="C521" s="239" t="s">
        <v>1681</v>
      </c>
      <c r="D521" s="247">
        <v>0</v>
      </c>
      <c r="E521" s="138">
        <v>0</v>
      </c>
      <c r="F521" s="138">
        <v>0</v>
      </c>
      <c r="G521" s="138">
        <v>0</v>
      </c>
      <c r="H521" s="138">
        <v>0</v>
      </c>
      <c r="I521" s="138">
        <v>0</v>
      </c>
      <c r="J521" s="339">
        <v>0</v>
      </c>
      <c r="K521" s="339">
        <v>0</v>
      </c>
      <c r="L521" s="340">
        <v>0</v>
      </c>
      <c r="M521" s="340">
        <v>0</v>
      </c>
      <c r="N521" s="340">
        <v>0</v>
      </c>
      <c r="O521" s="340">
        <v>0</v>
      </c>
      <c r="P521" s="144">
        <v>0</v>
      </c>
      <c r="Q521" s="341">
        <v>0</v>
      </c>
      <c r="R521" s="342">
        <v>0</v>
      </c>
      <c r="S521" s="340">
        <v>0</v>
      </c>
      <c r="T521" s="340">
        <v>0</v>
      </c>
      <c r="U521" s="340">
        <v>0</v>
      </c>
      <c r="V521" s="340">
        <v>0</v>
      </c>
      <c r="W521" s="340">
        <v>0</v>
      </c>
      <c r="X521" s="343">
        <v>0</v>
      </c>
      <c r="Y521" s="344">
        <f t="shared" si="46"/>
        <v>0</v>
      </c>
      <c r="Z521" s="12">
        <f t="shared" si="46"/>
        <v>0</v>
      </c>
      <c r="AA521" s="12">
        <f t="shared" si="46"/>
        <v>0</v>
      </c>
      <c r="AB521" s="12">
        <f t="shared" si="46"/>
        <v>0</v>
      </c>
      <c r="AC521" s="12">
        <f t="shared" si="44"/>
        <v>0</v>
      </c>
      <c r="AD521" s="15">
        <f t="shared" si="44"/>
        <v>0</v>
      </c>
      <c r="AE521" s="12">
        <f t="shared" si="44"/>
        <v>0</v>
      </c>
      <c r="AF521" s="12">
        <f t="shared" si="45"/>
        <v>0</v>
      </c>
      <c r="AG521" s="12">
        <f t="shared" si="45"/>
        <v>0</v>
      </c>
      <c r="AH521" s="12">
        <f t="shared" si="45"/>
        <v>0</v>
      </c>
      <c r="AI521" s="12">
        <f t="shared" si="45"/>
        <v>0</v>
      </c>
      <c r="AJ521" s="12">
        <f t="shared" si="45"/>
        <v>0</v>
      </c>
      <c r="AK521" s="15">
        <f t="shared" si="43"/>
        <v>0</v>
      </c>
      <c r="AL521" s="343">
        <f t="shared" si="43"/>
        <v>0</v>
      </c>
    </row>
    <row r="522" spans="1:38" s="185" customFormat="1" ht="12.75" customHeight="1" x14ac:dyDescent="0.25">
      <c r="A522" s="348">
        <v>1469</v>
      </c>
      <c r="B522" s="338">
        <v>514</v>
      </c>
      <c r="C522" s="239" t="s">
        <v>1682</v>
      </c>
      <c r="D522" s="247">
        <v>48.9</v>
      </c>
      <c r="E522" s="138">
        <v>0</v>
      </c>
      <c r="F522" s="138">
        <v>0</v>
      </c>
      <c r="G522" s="138">
        <v>0</v>
      </c>
      <c r="H522" s="138">
        <v>0</v>
      </c>
      <c r="I522" s="138">
        <v>48.9</v>
      </c>
      <c r="J522" s="339">
        <v>0</v>
      </c>
      <c r="K522" s="339">
        <v>55.1</v>
      </c>
      <c r="L522" s="340">
        <v>0</v>
      </c>
      <c r="M522" s="340">
        <v>0</v>
      </c>
      <c r="N522" s="340">
        <v>0</v>
      </c>
      <c r="O522" s="340">
        <v>0</v>
      </c>
      <c r="P522" s="144">
        <v>55.1</v>
      </c>
      <c r="Q522" s="341">
        <v>0</v>
      </c>
      <c r="R522" s="342">
        <v>37.267600000000002</v>
      </c>
      <c r="S522" s="340">
        <v>0</v>
      </c>
      <c r="T522" s="340">
        <v>0</v>
      </c>
      <c r="U522" s="340">
        <v>0</v>
      </c>
      <c r="V522" s="340">
        <v>0</v>
      </c>
      <c r="W522" s="340">
        <v>37.267600000000002</v>
      </c>
      <c r="X522" s="343">
        <v>0</v>
      </c>
      <c r="Y522" s="344">
        <f t="shared" si="46"/>
        <v>-17.8324</v>
      </c>
      <c r="Z522" s="12">
        <f t="shared" si="46"/>
        <v>0</v>
      </c>
      <c r="AA522" s="12">
        <f t="shared" si="46"/>
        <v>0</v>
      </c>
      <c r="AB522" s="12">
        <f t="shared" si="46"/>
        <v>0</v>
      </c>
      <c r="AC522" s="12">
        <f t="shared" si="44"/>
        <v>0</v>
      </c>
      <c r="AD522" s="15">
        <f t="shared" si="44"/>
        <v>-17.8324</v>
      </c>
      <c r="AE522" s="12">
        <f t="shared" si="44"/>
        <v>0</v>
      </c>
      <c r="AF522" s="12">
        <f t="shared" si="45"/>
        <v>67.636297640653353</v>
      </c>
      <c r="AG522" s="12">
        <f t="shared" si="45"/>
        <v>0</v>
      </c>
      <c r="AH522" s="12">
        <f t="shared" si="45"/>
        <v>0</v>
      </c>
      <c r="AI522" s="12">
        <f t="shared" si="45"/>
        <v>0</v>
      </c>
      <c r="AJ522" s="12">
        <f t="shared" si="45"/>
        <v>0</v>
      </c>
      <c r="AK522" s="15">
        <f t="shared" si="43"/>
        <v>67.636297640653353</v>
      </c>
      <c r="AL522" s="343">
        <f t="shared" si="43"/>
        <v>0</v>
      </c>
    </row>
    <row r="523" spans="1:38" s="185" customFormat="1" ht="12.75" customHeight="1" x14ac:dyDescent="0.25">
      <c r="A523" s="348">
        <v>1470</v>
      </c>
      <c r="B523" s="338">
        <v>515</v>
      </c>
      <c r="C523" s="239" t="s">
        <v>1683</v>
      </c>
      <c r="D523" s="247">
        <v>0</v>
      </c>
      <c r="E523" s="138">
        <v>0</v>
      </c>
      <c r="F523" s="138">
        <v>0</v>
      </c>
      <c r="G523" s="138">
        <v>0</v>
      </c>
      <c r="H523" s="138">
        <v>0</v>
      </c>
      <c r="I523" s="138">
        <v>0</v>
      </c>
      <c r="J523" s="339">
        <v>0</v>
      </c>
      <c r="K523" s="339">
        <v>0</v>
      </c>
      <c r="L523" s="340">
        <v>0</v>
      </c>
      <c r="M523" s="340">
        <v>0</v>
      </c>
      <c r="N523" s="340">
        <v>0</v>
      </c>
      <c r="O523" s="340">
        <v>0</v>
      </c>
      <c r="P523" s="144">
        <v>0</v>
      </c>
      <c r="Q523" s="341">
        <v>0</v>
      </c>
      <c r="R523" s="342">
        <v>0</v>
      </c>
      <c r="S523" s="340">
        <v>0</v>
      </c>
      <c r="T523" s="340">
        <v>0</v>
      </c>
      <c r="U523" s="340">
        <v>0</v>
      </c>
      <c r="V523" s="340">
        <v>0</v>
      </c>
      <c r="W523" s="340">
        <v>0</v>
      </c>
      <c r="X523" s="343">
        <v>0</v>
      </c>
      <c r="Y523" s="344">
        <f t="shared" si="46"/>
        <v>0</v>
      </c>
      <c r="Z523" s="12">
        <f t="shared" si="46"/>
        <v>0</v>
      </c>
      <c r="AA523" s="12">
        <f t="shared" si="46"/>
        <v>0</v>
      </c>
      <c r="AB523" s="12">
        <f t="shared" si="46"/>
        <v>0</v>
      </c>
      <c r="AC523" s="12">
        <f t="shared" si="44"/>
        <v>0</v>
      </c>
      <c r="AD523" s="15">
        <f t="shared" si="44"/>
        <v>0</v>
      </c>
      <c r="AE523" s="12">
        <f t="shared" si="44"/>
        <v>0</v>
      </c>
      <c r="AF523" s="12">
        <f t="shared" si="45"/>
        <v>0</v>
      </c>
      <c r="AG523" s="12">
        <f t="shared" si="45"/>
        <v>0</v>
      </c>
      <c r="AH523" s="12">
        <f t="shared" si="45"/>
        <v>0</v>
      </c>
      <c r="AI523" s="12">
        <f t="shared" si="45"/>
        <v>0</v>
      </c>
      <c r="AJ523" s="12">
        <f t="shared" si="45"/>
        <v>0</v>
      </c>
      <c r="AK523" s="15">
        <f t="shared" si="43"/>
        <v>0</v>
      </c>
      <c r="AL523" s="343">
        <f t="shared" si="43"/>
        <v>0</v>
      </c>
    </row>
    <row r="524" spans="1:38" s="185" customFormat="1" ht="12.75" customHeight="1" x14ac:dyDescent="0.25">
      <c r="A524" s="348">
        <v>1471</v>
      </c>
      <c r="B524" s="338">
        <v>516</v>
      </c>
      <c r="C524" s="239" t="s">
        <v>1684</v>
      </c>
      <c r="D524" s="247">
        <v>0</v>
      </c>
      <c r="E524" s="138">
        <v>0</v>
      </c>
      <c r="F524" s="138">
        <v>0</v>
      </c>
      <c r="G524" s="138">
        <v>0</v>
      </c>
      <c r="H524" s="138">
        <v>0</v>
      </c>
      <c r="I524" s="138">
        <v>0</v>
      </c>
      <c r="J524" s="339">
        <v>0</v>
      </c>
      <c r="K524" s="339">
        <v>0</v>
      </c>
      <c r="L524" s="340">
        <v>0</v>
      </c>
      <c r="M524" s="340">
        <v>0</v>
      </c>
      <c r="N524" s="340">
        <v>0</v>
      </c>
      <c r="O524" s="340">
        <v>0</v>
      </c>
      <c r="P524" s="144">
        <v>0</v>
      </c>
      <c r="Q524" s="341">
        <v>0</v>
      </c>
      <c r="R524" s="342">
        <v>0</v>
      </c>
      <c r="S524" s="340">
        <v>0</v>
      </c>
      <c r="T524" s="340">
        <v>0</v>
      </c>
      <c r="U524" s="340">
        <v>0</v>
      </c>
      <c r="V524" s="340">
        <v>0</v>
      </c>
      <c r="W524" s="340">
        <v>0</v>
      </c>
      <c r="X524" s="343">
        <v>0</v>
      </c>
      <c r="Y524" s="344">
        <f t="shared" si="46"/>
        <v>0</v>
      </c>
      <c r="Z524" s="12">
        <f t="shared" si="46"/>
        <v>0</v>
      </c>
      <c r="AA524" s="12">
        <f t="shared" si="46"/>
        <v>0</v>
      </c>
      <c r="AB524" s="12">
        <f t="shared" si="46"/>
        <v>0</v>
      </c>
      <c r="AC524" s="12">
        <f t="shared" si="44"/>
        <v>0</v>
      </c>
      <c r="AD524" s="15">
        <f t="shared" si="44"/>
        <v>0</v>
      </c>
      <c r="AE524" s="12">
        <f t="shared" si="44"/>
        <v>0</v>
      </c>
      <c r="AF524" s="12">
        <f t="shared" si="45"/>
        <v>0</v>
      </c>
      <c r="AG524" s="12">
        <f t="shared" si="45"/>
        <v>0</v>
      </c>
      <c r="AH524" s="12">
        <f t="shared" si="45"/>
        <v>0</v>
      </c>
      <c r="AI524" s="12">
        <f t="shared" si="45"/>
        <v>0</v>
      </c>
      <c r="AJ524" s="12">
        <f t="shared" si="45"/>
        <v>0</v>
      </c>
      <c r="AK524" s="15">
        <f t="shared" si="43"/>
        <v>0</v>
      </c>
      <c r="AL524" s="343">
        <f t="shared" si="43"/>
        <v>0</v>
      </c>
    </row>
    <row r="525" spans="1:38" s="185" customFormat="1" ht="12.75" customHeight="1" x14ac:dyDescent="0.25">
      <c r="A525" s="348">
        <v>1472</v>
      </c>
      <c r="B525" s="338">
        <v>517</v>
      </c>
      <c r="C525" s="239" t="s">
        <v>1685</v>
      </c>
      <c r="D525" s="247">
        <v>0</v>
      </c>
      <c r="E525" s="138">
        <v>0</v>
      </c>
      <c r="F525" s="138">
        <v>0</v>
      </c>
      <c r="G525" s="138">
        <v>0</v>
      </c>
      <c r="H525" s="138">
        <v>0</v>
      </c>
      <c r="I525" s="138">
        <v>0</v>
      </c>
      <c r="J525" s="339">
        <v>0</v>
      </c>
      <c r="K525" s="339">
        <v>0</v>
      </c>
      <c r="L525" s="340">
        <v>0</v>
      </c>
      <c r="M525" s="340">
        <v>0</v>
      </c>
      <c r="N525" s="340">
        <v>0</v>
      </c>
      <c r="O525" s="340">
        <v>0</v>
      </c>
      <c r="P525" s="144">
        <v>0</v>
      </c>
      <c r="Q525" s="341">
        <v>0</v>
      </c>
      <c r="R525" s="342">
        <v>0</v>
      </c>
      <c r="S525" s="340">
        <v>0</v>
      </c>
      <c r="T525" s="340">
        <v>0</v>
      </c>
      <c r="U525" s="340">
        <v>0</v>
      </c>
      <c r="V525" s="340">
        <v>0</v>
      </c>
      <c r="W525" s="340">
        <v>0</v>
      </c>
      <c r="X525" s="343">
        <v>0</v>
      </c>
      <c r="Y525" s="344">
        <f t="shared" si="46"/>
        <v>0</v>
      </c>
      <c r="Z525" s="12">
        <f t="shared" si="46"/>
        <v>0</v>
      </c>
      <c r="AA525" s="12">
        <f t="shared" si="46"/>
        <v>0</v>
      </c>
      <c r="AB525" s="12">
        <f t="shared" si="46"/>
        <v>0</v>
      </c>
      <c r="AC525" s="12">
        <f t="shared" si="44"/>
        <v>0</v>
      </c>
      <c r="AD525" s="15">
        <f t="shared" si="44"/>
        <v>0</v>
      </c>
      <c r="AE525" s="12">
        <f t="shared" si="44"/>
        <v>0</v>
      </c>
      <c r="AF525" s="12">
        <f t="shared" si="45"/>
        <v>0</v>
      </c>
      <c r="AG525" s="12">
        <f t="shared" si="45"/>
        <v>0</v>
      </c>
      <c r="AH525" s="12">
        <f t="shared" si="45"/>
        <v>0</v>
      </c>
      <c r="AI525" s="12">
        <f t="shared" si="45"/>
        <v>0</v>
      </c>
      <c r="AJ525" s="12">
        <f t="shared" si="45"/>
        <v>0</v>
      </c>
      <c r="AK525" s="15">
        <f t="shared" si="43"/>
        <v>0</v>
      </c>
      <c r="AL525" s="343">
        <f t="shared" si="43"/>
        <v>0</v>
      </c>
    </row>
    <row r="526" spans="1:38" s="185" customFormat="1" ht="12.75" customHeight="1" x14ac:dyDescent="0.25">
      <c r="A526" s="348">
        <v>1477</v>
      </c>
      <c r="B526" s="338">
        <v>518</v>
      </c>
      <c r="C526" s="239" t="s">
        <v>1675</v>
      </c>
      <c r="D526" s="247">
        <v>48.9</v>
      </c>
      <c r="E526" s="138">
        <v>0</v>
      </c>
      <c r="F526" s="138">
        <v>0</v>
      </c>
      <c r="G526" s="138">
        <v>0</v>
      </c>
      <c r="H526" s="138">
        <v>0</v>
      </c>
      <c r="I526" s="138">
        <v>48.9</v>
      </c>
      <c r="J526" s="339">
        <v>0</v>
      </c>
      <c r="K526" s="339">
        <v>51.900000000000006</v>
      </c>
      <c r="L526" s="340">
        <v>0</v>
      </c>
      <c r="M526" s="340">
        <v>0</v>
      </c>
      <c r="N526" s="340">
        <v>0</v>
      </c>
      <c r="O526" s="340">
        <v>0</v>
      </c>
      <c r="P526" s="144">
        <v>51.900000000000006</v>
      </c>
      <c r="Q526" s="341">
        <v>0</v>
      </c>
      <c r="R526" s="342">
        <v>44.711399999999998</v>
      </c>
      <c r="S526" s="340">
        <v>0</v>
      </c>
      <c r="T526" s="340">
        <v>0</v>
      </c>
      <c r="U526" s="340">
        <v>0</v>
      </c>
      <c r="V526" s="340">
        <v>0</v>
      </c>
      <c r="W526" s="340">
        <v>44.711399999999998</v>
      </c>
      <c r="X526" s="343">
        <v>0</v>
      </c>
      <c r="Y526" s="344">
        <f t="shared" si="46"/>
        <v>-7.1886000000000081</v>
      </c>
      <c r="Z526" s="12">
        <f t="shared" si="46"/>
        <v>0</v>
      </c>
      <c r="AA526" s="12">
        <f t="shared" si="46"/>
        <v>0</v>
      </c>
      <c r="AB526" s="12">
        <f t="shared" si="46"/>
        <v>0</v>
      </c>
      <c r="AC526" s="12">
        <f t="shared" si="44"/>
        <v>0</v>
      </c>
      <c r="AD526" s="15">
        <f t="shared" si="44"/>
        <v>-7.1886000000000081</v>
      </c>
      <c r="AE526" s="12">
        <f t="shared" si="44"/>
        <v>0</v>
      </c>
      <c r="AF526" s="12">
        <f t="shared" si="45"/>
        <v>86.149132947976867</v>
      </c>
      <c r="AG526" s="12">
        <f t="shared" si="45"/>
        <v>0</v>
      </c>
      <c r="AH526" s="12">
        <f t="shared" si="45"/>
        <v>0</v>
      </c>
      <c r="AI526" s="12">
        <f t="shared" si="45"/>
        <v>0</v>
      </c>
      <c r="AJ526" s="12">
        <f t="shared" si="45"/>
        <v>0</v>
      </c>
      <c r="AK526" s="15">
        <f t="shared" si="43"/>
        <v>86.149132947976867</v>
      </c>
      <c r="AL526" s="343">
        <f t="shared" si="43"/>
        <v>0</v>
      </c>
    </row>
    <row r="527" spans="1:38" s="185" customFormat="1" ht="12.75" customHeight="1" x14ac:dyDescent="0.25">
      <c r="A527" s="348">
        <v>1473</v>
      </c>
      <c r="B527" s="338">
        <v>519</v>
      </c>
      <c r="C527" s="239" t="s">
        <v>1686</v>
      </c>
      <c r="D527" s="247">
        <v>0</v>
      </c>
      <c r="E527" s="138">
        <v>0</v>
      </c>
      <c r="F527" s="138">
        <v>0</v>
      </c>
      <c r="G527" s="138">
        <v>0</v>
      </c>
      <c r="H527" s="138">
        <v>0</v>
      </c>
      <c r="I527" s="138">
        <v>0</v>
      </c>
      <c r="J527" s="339">
        <v>0</v>
      </c>
      <c r="K527" s="339">
        <v>0</v>
      </c>
      <c r="L527" s="340">
        <v>0</v>
      </c>
      <c r="M527" s="340">
        <v>0</v>
      </c>
      <c r="N527" s="340">
        <v>0</v>
      </c>
      <c r="O527" s="340">
        <v>0</v>
      </c>
      <c r="P527" s="144">
        <v>0</v>
      </c>
      <c r="Q527" s="341">
        <v>0</v>
      </c>
      <c r="R527" s="342">
        <v>0</v>
      </c>
      <c r="S527" s="340">
        <v>0</v>
      </c>
      <c r="T527" s="340">
        <v>0</v>
      </c>
      <c r="U527" s="340">
        <v>0</v>
      </c>
      <c r="V527" s="340">
        <v>0</v>
      </c>
      <c r="W527" s="340">
        <v>0</v>
      </c>
      <c r="X527" s="343">
        <v>0</v>
      </c>
      <c r="Y527" s="344">
        <f t="shared" si="46"/>
        <v>0</v>
      </c>
      <c r="Z527" s="12">
        <f t="shared" si="46"/>
        <v>0</v>
      </c>
      <c r="AA527" s="12">
        <f t="shared" si="46"/>
        <v>0</v>
      </c>
      <c r="AB527" s="12">
        <f t="shared" si="46"/>
        <v>0</v>
      </c>
      <c r="AC527" s="12">
        <f t="shared" si="44"/>
        <v>0</v>
      </c>
      <c r="AD527" s="15">
        <f t="shared" si="44"/>
        <v>0</v>
      </c>
      <c r="AE527" s="12">
        <f t="shared" si="44"/>
        <v>0</v>
      </c>
      <c r="AF527" s="12">
        <f t="shared" si="45"/>
        <v>0</v>
      </c>
      <c r="AG527" s="12">
        <f t="shared" si="45"/>
        <v>0</v>
      </c>
      <c r="AH527" s="12">
        <f t="shared" si="45"/>
        <v>0</v>
      </c>
      <c r="AI527" s="12">
        <f t="shared" si="45"/>
        <v>0</v>
      </c>
      <c r="AJ527" s="12">
        <f t="shared" si="45"/>
        <v>0</v>
      </c>
      <c r="AK527" s="15">
        <f t="shared" si="43"/>
        <v>0</v>
      </c>
      <c r="AL527" s="343">
        <f t="shared" si="43"/>
        <v>0</v>
      </c>
    </row>
    <row r="528" spans="1:38" s="185" customFormat="1" ht="12.75" customHeight="1" x14ac:dyDescent="0.25">
      <c r="A528" s="348">
        <v>1474</v>
      </c>
      <c r="B528" s="338">
        <v>520</v>
      </c>
      <c r="C528" s="239" t="s">
        <v>1687</v>
      </c>
      <c r="D528" s="247">
        <v>0</v>
      </c>
      <c r="E528" s="138">
        <v>0</v>
      </c>
      <c r="F528" s="138">
        <v>0</v>
      </c>
      <c r="G528" s="138">
        <v>0</v>
      </c>
      <c r="H528" s="138">
        <v>0</v>
      </c>
      <c r="I528" s="138">
        <v>0</v>
      </c>
      <c r="J528" s="339">
        <v>0</v>
      </c>
      <c r="K528" s="339">
        <v>0</v>
      </c>
      <c r="L528" s="340">
        <v>0</v>
      </c>
      <c r="M528" s="340">
        <v>0</v>
      </c>
      <c r="N528" s="340">
        <v>0</v>
      </c>
      <c r="O528" s="340">
        <v>0</v>
      </c>
      <c r="P528" s="144">
        <v>0</v>
      </c>
      <c r="Q528" s="341">
        <v>0</v>
      </c>
      <c r="R528" s="342">
        <v>0</v>
      </c>
      <c r="S528" s="340">
        <v>0</v>
      </c>
      <c r="T528" s="340">
        <v>0</v>
      </c>
      <c r="U528" s="340">
        <v>0</v>
      </c>
      <c r="V528" s="340">
        <v>0</v>
      </c>
      <c r="W528" s="340">
        <v>0</v>
      </c>
      <c r="X528" s="343">
        <v>0</v>
      </c>
      <c r="Y528" s="344">
        <f t="shared" si="46"/>
        <v>0</v>
      </c>
      <c r="Z528" s="12">
        <f t="shared" si="46"/>
        <v>0</v>
      </c>
      <c r="AA528" s="12">
        <f t="shared" si="46"/>
        <v>0</v>
      </c>
      <c r="AB528" s="12">
        <f t="shared" si="46"/>
        <v>0</v>
      </c>
      <c r="AC528" s="12">
        <f t="shared" si="44"/>
        <v>0</v>
      </c>
      <c r="AD528" s="15">
        <f t="shared" si="44"/>
        <v>0</v>
      </c>
      <c r="AE528" s="12">
        <f t="shared" si="44"/>
        <v>0</v>
      </c>
      <c r="AF528" s="12">
        <f t="shared" si="45"/>
        <v>0</v>
      </c>
      <c r="AG528" s="12">
        <f t="shared" si="45"/>
        <v>0</v>
      </c>
      <c r="AH528" s="12">
        <f t="shared" si="45"/>
        <v>0</v>
      </c>
      <c r="AI528" s="12">
        <f t="shared" si="45"/>
        <v>0</v>
      </c>
      <c r="AJ528" s="12">
        <f t="shared" si="45"/>
        <v>0</v>
      </c>
      <c r="AK528" s="15">
        <f t="shared" si="43"/>
        <v>0</v>
      </c>
      <c r="AL528" s="343">
        <f t="shared" si="43"/>
        <v>0</v>
      </c>
    </row>
    <row r="529" spans="1:38" s="185" customFormat="1" ht="12.75" customHeight="1" x14ac:dyDescent="0.25">
      <c r="A529" s="348">
        <v>1475</v>
      </c>
      <c r="B529" s="338">
        <v>521</v>
      </c>
      <c r="C529" s="239" t="s">
        <v>1688</v>
      </c>
      <c r="D529" s="247">
        <v>0</v>
      </c>
      <c r="E529" s="138">
        <v>0</v>
      </c>
      <c r="F529" s="138">
        <v>0</v>
      </c>
      <c r="G529" s="138">
        <v>0</v>
      </c>
      <c r="H529" s="138">
        <v>0</v>
      </c>
      <c r="I529" s="138">
        <v>0</v>
      </c>
      <c r="J529" s="339">
        <v>0</v>
      </c>
      <c r="K529" s="339">
        <v>0</v>
      </c>
      <c r="L529" s="340">
        <v>0</v>
      </c>
      <c r="M529" s="340">
        <v>0</v>
      </c>
      <c r="N529" s="340">
        <v>0</v>
      </c>
      <c r="O529" s="340">
        <v>0</v>
      </c>
      <c r="P529" s="144">
        <v>0</v>
      </c>
      <c r="Q529" s="341">
        <v>0</v>
      </c>
      <c r="R529" s="342">
        <v>0</v>
      </c>
      <c r="S529" s="340">
        <v>0</v>
      </c>
      <c r="T529" s="340">
        <v>0</v>
      </c>
      <c r="U529" s="340">
        <v>0</v>
      </c>
      <c r="V529" s="340">
        <v>0</v>
      </c>
      <c r="W529" s="340">
        <v>0</v>
      </c>
      <c r="X529" s="343">
        <v>0</v>
      </c>
      <c r="Y529" s="344">
        <f t="shared" si="46"/>
        <v>0</v>
      </c>
      <c r="Z529" s="12">
        <f t="shared" si="46"/>
        <v>0</v>
      </c>
      <c r="AA529" s="12">
        <f t="shared" si="46"/>
        <v>0</v>
      </c>
      <c r="AB529" s="12">
        <f t="shared" si="46"/>
        <v>0</v>
      </c>
      <c r="AC529" s="12">
        <f t="shared" si="44"/>
        <v>0</v>
      </c>
      <c r="AD529" s="15">
        <f t="shared" si="44"/>
        <v>0</v>
      </c>
      <c r="AE529" s="12">
        <f t="shared" si="44"/>
        <v>0</v>
      </c>
      <c r="AF529" s="12">
        <f t="shared" si="45"/>
        <v>0</v>
      </c>
      <c r="AG529" s="12">
        <f t="shared" si="45"/>
        <v>0</v>
      </c>
      <c r="AH529" s="12">
        <f t="shared" si="45"/>
        <v>0</v>
      </c>
      <c r="AI529" s="12">
        <f t="shared" si="45"/>
        <v>0</v>
      </c>
      <c r="AJ529" s="12">
        <f t="shared" si="45"/>
        <v>0</v>
      </c>
      <c r="AK529" s="15">
        <f t="shared" si="43"/>
        <v>0</v>
      </c>
      <c r="AL529" s="343">
        <f t="shared" si="43"/>
        <v>0</v>
      </c>
    </row>
    <row r="530" spans="1:38" s="185" customFormat="1" ht="12.75" customHeight="1" x14ac:dyDescent="0.25">
      <c r="A530" s="348">
        <v>1476</v>
      </c>
      <c r="B530" s="338">
        <v>522</v>
      </c>
      <c r="C530" s="239" t="s">
        <v>1689</v>
      </c>
      <c r="D530" s="247">
        <v>0</v>
      </c>
      <c r="E530" s="138">
        <v>0</v>
      </c>
      <c r="F530" s="138">
        <v>0</v>
      </c>
      <c r="G530" s="138">
        <v>0</v>
      </c>
      <c r="H530" s="138">
        <v>0</v>
      </c>
      <c r="I530" s="138">
        <v>0</v>
      </c>
      <c r="J530" s="339">
        <v>0</v>
      </c>
      <c r="K530" s="339">
        <v>0</v>
      </c>
      <c r="L530" s="340">
        <v>0</v>
      </c>
      <c r="M530" s="340">
        <v>0</v>
      </c>
      <c r="N530" s="340">
        <v>0</v>
      </c>
      <c r="O530" s="340">
        <v>0</v>
      </c>
      <c r="P530" s="144">
        <v>0</v>
      </c>
      <c r="Q530" s="341">
        <v>0</v>
      </c>
      <c r="R530" s="342">
        <v>0</v>
      </c>
      <c r="S530" s="340">
        <v>0</v>
      </c>
      <c r="T530" s="340">
        <v>0</v>
      </c>
      <c r="U530" s="340">
        <v>0</v>
      </c>
      <c r="V530" s="340">
        <v>0</v>
      </c>
      <c r="W530" s="340">
        <v>0</v>
      </c>
      <c r="X530" s="343">
        <v>0</v>
      </c>
      <c r="Y530" s="344">
        <f t="shared" si="46"/>
        <v>0</v>
      </c>
      <c r="Z530" s="12">
        <f t="shared" si="46"/>
        <v>0</v>
      </c>
      <c r="AA530" s="12">
        <f t="shared" si="46"/>
        <v>0</v>
      </c>
      <c r="AB530" s="12">
        <f t="shared" si="46"/>
        <v>0</v>
      </c>
      <c r="AC530" s="12">
        <f t="shared" si="44"/>
        <v>0</v>
      </c>
      <c r="AD530" s="15">
        <f t="shared" si="44"/>
        <v>0</v>
      </c>
      <c r="AE530" s="12">
        <f t="shared" si="44"/>
        <v>0</v>
      </c>
      <c r="AF530" s="12">
        <f t="shared" si="45"/>
        <v>0</v>
      </c>
      <c r="AG530" s="12">
        <f t="shared" si="45"/>
        <v>0</v>
      </c>
      <c r="AH530" s="12">
        <f t="shared" si="45"/>
        <v>0</v>
      </c>
      <c r="AI530" s="12">
        <f t="shared" si="45"/>
        <v>0</v>
      </c>
      <c r="AJ530" s="12">
        <f t="shared" si="45"/>
        <v>0</v>
      </c>
      <c r="AK530" s="15">
        <f t="shared" si="43"/>
        <v>0</v>
      </c>
      <c r="AL530" s="343">
        <f t="shared" si="43"/>
        <v>0</v>
      </c>
    </row>
    <row r="531" spans="1:38" s="185" customFormat="1" ht="12.75" customHeight="1" x14ac:dyDescent="0.25">
      <c r="A531" s="348">
        <v>1478</v>
      </c>
      <c r="B531" s="338">
        <v>523</v>
      </c>
      <c r="C531" s="239" t="s">
        <v>1690</v>
      </c>
      <c r="D531" s="247">
        <v>0</v>
      </c>
      <c r="E531" s="138">
        <v>0</v>
      </c>
      <c r="F531" s="138">
        <v>0</v>
      </c>
      <c r="G531" s="138">
        <v>0</v>
      </c>
      <c r="H531" s="138">
        <v>0</v>
      </c>
      <c r="I531" s="138">
        <v>0</v>
      </c>
      <c r="J531" s="339">
        <v>0</v>
      </c>
      <c r="K531" s="339">
        <v>0</v>
      </c>
      <c r="L531" s="340">
        <v>0</v>
      </c>
      <c r="M531" s="340">
        <v>0</v>
      </c>
      <c r="N531" s="340">
        <v>0</v>
      </c>
      <c r="O531" s="340">
        <v>0</v>
      </c>
      <c r="P531" s="144">
        <v>0</v>
      </c>
      <c r="Q531" s="341">
        <v>0</v>
      </c>
      <c r="R531" s="342">
        <v>0</v>
      </c>
      <c r="S531" s="340">
        <v>0</v>
      </c>
      <c r="T531" s="340">
        <v>0</v>
      </c>
      <c r="U531" s="340">
        <v>0</v>
      </c>
      <c r="V531" s="340">
        <v>0</v>
      </c>
      <c r="W531" s="340">
        <v>0</v>
      </c>
      <c r="X531" s="343">
        <v>0</v>
      </c>
      <c r="Y531" s="344">
        <f t="shared" si="46"/>
        <v>0</v>
      </c>
      <c r="Z531" s="12">
        <f t="shared" si="46"/>
        <v>0</v>
      </c>
      <c r="AA531" s="12">
        <f t="shared" si="46"/>
        <v>0</v>
      </c>
      <c r="AB531" s="12">
        <f t="shared" si="46"/>
        <v>0</v>
      </c>
      <c r="AC531" s="12">
        <f t="shared" si="44"/>
        <v>0</v>
      </c>
      <c r="AD531" s="15">
        <f t="shared" si="44"/>
        <v>0</v>
      </c>
      <c r="AE531" s="12">
        <f t="shared" si="44"/>
        <v>0</v>
      </c>
      <c r="AF531" s="12">
        <f t="shared" si="45"/>
        <v>0</v>
      </c>
      <c r="AG531" s="12">
        <f t="shared" si="45"/>
        <v>0</v>
      </c>
      <c r="AH531" s="12">
        <f t="shared" si="45"/>
        <v>0</v>
      </c>
      <c r="AI531" s="12">
        <f t="shared" si="45"/>
        <v>0</v>
      </c>
      <c r="AJ531" s="12">
        <f t="shared" si="45"/>
        <v>0</v>
      </c>
      <c r="AK531" s="15">
        <f t="shared" si="43"/>
        <v>0</v>
      </c>
      <c r="AL531" s="343">
        <f t="shared" si="43"/>
        <v>0</v>
      </c>
    </row>
    <row r="532" spans="1:38" s="185" customFormat="1" ht="12.75" customHeight="1" x14ac:dyDescent="0.25">
      <c r="A532" s="348">
        <v>1479</v>
      </c>
      <c r="B532" s="338">
        <v>524</v>
      </c>
      <c r="C532" s="239" t="s">
        <v>1691</v>
      </c>
      <c r="D532" s="247">
        <v>0</v>
      </c>
      <c r="E532" s="138">
        <v>0</v>
      </c>
      <c r="F532" s="138">
        <v>0</v>
      </c>
      <c r="G532" s="138">
        <v>0</v>
      </c>
      <c r="H532" s="138">
        <v>0</v>
      </c>
      <c r="I532" s="138">
        <v>0</v>
      </c>
      <c r="J532" s="339">
        <v>0</v>
      </c>
      <c r="K532" s="339">
        <v>0</v>
      </c>
      <c r="L532" s="340">
        <v>0</v>
      </c>
      <c r="M532" s="340">
        <v>0</v>
      </c>
      <c r="N532" s="340">
        <v>0</v>
      </c>
      <c r="O532" s="340">
        <v>0</v>
      </c>
      <c r="P532" s="144">
        <v>0</v>
      </c>
      <c r="Q532" s="341">
        <v>0</v>
      </c>
      <c r="R532" s="342">
        <v>0</v>
      </c>
      <c r="S532" s="340">
        <v>0</v>
      </c>
      <c r="T532" s="340">
        <v>0</v>
      </c>
      <c r="U532" s="340">
        <v>0</v>
      </c>
      <c r="V532" s="340">
        <v>0</v>
      </c>
      <c r="W532" s="340">
        <v>0</v>
      </c>
      <c r="X532" s="343">
        <v>0</v>
      </c>
      <c r="Y532" s="344">
        <f t="shared" si="46"/>
        <v>0</v>
      </c>
      <c r="Z532" s="12">
        <f t="shared" si="46"/>
        <v>0</v>
      </c>
      <c r="AA532" s="12">
        <f t="shared" si="46"/>
        <v>0</v>
      </c>
      <c r="AB532" s="12">
        <f t="shared" si="46"/>
        <v>0</v>
      </c>
      <c r="AC532" s="12">
        <f t="shared" si="44"/>
        <v>0</v>
      </c>
      <c r="AD532" s="15">
        <f t="shared" si="44"/>
        <v>0</v>
      </c>
      <c r="AE532" s="12">
        <f t="shared" si="44"/>
        <v>0</v>
      </c>
      <c r="AF532" s="12">
        <f t="shared" si="45"/>
        <v>0</v>
      </c>
      <c r="AG532" s="12">
        <f t="shared" si="45"/>
        <v>0</v>
      </c>
      <c r="AH532" s="12">
        <f t="shared" si="45"/>
        <v>0</v>
      </c>
      <c r="AI532" s="12">
        <f t="shared" si="45"/>
        <v>0</v>
      </c>
      <c r="AJ532" s="12">
        <f t="shared" si="45"/>
        <v>0</v>
      </c>
      <c r="AK532" s="15">
        <f t="shared" si="43"/>
        <v>0</v>
      </c>
      <c r="AL532" s="343">
        <f t="shared" si="43"/>
        <v>0</v>
      </c>
    </row>
    <row r="533" spans="1:38" s="185" customFormat="1" ht="12.75" customHeight="1" x14ac:dyDescent="0.25">
      <c r="A533" s="348">
        <v>1480</v>
      </c>
      <c r="B533" s="338">
        <v>525</v>
      </c>
      <c r="C533" s="239" t="s">
        <v>1574</v>
      </c>
      <c r="D533" s="247">
        <v>0</v>
      </c>
      <c r="E533" s="138">
        <v>0</v>
      </c>
      <c r="F533" s="138">
        <v>0</v>
      </c>
      <c r="G533" s="138">
        <v>0</v>
      </c>
      <c r="H533" s="138">
        <v>0</v>
      </c>
      <c r="I533" s="138">
        <v>0</v>
      </c>
      <c r="J533" s="339">
        <v>0</v>
      </c>
      <c r="K533" s="339">
        <v>0</v>
      </c>
      <c r="L533" s="340">
        <v>0</v>
      </c>
      <c r="M533" s="340">
        <v>0</v>
      </c>
      <c r="N533" s="340">
        <v>0</v>
      </c>
      <c r="O533" s="340">
        <v>0</v>
      </c>
      <c r="P533" s="144">
        <v>0</v>
      </c>
      <c r="Q533" s="341">
        <v>0</v>
      </c>
      <c r="R533" s="342">
        <v>0</v>
      </c>
      <c r="S533" s="340">
        <v>0</v>
      </c>
      <c r="T533" s="340">
        <v>0</v>
      </c>
      <c r="U533" s="340">
        <v>0</v>
      </c>
      <c r="V533" s="340">
        <v>0</v>
      </c>
      <c r="W533" s="340">
        <v>0</v>
      </c>
      <c r="X533" s="343">
        <v>0</v>
      </c>
      <c r="Y533" s="344">
        <f t="shared" si="46"/>
        <v>0</v>
      </c>
      <c r="Z533" s="12">
        <f t="shared" si="46"/>
        <v>0</v>
      </c>
      <c r="AA533" s="12">
        <f t="shared" si="46"/>
        <v>0</v>
      </c>
      <c r="AB533" s="12">
        <f t="shared" si="46"/>
        <v>0</v>
      </c>
      <c r="AC533" s="12">
        <f t="shared" si="44"/>
        <v>0</v>
      </c>
      <c r="AD533" s="15">
        <f t="shared" si="44"/>
        <v>0</v>
      </c>
      <c r="AE533" s="12">
        <f t="shared" si="44"/>
        <v>0</v>
      </c>
      <c r="AF533" s="12">
        <f t="shared" si="45"/>
        <v>0</v>
      </c>
      <c r="AG533" s="12">
        <f t="shared" si="45"/>
        <v>0</v>
      </c>
      <c r="AH533" s="12">
        <f t="shared" si="45"/>
        <v>0</v>
      </c>
      <c r="AI533" s="12">
        <f t="shared" si="45"/>
        <v>0</v>
      </c>
      <c r="AJ533" s="12">
        <f t="shared" si="45"/>
        <v>0</v>
      </c>
      <c r="AK533" s="15">
        <f t="shared" si="43"/>
        <v>0</v>
      </c>
      <c r="AL533" s="343">
        <f t="shared" si="43"/>
        <v>0</v>
      </c>
    </row>
    <row r="534" spans="1:38" s="185" customFormat="1" ht="12.75" customHeight="1" x14ac:dyDescent="0.25">
      <c r="A534" s="348">
        <v>1481</v>
      </c>
      <c r="B534" s="338">
        <v>526</v>
      </c>
      <c r="C534" s="239" t="s">
        <v>1604</v>
      </c>
      <c r="D534" s="247">
        <v>0</v>
      </c>
      <c r="E534" s="138">
        <v>0</v>
      </c>
      <c r="F534" s="138">
        <v>0</v>
      </c>
      <c r="G534" s="138">
        <v>0</v>
      </c>
      <c r="H534" s="138">
        <v>0</v>
      </c>
      <c r="I534" s="138">
        <v>0</v>
      </c>
      <c r="J534" s="339">
        <v>0</v>
      </c>
      <c r="K534" s="339">
        <v>0</v>
      </c>
      <c r="L534" s="340">
        <v>0</v>
      </c>
      <c r="M534" s="340">
        <v>0</v>
      </c>
      <c r="N534" s="340">
        <v>0</v>
      </c>
      <c r="O534" s="340">
        <v>0</v>
      </c>
      <c r="P534" s="144">
        <v>0</v>
      </c>
      <c r="Q534" s="341">
        <v>0</v>
      </c>
      <c r="R534" s="342">
        <v>0</v>
      </c>
      <c r="S534" s="340">
        <v>0</v>
      </c>
      <c r="T534" s="340">
        <v>0</v>
      </c>
      <c r="U534" s="340">
        <v>0</v>
      </c>
      <c r="V534" s="340">
        <v>0</v>
      </c>
      <c r="W534" s="340">
        <v>0</v>
      </c>
      <c r="X534" s="343">
        <v>0</v>
      </c>
      <c r="Y534" s="344">
        <f t="shared" si="46"/>
        <v>0</v>
      </c>
      <c r="Z534" s="12">
        <f t="shared" si="46"/>
        <v>0</v>
      </c>
      <c r="AA534" s="12">
        <f t="shared" si="46"/>
        <v>0</v>
      </c>
      <c r="AB534" s="12">
        <f t="shared" si="46"/>
        <v>0</v>
      </c>
      <c r="AC534" s="12">
        <f t="shared" si="44"/>
        <v>0</v>
      </c>
      <c r="AD534" s="15">
        <f t="shared" si="44"/>
        <v>0</v>
      </c>
      <c r="AE534" s="12">
        <f t="shared" si="44"/>
        <v>0</v>
      </c>
      <c r="AF534" s="12">
        <f t="shared" si="45"/>
        <v>0</v>
      </c>
      <c r="AG534" s="12">
        <f t="shared" si="45"/>
        <v>0</v>
      </c>
      <c r="AH534" s="12">
        <f t="shared" si="45"/>
        <v>0</v>
      </c>
      <c r="AI534" s="12">
        <f t="shared" si="45"/>
        <v>0</v>
      </c>
      <c r="AJ534" s="12">
        <f t="shared" si="45"/>
        <v>0</v>
      </c>
      <c r="AK534" s="15">
        <f t="shared" si="43"/>
        <v>0</v>
      </c>
      <c r="AL534" s="343">
        <f t="shared" si="43"/>
        <v>0</v>
      </c>
    </row>
    <row r="535" spans="1:38" s="185" customFormat="1" ht="12.75" customHeight="1" x14ac:dyDescent="0.25">
      <c r="A535" s="337"/>
      <c r="B535" s="338">
        <v>527</v>
      </c>
      <c r="C535" s="239"/>
      <c r="D535" s="240"/>
      <c r="E535" s="138"/>
      <c r="F535" s="138"/>
      <c r="G535" s="138"/>
      <c r="H535" s="138"/>
      <c r="I535" s="138"/>
      <c r="J535" s="339"/>
      <c r="K535" s="339">
        <v>0</v>
      </c>
      <c r="L535" s="340"/>
      <c r="M535" s="340"/>
      <c r="N535" s="340"/>
      <c r="O535" s="340"/>
      <c r="P535" s="144">
        <v>0</v>
      </c>
      <c r="Q535" s="341"/>
      <c r="R535" s="342">
        <v>0</v>
      </c>
      <c r="S535" s="340"/>
      <c r="T535" s="340"/>
      <c r="U535" s="340"/>
      <c r="V535" s="340"/>
      <c r="W535" s="340">
        <v>0</v>
      </c>
      <c r="X535" s="343"/>
      <c r="Y535" s="344">
        <f t="shared" si="46"/>
        <v>0</v>
      </c>
      <c r="Z535" s="12"/>
      <c r="AA535" s="12"/>
      <c r="AB535" s="12"/>
      <c r="AC535" s="12"/>
      <c r="AD535" s="15">
        <f t="shared" ref="AD535:AE598" si="47">W535-P535</f>
        <v>0</v>
      </c>
      <c r="AE535" s="12"/>
      <c r="AF535" s="12"/>
      <c r="AG535" s="12"/>
      <c r="AH535" s="12"/>
      <c r="AI535" s="12"/>
      <c r="AJ535" s="12"/>
      <c r="AK535" s="15">
        <f t="shared" si="43"/>
        <v>0</v>
      </c>
      <c r="AL535" s="343"/>
    </row>
    <row r="536" spans="1:38" s="185" customFormat="1" ht="12.75" customHeight="1" x14ac:dyDescent="0.25">
      <c r="A536" s="337"/>
      <c r="B536" s="338">
        <v>528</v>
      </c>
      <c r="C536" s="246" t="s">
        <v>1618</v>
      </c>
      <c r="D536" s="247">
        <v>7606.5</v>
      </c>
      <c r="E536" s="144">
        <v>2193.3000000000002</v>
      </c>
      <c r="F536" s="144">
        <v>2225.6</v>
      </c>
      <c r="G536" s="144">
        <v>0</v>
      </c>
      <c r="H536" s="144">
        <v>1741.6</v>
      </c>
      <c r="I536" s="144">
        <v>1216.5999999999999</v>
      </c>
      <c r="J536" s="345">
        <v>229.4</v>
      </c>
      <c r="K536" s="345">
        <v>7647.5999999999995</v>
      </c>
      <c r="L536" s="144">
        <v>2193.3000000000002</v>
      </c>
      <c r="M536" s="144">
        <v>2225.6</v>
      </c>
      <c r="N536" s="144">
        <v>0</v>
      </c>
      <c r="O536" s="144">
        <v>1741.6</v>
      </c>
      <c r="P536" s="144">
        <v>1244.8999999999999</v>
      </c>
      <c r="Q536" s="248">
        <v>242.2</v>
      </c>
      <c r="R536" s="342">
        <v>5880.9375999999993</v>
      </c>
      <c r="S536" s="144">
        <v>1636.5300999999999</v>
      </c>
      <c r="T536" s="144">
        <v>1683.4167</v>
      </c>
      <c r="U536" s="144">
        <v>0</v>
      </c>
      <c r="V536" s="144">
        <v>1129.7845</v>
      </c>
      <c r="W536" s="144">
        <v>1193.8102999999999</v>
      </c>
      <c r="X536" s="248">
        <v>237.39599999999999</v>
      </c>
      <c r="Y536" s="344">
        <f t="shared" si="46"/>
        <v>-1766.6624000000002</v>
      </c>
      <c r="Z536" s="15">
        <f t="shared" si="46"/>
        <v>-556.76990000000023</v>
      </c>
      <c r="AA536" s="15">
        <f t="shared" si="46"/>
        <v>-542.18329999999992</v>
      </c>
      <c r="AB536" s="15">
        <f t="shared" si="46"/>
        <v>0</v>
      </c>
      <c r="AC536" s="15">
        <f t="shared" si="46"/>
        <v>-611.81549999999993</v>
      </c>
      <c r="AD536" s="15">
        <f t="shared" si="47"/>
        <v>-51.089699999999993</v>
      </c>
      <c r="AE536" s="15">
        <f t="shared" si="47"/>
        <v>-4.804000000000002</v>
      </c>
      <c r="AF536" s="15">
        <f t="shared" ref="AF536:AL578" si="48">IF(K536=0,0,R536/K536*100)</f>
        <v>76.899126523353729</v>
      </c>
      <c r="AG536" s="15">
        <f t="shared" si="48"/>
        <v>74.614968312588331</v>
      </c>
      <c r="AH536" s="15">
        <f t="shared" si="48"/>
        <v>75.63878055355859</v>
      </c>
      <c r="AI536" s="15">
        <f t="shared" si="48"/>
        <v>0</v>
      </c>
      <c r="AJ536" s="15">
        <f t="shared" si="48"/>
        <v>64.87049265043639</v>
      </c>
      <c r="AK536" s="15">
        <f t="shared" si="43"/>
        <v>95.896080006426217</v>
      </c>
      <c r="AL536" s="346">
        <f t="shared" si="43"/>
        <v>98.016515276630884</v>
      </c>
    </row>
    <row r="537" spans="1:38" s="347" customFormat="1" ht="12.75" customHeight="1" x14ac:dyDescent="0.2">
      <c r="A537" s="337"/>
      <c r="B537" s="338">
        <v>529</v>
      </c>
      <c r="C537" s="246" t="s">
        <v>1265</v>
      </c>
      <c r="D537" s="247">
        <v>7459.5</v>
      </c>
      <c r="E537" s="144">
        <v>2193.3000000000002</v>
      </c>
      <c r="F537" s="144">
        <v>2225.6</v>
      </c>
      <c r="G537" s="144">
        <v>0</v>
      </c>
      <c r="H537" s="144">
        <v>1741.6</v>
      </c>
      <c r="I537" s="144">
        <v>1069.5999999999999</v>
      </c>
      <c r="J537" s="345">
        <v>229.4</v>
      </c>
      <c r="K537" s="345">
        <v>7482.9</v>
      </c>
      <c r="L537" s="144">
        <v>2193.3000000000002</v>
      </c>
      <c r="M537" s="144">
        <v>2225.6</v>
      </c>
      <c r="N537" s="144">
        <v>0</v>
      </c>
      <c r="O537" s="144">
        <v>1741.6</v>
      </c>
      <c r="P537" s="144">
        <v>1080.2</v>
      </c>
      <c r="Q537" s="248">
        <v>242.2</v>
      </c>
      <c r="R537" s="342">
        <v>5726.5096999999996</v>
      </c>
      <c r="S537" s="144">
        <v>1636.5300999999999</v>
      </c>
      <c r="T537" s="144">
        <v>1683.4167</v>
      </c>
      <c r="U537" s="144">
        <v>0</v>
      </c>
      <c r="V537" s="144">
        <v>1129.7845</v>
      </c>
      <c r="W537" s="144">
        <v>1039.3824</v>
      </c>
      <c r="X537" s="248">
        <v>237.39599999999999</v>
      </c>
      <c r="Y537" s="344">
        <f t="shared" si="46"/>
        <v>-1756.3903</v>
      </c>
      <c r="Z537" s="15">
        <f t="shared" si="46"/>
        <v>-556.76990000000023</v>
      </c>
      <c r="AA537" s="15">
        <f t="shared" si="46"/>
        <v>-542.18329999999992</v>
      </c>
      <c r="AB537" s="15">
        <f t="shared" si="46"/>
        <v>0</v>
      </c>
      <c r="AC537" s="15">
        <f t="shared" si="46"/>
        <v>-611.81549999999993</v>
      </c>
      <c r="AD537" s="15">
        <f t="shared" si="47"/>
        <v>-40.817600000000084</v>
      </c>
      <c r="AE537" s="15">
        <f t="shared" si="47"/>
        <v>-4.804000000000002</v>
      </c>
      <c r="AF537" s="15">
        <f t="shared" si="48"/>
        <v>76.527946384423146</v>
      </c>
      <c r="AG537" s="15">
        <f t="shared" si="48"/>
        <v>74.614968312588331</v>
      </c>
      <c r="AH537" s="15">
        <f t="shared" si="48"/>
        <v>75.63878055355859</v>
      </c>
      <c r="AI537" s="15">
        <f t="shared" si="48"/>
        <v>0</v>
      </c>
      <c r="AJ537" s="15">
        <f t="shared" si="48"/>
        <v>64.87049265043639</v>
      </c>
      <c r="AK537" s="15">
        <f t="shared" si="43"/>
        <v>96.221292353267913</v>
      </c>
      <c r="AL537" s="346">
        <f t="shared" si="43"/>
        <v>98.016515276630884</v>
      </c>
    </row>
    <row r="538" spans="1:38" s="347" customFormat="1" ht="12.75" customHeight="1" x14ac:dyDescent="0.2">
      <c r="A538" s="337"/>
      <c r="B538" s="338">
        <v>530</v>
      </c>
      <c r="C538" s="246" t="s">
        <v>1266</v>
      </c>
      <c r="D538" s="247">
        <v>147</v>
      </c>
      <c r="E538" s="144">
        <v>0</v>
      </c>
      <c r="F538" s="144">
        <v>0</v>
      </c>
      <c r="G538" s="144">
        <v>0</v>
      </c>
      <c r="H538" s="144">
        <v>0</v>
      </c>
      <c r="I538" s="144">
        <v>147</v>
      </c>
      <c r="J538" s="345">
        <v>0</v>
      </c>
      <c r="K538" s="345">
        <v>164.7</v>
      </c>
      <c r="L538" s="144">
        <v>0</v>
      </c>
      <c r="M538" s="144">
        <v>0</v>
      </c>
      <c r="N538" s="144">
        <v>0</v>
      </c>
      <c r="O538" s="144">
        <v>0</v>
      </c>
      <c r="P538" s="144">
        <v>164.7</v>
      </c>
      <c r="Q538" s="248">
        <v>0</v>
      </c>
      <c r="R538" s="342">
        <v>154.42790000000002</v>
      </c>
      <c r="S538" s="144">
        <v>0</v>
      </c>
      <c r="T538" s="144">
        <v>0</v>
      </c>
      <c r="U538" s="144">
        <v>0</v>
      </c>
      <c r="V538" s="144">
        <v>0</v>
      </c>
      <c r="W538" s="144">
        <v>154.42789999999999</v>
      </c>
      <c r="X538" s="248">
        <v>0</v>
      </c>
      <c r="Y538" s="344">
        <f t="shared" si="46"/>
        <v>-10.272099999999966</v>
      </c>
      <c r="Z538" s="15">
        <f t="shared" si="46"/>
        <v>0</v>
      </c>
      <c r="AA538" s="15">
        <f t="shared" si="46"/>
        <v>0</v>
      </c>
      <c r="AB538" s="15">
        <f t="shared" si="46"/>
        <v>0</v>
      </c>
      <c r="AC538" s="15">
        <f t="shared" si="46"/>
        <v>0</v>
      </c>
      <c r="AD538" s="15">
        <f t="shared" si="47"/>
        <v>-10.272099999999995</v>
      </c>
      <c r="AE538" s="15">
        <f t="shared" si="47"/>
        <v>0</v>
      </c>
      <c r="AF538" s="15">
        <f t="shared" si="48"/>
        <v>93.763145112325461</v>
      </c>
      <c r="AG538" s="15">
        <f t="shared" si="48"/>
        <v>0</v>
      </c>
      <c r="AH538" s="15">
        <f t="shared" si="48"/>
        <v>0</v>
      </c>
      <c r="AI538" s="15">
        <f t="shared" si="48"/>
        <v>0</v>
      </c>
      <c r="AJ538" s="15">
        <f t="shared" si="48"/>
        <v>0</v>
      </c>
      <c r="AK538" s="15">
        <f t="shared" si="43"/>
        <v>93.763145112325446</v>
      </c>
      <c r="AL538" s="346">
        <f t="shared" si="43"/>
        <v>0</v>
      </c>
    </row>
    <row r="539" spans="1:38" s="185" customFormat="1" ht="12.75" customHeight="1" x14ac:dyDescent="0.25">
      <c r="A539" s="348">
        <v>1482</v>
      </c>
      <c r="B539" s="338">
        <v>531</v>
      </c>
      <c r="C539" s="239" t="s">
        <v>1291</v>
      </c>
      <c r="D539" s="247">
        <v>7459.5</v>
      </c>
      <c r="E539" s="138">
        <v>2193.3000000000002</v>
      </c>
      <c r="F539" s="138">
        <v>2225.6</v>
      </c>
      <c r="G539" s="138">
        <v>0</v>
      </c>
      <c r="H539" s="138">
        <v>1741.6</v>
      </c>
      <c r="I539" s="138">
        <v>1069.5999999999999</v>
      </c>
      <c r="J539" s="339">
        <v>229.4</v>
      </c>
      <c r="K539" s="339">
        <v>7482.9</v>
      </c>
      <c r="L539" s="340">
        <v>2193.3000000000002</v>
      </c>
      <c r="M539" s="340">
        <v>2225.6</v>
      </c>
      <c r="N539" s="340">
        <v>0</v>
      </c>
      <c r="O539" s="340">
        <v>1741.6</v>
      </c>
      <c r="P539" s="144">
        <v>1080.2</v>
      </c>
      <c r="Q539" s="341">
        <v>242.2</v>
      </c>
      <c r="R539" s="342">
        <v>5726.5096999999996</v>
      </c>
      <c r="S539" s="340">
        <v>1636.5300999999999</v>
      </c>
      <c r="T539" s="340">
        <v>1683.4167</v>
      </c>
      <c r="U539" s="340">
        <v>0</v>
      </c>
      <c r="V539" s="340">
        <v>1129.7845</v>
      </c>
      <c r="W539" s="340">
        <v>1039.3824</v>
      </c>
      <c r="X539" s="343">
        <v>237.39599999999999</v>
      </c>
      <c r="Y539" s="344">
        <f t="shared" si="46"/>
        <v>-1756.3903</v>
      </c>
      <c r="Z539" s="12">
        <f t="shared" si="46"/>
        <v>-556.76990000000023</v>
      </c>
      <c r="AA539" s="12">
        <f t="shared" si="46"/>
        <v>-542.18329999999992</v>
      </c>
      <c r="AB539" s="12">
        <f t="shared" si="46"/>
        <v>0</v>
      </c>
      <c r="AC539" s="12">
        <f t="shared" si="46"/>
        <v>-611.81549999999993</v>
      </c>
      <c r="AD539" s="15">
        <f t="shared" si="47"/>
        <v>-40.817600000000084</v>
      </c>
      <c r="AE539" s="12">
        <f t="shared" si="47"/>
        <v>-4.804000000000002</v>
      </c>
      <c r="AF539" s="12">
        <f t="shared" si="48"/>
        <v>76.527946384423146</v>
      </c>
      <c r="AG539" s="12">
        <f t="shared" si="48"/>
        <v>74.614968312588331</v>
      </c>
      <c r="AH539" s="12">
        <f t="shared" si="48"/>
        <v>75.63878055355859</v>
      </c>
      <c r="AI539" s="12">
        <f t="shared" si="48"/>
        <v>0</v>
      </c>
      <c r="AJ539" s="12">
        <f t="shared" si="48"/>
        <v>64.87049265043639</v>
      </c>
      <c r="AK539" s="15">
        <f t="shared" si="43"/>
        <v>96.221292353267913</v>
      </c>
      <c r="AL539" s="343">
        <f t="shared" si="43"/>
        <v>98.016515276630884</v>
      </c>
    </row>
    <row r="540" spans="1:38" s="185" customFormat="1" ht="12.75" customHeight="1" x14ac:dyDescent="0.25">
      <c r="A540" s="348">
        <v>1483</v>
      </c>
      <c r="B540" s="338">
        <v>532</v>
      </c>
      <c r="C540" s="239" t="s">
        <v>1692</v>
      </c>
      <c r="D540" s="247">
        <v>0</v>
      </c>
      <c r="E540" s="138">
        <v>0</v>
      </c>
      <c r="F540" s="138">
        <v>0</v>
      </c>
      <c r="G540" s="138">
        <v>0</v>
      </c>
      <c r="H540" s="138">
        <v>0</v>
      </c>
      <c r="I540" s="138">
        <v>0</v>
      </c>
      <c r="J540" s="339">
        <v>0</v>
      </c>
      <c r="K540" s="339">
        <v>0</v>
      </c>
      <c r="L540" s="340">
        <v>0</v>
      </c>
      <c r="M540" s="340">
        <v>0</v>
      </c>
      <c r="N540" s="340">
        <v>0</v>
      </c>
      <c r="O540" s="340">
        <v>0</v>
      </c>
      <c r="P540" s="144">
        <v>0</v>
      </c>
      <c r="Q540" s="341">
        <v>0</v>
      </c>
      <c r="R540" s="342">
        <v>0</v>
      </c>
      <c r="S540" s="340">
        <v>0</v>
      </c>
      <c r="T540" s="340">
        <v>0</v>
      </c>
      <c r="U540" s="340">
        <v>0</v>
      </c>
      <c r="V540" s="340">
        <v>0</v>
      </c>
      <c r="W540" s="340">
        <v>0</v>
      </c>
      <c r="X540" s="343">
        <v>0</v>
      </c>
      <c r="Y540" s="344">
        <f t="shared" si="46"/>
        <v>0</v>
      </c>
      <c r="Z540" s="12">
        <f t="shared" si="46"/>
        <v>0</v>
      </c>
      <c r="AA540" s="12">
        <f t="shared" si="46"/>
        <v>0</v>
      </c>
      <c r="AB540" s="12">
        <f t="shared" si="46"/>
        <v>0</v>
      </c>
      <c r="AC540" s="12">
        <f t="shared" si="46"/>
        <v>0</v>
      </c>
      <c r="AD540" s="15">
        <f t="shared" si="47"/>
        <v>0</v>
      </c>
      <c r="AE540" s="12">
        <f t="shared" si="47"/>
        <v>0</v>
      </c>
      <c r="AF540" s="12">
        <f t="shared" si="48"/>
        <v>0</v>
      </c>
      <c r="AG540" s="12">
        <f t="shared" si="48"/>
        <v>0</v>
      </c>
      <c r="AH540" s="12">
        <f t="shared" si="48"/>
        <v>0</v>
      </c>
      <c r="AI540" s="12">
        <f t="shared" si="48"/>
        <v>0</v>
      </c>
      <c r="AJ540" s="12">
        <f t="shared" si="48"/>
        <v>0</v>
      </c>
      <c r="AK540" s="15">
        <f t="shared" si="43"/>
        <v>0</v>
      </c>
      <c r="AL540" s="343">
        <f t="shared" si="43"/>
        <v>0</v>
      </c>
    </row>
    <row r="541" spans="1:38" s="185" customFormat="1" ht="12.75" customHeight="1" x14ac:dyDescent="0.25">
      <c r="A541" s="348">
        <v>1484</v>
      </c>
      <c r="B541" s="338">
        <v>533</v>
      </c>
      <c r="C541" s="239" t="s">
        <v>1693</v>
      </c>
      <c r="D541" s="247">
        <v>0</v>
      </c>
      <c r="E541" s="138">
        <v>0</v>
      </c>
      <c r="F541" s="138">
        <v>0</v>
      </c>
      <c r="G541" s="138">
        <v>0</v>
      </c>
      <c r="H541" s="138">
        <v>0</v>
      </c>
      <c r="I541" s="138">
        <v>0</v>
      </c>
      <c r="J541" s="339">
        <v>0</v>
      </c>
      <c r="K541" s="339">
        <v>0</v>
      </c>
      <c r="L541" s="340">
        <v>0</v>
      </c>
      <c r="M541" s="340">
        <v>0</v>
      </c>
      <c r="N541" s="340">
        <v>0</v>
      </c>
      <c r="O541" s="340">
        <v>0</v>
      </c>
      <c r="P541" s="144">
        <v>0</v>
      </c>
      <c r="Q541" s="341">
        <v>0</v>
      </c>
      <c r="R541" s="342">
        <v>0</v>
      </c>
      <c r="S541" s="340">
        <v>0</v>
      </c>
      <c r="T541" s="340">
        <v>0</v>
      </c>
      <c r="U541" s="340">
        <v>0</v>
      </c>
      <c r="V541" s="340">
        <v>0</v>
      </c>
      <c r="W541" s="340">
        <v>0</v>
      </c>
      <c r="X541" s="343">
        <v>0</v>
      </c>
      <c r="Y541" s="344">
        <f t="shared" si="46"/>
        <v>0</v>
      </c>
      <c r="Z541" s="12">
        <f t="shared" si="46"/>
        <v>0</v>
      </c>
      <c r="AA541" s="12">
        <f t="shared" si="46"/>
        <v>0</v>
      </c>
      <c r="AB541" s="12">
        <f t="shared" si="46"/>
        <v>0</v>
      </c>
      <c r="AC541" s="12">
        <f t="shared" si="46"/>
        <v>0</v>
      </c>
      <c r="AD541" s="15">
        <f t="shared" si="47"/>
        <v>0</v>
      </c>
      <c r="AE541" s="12">
        <f t="shared" si="47"/>
        <v>0</v>
      </c>
      <c r="AF541" s="12">
        <f t="shared" si="48"/>
        <v>0</v>
      </c>
      <c r="AG541" s="12">
        <f t="shared" si="48"/>
        <v>0</v>
      </c>
      <c r="AH541" s="12">
        <f t="shared" si="48"/>
        <v>0</v>
      </c>
      <c r="AI541" s="12">
        <f t="shared" si="48"/>
        <v>0</v>
      </c>
      <c r="AJ541" s="12">
        <f t="shared" si="48"/>
        <v>0</v>
      </c>
      <c r="AK541" s="15">
        <f t="shared" si="43"/>
        <v>0</v>
      </c>
      <c r="AL541" s="343">
        <f t="shared" si="43"/>
        <v>0</v>
      </c>
    </row>
    <row r="542" spans="1:38" s="185" customFormat="1" ht="12.75" customHeight="1" x14ac:dyDescent="0.25">
      <c r="A542" s="348">
        <v>1485</v>
      </c>
      <c r="B542" s="338">
        <v>534</v>
      </c>
      <c r="C542" s="239" t="s">
        <v>1694</v>
      </c>
      <c r="D542" s="247">
        <v>0</v>
      </c>
      <c r="E542" s="138">
        <v>0</v>
      </c>
      <c r="F542" s="138">
        <v>0</v>
      </c>
      <c r="G542" s="138">
        <v>0</v>
      </c>
      <c r="H542" s="138">
        <v>0</v>
      </c>
      <c r="I542" s="138">
        <v>0</v>
      </c>
      <c r="J542" s="339">
        <v>0</v>
      </c>
      <c r="K542" s="339">
        <v>0</v>
      </c>
      <c r="L542" s="340">
        <v>0</v>
      </c>
      <c r="M542" s="340">
        <v>0</v>
      </c>
      <c r="N542" s="340">
        <v>0</v>
      </c>
      <c r="O542" s="340">
        <v>0</v>
      </c>
      <c r="P542" s="144">
        <v>0</v>
      </c>
      <c r="Q542" s="341">
        <v>0</v>
      </c>
      <c r="R542" s="342">
        <v>0</v>
      </c>
      <c r="S542" s="340">
        <v>0</v>
      </c>
      <c r="T542" s="340">
        <v>0</v>
      </c>
      <c r="U542" s="340">
        <v>0</v>
      </c>
      <c r="V542" s="340">
        <v>0</v>
      </c>
      <c r="W542" s="340">
        <v>0</v>
      </c>
      <c r="X542" s="343">
        <v>0</v>
      </c>
      <c r="Y542" s="344">
        <f t="shared" si="46"/>
        <v>0</v>
      </c>
      <c r="Z542" s="12">
        <f t="shared" si="46"/>
        <v>0</v>
      </c>
      <c r="AA542" s="12">
        <f t="shared" si="46"/>
        <v>0</v>
      </c>
      <c r="AB542" s="12">
        <f t="shared" si="46"/>
        <v>0</v>
      </c>
      <c r="AC542" s="12">
        <f t="shared" si="46"/>
        <v>0</v>
      </c>
      <c r="AD542" s="15">
        <f t="shared" si="47"/>
        <v>0</v>
      </c>
      <c r="AE542" s="12">
        <f t="shared" si="47"/>
        <v>0</v>
      </c>
      <c r="AF542" s="12">
        <f t="shared" si="48"/>
        <v>0</v>
      </c>
      <c r="AG542" s="12">
        <f t="shared" si="48"/>
        <v>0</v>
      </c>
      <c r="AH542" s="12">
        <f t="shared" si="48"/>
        <v>0</v>
      </c>
      <c r="AI542" s="12">
        <f t="shared" si="48"/>
        <v>0</v>
      </c>
      <c r="AJ542" s="12">
        <f t="shared" si="48"/>
        <v>0</v>
      </c>
      <c r="AK542" s="15">
        <f t="shared" si="43"/>
        <v>0</v>
      </c>
      <c r="AL542" s="343">
        <f t="shared" si="43"/>
        <v>0</v>
      </c>
    </row>
    <row r="543" spans="1:38" s="185" customFormat="1" ht="12.75" customHeight="1" x14ac:dyDescent="0.25">
      <c r="A543" s="348">
        <v>1486</v>
      </c>
      <c r="B543" s="338">
        <v>535</v>
      </c>
      <c r="C543" s="239" t="s">
        <v>1695</v>
      </c>
      <c r="D543" s="247">
        <v>0</v>
      </c>
      <c r="E543" s="138">
        <v>0</v>
      </c>
      <c r="F543" s="138">
        <v>0</v>
      </c>
      <c r="G543" s="138">
        <v>0</v>
      </c>
      <c r="H543" s="138">
        <v>0</v>
      </c>
      <c r="I543" s="138">
        <v>0</v>
      </c>
      <c r="J543" s="339">
        <v>0</v>
      </c>
      <c r="K543" s="339">
        <v>0</v>
      </c>
      <c r="L543" s="340">
        <v>0</v>
      </c>
      <c r="M543" s="340">
        <v>0</v>
      </c>
      <c r="N543" s="340">
        <v>0</v>
      </c>
      <c r="O543" s="340">
        <v>0</v>
      </c>
      <c r="P543" s="144">
        <v>0</v>
      </c>
      <c r="Q543" s="341">
        <v>0</v>
      </c>
      <c r="R543" s="342">
        <v>0</v>
      </c>
      <c r="S543" s="340">
        <v>0</v>
      </c>
      <c r="T543" s="340">
        <v>0</v>
      </c>
      <c r="U543" s="340">
        <v>0</v>
      </c>
      <c r="V543" s="340">
        <v>0</v>
      </c>
      <c r="W543" s="340">
        <v>0</v>
      </c>
      <c r="X543" s="343">
        <v>0</v>
      </c>
      <c r="Y543" s="344">
        <f t="shared" si="46"/>
        <v>0</v>
      </c>
      <c r="Z543" s="12">
        <f t="shared" si="46"/>
        <v>0</v>
      </c>
      <c r="AA543" s="12">
        <f t="shared" si="46"/>
        <v>0</v>
      </c>
      <c r="AB543" s="12">
        <f t="shared" si="46"/>
        <v>0</v>
      </c>
      <c r="AC543" s="12">
        <f t="shared" si="46"/>
        <v>0</v>
      </c>
      <c r="AD543" s="15">
        <f t="shared" si="47"/>
        <v>0</v>
      </c>
      <c r="AE543" s="12">
        <f t="shared" si="47"/>
        <v>0</v>
      </c>
      <c r="AF543" s="12">
        <f t="shared" si="48"/>
        <v>0</v>
      </c>
      <c r="AG543" s="12">
        <f t="shared" si="48"/>
        <v>0</v>
      </c>
      <c r="AH543" s="12">
        <f t="shared" si="48"/>
        <v>0</v>
      </c>
      <c r="AI543" s="12">
        <f t="shared" si="48"/>
        <v>0</v>
      </c>
      <c r="AJ543" s="12">
        <f t="shared" si="48"/>
        <v>0</v>
      </c>
      <c r="AK543" s="15">
        <f t="shared" si="43"/>
        <v>0</v>
      </c>
      <c r="AL543" s="343">
        <f t="shared" si="43"/>
        <v>0</v>
      </c>
    </row>
    <row r="544" spans="1:38" s="185" customFormat="1" ht="12.75" customHeight="1" x14ac:dyDescent="0.25">
      <c r="A544" s="348">
        <v>1487</v>
      </c>
      <c r="B544" s="338">
        <v>536</v>
      </c>
      <c r="C544" s="239" t="s">
        <v>1696</v>
      </c>
      <c r="D544" s="247">
        <v>0</v>
      </c>
      <c r="E544" s="138">
        <v>0</v>
      </c>
      <c r="F544" s="138">
        <v>0</v>
      </c>
      <c r="G544" s="138">
        <v>0</v>
      </c>
      <c r="H544" s="138">
        <v>0</v>
      </c>
      <c r="I544" s="138">
        <v>0</v>
      </c>
      <c r="J544" s="339">
        <v>0</v>
      </c>
      <c r="K544" s="339">
        <v>0</v>
      </c>
      <c r="L544" s="340">
        <v>0</v>
      </c>
      <c r="M544" s="340">
        <v>0</v>
      </c>
      <c r="N544" s="340">
        <v>0</v>
      </c>
      <c r="O544" s="340">
        <v>0</v>
      </c>
      <c r="P544" s="144">
        <v>0</v>
      </c>
      <c r="Q544" s="341">
        <v>0</v>
      </c>
      <c r="R544" s="342">
        <v>0</v>
      </c>
      <c r="S544" s="340">
        <v>0</v>
      </c>
      <c r="T544" s="340">
        <v>0</v>
      </c>
      <c r="U544" s="340">
        <v>0</v>
      </c>
      <c r="V544" s="340">
        <v>0</v>
      </c>
      <c r="W544" s="340">
        <v>0</v>
      </c>
      <c r="X544" s="343">
        <v>0</v>
      </c>
      <c r="Y544" s="344">
        <f t="shared" si="46"/>
        <v>0</v>
      </c>
      <c r="Z544" s="12">
        <f t="shared" si="46"/>
        <v>0</v>
      </c>
      <c r="AA544" s="12">
        <f t="shared" si="46"/>
        <v>0</v>
      </c>
      <c r="AB544" s="12">
        <f t="shared" si="46"/>
        <v>0</v>
      </c>
      <c r="AC544" s="12">
        <f t="shared" si="46"/>
        <v>0</v>
      </c>
      <c r="AD544" s="15">
        <f t="shared" si="47"/>
        <v>0</v>
      </c>
      <c r="AE544" s="12">
        <f t="shared" si="47"/>
        <v>0</v>
      </c>
      <c r="AF544" s="12">
        <f t="shared" si="48"/>
        <v>0</v>
      </c>
      <c r="AG544" s="12">
        <f t="shared" si="48"/>
        <v>0</v>
      </c>
      <c r="AH544" s="12">
        <f t="shared" si="48"/>
        <v>0</v>
      </c>
      <c r="AI544" s="12">
        <f t="shared" si="48"/>
        <v>0</v>
      </c>
      <c r="AJ544" s="12">
        <f t="shared" si="48"/>
        <v>0</v>
      </c>
      <c r="AK544" s="15">
        <f t="shared" si="43"/>
        <v>0</v>
      </c>
      <c r="AL544" s="343">
        <f t="shared" si="43"/>
        <v>0</v>
      </c>
    </row>
    <row r="545" spans="1:38" s="185" customFormat="1" ht="12.75" customHeight="1" x14ac:dyDescent="0.25">
      <c r="A545" s="348">
        <v>1488</v>
      </c>
      <c r="B545" s="338">
        <v>537</v>
      </c>
      <c r="C545" s="239" t="s">
        <v>1697</v>
      </c>
      <c r="D545" s="247">
        <v>0</v>
      </c>
      <c r="E545" s="138">
        <v>0</v>
      </c>
      <c r="F545" s="138">
        <v>0</v>
      </c>
      <c r="G545" s="138">
        <v>0</v>
      </c>
      <c r="H545" s="138">
        <v>0</v>
      </c>
      <c r="I545" s="138">
        <v>0</v>
      </c>
      <c r="J545" s="339">
        <v>0</v>
      </c>
      <c r="K545" s="339">
        <v>0</v>
      </c>
      <c r="L545" s="340">
        <v>0</v>
      </c>
      <c r="M545" s="340">
        <v>0</v>
      </c>
      <c r="N545" s="340">
        <v>0</v>
      </c>
      <c r="O545" s="340">
        <v>0</v>
      </c>
      <c r="P545" s="144">
        <v>0</v>
      </c>
      <c r="Q545" s="341">
        <v>0</v>
      </c>
      <c r="R545" s="342">
        <v>0</v>
      </c>
      <c r="S545" s="340">
        <v>0</v>
      </c>
      <c r="T545" s="340">
        <v>0</v>
      </c>
      <c r="U545" s="340">
        <v>0</v>
      </c>
      <c r="V545" s="340">
        <v>0</v>
      </c>
      <c r="W545" s="340">
        <v>0</v>
      </c>
      <c r="X545" s="343">
        <v>0</v>
      </c>
      <c r="Y545" s="344">
        <f t="shared" si="46"/>
        <v>0</v>
      </c>
      <c r="Z545" s="12">
        <f t="shared" si="46"/>
        <v>0</v>
      </c>
      <c r="AA545" s="12">
        <f t="shared" si="46"/>
        <v>0</v>
      </c>
      <c r="AB545" s="12">
        <f t="shared" si="46"/>
        <v>0</v>
      </c>
      <c r="AC545" s="12">
        <f t="shared" si="46"/>
        <v>0</v>
      </c>
      <c r="AD545" s="15">
        <f t="shared" si="47"/>
        <v>0</v>
      </c>
      <c r="AE545" s="12">
        <f t="shared" si="47"/>
        <v>0</v>
      </c>
      <c r="AF545" s="12">
        <f t="shared" si="48"/>
        <v>0</v>
      </c>
      <c r="AG545" s="12">
        <f t="shared" si="48"/>
        <v>0</v>
      </c>
      <c r="AH545" s="12">
        <f t="shared" si="48"/>
        <v>0</v>
      </c>
      <c r="AI545" s="12">
        <f t="shared" si="48"/>
        <v>0</v>
      </c>
      <c r="AJ545" s="12">
        <f t="shared" si="48"/>
        <v>0</v>
      </c>
      <c r="AK545" s="15">
        <f t="shared" si="43"/>
        <v>0</v>
      </c>
      <c r="AL545" s="343">
        <f t="shared" si="43"/>
        <v>0</v>
      </c>
    </row>
    <row r="546" spans="1:38" s="185" customFormat="1" ht="12.75" customHeight="1" x14ac:dyDescent="0.25">
      <c r="A546" s="348">
        <v>1490</v>
      </c>
      <c r="B546" s="338">
        <v>538</v>
      </c>
      <c r="C546" s="239" t="s">
        <v>1698</v>
      </c>
      <c r="D546" s="247">
        <v>0</v>
      </c>
      <c r="E546" s="138">
        <v>0</v>
      </c>
      <c r="F546" s="138">
        <v>0</v>
      </c>
      <c r="G546" s="138">
        <v>0</v>
      </c>
      <c r="H546" s="138">
        <v>0</v>
      </c>
      <c r="I546" s="138">
        <v>0</v>
      </c>
      <c r="J546" s="339">
        <v>0</v>
      </c>
      <c r="K546" s="339">
        <v>0</v>
      </c>
      <c r="L546" s="340">
        <v>0</v>
      </c>
      <c r="M546" s="340">
        <v>0</v>
      </c>
      <c r="N546" s="340">
        <v>0</v>
      </c>
      <c r="O546" s="340">
        <v>0</v>
      </c>
      <c r="P546" s="144">
        <v>0</v>
      </c>
      <c r="Q546" s="341">
        <v>0</v>
      </c>
      <c r="R546" s="342">
        <v>0</v>
      </c>
      <c r="S546" s="340">
        <v>0</v>
      </c>
      <c r="T546" s="340">
        <v>0</v>
      </c>
      <c r="U546" s="340">
        <v>0</v>
      </c>
      <c r="V546" s="340">
        <v>0</v>
      </c>
      <c r="W546" s="340">
        <v>0</v>
      </c>
      <c r="X546" s="343">
        <v>0</v>
      </c>
      <c r="Y546" s="344">
        <f t="shared" si="46"/>
        <v>0</v>
      </c>
      <c r="Z546" s="12">
        <f t="shared" si="46"/>
        <v>0</v>
      </c>
      <c r="AA546" s="12">
        <f t="shared" si="46"/>
        <v>0</v>
      </c>
      <c r="AB546" s="12">
        <f t="shared" si="46"/>
        <v>0</v>
      </c>
      <c r="AC546" s="12">
        <f t="shared" si="46"/>
        <v>0</v>
      </c>
      <c r="AD546" s="15">
        <f t="shared" si="47"/>
        <v>0</v>
      </c>
      <c r="AE546" s="12">
        <f t="shared" si="47"/>
        <v>0</v>
      </c>
      <c r="AF546" s="12">
        <f t="shared" si="48"/>
        <v>0</v>
      </c>
      <c r="AG546" s="12">
        <f t="shared" si="48"/>
        <v>0</v>
      </c>
      <c r="AH546" s="12">
        <f t="shared" si="48"/>
        <v>0</v>
      </c>
      <c r="AI546" s="12">
        <f t="shared" si="48"/>
        <v>0</v>
      </c>
      <c r="AJ546" s="12">
        <f t="shared" si="48"/>
        <v>0</v>
      </c>
      <c r="AK546" s="15">
        <f t="shared" si="43"/>
        <v>0</v>
      </c>
      <c r="AL546" s="343">
        <f t="shared" si="43"/>
        <v>0</v>
      </c>
    </row>
    <row r="547" spans="1:38" s="185" customFormat="1" ht="12.75" customHeight="1" x14ac:dyDescent="0.25">
      <c r="A547" s="348">
        <v>1489</v>
      </c>
      <c r="B547" s="338">
        <v>539</v>
      </c>
      <c r="C547" s="239" t="s">
        <v>1699</v>
      </c>
      <c r="D547" s="247">
        <v>0</v>
      </c>
      <c r="E547" s="138">
        <v>0</v>
      </c>
      <c r="F547" s="138">
        <v>0</v>
      </c>
      <c r="G547" s="138">
        <v>0</v>
      </c>
      <c r="H547" s="138">
        <v>0</v>
      </c>
      <c r="I547" s="138">
        <v>0</v>
      </c>
      <c r="J547" s="339">
        <v>0</v>
      </c>
      <c r="K547" s="339">
        <v>0</v>
      </c>
      <c r="L547" s="340">
        <v>0</v>
      </c>
      <c r="M547" s="340">
        <v>0</v>
      </c>
      <c r="N547" s="340">
        <v>0</v>
      </c>
      <c r="O547" s="340">
        <v>0</v>
      </c>
      <c r="P547" s="144">
        <v>0</v>
      </c>
      <c r="Q547" s="341">
        <v>0</v>
      </c>
      <c r="R547" s="342">
        <v>0</v>
      </c>
      <c r="S547" s="340">
        <v>0</v>
      </c>
      <c r="T547" s="340">
        <v>0</v>
      </c>
      <c r="U547" s="340">
        <v>0</v>
      </c>
      <c r="V547" s="340">
        <v>0</v>
      </c>
      <c r="W547" s="340">
        <v>0</v>
      </c>
      <c r="X547" s="343">
        <v>0</v>
      </c>
      <c r="Y547" s="344">
        <f t="shared" si="46"/>
        <v>0</v>
      </c>
      <c r="Z547" s="12">
        <f t="shared" si="46"/>
        <v>0</v>
      </c>
      <c r="AA547" s="12">
        <f t="shared" si="46"/>
        <v>0</v>
      </c>
      <c r="AB547" s="12">
        <f t="shared" si="46"/>
        <v>0</v>
      </c>
      <c r="AC547" s="12">
        <f t="shared" si="46"/>
        <v>0</v>
      </c>
      <c r="AD547" s="15">
        <f t="shared" si="47"/>
        <v>0</v>
      </c>
      <c r="AE547" s="12">
        <f t="shared" si="47"/>
        <v>0</v>
      </c>
      <c r="AF547" s="12">
        <f t="shared" si="48"/>
        <v>0</v>
      </c>
      <c r="AG547" s="12">
        <f t="shared" si="48"/>
        <v>0</v>
      </c>
      <c r="AH547" s="12">
        <f t="shared" si="48"/>
        <v>0</v>
      </c>
      <c r="AI547" s="12">
        <f t="shared" si="48"/>
        <v>0</v>
      </c>
      <c r="AJ547" s="12">
        <f t="shared" si="48"/>
        <v>0</v>
      </c>
      <c r="AK547" s="15">
        <f t="shared" si="43"/>
        <v>0</v>
      </c>
      <c r="AL547" s="343">
        <f t="shared" si="43"/>
        <v>0</v>
      </c>
    </row>
    <row r="548" spans="1:38" s="185" customFormat="1" ht="12.75" customHeight="1" x14ac:dyDescent="0.25">
      <c r="A548" s="348">
        <v>1491</v>
      </c>
      <c r="B548" s="338">
        <v>540</v>
      </c>
      <c r="C548" s="239" t="s">
        <v>1700</v>
      </c>
      <c r="D548" s="247">
        <v>51.3</v>
      </c>
      <c r="E548" s="138">
        <v>0</v>
      </c>
      <c r="F548" s="138">
        <v>0</v>
      </c>
      <c r="G548" s="138">
        <v>0</v>
      </c>
      <c r="H548" s="138">
        <v>0</v>
      </c>
      <c r="I548" s="138">
        <v>51.3</v>
      </c>
      <c r="J548" s="339">
        <v>0</v>
      </c>
      <c r="K548" s="339">
        <v>51.3</v>
      </c>
      <c r="L548" s="340">
        <v>0</v>
      </c>
      <c r="M548" s="340">
        <v>0</v>
      </c>
      <c r="N548" s="340">
        <v>0</v>
      </c>
      <c r="O548" s="340">
        <v>0</v>
      </c>
      <c r="P548" s="144">
        <v>51.3</v>
      </c>
      <c r="Q548" s="341">
        <v>0</v>
      </c>
      <c r="R548" s="342">
        <v>51.214100000000002</v>
      </c>
      <c r="S548" s="340">
        <v>0</v>
      </c>
      <c r="T548" s="340">
        <v>0</v>
      </c>
      <c r="U548" s="340">
        <v>0</v>
      </c>
      <c r="V548" s="340">
        <v>0</v>
      </c>
      <c r="W548" s="340">
        <v>51.214100000000002</v>
      </c>
      <c r="X548" s="343">
        <v>0</v>
      </c>
      <c r="Y548" s="344">
        <f t="shared" si="46"/>
        <v>-8.5899999999995202E-2</v>
      </c>
      <c r="Z548" s="12">
        <f t="shared" si="46"/>
        <v>0</v>
      </c>
      <c r="AA548" s="12">
        <f t="shared" si="46"/>
        <v>0</v>
      </c>
      <c r="AB548" s="12">
        <f t="shared" si="46"/>
        <v>0</v>
      </c>
      <c r="AC548" s="12">
        <f t="shared" si="46"/>
        <v>0</v>
      </c>
      <c r="AD548" s="15">
        <f t="shared" si="47"/>
        <v>-8.5899999999995202E-2</v>
      </c>
      <c r="AE548" s="12">
        <f t="shared" si="47"/>
        <v>0</v>
      </c>
      <c r="AF548" s="12">
        <f t="shared" si="48"/>
        <v>99.832553606237823</v>
      </c>
      <c r="AG548" s="12">
        <f t="shared" si="48"/>
        <v>0</v>
      </c>
      <c r="AH548" s="12">
        <f t="shared" si="48"/>
        <v>0</v>
      </c>
      <c r="AI548" s="12">
        <f t="shared" si="48"/>
        <v>0</v>
      </c>
      <c r="AJ548" s="12">
        <f t="shared" si="48"/>
        <v>0</v>
      </c>
      <c r="AK548" s="15">
        <f t="shared" si="43"/>
        <v>99.832553606237823</v>
      </c>
      <c r="AL548" s="343">
        <f t="shared" si="43"/>
        <v>0</v>
      </c>
    </row>
    <row r="549" spans="1:38" s="185" customFormat="1" ht="12.75" customHeight="1" x14ac:dyDescent="0.25">
      <c r="A549" s="348">
        <v>1492</v>
      </c>
      <c r="B549" s="338">
        <v>541</v>
      </c>
      <c r="C549" s="239" t="s">
        <v>1701</v>
      </c>
      <c r="D549" s="247">
        <v>0</v>
      </c>
      <c r="E549" s="138">
        <v>0</v>
      </c>
      <c r="F549" s="138">
        <v>0</v>
      </c>
      <c r="G549" s="138">
        <v>0</v>
      </c>
      <c r="H549" s="138">
        <v>0</v>
      </c>
      <c r="I549" s="138">
        <v>0</v>
      </c>
      <c r="J549" s="339">
        <v>0</v>
      </c>
      <c r="K549" s="339">
        <v>0</v>
      </c>
      <c r="L549" s="340">
        <v>0</v>
      </c>
      <c r="M549" s="340">
        <v>0</v>
      </c>
      <c r="N549" s="340">
        <v>0</v>
      </c>
      <c r="O549" s="340">
        <v>0</v>
      </c>
      <c r="P549" s="144">
        <v>0</v>
      </c>
      <c r="Q549" s="341">
        <v>0</v>
      </c>
      <c r="R549" s="342">
        <v>0</v>
      </c>
      <c r="S549" s="340">
        <v>0</v>
      </c>
      <c r="T549" s="340">
        <v>0</v>
      </c>
      <c r="U549" s="340">
        <v>0</v>
      </c>
      <c r="V549" s="340">
        <v>0</v>
      </c>
      <c r="W549" s="340">
        <v>0</v>
      </c>
      <c r="X549" s="343">
        <v>0</v>
      </c>
      <c r="Y549" s="344">
        <f t="shared" si="46"/>
        <v>0</v>
      </c>
      <c r="Z549" s="12">
        <f t="shared" si="46"/>
        <v>0</v>
      </c>
      <c r="AA549" s="12">
        <f t="shared" si="46"/>
        <v>0</v>
      </c>
      <c r="AB549" s="12">
        <f t="shared" si="46"/>
        <v>0</v>
      </c>
      <c r="AC549" s="12">
        <f t="shared" si="46"/>
        <v>0</v>
      </c>
      <c r="AD549" s="15">
        <f t="shared" si="47"/>
        <v>0</v>
      </c>
      <c r="AE549" s="12">
        <f t="shared" si="47"/>
        <v>0</v>
      </c>
      <c r="AF549" s="12">
        <f t="shared" si="48"/>
        <v>0</v>
      </c>
      <c r="AG549" s="12">
        <f t="shared" si="48"/>
        <v>0</v>
      </c>
      <c r="AH549" s="12">
        <f t="shared" si="48"/>
        <v>0</v>
      </c>
      <c r="AI549" s="12">
        <f t="shared" si="48"/>
        <v>0</v>
      </c>
      <c r="AJ549" s="12">
        <f t="shared" si="48"/>
        <v>0</v>
      </c>
      <c r="AK549" s="15">
        <f t="shared" si="43"/>
        <v>0</v>
      </c>
      <c r="AL549" s="343">
        <f t="shared" si="43"/>
        <v>0</v>
      </c>
    </row>
    <row r="550" spans="1:38" s="185" customFormat="1" ht="12.75" customHeight="1" x14ac:dyDescent="0.25">
      <c r="A550" s="348">
        <v>1493</v>
      </c>
      <c r="B550" s="338">
        <v>542</v>
      </c>
      <c r="C550" s="239" t="s">
        <v>1702</v>
      </c>
      <c r="D550" s="247">
        <v>0</v>
      </c>
      <c r="E550" s="138">
        <v>0</v>
      </c>
      <c r="F550" s="138">
        <v>0</v>
      </c>
      <c r="G550" s="138">
        <v>0</v>
      </c>
      <c r="H550" s="138">
        <v>0</v>
      </c>
      <c r="I550" s="138">
        <v>0</v>
      </c>
      <c r="J550" s="339">
        <v>0</v>
      </c>
      <c r="K550" s="339">
        <v>0</v>
      </c>
      <c r="L550" s="340">
        <v>0</v>
      </c>
      <c r="M550" s="340">
        <v>0</v>
      </c>
      <c r="N550" s="340">
        <v>0</v>
      </c>
      <c r="O550" s="340">
        <v>0</v>
      </c>
      <c r="P550" s="144">
        <v>0</v>
      </c>
      <c r="Q550" s="341">
        <v>0</v>
      </c>
      <c r="R550" s="342">
        <v>0</v>
      </c>
      <c r="S550" s="340">
        <v>0</v>
      </c>
      <c r="T550" s="340">
        <v>0</v>
      </c>
      <c r="U550" s="340">
        <v>0</v>
      </c>
      <c r="V550" s="340">
        <v>0</v>
      </c>
      <c r="W550" s="340">
        <v>0</v>
      </c>
      <c r="X550" s="343">
        <v>0</v>
      </c>
      <c r="Y550" s="344">
        <f t="shared" si="46"/>
        <v>0</v>
      </c>
      <c r="Z550" s="12">
        <f t="shared" si="46"/>
        <v>0</v>
      </c>
      <c r="AA550" s="12">
        <f t="shared" si="46"/>
        <v>0</v>
      </c>
      <c r="AB550" s="12">
        <f t="shared" si="46"/>
        <v>0</v>
      </c>
      <c r="AC550" s="12">
        <f t="shared" si="46"/>
        <v>0</v>
      </c>
      <c r="AD550" s="15">
        <f t="shared" si="47"/>
        <v>0</v>
      </c>
      <c r="AE550" s="12">
        <f t="shared" si="47"/>
        <v>0</v>
      </c>
      <c r="AF550" s="12">
        <f t="shared" si="48"/>
        <v>0</v>
      </c>
      <c r="AG550" s="12">
        <f t="shared" si="48"/>
        <v>0</v>
      </c>
      <c r="AH550" s="12">
        <f t="shared" si="48"/>
        <v>0</v>
      </c>
      <c r="AI550" s="12">
        <f t="shared" si="48"/>
        <v>0</v>
      </c>
      <c r="AJ550" s="12">
        <f t="shared" si="48"/>
        <v>0</v>
      </c>
      <c r="AK550" s="15">
        <f t="shared" si="43"/>
        <v>0</v>
      </c>
      <c r="AL550" s="343">
        <f t="shared" si="43"/>
        <v>0</v>
      </c>
    </row>
    <row r="551" spans="1:38" s="185" customFormat="1" ht="12.75" customHeight="1" x14ac:dyDescent="0.25">
      <c r="A551" s="348">
        <v>1494</v>
      </c>
      <c r="B551" s="338">
        <v>543</v>
      </c>
      <c r="C551" s="239" t="s">
        <v>1703</v>
      </c>
      <c r="D551" s="247">
        <v>0</v>
      </c>
      <c r="E551" s="138">
        <v>0</v>
      </c>
      <c r="F551" s="138">
        <v>0</v>
      </c>
      <c r="G551" s="138">
        <v>0</v>
      </c>
      <c r="H551" s="138">
        <v>0</v>
      </c>
      <c r="I551" s="138">
        <v>0</v>
      </c>
      <c r="J551" s="339">
        <v>0</v>
      </c>
      <c r="K551" s="339">
        <v>0</v>
      </c>
      <c r="L551" s="340">
        <v>0</v>
      </c>
      <c r="M551" s="340">
        <v>0</v>
      </c>
      <c r="N551" s="340">
        <v>0</v>
      </c>
      <c r="O551" s="340">
        <v>0</v>
      </c>
      <c r="P551" s="144">
        <v>0</v>
      </c>
      <c r="Q551" s="341">
        <v>0</v>
      </c>
      <c r="R551" s="342">
        <v>0</v>
      </c>
      <c r="S551" s="340">
        <v>0</v>
      </c>
      <c r="T551" s="340">
        <v>0</v>
      </c>
      <c r="U551" s="340">
        <v>0</v>
      </c>
      <c r="V551" s="340">
        <v>0</v>
      </c>
      <c r="W551" s="340">
        <v>0</v>
      </c>
      <c r="X551" s="343">
        <v>0</v>
      </c>
      <c r="Y551" s="344">
        <f t="shared" si="46"/>
        <v>0</v>
      </c>
      <c r="Z551" s="12">
        <f t="shared" si="46"/>
        <v>0</v>
      </c>
      <c r="AA551" s="12">
        <f t="shared" si="46"/>
        <v>0</v>
      </c>
      <c r="AB551" s="12">
        <f t="shared" si="46"/>
        <v>0</v>
      </c>
      <c r="AC551" s="12">
        <f t="shared" si="46"/>
        <v>0</v>
      </c>
      <c r="AD551" s="15">
        <f t="shared" si="47"/>
        <v>0</v>
      </c>
      <c r="AE551" s="12">
        <f t="shared" si="47"/>
        <v>0</v>
      </c>
      <c r="AF551" s="12">
        <f t="shared" si="48"/>
        <v>0</v>
      </c>
      <c r="AG551" s="12">
        <f t="shared" si="48"/>
        <v>0</v>
      </c>
      <c r="AH551" s="12">
        <f t="shared" si="48"/>
        <v>0</v>
      </c>
      <c r="AI551" s="12">
        <f t="shared" si="48"/>
        <v>0</v>
      </c>
      <c r="AJ551" s="12">
        <f t="shared" si="48"/>
        <v>0</v>
      </c>
      <c r="AK551" s="15">
        <f t="shared" si="43"/>
        <v>0</v>
      </c>
      <c r="AL551" s="343">
        <f t="shared" si="43"/>
        <v>0</v>
      </c>
    </row>
    <row r="552" spans="1:38" s="185" customFormat="1" ht="12.75" customHeight="1" x14ac:dyDescent="0.25">
      <c r="A552" s="348">
        <v>1495</v>
      </c>
      <c r="B552" s="338">
        <v>544</v>
      </c>
      <c r="C552" s="239" t="s">
        <v>1704</v>
      </c>
      <c r="D552" s="247">
        <v>0</v>
      </c>
      <c r="E552" s="138">
        <v>0</v>
      </c>
      <c r="F552" s="138">
        <v>0</v>
      </c>
      <c r="G552" s="138">
        <v>0</v>
      </c>
      <c r="H552" s="138">
        <v>0</v>
      </c>
      <c r="I552" s="138">
        <v>0</v>
      </c>
      <c r="J552" s="339">
        <v>0</v>
      </c>
      <c r="K552" s="339">
        <v>0</v>
      </c>
      <c r="L552" s="340">
        <v>0</v>
      </c>
      <c r="M552" s="340">
        <v>0</v>
      </c>
      <c r="N552" s="340">
        <v>0</v>
      </c>
      <c r="O552" s="340">
        <v>0</v>
      </c>
      <c r="P552" s="144">
        <v>0</v>
      </c>
      <c r="Q552" s="341">
        <v>0</v>
      </c>
      <c r="R552" s="342">
        <v>0</v>
      </c>
      <c r="S552" s="340">
        <v>0</v>
      </c>
      <c r="T552" s="340">
        <v>0</v>
      </c>
      <c r="U552" s="340">
        <v>0</v>
      </c>
      <c r="V552" s="340">
        <v>0</v>
      </c>
      <c r="W552" s="340">
        <v>0</v>
      </c>
      <c r="X552" s="343">
        <v>0</v>
      </c>
      <c r="Y552" s="344">
        <f t="shared" si="46"/>
        <v>0</v>
      </c>
      <c r="Z552" s="12">
        <f t="shared" si="46"/>
        <v>0</v>
      </c>
      <c r="AA552" s="12">
        <f t="shared" si="46"/>
        <v>0</v>
      </c>
      <c r="AB552" s="12">
        <f t="shared" si="46"/>
        <v>0</v>
      </c>
      <c r="AC552" s="12">
        <f t="shared" si="46"/>
        <v>0</v>
      </c>
      <c r="AD552" s="15">
        <f t="shared" si="47"/>
        <v>0</v>
      </c>
      <c r="AE552" s="12">
        <f t="shared" si="47"/>
        <v>0</v>
      </c>
      <c r="AF552" s="12">
        <f t="shared" si="48"/>
        <v>0</v>
      </c>
      <c r="AG552" s="12">
        <f t="shared" si="48"/>
        <v>0</v>
      </c>
      <c r="AH552" s="12">
        <f t="shared" si="48"/>
        <v>0</v>
      </c>
      <c r="AI552" s="12">
        <f t="shared" si="48"/>
        <v>0</v>
      </c>
      <c r="AJ552" s="12">
        <f t="shared" si="48"/>
        <v>0</v>
      </c>
      <c r="AK552" s="15">
        <f t="shared" si="43"/>
        <v>0</v>
      </c>
      <c r="AL552" s="343">
        <f t="shared" si="43"/>
        <v>0</v>
      </c>
    </row>
    <row r="553" spans="1:38" s="185" customFormat="1" ht="12.75" customHeight="1" x14ac:dyDescent="0.25">
      <c r="A553" s="348">
        <v>1496</v>
      </c>
      <c r="B553" s="338">
        <v>545</v>
      </c>
      <c r="C553" s="239" t="s">
        <v>1705</v>
      </c>
      <c r="D553" s="247">
        <v>0</v>
      </c>
      <c r="E553" s="138">
        <v>0</v>
      </c>
      <c r="F553" s="138">
        <v>0</v>
      </c>
      <c r="G553" s="138">
        <v>0</v>
      </c>
      <c r="H553" s="138">
        <v>0</v>
      </c>
      <c r="I553" s="138">
        <v>0</v>
      </c>
      <c r="J553" s="339">
        <v>0</v>
      </c>
      <c r="K553" s="339">
        <v>0</v>
      </c>
      <c r="L553" s="340">
        <v>0</v>
      </c>
      <c r="M553" s="340">
        <v>0</v>
      </c>
      <c r="N553" s="340">
        <v>0</v>
      </c>
      <c r="O553" s="340">
        <v>0</v>
      </c>
      <c r="P553" s="144">
        <v>0</v>
      </c>
      <c r="Q553" s="341">
        <v>0</v>
      </c>
      <c r="R553" s="342">
        <v>0</v>
      </c>
      <c r="S553" s="340">
        <v>0</v>
      </c>
      <c r="T553" s="340">
        <v>0</v>
      </c>
      <c r="U553" s="340">
        <v>0</v>
      </c>
      <c r="V553" s="340">
        <v>0</v>
      </c>
      <c r="W553" s="340">
        <v>0</v>
      </c>
      <c r="X553" s="343">
        <v>0</v>
      </c>
      <c r="Y553" s="344">
        <f t="shared" si="46"/>
        <v>0</v>
      </c>
      <c r="Z553" s="12">
        <f t="shared" si="46"/>
        <v>0</v>
      </c>
      <c r="AA553" s="12">
        <f t="shared" si="46"/>
        <v>0</v>
      </c>
      <c r="AB553" s="12">
        <f t="shared" si="46"/>
        <v>0</v>
      </c>
      <c r="AC553" s="12">
        <f t="shared" si="46"/>
        <v>0</v>
      </c>
      <c r="AD553" s="15">
        <f t="shared" si="47"/>
        <v>0</v>
      </c>
      <c r="AE553" s="12">
        <f t="shared" si="47"/>
        <v>0</v>
      </c>
      <c r="AF553" s="12">
        <f t="shared" si="48"/>
        <v>0</v>
      </c>
      <c r="AG553" s="12">
        <f t="shared" si="48"/>
        <v>0</v>
      </c>
      <c r="AH553" s="12">
        <f t="shared" si="48"/>
        <v>0</v>
      </c>
      <c r="AI553" s="12">
        <f t="shared" si="48"/>
        <v>0</v>
      </c>
      <c r="AJ553" s="12">
        <f t="shared" si="48"/>
        <v>0</v>
      </c>
      <c r="AK553" s="15">
        <f t="shared" si="43"/>
        <v>0</v>
      </c>
      <c r="AL553" s="343">
        <f t="shared" si="43"/>
        <v>0</v>
      </c>
    </row>
    <row r="554" spans="1:38" s="185" customFormat="1" ht="12.75" customHeight="1" x14ac:dyDescent="0.25">
      <c r="A554" s="348">
        <v>1497</v>
      </c>
      <c r="B554" s="338">
        <v>546</v>
      </c>
      <c r="C554" s="239" t="s">
        <v>1706</v>
      </c>
      <c r="D554" s="247">
        <v>0</v>
      </c>
      <c r="E554" s="138">
        <v>0</v>
      </c>
      <c r="F554" s="138">
        <v>0</v>
      </c>
      <c r="G554" s="138">
        <v>0</v>
      </c>
      <c r="H554" s="138">
        <v>0</v>
      </c>
      <c r="I554" s="138">
        <v>0</v>
      </c>
      <c r="J554" s="339">
        <v>0</v>
      </c>
      <c r="K554" s="339">
        <v>0</v>
      </c>
      <c r="L554" s="340">
        <v>0</v>
      </c>
      <c r="M554" s="340">
        <v>0</v>
      </c>
      <c r="N554" s="340">
        <v>0</v>
      </c>
      <c r="O554" s="340">
        <v>0</v>
      </c>
      <c r="P554" s="144">
        <v>0</v>
      </c>
      <c r="Q554" s="341">
        <v>0</v>
      </c>
      <c r="R554" s="342">
        <v>0</v>
      </c>
      <c r="S554" s="340">
        <v>0</v>
      </c>
      <c r="T554" s="340">
        <v>0</v>
      </c>
      <c r="U554" s="340">
        <v>0</v>
      </c>
      <c r="V554" s="340">
        <v>0</v>
      </c>
      <c r="W554" s="340">
        <v>0</v>
      </c>
      <c r="X554" s="343">
        <v>0</v>
      </c>
      <c r="Y554" s="344">
        <f t="shared" si="46"/>
        <v>0</v>
      </c>
      <c r="Z554" s="12">
        <f t="shared" si="46"/>
        <v>0</v>
      </c>
      <c r="AA554" s="12">
        <f t="shared" si="46"/>
        <v>0</v>
      </c>
      <c r="AB554" s="12">
        <f t="shared" si="46"/>
        <v>0</v>
      </c>
      <c r="AC554" s="12">
        <f t="shared" si="46"/>
        <v>0</v>
      </c>
      <c r="AD554" s="15">
        <f t="shared" si="47"/>
        <v>0</v>
      </c>
      <c r="AE554" s="12">
        <f t="shared" si="47"/>
        <v>0</v>
      </c>
      <c r="AF554" s="12">
        <f t="shared" si="48"/>
        <v>0</v>
      </c>
      <c r="AG554" s="12">
        <f t="shared" si="48"/>
        <v>0</v>
      </c>
      <c r="AH554" s="12">
        <f t="shared" si="48"/>
        <v>0</v>
      </c>
      <c r="AI554" s="12">
        <f t="shared" si="48"/>
        <v>0</v>
      </c>
      <c r="AJ554" s="12">
        <f t="shared" si="48"/>
        <v>0</v>
      </c>
      <c r="AK554" s="15">
        <f t="shared" si="48"/>
        <v>0</v>
      </c>
      <c r="AL554" s="343">
        <f t="shared" si="48"/>
        <v>0</v>
      </c>
    </row>
    <row r="555" spans="1:38" s="185" customFormat="1" ht="12.75" customHeight="1" x14ac:dyDescent="0.25">
      <c r="A555" s="348">
        <v>1498</v>
      </c>
      <c r="B555" s="338">
        <v>547</v>
      </c>
      <c r="C555" s="239" t="s">
        <v>1707</v>
      </c>
      <c r="D555" s="247">
        <v>0</v>
      </c>
      <c r="E555" s="138">
        <v>0</v>
      </c>
      <c r="F555" s="138">
        <v>0</v>
      </c>
      <c r="G555" s="138">
        <v>0</v>
      </c>
      <c r="H555" s="138">
        <v>0</v>
      </c>
      <c r="I555" s="138">
        <v>0</v>
      </c>
      <c r="J555" s="339">
        <v>0</v>
      </c>
      <c r="K555" s="339">
        <v>0</v>
      </c>
      <c r="L555" s="340">
        <v>0</v>
      </c>
      <c r="M555" s="340">
        <v>0</v>
      </c>
      <c r="N555" s="340">
        <v>0</v>
      </c>
      <c r="O555" s="340">
        <v>0</v>
      </c>
      <c r="P555" s="144">
        <v>0</v>
      </c>
      <c r="Q555" s="341">
        <v>0</v>
      </c>
      <c r="R555" s="342">
        <v>0</v>
      </c>
      <c r="S555" s="340">
        <v>0</v>
      </c>
      <c r="T555" s="340">
        <v>0</v>
      </c>
      <c r="U555" s="340">
        <v>0</v>
      </c>
      <c r="V555" s="340">
        <v>0</v>
      </c>
      <c r="W555" s="340">
        <v>0</v>
      </c>
      <c r="X555" s="343">
        <v>0</v>
      </c>
      <c r="Y555" s="344">
        <f t="shared" si="46"/>
        <v>0</v>
      </c>
      <c r="Z555" s="12">
        <f t="shared" si="46"/>
        <v>0</v>
      </c>
      <c r="AA555" s="12">
        <f t="shared" si="46"/>
        <v>0</v>
      </c>
      <c r="AB555" s="12">
        <f t="shared" si="46"/>
        <v>0</v>
      </c>
      <c r="AC555" s="12">
        <f t="shared" si="46"/>
        <v>0</v>
      </c>
      <c r="AD555" s="15">
        <f t="shared" si="47"/>
        <v>0</v>
      </c>
      <c r="AE555" s="12">
        <f t="shared" si="47"/>
        <v>0</v>
      </c>
      <c r="AF555" s="12">
        <f t="shared" si="48"/>
        <v>0</v>
      </c>
      <c r="AG555" s="12">
        <f t="shared" si="48"/>
        <v>0</v>
      </c>
      <c r="AH555" s="12">
        <f t="shared" si="48"/>
        <v>0</v>
      </c>
      <c r="AI555" s="12">
        <f t="shared" si="48"/>
        <v>0</v>
      </c>
      <c r="AJ555" s="12">
        <f t="shared" si="48"/>
        <v>0</v>
      </c>
      <c r="AK555" s="15">
        <f t="shared" si="48"/>
        <v>0</v>
      </c>
      <c r="AL555" s="343">
        <f t="shared" si="48"/>
        <v>0</v>
      </c>
    </row>
    <row r="556" spans="1:38" s="185" customFormat="1" ht="12.75" customHeight="1" x14ac:dyDescent="0.25">
      <c r="A556" s="348">
        <v>1499</v>
      </c>
      <c r="B556" s="338">
        <v>548</v>
      </c>
      <c r="C556" s="239" t="s">
        <v>1453</v>
      </c>
      <c r="D556" s="247">
        <v>0</v>
      </c>
      <c r="E556" s="138">
        <v>0</v>
      </c>
      <c r="F556" s="138">
        <v>0</v>
      </c>
      <c r="G556" s="138">
        <v>0</v>
      </c>
      <c r="H556" s="138">
        <v>0</v>
      </c>
      <c r="I556" s="138">
        <v>0</v>
      </c>
      <c r="J556" s="339">
        <v>0</v>
      </c>
      <c r="K556" s="339">
        <v>0</v>
      </c>
      <c r="L556" s="340">
        <v>0</v>
      </c>
      <c r="M556" s="340">
        <v>0</v>
      </c>
      <c r="N556" s="340">
        <v>0</v>
      </c>
      <c r="O556" s="340">
        <v>0</v>
      </c>
      <c r="P556" s="144">
        <v>0</v>
      </c>
      <c r="Q556" s="341">
        <v>0</v>
      </c>
      <c r="R556" s="342">
        <v>0</v>
      </c>
      <c r="S556" s="340">
        <v>0</v>
      </c>
      <c r="T556" s="340">
        <v>0</v>
      </c>
      <c r="U556" s="340">
        <v>0</v>
      </c>
      <c r="V556" s="340">
        <v>0</v>
      </c>
      <c r="W556" s="340">
        <v>0</v>
      </c>
      <c r="X556" s="343">
        <v>0</v>
      </c>
      <c r="Y556" s="344">
        <f t="shared" si="46"/>
        <v>0</v>
      </c>
      <c r="Z556" s="12">
        <f t="shared" si="46"/>
        <v>0</v>
      </c>
      <c r="AA556" s="12">
        <f t="shared" si="46"/>
        <v>0</v>
      </c>
      <c r="AB556" s="12">
        <f t="shared" si="46"/>
        <v>0</v>
      </c>
      <c r="AC556" s="12">
        <f t="shared" si="46"/>
        <v>0</v>
      </c>
      <c r="AD556" s="15">
        <f t="shared" si="47"/>
        <v>0</v>
      </c>
      <c r="AE556" s="12">
        <f t="shared" si="47"/>
        <v>0</v>
      </c>
      <c r="AF556" s="12">
        <f t="shared" si="48"/>
        <v>0</v>
      </c>
      <c r="AG556" s="12">
        <f t="shared" si="48"/>
        <v>0</v>
      </c>
      <c r="AH556" s="12">
        <f t="shared" si="48"/>
        <v>0</v>
      </c>
      <c r="AI556" s="12">
        <f t="shared" si="48"/>
        <v>0</v>
      </c>
      <c r="AJ556" s="12">
        <f t="shared" si="48"/>
        <v>0</v>
      </c>
      <c r="AK556" s="15">
        <f t="shared" si="48"/>
        <v>0</v>
      </c>
      <c r="AL556" s="343">
        <f t="shared" si="48"/>
        <v>0</v>
      </c>
    </row>
    <row r="557" spans="1:38" s="185" customFormat="1" ht="12.75" customHeight="1" x14ac:dyDescent="0.25">
      <c r="A557" s="348">
        <v>1500</v>
      </c>
      <c r="B557" s="338">
        <v>549</v>
      </c>
      <c r="C557" s="239" t="s">
        <v>1708</v>
      </c>
      <c r="D557" s="247">
        <v>0</v>
      </c>
      <c r="E557" s="138">
        <v>0</v>
      </c>
      <c r="F557" s="138">
        <v>0</v>
      </c>
      <c r="G557" s="138">
        <v>0</v>
      </c>
      <c r="H557" s="138">
        <v>0</v>
      </c>
      <c r="I557" s="138">
        <v>0</v>
      </c>
      <c r="J557" s="339">
        <v>0</v>
      </c>
      <c r="K557" s="339">
        <v>0</v>
      </c>
      <c r="L557" s="340">
        <v>0</v>
      </c>
      <c r="M557" s="340">
        <v>0</v>
      </c>
      <c r="N557" s="340">
        <v>0</v>
      </c>
      <c r="O557" s="340">
        <v>0</v>
      </c>
      <c r="P557" s="144">
        <v>0</v>
      </c>
      <c r="Q557" s="341">
        <v>0</v>
      </c>
      <c r="R557" s="342">
        <v>0</v>
      </c>
      <c r="S557" s="340">
        <v>0</v>
      </c>
      <c r="T557" s="340">
        <v>0</v>
      </c>
      <c r="U557" s="340">
        <v>0</v>
      </c>
      <c r="V557" s="340">
        <v>0</v>
      </c>
      <c r="W557" s="340">
        <v>0</v>
      </c>
      <c r="X557" s="343">
        <v>0</v>
      </c>
      <c r="Y557" s="344">
        <f t="shared" si="46"/>
        <v>0</v>
      </c>
      <c r="Z557" s="12">
        <f t="shared" si="46"/>
        <v>0</v>
      </c>
      <c r="AA557" s="12">
        <f t="shared" si="46"/>
        <v>0</v>
      </c>
      <c r="AB557" s="12">
        <f t="shared" si="46"/>
        <v>0</v>
      </c>
      <c r="AC557" s="12">
        <f t="shared" si="46"/>
        <v>0</v>
      </c>
      <c r="AD557" s="15">
        <f t="shared" si="47"/>
        <v>0</v>
      </c>
      <c r="AE557" s="12">
        <f t="shared" si="47"/>
        <v>0</v>
      </c>
      <c r="AF557" s="12">
        <f t="shared" si="48"/>
        <v>0</v>
      </c>
      <c r="AG557" s="12">
        <f t="shared" si="48"/>
        <v>0</v>
      </c>
      <c r="AH557" s="12">
        <f t="shared" si="48"/>
        <v>0</v>
      </c>
      <c r="AI557" s="12">
        <f t="shared" si="48"/>
        <v>0</v>
      </c>
      <c r="AJ557" s="12">
        <f t="shared" si="48"/>
        <v>0</v>
      </c>
      <c r="AK557" s="15">
        <f t="shared" si="48"/>
        <v>0</v>
      </c>
      <c r="AL557" s="343">
        <f t="shared" si="48"/>
        <v>0</v>
      </c>
    </row>
    <row r="558" spans="1:38" s="185" customFormat="1" ht="12.75" customHeight="1" x14ac:dyDescent="0.25">
      <c r="A558" s="348">
        <v>1512</v>
      </c>
      <c r="B558" s="338">
        <v>550</v>
      </c>
      <c r="C558" s="239" t="s">
        <v>1618</v>
      </c>
      <c r="D558" s="247">
        <v>47.8</v>
      </c>
      <c r="E558" s="138">
        <v>0</v>
      </c>
      <c r="F558" s="138">
        <v>0</v>
      </c>
      <c r="G558" s="138">
        <v>0</v>
      </c>
      <c r="H558" s="138">
        <v>0</v>
      </c>
      <c r="I558" s="138">
        <v>47.8</v>
      </c>
      <c r="J558" s="339">
        <v>0</v>
      </c>
      <c r="K558" s="339">
        <v>65.5</v>
      </c>
      <c r="L558" s="340">
        <v>0</v>
      </c>
      <c r="M558" s="340">
        <v>0</v>
      </c>
      <c r="N558" s="340">
        <v>0</v>
      </c>
      <c r="O558" s="340">
        <v>0</v>
      </c>
      <c r="P558" s="144">
        <v>65.5</v>
      </c>
      <c r="Q558" s="341">
        <v>0</v>
      </c>
      <c r="R558" s="342">
        <v>57.6248</v>
      </c>
      <c r="S558" s="340">
        <v>0</v>
      </c>
      <c r="T558" s="340">
        <v>0</v>
      </c>
      <c r="U558" s="340">
        <v>0</v>
      </c>
      <c r="V558" s="340">
        <v>0</v>
      </c>
      <c r="W558" s="340">
        <v>57.6248</v>
      </c>
      <c r="X558" s="343">
        <v>0</v>
      </c>
      <c r="Y558" s="344">
        <f t="shared" si="46"/>
        <v>-7.8751999999999995</v>
      </c>
      <c r="Z558" s="12">
        <f t="shared" si="46"/>
        <v>0</v>
      </c>
      <c r="AA558" s="12">
        <f t="shared" si="46"/>
        <v>0</v>
      </c>
      <c r="AB558" s="12">
        <f t="shared" si="46"/>
        <v>0</v>
      </c>
      <c r="AC558" s="12">
        <f t="shared" si="46"/>
        <v>0</v>
      </c>
      <c r="AD558" s="15">
        <f t="shared" si="47"/>
        <v>-7.8751999999999995</v>
      </c>
      <c r="AE558" s="12">
        <f t="shared" si="47"/>
        <v>0</v>
      </c>
      <c r="AF558" s="12">
        <f t="shared" si="48"/>
        <v>87.976793893129766</v>
      </c>
      <c r="AG558" s="12">
        <f t="shared" si="48"/>
        <v>0</v>
      </c>
      <c r="AH558" s="12">
        <f t="shared" si="48"/>
        <v>0</v>
      </c>
      <c r="AI558" s="12">
        <f t="shared" si="48"/>
        <v>0</v>
      </c>
      <c r="AJ558" s="12">
        <f t="shared" si="48"/>
        <v>0</v>
      </c>
      <c r="AK558" s="15">
        <f t="shared" si="48"/>
        <v>87.976793893129766</v>
      </c>
      <c r="AL558" s="343">
        <f t="shared" si="48"/>
        <v>0</v>
      </c>
    </row>
    <row r="559" spans="1:38" s="185" customFormat="1" ht="12.75" customHeight="1" x14ac:dyDescent="0.25">
      <c r="A559" s="348">
        <v>1501</v>
      </c>
      <c r="B559" s="338">
        <v>551</v>
      </c>
      <c r="C559" s="239" t="s">
        <v>1709</v>
      </c>
      <c r="D559" s="247">
        <v>0</v>
      </c>
      <c r="E559" s="138">
        <v>0</v>
      </c>
      <c r="F559" s="138">
        <v>0</v>
      </c>
      <c r="G559" s="138">
        <v>0</v>
      </c>
      <c r="H559" s="138">
        <v>0</v>
      </c>
      <c r="I559" s="138">
        <v>0</v>
      </c>
      <c r="J559" s="339">
        <v>0</v>
      </c>
      <c r="K559" s="339">
        <v>0</v>
      </c>
      <c r="L559" s="340">
        <v>0</v>
      </c>
      <c r="M559" s="340">
        <v>0</v>
      </c>
      <c r="N559" s="340">
        <v>0</v>
      </c>
      <c r="O559" s="340">
        <v>0</v>
      </c>
      <c r="P559" s="144">
        <v>0</v>
      </c>
      <c r="Q559" s="341">
        <v>0</v>
      </c>
      <c r="R559" s="342">
        <v>0</v>
      </c>
      <c r="S559" s="340">
        <v>0</v>
      </c>
      <c r="T559" s="340">
        <v>0</v>
      </c>
      <c r="U559" s="340">
        <v>0</v>
      </c>
      <c r="V559" s="340">
        <v>0</v>
      </c>
      <c r="W559" s="340">
        <v>0</v>
      </c>
      <c r="X559" s="343">
        <v>0</v>
      </c>
      <c r="Y559" s="344">
        <f t="shared" si="46"/>
        <v>0</v>
      </c>
      <c r="Z559" s="12">
        <f t="shared" si="46"/>
        <v>0</v>
      </c>
      <c r="AA559" s="12">
        <f t="shared" si="46"/>
        <v>0</v>
      </c>
      <c r="AB559" s="12">
        <f t="shared" si="46"/>
        <v>0</v>
      </c>
      <c r="AC559" s="12">
        <f t="shared" si="46"/>
        <v>0</v>
      </c>
      <c r="AD559" s="15">
        <f t="shared" si="47"/>
        <v>0</v>
      </c>
      <c r="AE559" s="12">
        <f t="shared" si="47"/>
        <v>0</v>
      </c>
      <c r="AF559" s="12">
        <f t="shared" si="48"/>
        <v>0</v>
      </c>
      <c r="AG559" s="12">
        <f t="shared" si="48"/>
        <v>0</v>
      </c>
      <c r="AH559" s="12">
        <f t="shared" si="48"/>
        <v>0</v>
      </c>
      <c r="AI559" s="12">
        <f t="shared" si="48"/>
        <v>0</v>
      </c>
      <c r="AJ559" s="12">
        <f t="shared" si="48"/>
        <v>0</v>
      </c>
      <c r="AK559" s="15">
        <f t="shared" si="48"/>
        <v>0</v>
      </c>
      <c r="AL559" s="343">
        <f t="shared" si="48"/>
        <v>0</v>
      </c>
    </row>
    <row r="560" spans="1:38" s="185" customFormat="1" ht="12.75" customHeight="1" x14ac:dyDescent="0.25">
      <c r="A560" s="348">
        <v>1502</v>
      </c>
      <c r="B560" s="338">
        <v>552</v>
      </c>
      <c r="C560" s="239" t="s">
        <v>1710</v>
      </c>
      <c r="D560" s="247">
        <v>0</v>
      </c>
      <c r="E560" s="138">
        <v>0</v>
      </c>
      <c r="F560" s="138">
        <v>0</v>
      </c>
      <c r="G560" s="138">
        <v>0</v>
      </c>
      <c r="H560" s="138">
        <v>0</v>
      </c>
      <c r="I560" s="138">
        <v>0</v>
      </c>
      <c r="J560" s="339">
        <v>0</v>
      </c>
      <c r="K560" s="339">
        <v>0</v>
      </c>
      <c r="L560" s="340">
        <v>0</v>
      </c>
      <c r="M560" s="340">
        <v>0</v>
      </c>
      <c r="N560" s="340">
        <v>0</v>
      </c>
      <c r="O560" s="340">
        <v>0</v>
      </c>
      <c r="P560" s="144">
        <v>0</v>
      </c>
      <c r="Q560" s="341">
        <v>0</v>
      </c>
      <c r="R560" s="342">
        <v>0</v>
      </c>
      <c r="S560" s="340">
        <v>0</v>
      </c>
      <c r="T560" s="340">
        <v>0</v>
      </c>
      <c r="U560" s="340">
        <v>0</v>
      </c>
      <c r="V560" s="340">
        <v>0</v>
      </c>
      <c r="W560" s="340">
        <v>0</v>
      </c>
      <c r="X560" s="343">
        <v>0</v>
      </c>
      <c r="Y560" s="344">
        <f t="shared" si="46"/>
        <v>0</v>
      </c>
      <c r="Z560" s="12">
        <f t="shared" si="46"/>
        <v>0</v>
      </c>
      <c r="AA560" s="12">
        <f t="shared" si="46"/>
        <v>0</v>
      </c>
      <c r="AB560" s="12">
        <f t="shared" si="46"/>
        <v>0</v>
      </c>
      <c r="AC560" s="12">
        <f t="shared" si="46"/>
        <v>0</v>
      </c>
      <c r="AD560" s="15">
        <f t="shared" si="47"/>
        <v>0</v>
      </c>
      <c r="AE560" s="12">
        <f t="shared" si="47"/>
        <v>0</v>
      </c>
      <c r="AF560" s="12">
        <f t="shared" si="48"/>
        <v>0</v>
      </c>
      <c r="AG560" s="12">
        <f t="shared" si="48"/>
        <v>0</v>
      </c>
      <c r="AH560" s="12">
        <f t="shared" si="48"/>
        <v>0</v>
      </c>
      <c r="AI560" s="12">
        <f t="shared" si="48"/>
        <v>0</v>
      </c>
      <c r="AJ560" s="12">
        <f t="shared" si="48"/>
        <v>0</v>
      </c>
      <c r="AK560" s="15">
        <f t="shared" si="48"/>
        <v>0</v>
      </c>
      <c r="AL560" s="343">
        <f t="shared" si="48"/>
        <v>0</v>
      </c>
    </row>
    <row r="561" spans="1:38" s="185" customFormat="1" ht="12.75" customHeight="1" x14ac:dyDescent="0.25">
      <c r="A561" s="348">
        <v>1503</v>
      </c>
      <c r="B561" s="338">
        <v>553</v>
      </c>
      <c r="C561" s="239" t="s">
        <v>1711</v>
      </c>
      <c r="D561" s="247">
        <v>0</v>
      </c>
      <c r="E561" s="138">
        <v>0</v>
      </c>
      <c r="F561" s="138">
        <v>0</v>
      </c>
      <c r="G561" s="138">
        <v>0</v>
      </c>
      <c r="H561" s="138">
        <v>0</v>
      </c>
      <c r="I561" s="138">
        <v>0</v>
      </c>
      <c r="J561" s="339">
        <v>0</v>
      </c>
      <c r="K561" s="339">
        <v>0</v>
      </c>
      <c r="L561" s="340">
        <v>0</v>
      </c>
      <c r="M561" s="340">
        <v>0</v>
      </c>
      <c r="N561" s="340">
        <v>0</v>
      </c>
      <c r="O561" s="340">
        <v>0</v>
      </c>
      <c r="P561" s="144">
        <v>0</v>
      </c>
      <c r="Q561" s="341">
        <v>0</v>
      </c>
      <c r="R561" s="342">
        <v>0</v>
      </c>
      <c r="S561" s="340">
        <v>0</v>
      </c>
      <c r="T561" s="340">
        <v>0</v>
      </c>
      <c r="U561" s="340">
        <v>0</v>
      </c>
      <c r="V561" s="340">
        <v>0</v>
      </c>
      <c r="W561" s="340">
        <v>0</v>
      </c>
      <c r="X561" s="343">
        <v>0</v>
      </c>
      <c r="Y561" s="344">
        <f t="shared" si="46"/>
        <v>0</v>
      </c>
      <c r="Z561" s="12">
        <f t="shared" si="46"/>
        <v>0</v>
      </c>
      <c r="AA561" s="12">
        <f t="shared" si="46"/>
        <v>0</v>
      </c>
      <c r="AB561" s="12">
        <f t="shared" si="46"/>
        <v>0</v>
      </c>
      <c r="AC561" s="12">
        <f t="shared" si="46"/>
        <v>0</v>
      </c>
      <c r="AD561" s="15">
        <f t="shared" si="47"/>
        <v>0</v>
      </c>
      <c r="AE561" s="12">
        <f t="shared" si="47"/>
        <v>0</v>
      </c>
      <c r="AF561" s="12">
        <f t="shared" si="48"/>
        <v>0</v>
      </c>
      <c r="AG561" s="12">
        <f t="shared" si="48"/>
        <v>0</v>
      </c>
      <c r="AH561" s="12">
        <f t="shared" si="48"/>
        <v>0</v>
      </c>
      <c r="AI561" s="12">
        <f t="shared" si="48"/>
        <v>0</v>
      </c>
      <c r="AJ561" s="12">
        <f t="shared" si="48"/>
        <v>0</v>
      </c>
      <c r="AK561" s="15">
        <f t="shared" si="48"/>
        <v>0</v>
      </c>
      <c r="AL561" s="343">
        <f t="shared" si="48"/>
        <v>0</v>
      </c>
    </row>
    <row r="562" spans="1:38" s="185" customFormat="1" ht="12.75" customHeight="1" x14ac:dyDescent="0.25">
      <c r="A562" s="348">
        <v>1504</v>
      </c>
      <c r="B562" s="338">
        <v>554</v>
      </c>
      <c r="C562" s="239" t="s">
        <v>1712</v>
      </c>
      <c r="D562" s="247">
        <v>0</v>
      </c>
      <c r="E562" s="138">
        <v>0</v>
      </c>
      <c r="F562" s="138">
        <v>0</v>
      </c>
      <c r="G562" s="138">
        <v>0</v>
      </c>
      <c r="H562" s="138">
        <v>0</v>
      </c>
      <c r="I562" s="138">
        <v>0</v>
      </c>
      <c r="J562" s="339">
        <v>0</v>
      </c>
      <c r="K562" s="339">
        <v>0</v>
      </c>
      <c r="L562" s="340">
        <v>0</v>
      </c>
      <c r="M562" s="340">
        <v>0</v>
      </c>
      <c r="N562" s="340">
        <v>0</v>
      </c>
      <c r="O562" s="340">
        <v>0</v>
      </c>
      <c r="P562" s="144">
        <v>0</v>
      </c>
      <c r="Q562" s="341">
        <v>0</v>
      </c>
      <c r="R562" s="342">
        <v>0</v>
      </c>
      <c r="S562" s="340">
        <v>0</v>
      </c>
      <c r="T562" s="340">
        <v>0</v>
      </c>
      <c r="U562" s="340">
        <v>0</v>
      </c>
      <c r="V562" s="340">
        <v>0</v>
      </c>
      <c r="W562" s="340">
        <v>0</v>
      </c>
      <c r="X562" s="343">
        <v>0</v>
      </c>
      <c r="Y562" s="344">
        <f t="shared" si="46"/>
        <v>0</v>
      </c>
      <c r="Z562" s="12">
        <f t="shared" si="46"/>
        <v>0</v>
      </c>
      <c r="AA562" s="12">
        <f t="shared" si="46"/>
        <v>0</v>
      </c>
      <c r="AB562" s="12">
        <f t="shared" si="46"/>
        <v>0</v>
      </c>
      <c r="AC562" s="12">
        <f t="shared" si="46"/>
        <v>0</v>
      </c>
      <c r="AD562" s="15">
        <f t="shared" si="47"/>
        <v>0</v>
      </c>
      <c r="AE562" s="12">
        <f t="shared" si="47"/>
        <v>0</v>
      </c>
      <c r="AF562" s="12">
        <f t="shared" si="48"/>
        <v>0</v>
      </c>
      <c r="AG562" s="12">
        <f t="shared" si="48"/>
        <v>0</v>
      </c>
      <c r="AH562" s="12">
        <f t="shared" si="48"/>
        <v>0</v>
      </c>
      <c r="AI562" s="12">
        <f t="shared" si="48"/>
        <v>0</v>
      </c>
      <c r="AJ562" s="12">
        <f t="shared" si="48"/>
        <v>0</v>
      </c>
      <c r="AK562" s="15">
        <f t="shared" si="48"/>
        <v>0</v>
      </c>
      <c r="AL562" s="343">
        <f t="shared" si="48"/>
        <v>0</v>
      </c>
    </row>
    <row r="563" spans="1:38" s="185" customFormat="1" ht="12.75" customHeight="1" x14ac:dyDescent="0.25">
      <c r="A563" s="348">
        <v>1505</v>
      </c>
      <c r="B563" s="338">
        <v>555</v>
      </c>
      <c r="C563" s="239" t="s">
        <v>1713</v>
      </c>
      <c r="D563" s="247">
        <v>0</v>
      </c>
      <c r="E563" s="138">
        <v>0</v>
      </c>
      <c r="F563" s="138">
        <v>0</v>
      </c>
      <c r="G563" s="138">
        <v>0</v>
      </c>
      <c r="H563" s="138">
        <v>0</v>
      </c>
      <c r="I563" s="138">
        <v>0</v>
      </c>
      <c r="J563" s="339">
        <v>0</v>
      </c>
      <c r="K563" s="339">
        <v>0</v>
      </c>
      <c r="L563" s="340">
        <v>0</v>
      </c>
      <c r="M563" s="340">
        <v>0</v>
      </c>
      <c r="N563" s="340">
        <v>0</v>
      </c>
      <c r="O563" s="340">
        <v>0</v>
      </c>
      <c r="P563" s="144">
        <v>0</v>
      </c>
      <c r="Q563" s="341">
        <v>0</v>
      </c>
      <c r="R563" s="342">
        <v>0</v>
      </c>
      <c r="S563" s="340">
        <v>0</v>
      </c>
      <c r="T563" s="340">
        <v>0</v>
      </c>
      <c r="U563" s="340">
        <v>0</v>
      </c>
      <c r="V563" s="340">
        <v>0</v>
      </c>
      <c r="W563" s="340">
        <v>0</v>
      </c>
      <c r="X563" s="343">
        <v>0</v>
      </c>
      <c r="Y563" s="344">
        <f t="shared" si="46"/>
        <v>0</v>
      </c>
      <c r="Z563" s="12">
        <f t="shared" si="46"/>
        <v>0</v>
      </c>
      <c r="AA563" s="12">
        <f t="shared" si="46"/>
        <v>0</v>
      </c>
      <c r="AB563" s="12">
        <f t="shared" si="46"/>
        <v>0</v>
      </c>
      <c r="AC563" s="12">
        <f t="shared" si="46"/>
        <v>0</v>
      </c>
      <c r="AD563" s="15">
        <f t="shared" si="47"/>
        <v>0</v>
      </c>
      <c r="AE563" s="12">
        <f t="shared" si="47"/>
        <v>0</v>
      </c>
      <c r="AF563" s="12">
        <f t="shared" si="48"/>
        <v>0</v>
      </c>
      <c r="AG563" s="12">
        <f t="shared" si="48"/>
        <v>0</v>
      </c>
      <c r="AH563" s="12">
        <f t="shared" si="48"/>
        <v>0</v>
      </c>
      <c r="AI563" s="12">
        <f t="shared" si="48"/>
        <v>0</v>
      </c>
      <c r="AJ563" s="12">
        <f t="shared" si="48"/>
        <v>0</v>
      </c>
      <c r="AK563" s="15">
        <f t="shared" si="48"/>
        <v>0</v>
      </c>
      <c r="AL563" s="343">
        <f t="shared" si="48"/>
        <v>0</v>
      </c>
    </row>
    <row r="564" spans="1:38" s="185" customFormat="1" ht="12.75" customHeight="1" x14ac:dyDescent="0.25">
      <c r="A564" s="348">
        <v>1506</v>
      </c>
      <c r="B564" s="338">
        <v>556</v>
      </c>
      <c r="C564" s="239" t="s">
        <v>1714</v>
      </c>
      <c r="D564" s="247">
        <v>47.9</v>
      </c>
      <c r="E564" s="138">
        <v>0</v>
      </c>
      <c r="F564" s="138">
        <v>0</v>
      </c>
      <c r="G564" s="138">
        <v>0</v>
      </c>
      <c r="H564" s="138">
        <v>0</v>
      </c>
      <c r="I564" s="138">
        <v>47.9</v>
      </c>
      <c r="J564" s="339">
        <v>0</v>
      </c>
      <c r="K564" s="339">
        <v>47.9</v>
      </c>
      <c r="L564" s="340">
        <v>0</v>
      </c>
      <c r="M564" s="340">
        <v>0</v>
      </c>
      <c r="N564" s="340">
        <v>0</v>
      </c>
      <c r="O564" s="340">
        <v>0</v>
      </c>
      <c r="P564" s="144">
        <v>47.9</v>
      </c>
      <c r="Q564" s="341">
        <v>0</v>
      </c>
      <c r="R564" s="342">
        <v>45.589000000000006</v>
      </c>
      <c r="S564" s="340">
        <v>0</v>
      </c>
      <c r="T564" s="340">
        <v>0</v>
      </c>
      <c r="U564" s="340">
        <v>0</v>
      </c>
      <c r="V564" s="340">
        <v>0</v>
      </c>
      <c r="W564" s="340">
        <v>45.588999999999999</v>
      </c>
      <c r="X564" s="343">
        <v>0</v>
      </c>
      <c r="Y564" s="344">
        <f t="shared" si="46"/>
        <v>-2.3109999999999928</v>
      </c>
      <c r="Z564" s="12">
        <f t="shared" si="46"/>
        <v>0</v>
      </c>
      <c r="AA564" s="12">
        <f t="shared" si="46"/>
        <v>0</v>
      </c>
      <c r="AB564" s="12">
        <f t="shared" si="46"/>
        <v>0</v>
      </c>
      <c r="AC564" s="12">
        <f t="shared" si="46"/>
        <v>0</v>
      </c>
      <c r="AD564" s="15">
        <f t="shared" si="47"/>
        <v>-2.3109999999999999</v>
      </c>
      <c r="AE564" s="12">
        <f t="shared" si="47"/>
        <v>0</v>
      </c>
      <c r="AF564" s="12">
        <f t="shared" si="48"/>
        <v>95.17536534446765</v>
      </c>
      <c r="AG564" s="12">
        <f t="shared" si="48"/>
        <v>0</v>
      </c>
      <c r="AH564" s="12">
        <f t="shared" si="48"/>
        <v>0</v>
      </c>
      <c r="AI564" s="12">
        <f t="shared" si="48"/>
        <v>0</v>
      </c>
      <c r="AJ564" s="12">
        <f t="shared" si="48"/>
        <v>0</v>
      </c>
      <c r="AK564" s="15">
        <f t="shared" si="48"/>
        <v>95.17536534446765</v>
      </c>
      <c r="AL564" s="343">
        <f t="shared" si="48"/>
        <v>0</v>
      </c>
    </row>
    <row r="565" spans="1:38" s="185" customFormat="1" ht="12.75" customHeight="1" x14ac:dyDescent="0.25">
      <c r="A565" s="348">
        <v>1507</v>
      </c>
      <c r="B565" s="338">
        <v>557</v>
      </c>
      <c r="C565" s="239" t="s">
        <v>1715</v>
      </c>
      <c r="D565" s="247">
        <v>0</v>
      </c>
      <c r="E565" s="138">
        <v>0</v>
      </c>
      <c r="F565" s="138">
        <v>0</v>
      </c>
      <c r="G565" s="138">
        <v>0</v>
      </c>
      <c r="H565" s="138">
        <v>0</v>
      </c>
      <c r="I565" s="138">
        <v>0</v>
      </c>
      <c r="J565" s="339">
        <v>0</v>
      </c>
      <c r="K565" s="339">
        <v>0</v>
      </c>
      <c r="L565" s="340">
        <v>0</v>
      </c>
      <c r="M565" s="340">
        <v>0</v>
      </c>
      <c r="N565" s="340">
        <v>0</v>
      </c>
      <c r="O565" s="340">
        <v>0</v>
      </c>
      <c r="P565" s="144">
        <v>0</v>
      </c>
      <c r="Q565" s="341">
        <v>0</v>
      </c>
      <c r="R565" s="342">
        <v>0</v>
      </c>
      <c r="S565" s="340">
        <v>0</v>
      </c>
      <c r="T565" s="340">
        <v>0</v>
      </c>
      <c r="U565" s="340">
        <v>0</v>
      </c>
      <c r="V565" s="340">
        <v>0</v>
      </c>
      <c r="W565" s="340">
        <v>0</v>
      </c>
      <c r="X565" s="343">
        <v>0</v>
      </c>
      <c r="Y565" s="344">
        <f t="shared" si="46"/>
        <v>0</v>
      </c>
      <c r="Z565" s="12">
        <f t="shared" si="46"/>
        <v>0</v>
      </c>
      <c r="AA565" s="12">
        <f t="shared" si="46"/>
        <v>0</v>
      </c>
      <c r="AB565" s="12">
        <f t="shared" si="46"/>
        <v>0</v>
      </c>
      <c r="AC565" s="12">
        <f t="shared" si="46"/>
        <v>0</v>
      </c>
      <c r="AD565" s="15">
        <f t="shared" si="47"/>
        <v>0</v>
      </c>
      <c r="AE565" s="12">
        <f t="shared" si="47"/>
        <v>0</v>
      </c>
      <c r="AF565" s="12">
        <f t="shared" si="48"/>
        <v>0</v>
      </c>
      <c r="AG565" s="12">
        <f t="shared" si="48"/>
        <v>0</v>
      </c>
      <c r="AH565" s="12">
        <f t="shared" si="48"/>
        <v>0</v>
      </c>
      <c r="AI565" s="12">
        <f t="shared" si="48"/>
        <v>0</v>
      </c>
      <c r="AJ565" s="12">
        <f t="shared" si="48"/>
        <v>0</v>
      </c>
      <c r="AK565" s="15">
        <f t="shared" si="48"/>
        <v>0</v>
      </c>
      <c r="AL565" s="343">
        <f t="shared" si="48"/>
        <v>0</v>
      </c>
    </row>
    <row r="566" spans="1:38" s="185" customFormat="1" ht="12.75" customHeight="1" x14ac:dyDescent="0.25">
      <c r="A566" s="348">
        <v>1508</v>
      </c>
      <c r="B566" s="338">
        <v>558</v>
      </c>
      <c r="C566" s="239" t="s">
        <v>1716</v>
      </c>
      <c r="D566" s="247">
        <v>0</v>
      </c>
      <c r="E566" s="138">
        <v>0</v>
      </c>
      <c r="F566" s="138">
        <v>0</v>
      </c>
      <c r="G566" s="138">
        <v>0</v>
      </c>
      <c r="H566" s="138">
        <v>0</v>
      </c>
      <c r="I566" s="138">
        <v>0</v>
      </c>
      <c r="J566" s="339">
        <v>0</v>
      </c>
      <c r="K566" s="339">
        <v>0</v>
      </c>
      <c r="L566" s="340">
        <v>0</v>
      </c>
      <c r="M566" s="340">
        <v>0</v>
      </c>
      <c r="N566" s="340">
        <v>0</v>
      </c>
      <c r="O566" s="340">
        <v>0</v>
      </c>
      <c r="P566" s="144">
        <v>0</v>
      </c>
      <c r="Q566" s="341">
        <v>0</v>
      </c>
      <c r="R566" s="342">
        <v>0</v>
      </c>
      <c r="S566" s="340">
        <v>0</v>
      </c>
      <c r="T566" s="340">
        <v>0</v>
      </c>
      <c r="U566" s="340">
        <v>0</v>
      </c>
      <c r="V566" s="340">
        <v>0</v>
      </c>
      <c r="W566" s="340">
        <v>0</v>
      </c>
      <c r="X566" s="343">
        <v>0</v>
      </c>
      <c r="Y566" s="344">
        <f t="shared" si="46"/>
        <v>0</v>
      </c>
      <c r="Z566" s="12">
        <f t="shared" si="46"/>
        <v>0</v>
      </c>
      <c r="AA566" s="12">
        <f t="shared" si="46"/>
        <v>0</v>
      </c>
      <c r="AB566" s="12">
        <f t="shared" si="46"/>
        <v>0</v>
      </c>
      <c r="AC566" s="12">
        <f t="shared" si="46"/>
        <v>0</v>
      </c>
      <c r="AD566" s="15">
        <f t="shared" si="47"/>
        <v>0</v>
      </c>
      <c r="AE566" s="12">
        <f t="shared" si="47"/>
        <v>0</v>
      </c>
      <c r="AF566" s="12">
        <f t="shared" si="48"/>
        <v>0</v>
      </c>
      <c r="AG566" s="12">
        <f t="shared" si="48"/>
        <v>0</v>
      </c>
      <c r="AH566" s="12">
        <f t="shared" si="48"/>
        <v>0</v>
      </c>
      <c r="AI566" s="12">
        <f t="shared" si="48"/>
        <v>0</v>
      </c>
      <c r="AJ566" s="12">
        <f t="shared" si="48"/>
        <v>0</v>
      </c>
      <c r="AK566" s="15">
        <f t="shared" si="48"/>
        <v>0</v>
      </c>
      <c r="AL566" s="343">
        <f t="shared" si="48"/>
        <v>0</v>
      </c>
    </row>
    <row r="567" spans="1:38" s="185" customFormat="1" ht="12.75" customHeight="1" x14ac:dyDescent="0.25">
      <c r="A567" s="348">
        <v>1509</v>
      </c>
      <c r="B567" s="338">
        <v>559</v>
      </c>
      <c r="C567" s="239" t="s">
        <v>1717</v>
      </c>
      <c r="D567" s="247">
        <v>0</v>
      </c>
      <c r="E567" s="138">
        <v>0</v>
      </c>
      <c r="F567" s="138">
        <v>0</v>
      </c>
      <c r="G567" s="138">
        <v>0</v>
      </c>
      <c r="H567" s="138">
        <v>0</v>
      </c>
      <c r="I567" s="138">
        <v>0</v>
      </c>
      <c r="J567" s="339">
        <v>0</v>
      </c>
      <c r="K567" s="339">
        <v>0</v>
      </c>
      <c r="L567" s="340">
        <v>0</v>
      </c>
      <c r="M567" s="340">
        <v>0</v>
      </c>
      <c r="N567" s="340">
        <v>0</v>
      </c>
      <c r="O567" s="340">
        <v>0</v>
      </c>
      <c r="P567" s="144">
        <v>0</v>
      </c>
      <c r="Q567" s="341">
        <v>0</v>
      </c>
      <c r="R567" s="342">
        <v>0</v>
      </c>
      <c r="S567" s="340">
        <v>0</v>
      </c>
      <c r="T567" s="340">
        <v>0</v>
      </c>
      <c r="U567" s="340">
        <v>0</v>
      </c>
      <c r="V567" s="340">
        <v>0</v>
      </c>
      <c r="W567" s="340">
        <v>0</v>
      </c>
      <c r="X567" s="343">
        <v>0</v>
      </c>
      <c r="Y567" s="344">
        <f t="shared" si="46"/>
        <v>0</v>
      </c>
      <c r="Z567" s="12">
        <f t="shared" si="46"/>
        <v>0</v>
      </c>
      <c r="AA567" s="12">
        <f t="shared" si="46"/>
        <v>0</v>
      </c>
      <c r="AB567" s="12">
        <f t="shared" si="46"/>
        <v>0</v>
      </c>
      <c r="AC567" s="12">
        <f t="shared" si="46"/>
        <v>0</v>
      </c>
      <c r="AD567" s="15">
        <f t="shared" si="47"/>
        <v>0</v>
      </c>
      <c r="AE567" s="12">
        <f t="shared" si="47"/>
        <v>0</v>
      </c>
      <c r="AF567" s="12">
        <f t="shared" si="48"/>
        <v>0</v>
      </c>
      <c r="AG567" s="12">
        <f t="shared" si="48"/>
        <v>0</v>
      </c>
      <c r="AH567" s="12">
        <f t="shared" si="48"/>
        <v>0</v>
      </c>
      <c r="AI567" s="12">
        <f t="shared" si="48"/>
        <v>0</v>
      </c>
      <c r="AJ567" s="12">
        <f t="shared" si="48"/>
        <v>0</v>
      </c>
      <c r="AK567" s="15">
        <f t="shared" si="48"/>
        <v>0</v>
      </c>
      <c r="AL567" s="343">
        <f t="shared" si="48"/>
        <v>0</v>
      </c>
    </row>
    <row r="568" spans="1:38" s="185" customFormat="1" ht="12.75" customHeight="1" x14ac:dyDescent="0.25">
      <c r="A568" s="348">
        <v>1510</v>
      </c>
      <c r="B568" s="338">
        <v>560</v>
      </c>
      <c r="C568" s="239" t="s">
        <v>1718</v>
      </c>
      <c r="D568" s="247">
        <v>0</v>
      </c>
      <c r="E568" s="138">
        <v>0</v>
      </c>
      <c r="F568" s="138">
        <v>0</v>
      </c>
      <c r="G568" s="138">
        <v>0</v>
      </c>
      <c r="H568" s="138">
        <v>0</v>
      </c>
      <c r="I568" s="138">
        <v>0</v>
      </c>
      <c r="J568" s="339">
        <v>0</v>
      </c>
      <c r="K568" s="339">
        <v>0</v>
      </c>
      <c r="L568" s="340">
        <v>0</v>
      </c>
      <c r="M568" s="340">
        <v>0</v>
      </c>
      <c r="N568" s="340">
        <v>0</v>
      </c>
      <c r="O568" s="340">
        <v>0</v>
      </c>
      <c r="P568" s="144">
        <v>0</v>
      </c>
      <c r="Q568" s="341">
        <v>0</v>
      </c>
      <c r="R568" s="342">
        <v>0</v>
      </c>
      <c r="S568" s="340">
        <v>0</v>
      </c>
      <c r="T568" s="340">
        <v>0</v>
      </c>
      <c r="U568" s="340">
        <v>0</v>
      </c>
      <c r="V568" s="340">
        <v>0</v>
      </c>
      <c r="W568" s="340">
        <v>0</v>
      </c>
      <c r="X568" s="343">
        <v>0</v>
      </c>
      <c r="Y568" s="344">
        <f t="shared" si="46"/>
        <v>0</v>
      </c>
      <c r="Z568" s="12">
        <f t="shared" si="46"/>
        <v>0</v>
      </c>
      <c r="AA568" s="12">
        <f t="shared" si="46"/>
        <v>0</v>
      </c>
      <c r="AB568" s="12">
        <f t="shared" si="46"/>
        <v>0</v>
      </c>
      <c r="AC568" s="12">
        <f t="shared" si="46"/>
        <v>0</v>
      </c>
      <c r="AD568" s="15">
        <f t="shared" si="47"/>
        <v>0</v>
      </c>
      <c r="AE568" s="12">
        <f t="shared" si="47"/>
        <v>0</v>
      </c>
      <c r="AF568" s="12">
        <f t="shared" si="48"/>
        <v>0</v>
      </c>
      <c r="AG568" s="12">
        <f t="shared" si="48"/>
        <v>0</v>
      </c>
      <c r="AH568" s="12">
        <f t="shared" si="48"/>
        <v>0</v>
      </c>
      <c r="AI568" s="12">
        <f t="shared" si="48"/>
        <v>0</v>
      </c>
      <c r="AJ568" s="12">
        <f t="shared" si="48"/>
        <v>0</v>
      </c>
      <c r="AK568" s="15">
        <f t="shared" si="48"/>
        <v>0</v>
      </c>
      <c r="AL568" s="343">
        <f t="shared" si="48"/>
        <v>0</v>
      </c>
    </row>
    <row r="569" spans="1:38" s="185" customFormat="1" ht="12.75" customHeight="1" x14ac:dyDescent="0.25">
      <c r="A569" s="348">
        <v>1511</v>
      </c>
      <c r="B569" s="338">
        <v>561</v>
      </c>
      <c r="C569" s="239" t="s">
        <v>1719</v>
      </c>
      <c r="D569" s="247">
        <v>0</v>
      </c>
      <c r="E569" s="138">
        <v>0</v>
      </c>
      <c r="F569" s="138">
        <v>0</v>
      </c>
      <c r="G569" s="138">
        <v>0</v>
      </c>
      <c r="H569" s="138">
        <v>0</v>
      </c>
      <c r="I569" s="138">
        <v>0</v>
      </c>
      <c r="J569" s="339">
        <v>0</v>
      </c>
      <c r="K569" s="339">
        <v>0</v>
      </c>
      <c r="L569" s="340">
        <v>0</v>
      </c>
      <c r="M569" s="340">
        <v>0</v>
      </c>
      <c r="N569" s="340">
        <v>0</v>
      </c>
      <c r="O569" s="340">
        <v>0</v>
      </c>
      <c r="P569" s="144">
        <v>0</v>
      </c>
      <c r="Q569" s="341">
        <v>0</v>
      </c>
      <c r="R569" s="342">
        <v>0</v>
      </c>
      <c r="S569" s="340">
        <v>0</v>
      </c>
      <c r="T569" s="340">
        <v>0</v>
      </c>
      <c r="U569" s="340">
        <v>0</v>
      </c>
      <c r="V569" s="340">
        <v>0</v>
      </c>
      <c r="W569" s="340">
        <v>0</v>
      </c>
      <c r="X569" s="343">
        <v>0</v>
      </c>
      <c r="Y569" s="344">
        <f t="shared" si="46"/>
        <v>0</v>
      </c>
      <c r="Z569" s="12">
        <f t="shared" ref="Z569:AC611" si="49">S569-L569</f>
        <v>0</v>
      </c>
      <c r="AA569" s="12">
        <f t="shared" si="49"/>
        <v>0</v>
      </c>
      <c r="AB569" s="12">
        <f t="shared" si="49"/>
        <v>0</v>
      </c>
      <c r="AC569" s="12">
        <f t="shared" si="49"/>
        <v>0</v>
      </c>
      <c r="AD569" s="15">
        <f t="shared" si="47"/>
        <v>0</v>
      </c>
      <c r="AE569" s="12">
        <f t="shared" si="47"/>
        <v>0</v>
      </c>
      <c r="AF569" s="12">
        <f t="shared" si="48"/>
        <v>0</v>
      </c>
      <c r="AG569" s="12">
        <f t="shared" si="48"/>
        <v>0</v>
      </c>
      <c r="AH569" s="12">
        <f t="shared" si="48"/>
        <v>0</v>
      </c>
      <c r="AI569" s="12">
        <f t="shared" si="48"/>
        <v>0</v>
      </c>
      <c r="AJ569" s="12">
        <f t="shared" si="48"/>
        <v>0</v>
      </c>
      <c r="AK569" s="15">
        <f t="shared" si="48"/>
        <v>0</v>
      </c>
      <c r="AL569" s="343">
        <f t="shared" si="48"/>
        <v>0</v>
      </c>
    </row>
    <row r="570" spans="1:38" s="185" customFormat="1" ht="12.75" customHeight="1" x14ac:dyDescent="0.25">
      <c r="A570" s="348">
        <v>1513</v>
      </c>
      <c r="B570" s="338">
        <v>562</v>
      </c>
      <c r="C570" s="239" t="s">
        <v>1512</v>
      </c>
      <c r="D570" s="247">
        <v>0</v>
      </c>
      <c r="E570" s="138">
        <v>0</v>
      </c>
      <c r="F570" s="138">
        <v>0</v>
      </c>
      <c r="G570" s="138">
        <v>0</v>
      </c>
      <c r="H570" s="138">
        <v>0</v>
      </c>
      <c r="I570" s="138">
        <v>0</v>
      </c>
      <c r="J570" s="339">
        <v>0</v>
      </c>
      <c r="K570" s="339">
        <v>0</v>
      </c>
      <c r="L570" s="340">
        <v>0</v>
      </c>
      <c r="M570" s="340">
        <v>0</v>
      </c>
      <c r="N570" s="340">
        <v>0</v>
      </c>
      <c r="O570" s="340">
        <v>0</v>
      </c>
      <c r="P570" s="144">
        <v>0</v>
      </c>
      <c r="Q570" s="341">
        <v>0</v>
      </c>
      <c r="R570" s="342">
        <v>0</v>
      </c>
      <c r="S570" s="340">
        <v>0</v>
      </c>
      <c r="T570" s="340">
        <v>0</v>
      </c>
      <c r="U570" s="340">
        <v>0</v>
      </c>
      <c r="V570" s="340">
        <v>0</v>
      </c>
      <c r="W570" s="340">
        <v>0</v>
      </c>
      <c r="X570" s="343">
        <v>0</v>
      </c>
      <c r="Y570" s="344">
        <f t="shared" ref="Y570:AE633" si="50">R570-K570</f>
        <v>0</v>
      </c>
      <c r="Z570" s="12">
        <f t="shared" si="49"/>
        <v>0</v>
      </c>
      <c r="AA570" s="12">
        <f t="shared" si="49"/>
        <v>0</v>
      </c>
      <c r="AB570" s="12">
        <f t="shared" si="49"/>
        <v>0</v>
      </c>
      <c r="AC570" s="12">
        <f t="shared" si="49"/>
        <v>0</v>
      </c>
      <c r="AD570" s="15">
        <f t="shared" si="47"/>
        <v>0</v>
      </c>
      <c r="AE570" s="12">
        <f t="shared" si="47"/>
        <v>0</v>
      </c>
      <c r="AF570" s="12">
        <f t="shared" si="48"/>
        <v>0</v>
      </c>
      <c r="AG570" s="12">
        <f t="shared" si="48"/>
        <v>0</v>
      </c>
      <c r="AH570" s="12">
        <f t="shared" si="48"/>
        <v>0</v>
      </c>
      <c r="AI570" s="12">
        <f t="shared" si="48"/>
        <v>0</v>
      </c>
      <c r="AJ570" s="12">
        <f t="shared" si="48"/>
        <v>0</v>
      </c>
      <c r="AK570" s="15">
        <f t="shared" si="48"/>
        <v>0</v>
      </c>
      <c r="AL570" s="343">
        <f t="shared" si="48"/>
        <v>0</v>
      </c>
    </row>
    <row r="571" spans="1:38" s="185" customFormat="1" ht="12.75" customHeight="1" x14ac:dyDescent="0.25">
      <c r="A571" s="348">
        <v>1514</v>
      </c>
      <c r="B571" s="338">
        <v>563</v>
      </c>
      <c r="C571" s="239" t="s">
        <v>1555</v>
      </c>
      <c r="D571" s="247">
        <v>0</v>
      </c>
      <c r="E571" s="138">
        <v>0</v>
      </c>
      <c r="F571" s="138">
        <v>0</v>
      </c>
      <c r="G571" s="138">
        <v>0</v>
      </c>
      <c r="H571" s="138">
        <v>0</v>
      </c>
      <c r="I571" s="138">
        <v>0</v>
      </c>
      <c r="J571" s="339">
        <v>0</v>
      </c>
      <c r="K571" s="339">
        <v>0</v>
      </c>
      <c r="L571" s="340">
        <v>0</v>
      </c>
      <c r="M571" s="340">
        <v>0</v>
      </c>
      <c r="N571" s="340">
        <v>0</v>
      </c>
      <c r="O571" s="340">
        <v>0</v>
      </c>
      <c r="P571" s="144">
        <v>0</v>
      </c>
      <c r="Q571" s="341">
        <v>0</v>
      </c>
      <c r="R571" s="342">
        <v>0</v>
      </c>
      <c r="S571" s="340">
        <v>0</v>
      </c>
      <c r="T571" s="340">
        <v>0</v>
      </c>
      <c r="U571" s="340">
        <v>0</v>
      </c>
      <c r="V571" s="340">
        <v>0</v>
      </c>
      <c r="W571" s="340">
        <v>0</v>
      </c>
      <c r="X571" s="343">
        <v>0</v>
      </c>
      <c r="Y571" s="344">
        <f t="shared" si="50"/>
        <v>0</v>
      </c>
      <c r="Z571" s="12">
        <f t="shared" si="49"/>
        <v>0</v>
      </c>
      <c r="AA571" s="12">
        <f t="shared" si="49"/>
        <v>0</v>
      </c>
      <c r="AB571" s="12">
        <f t="shared" si="49"/>
        <v>0</v>
      </c>
      <c r="AC571" s="12">
        <f t="shared" si="49"/>
        <v>0</v>
      </c>
      <c r="AD571" s="15">
        <f t="shared" si="47"/>
        <v>0</v>
      </c>
      <c r="AE571" s="12">
        <f t="shared" si="47"/>
        <v>0</v>
      </c>
      <c r="AF571" s="12">
        <f t="shared" si="48"/>
        <v>0</v>
      </c>
      <c r="AG571" s="12">
        <f t="shared" si="48"/>
        <v>0</v>
      </c>
      <c r="AH571" s="12">
        <f t="shared" si="48"/>
        <v>0</v>
      </c>
      <c r="AI571" s="12">
        <f t="shared" si="48"/>
        <v>0</v>
      </c>
      <c r="AJ571" s="12">
        <f t="shared" si="48"/>
        <v>0</v>
      </c>
      <c r="AK571" s="15">
        <f t="shared" si="48"/>
        <v>0</v>
      </c>
      <c r="AL571" s="343">
        <f t="shared" si="48"/>
        <v>0</v>
      </c>
    </row>
    <row r="572" spans="1:38" s="185" customFormat="1" ht="12.75" customHeight="1" x14ac:dyDescent="0.25">
      <c r="A572" s="348">
        <v>1515</v>
      </c>
      <c r="B572" s="338">
        <v>564</v>
      </c>
      <c r="C572" s="239" t="s">
        <v>1720</v>
      </c>
      <c r="D572" s="247">
        <v>0</v>
      </c>
      <c r="E572" s="138">
        <v>0</v>
      </c>
      <c r="F572" s="138">
        <v>0</v>
      </c>
      <c r="G572" s="138">
        <v>0</v>
      </c>
      <c r="H572" s="138">
        <v>0</v>
      </c>
      <c r="I572" s="138">
        <v>0</v>
      </c>
      <c r="J572" s="339">
        <v>0</v>
      </c>
      <c r="K572" s="339">
        <v>0</v>
      </c>
      <c r="L572" s="340">
        <v>0</v>
      </c>
      <c r="M572" s="340">
        <v>0</v>
      </c>
      <c r="N572" s="340">
        <v>0</v>
      </c>
      <c r="O572" s="340">
        <v>0</v>
      </c>
      <c r="P572" s="144">
        <v>0</v>
      </c>
      <c r="Q572" s="341">
        <v>0</v>
      </c>
      <c r="R572" s="342">
        <v>0</v>
      </c>
      <c r="S572" s="340">
        <v>0</v>
      </c>
      <c r="T572" s="340">
        <v>0</v>
      </c>
      <c r="U572" s="340">
        <v>0</v>
      </c>
      <c r="V572" s="340">
        <v>0</v>
      </c>
      <c r="W572" s="340">
        <v>0</v>
      </c>
      <c r="X572" s="343">
        <v>0</v>
      </c>
      <c r="Y572" s="344">
        <f t="shared" si="50"/>
        <v>0</v>
      </c>
      <c r="Z572" s="12">
        <f t="shared" si="49"/>
        <v>0</v>
      </c>
      <c r="AA572" s="12">
        <f t="shared" si="49"/>
        <v>0</v>
      </c>
      <c r="AB572" s="12">
        <f t="shared" si="49"/>
        <v>0</v>
      </c>
      <c r="AC572" s="12">
        <f t="shared" si="49"/>
        <v>0</v>
      </c>
      <c r="AD572" s="15">
        <f t="shared" si="47"/>
        <v>0</v>
      </c>
      <c r="AE572" s="12">
        <f t="shared" si="47"/>
        <v>0</v>
      </c>
      <c r="AF572" s="12">
        <f t="shared" si="48"/>
        <v>0</v>
      </c>
      <c r="AG572" s="12">
        <f t="shared" si="48"/>
        <v>0</v>
      </c>
      <c r="AH572" s="12">
        <f t="shared" si="48"/>
        <v>0</v>
      </c>
      <c r="AI572" s="12">
        <f t="shared" si="48"/>
        <v>0</v>
      </c>
      <c r="AJ572" s="12">
        <f t="shared" si="48"/>
        <v>0</v>
      </c>
      <c r="AK572" s="15">
        <f t="shared" si="48"/>
        <v>0</v>
      </c>
      <c r="AL572" s="343">
        <f t="shared" si="48"/>
        <v>0</v>
      </c>
    </row>
    <row r="573" spans="1:38" s="185" customFormat="1" ht="12.75" customHeight="1" x14ac:dyDescent="0.25">
      <c r="A573" s="348">
        <v>1516</v>
      </c>
      <c r="B573" s="338">
        <v>565</v>
      </c>
      <c r="C573" s="239" t="s">
        <v>1721</v>
      </c>
      <c r="D573" s="247">
        <v>0</v>
      </c>
      <c r="E573" s="138">
        <v>0</v>
      </c>
      <c r="F573" s="138">
        <v>0</v>
      </c>
      <c r="G573" s="138">
        <v>0</v>
      </c>
      <c r="H573" s="138">
        <v>0</v>
      </c>
      <c r="I573" s="138">
        <v>0</v>
      </c>
      <c r="J573" s="339">
        <v>0</v>
      </c>
      <c r="K573" s="339">
        <v>0</v>
      </c>
      <c r="L573" s="340">
        <v>0</v>
      </c>
      <c r="M573" s="340">
        <v>0</v>
      </c>
      <c r="N573" s="340">
        <v>0</v>
      </c>
      <c r="O573" s="340">
        <v>0</v>
      </c>
      <c r="P573" s="144">
        <v>0</v>
      </c>
      <c r="Q573" s="341">
        <v>0</v>
      </c>
      <c r="R573" s="342">
        <v>0</v>
      </c>
      <c r="S573" s="340">
        <v>0</v>
      </c>
      <c r="T573" s="340">
        <v>0</v>
      </c>
      <c r="U573" s="340">
        <v>0</v>
      </c>
      <c r="V573" s="340">
        <v>0</v>
      </c>
      <c r="W573" s="340">
        <v>0</v>
      </c>
      <c r="X573" s="343">
        <v>0</v>
      </c>
      <c r="Y573" s="344">
        <f t="shared" si="50"/>
        <v>0</v>
      </c>
      <c r="Z573" s="12">
        <f t="shared" si="49"/>
        <v>0</v>
      </c>
      <c r="AA573" s="12">
        <f t="shared" si="49"/>
        <v>0</v>
      </c>
      <c r="AB573" s="12">
        <f t="shared" si="49"/>
        <v>0</v>
      </c>
      <c r="AC573" s="12">
        <f t="shared" si="49"/>
        <v>0</v>
      </c>
      <c r="AD573" s="15">
        <f t="shared" si="47"/>
        <v>0</v>
      </c>
      <c r="AE573" s="12">
        <f t="shared" si="47"/>
        <v>0</v>
      </c>
      <c r="AF573" s="12">
        <f t="shared" si="48"/>
        <v>0</v>
      </c>
      <c r="AG573" s="12">
        <f t="shared" si="48"/>
        <v>0</v>
      </c>
      <c r="AH573" s="12">
        <f t="shared" si="48"/>
        <v>0</v>
      </c>
      <c r="AI573" s="12">
        <f t="shared" si="48"/>
        <v>0</v>
      </c>
      <c r="AJ573" s="12">
        <f t="shared" si="48"/>
        <v>0</v>
      </c>
      <c r="AK573" s="15">
        <f t="shared" si="48"/>
        <v>0</v>
      </c>
      <c r="AL573" s="343">
        <f t="shared" si="48"/>
        <v>0</v>
      </c>
    </row>
    <row r="574" spans="1:38" s="185" customFormat="1" ht="12.75" customHeight="1" x14ac:dyDescent="0.25">
      <c r="A574" s="348">
        <v>1517</v>
      </c>
      <c r="B574" s="338">
        <v>566</v>
      </c>
      <c r="C574" s="239" t="s">
        <v>1722</v>
      </c>
      <c r="D574" s="247">
        <v>0</v>
      </c>
      <c r="E574" s="138">
        <v>0</v>
      </c>
      <c r="F574" s="138">
        <v>0</v>
      </c>
      <c r="G574" s="138">
        <v>0</v>
      </c>
      <c r="H574" s="138">
        <v>0</v>
      </c>
      <c r="I574" s="138">
        <v>0</v>
      </c>
      <c r="J574" s="339">
        <v>0</v>
      </c>
      <c r="K574" s="339">
        <v>0</v>
      </c>
      <c r="L574" s="340">
        <v>0</v>
      </c>
      <c r="M574" s="340">
        <v>0</v>
      </c>
      <c r="N574" s="340">
        <v>0</v>
      </c>
      <c r="O574" s="340">
        <v>0</v>
      </c>
      <c r="P574" s="144">
        <v>0</v>
      </c>
      <c r="Q574" s="341">
        <v>0</v>
      </c>
      <c r="R574" s="342">
        <v>0</v>
      </c>
      <c r="S574" s="340">
        <v>0</v>
      </c>
      <c r="T574" s="340">
        <v>0</v>
      </c>
      <c r="U574" s="340">
        <v>0</v>
      </c>
      <c r="V574" s="340">
        <v>0</v>
      </c>
      <c r="W574" s="340">
        <v>0</v>
      </c>
      <c r="X574" s="343">
        <v>0</v>
      </c>
      <c r="Y574" s="344">
        <f t="shared" si="50"/>
        <v>0</v>
      </c>
      <c r="Z574" s="12">
        <f t="shared" si="49"/>
        <v>0</v>
      </c>
      <c r="AA574" s="12">
        <f t="shared" si="49"/>
        <v>0</v>
      </c>
      <c r="AB574" s="12">
        <f t="shared" si="49"/>
        <v>0</v>
      </c>
      <c r="AC574" s="12">
        <f t="shared" si="49"/>
        <v>0</v>
      </c>
      <c r="AD574" s="15">
        <f t="shared" si="47"/>
        <v>0</v>
      </c>
      <c r="AE574" s="12">
        <f t="shared" si="47"/>
        <v>0</v>
      </c>
      <c r="AF574" s="12">
        <f t="shared" si="48"/>
        <v>0</v>
      </c>
      <c r="AG574" s="12">
        <f t="shared" si="48"/>
        <v>0</v>
      </c>
      <c r="AH574" s="12">
        <f t="shared" si="48"/>
        <v>0</v>
      </c>
      <c r="AI574" s="12">
        <f t="shared" si="48"/>
        <v>0</v>
      </c>
      <c r="AJ574" s="12">
        <f t="shared" si="48"/>
        <v>0</v>
      </c>
      <c r="AK574" s="15">
        <f t="shared" si="48"/>
        <v>0</v>
      </c>
      <c r="AL574" s="343">
        <f t="shared" si="48"/>
        <v>0</v>
      </c>
    </row>
    <row r="575" spans="1:38" s="185" customFormat="1" ht="12.75" customHeight="1" x14ac:dyDescent="0.25">
      <c r="A575" s="348">
        <v>1519</v>
      </c>
      <c r="B575" s="338">
        <v>567</v>
      </c>
      <c r="C575" s="239" t="s">
        <v>1560</v>
      </c>
      <c r="D575" s="247">
        <v>0</v>
      </c>
      <c r="E575" s="138">
        <v>0</v>
      </c>
      <c r="F575" s="138">
        <v>0</v>
      </c>
      <c r="G575" s="138">
        <v>0</v>
      </c>
      <c r="H575" s="138">
        <v>0</v>
      </c>
      <c r="I575" s="138">
        <v>0</v>
      </c>
      <c r="J575" s="339">
        <v>0</v>
      </c>
      <c r="K575" s="339">
        <v>0</v>
      </c>
      <c r="L575" s="340">
        <v>0</v>
      </c>
      <c r="M575" s="340">
        <v>0</v>
      </c>
      <c r="N575" s="340">
        <v>0</v>
      </c>
      <c r="O575" s="340">
        <v>0</v>
      </c>
      <c r="P575" s="144">
        <v>0</v>
      </c>
      <c r="Q575" s="341">
        <v>0</v>
      </c>
      <c r="R575" s="342">
        <v>0</v>
      </c>
      <c r="S575" s="340">
        <v>0</v>
      </c>
      <c r="T575" s="340">
        <v>0</v>
      </c>
      <c r="U575" s="340">
        <v>0</v>
      </c>
      <c r="V575" s="340">
        <v>0</v>
      </c>
      <c r="W575" s="340">
        <v>0</v>
      </c>
      <c r="X575" s="343">
        <v>0</v>
      </c>
      <c r="Y575" s="344">
        <f t="shared" si="50"/>
        <v>0</v>
      </c>
      <c r="Z575" s="12">
        <f t="shared" si="49"/>
        <v>0</v>
      </c>
      <c r="AA575" s="12">
        <f t="shared" si="49"/>
        <v>0</v>
      </c>
      <c r="AB575" s="12">
        <f t="shared" si="49"/>
        <v>0</v>
      </c>
      <c r="AC575" s="12">
        <f t="shared" si="49"/>
        <v>0</v>
      </c>
      <c r="AD575" s="15">
        <f t="shared" si="47"/>
        <v>0</v>
      </c>
      <c r="AE575" s="12">
        <f t="shared" si="47"/>
        <v>0</v>
      </c>
      <c r="AF575" s="12">
        <f t="shared" si="48"/>
        <v>0</v>
      </c>
      <c r="AG575" s="12">
        <f t="shared" si="48"/>
        <v>0</v>
      </c>
      <c r="AH575" s="12">
        <f t="shared" si="48"/>
        <v>0</v>
      </c>
      <c r="AI575" s="12">
        <f t="shared" si="48"/>
        <v>0</v>
      </c>
      <c r="AJ575" s="12">
        <f t="shared" si="48"/>
        <v>0</v>
      </c>
      <c r="AK575" s="15">
        <f t="shared" si="48"/>
        <v>0</v>
      </c>
      <c r="AL575" s="343">
        <f t="shared" si="48"/>
        <v>0</v>
      </c>
    </row>
    <row r="576" spans="1:38" s="185" customFormat="1" ht="12.75" customHeight="1" x14ac:dyDescent="0.25">
      <c r="A576" s="348">
        <v>1520</v>
      </c>
      <c r="B576" s="338">
        <v>568</v>
      </c>
      <c r="C576" s="239" t="s">
        <v>1600</v>
      </c>
      <c r="D576" s="247">
        <v>0</v>
      </c>
      <c r="E576" s="138">
        <v>0</v>
      </c>
      <c r="F576" s="138">
        <v>0</v>
      </c>
      <c r="G576" s="138">
        <v>0</v>
      </c>
      <c r="H576" s="138">
        <v>0</v>
      </c>
      <c r="I576" s="138">
        <v>0</v>
      </c>
      <c r="J576" s="339">
        <v>0</v>
      </c>
      <c r="K576" s="339">
        <v>0</v>
      </c>
      <c r="L576" s="340">
        <v>0</v>
      </c>
      <c r="M576" s="340">
        <v>0</v>
      </c>
      <c r="N576" s="340">
        <v>0</v>
      </c>
      <c r="O576" s="340">
        <v>0</v>
      </c>
      <c r="P576" s="144">
        <v>0</v>
      </c>
      <c r="Q576" s="341">
        <v>0</v>
      </c>
      <c r="R576" s="342">
        <v>0</v>
      </c>
      <c r="S576" s="340">
        <v>0</v>
      </c>
      <c r="T576" s="340">
        <v>0</v>
      </c>
      <c r="U576" s="340">
        <v>0</v>
      </c>
      <c r="V576" s="340">
        <v>0</v>
      </c>
      <c r="W576" s="340">
        <v>0</v>
      </c>
      <c r="X576" s="343">
        <v>0</v>
      </c>
      <c r="Y576" s="344">
        <f t="shared" si="50"/>
        <v>0</v>
      </c>
      <c r="Z576" s="12">
        <f t="shared" si="49"/>
        <v>0</v>
      </c>
      <c r="AA576" s="12">
        <f t="shared" si="49"/>
        <v>0</v>
      </c>
      <c r="AB576" s="12">
        <f t="shared" si="49"/>
        <v>0</v>
      </c>
      <c r="AC576" s="12">
        <f t="shared" si="49"/>
        <v>0</v>
      </c>
      <c r="AD576" s="15">
        <f t="shared" si="47"/>
        <v>0</v>
      </c>
      <c r="AE576" s="12">
        <f t="shared" si="47"/>
        <v>0</v>
      </c>
      <c r="AF576" s="12">
        <f t="shared" si="48"/>
        <v>0</v>
      </c>
      <c r="AG576" s="12">
        <f t="shared" si="48"/>
        <v>0</v>
      </c>
      <c r="AH576" s="12">
        <f t="shared" si="48"/>
        <v>0</v>
      </c>
      <c r="AI576" s="12">
        <f t="shared" si="48"/>
        <v>0</v>
      </c>
      <c r="AJ576" s="12">
        <f t="shared" si="48"/>
        <v>0</v>
      </c>
      <c r="AK576" s="15">
        <f t="shared" si="48"/>
        <v>0</v>
      </c>
      <c r="AL576" s="343">
        <f t="shared" si="48"/>
        <v>0</v>
      </c>
    </row>
    <row r="577" spans="1:38" s="185" customFormat="1" ht="12.75" customHeight="1" x14ac:dyDescent="0.25">
      <c r="A577" s="348">
        <v>1518</v>
      </c>
      <c r="B577" s="338">
        <v>569</v>
      </c>
      <c r="C577" s="239" t="s">
        <v>1723</v>
      </c>
      <c r="D577" s="247">
        <v>0</v>
      </c>
      <c r="E577" s="138">
        <v>0</v>
      </c>
      <c r="F577" s="138">
        <v>0</v>
      </c>
      <c r="G577" s="138">
        <v>0</v>
      </c>
      <c r="H577" s="138">
        <v>0</v>
      </c>
      <c r="I577" s="138">
        <v>0</v>
      </c>
      <c r="J577" s="339">
        <v>0</v>
      </c>
      <c r="K577" s="339">
        <v>0</v>
      </c>
      <c r="L577" s="340">
        <v>0</v>
      </c>
      <c r="M577" s="340">
        <v>0</v>
      </c>
      <c r="N577" s="340">
        <v>0</v>
      </c>
      <c r="O577" s="340">
        <v>0</v>
      </c>
      <c r="P577" s="144">
        <v>0</v>
      </c>
      <c r="Q577" s="341">
        <v>0</v>
      </c>
      <c r="R577" s="342">
        <v>0</v>
      </c>
      <c r="S577" s="340">
        <v>0</v>
      </c>
      <c r="T577" s="340">
        <v>0</v>
      </c>
      <c r="U577" s="340">
        <v>0</v>
      </c>
      <c r="V577" s="340">
        <v>0</v>
      </c>
      <c r="W577" s="340">
        <v>0</v>
      </c>
      <c r="X577" s="343">
        <v>0</v>
      </c>
      <c r="Y577" s="344">
        <f t="shared" si="50"/>
        <v>0</v>
      </c>
      <c r="Z577" s="12">
        <f t="shared" si="49"/>
        <v>0</v>
      </c>
      <c r="AA577" s="12">
        <f t="shared" si="49"/>
        <v>0</v>
      </c>
      <c r="AB577" s="12">
        <f t="shared" si="49"/>
        <v>0</v>
      </c>
      <c r="AC577" s="12">
        <f t="shared" si="49"/>
        <v>0</v>
      </c>
      <c r="AD577" s="15">
        <f t="shared" si="47"/>
        <v>0</v>
      </c>
      <c r="AE577" s="12">
        <f t="shared" si="47"/>
        <v>0</v>
      </c>
      <c r="AF577" s="12">
        <f t="shared" si="48"/>
        <v>0</v>
      </c>
      <c r="AG577" s="12">
        <f t="shared" si="48"/>
        <v>0</v>
      </c>
      <c r="AH577" s="12">
        <f t="shared" si="48"/>
        <v>0</v>
      </c>
      <c r="AI577" s="12">
        <f t="shared" si="48"/>
        <v>0</v>
      </c>
      <c r="AJ577" s="12">
        <f t="shared" ref="AJ577:AL619" si="51">IF(O577=0,0,V577/O577*100)</f>
        <v>0</v>
      </c>
      <c r="AK577" s="15">
        <f t="shared" si="51"/>
        <v>0</v>
      </c>
      <c r="AL577" s="343">
        <f t="shared" si="51"/>
        <v>0</v>
      </c>
    </row>
    <row r="578" spans="1:38" s="185" customFormat="1" ht="12.75" customHeight="1" x14ac:dyDescent="0.25">
      <c r="A578" s="348">
        <v>1521</v>
      </c>
      <c r="B578" s="338">
        <v>570</v>
      </c>
      <c r="C578" s="239" t="s">
        <v>1724</v>
      </c>
      <c r="D578" s="247">
        <v>0</v>
      </c>
      <c r="E578" s="138">
        <v>0</v>
      </c>
      <c r="F578" s="138">
        <v>0</v>
      </c>
      <c r="G578" s="138">
        <v>0</v>
      </c>
      <c r="H578" s="138">
        <v>0</v>
      </c>
      <c r="I578" s="138">
        <v>0</v>
      </c>
      <c r="J578" s="339">
        <v>0</v>
      </c>
      <c r="K578" s="339">
        <v>0</v>
      </c>
      <c r="L578" s="340">
        <v>0</v>
      </c>
      <c r="M578" s="340">
        <v>0</v>
      </c>
      <c r="N578" s="340">
        <v>0</v>
      </c>
      <c r="O578" s="340">
        <v>0</v>
      </c>
      <c r="P578" s="144">
        <v>0</v>
      </c>
      <c r="Q578" s="341">
        <v>0</v>
      </c>
      <c r="R578" s="342">
        <v>0</v>
      </c>
      <c r="S578" s="340">
        <v>0</v>
      </c>
      <c r="T578" s="340">
        <v>0</v>
      </c>
      <c r="U578" s="340">
        <v>0</v>
      </c>
      <c r="V578" s="340">
        <v>0</v>
      </c>
      <c r="W578" s="340">
        <v>0</v>
      </c>
      <c r="X578" s="343">
        <v>0</v>
      </c>
      <c r="Y578" s="344">
        <f t="shared" si="50"/>
        <v>0</v>
      </c>
      <c r="Z578" s="12">
        <f t="shared" si="49"/>
        <v>0</v>
      </c>
      <c r="AA578" s="12">
        <f t="shared" si="49"/>
        <v>0</v>
      </c>
      <c r="AB578" s="12">
        <f t="shared" si="49"/>
        <v>0</v>
      </c>
      <c r="AC578" s="12">
        <f t="shared" si="49"/>
        <v>0</v>
      </c>
      <c r="AD578" s="15">
        <f t="shared" si="47"/>
        <v>0</v>
      </c>
      <c r="AE578" s="12">
        <f t="shared" si="47"/>
        <v>0</v>
      </c>
      <c r="AF578" s="12">
        <f t="shared" ref="AF578:AI620" si="52">IF(K578=0,0,R578/K578*100)</f>
        <v>0</v>
      </c>
      <c r="AG578" s="12">
        <f t="shared" si="52"/>
        <v>0</v>
      </c>
      <c r="AH578" s="12">
        <f t="shared" si="52"/>
        <v>0</v>
      </c>
      <c r="AI578" s="12">
        <f t="shared" si="52"/>
        <v>0</v>
      </c>
      <c r="AJ578" s="12">
        <f t="shared" si="51"/>
        <v>0</v>
      </c>
      <c r="AK578" s="15">
        <f t="shared" si="51"/>
        <v>0</v>
      </c>
      <c r="AL578" s="343">
        <f t="shared" si="51"/>
        <v>0</v>
      </c>
    </row>
    <row r="579" spans="1:38" s="185" customFormat="1" ht="12.75" customHeight="1" x14ac:dyDescent="0.25">
      <c r="A579" s="337"/>
      <c r="B579" s="338">
        <v>571</v>
      </c>
      <c r="C579" s="239"/>
      <c r="D579" s="240"/>
      <c r="E579" s="138"/>
      <c r="F579" s="138"/>
      <c r="G579" s="138"/>
      <c r="H579" s="138"/>
      <c r="I579" s="138"/>
      <c r="J579" s="339"/>
      <c r="K579" s="339">
        <v>0</v>
      </c>
      <c r="L579" s="340"/>
      <c r="M579" s="340"/>
      <c r="N579" s="340"/>
      <c r="O579" s="340"/>
      <c r="P579" s="144">
        <v>0</v>
      </c>
      <c r="Q579" s="341"/>
      <c r="R579" s="342">
        <v>0</v>
      </c>
      <c r="S579" s="340"/>
      <c r="T579" s="340"/>
      <c r="U579" s="340"/>
      <c r="V579" s="340"/>
      <c r="W579" s="340">
        <v>0</v>
      </c>
      <c r="X579" s="343"/>
      <c r="Y579" s="344">
        <f t="shared" si="50"/>
        <v>0</v>
      </c>
      <c r="Z579" s="12"/>
      <c r="AA579" s="12"/>
      <c r="AB579" s="12"/>
      <c r="AC579" s="12"/>
      <c r="AD579" s="15">
        <f t="shared" si="47"/>
        <v>0</v>
      </c>
      <c r="AE579" s="12"/>
      <c r="AF579" s="12"/>
      <c r="AG579" s="12"/>
      <c r="AH579" s="12"/>
      <c r="AI579" s="12"/>
      <c r="AJ579" s="12"/>
      <c r="AK579" s="15">
        <f t="shared" si="51"/>
        <v>0</v>
      </c>
      <c r="AL579" s="343"/>
    </row>
    <row r="580" spans="1:38" s="185" customFormat="1" ht="12.75" customHeight="1" x14ac:dyDescent="0.25">
      <c r="A580" s="337"/>
      <c r="B580" s="338">
        <v>572</v>
      </c>
      <c r="C580" s="246" t="s">
        <v>1725</v>
      </c>
      <c r="D580" s="247">
        <v>6786.7000000000007</v>
      </c>
      <c r="E580" s="144">
        <v>1392.9</v>
      </c>
      <c r="F580" s="144">
        <v>1637.2</v>
      </c>
      <c r="G580" s="144">
        <v>0</v>
      </c>
      <c r="H580" s="144">
        <v>2764.1</v>
      </c>
      <c r="I580" s="144">
        <v>0</v>
      </c>
      <c r="J580" s="345">
        <v>992.5</v>
      </c>
      <c r="K580" s="345">
        <v>6786.7000000000007</v>
      </c>
      <c r="L580" s="144">
        <v>1392.9</v>
      </c>
      <c r="M580" s="144">
        <v>1637.2</v>
      </c>
      <c r="N580" s="144">
        <v>0</v>
      </c>
      <c r="O580" s="144">
        <v>2764.1</v>
      </c>
      <c r="P580" s="144">
        <v>0</v>
      </c>
      <c r="Q580" s="248">
        <v>992.5</v>
      </c>
      <c r="R580" s="342">
        <v>5402.4462000000003</v>
      </c>
      <c r="S580" s="144">
        <v>1383.2582</v>
      </c>
      <c r="T580" s="144">
        <v>1637.2</v>
      </c>
      <c r="U580" s="144">
        <v>0</v>
      </c>
      <c r="V580" s="144">
        <v>2128.0790000000002</v>
      </c>
      <c r="W580" s="144">
        <v>0</v>
      </c>
      <c r="X580" s="248">
        <v>253.90899999999999</v>
      </c>
      <c r="Y580" s="344">
        <f t="shared" si="50"/>
        <v>-1384.2538000000004</v>
      </c>
      <c r="Z580" s="15">
        <f t="shared" si="50"/>
        <v>-9.641800000000103</v>
      </c>
      <c r="AA580" s="15">
        <f t="shared" si="50"/>
        <v>0</v>
      </c>
      <c r="AB580" s="15">
        <f t="shared" si="50"/>
        <v>0</v>
      </c>
      <c r="AC580" s="15">
        <f t="shared" si="50"/>
        <v>-636.02099999999973</v>
      </c>
      <c r="AD580" s="15">
        <f t="shared" si="47"/>
        <v>0</v>
      </c>
      <c r="AE580" s="15">
        <f t="shared" si="47"/>
        <v>-738.59100000000001</v>
      </c>
      <c r="AF580" s="15">
        <f t="shared" ref="AF580:AJ608" si="53">IF(K580=0,0,R580/K580*100)</f>
        <v>79.603433185495149</v>
      </c>
      <c r="AG580" s="15">
        <f t="shared" si="53"/>
        <v>99.307789503912687</v>
      </c>
      <c r="AH580" s="15">
        <f t="shared" si="53"/>
        <v>100</v>
      </c>
      <c r="AI580" s="15">
        <f t="shared" si="53"/>
        <v>0</v>
      </c>
      <c r="AJ580" s="15">
        <f t="shared" si="53"/>
        <v>76.989942476755559</v>
      </c>
      <c r="AK580" s="15">
        <f t="shared" si="51"/>
        <v>0</v>
      </c>
      <c r="AL580" s="346">
        <f t="shared" si="51"/>
        <v>25.582770780856421</v>
      </c>
    </row>
    <row r="581" spans="1:38" s="347" customFormat="1" ht="12.75" customHeight="1" x14ac:dyDescent="0.2">
      <c r="A581" s="337"/>
      <c r="B581" s="338">
        <v>573</v>
      </c>
      <c r="C581" s="246" t="s">
        <v>1265</v>
      </c>
      <c r="D581" s="247">
        <v>6786.7000000000007</v>
      </c>
      <c r="E581" s="144">
        <v>1392.9</v>
      </c>
      <c r="F581" s="144">
        <v>1637.2</v>
      </c>
      <c r="G581" s="144">
        <v>0</v>
      </c>
      <c r="H581" s="144">
        <v>2764.1</v>
      </c>
      <c r="I581" s="144">
        <v>0</v>
      </c>
      <c r="J581" s="345">
        <v>992.5</v>
      </c>
      <c r="K581" s="345">
        <v>6786.7000000000007</v>
      </c>
      <c r="L581" s="144">
        <v>1392.9</v>
      </c>
      <c r="M581" s="144">
        <v>1637.2</v>
      </c>
      <c r="N581" s="144">
        <v>0</v>
      </c>
      <c r="O581" s="144">
        <v>2764.1</v>
      </c>
      <c r="P581" s="144">
        <v>0</v>
      </c>
      <c r="Q581" s="248">
        <v>992.5</v>
      </c>
      <c r="R581" s="342">
        <v>5402.4462000000003</v>
      </c>
      <c r="S581" s="144">
        <v>1383.2582</v>
      </c>
      <c r="T581" s="144">
        <v>1637.2</v>
      </c>
      <c r="U581" s="144">
        <v>0</v>
      </c>
      <c r="V581" s="144">
        <v>2128.0790000000002</v>
      </c>
      <c r="W581" s="144">
        <v>0</v>
      </c>
      <c r="X581" s="248">
        <v>253.90899999999999</v>
      </c>
      <c r="Y581" s="344">
        <f t="shared" si="50"/>
        <v>-1384.2538000000004</v>
      </c>
      <c r="Z581" s="15">
        <f t="shared" si="50"/>
        <v>-9.641800000000103</v>
      </c>
      <c r="AA581" s="15">
        <f t="shared" si="50"/>
        <v>0</v>
      </c>
      <c r="AB581" s="15">
        <f t="shared" si="50"/>
        <v>0</v>
      </c>
      <c r="AC581" s="15">
        <f t="shared" si="50"/>
        <v>-636.02099999999973</v>
      </c>
      <c r="AD581" s="15">
        <f t="shared" si="47"/>
        <v>0</v>
      </c>
      <c r="AE581" s="15">
        <f t="shared" si="47"/>
        <v>-738.59100000000001</v>
      </c>
      <c r="AF581" s="15">
        <f t="shared" si="53"/>
        <v>79.603433185495149</v>
      </c>
      <c r="AG581" s="15">
        <f t="shared" si="53"/>
        <v>99.307789503912687</v>
      </c>
      <c r="AH581" s="15">
        <f t="shared" si="53"/>
        <v>100</v>
      </c>
      <c r="AI581" s="15">
        <f t="shared" si="53"/>
        <v>0</v>
      </c>
      <c r="AJ581" s="15">
        <f t="shared" si="53"/>
        <v>76.989942476755559</v>
      </c>
      <c r="AK581" s="15">
        <f t="shared" si="51"/>
        <v>0</v>
      </c>
      <c r="AL581" s="346">
        <f t="shared" si="51"/>
        <v>25.582770780856421</v>
      </c>
    </row>
    <row r="582" spans="1:38" s="347" customFormat="1" ht="14.25" customHeight="1" x14ac:dyDescent="0.2">
      <c r="A582" s="337"/>
      <c r="B582" s="338">
        <v>574</v>
      </c>
      <c r="C582" s="246" t="s">
        <v>1266</v>
      </c>
      <c r="D582" s="247">
        <v>0</v>
      </c>
      <c r="E582" s="144">
        <v>0</v>
      </c>
      <c r="F582" s="144">
        <v>0</v>
      </c>
      <c r="G582" s="144">
        <v>0</v>
      </c>
      <c r="H582" s="144">
        <v>0</v>
      </c>
      <c r="I582" s="144">
        <v>0</v>
      </c>
      <c r="J582" s="345">
        <v>0</v>
      </c>
      <c r="K582" s="345">
        <v>0</v>
      </c>
      <c r="L582" s="144">
        <v>0</v>
      </c>
      <c r="M582" s="144">
        <v>0</v>
      </c>
      <c r="N582" s="144">
        <v>0</v>
      </c>
      <c r="O582" s="144">
        <v>0</v>
      </c>
      <c r="P582" s="144">
        <v>0</v>
      </c>
      <c r="Q582" s="248">
        <v>0</v>
      </c>
      <c r="R582" s="342">
        <v>0</v>
      </c>
      <c r="S582" s="144">
        <v>0</v>
      </c>
      <c r="T582" s="144">
        <v>0</v>
      </c>
      <c r="U582" s="144">
        <v>0</v>
      </c>
      <c r="V582" s="144">
        <v>0</v>
      </c>
      <c r="W582" s="144">
        <v>0</v>
      </c>
      <c r="X582" s="248">
        <v>0</v>
      </c>
      <c r="Y582" s="344">
        <f t="shared" si="50"/>
        <v>0</v>
      </c>
      <c r="Z582" s="15">
        <f t="shared" si="50"/>
        <v>0</v>
      </c>
      <c r="AA582" s="15">
        <f t="shared" si="50"/>
        <v>0</v>
      </c>
      <c r="AB582" s="15">
        <f t="shared" si="50"/>
        <v>0</v>
      </c>
      <c r="AC582" s="15">
        <f t="shared" si="50"/>
        <v>0</v>
      </c>
      <c r="AD582" s="15">
        <f t="shared" si="47"/>
        <v>0</v>
      </c>
      <c r="AE582" s="15">
        <f t="shared" si="47"/>
        <v>0</v>
      </c>
      <c r="AF582" s="15">
        <f t="shared" si="53"/>
        <v>0</v>
      </c>
      <c r="AG582" s="15">
        <f t="shared" si="53"/>
        <v>0</v>
      </c>
      <c r="AH582" s="15">
        <f t="shared" si="53"/>
        <v>0</v>
      </c>
      <c r="AI582" s="15">
        <f t="shared" si="53"/>
        <v>0</v>
      </c>
      <c r="AJ582" s="15">
        <f t="shared" si="53"/>
        <v>0</v>
      </c>
      <c r="AK582" s="15">
        <f t="shared" si="51"/>
        <v>0</v>
      </c>
      <c r="AL582" s="346">
        <f t="shared" si="51"/>
        <v>0</v>
      </c>
    </row>
    <row r="583" spans="1:38" s="185" customFormat="1" ht="12.75" customHeight="1" x14ac:dyDescent="0.25">
      <c r="A583" s="348">
        <v>1522</v>
      </c>
      <c r="B583" s="338">
        <v>575</v>
      </c>
      <c r="C583" s="239" t="s">
        <v>1291</v>
      </c>
      <c r="D583" s="247">
        <v>6786.7000000000007</v>
      </c>
      <c r="E583" s="138">
        <v>1392.9</v>
      </c>
      <c r="F583" s="138">
        <v>1637.2</v>
      </c>
      <c r="G583" s="138">
        <v>0</v>
      </c>
      <c r="H583" s="138">
        <v>2764.1</v>
      </c>
      <c r="I583" s="138">
        <v>0</v>
      </c>
      <c r="J583" s="339">
        <v>992.5</v>
      </c>
      <c r="K583" s="339">
        <v>6786.7000000000007</v>
      </c>
      <c r="L583" s="340">
        <v>1392.9</v>
      </c>
      <c r="M583" s="340">
        <v>1637.2</v>
      </c>
      <c r="N583" s="340">
        <v>0</v>
      </c>
      <c r="O583" s="340">
        <v>2764.1</v>
      </c>
      <c r="P583" s="144">
        <v>0</v>
      </c>
      <c r="Q583" s="341">
        <v>992.5</v>
      </c>
      <c r="R583" s="342">
        <v>5402.4462000000003</v>
      </c>
      <c r="S583" s="340">
        <v>1383.2582</v>
      </c>
      <c r="T583" s="340">
        <v>1637.2</v>
      </c>
      <c r="U583" s="340">
        <v>0</v>
      </c>
      <c r="V583" s="340">
        <v>2128.0790000000002</v>
      </c>
      <c r="W583" s="340">
        <v>0</v>
      </c>
      <c r="X583" s="343">
        <v>253.90899999999999</v>
      </c>
      <c r="Y583" s="344">
        <f t="shared" si="50"/>
        <v>-1384.2538000000004</v>
      </c>
      <c r="Z583" s="12">
        <f t="shared" si="50"/>
        <v>-9.641800000000103</v>
      </c>
      <c r="AA583" s="12">
        <f t="shared" si="50"/>
        <v>0</v>
      </c>
      <c r="AB583" s="12">
        <f t="shared" si="50"/>
        <v>0</v>
      </c>
      <c r="AC583" s="12">
        <f t="shared" si="50"/>
        <v>-636.02099999999973</v>
      </c>
      <c r="AD583" s="15">
        <f t="shared" si="47"/>
        <v>0</v>
      </c>
      <c r="AE583" s="12">
        <f t="shared" si="47"/>
        <v>-738.59100000000001</v>
      </c>
      <c r="AF583" s="12">
        <f t="shared" si="53"/>
        <v>79.603433185495149</v>
      </c>
      <c r="AG583" s="12">
        <f t="shared" si="53"/>
        <v>99.307789503912687</v>
      </c>
      <c r="AH583" s="12">
        <f t="shared" si="53"/>
        <v>100</v>
      </c>
      <c r="AI583" s="12">
        <f t="shared" si="53"/>
        <v>0</v>
      </c>
      <c r="AJ583" s="12">
        <f t="shared" si="53"/>
        <v>76.989942476755559</v>
      </c>
      <c r="AK583" s="15">
        <f t="shared" si="51"/>
        <v>0</v>
      </c>
      <c r="AL583" s="343">
        <f t="shared" si="51"/>
        <v>25.582770780856421</v>
      </c>
    </row>
    <row r="584" spans="1:38" s="185" customFormat="1" ht="12.75" customHeight="1" x14ac:dyDescent="0.25">
      <c r="A584" s="348">
        <v>1523</v>
      </c>
      <c r="B584" s="338">
        <v>576</v>
      </c>
      <c r="C584" s="239" t="s">
        <v>1726</v>
      </c>
      <c r="D584" s="247">
        <v>0</v>
      </c>
      <c r="E584" s="138">
        <v>0</v>
      </c>
      <c r="F584" s="138">
        <v>0</v>
      </c>
      <c r="G584" s="138">
        <v>0</v>
      </c>
      <c r="H584" s="138">
        <v>0</v>
      </c>
      <c r="I584" s="138">
        <v>0</v>
      </c>
      <c r="J584" s="339">
        <v>0</v>
      </c>
      <c r="K584" s="339">
        <v>0</v>
      </c>
      <c r="L584" s="340">
        <v>0</v>
      </c>
      <c r="M584" s="340">
        <v>0</v>
      </c>
      <c r="N584" s="340">
        <v>0</v>
      </c>
      <c r="O584" s="340">
        <v>0</v>
      </c>
      <c r="P584" s="144">
        <v>0</v>
      </c>
      <c r="Q584" s="341">
        <v>0</v>
      </c>
      <c r="R584" s="342">
        <v>0</v>
      </c>
      <c r="S584" s="340">
        <v>0</v>
      </c>
      <c r="T584" s="340">
        <v>0</v>
      </c>
      <c r="U584" s="340">
        <v>0</v>
      </c>
      <c r="V584" s="340">
        <v>0</v>
      </c>
      <c r="W584" s="340">
        <v>0</v>
      </c>
      <c r="X584" s="343">
        <v>0</v>
      </c>
      <c r="Y584" s="344">
        <f t="shared" si="50"/>
        <v>0</v>
      </c>
      <c r="Z584" s="12">
        <f t="shared" si="50"/>
        <v>0</v>
      </c>
      <c r="AA584" s="12">
        <f t="shared" si="50"/>
        <v>0</v>
      </c>
      <c r="AB584" s="12">
        <f t="shared" si="50"/>
        <v>0</v>
      </c>
      <c r="AC584" s="12">
        <f t="shared" si="50"/>
        <v>0</v>
      </c>
      <c r="AD584" s="15">
        <f t="shared" si="47"/>
        <v>0</v>
      </c>
      <c r="AE584" s="12">
        <f t="shared" si="47"/>
        <v>0</v>
      </c>
      <c r="AF584" s="12">
        <f t="shared" si="53"/>
        <v>0</v>
      </c>
      <c r="AG584" s="12">
        <f t="shared" si="53"/>
        <v>0</v>
      </c>
      <c r="AH584" s="12">
        <f t="shared" si="53"/>
        <v>0</v>
      </c>
      <c r="AI584" s="12">
        <f t="shared" si="53"/>
        <v>0</v>
      </c>
      <c r="AJ584" s="12">
        <f t="shared" si="53"/>
        <v>0</v>
      </c>
      <c r="AK584" s="15">
        <f t="shared" si="51"/>
        <v>0</v>
      </c>
      <c r="AL584" s="343">
        <f t="shared" si="51"/>
        <v>0</v>
      </c>
    </row>
    <row r="585" spans="1:38" s="185" customFormat="1" ht="12.75" customHeight="1" x14ac:dyDescent="0.25">
      <c r="A585" s="348">
        <v>1524</v>
      </c>
      <c r="B585" s="338">
        <v>577</v>
      </c>
      <c r="C585" s="239" t="s">
        <v>1727</v>
      </c>
      <c r="D585" s="247">
        <v>0</v>
      </c>
      <c r="E585" s="138">
        <v>0</v>
      </c>
      <c r="F585" s="138">
        <v>0</v>
      </c>
      <c r="G585" s="138">
        <v>0</v>
      </c>
      <c r="H585" s="138">
        <v>0</v>
      </c>
      <c r="I585" s="138">
        <v>0</v>
      </c>
      <c r="J585" s="339">
        <v>0</v>
      </c>
      <c r="K585" s="339">
        <v>0</v>
      </c>
      <c r="L585" s="340">
        <v>0</v>
      </c>
      <c r="M585" s="340">
        <v>0</v>
      </c>
      <c r="N585" s="340">
        <v>0</v>
      </c>
      <c r="O585" s="340">
        <v>0</v>
      </c>
      <c r="P585" s="144">
        <v>0</v>
      </c>
      <c r="Q585" s="341">
        <v>0</v>
      </c>
      <c r="R585" s="342">
        <v>0</v>
      </c>
      <c r="S585" s="340">
        <v>0</v>
      </c>
      <c r="T585" s="340">
        <v>0</v>
      </c>
      <c r="U585" s="340">
        <v>0</v>
      </c>
      <c r="V585" s="340">
        <v>0</v>
      </c>
      <c r="W585" s="340">
        <v>0</v>
      </c>
      <c r="X585" s="343">
        <v>0</v>
      </c>
      <c r="Y585" s="344">
        <f t="shared" si="50"/>
        <v>0</v>
      </c>
      <c r="Z585" s="12">
        <f t="shared" si="50"/>
        <v>0</v>
      </c>
      <c r="AA585" s="12">
        <f t="shared" si="50"/>
        <v>0</v>
      </c>
      <c r="AB585" s="12">
        <f t="shared" si="50"/>
        <v>0</v>
      </c>
      <c r="AC585" s="12">
        <f t="shared" si="50"/>
        <v>0</v>
      </c>
      <c r="AD585" s="15">
        <f t="shared" si="47"/>
        <v>0</v>
      </c>
      <c r="AE585" s="12">
        <f t="shared" si="47"/>
        <v>0</v>
      </c>
      <c r="AF585" s="12">
        <f t="shared" si="53"/>
        <v>0</v>
      </c>
      <c r="AG585" s="12">
        <f t="shared" si="53"/>
        <v>0</v>
      </c>
      <c r="AH585" s="12">
        <f t="shared" si="53"/>
        <v>0</v>
      </c>
      <c r="AI585" s="12">
        <f t="shared" si="53"/>
        <v>0</v>
      </c>
      <c r="AJ585" s="12">
        <f t="shared" si="53"/>
        <v>0</v>
      </c>
      <c r="AK585" s="15">
        <f t="shared" si="51"/>
        <v>0</v>
      </c>
      <c r="AL585" s="343">
        <f t="shared" si="51"/>
        <v>0</v>
      </c>
    </row>
    <row r="586" spans="1:38" s="185" customFormat="1" ht="12.75" customHeight="1" x14ac:dyDescent="0.25">
      <c r="A586" s="348">
        <v>1525</v>
      </c>
      <c r="B586" s="338">
        <v>578</v>
      </c>
      <c r="C586" s="239" t="s">
        <v>1728</v>
      </c>
      <c r="D586" s="247">
        <v>0</v>
      </c>
      <c r="E586" s="138">
        <v>0</v>
      </c>
      <c r="F586" s="138">
        <v>0</v>
      </c>
      <c r="G586" s="138">
        <v>0</v>
      </c>
      <c r="H586" s="138">
        <v>0</v>
      </c>
      <c r="I586" s="138">
        <v>0</v>
      </c>
      <c r="J586" s="339">
        <v>0</v>
      </c>
      <c r="K586" s="339">
        <v>0</v>
      </c>
      <c r="L586" s="340">
        <v>0</v>
      </c>
      <c r="M586" s="340">
        <v>0</v>
      </c>
      <c r="N586" s="340">
        <v>0</v>
      </c>
      <c r="O586" s="340">
        <v>0</v>
      </c>
      <c r="P586" s="144">
        <v>0</v>
      </c>
      <c r="Q586" s="341">
        <v>0</v>
      </c>
      <c r="R586" s="342">
        <v>0</v>
      </c>
      <c r="S586" s="340">
        <v>0</v>
      </c>
      <c r="T586" s="340">
        <v>0</v>
      </c>
      <c r="U586" s="340">
        <v>0</v>
      </c>
      <c r="V586" s="340">
        <v>0</v>
      </c>
      <c r="W586" s="340">
        <v>0</v>
      </c>
      <c r="X586" s="343">
        <v>0</v>
      </c>
      <c r="Y586" s="344">
        <f t="shared" si="50"/>
        <v>0</v>
      </c>
      <c r="Z586" s="12">
        <f t="shared" si="50"/>
        <v>0</v>
      </c>
      <c r="AA586" s="12">
        <f t="shared" si="50"/>
        <v>0</v>
      </c>
      <c r="AB586" s="12">
        <f t="shared" si="50"/>
        <v>0</v>
      </c>
      <c r="AC586" s="12">
        <f t="shared" si="50"/>
        <v>0</v>
      </c>
      <c r="AD586" s="15">
        <f t="shared" si="47"/>
        <v>0</v>
      </c>
      <c r="AE586" s="12">
        <f t="shared" si="47"/>
        <v>0</v>
      </c>
      <c r="AF586" s="12">
        <f t="shared" si="53"/>
        <v>0</v>
      </c>
      <c r="AG586" s="12">
        <f t="shared" si="53"/>
        <v>0</v>
      </c>
      <c r="AH586" s="12">
        <f t="shared" si="53"/>
        <v>0</v>
      </c>
      <c r="AI586" s="12">
        <f t="shared" si="53"/>
        <v>0</v>
      </c>
      <c r="AJ586" s="12">
        <f t="shared" si="53"/>
        <v>0</v>
      </c>
      <c r="AK586" s="15">
        <f t="shared" si="51"/>
        <v>0</v>
      </c>
      <c r="AL586" s="343">
        <f t="shared" si="51"/>
        <v>0</v>
      </c>
    </row>
    <row r="587" spans="1:38" s="185" customFormat="1" ht="12.75" customHeight="1" x14ac:dyDescent="0.25">
      <c r="A587" s="348">
        <v>1526</v>
      </c>
      <c r="B587" s="338">
        <v>579</v>
      </c>
      <c r="C587" s="239" t="s">
        <v>1729</v>
      </c>
      <c r="D587" s="247">
        <v>0</v>
      </c>
      <c r="E587" s="138">
        <v>0</v>
      </c>
      <c r="F587" s="138">
        <v>0</v>
      </c>
      <c r="G587" s="138">
        <v>0</v>
      </c>
      <c r="H587" s="138">
        <v>0</v>
      </c>
      <c r="I587" s="138">
        <v>0</v>
      </c>
      <c r="J587" s="339">
        <v>0</v>
      </c>
      <c r="K587" s="339">
        <v>0</v>
      </c>
      <c r="L587" s="340">
        <v>0</v>
      </c>
      <c r="M587" s="340">
        <v>0</v>
      </c>
      <c r="N587" s="340">
        <v>0</v>
      </c>
      <c r="O587" s="340">
        <v>0</v>
      </c>
      <c r="P587" s="144">
        <v>0</v>
      </c>
      <c r="Q587" s="341">
        <v>0</v>
      </c>
      <c r="R587" s="342">
        <v>0</v>
      </c>
      <c r="S587" s="340">
        <v>0</v>
      </c>
      <c r="T587" s="340">
        <v>0</v>
      </c>
      <c r="U587" s="340">
        <v>0</v>
      </c>
      <c r="V587" s="340">
        <v>0</v>
      </c>
      <c r="W587" s="340">
        <v>0</v>
      </c>
      <c r="X587" s="343">
        <v>0</v>
      </c>
      <c r="Y587" s="344">
        <f t="shared" si="50"/>
        <v>0</v>
      </c>
      <c r="Z587" s="12">
        <f t="shared" si="50"/>
        <v>0</v>
      </c>
      <c r="AA587" s="12">
        <f t="shared" si="50"/>
        <v>0</v>
      </c>
      <c r="AB587" s="12">
        <f t="shared" si="50"/>
        <v>0</v>
      </c>
      <c r="AC587" s="12">
        <f t="shared" si="50"/>
        <v>0</v>
      </c>
      <c r="AD587" s="15">
        <f t="shared" si="47"/>
        <v>0</v>
      </c>
      <c r="AE587" s="12">
        <f t="shared" si="47"/>
        <v>0</v>
      </c>
      <c r="AF587" s="12">
        <f t="shared" si="53"/>
        <v>0</v>
      </c>
      <c r="AG587" s="12">
        <f t="shared" si="53"/>
        <v>0</v>
      </c>
      <c r="AH587" s="12">
        <f t="shared" si="53"/>
        <v>0</v>
      </c>
      <c r="AI587" s="12">
        <f t="shared" si="53"/>
        <v>0</v>
      </c>
      <c r="AJ587" s="12">
        <f t="shared" si="53"/>
        <v>0</v>
      </c>
      <c r="AK587" s="15">
        <f t="shared" si="51"/>
        <v>0</v>
      </c>
      <c r="AL587" s="343">
        <f t="shared" si="51"/>
        <v>0</v>
      </c>
    </row>
    <row r="588" spans="1:38" s="185" customFormat="1" ht="12.75" customHeight="1" x14ac:dyDescent="0.25">
      <c r="A588" s="348">
        <v>1527</v>
      </c>
      <c r="B588" s="338">
        <v>580</v>
      </c>
      <c r="C588" s="239" t="s">
        <v>1730</v>
      </c>
      <c r="D588" s="247">
        <v>0</v>
      </c>
      <c r="E588" s="138">
        <v>0</v>
      </c>
      <c r="F588" s="138">
        <v>0</v>
      </c>
      <c r="G588" s="138">
        <v>0</v>
      </c>
      <c r="H588" s="138">
        <v>0</v>
      </c>
      <c r="I588" s="138">
        <v>0</v>
      </c>
      <c r="J588" s="339">
        <v>0</v>
      </c>
      <c r="K588" s="339">
        <v>0</v>
      </c>
      <c r="L588" s="340">
        <v>0</v>
      </c>
      <c r="M588" s="340">
        <v>0</v>
      </c>
      <c r="N588" s="340">
        <v>0</v>
      </c>
      <c r="O588" s="340">
        <v>0</v>
      </c>
      <c r="P588" s="144">
        <v>0</v>
      </c>
      <c r="Q588" s="341">
        <v>0</v>
      </c>
      <c r="R588" s="342">
        <v>0</v>
      </c>
      <c r="S588" s="340">
        <v>0</v>
      </c>
      <c r="T588" s="340">
        <v>0</v>
      </c>
      <c r="U588" s="340">
        <v>0</v>
      </c>
      <c r="V588" s="340">
        <v>0</v>
      </c>
      <c r="W588" s="340">
        <v>0</v>
      </c>
      <c r="X588" s="343">
        <v>0</v>
      </c>
      <c r="Y588" s="344">
        <f t="shared" si="50"/>
        <v>0</v>
      </c>
      <c r="Z588" s="12">
        <f t="shared" si="50"/>
        <v>0</v>
      </c>
      <c r="AA588" s="12">
        <f t="shared" si="50"/>
        <v>0</v>
      </c>
      <c r="AB588" s="12">
        <f t="shared" si="50"/>
        <v>0</v>
      </c>
      <c r="AC588" s="12">
        <f t="shared" si="50"/>
        <v>0</v>
      </c>
      <c r="AD588" s="15">
        <f t="shared" si="47"/>
        <v>0</v>
      </c>
      <c r="AE588" s="12">
        <f t="shared" si="47"/>
        <v>0</v>
      </c>
      <c r="AF588" s="12">
        <f t="shared" si="53"/>
        <v>0</v>
      </c>
      <c r="AG588" s="12">
        <f t="shared" si="53"/>
        <v>0</v>
      </c>
      <c r="AH588" s="12">
        <f t="shared" si="53"/>
        <v>0</v>
      </c>
      <c r="AI588" s="12">
        <f t="shared" si="53"/>
        <v>0</v>
      </c>
      <c r="AJ588" s="12">
        <f t="shared" si="53"/>
        <v>0</v>
      </c>
      <c r="AK588" s="15">
        <f t="shared" si="51"/>
        <v>0</v>
      </c>
      <c r="AL588" s="343">
        <f t="shared" si="51"/>
        <v>0</v>
      </c>
    </row>
    <row r="589" spans="1:38" s="185" customFormat="1" ht="12.75" customHeight="1" x14ac:dyDescent="0.25">
      <c r="A589" s="348">
        <v>1528</v>
      </c>
      <c r="B589" s="338">
        <v>581</v>
      </c>
      <c r="C589" s="239" t="s">
        <v>1731</v>
      </c>
      <c r="D589" s="247">
        <v>0</v>
      </c>
      <c r="E589" s="138">
        <v>0</v>
      </c>
      <c r="F589" s="138">
        <v>0</v>
      </c>
      <c r="G589" s="138">
        <v>0</v>
      </c>
      <c r="H589" s="138">
        <v>0</v>
      </c>
      <c r="I589" s="138">
        <v>0</v>
      </c>
      <c r="J589" s="339">
        <v>0</v>
      </c>
      <c r="K589" s="339">
        <v>0</v>
      </c>
      <c r="L589" s="340">
        <v>0</v>
      </c>
      <c r="M589" s="340">
        <v>0</v>
      </c>
      <c r="N589" s="340">
        <v>0</v>
      </c>
      <c r="O589" s="340">
        <v>0</v>
      </c>
      <c r="P589" s="144">
        <v>0</v>
      </c>
      <c r="Q589" s="341">
        <v>0</v>
      </c>
      <c r="R589" s="342">
        <v>0</v>
      </c>
      <c r="S589" s="340">
        <v>0</v>
      </c>
      <c r="T589" s="340">
        <v>0</v>
      </c>
      <c r="U589" s="340">
        <v>0</v>
      </c>
      <c r="V589" s="340">
        <v>0</v>
      </c>
      <c r="W589" s="340">
        <v>0</v>
      </c>
      <c r="X589" s="343">
        <v>0</v>
      </c>
      <c r="Y589" s="344">
        <f t="shared" si="50"/>
        <v>0</v>
      </c>
      <c r="Z589" s="12">
        <f t="shared" si="50"/>
        <v>0</v>
      </c>
      <c r="AA589" s="12">
        <f t="shared" si="50"/>
        <v>0</v>
      </c>
      <c r="AB589" s="12">
        <f t="shared" si="50"/>
        <v>0</v>
      </c>
      <c r="AC589" s="12">
        <f t="shared" si="50"/>
        <v>0</v>
      </c>
      <c r="AD589" s="15">
        <f t="shared" si="47"/>
        <v>0</v>
      </c>
      <c r="AE589" s="12">
        <f t="shared" si="47"/>
        <v>0</v>
      </c>
      <c r="AF589" s="12">
        <f t="shared" si="53"/>
        <v>0</v>
      </c>
      <c r="AG589" s="12">
        <f t="shared" si="53"/>
        <v>0</v>
      </c>
      <c r="AH589" s="12">
        <f t="shared" si="53"/>
        <v>0</v>
      </c>
      <c r="AI589" s="12">
        <f t="shared" si="53"/>
        <v>0</v>
      </c>
      <c r="AJ589" s="12">
        <f t="shared" si="53"/>
        <v>0</v>
      </c>
      <c r="AK589" s="15">
        <f t="shared" si="51"/>
        <v>0</v>
      </c>
      <c r="AL589" s="343">
        <f t="shared" si="51"/>
        <v>0</v>
      </c>
    </row>
    <row r="590" spans="1:38" s="185" customFormat="1" ht="12.75" customHeight="1" x14ac:dyDescent="0.25">
      <c r="A590" s="348">
        <v>1529</v>
      </c>
      <c r="B590" s="338">
        <v>582</v>
      </c>
      <c r="C590" s="239" t="s">
        <v>1732</v>
      </c>
      <c r="D590" s="247">
        <v>0</v>
      </c>
      <c r="E590" s="138">
        <v>0</v>
      </c>
      <c r="F590" s="138">
        <v>0</v>
      </c>
      <c r="G590" s="138">
        <v>0</v>
      </c>
      <c r="H590" s="138">
        <v>0</v>
      </c>
      <c r="I590" s="138">
        <v>0</v>
      </c>
      <c r="J590" s="339">
        <v>0</v>
      </c>
      <c r="K590" s="339">
        <v>0</v>
      </c>
      <c r="L590" s="340">
        <v>0</v>
      </c>
      <c r="M590" s="340">
        <v>0</v>
      </c>
      <c r="N590" s="340">
        <v>0</v>
      </c>
      <c r="O590" s="340">
        <v>0</v>
      </c>
      <c r="P590" s="144">
        <v>0</v>
      </c>
      <c r="Q590" s="341">
        <v>0</v>
      </c>
      <c r="R590" s="342">
        <v>0</v>
      </c>
      <c r="S590" s="340">
        <v>0</v>
      </c>
      <c r="T590" s="340">
        <v>0</v>
      </c>
      <c r="U590" s="340">
        <v>0</v>
      </c>
      <c r="V590" s="340">
        <v>0</v>
      </c>
      <c r="W590" s="340">
        <v>0</v>
      </c>
      <c r="X590" s="343">
        <v>0</v>
      </c>
      <c r="Y590" s="344">
        <f t="shared" si="50"/>
        <v>0</v>
      </c>
      <c r="Z590" s="12">
        <f t="shared" si="50"/>
        <v>0</v>
      </c>
      <c r="AA590" s="12">
        <f t="shared" si="50"/>
        <v>0</v>
      </c>
      <c r="AB590" s="12">
        <f t="shared" si="50"/>
        <v>0</v>
      </c>
      <c r="AC590" s="12">
        <f t="shared" si="50"/>
        <v>0</v>
      </c>
      <c r="AD590" s="15">
        <f t="shared" si="47"/>
        <v>0</v>
      </c>
      <c r="AE590" s="12">
        <f t="shared" si="47"/>
        <v>0</v>
      </c>
      <c r="AF590" s="12">
        <f t="shared" si="53"/>
        <v>0</v>
      </c>
      <c r="AG590" s="12">
        <f t="shared" si="53"/>
        <v>0</v>
      </c>
      <c r="AH590" s="12">
        <f t="shared" si="53"/>
        <v>0</v>
      </c>
      <c r="AI590" s="12">
        <f t="shared" si="53"/>
        <v>0</v>
      </c>
      <c r="AJ590" s="12">
        <f t="shared" si="53"/>
        <v>0</v>
      </c>
      <c r="AK590" s="15">
        <f t="shared" si="51"/>
        <v>0</v>
      </c>
      <c r="AL590" s="343">
        <f t="shared" si="51"/>
        <v>0</v>
      </c>
    </row>
    <row r="591" spans="1:38" s="185" customFormat="1" ht="12.75" customHeight="1" x14ac:dyDescent="0.25">
      <c r="A591" s="348">
        <v>1530</v>
      </c>
      <c r="B591" s="338">
        <v>583</v>
      </c>
      <c r="C591" s="239" t="s">
        <v>1619</v>
      </c>
      <c r="D591" s="247">
        <v>0</v>
      </c>
      <c r="E591" s="138">
        <v>0</v>
      </c>
      <c r="F591" s="138">
        <v>0</v>
      </c>
      <c r="G591" s="138">
        <v>0</v>
      </c>
      <c r="H591" s="138">
        <v>0</v>
      </c>
      <c r="I591" s="138">
        <v>0</v>
      </c>
      <c r="J591" s="339">
        <v>0</v>
      </c>
      <c r="K591" s="339">
        <v>0</v>
      </c>
      <c r="L591" s="340">
        <v>0</v>
      </c>
      <c r="M591" s="340">
        <v>0</v>
      </c>
      <c r="N591" s="340">
        <v>0</v>
      </c>
      <c r="O591" s="340">
        <v>0</v>
      </c>
      <c r="P591" s="144">
        <v>0</v>
      </c>
      <c r="Q591" s="341">
        <v>0</v>
      </c>
      <c r="R591" s="342">
        <v>0</v>
      </c>
      <c r="S591" s="340">
        <v>0</v>
      </c>
      <c r="T591" s="340">
        <v>0</v>
      </c>
      <c r="U591" s="340">
        <v>0</v>
      </c>
      <c r="V591" s="340">
        <v>0</v>
      </c>
      <c r="W591" s="340">
        <v>0</v>
      </c>
      <c r="X591" s="343">
        <v>0</v>
      </c>
      <c r="Y591" s="344">
        <f t="shared" si="50"/>
        <v>0</v>
      </c>
      <c r="Z591" s="12">
        <f t="shared" si="50"/>
        <v>0</v>
      </c>
      <c r="AA591" s="12">
        <f t="shared" si="50"/>
        <v>0</v>
      </c>
      <c r="AB591" s="12">
        <f t="shared" si="50"/>
        <v>0</v>
      </c>
      <c r="AC591" s="12">
        <f t="shared" si="50"/>
        <v>0</v>
      </c>
      <c r="AD591" s="15">
        <f t="shared" si="47"/>
        <v>0</v>
      </c>
      <c r="AE591" s="12">
        <f t="shared" si="47"/>
        <v>0</v>
      </c>
      <c r="AF591" s="12">
        <f t="shared" si="53"/>
        <v>0</v>
      </c>
      <c r="AG591" s="12">
        <f t="shared" si="53"/>
        <v>0</v>
      </c>
      <c r="AH591" s="12">
        <f t="shared" si="53"/>
        <v>0</v>
      </c>
      <c r="AI591" s="12">
        <f t="shared" si="53"/>
        <v>0</v>
      </c>
      <c r="AJ591" s="12">
        <f t="shared" si="53"/>
        <v>0</v>
      </c>
      <c r="AK591" s="15">
        <f t="shared" si="51"/>
        <v>0</v>
      </c>
      <c r="AL591" s="343">
        <f t="shared" si="51"/>
        <v>0</v>
      </c>
    </row>
    <row r="592" spans="1:38" s="185" customFormat="1" ht="12.75" customHeight="1" x14ac:dyDescent="0.25">
      <c r="A592" s="348">
        <v>1531</v>
      </c>
      <c r="B592" s="338">
        <v>584</v>
      </c>
      <c r="C592" s="239" t="s">
        <v>1733</v>
      </c>
      <c r="D592" s="247">
        <v>0</v>
      </c>
      <c r="E592" s="138">
        <v>0</v>
      </c>
      <c r="F592" s="138">
        <v>0</v>
      </c>
      <c r="G592" s="138">
        <v>0</v>
      </c>
      <c r="H592" s="138">
        <v>0</v>
      </c>
      <c r="I592" s="138">
        <v>0</v>
      </c>
      <c r="J592" s="339">
        <v>0</v>
      </c>
      <c r="K592" s="339">
        <v>0</v>
      </c>
      <c r="L592" s="340">
        <v>0</v>
      </c>
      <c r="M592" s="340">
        <v>0</v>
      </c>
      <c r="N592" s="340">
        <v>0</v>
      </c>
      <c r="O592" s="340">
        <v>0</v>
      </c>
      <c r="P592" s="144">
        <v>0</v>
      </c>
      <c r="Q592" s="341">
        <v>0</v>
      </c>
      <c r="R592" s="342">
        <v>0</v>
      </c>
      <c r="S592" s="340">
        <v>0</v>
      </c>
      <c r="T592" s="340">
        <v>0</v>
      </c>
      <c r="U592" s="340">
        <v>0</v>
      </c>
      <c r="V592" s="340">
        <v>0</v>
      </c>
      <c r="W592" s="340">
        <v>0</v>
      </c>
      <c r="X592" s="343">
        <v>0</v>
      </c>
      <c r="Y592" s="344">
        <f t="shared" si="50"/>
        <v>0</v>
      </c>
      <c r="Z592" s="12">
        <f t="shared" si="50"/>
        <v>0</v>
      </c>
      <c r="AA592" s="12">
        <f t="shared" si="50"/>
        <v>0</v>
      </c>
      <c r="AB592" s="12">
        <f t="shared" si="50"/>
        <v>0</v>
      </c>
      <c r="AC592" s="12">
        <f t="shared" si="50"/>
        <v>0</v>
      </c>
      <c r="AD592" s="15">
        <f t="shared" si="47"/>
        <v>0</v>
      </c>
      <c r="AE592" s="12">
        <f t="shared" si="47"/>
        <v>0</v>
      </c>
      <c r="AF592" s="12">
        <f t="shared" si="53"/>
        <v>0</v>
      </c>
      <c r="AG592" s="12">
        <f t="shared" si="53"/>
        <v>0</v>
      </c>
      <c r="AH592" s="12">
        <f t="shared" si="53"/>
        <v>0</v>
      </c>
      <c r="AI592" s="12">
        <f t="shared" si="53"/>
        <v>0</v>
      </c>
      <c r="AJ592" s="12">
        <f t="shared" si="53"/>
        <v>0</v>
      </c>
      <c r="AK592" s="15">
        <f t="shared" si="51"/>
        <v>0</v>
      </c>
      <c r="AL592" s="343">
        <f t="shared" si="51"/>
        <v>0</v>
      </c>
    </row>
    <row r="593" spans="1:38" s="185" customFormat="1" ht="12.75" customHeight="1" x14ac:dyDescent="0.25">
      <c r="A593" s="348">
        <v>1536</v>
      </c>
      <c r="B593" s="338">
        <v>585</v>
      </c>
      <c r="C593" s="239" t="s">
        <v>1725</v>
      </c>
      <c r="D593" s="247">
        <v>0</v>
      </c>
      <c r="E593" s="138">
        <v>0</v>
      </c>
      <c r="F593" s="138">
        <v>0</v>
      </c>
      <c r="G593" s="138">
        <v>0</v>
      </c>
      <c r="H593" s="138">
        <v>0</v>
      </c>
      <c r="I593" s="138">
        <v>0</v>
      </c>
      <c r="J593" s="339">
        <v>0</v>
      </c>
      <c r="K593" s="339">
        <v>0</v>
      </c>
      <c r="L593" s="340">
        <v>0</v>
      </c>
      <c r="M593" s="340">
        <v>0</v>
      </c>
      <c r="N593" s="340">
        <v>0</v>
      </c>
      <c r="O593" s="340">
        <v>0</v>
      </c>
      <c r="P593" s="144">
        <v>0</v>
      </c>
      <c r="Q593" s="341">
        <v>0</v>
      </c>
      <c r="R593" s="342">
        <v>0</v>
      </c>
      <c r="S593" s="340">
        <v>0</v>
      </c>
      <c r="T593" s="340">
        <v>0</v>
      </c>
      <c r="U593" s="340">
        <v>0</v>
      </c>
      <c r="V593" s="340">
        <v>0</v>
      </c>
      <c r="W593" s="340">
        <v>0</v>
      </c>
      <c r="X593" s="343">
        <v>0</v>
      </c>
      <c r="Y593" s="344">
        <f t="shared" si="50"/>
        <v>0</v>
      </c>
      <c r="Z593" s="12">
        <f t="shared" si="50"/>
        <v>0</v>
      </c>
      <c r="AA593" s="12">
        <f t="shared" si="50"/>
        <v>0</v>
      </c>
      <c r="AB593" s="12">
        <f t="shared" si="50"/>
        <v>0</v>
      </c>
      <c r="AC593" s="12">
        <f t="shared" si="50"/>
        <v>0</v>
      </c>
      <c r="AD593" s="15">
        <f t="shared" si="47"/>
        <v>0</v>
      </c>
      <c r="AE593" s="12">
        <f t="shared" si="47"/>
        <v>0</v>
      </c>
      <c r="AF593" s="12">
        <f t="shared" si="53"/>
        <v>0</v>
      </c>
      <c r="AG593" s="12">
        <f t="shared" si="53"/>
        <v>0</v>
      </c>
      <c r="AH593" s="12">
        <f t="shared" si="53"/>
        <v>0</v>
      </c>
      <c r="AI593" s="12">
        <f t="shared" si="53"/>
        <v>0</v>
      </c>
      <c r="AJ593" s="12">
        <f t="shared" si="53"/>
        <v>0</v>
      </c>
      <c r="AK593" s="15">
        <f t="shared" si="51"/>
        <v>0</v>
      </c>
      <c r="AL593" s="343">
        <f t="shared" si="51"/>
        <v>0</v>
      </c>
    </row>
    <row r="594" spans="1:38" s="185" customFormat="1" ht="12.75" customHeight="1" x14ac:dyDescent="0.25">
      <c r="A594" s="348">
        <v>1532</v>
      </c>
      <c r="B594" s="338">
        <v>586</v>
      </c>
      <c r="C594" s="239" t="s">
        <v>1734</v>
      </c>
      <c r="D594" s="247">
        <v>0</v>
      </c>
      <c r="E594" s="138">
        <v>0</v>
      </c>
      <c r="F594" s="138">
        <v>0</v>
      </c>
      <c r="G594" s="138">
        <v>0</v>
      </c>
      <c r="H594" s="138">
        <v>0</v>
      </c>
      <c r="I594" s="138">
        <v>0</v>
      </c>
      <c r="J594" s="339">
        <v>0</v>
      </c>
      <c r="K594" s="339">
        <v>0</v>
      </c>
      <c r="L594" s="340">
        <v>0</v>
      </c>
      <c r="M594" s="340">
        <v>0</v>
      </c>
      <c r="N594" s="340">
        <v>0</v>
      </c>
      <c r="O594" s="340">
        <v>0</v>
      </c>
      <c r="P594" s="144">
        <v>0</v>
      </c>
      <c r="Q594" s="341">
        <v>0</v>
      </c>
      <c r="R594" s="342">
        <v>0</v>
      </c>
      <c r="S594" s="340">
        <v>0</v>
      </c>
      <c r="T594" s="340">
        <v>0</v>
      </c>
      <c r="U594" s="340">
        <v>0</v>
      </c>
      <c r="V594" s="340">
        <v>0</v>
      </c>
      <c r="W594" s="340">
        <v>0</v>
      </c>
      <c r="X594" s="343">
        <v>0</v>
      </c>
      <c r="Y594" s="344">
        <f t="shared" si="50"/>
        <v>0</v>
      </c>
      <c r="Z594" s="12">
        <f t="shared" si="50"/>
        <v>0</v>
      </c>
      <c r="AA594" s="12">
        <f t="shared" si="50"/>
        <v>0</v>
      </c>
      <c r="AB594" s="12">
        <f t="shared" si="50"/>
        <v>0</v>
      </c>
      <c r="AC594" s="12">
        <f t="shared" si="50"/>
        <v>0</v>
      </c>
      <c r="AD594" s="15">
        <f t="shared" si="47"/>
        <v>0</v>
      </c>
      <c r="AE594" s="12">
        <f t="shared" si="47"/>
        <v>0</v>
      </c>
      <c r="AF594" s="12">
        <f t="shared" si="53"/>
        <v>0</v>
      </c>
      <c r="AG594" s="12">
        <f t="shared" si="53"/>
        <v>0</v>
      </c>
      <c r="AH594" s="12">
        <f t="shared" si="53"/>
        <v>0</v>
      </c>
      <c r="AI594" s="12">
        <f t="shared" si="53"/>
        <v>0</v>
      </c>
      <c r="AJ594" s="12">
        <f t="shared" si="53"/>
        <v>0</v>
      </c>
      <c r="AK594" s="15">
        <f t="shared" si="51"/>
        <v>0</v>
      </c>
      <c r="AL594" s="343">
        <f t="shared" si="51"/>
        <v>0</v>
      </c>
    </row>
    <row r="595" spans="1:38" s="185" customFormat="1" ht="12.75" customHeight="1" x14ac:dyDescent="0.25">
      <c r="A595" s="348">
        <v>1533</v>
      </c>
      <c r="B595" s="338">
        <v>587</v>
      </c>
      <c r="C595" s="239" t="s">
        <v>1735</v>
      </c>
      <c r="D595" s="247">
        <v>0</v>
      </c>
      <c r="E595" s="138">
        <v>0</v>
      </c>
      <c r="F595" s="138">
        <v>0</v>
      </c>
      <c r="G595" s="138">
        <v>0</v>
      </c>
      <c r="H595" s="138">
        <v>0</v>
      </c>
      <c r="I595" s="138">
        <v>0</v>
      </c>
      <c r="J595" s="339">
        <v>0</v>
      </c>
      <c r="K595" s="339">
        <v>0</v>
      </c>
      <c r="L595" s="340">
        <v>0</v>
      </c>
      <c r="M595" s="340">
        <v>0</v>
      </c>
      <c r="N595" s="340">
        <v>0</v>
      </c>
      <c r="O595" s="340">
        <v>0</v>
      </c>
      <c r="P595" s="144">
        <v>0</v>
      </c>
      <c r="Q595" s="341">
        <v>0</v>
      </c>
      <c r="R595" s="342">
        <v>0</v>
      </c>
      <c r="S595" s="340">
        <v>0</v>
      </c>
      <c r="T595" s="340">
        <v>0</v>
      </c>
      <c r="U595" s="340">
        <v>0</v>
      </c>
      <c r="V595" s="340">
        <v>0</v>
      </c>
      <c r="W595" s="340">
        <v>0</v>
      </c>
      <c r="X595" s="343">
        <v>0</v>
      </c>
      <c r="Y595" s="344">
        <f t="shared" si="50"/>
        <v>0</v>
      </c>
      <c r="Z595" s="12">
        <f t="shared" si="50"/>
        <v>0</v>
      </c>
      <c r="AA595" s="12">
        <f t="shared" si="50"/>
        <v>0</v>
      </c>
      <c r="AB595" s="12">
        <f t="shared" si="50"/>
        <v>0</v>
      </c>
      <c r="AC595" s="12">
        <f t="shared" si="50"/>
        <v>0</v>
      </c>
      <c r="AD595" s="15">
        <f t="shared" si="47"/>
        <v>0</v>
      </c>
      <c r="AE595" s="12">
        <f t="shared" si="47"/>
        <v>0</v>
      </c>
      <c r="AF595" s="12">
        <f t="shared" si="53"/>
        <v>0</v>
      </c>
      <c r="AG595" s="12">
        <f t="shared" si="53"/>
        <v>0</v>
      </c>
      <c r="AH595" s="12">
        <f t="shared" si="53"/>
        <v>0</v>
      </c>
      <c r="AI595" s="12">
        <f t="shared" si="53"/>
        <v>0</v>
      </c>
      <c r="AJ595" s="12">
        <f t="shared" si="53"/>
        <v>0</v>
      </c>
      <c r="AK595" s="15">
        <f t="shared" si="51"/>
        <v>0</v>
      </c>
      <c r="AL595" s="343">
        <f t="shared" si="51"/>
        <v>0</v>
      </c>
    </row>
    <row r="596" spans="1:38" s="185" customFormat="1" ht="12.75" customHeight="1" x14ac:dyDescent="0.25">
      <c r="A596" s="348">
        <v>1534</v>
      </c>
      <c r="B596" s="338">
        <v>588</v>
      </c>
      <c r="C596" s="239" t="s">
        <v>1736</v>
      </c>
      <c r="D596" s="247">
        <v>0</v>
      </c>
      <c r="E596" s="138">
        <v>0</v>
      </c>
      <c r="F596" s="138">
        <v>0</v>
      </c>
      <c r="G596" s="138">
        <v>0</v>
      </c>
      <c r="H596" s="138">
        <v>0</v>
      </c>
      <c r="I596" s="138">
        <v>0</v>
      </c>
      <c r="J596" s="339">
        <v>0</v>
      </c>
      <c r="K596" s="339">
        <v>0</v>
      </c>
      <c r="L596" s="340">
        <v>0</v>
      </c>
      <c r="M596" s="340">
        <v>0</v>
      </c>
      <c r="N596" s="340">
        <v>0</v>
      </c>
      <c r="O596" s="340">
        <v>0</v>
      </c>
      <c r="P596" s="144">
        <v>0</v>
      </c>
      <c r="Q596" s="341">
        <v>0</v>
      </c>
      <c r="R596" s="342">
        <v>0</v>
      </c>
      <c r="S596" s="340">
        <v>0</v>
      </c>
      <c r="T596" s="340">
        <v>0</v>
      </c>
      <c r="U596" s="340">
        <v>0</v>
      </c>
      <c r="V596" s="340">
        <v>0</v>
      </c>
      <c r="W596" s="340">
        <v>0</v>
      </c>
      <c r="X596" s="343">
        <v>0</v>
      </c>
      <c r="Y596" s="344">
        <f t="shared" si="50"/>
        <v>0</v>
      </c>
      <c r="Z596" s="12">
        <f t="shared" si="50"/>
        <v>0</v>
      </c>
      <c r="AA596" s="12">
        <f t="shared" si="50"/>
        <v>0</v>
      </c>
      <c r="AB596" s="12">
        <f t="shared" si="50"/>
        <v>0</v>
      </c>
      <c r="AC596" s="12">
        <f t="shared" si="50"/>
        <v>0</v>
      </c>
      <c r="AD596" s="15">
        <f t="shared" si="47"/>
        <v>0</v>
      </c>
      <c r="AE596" s="12">
        <f t="shared" si="47"/>
        <v>0</v>
      </c>
      <c r="AF596" s="12">
        <f t="shared" si="53"/>
        <v>0</v>
      </c>
      <c r="AG596" s="12">
        <f t="shared" si="53"/>
        <v>0</v>
      </c>
      <c r="AH596" s="12">
        <f t="shared" si="53"/>
        <v>0</v>
      </c>
      <c r="AI596" s="12">
        <f t="shared" si="53"/>
        <v>0</v>
      </c>
      <c r="AJ596" s="12">
        <f t="shared" si="53"/>
        <v>0</v>
      </c>
      <c r="AK596" s="15">
        <f t="shared" si="51"/>
        <v>0</v>
      </c>
      <c r="AL596" s="343">
        <f t="shared" si="51"/>
        <v>0</v>
      </c>
    </row>
    <row r="597" spans="1:38" s="185" customFormat="1" ht="12.75" customHeight="1" x14ac:dyDescent="0.25">
      <c r="A597" s="348">
        <v>1535</v>
      </c>
      <c r="B597" s="338">
        <v>589</v>
      </c>
      <c r="C597" s="239" t="s">
        <v>1737</v>
      </c>
      <c r="D597" s="247">
        <v>0</v>
      </c>
      <c r="E597" s="138">
        <v>0</v>
      </c>
      <c r="F597" s="138">
        <v>0</v>
      </c>
      <c r="G597" s="138">
        <v>0</v>
      </c>
      <c r="H597" s="138">
        <v>0</v>
      </c>
      <c r="I597" s="138">
        <v>0</v>
      </c>
      <c r="J597" s="339">
        <v>0</v>
      </c>
      <c r="K597" s="339">
        <v>0</v>
      </c>
      <c r="L597" s="340">
        <v>0</v>
      </c>
      <c r="M597" s="340">
        <v>0</v>
      </c>
      <c r="N597" s="340">
        <v>0</v>
      </c>
      <c r="O597" s="340">
        <v>0</v>
      </c>
      <c r="P597" s="144">
        <v>0</v>
      </c>
      <c r="Q597" s="341">
        <v>0</v>
      </c>
      <c r="R597" s="342">
        <v>0</v>
      </c>
      <c r="S597" s="340">
        <v>0</v>
      </c>
      <c r="T597" s="340">
        <v>0</v>
      </c>
      <c r="U597" s="340">
        <v>0</v>
      </c>
      <c r="V597" s="340">
        <v>0</v>
      </c>
      <c r="W597" s="340">
        <v>0</v>
      </c>
      <c r="X597" s="343">
        <v>0</v>
      </c>
      <c r="Y597" s="344">
        <f t="shared" si="50"/>
        <v>0</v>
      </c>
      <c r="Z597" s="12">
        <f t="shared" si="50"/>
        <v>0</v>
      </c>
      <c r="AA597" s="12">
        <f t="shared" si="50"/>
        <v>0</v>
      </c>
      <c r="AB597" s="12">
        <f t="shared" si="50"/>
        <v>0</v>
      </c>
      <c r="AC597" s="12">
        <f t="shared" si="50"/>
        <v>0</v>
      </c>
      <c r="AD597" s="15">
        <f t="shared" si="47"/>
        <v>0</v>
      </c>
      <c r="AE597" s="12">
        <f t="shared" si="47"/>
        <v>0</v>
      </c>
      <c r="AF597" s="12">
        <f t="shared" si="53"/>
        <v>0</v>
      </c>
      <c r="AG597" s="12">
        <f t="shared" si="53"/>
        <v>0</v>
      </c>
      <c r="AH597" s="12">
        <f t="shared" si="53"/>
        <v>0</v>
      </c>
      <c r="AI597" s="12">
        <f t="shared" si="53"/>
        <v>0</v>
      </c>
      <c r="AJ597" s="12">
        <f t="shared" si="53"/>
        <v>0</v>
      </c>
      <c r="AK597" s="15">
        <f t="shared" si="51"/>
        <v>0</v>
      </c>
      <c r="AL597" s="343">
        <f t="shared" si="51"/>
        <v>0</v>
      </c>
    </row>
    <row r="598" spans="1:38" s="185" customFormat="1" ht="12.75" customHeight="1" x14ac:dyDescent="0.25">
      <c r="A598" s="348">
        <v>1537</v>
      </c>
      <c r="B598" s="338">
        <v>590</v>
      </c>
      <c r="C598" s="239" t="s">
        <v>1738</v>
      </c>
      <c r="D598" s="247">
        <v>0</v>
      </c>
      <c r="E598" s="138">
        <v>0</v>
      </c>
      <c r="F598" s="138">
        <v>0</v>
      </c>
      <c r="G598" s="138">
        <v>0</v>
      </c>
      <c r="H598" s="138">
        <v>0</v>
      </c>
      <c r="I598" s="138">
        <v>0</v>
      </c>
      <c r="J598" s="339">
        <v>0</v>
      </c>
      <c r="K598" s="339">
        <v>0</v>
      </c>
      <c r="L598" s="340">
        <v>0</v>
      </c>
      <c r="M598" s="340">
        <v>0</v>
      </c>
      <c r="N598" s="340">
        <v>0</v>
      </c>
      <c r="O598" s="340">
        <v>0</v>
      </c>
      <c r="P598" s="144">
        <v>0</v>
      </c>
      <c r="Q598" s="341">
        <v>0</v>
      </c>
      <c r="R598" s="342">
        <v>0</v>
      </c>
      <c r="S598" s="340">
        <v>0</v>
      </c>
      <c r="T598" s="340">
        <v>0</v>
      </c>
      <c r="U598" s="340">
        <v>0</v>
      </c>
      <c r="V598" s="340">
        <v>0</v>
      </c>
      <c r="W598" s="340">
        <v>0</v>
      </c>
      <c r="X598" s="343">
        <v>0</v>
      </c>
      <c r="Y598" s="344">
        <f t="shared" si="50"/>
        <v>0</v>
      </c>
      <c r="Z598" s="12">
        <f t="shared" si="50"/>
        <v>0</v>
      </c>
      <c r="AA598" s="12">
        <f t="shared" si="50"/>
        <v>0</v>
      </c>
      <c r="AB598" s="12">
        <f t="shared" si="50"/>
        <v>0</v>
      </c>
      <c r="AC598" s="12">
        <f t="shared" si="50"/>
        <v>0</v>
      </c>
      <c r="AD598" s="15">
        <f t="shared" si="47"/>
        <v>0</v>
      </c>
      <c r="AE598" s="12">
        <f t="shared" si="47"/>
        <v>0</v>
      </c>
      <c r="AF598" s="12">
        <f t="shared" si="53"/>
        <v>0</v>
      </c>
      <c r="AG598" s="12">
        <f t="shared" si="53"/>
        <v>0</v>
      </c>
      <c r="AH598" s="12">
        <f t="shared" si="53"/>
        <v>0</v>
      </c>
      <c r="AI598" s="12">
        <f t="shared" si="53"/>
        <v>0</v>
      </c>
      <c r="AJ598" s="12">
        <f t="shared" si="53"/>
        <v>0</v>
      </c>
      <c r="AK598" s="15">
        <f t="shared" si="51"/>
        <v>0</v>
      </c>
      <c r="AL598" s="343">
        <f t="shared" si="51"/>
        <v>0</v>
      </c>
    </row>
    <row r="599" spans="1:38" s="185" customFormat="1" ht="12.75" customHeight="1" x14ac:dyDescent="0.25">
      <c r="A599" s="348">
        <v>1538</v>
      </c>
      <c r="B599" s="338">
        <v>591</v>
      </c>
      <c r="C599" s="239" t="s">
        <v>1739</v>
      </c>
      <c r="D599" s="247">
        <v>0</v>
      </c>
      <c r="E599" s="138">
        <v>0</v>
      </c>
      <c r="F599" s="138">
        <v>0</v>
      </c>
      <c r="G599" s="138">
        <v>0</v>
      </c>
      <c r="H599" s="138">
        <v>0</v>
      </c>
      <c r="I599" s="138">
        <v>0</v>
      </c>
      <c r="J599" s="339">
        <v>0</v>
      </c>
      <c r="K599" s="339">
        <v>0</v>
      </c>
      <c r="L599" s="340">
        <v>0</v>
      </c>
      <c r="M599" s="340">
        <v>0</v>
      </c>
      <c r="N599" s="340">
        <v>0</v>
      </c>
      <c r="O599" s="340">
        <v>0</v>
      </c>
      <c r="P599" s="144">
        <v>0</v>
      </c>
      <c r="Q599" s="341">
        <v>0</v>
      </c>
      <c r="R599" s="342">
        <v>0</v>
      </c>
      <c r="S599" s="340">
        <v>0</v>
      </c>
      <c r="T599" s="340">
        <v>0</v>
      </c>
      <c r="U599" s="340">
        <v>0</v>
      </c>
      <c r="V599" s="340">
        <v>0</v>
      </c>
      <c r="W599" s="340">
        <v>0</v>
      </c>
      <c r="X599" s="343">
        <v>0</v>
      </c>
      <c r="Y599" s="344">
        <f t="shared" si="50"/>
        <v>0</v>
      </c>
      <c r="Z599" s="12">
        <f t="shared" si="50"/>
        <v>0</v>
      </c>
      <c r="AA599" s="12">
        <f t="shared" si="50"/>
        <v>0</v>
      </c>
      <c r="AB599" s="12">
        <f t="shared" si="50"/>
        <v>0</v>
      </c>
      <c r="AC599" s="12">
        <f t="shared" si="50"/>
        <v>0</v>
      </c>
      <c r="AD599" s="15">
        <f t="shared" si="50"/>
        <v>0</v>
      </c>
      <c r="AE599" s="12">
        <f t="shared" si="50"/>
        <v>0</v>
      </c>
      <c r="AF599" s="12">
        <f t="shared" si="53"/>
        <v>0</v>
      </c>
      <c r="AG599" s="12">
        <f t="shared" si="53"/>
        <v>0</v>
      </c>
      <c r="AH599" s="12">
        <f t="shared" si="53"/>
        <v>0</v>
      </c>
      <c r="AI599" s="12">
        <f t="shared" si="53"/>
        <v>0</v>
      </c>
      <c r="AJ599" s="12">
        <f t="shared" si="53"/>
        <v>0</v>
      </c>
      <c r="AK599" s="15">
        <f t="shared" si="51"/>
        <v>0</v>
      </c>
      <c r="AL599" s="343">
        <f t="shared" si="51"/>
        <v>0</v>
      </c>
    </row>
    <row r="600" spans="1:38" s="185" customFormat="1" ht="12.75" customHeight="1" x14ac:dyDescent="0.25">
      <c r="A600" s="348">
        <v>1539</v>
      </c>
      <c r="B600" s="338">
        <v>592</v>
      </c>
      <c r="C600" s="239" t="s">
        <v>1740</v>
      </c>
      <c r="D600" s="247">
        <v>0</v>
      </c>
      <c r="E600" s="138">
        <v>0</v>
      </c>
      <c r="F600" s="138">
        <v>0</v>
      </c>
      <c r="G600" s="138">
        <v>0</v>
      </c>
      <c r="H600" s="138">
        <v>0</v>
      </c>
      <c r="I600" s="138">
        <v>0</v>
      </c>
      <c r="J600" s="339">
        <v>0</v>
      </c>
      <c r="K600" s="339">
        <v>0</v>
      </c>
      <c r="L600" s="340">
        <v>0</v>
      </c>
      <c r="M600" s="340">
        <v>0</v>
      </c>
      <c r="N600" s="340">
        <v>0</v>
      </c>
      <c r="O600" s="340">
        <v>0</v>
      </c>
      <c r="P600" s="144">
        <v>0</v>
      </c>
      <c r="Q600" s="341">
        <v>0</v>
      </c>
      <c r="R600" s="342">
        <v>0</v>
      </c>
      <c r="S600" s="340">
        <v>0</v>
      </c>
      <c r="T600" s="340">
        <v>0</v>
      </c>
      <c r="U600" s="340">
        <v>0</v>
      </c>
      <c r="V600" s="340">
        <v>0</v>
      </c>
      <c r="W600" s="340">
        <v>0</v>
      </c>
      <c r="X600" s="343">
        <v>0</v>
      </c>
      <c r="Y600" s="344">
        <f t="shared" si="50"/>
        <v>0</v>
      </c>
      <c r="Z600" s="12">
        <f t="shared" si="50"/>
        <v>0</v>
      </c>
      <c r="AA600" s="12">
        <f t="shared" si="50"/>
        <v>0</v>
      </c>
      <c r="AB600" s="12">
        <f t="shared" si="50"/>
        <v>0</v>
      </c>
      <c r="AC600" s="12">
        <f t="shared" si="50"/>
        <v>0</v>
      </c>
      <c r="AD600" s="15">
        <f t="shared" si="50"/>
        <v>0</v>
      </c>
      <c r="AE600" s="12">
        <f t="shared" si="50"/>
        <v>0</v>
      </c>
      <c r="AF600" s="12">
        <f t="shared" si="53"/>
        <v>0</v>
      </c>
      <c r="AG600" s="12">
        <f t="shared" si="53"/>
        <v>0</v>
      </c>
      <c r="AH600" s="12">
        <f t="shared" si="53"/>
        <v>0</v>
      </c>
      <c r="AI600" s="12">
        <f t="shared" si="53"/>
        <v>0</v>
      </c>
      <c r="AJ600" s="12">
        <f t="shared" si="53"/>
        <v>0</v>
      </c>
      <c r="AK600" s="15">
        <f t="shared" si="51"/>
        <v>0</v>
      </c>
      <c r="AL600" s="343">
        <f t="shared" si="51"/>
        <v>0</v>
      </c>
    </row>
    <row r="601" spans="1:38" s="185" customFormat="1" ht="12.75" customHeight="1" x14ac:dyDescent="0.25">
      <c r="A601" s="348">
        <v>1540</v>
      </c>
      <c r="B601" s="338">
        <v>593</v>
      </c>
      <c r="C601" s="239" t="s">
        <v>1741</v>
      </c>
      <c r="D601" s="247">
        <v>0</v>
      </c>
      <c r="E601" s="138">
        <v>0</v>
      </c>
      <c r="F601" s="138">
        <v>0</v>
      </c>
      <c r="G601" s="138">
        <v>0</v>
      </c>
      <c r="H601" s="138">
        <v>0</v>
      </c>
      <c r="I601" s="138">
        <v>0</v>
      </c>
      <c r="J601" s="339">
        <v>0</v>
      </c>
      <c r="K601" s="339">
        <v>0</v>
      </c>
      <c r="L601" s="340">
        <v>0</v>
      </c>
      <c r="M601" s="340">
        <v>0</v>
      </c>
      <c r="N601" s="340">
        <v>0</v>
      </c>
      <c r="O601" s="340">
        <v>0</v>
      </c>
      <c r="P601" s="144">
        <v>0</v>
      </c>
      <c r="Q601" s="341">
        <v>0</v>
      </c>
      <c r="R601" s="342">
        <v>0</v>
      </c>
      <c r="S601" s="340">
        <v>0</v>
      </c>
      <c r="T601" s="340">
        <v>0</v>
      </c>
      <c r="U601" s="340">
        <v>0</v>
      </c>
      <c r="V601" s="340">
        <v>0</v>
      </c>
      <c r="W601" s="340">
        <v>0</v>
      </c>
      <c r="X601" s="343">
        <v>0</v>
      </c>
      <c r="Y601" s="344">
        <f t="shared" si="50"/>
        <v>0</v>
      </c>
      <c r="Z601" s="12">
        <f t="shared" si="50"/>
        <v>0</v>
      </c>
      <c r="AA601" s="12">
        <f t="shared" si="50"/>
        <v>0</v>
      </c>
      <c r="AB601" s="12">
        <f t="shared" si="50"/>
        <v>0</v>
      </c>
      <c r="AC601" s="12">
        <f t="shared" si="50"/>
        <v>0</v>
      </c>
      <c r="AD601" s="15">
        <f t="shared" si="50"/>
        <v>0</v>
      </c>
      <c r="AE601" s="12">
        <f t="shared" si="50"/>
        <v>0</v>
      </c>
      <c r="AF601" s="12">
        <f t="shared" si="53"/>
        <v>0</v>
      </c>
      <c r="AG601" s="12">
        <f t="shared" si="53"/>
        <v>0</v>
      </c>
      <c r="AH601" s="12">
        <f t="shared" si="53"/>
        <v>0</v>
      </c>
      <c r="AI601" s="12">
        <f t="shared" si="53"/>
        <v>0</v>
      </c>
      <c r="AJ601" s="12">
        <f t="shared" si="53"/>
        <v>0</v>
      </c>
      <c r="AK601" s="15">
        <f t="shared" si="51"/>
        <v>0</v>
      </c>
      <c r="AL601" s="343">
        <f t="shared" si="51"/>
        <v>0</v>
      </c>
    </row>
    <row r="602" spans="1:38" s="185" customFormat="1" ht="12.75" customHeight="1" x14ac:dyDescent="0.25">
      <c r="A602" s="348">
        <v>1541</v>
      </c>
      <c r="B602" s="338">
        <v>594</v>
      </c>
      <c r="C602" s="239" t="s">
        <v>1742</v>
      </c>
      <c r="D602" s="247">
        <v>0</v>
      </c>
      <c r="E602" s="138">
        <v>0</v>
      </c>
      <c r="F602" s="138">
        <v>0</v>
      </c>
      <c r="G602" s="138">
        <v>0</v>
      </c>
      <c r="H602" s="138">
        <v>0</v>
      </c>
      <c r="I602" s="138">
        <v>0</v>
      </c>
      <c r="J602" s="339">
        <v>0</v>
      </c>
      <c r="K602" s="339">
        <v>0</v>
      </c>
      <c r="L602" s="340">
        <v>0</v>
      </c>
      <c r="M602" s="340">
        <v>0</v>
      </c>
      <c r="N602" s="340">
        <v>0</v>
      </c>
      <c r="O602" s="340">
        <v>0</v>
      </c>
      <c r="P602" s="144">
        <v>0</v>
      </c>
      <c r="Q602" s="341">
        <v>0</v>
      </c>
      <c r="R602" s="342">
        <v>0</v>
      </c>
      <c r="S602" s="340">
        <v>0</v>
      </c>
      <c r="T602" s="340">
        <v>0</v>
      </c>
      <c r="U602" s="340">
        <v>0</v>
      </c>
      <c r="V602" s="340">
        <v>0</v>
      </c>
      <c r="W602" s="340">
        <v>0</v>
      </c>
      <c r="X602" s="343">
        <v>0</v>
      </c>
      <c r="Y602" s="344">
        <f t="shared" si="50"/>
        <v>0</v>
      </c>
      <c r="Z602" s="12">
        <f t="shared" si="50"/>
        <v>0</v>
      </c>
      <c r="AA602" s="12">
        <f t="shared" si="50"/>
        <v>0</v>
      </c>
      <c r="AB602" s="12">
        <f t="shared" si="50"/>
        <v>0</v>
      </c>
      <c r="AC602" s="12">
        <f t="shared" si="50"/>
        <v>0</v>
      </c>
      <c r="AD602" s="15">
        <f t="shared" si="50"/>
        <v>0</v>
      </c>
      <c r="AE602" s="12">
        <f t="shared" si="50"/>
        <v>0</v>
      </c>
      <c r="AF602" s="12">
        <f t="shared" si="53"/>
        <v>0</v>
      </c>
      <c r="AG602" s="12">
        <f t="shared" si="53"/>
        <v>0</v>
      </c>
      <c r="AH602" s="12">
        <f t="shared" si="53"/>
        <v>0</v>
      </c>
      <c r="AI602" s="12">
        <f t="shared" si="53"/>
        <v>0</v>
      </c>
      <c r="AJ602" s="12">
        <f t="shared" si="53"/>
        <v>0</v>
      </c>
      <c r="AK602" s="15">
        <f t="shared" si="51"/>
        <v>0</v>
      </c>
      <c r="AL602" s="343">
        <f t="shared" si="51"/>
        <v>0</v>
      </c>
    </row>
    <row r="603" spans="1:38" s="185" customFormat="1" ht="12.75" customHeight="1" x14ac:dyDescent="0.25">
      <c r="A603" s="348">
        <v>1542</v>
      </c>
      <c r="B603" s="338">
        <v>595</v>
      </c>
      <c r="C603" s="239" t="s">
        <v>1743</v>
      </c>
      <c r="D603" s="247">
        <v>0</v>
      </c>
      <c r="E603" s="138">
        <v>0</v>
      </c>
      <c r="F603" s="138">
        <v>0</v>
      </c>
      <c r="G603" s="138">
        <v>0</v>
      </c>
      <c r="H603" s="138">
        <v>0</v>
      </c>
      <c r="I603" s="138">
        <v>0</v>
      </c>
      <c r="J603" s="339">
        <v>0</v>
      </c>
      <c r="K603" s="339">
        <v>0</v>
      </c>
      <c r="L603" s="340">
        <v>0</v>
      </c>
      <c r="M603" s="340">
        <v>0</v>
      </c>
      <c r="N603" s="340">
        <v>0</v>
      </c>
      <c r="O603" s="340">
        <v>0</v>
      </c>
      <c r="P603" s="144">
        <v>0</v>
      </c>
      <c r="Q603" s="341">
        <v>0</v>
      </c>
      <c r="R603" s="342">
        <v>0</v>
      </c>
      <c r="S603" s="340">
        <v>0</v>
      </c>
      <c r="T603" s="340">
        <v>0</v>
      </c>
      <c r="U603" s="340">
        <v>0</v>
      </c>
      <c r="V603" s="340">
        <v>0</v>
      </c>
      <c r="W603" s="340">
        <v>0</v>
      </c>
      <c r="X603" s="343">
        <v>0</v>
      </c>
      <c r="Y603" s="344">
        <f t="shared" si="50"/>
        <v>0</v>
      </c>
      <c r="Z603" s="12">
        <f t="shared" si="50"/>
        <v>0</v>
      </c>
      <c r="AA603" s="12">
        <f t="shared" si="50"/>
        <v>0</v>
      </c>
      <c r="AB603" s="12">
        <f t="shared" si="50"/>
        <v>0</v>
      </c>
      <c r="AC603" s="12">
        <f t="shared" si="50"/>
        <v>0</v>
      </c>
      <c r="AD603" s="15">
        <f t="shared" si="50"/>
        <v>0</v>
      </c>
      <c r="AE603" s="12">
        <f t="shared" si="50"/>
        <v>0</v>
      </c>
      <c r="AF603" s="12">
        <f t="shared" si="53"/>
        <v>0</v>
      </c>
      <c r="AG603" s="12">
        <f t="shared" si="53"/>
        <v>0</v>
      </c>
      <c r="AH603" s="12">
        <f t="shared" si="53"/>
        <v>0</v>
      </c>
      <c r="AI603" s="12">
        <f t="shared" si="53"/>
        <v>0</v>
      </c>
      <c r="AJ603" s="12">
        <f t="shared" si="53"/>
        <v>0</v>
      </c>
      <c r="AK603" s="15">
        <f t="shared" si="51"/>
        <v>0</v>
      </c>
      <c r="AL603" s="343">
        <f t="shared" si="51"/>
        <v>0</v>
      </c>
    </row>
    <row r="604" spans="1:38" s="185" customFormat="1" ht="12.75" customHeight="1" x14ac:dyDescent="0.25">
      <c r="A604" s="348">
        <v>1543</v>
      </c>
      <c r="B604" s="338">
        <v>596</v>
      </c>
      <c r="C604" s="239" t="s">
        <v>1744</v>
      </c>
      <c r="D604" s="247">
        <v>0</v>
      </c>
      <c r="E604" s="138">
        <v>0</v>
      </c>
      <c r="F604" s="138">
        <v>0</v>
      </c>
      <c r="G604" s="138">
        <v>0</v>
      </c>
      <c r="H604" s="138">
        <v>0</v>
      </c>
      <c r="I604" s="138">
        <v>0</v>
      </c>
      <c r="J604" s="339">
        <v>0</v>
      </c>
      <c r="K604" s="339">
        <v>0</v>
      </c>
      <c r="L604" s="340">
        <v>0</v>
      </c>
      <c r="M604" s="340">
        <v>0</v>
      </c>
      <c r="N604" s="340">
        <v>0</v>
      </c>
      <c r="O604" s="340">
        <v>0</v>
      </c>
      <c r="P604" s="144">
        <v>0</v>
      </c>
      <c r="Q604" s="341">
        <v>0</v>
      </c>
      <c r="R604" s="342">
        <v>0</v>
      </c>
      <c r="S604" s="340">
        <v>0</v>
      </c>
      <c r="T604" s="340">
        <v>0</v>
      </c>
      <c r="U604" s="340">
        <v>0</v>
      </c>
      <c r="V604" s="340">
        <v>0</v>
      </c>
      <c r="W604" s="340">
        <v>0</v>
      </c>
      <c r="X604" s="343">
        <v>0</v>
      </c>
      <c r="Y604" s="344">
        <f t="shared" si="50"/>
        <v>0</v>
      </c>
      <c r="Z604" s="12">
        <f t="shared" si="50"/>
        <v>0</v>
      </c>
      <c r="AA604" s="12">
        <f t="shared" si="50"/>
        <v>0</v>
      </c>
      <c r="AB604" s="12">
        <f t="shared" si="50"/>
        <v>0</v>
      </c>
      <c r="AC604" s="12">
        <f t="shared" si="50"/>
        <v>0</v>
      </c>
      <c r="AD604" s="15">
        <f t="shared" si="50"/>
        <v>0</v>
      </c>
      <c r="AE604" s="12">
        <f t="shared" si="50"/>
        <v>0</v>
      </c>
      <c r="AF604" s="12">
        <f t="shared" si="53"/>
        <v>0</v>
      </c>
      <c r="AG604" s="12">
        <f t="shared" si="53"/>
        <v>0</v>
      </c>
      <c r="AH604" s="12">
        <f t="shared" si="53"/>
        <v>0</v>
      </c>
      <c r="AI604" s="12">
        <f t="shared" si="53"/>
        <v>0</v>
      </c>
      <c r="AJ604" s="12">
        <f t="shared" si="53"/>
        <v>0</v>
      </c>
      <c r="AK604" s="15">
        <f t="shared" si="51"/>
        <v>0</v>
      </c>
      <c r="AL604" s="343">
        <f t="shared" si="51"/>
        <v>0</v>
      </c>
    </row>
    <row r="605" spans="1:38" s="185" customFormat="1" ht="12.75" customHeight="1" x14ac:dyDescent="0.25">
      <c r="A605" s="348">
        <v>1544</v>
      </c>
      <c r="B605" s="338">
        <v>597</v>
      </c>
      <c r="C605" s="239" t="s">
        <v>1745</v>
      </c>
      <c r="D605" s="247">
        <v>0</v>
      </c>
      <c r="E605" s="138">
        <v>0</v>
      </c>
      <c r="F605" s="138">
        <v>0</v>
      </c>
      <c r="G605" s="138">
        <v>0</v>
      </c>
      <c r="H605" s="138">
        <v>0</v>
      </c>
      <c r="I605" s="138">
        <v>0</v>
      </c>
      <c r="J605" s="339">
        <v>0</v>
      </c>
      <c r="K605" s="339">
        <v>0</v>
      </c>
      <c r="L605" s="340">
        <v>0</v>
      </c>
      <c r="M605" s="340">
        <v>0</v>
      </c>
      <c r="N605" s="340">
        <v>0</v>
      </c>
      <c r="O605" s="340">
        <v>0</v>
      </c>
      <c r="P605" s="144">
        <v>0</v>
      </c>
      <c r="Q605" s="341">
        <v>0</v>
      </c>
      <c r="R605" s="342">
        <v>0</v>
      </c>
      <c r="S605" s="340">
        <v>0</v>
      </c>
      <c r="T605" s="340">
        <v>0</v>
      </c>
      <c r="U605" s="340">
        <v>0</v>
      </c>
      <c r="V605" s="340">
        <v>0</v>
      </c>
      <c r="W605" s="340">
        <v>0</v>
      </c>
      <c r="X605" s="343">
        <v>0</v>
      </c>
      <c r="Y605" s="344">
        <f t="shared" si="50"/>
        <v>0</v>
      </c>
      <c r="Z605" s="12">
        <f t="shared" si="50"/>
        <v>0</v>
      </c>
      <c r="AA605" s="12">
        <f t="shared" si="50"/>
        <v>0</v>
      </c>
      <c r="AB605" s="12">
        <f t="shared" si="50"/>
        <v>0</v>
      </c>
      <c r="AC605" s="12">
        <f t="shared" si="50"/>
        <v>0</v>
      </c>
      <c r="AD605" s="15">
        <f t="shared" si="50"/>
        <v>0</v>
      </c>
      <c r="AE605" s="12">
        <f t="shared" si="50"/>
        <v>0</v>
      </c>
      <c r="AF605" s="12">
        <f t="shared" si="53"/>
        <v>0</v>
      </c>
      <c r="AG605" s="12">
        <f t="shared" si="53"/>
        <v>0</v>
      </c>
      <c r="AH605" s="12">
        <f t="shared" si="53"/>
        <v>0</v>
      </c>
      <c r="AI605" s="12">
        <f t="shared" si="53"/>
        <v>0</v>
      </c>
      <c r="AJ605" s="12">
        <f t="shared" si="53"/>
        <v>0</v>
      </c>
      <c r="AK605" s="15">
        <f t="shared" si="51"/>
        <v>0</v>
      </c>
      <c r="AL605" s="343">
        <f t="shared" si="51"/>
        <v>0</v>
      </c>
    </row>
    <row r="606" spans="1:38" s="185" customFormat="1" ht="12.75" customHeight="1" x14ac:dyDescent="0.25">
      <c r="A606" s="348">
        <v>1546</v>
      </c>
      <c r="B606" s="338">
        <v>598</v>
      </c>
      <c r="C606" s="239" t="s">
        <v>1746</v>
      </c>
      <c r="D606" s="247">
        <v>0</v>
      </c>
      <c r="E606" s="138">
        <v>0</v>
      </c>
      <c r="F606" s="138">
        <v>0</v>
      </c>
      <c r="G606" s="138">
        <v>0</v>
      </c>
      <c r="H606" s="138">
        <v>0</v>
      </c>
      <c r="I606" s="138">
        <v>0</v>
      </c>
      <c r="J606" s="339">
        <v>0</v>
      </c>
      <c r="K606" s="339">
        <v>0</v>
      </c>
      <c r="L606" s="340">
        <v>0</v>
      </c>
      <c r="M606" s="340">
        <v>0</v>
      </c>
      <c r="N606" s="340">
        <v>0</v>
      </c>
      <c r="O606" s="340">
        <v>0</v>
      </c>
      <c r="P606" s="144">
        <v>0</v>
      </c>
      <c r="Q606" s="341">
        <v>0</v>
      </c>
      <c r="R606" s="342">
        <v>0</v>
      </c>
      <c r="S606" s="340">
        <v>0</v>
      </c>
      <c r="T606" s="340">
        <v>0</v>
      </c>
      <c r="U606" s="340">
        <v>0</v>
      </c>
      <c r="V606" s="340">
        <v>0</v>
      </c>
      <c r="W606" s="340">
        <v>0</v>
      </c>
      <c r="X606" s="343">
        <v>0</v>
      </c>
      <c r="Y606" s="344">
        <f t="shared" si="50"/>
        <v>0</v>
      </c>
      <c r="Z606" s="12">
        <f t="shared" si="50"/>
        <v>0</v>
      </c>
      <c r="AA606" s="12">
        <f t="shared" si="50"/>
        <v>0</v>
      </c>
      <c r="AB606" s="12">
        <f t="shared" si="50"/>
        <v>0</v>
      </c>
      <c r="AC606" s="12">
        <f t="shared" si="50"/>
        <v>0</v>
      </c>
      <c r="AD606" s="15">
        <f t="shared" si="50"/>
        <v>0</v>
      </c>
      <c r="AE606" s="12">
        <f t="shared" si="50"/>
        <v>0</v>
      </c>
      <c r="AF606" s="12">
        <f t="shared" si="53"/>
        <v>0</v>
      </c>
      <c r="AG606" s="12">
        <f t="shared" si="53"/>
        <v>0</v>
      </c>
      <c r="AH606" s="12">
        <f t="shared" si="53"/>
        <v>0</v>
      </c>
      <c r="AI606" s="12">
        <f t="shared" si="53"/>
        <v>0</v>
      </c>
      <c r="AJ606" s="12">
        <f t="shared" si="53"/>
        <v>0</v>
      </c>
      <c r="AK606" s="15">
        <f t="shared" si="51"/>
        <v>0</v>
      </c>
      <c r="AL606" s="343">
        <f t="shared" si="51"/>
        <v>0</v>
      </c>
    </row>
    <row r="607" spans="1:38" s="185" customFormat="1" ht="12.75" customHeight="1" x14ac:dyDescent="0.25">
      <c r="A607" s="348">
        <v>1545</v>
      </c>
      <c r="B607" s="338">
        <v>599</v>
      </c>
      <c r="C607" s="239" t="s">
        <v>1747</v>
      </c>
      <c r="D607" s="247">
        <v>0</v>
      </c>
      <c r="E607" s="138">
        <v>0</v>
      </c>
      <c r="F607" s="138">
        <v>0</v>
      </c>
      <c r="G607" s="138">
        <v>0</v>
      </c>
      <c r="H607" s="138">
        <v>0</v>
      </c>
      <c r="I607" s="138">
        <v>0</v>
      </c>
      <c r="J607" s="339">
        <v>0</v>
      </c>
      <c r="K607" s="339">
        <v>0</v>
      </c>
      <c r="L607" s="340">
        <v>0</v>
      </c>
      <c r="M607" s="340">
        <v>0</v>
      </c>
      <c r="N607" s="340">
        <v>0</v>
      </c>
      <c r="O607" s="340">
        <v>0</v>
      </c>
      <c r="P607" s="144">
        <v>0</v>
      </c>
      <c r="Q607" s="341">
        <v>0</v>
      </c>
      <c r="R607" s="342">
        <v>0</v>
      </c>
      <c r="S607" s="340">
        <v>0</v>
      </c>
      <c r="T607" s="340">
        <v>0</v>
      </c>
      <c r="U607" s="340">
        <v>0</v>
      </c>
      <c r="V607" s="340">
        <v>0</v>
      </c>
      <c r="W607" s="340">
        <v>0</v>
      </c>
      <c r="X607" s="343">
        <v>0</v>
      </c>
      <c r="Y607" s="344">
        <f t="shared" si="50"/>
        <v>0</v>
      </c>
      <c r="Z607" s="12">
        <f t="shared" si="50"/>
        <v>0</v>
      </c>
      <c r="AA607" s="12">
        <f t="shared" si="50"/>
        <v>0</v>
      </c>
      <c r="AB607" s="12">
        <f t="shared" si="50"/>
        <v>0</v>
      </c>
      <c r="AC607" s="12">
        <f t="shared" si="50"/>
        <v>0</v>
      </c>
      <c r="AD607" s="15">
        <f t="shared" si="50"/>
        <v>0</v>
      </c>
      <c r="AE607" s="12">
        <f t="shared" si="50"/>
        <v>0</v>
      </c>
      <c r="AF607" s="12">
        <f t="shared" si="53"/>
        <v>0</v>
      </c>
      <c r="AG607" s="12">
        <f t="shared" si="53"/>
        <v>0</v>
      </c>
      <c r="AH607" s="12">
        <f t="shared" si="53"/>
        <v>0</v>
      </c>
      <c r="AI607" s="12">
        <f t="shared" si="53"/>
        <v>0</v>
      </c>
      <c r="AJ607" s="12">
        <f t="shared" si="53"/>
        <v>0</v>
      </c>
      <c r="AK607" s="15">
        <f t="shared" si="51"/>
        <v>0</v>
      </c>
      <c r="AL607" s="343">
        <f t="shared" si="51"/>
        <v>0</v>
      </c>
    </row>
    <row r="608" spans="1:38" s="185" customFormat="1" ht="12.75" customHeight="1" x14ac:dyDescent="0.25">
      <c r="A608" s="348">
        <v>1547</v>
      </c>
      <c r="B608" s="338">
        <v>600</v>
      </c>
      <c r="C608" s="239" t="s">
        <v>1748</v>
      </c>
      <c r="D608" s="247">
        <v>0</v>
      </c>
      <c r="E608" s="138">
        <v>0</v>
      </c>
      <c r="F608" s="138">
        <v>0</v>
      </c>
      <c r="G608" s="138">
        <v>0</v>
      </c>
      <c r="H608" s="138">
        <v>0</v>
      </c>
      <c r="I608" s="138">
        <v>0</v>
      </c>
      <c r="J608" s="339">
        <v>0</v>
      </c>
      <c r="K608" s="339">
        <v>0</v>
      </c>
      <c r="L608" s="340">
        <v>0</v>
      </c>
      <c r="M608" s="340">
        <v>0</v>
      </c>
      <c r="N608" s="340">
        <v>0</v>
      </c>
      <c r="O608" s="340">
        <v>0</v>
      </c>
      <c r="P608" s="144">
        <v>0</v>
      </c>
      <c r="Q608" s="341">
        <v>0</v>
      </c>
      <c r="R608" s="342">
        <v>0</v>
      </c>
      <c r="S608" s="340">
        <v>0</v>
      </c>
      <c r="T608" s="340">
        <v>0</v>
      </c>
      <c r="U608" s="340">
        <v>0</v>
      </c>
      <c r="V608" s="340">
        <v>0</v>
      </c>
      <c r="W608" s="340">
        <v>0</v>
      </c>
      <c r="X608" s="343">
        <v>0</v>
      </c>
      <c r="Y608" s="344">
        <f t="shared" si="50"/>
        <v>0</v>
      </c>
      <c r="Z608" s="12">
        <f t="shared" si="50"/>
        <v>0</v>
      </c>
      <c r="AA608" s="12">
        <f t="shared" si="50"/>
        <v>0</v>
      </c>
      <c r="AB608" s="12">
        <f t="shared" si="50"/>
        <v>0</v>
      </c>
      <c r="AC608" s="12">
        <f t="shared" si="50"/>
        <v>0</v>
      </c>
      <c r="AD608" s="15">
        <f t="shared" si="50"/>
        <v>0</v>
      </c>
      <c r="AE608" s="12">
        <f t="shared" si="50"/>
        <v>0</v>
      </c>
      <c r="AF608" s="12">
        <f t="shared" si="53"/>
        <v>0</v>
      </c>
      <c r="AG608" s="12">
        <f t="shared" si="53"/>
        <v>0</v>
      </c>
      <c r="AH608" s="12">
        <f t="shared" si="53"/>
        <v>0</v>
      </c>
      <c r="AI608" s="12">
        <f t="shared" si="53"/>
        <v>0</v>
      </c>
      <c r="AJ608" s="12">
        <f t="shared" si="53"/>
        <v>0</v>
      </c>
      <c r="AK608" s="15">
        <f t="shared" si="51"/>
        <v>0</v>
      </c>
      <c r="AL608" s="343">
        <f t="shared" si="51"/>
        <v>0</v>
      </c>
    </row>
    <row r="609" spans="1:38" s="185" customFormat="1" ht="12.75" customHeight="1" x14ac:dyDescent="0.25">
      <c r="A609" s="337"/>
      <c r="B609" s="338">
        <v>601</v>
      </c>
      <c r="C609" s="239"/>
      <c r="D609" s="240"/>
      <c r="E609" s="138"/>
      <c r="F609" s="138"/>
      <c r="G609" s="138"/>
      <c r="H609" s="138"/>
      <c r="I609" s="138"/>
      <c r="J609" s="339"/>
      <c r="K609" s="339">
        <v>0</v>
      </c>
      <c r="L609" s="340"/>
      <c r="M609" s="340"/>
      <c r="N609" s="340"/>
      <c r="O609" s="340"/>
      <c r="P609" s="144">
        <v>0</v>
      </c>
      <c r="Q609" s="341"/>
      <c r="R609" s="342">
        <v>0</v>
      </c>
      <c r="S609" s="340"/>
      <c r="T609" s="340"/>
      <c r="U609" s="340"/>
      <c r="V609" s="340"/>
      <c r="W609" s="340">
        <v>0</v>
      </c>
      <c r="X609" s="343"/>
      <c r="Y609" s="344">
        <f t="shared" si="50"/>
        <v>0</v>
      </c>
      <c r="Z609" s="12"/>
      <c r="AA609" s="12"/>
      <c r="AB609" s="12"/>
      <c r="AC609" s="12"/>
      <c r="AD609" s="15">
        <f t="shared" si="50"/>
        <v>0</v>
      </c>
      <c r="AE609" s="12"/>
      <c r="AF609" s="12"/>
      <c r="AG609" s="12"/>
      <c r="AH609" s="12"/>
      <c r="AI609" s="12"/>
      <c r="AJ609" s="12"/>
      <c r="AK609" s="15">
        <f t="shared" si="51"/>
        <v>0</v>
      </c>
      <c r="AL609" s="343"/>
    </row>
    <row r="610" spans="1:38" s="185" customFormat="1" ht="12.75" customHeight="1" x14ac:dyDescent="0.25">
      <c r="A610" s="337"/>
      <c r="B610" s="338">
        <v>602</v>
      </c>
      <c r="C610" s="246" t="s">
        <v>1749</v>
      </c>
      <c r="D610" s="247">
        <v>2473.5</v>
      </c>
      <c r="E610" s="144">
        <v>774.4</v>
      </c>
      <c r="F610" s="144">
        <v>811.1</v>
      </c>
      <c r="G610" s="144">
        <v>0</v>
      </c>
      <c r="H610" s="144">
        <v>675.1</v>
      </c>
      <c r="I610" s="144">
        <v>0</v>
      </c>
      <c r="J610" s="345">
        <v>212.9</v>
      </c>
      <c r="K610" s="345">
        <v>2473.5</v>
      </c>
      <c r="L610" s="144">
        <v>774.4</v>
      </c>
      <c r="M610" s="144">
        <v>811.1</v>
      </c>
      <c r="N610" s="144">
        <v>0</v>
      </c>
      <c r="O610" s="144">
        <v>675.1</v>
      </c>
      <c r="P610" s="144">
        <v>0</v>
      </c>
      <c r="Q610" s="248">
        <v>212.9</v>
      </c>
      <c r="R610" s="342">
        <v>1765.3778</v>
      </c>
      <c r="S610" s="144">
        <v>717.62879999999996</v>
      </c>
      <c r="T610" s="144">
        <v>620.13400000000001</v>
      </c>
      <c r="U610" s="144">
        <v>0</v>
      </c>
      <c r="V610" s="144">
        <v>278.90699999999998</v>
      </c>
      <c r="W610" s="144">
        <v>0</v>
      </c>
      <c r="X610" s="248">
        <v>148.708</v>
      </c>
      <c r="Y610" s="344">
        <f t="shared" si="50"/>
        <v>-708.12220000000002</v>
      </c>
      <c r="Z610" s="15">
        <f t="shared" si="50"/>
        <v>-56.771200000000022</v>
      </c>
      <c r="AA610" s="15">
        <f t="shared" si="50"/>
        <v>-190.96600000000001</v>
      </c>
      <c r="AB610" s="15">
        <f t="shared" si="50"/>
        <v>0</v>
      </c>
      <c r="AC610" s="15">
        <f t="shared" si="50"/>
        <v>-396.19300000000004</v>
      </c>
      <c r="AD610" s="15">
        <f t="shared" si="50"/>
        <v>0</v>
      </c>
      <c r="AE610" s="15">
        <f t="shared" si="50"/>
        <v>-64.192000000000007</v>
      </c>
      <c r="AF610" s="15">
        <f t="shared" ref="AF610:AL638" si="54">IF(K610=0,0,R610/K610*100)</f>
        <v>71.3716515059632</v>
      </c>
      <c r="AG610" s="15">
        <f t="shared" si="54"/>
        <v>92.669008264462803</v>
      </c>
      <c r="AH610" s="15">
        <f t="shared" si="54"/>
        <v>76.45592405375416</v>
      </c>
      <c r="AI610" s="15">
        <f t="shared" si="54"/>
        <v>0</v>
      </c>
      <c r="AJ610" s="15">
        <f t="shared" si="54"/>
        <v>41.313435046659755</v>
      </c>
      <c r="AK610" s="15">
        <f t="shared" si="51"/>
        <v>0</v>
      </c>
      <c r="AL610" s="346">
        <f t="shared" si="51"/>
        <v>69.848755284170977</v>
      </c>
    </row>
    <row r="611" spans="1:38" s="347" customFormat="1" ht="12.75" customHeight="1" x14ac:dyDescent="0.2">
      <c r="A611" s="337"/>
      <c r="B611" s="338">
        <v>603</v>
      </c>
      <c r="C611" s="246" t="s">
        <v>1265</v>
      </c>
      <c r="D611" s="247">
        <v>2473.5</v>
      </c>
      <c r="E611" s="144">
        <v>774.4</v>
      </c>
      <c r="F611" s="144">
        <v>811.1</v>
      </c>
      <c r="G611" s="144">
        <v>0</v>
      </c>
      <c r="H611" s="144">
        <v>675.1</v>
      </c>
      <c r="I611" s="144">
        <v>0</v>
      </c>
      <c r="J611" s="345">
        <v>212.9</v>
      </c>
      <c r="K611" s="345">
        <v>2473.5</v>
      </c>
      <c r="L611" s="144">
        <v>774.4</v>
      </c>
      <c r="M611" s="144">
        <v>811.1</v>
      </c>
      <c r="N611" s="144">
        <v>0</v>
      </c>
      <c r="O611" s="144">
        <v>675.1</v>
      </c>
      <c r="P611" s="144">
        <v>0</v>
      </c>
      <c r="Q611" s="248">
        <v>212.9</v>
      </c>
      <c r="R611" s="342">
        <v>1765.3778</v>
      </c>
      <c r="S611" s="144">
        <v>717.62879999999996</v>
      </c>
      <c r="T611" s="144">
        <v>620.13400000000001</v>
      </c>
      <c r="U611" s="144">
        <v>0</v>
      </c>
      <c r="V611" s="144">
        <v>278.90699999999998</v>
      </c>
      <c r="W611" s="144">
        <v>0</v>
      </c>
      <c r="X611" s="248">
        <v>148.708</v>
      </c>
      <c r="Y611" s="344">
        <f t="shared" si="50"/>
        <v>-708.12220000000002</v>
      </c>
      <c r="Z611" s="15">
        <f t="shared" si="50"/>
        <v>-56.771200000000022</v>
      </c>
      <c r="AA611" s="15">
        <f t="shared" si="50"/>
        <v>-190.96600000000001</v>
      </c>
      <c r="AB611" s="15">
        <f t="shared" si="50"/>
        <v>0</v>
      </c>
      <c r="AC611" s="15">
        <f t="shared" si="50"/>
        <v>-396.19300000000004</v>
      </c>
      <c r="AD611" s="15">
        <f t="shared" si="50"/>
        <v>0</v>
      </c>
      <c r="AE611" s="15">
        <f t="shared" si="50"/>
        <v>-64.192000000000007</v>
      </c>
      <c r="AF611" s="15">
        <f t="shared" si="54"/>
        <v>71.3716515059632</v>
      </c>
      <c r="AG611" s="15">
        <f t="shared" si="54"/>
        <v>92.669008264462803</v>
      </c>
      <c r="AH611" s="15">
        <f t="shared" si="54"/>
        <v>76.45592405375416</v>
      </c>
      <c r="AI611" s="15">
        <f t="shared" si="54"/>
        <v>0</v>
      </c>
      <c r="AJ611" s="15">
        <f t="shared" si="54"/>
        <v>41.313435046659755</v>
      </c>
      <c r="AK611" s="15">
        <f t="shared" si="51"/>
        <v>0</v>
      </c>
      <c r="AL611" s="346">
        <f t="shared" si="51"/>
        <v>69.848755284170977</v>
      </c>
    </row>
    <row r="612" spans="1:38" s="347" customFormat="1" ht="12.75" customHeight="1" x14ac:dyDescent="0.2">
      <c r="A612" s="337"/>
      <c r="B612" s="338">
        <v>604</v>
      </c>
      <c r="C612" s="246" t="s">
        <v>1266</v>
      </c>
      <c r="D612" s="247">
        <v>0</v>
      </c>
      <c r="E612" s="144">
        <v>0</v>
      </c>
      <c r="F612" s="144">
        <v>0</v>
      </c>
      <c r="G612" s="144">
        <v>0</v>
      </c>
      <c r="H612" s="144">
        <v>0</v>
      </c>
      <c r="I612" s="144">
        <v>0</v>
      </c>
      <c r="J612" s="345">
        <v>0</v>
      </c>
      <c r="K612" s="345">
        <v>0</v>
      </c>
      <c r="L612" s="144">
        <v>0</v>
      </c>
      <c r="M612" s="144">
        <v>0</v>
      </c>
      <c r="N612" s="144">
        <v>0</v>
      </c>
      <c r="O612" s="144">
        <v>0</v>
      </c>
      <c r="P612" s="144">
        <v>0</v>
      </c>
      <c r="Q612" s="248">
        <v>0</v>
      </c>
      <c r="R612" s="342">
        <v>0</v>
      </c>
      <c r="S612" s="144">
        <v>0</v>
      </c>
      <c r="T612" s="144">
        <v>0</v>
      </c>
      <c r="U612" s="144">
        <v>0</v>
      </c>
      <c r="V612" s="144">
        <v>0</v>
      </c>
      <c r="W612" s="144">
        <v>0</v>
      </c>
      <c r="X612" s="248">
        <v>0</v>
      </c>
      <c r="Y612" s="344">
        <f t="shared" si="50"/>
        <v>0</v>
      </c>
      <c r="Z612" s="15">
        <f t="shared" si="50"/>
        <v>0</v>
      </c>
      <c r="AA612" s="15">
        <f t="shared" si="50"/>
        <v>0</v>
      </c>
      <c r="AB612" s="15">
        <f t="shared" si="50"/>
        <v>0</v>
      </c>
      <c r="AC612" s="15">
        <f t="shared" si="50"/>
        <v>0</v>
      </c>
      <c r="AD612" s="15">
        <f t="shared" si="50"/>
        <v>0</v>
      </c>
      <c r="AE612" s="15">
        <f t="shared" si="50"/>
        <v>0</v>
      </c>
      <c r="AF612" s="15">
        <f t="shared" si="54"/>
        <v>0</v>
      </c>
      <c r="AG612" s="15">
        <f t="shared" si="54"/>
        <v>0</v>
      </c>
      <c r="AH612" s="15">
        <f t="shared" si="54"/>
        <v>0</v>
      </c>
      <c r="AI612" s="15">
        <f t="shared" si="54"/>
        <v>0</v>
      </c>
      <c r="AJ612" s="15">
        <f t="shared" si="54"/>
        <v>0</v>
      </c>
      <c r="AK612" s="15">
        <f t="shared" si="51"/>
        <v>0</v>
      </c>
      <c r="AL612" s="346">
        <f t="shared" si="51"/>
        <v>0</v>
      </c>
    </row>
    <row r="613" spans="1:38" s="185" customFormat="1" ht="12.75" customHeight="1" x14ac:dyDescent="0.25">
      <c r="A613" s="348">
        <v>1548</v>
      </c>
      <c r="B613" s="338">
        <v>605</v>
      </c>
      <c r="C613" s="239" t="s">
        <v>1291</v>
      </c>
      <c r="D613" s="247">
        <v>2473.5</v>
      </c>
      <c r="E613" s="138">
        <v>774.4</v>
      </c>
      <c r="F613" s="138">
        <v>811.1</v>
      </c>
      <c r="G613" s="138">
        <v>0</v>
      </c>
      <c r="H613" s="138">
        <v>675.1</v>
      </c>
      <c r="I613" s="138">
        <v>0</v>
      </c>
      <c r="J613" s="339">
        <v>212.9</v>
      </c>
      <c r="K613" s="339">
        <v>2473.5</v>
      </c>
      <c r="L613" s="340">
        <v>774.4</v>
      </c>
      <c r="M613" s="340">
        <v>811.1</v>
      </c>
      <c r="N613" s="340">
        <v>0</v>
      </c>
      <c r="O613" s="340">
        <v>675.1</v>
      </c>
      <c r="P613" s="144">
        <v>0</v>
      </c>
      <c r="Q613" s="341">
        <v>212.9</v>
      </c>
      <c r="R613" s="342">
        <v>1765.3778</v>
      </c>
      <c r="S613" s="340">
        <v>717.62879999999996</v>
      </c>
      <c r="T613" s="340">
        <v>620.13400000000001</v>
      </c>
      <c r="U613" s="340">
        <v>0</v>
      </c>
      <c r="V613" s="340">
        <v>278.90699999999998</v>
      </c>
      <c r="W613" s="340">
        <v>0</v>
      </c>
      <c r="X613" s="343">
        <v>148.708</v>
      </c>
      <c r="Y613" s="344">
        <f t="shared" si="50"/>
        <v>-708.12220000000002</v>
      </c>
      <c r="Z613" s="12">
        <f t="shared" si="50"/>
        <v>-56.771200000000022</v>
      </c>
      <c r="AA613" s="12">
        <f t="shared" si="50"/>
        <v>-190.96600000000001</v>
      </c>
      <c r="AB613" s="12">
        <f t="shared" si="50"/>
        <v>0</v>
      </c>
      <c r="AC613" s="12">
        <f t="shared" si="50"/>
        <v>-396.19300000000004</v>
      </c>
      <c r="AD613" s="15">
        <f t="shared" si="50"/>
        <v>0</v>
      </c>
      <c r="AE613" s="12">
        <f t="shared" si="50"/>
        <v>-64.192000000000007</v>
      </c>
      <c r="AF613" s="12">
        <f t="shared" si="54"/>
        <v>71.3716515059632</v>
      </c>
      <c r="AG613" s="12">
        <f t="shared" si="54"/>
        <v>92.669008264462803</v>
      </c>
      <c r="AH613" s="12">
        <f t="shared" si="54"/>
        <v>76.45592405375416</v>
      </c>
      <c r="AI613" s="12">
        <f t="shared" si="54"/>
        <v>0</v>
      </c>
      <c r="AJ613" s="12">
        <f t="shared" si="54"/>
        <v>41.313435046659755</v>
      </c>
      <c r="AK613" s="15">
        <f t="shared" si="51"/>
        <v>0</v>
      </c>
      <c r="AL613" s="343">
        <f t="shared" si="51"/>
        <v>69.848755284170977</v>
      </c>
    </row>
    <row r="614" spans="1:38" s="185" customFormat="1" ht="12.75" customHeight="1" x14ac:dyDescent="0.25">
      <c r="A614" s="348">
        <v>1549</v>
      </c>
      <c r="B614" s="338">
        <v>606</v>
      </c>
      <c r="C614" s="239" t="s">
        <v>1750</v>
      </c>
      <c r="D614" s="247">
        <v>0</v>
      </c>
      <c r="E614" s="138">
        <v>0</v>
      </c>
      <c r="F614" s="138">
        <v>0</v>
      </c>
      <c r="G614" s="138">
        <v>0</v>
      </c>
      <c r="H614" s="138">
        <v>0</v>
      </c>
      <c r="I614" s="138">
        <v>0</v>
      </c>
      <c r="J614" s="339">
        <v>0</v>
      </c>
      <c r="K614" s="339">
        <v>0</v>
      </c>
      <c r="L614" s="340">
        <v>0</v>
      </c>
      <c r="M614" s="340">
        <v>0</v>
      </c>
      <c r="N614" s="340">
        <v>0</v>
      </c>
      <c r="O614" s="340">
        <v>0</v>
      </c>
      <c r="P614" s="144">
        <v>0</v>
      </c>
      <c r="Q614" s="341">
        <v>0</v>
      </c>
      <c r="R614" s="342">
        <v>0</v>
      </c>
      <c r="S614" s="340">
        <v>0</v>
      </c>
      <c r="T614" s="340">
        <v>0</v>
      </c>
      <c r="U614" s="340">
        <v>0</v>
      </c>
      <c r="V614" s="340">
        <v>0</v>
      </c>
      <c r="W614" s="340">
        <v>0</v>
      </c>
      <c r="X614" s="343">
        <v>0</v>
      </c>
      <c r="Y614" s="344">
        <f t="shared" si="50"/>
        <v>0</v>
      </c>
      <c r="Z614" s="12">
        <f t="shared" si="50"/>
        <v>0</v>
      </c>
      <c r="AA614" s="12">
        <f t="shared" si="50"/>
        <v>0</v>
      </c>
      <c r="AB614" s="12">
        <f t="shared" si="50"/>
        <v>0</v>
      </c>
      <c r="AC614" s="12">
        <f t="shared" si="50"/>
        <v>0</v>
      </c>
      <c r="AD614" s="15">
        <f t="shared" si="50"/>
        <v>0</v>
      </c>
      <c r="AE614" s="12">
        <f t="shared" si="50"/>
        <v>0</v>
      </c>
      <c r="AF614" s="12">
        <f t="shared" si="54"/>
        <v>0</v>
      </c>
      <c r="AG614" s="12">
        <f t="shared" si="54"/>
        <v>0</v>
      </c>
      <c r="AH614" s="12">
        <f t="shared" si="54"/>
        <v>0</v>
      </c>
      <c r="AI614" s="12">
        <f t="shared" si="54"/>
        <v>0</v>
      </c>
      <c r="AJ614" s="12">
        <f t="shared" si="54"/>
        <v>0</v>
      </c>
      <c r="AK614" s="15">
        <f t="shared" si="51"/>
        <v>0</v>
      </c>
      <c r="AL614" s="343">
        <f t="shared" si="51"/>
        <v>0</v>
      </c>
    </row>
    <row r="615" spans="1:38" s="185" customFormat="1" ht="12.75" customHeight="1" x14ac:dyDescent="0.25">
      <c r="A615" s="348">
        <v>1550</v>
      </c>
      <c r="B615" s="338">
        <v>607</v>
      </c>
      <c r="C615" s="239" t="s">
        <v>1751</v>
      </c>
      <c r="D615" s="247">
        <v>0</v>
      </c>
      <c r="E615" s="138">
        <v>0</v>
      </c>
      <c r="F615" s="138">
        <v>0</v>
      </c>
      <c r="G615" s="138">
        <v>0</v>
      </c>
      <c r="H615" s="138">
        <v>0</v>
      </c>
      <c r="I615" s="138">
        <v>0</v>
      </c>
      <c r="J615" s="339">
        <v>0</v>
      </c>
      <c r="K615" s="339">
        <v>0</v>
      </c>
      <c r="L615" s="340">
        <v>0</v>
      </c>
      <c r="M615" s="340">
        <v>0</v>
      </c>
      <c r="N615" s="340">
        <v>0</v>
      </c>
      <c r="O615" s="340">
        <v>0</v>
      </c>
      <c r="P615" s="144">
        <v>0</v>
      </c>
      <c r="Q615" s="341">
        <v>0</v>
      </c>
      <c r="R615" s="342">
        <v>0</v>
      </c>
      <c r="S615" s="340">
        <v>0</v>
      </c>
      <c r="T615" s="340">
        <v>0</v>
      </c>
      <c r="U615" s="340">
        <v>0</v>
      </c>
      <c r="V615" s="340">
        <v>0</v>
      </c>
      <c r="W615" s="340">
        <v>0</v>
      </c>
      <c r="X615" s="343">
        <v>0</v>
      </c>
      <c r="Y615" s="344">
        <f t="shared" si="50"/>
        <v>0</v>
      </c>
      <c r="Z615" s="12">
        <f t="shared" si="50"/>
        <v>0</v>
      </c>
      <c r="AA615" s="12">
        <f t="shared" si="50"/>
        <v>0</v>
      </c>
      <c r="AB615" s="12">
        <f t="shared" si="50"/>
        <v>0</v>
      </c>
      <c r="AC615" s="12">
        <f t="shared" si="50"/>
        <v>0</v>
      </c>
      <c r="AD615" s="15">
        <f t="shared" si="50"/>
        <v>0</v>
      </c>
      <c r="AE615" s="12">
        <f t="shared" si="50"/>
        <v>0</v>
      </c>
      <c r="AF615" s="12">
        <f t="shared" si="54"/>
        <v>0</v>
      </c>
      <c r="AG615" s="12">
        <f t="shared" si="54"/>
        <v>0</v>
      </c>
      <c r="AH615" s="12">
        <f t="shared" si="54"/>
        <v>0</v>
      </c>
      <c r="AI615" s="12">
        <f t="shared" si="54"/>
        <v>0</v>
      </c>
      <c r="AJ615" s="12">
        <f t="shared" si="54"/>
        <v>0</v>
      </c>
      <c r="AK615" s="15">
        <f t="shared" si="51"/>
        <v>0</v>
      </c>
      <c r="AL615" s="343">
        <f t="shared" si="51"/>
        <v>0</v>
      </c>
    </row>
    <row r="616" spans="1:38" s="185" customFormat="1" ht="12.75" customHeight="1" x14ac:dyDescent="0.25">
      <c r="A616" s="348">
        <v>1551</v>
      </c>
      <c r="B616" s="338">
        <v>608</v>
      </c>
      <c r="C616" s="239" t="s">
        <v>1752</v>
      </c>
      <c r="D616" s="247">
        <v>0</v>
      </c>
      <c r="E616" s="138">
        <v>0</v>
      </c>
      <c r="F616" s="138">
        <v>0</v>
      </c>
      <c r="G616" s="138">
        <v>0</v>
      </c>
      <c r="H616" s="138">
        <v>0</v>
      </c>
      <c r="I616" s="138">
        <v>0</v>
      </c>
      <c r="J616" s="339">
        <v>0</v>
      </c>
      <c r="K616" s="339">
        <v>0</v>
      </c>
      <c r="L616" s="340">
        <v>0</v>
      </c>
      <c r="M616" s="340">
        <v>0</v>
      </c>
      <c r="N616" s="340">
        <v>0</v>
      </c>
      <c r="O616" s="340">
        <v>0</v>
      </c>
      <c r="P616" s="144">
        <v>0</v>
      </c>
      <c r="Q616" s="341">
        <v>0</v>
      </c>
      <c r="R616" s="342">
        <v>0</v>
      </c>
      <c r="S616" s="340">
        <v>0</v>
      </c>
      <c r="T616" s="340">
        <v>0</v>
      </c>
      <c r="U616" s="340">
        <v>0</v>
      </c>
      <c r="V616" s="340">
        <v>0</v>
      </c>
      <c r="W616" s="340">
        <v>0</v>
      </c>
      <c r="X616" s="343">
        <v>0</v>
      </c>
      <c r="Y616" s="344">
        <f t="shared" si="50"/>
        <v>0</v>
      </c>
      <c r="Z616" s="12">
        <f t="shared" si="50"/>
        <v>0</v>
      </c>
      <c r="AA616" s="12">
        <f t="shared" si="50"/>
        <v>0</v>
      </c>
      <c r="AB616" s="12">
        <f t="shared" si="50"/>
        <v>0</v>
      </c>
      <c r="AC616" s="12">
        <f t="shared" si="50"/>
        <v>0</v>
      </c>
      <c r="AD616" s="15">
        <f t="shared" si="50"/>
        <v>0</v>
      </c>
      <c r="AE616" s="12">
        <f t="shared" si="50"/>
        <v>0</v>
      </c>
      <c r="AF616" s="12">
        <f t="shared" si="54"/>
        <v>0</v>
      </c>
      <c r="AG616" s="12">
        <f t="shared" si="54"/>
        <v>0</v>
      </c>
      <c r="AH616" s="12">
        <f t="shared" si="54"/>
        <v>0</v>
      </c>
      <c r="AI616" s="12">
        <f t="shared" si="54"/>
        <v>0</v>
      </c>
      <c r="AJ616" s="12">
        <f t="shared" si="54"/>
        <v>0</v>
      </c>
      <c r="AK616" s="15">
        <f t="shared" si="51"/>
        <v>0</v>
      </c>
      <c r="AL616" s="343">
        <f t="shared" si="51"/>
        <v>0</v>
      </c>
    </row>
    <row r="617" spans="1:38" s="185" customFormat="1" ht="12.75" customHeight="1" x14ac:dyDescent="0.25">
      <c r="A617" s="348">
        <v>1552</v>
      </c>
      <c r="B617" s="338">
        <v>609</v>
      </c>
      <c r="C617" s="239" t="s">
        <v>1753</v>
      </c>
      <c r="D617" s="247">
        <v>0</v>
      </c>
      <c r="E617" s="138">
        <v>0</v>
      </c>
      <c r="F617" s="138">
        <v>0</v>
      </c>
      <c r="G617" s="138">
        <v>0</v>
      </c>
      <c r="H617" s="138">
        <v>0</v>
      </c>
      <c r="I617" s="138">
        <v>0</v>
      </c>
      <c r="J617" s="339">
        <v>0</v>
      </c>
      <c r="K617" s="339">
        <v>0</v>
      </c>
      <c r="L617" s="340">
        <v>0</v>
      </c>
      <c r="M617" s="340">
        <v>0</v>
      </c>
      <c r="N617" s="340">
        <v>0</v>
      </c>
      <c r="O617" s="340">
        <v>0</v>
      </c>
      <c r="P617" s="144">
        <v>0</v>
      </c>
      <c r="Q617" s="341">
        <v>0</v>
      </c>
      <c r="R617" s="342">
        <v>0</v>
      </c>
      <c r="S617" s="340">
        <v>0</v>
      </c>
      <c r="T617" s="340">
        <v>0</v>
      </c>
      <c r="U617" s="340">
        <v>0</v>
      </c>
      <c r="V617" s="340">
        <v>0</v>
      </c>
      <c r="W617" s="340">
        <v>0</v>
      </c>
      <c r="X617" s="343">
        <v>0</v>
      </c>
      <c r="Y617" s="344">
        <f t="shared" si="50"/>
        <v>0</v>
      </c>
      <c r="Z617" s="12">
        <f t="shared" si="50"/>
        <v>0</v>
      </c>
      <c r="AA617" s="12">
        <f t="shared" si="50"/>
        <v>0</v>
      </c>
      <c r="AB617" s="12">
        <f t="shared" si="50"/>
        <v>0</v>
      </c>
      <c r="AC617" s="12">
        <f t="shared" si="50"/>
        <v>0</v>
      </c>
      <c r="AD617" s="15">
        <f t="shared" si="50"/>
        <v>0</v>
      </c>
      <c r="AE617" s="12">
        <f t="shared" si="50"/>
        <v>0</v>
      </c>
      <c r="AF617" s="12">
        <f t="shared" si="54"/>
        <v>0</v>
      </c>
      <c r="AG617" s="12">
        <f t="shared" si="54"/>
        <v>0</v>
      </c>
      <c r="AH617" s="12">
        <f t="shared" si="54"/>
        <v>0</v>
      </c>
      <c r="AI617" s="12">
        <f t="shared" si="54"/>
        <v>0</v>
      </c>
      <c r="AJ617" s="12">
        <f t="shared" si="54"/>
        <v>0</v>
      </c>
      <c r="AK617" s="15">
        <f t="shared" si="51"/>
        <v>0</v>
      </c>
      <c r="AL617" s="343">
        <f t="shared" si="51"/>
        <v>0</v>
      </c>
    </row>
    <row r="618" spans="1:38" s="185" customFormat="1" ht="12.75" customHeight="1" x14ac:dyDescent="0.25">
      <c r="A618" s="348">
        <v>1553</v>
      </c>
      <c r="B618" s="338">
        <v>610</v>
      </c>
      <c r="C618" s="239" t="s">
        <v>1754</v>
      </c>
      <c r="D618" s="247">
        <v>0</v>
      </c>
      <c r="E618" s="138">
        <v>0</v>
      </c>
      <c r="F618" s="138">
        <v>0</v>
      </c>
      <c r="G618" s="138">
        <v>0</v>
      </c>
      <c r="H618" s="138">
        <v>0</v>
      </c>
      <c r="I618" s="138">
        <v>0</v>
      </c>
      <c r="J618" s="339">
        <v>0</v>
      </c>
      <c r="K618" s="339">
        <v>0</v>
      </c>
      <c r="L618" s="340">
        <v>0</v>
      </c>
      <c r="M618" s="340">
        <v>0</v>
      </c>
      <c r="N618" s="340">
        <v>0</v>
      </c>
      <c r="O618" s="340">
        <v>0</v>
      </c>
      <c r="P618" s="144">
        <v>0</v>
      </c>
      <c r="Q618" s="341">
        <v>0</v>
      </c>
      <c r="R618" s="342">
        <v>0</v>
      </c>
      <c r="S618" s="340">
        <v>0</v>
      </c>
      <c r="T618" s="340">
        <v>0</v>
      </c>
      <c r="U618" s="340">
        <v>0</v>
      </c>
      <c r="V618" s="340">
        <v>0</v>
      </c>
      <c r="W618" s="340">
        <v>0</v>
      </c>
      <c r="X618" s="343">
        <v>0</v>
      </c>
      <c r="Y618" s="344">
        <f t="shared" si="50"/>
        <v>0</v>
      </c>
      <c r="Z618" s="12">
        <f t="shared" si="50"/>
        <v>0</v>
      </c>
      <c r="AA618" s="12">
        <f t="shared" si="50"/>
        <v>0</v>
      </c>
      <c r="AB618" s="12">
        <f t="shared" si="50"/>
        <v>0</v>
      </c>
      <c r="AC618" s="12">
        <f t="shared" si="50"/>
        <v>0</v>
      </c>
      <c r="AD618" s="15">
        <f t="shared" si="50"/>
        <v>0</v>
      </c>
      <c r="AE618" s="12">
        <f t="shared" si="50"/>
        <v>0</v>
      </c>
      <c r="AF618" s="12">
        <f t="shared" si="54"/>
        <v>0</v>
      </c>
      <c r="AG618" s="12">
        <f t="shared" si="54"/>
        <v>0</v>
      </c>
      <c r="AH618" s="12">
        <f t="shared" si="54"/>
        <v>0</v>
      </c>
      <c r="AI618" s="12">
        <f t="shared" si="54"/>
        <v>0</v>
      </c>
      <c r="AJ618" s="12">
        <f t="shared" si="54"/>
        <v>0</v>
      </c>
      <c r="AK618" s="15">
        <f t="shared" si="51"/>
        <v>0</v>
      </c>
      <c r="AL618" s="343">
        <f t="shared" si="51"/>
        <v>0</v>
      </c>
    </row>
    <row r="619" spans="1:38" s="185" customFormat="1" ht="12.75" customHeight="1" x14ac:dyDescent="0.25">
      <c r="A619" s="348">
        <v>1554</v>
      </c>
      <c r="B619" s="338">
        <v>611</v>
      </c>
      <c r="C619" s="239" t="s">
        <v>1755</v>
      </c>
      <c r="D619" s="247">
        <v>0</v>
      </c>
      <c r="E619" s="138">
        <v>0</v>
      </c>
      <c r="F619" s="138">
        <v>0</v>
      </c>
      <c r="G619" s="138">
        <v>0</v>
      </c>
      <c r="H619" s="138">
        <v>0</v>
      </c>
      <c r="I619" s="138">
        <v>0</v>
      </c>
      <c r="J619" s="339">
        <v>0</v>
      </c>
      <c r="K619" s="339">
        <v>0</v>
      </c>
      <c r="L619" s="340">
        <v>0</v>
      </c>
      <c r="M619" s="340">
        <v>0</v>
      </c>
      <c r="N619" s="340">
        <v>0</v>
      </c>
      <c r="O619" s="340">
        <v>0</v>
      </c>
      <c r="P619" s="144">
        <v>0</v>
      </c>
      <c r="Q619" s="341">
        <v>0</v>
      </c>
      <c r="R619" s="342">
        <v>0</v>
      </c>
      <c r="S619" s="340">
        <v>0</v>
      </c>
      <c r="T619" s="340">
        <v>0</v>
      </c>
      <c r="U619" s="340">
        <v>0</v>
      </c>
      <c r="V619" s="340">
        <v>0</v>
      </c>
      <c r="W619" s="340">
        <v>0</v>
      </c>
      <c r="X619" s="343">
        <v>0</v>
      </c>
      <c r="Y619" s="344">
        <f t="shared" si="50"/>
        <v>0</v>
      </c>
      <c r="Z619" s="12">
        <f t="shared" si="50"/>
        <v>0</v>
      </c>
      <c r="AA619" s="12">
        <f t="shared" si="50"/>
        <v>0</v>
      </c>
      <c r="AB619" s="12">
        <f t="shared" si="50"/>
        <v>0</v>
      </c>
      <c r="AC619" s="12">
        <f t="shared" si="50"/>
        <v>0</v>
      </c>
      <c r="AD619" s="15">
        <f t="shared" si="50"/>
        <v>0</v>
      </c>
      <c r="AE619" s="12">
        <f t="shared" si="50"/>
        <v>0</v>
      </c>
      <c r="AF619" s="12">
        <f t="shared" si="54"/>
        <v>0</v>
      </c>
      <c r="AG619" s="12">
        <f t="shared" si="54"/>
        <v>0</v>
      </c>
      <c r="AH619" s="12">
        <f t="shared" si="54"/>
        <v>0</v>
      </c>
      <c r="AI619" s="12">
        <f t="shared" si="54"/>
        <v>0</v>
      </c>
      <c r="AJ619" s="12">
        <f t="shared" si="54"/>
        <v>0</v>
      </c>
      <c r="AK619" s="15">
        <f t="shared" si="51"/>
        <v>0</v>
      </c>
      <c r="AL619" s="343">
        <f t="shared" si="51"/>
        <v>0</v>
      </c>
    </row>
    <row r="620" spans="1:38" s="185" customFormat="1" ht="12.75" customHeight="1" x14ac:dyDescent="0.25">
      <c r="A620" s="348">
        <v>1555</v>
      </c>
      <c r="B620" s="338">
        <v>612</v>
      </c>
      <c r="C620" s="239" t="s">
        <v>1756</v>
      </c>
      <c r="D620" s="247">
        <v>0</v>
      </c>
      <c r="E620" s="138">
        <v>0</v>
      </c>
      <c r="F620" s="138">
        <v>0</v>
      </c>
      <c r="G620" s="138">
        <v>0</v>
      </c>
      <c r="H620" s="138">
        <v>0</v>
      </c>
      <c r="I620" s="138">
        <v>0</v>
      </c>
      <c r="J620" s="339">
        <v>0</v>
      </c>
      <c r="K620" s="339">
        <v>0</v>
      </c>
      <c r="L620" s="340">
        <v>0</v>
      </c>
      <c r="M620" s="340">
        <v>0</v>
      </c>
      <c r="N620" s="340">
        <v>0</v>
      </c>
      <c r="O620" s="340">
        <v>0</v>
      </c>
      <c r="P620" s="144">
        <v>0</v>
      </c>
      <c r="Q620" s="341">
        <v>0</v>
      </c>
      <c r="R620" s="342">
        <v>0</v>
      </c>
      <c r="S620" s="340">
        <v>0</v>
      </c>
      <c r="T620" s="340">
        <v>0</v>
      </c>
      <c r="U620" s="340">
        <v>0</v>
      </c>
      <c r="V620" s="340">
        <v>0</v>
      </c>
      <c r="W620" s="340">
        <v>0</v>
      </c>
      <c r="X620" s="343">
        <v>0</v>
      </c>
      <c r="Y620" s="344">
        <f t="shared" si="50"/>
        <v>0</v>
      </c>
      <c r="Z620" s="12">
        <f t="shared" si="50"/>
        <v>0</v>
      </c>
      <c r="AA620" s="12">
        <f t="shared" si="50"/>
        <v>0</v>
      </c>
      <c r="AB620" s="12">
        <f t="shared" si="50"/>
        <v>0</v>
      </c>
      <c r="AC620" s="12">
        <f t="shared" si="50"/>
        <v>0</v>
      </c>
      <c r="AD620" s="15">
        <f t="shared" si="50"/>
        <v>0</v>
      </c>
      <c r="AE620" s="12">
        <f t="shared" si="50"/>
        <v>0</v>
      </c>
      <c r="AF620" s="12">
        <f t="shared" si="54"/>
        <v>0</v>
      </c>
      <c r="AG620" s="12">
        <f t="shared" si="54"/>
        <v>0</v>
      </c>
      <c r="AH620" s="12">
        <f t="shared" si="54"/>
        <v>0</v>
      </c>
      <c r="AI620" s="12">
        <f t="shared" si="54"/>
        <v>0</v>
      </c>
      <c r="AJ620" s="12">
        <f t="shared" si="54"/>
        <v>0</v>
      </c>
      <c r="AK620" s="15">
        <f t="shared" si="54"/>
        <v>0</v>
      </c>
      <c r="AL620" s="343">
        <f t="shared" si="54"/>
        <v>0</v>
      </c>
    </row>
    <row r="621" spans="1:38" s="185" customFormat="1" ht="12.75" customHeight="1" x14ac:dyDescent="0.25">
      <c r="A621" s="348">
        <v>1556</v>
      </c>
      <c r="B621" s="338">
        <v>613</v>
      </c>
      <c r="C621" s="239" t="s">
        <v>1757</v>
      </c>
      <c r="D621" s="247">
        <v>0</v>
      </c>
      <c r="E621" s="138">
        <v>0</v>
      </c>
      <c r="F621" s="138">
        <v>0</v>
      </c>
      <c r="G621" s="138">
        <v>0</v>
      </c>
      <c r="H621" s="138">
        <v>0</v>
      </c>
      <c r="I621" s="138">
        <v>0</v>
      </c>
      <c r="J621" s="339">
        <v>0</v>
      </c>
      <c r="K621" s="339">
        <v>0</v>
      </c>
      <c r="L621" s="340">
        <v>0</v>
      </c>
      <c r="M621" s="340">
        <v>0</v>
      </c>
      <c r="N621" s="340">
        <v>0</v>
      </c>
      <c r="O621" s="340">
        <v>0</v>
      </c>
      <c r="P621" s="144">
        <v>0</v>
      </c>
      <c r="Q621" s="341">
        <v>0</v>
      </c>
      <c r="R621" s="342">
        <v>0</v>
      </c>
      <c r="S621" s="340">
        <v>0</v>
      </c>
      <c r="T621" s="340">
        <v>0</v>
      </c>
      <c r="U621" s="340">
        <v>0</v>
      </c>
      <c r="V621" s="340">
        <v>0</v>
      </c>
      <c r="W621" s="340">
        <v>0</v>
      </c>
      <c r="X621" s="343">
        <v>0</v>
      </c>
      <c r="Y621" s="344">
        <f t="shared" si="50"/>
        <v>0</v>
      </c>
      <c r="Z621" s="12">
        <f t="shared" ref="Z621:AE649" si="55">S621-L621</f>
        <v>0</v>
      </c>
      <c r="AA621" s="12">
        <f t="shared" si="55"/>
        <v>0</v>
      </c>
      <c r="AB621" s="12">
        <f t="shared" si="55"/>
        <v>0</v>
      </c>
      <c r="AC621" s="12">
        <f t="shared" si="55"/>
        <v>0</v>
      </c>
      <c r="AD621" s="15">
        <f t="shared" si="55"/>
        <v>0</v>
      </c>
      <c r="AE621" s="12">
        <f t="shared" si="55"/>
        <v>0</v>
      </c>
      <c r="AF621" s="12">
        <f t="shared" si="54"/>
        <v>0</v>
      </c>
      <c r="AG621" s="12">
        <f t="shared" si="54"/>
        <v>0</v>
      </c>
      <c r="AH621" s="12">
        <f t="shared" si="54"/>
        <v>0</v>
      </c>
      <c r="AI621" s="12">
        <f t="shared" si="54"/>
        <v>0</v>
      </c>
      <c r="AJ621" s="12">
        <f t="shared" si="54"/>
        <v>0</v>
      </c>
      <c r="AK621" s="15">
        <f t="shared" si="54"/>
        <v>0</v>
      </c>
      <c r="AL621" s="343">
        <f t="shared" si="54"/>
        <v>0</v>
      </c>
    </row>
    <row r="622" spans="1:38" s="185" customFormat="1" ht="12.75" customHeight="1" x14ac:dyDescent="0.25">
      <c r="A622" s="348">
        <v>1557</v>
      </c>
      <c r="B622" s="338">
        <v>614</v>
      </c>
      <c r="C622" s="239" t="s">
        <v>1758</v>
      </c>
      <c r="D622" s="247">
        <v>0</v>
      </c>
      <c r="E622" s="138">
        <v>0</v>
      </c>
      <c r="F622" s="138">
        <v>0</v>
      </c>
      <c r="G622" s="138">
        <v>0</v>
      </c>
      <c r="H622" s="138">
        <v>0</v>
      </c>
      <c r="I622" s="138">
        <v>0</v>
      </c>
      <c r="J622" s="339">
        <v>0</v>
      </c>
      <c r="K622" s="339">
        <v>0</v>
      </c>
      <c r="L622" s="340">
        <v>0</v>
      </c>
      <c r="M622" s="340">
        <v>0</v>
      </c>
      <c r="N622" s="340">
        <v>0</v>
      </c>
      <c r="O622" s="340">
        <v>0</v>
      </c>
      <c r="P622" s="144">
        <v>0</v>
      </c>
      <c r="Q622" s="341">
        <v>0</v>
      </c>
      <c r="R622" s="342">
        <v>0</v>
      </c>
      <c r="S622" s="340">
        <v>0</v>
      </c>
      <c r="T622" s="340">
        <v>0</v>
      </c>
      <c r="U622" s="340">
        <v>0</v>
      </c>
      <c r="V622" s="340">
        <v>0</v>
      </c>
      <c r="W622" s="340">
        <v>0</v>
      </c>
      <c r="X622" s="343">
        <v>0</v>
      </c>
      <c r="Y622" s="344">
        <f t="shared" ref="Y622:AE685" si="56">R622-K622</f>
        <v>0</v>
      </c>
      <c r="Z622" s="12">
        <f t="shared" si="55"/>
        <v>0</v>
      </c>
      <c r="AA622" s="12">
        <f t="shared" si="55"/>
        <v>0</v>
      </c>
      <c r="AB622" s="12">
        <f t="shared" si="55"/>
        <v>0</v>
      </c>
      <c r="AC622" s="12">
        <f t="shared" si="55"/>
        <v>0</v>
      </c>
      <c r="AD622" s="15">
        <f t="shared" si="55"/>
        <v>0</v>
      </c>
      <c r="AE622" s="12">
        <f t="shared" si="55"/>
        <v>0</v>
      </c>
      <c r="AF622" s="12">
        <f t="shared" si="54"/>
        <v>0</v>
      </c>
      <c r="AG622" s="12">
        <f t="shared" si="54"/>
        <v>0</v>
      </c>
      <c r="AH622" s="12">
        <f t="shared" si="54"/>
        <v>0</v>
      </c>
      <c r="AI622" s="12">
        <f t="shared" si="54"/>
        <v>0</v>
      </c>
      <c r="AJ622" s="12">
        <f t="shared" si="54"/>
        <v>0</v>
      </c>
      <c r="AK622" s="15">
        <f t="shared" si="54"/>
        <v>0</v>
      </c>
      <c r="AL622" s="343">
        <f t="shared" si="54"/>
        <v>0</v>
      </c>
    </row>
    <row r="623" spans="1:38" s="185" customFormat="1" ht="12.75" customHeight="1" x14ac:dyDescent="0.25">
      <c r="A623" s="348">
        <v>1558</v>
      </c>
      <c r="B623" s="338">
        <v>615</v>
      </c>
      <c r="C623" s="239" t="s">
        <v>1759</v>
      </c>
      <c r="D623" s="247">
        <v>0</v>
      </c>
      <c r="E623" s="138">
        <v>0</v>
      </c>
      <c r="F623" s="138">
        <v>0</v>
      </c>
      <c r="G623" s="138">
        <v>0</v>
      </c>
      <c r="H623" s="138">
        <v>0</v>
      </c>
      <c r="I623" s="138">
        <v>0</v>
      </c>
      <c r="J623" s="339">
        <v>0</v>
      </c>
      <c r="K623" s="339">
        <v>0</v>
      </c>
      <c r="L623" s="340">
        <v>0</v>
      </c>
      <c r="M623" s="340">
        <v>0</v>
      </c>
      <c r="N623" s="340">
        <v>0</v>
      </c>
      <c r="O623" s="340">
        <v>0</v>
      </c>
      <c r="P623" s="144">
        <v>0</v>
      </c>
      <c r="Q623" s="341">
        <v>0</v>
      </c>
      <c r="R623" s="342">
        <v>0</v>
      </c>
      <c r="S623" s="340">
        <v>0</v>
      </c>
      <c r="T623" s="340">
        <v>0</v>
      </c>
      <c r="U623" s="340">
        <v>0</v>
      </c>
      <c r="V623" s="340">
        <v>0</v>
      </c>
      <c r="W623" s="340">
        <v>0</v>
      </c>
      <c r="X623" s="343">
        <v>0</v>
      </c>
      <c r="Y623" s="344">
        <f t="shared" si="56"/>
        <v>0</v>
      </c>
      <c r="Z623" s="12">
        <f t="shared" si="55"/>
        <v>0</v>
      </c>
      <c r="AA623" s="12">
        <f t="shared" si="55"/>
        <v>0</v>
      </c>
      <c r="AB623" s="12">
        <f t="shared" si="55"/>
        <v>0</v>
      </c>
      <c r="AC623" s="12">
        <f t="shared" si="55"/>
        <v>0</v>
      </c>
      <c r="AD623" s="15">
        <f t="shared" si="55"/>
        <v>0</v>
      </c>
      <c r="AE623" s="12">
        <f t="shared" si="55"/>
        <v>0</v>
      </c>
      <c r="AF623" s="12">
        <f t="shared" si="54"/>
        <v>0</v>
      </c>
      <c r="AG623" s="12">
        <f t="shared" si="54"/>
        <v>0</v>
      </c>
      <c r="AH623" s="12">
        <f t="shared" si="54"/>
        <v>0</v>
      </c>
      <c r="AI623" s="12">
        <f t="shared" si="54"/>
        <v>0</v>
      </c>
      <c r="AJ623" s="12">
        <f t="shared" si="54"/>
        <v>0</v>
      </c>
      <c r="AK623" s="15">
        <f t="shared" si="54"/>
        <v>0</v>
      </c>
      <c r="AL623" s="343">
        <f t="shared" si="54"/>
        <v>0</v>
      </c>
    </row>
    <row r="624" spans="1:38" s="185" customFormat="1" ht="12.75" customHeight="1" x14ac:dyDescent="0.25">
      <c r="A624" s="348">
        <v>1559</v>
      </c>
      <c r="B624" s="338">
        <v>616</v>
      </c>
      <c r="C624" s="239" t="s">
        <v>1760</v>
      </c>
      <c r="D624" s="247">
        <v>0</v>
      </c>
      <c r="E624" s="138">
        <v>0</v>
      </c>
      <c r="F624" s="138">
        <v>0</v>
      </c>
      <c r="G624" s="138">
        <v>0</v>
      </c>
      <c r="H624" s="138">
        <v>0</v>
      </c>
      <c r="I624" s="138">
        <v>0</v>
      </c>
      <c r="J624" s="339">
        <v>0</v>
      </c>
      <c r="K624" s="339">
        <v>0</v>
      </c>
      <c r="L624" s="340">
        <v>0</v>
      </c>
      <c r="M624" s="340">
        <v>0</v>
      </c>
      <c r="N624" s="340">
        <v>0</v>
      </c>
      <c r="O624" s="340">
        <v>0</v>
      </c>
      <c r="P624" s="144">
        <v>0</v>
      </c>
      <c r="Q624" s="341">
        <v>0</v>
      </c>
      <c r="R624" s="342">
        <v>0</v>
      </c>
      <c r="S624" s="340">
        <v>0</v>
      </c>
      <c r="T624" s="340">
        <v>0</v>
      </c>
      <c r="U624" s="340">
        <v>0</v>
      </c>
      <c r="V624" s="340">
        <v>0</v>
      </c>
      <c r="W624" s="340">
        <v>0</v>
      </c>
      <c r="X624" s="343">
        <v>0</v>
      </c>
      <c r="Y624" s="344">
        <f t="shared" si="56"/>
        <v>0</v>
      </c>
      <c r="Z624" s="12">
        <f t="shared" si="55"/>
        <v>0</v>
      </c>
      <c r="AA624" s="12">
        <f t="shared" si="55"/>
        <v>0</v>
      </c>
      <c r="AB624" s="12">
        <f t="shared" si="55"/>
        <v>0</v>
      </c>
      <c r="AC624" s="12">
        <f t="shared" si="55"/>
        <v>0</v>
      </c>
      <c r="AD624" s="15">
        <f t="shared" si="55"/>
        <v>0</v>
      </c>
      <c r="AE624" s="12">
        <f t="shared" si="55"/>
        <v>0</v>
      </c>
      <c r="AF624" s="12">
        <f t="shared" si="54"/>
        <v>0</v>
      </c>
      <c r="AG624" s="12">
        <f t="shared" si="54"/>
        <v>0</v>
      </c>
      <c r="AH624" s="12">
        <f t="shared" si="54"/>
        <v>0</v>
      </c>
      <c r="AI624" s="12">
        <f t="shared" si="54"/>
        <v>0</v>
      </c>
      <c r="AJ624" s="12">
        <f t="shared" si="54"/>
        <v>0</v>
      </c>
      <c r="AK624" s="15">
        <f t="shared" si="54"/>
        <v>0</v>
      </c>
      <c r="AL624" s="343">
        <f t="shared" si="54"/>
        <v>0</v>
      </c>
    </row>
    <row r="625" spans="1:38" s="185" customFormat="1" ht="12.75" customHeight="1" x14ac:dyDescent="0.25">
      <c r="A625" s="348">
        <v>1561</v>
      </c>
      <c r="B625" s="338">
        <v>617</v>
      </c>
      <c r="C625" s="239" t="s">
        <v>1761</v>
      </c>
      <c r="D625" s="247">
        <v>0</v>
      </c>
      <c r="E625" s="138">
        <v>0</v>
      </c>
      <c r="F625" s="138">
        <v>0</v>
      </c>
      <c r="G625" s="138">
        <v>0</v>
      </c>
      <c r="H625" s="138">
        <v>0</v>
      </c>
      <c r="I625" s="138">
        <v>0</v>
      </c>
      <c r="J625" s="339">
        <v>0</v>
      </c>
      <c r="K625" s="339">
        <v>0</v>
      </c>
      <c r="L625" s="340">
        <v>0</v>
      </c>
      <c r="M625" s="340">
        <v>0</v>
      </c>
      <c r="N625" s="340">
        <v>0</v>
      </c>
      <c r="O625" s="340">
        <v>0</v>
      </c>
      <c r="P625" s="144">
        <v>0</v>
      </c>
      <c r="Q625" s="341">
        <v>0</v>
      </c>
      <c r="R625" s="342">
        <v>0</v>
      </c>
      <c r="S625" s="340">
        <v>0</v>
      </c>
      <c r="T625" s="340">
        <v>0</v>
      </c>
      <c r="U625" s="340">
        <v>0</v>
      </c>
      <c r="V625" s="340">
        <v>0</v>
      </c>
      <c r="W625" s="340">
        <v>0</v>
      </c>
      <c r="X625" s="343">
        <v>0</v>
      </c>
      <c r="Y625" s="344">
        <f t="shared" si="56"/>
        <v>0</v>
      </c>
      <c r="Z625" s="12">
        <f t="shared" si="55"/>
        <v>0</v>
      </c>
      <c r="AA625" s="12">
        <f t="shared" si="55"/>
        <v>0</v>
      </c>
      <c r="AB625" s="12">
        <f t="shared" si="55"/>
        <v>0</v>
      </c>
      <c r="AC625" s="12">
        <f t="shared" si="55"/>
        <v>0</v>
      </c>
      <c r="AD625" s="15">
        <f t="shared" si="55"/>
        <v>0</v>
      </c>
      <c r="AE625" s="12">
        <f t="shared" si="55"/>
        <v>0</v>
      </c>
      <c r="AF625" s="12">
        <f t="shared" si="54"/>
        <v>0</v>
      </c>
      <c r="AG625" s="12">
        <f t="shared" si="54"/>
        <v>0</v>
      </c>
      <c r="AH625" s="12">
        <f t="shared" si="54"/>
        <v>0</v>
      </c>
      <c r="AI625" s="12">
        <f t="shared" si="54"/>
        <v>0</v>
      </c>
      <c r="AJ625" s="12">
        <f t="shared" si="54"/>
        <v>0</v>
      </c>
      <c r="AK625" s="15">
        <f t="shared" si="54"/>
        <v>0</v>
      </c>
      <c r="AL625" s="343">
        <f t="shared" si="54"/>
        <v>0</v>
      </c>
    </row>
    <row r="626" spans="1:38" s="185" customFormat="1" ht="12.75" customHeight="1" x14ac:dyDescent="0.25">
      <c r="A626" s="348">
        <v>1562</v>
      </c>
      <c r="B626" s="338">
        <v>618</v>
      </c>
      <c r="C626" s="239" t="s">
        <v>1749</v>
      </c>
      <c r="D626" s="247">
        <v>0</v>
      </c>
      <c r="E626" s="138">
        <v>0</v>
      </c>
      <c r="F626" s="138">
        <v>0</v>
      </c>
      <c r="G626" s="138">
        <v>0</v>
      </c>
      <c r="H626" s="138">
        <v>0</v>
      </c>
      <c r="I626" s="138">
        <v>0</v>
      </c>
      <c r="J626" s="339">
        <v>0</v>
      </c>
      <c r="K626" s="339">
        <v>0</v>
      </c>
      <c r="L626" s="340">
        <v>0</v>
      </c>
      <c r="M626" s="340">
        <v>0</v>
      </c>
      <c r="N626" s="340">
        <v>0</v>
      </c>
      <c r="O626" s="340">
        <v>0</v>
      </c>
      <c r="P626" s="144">
        <v>0</v>
      </c>
      <c r="Q626" s="341">
        <v>0</v>
      </c>
      <c r="R626" s="342">
        <v>0</v>
      </c>
      <c r="S626" s="340">
        <v>0</v>
      </c>
      <c r="T626" s="340">
        <v>0</v>
      </c>
      <c r="U626" s="340">
        <v>0</v>
      </c>
      <c r="V626" s="340">
        <v>0</v>
      </c>
      <c r="W626" s="340">
        <v>0</v>
      </c>
      <c r="X626" s="343">
        <v>0</v>
      </c>
      <c r="Y626" s="344">
        <f t="shared" si="56"/>
        <v>0</v>
      </c>
      <c r="Z626" s="12">
        <f t="shared" si="55"/>
        <v>0</v>
      </c>
      <c r="AA626" s="12">
        <f t="shared" si="55"/>
        <v>0</v>
      </c>
      <c r="AB626" s="12">
        <f t="shared" si="55"/>
        <v>0</v>
      </c>
      <c r="AC626" s="12">
        <f t="shared" si="55"/>
        <v>0</v>
      </c>
      <c r="AD626" s="15">
        <f t="shared" si="55"/>
        <v>0</v>
      </c>
      <c r="AE626" s="12">
        <f t="shared" si="55"/>
        <v>0</v>
      </c>
      <c r="AF626" s="12">
        <f t="shared" si="54"/>
        <v>0</v>
      </c>
      <c r="AG626" s="12">
        <f t="shared" si="54"/>
        <v>0</v>
      </c>
      <c r="AH626" s="12">
        <f t="shared" si="54"/>
        <v>0</v>
      </c>
      <c r="AI626" s="12">
        <f t="shared" si="54"/>
        <v>0</v>
      </c>
      <c r="AJ626" s="12">
        <f t="shared" si="54"/>
        <v>0</v>
      </c>
      <c r="AK626" s="15">
        <f t="shared" si="54"/>
        <v>0</v>
      </c>
      <c r="AL626" s="343">
        <f t="shared" si="54"/>
        <v>0</v>
      </c>
    </row>
    <row r="627" spans="1:38" s="185" customFormat="1" ht="12.75" customHeight="1" x14ac:dyDescent="0.25">
      <c r="A627" s="348">
        <v>1560</v>
      </c>
      <c r="B627" s="338">
        <v>619</v>
      </c>
      <c r="C627" s="239" t="s">
        <v>1762</v>
      </c>
      <c r="D627" s="247">
        <v>0</v>
      </c>
      <c r="E627" s="138">
        <v>0</v>
      </c>
      <c r="F627" s="138">
        <v>0</v>
      </c>
      <c r="G627" s="138">
        <v>0</v>
      </c>
      <c r="H627" s="138">
        <v>0</v>
      </c>
      <c r="I627" s="138">
        <v>0</v>
      </c>
      <c r="J627" s="339">
        <v>0</v>
      </c>
      <c r="K627" s="339">
        <v>0</v>
      </c>
      <c r="L627" s="340">
        <v>0</v>
      </c>
      <c r="M627" s="340">
        <v>0</v>
      </c>
      <c r="N627" s="340">
        <v>0</v>
      </c>
      <c r="O627" s="340">
        <v>0</v>
      </c>
      <c r="P627" s="144">
        <v>0</v>
      </c>
      <c r="Q627" s="341">
        <v>0</v>
      </c>
      <c r="R627" s="342">
        <v>0</v>
      </c>
      <c r="S627" s="340">
        <v>0</v>
      </c>
      <c r="T627" s="340">
        <v>0</v>
      </c>
      <c r="U627" s="340">
        <v>0</v>
      </c>
      <c r="V627" s="340">
        <v>0</v>
      </c>
      <c r="W627" s="340">
        <v>0</v>
      </c>
      <c r="X627" s="343">
        <v>0</v>
      </c>
      <c r="Y627" s="344">
        <f t="shared" si="56"/>
        <v>0</v>
      </c>
      <c r="Z627" s="12">
        <f t="shared" si="55"/>
        <v>0</v>
      </c>
      <c r="AA627" s="12">
        <f t="shared" si="55"/>
        <v>0</v>
      </c>
      <c r="AB627" s="12">
        <f t="shared" si="55"/>
        <v>0</v>
      </c>
      <c r="AC627" s="12">
        <f t="shared" si="55"/>
        <v>0</v>
      </c>
      <c r="AD627" s="15">
        <f t="shared" si="55"/>
        <v>0</v>
      </c>
      <c r="AE627" s="12">
        <f t="shared" si="55"/>
        <v>0</v>
      </c>
      <c r="AF627" s="12">
        <f t="shared" si="54"/>
        <v>0</v>
      </c>
      <c r="AG627" s="12">
        <f t="shared" si="54"/>
        <v>0</v>
      </c>
      <c r="AH627" s="12">
        <f t="shared" si="54"/>
        <v>0</v>
      </c>
      <c r="AI627" s="12">
        <f t="shared" si="54"/>
        <v>0</v>
      </c>
      <c r="AJ627" s="12">
        <f t="shared" si="54"/>
        <v>0</v>
      </c>
      <c r="AK627" s="15">
        <f t="shared" si="54"/>
        <v>0</v>
      </c>
      <c r="AL627" s="343">
        <f t="shared" si="54"/>
        <v>0</v>
      </c>
    </row>
    <row r="628" spans="1:38" s="185" customFormat="1" ht="12.75" customHeight="1" x14ac:dyDescent="0.25">
      <c r="A628" s="348">
        <v>1563</v>
      </c>
      <c r="B628" s="338">
        <v>620</v>
      </c>
      <c r="C628" s="239" t="s">
        <v>1763</v>
      </c>
      <c r="D628" s="247">
        <v>0</v>
      </c>
      <c r="E628" s="138">
        <v>0</v>
      </c>
      <c r="F628" s="138">
        <v>0</v>
      </c>
      <c r="G628" s="138">
        <v>0</v>
      </c>
      <c r="H628" s="138">
        <v>0</v>
      </c>
      <c r="I628" s="138">
        <v>0</v>
      </c>
      <c r="J628" s="339">
        <v>0</v>
      </c>
      <c r="K628" s="339">
        <v>0</v>
      </c>
      <c r="L628" s="340">
        <v>0</v>
      </c>
      <c r="M628" s="340">
        <v>0</v>
      </c>
      <c r="N628" s="340">
        <v>0</v>
      </c>
      <c r="O628" s="340">
        <v>0</v>
      </c>
      <c r="P628" s="144">
        <v>0</v>
      </c>
      <c r="Q628" s="341">
        <v>0</v>
      </c>
      <c r="R628" s="342">
        <v>0</v>
      </c>
      <c r="S628" s="340">
        <v>0</v>
      </c>
      <c r="T628" s="340">
        <v>0</v>
      </c>
      <c r="U628" s="340">
        <v>0</v>
      </c>
      <c r="V628" s="340">
        <v>0</v>
      </c>
      <c r="W628" s="340">
        <v>0</v>
      </c>
      <c r="X628" s="343">
        <v>0</v>
      </c>
      <c r="Y628" s="344">
        <f t="shared" si="56"/>
        <v>0</v>
      </c>
      <c r="Z628" s="12">
        <f t="shared" si="55"/>
        <v>0</v>
      </c>
      <c r="AA628" s="12">
        <f t="shared" si="55"/>
        <v>0</v>
      </c>
      <c r="AB628" s="12">
        <f t="shared" si="55"/>
        <v>0</v>
      </c>
      <c r="AC628" s="12">
        <f t="shared" si="55"/>
        <v>0</v>
      </c>
      <c r="AD628" s="15">
        <f t="shared" si="55"/>
        <v>0</v>
      </c>
      <c r="AE628" s="12">
        <f t="shared" si="55"/>
        <v>0</v>
      </c>
      <c r="AF628" s="12">
        <f t="shared" si="54"/>
        <v>0</v>
      </c>
      <c r="AG628" s="12">
        <f t="shared" si="54"/>
        <v>0</v>
      </c>
      <c r="AH628" s="12">
        <f t="shared" si="54"/>
        <v>0</v>
      </c>
      <c r="AI628" s="12">
        <f t="shared" si="54"/>
        <v>0</v>
      </c>
      <c r="AJ628" s="12">
        <f t="shared" si="54"/>
        <v>0</v>
      </c>
      <c r="AK628" s="15">
        <f t="shared" si="54"/>
        <v>0</v>
      </c>
      <c r="AL628" s="343">
        <f t="shared" si="54"/>
        <v>0</v>
      </c>
    </row>
    <row r="629" spans="1:38" s="185" customFormat="1" ht="12.75" customHeight="1" x14ac:dyDescent="0.25">
      <c r="A629" s="348">
        <v>1564</v>
      </c>
      <c r="B629" s="338">
        <v>621</v>
      </c>
      <c r="C629" s="239" t="s">
        <v>1764</v>
      </c>
      <c r="D629" s="247">
        <v>0</v>
      </c>
      <c r="E629" s="138">
        <v>0</v>
      </c>
      <c r="F629" s="138">
        <v>0</v>
      </c>
      <c r="G629" s="138">
        <v>0</v>
      </c>
      <c r="H629" s="138">
        <v>0</v>
      </c>
      <c r="I629" s="138">
        <v>0</v>
      </c>
      <c r="J629" s="339">
        <v>0</v>
      </c>
      <c r="K629" s="339">
        <v>0</v>
      </c>
      <c r="L629" s="340">
        <v>0</v>
      </c>
      <c r="M629" s="340">
        <v>0</v>
      </c>
      <c r="N629" s="340">
        <v>0</v>
      </c>
      <c r="O629" s="340">
        <v>0</v>
      </c>
      <c r="P629" s="144">
        <v>0</v>
      </c>
      <c r="Q629" s="341">
        <v>0</v>
      </c>
      <c r="R629" s="342">
        <v>0</v>
      </c>
      <c r="S629" s="340">
        <v>0</v>
      </c>
      <c r="T629" s="340">
        <v>0</v>
      </c>
      <c r="U629" s="340">
        <v>0</v>
      </c>
      <c r="V629" s="340">
        <v>0</v>
      </c>
      <c r="W629" s="340">
        <v>0</v>
      </c>
      <c r="X629" s="343">
        <v>0</v>
      </c>
      <c r="Y629" s="344">
        <f t="shared" si="56"/>
        <v>0</v>
      </c>
      <c r="Z629" s="12">
        <f t="shared" si="55"/>
        <v>0</v>
      </c>
      <c r="AA629" s="12">
        <f t="shared" si="55"/>
        <v>0</v>
      </c>
      <c r="AB629" s="12">
        <f t="shared" si="55"/>
        <v>0</v>
      </c>
      <c r="AC629" s="12">
        <f t="shared" si="55"/>
        <v>0</v>
      </c>
      <c r="AD629" s="15">
        <f t="shared" si="55"/>
        <v>0</v>
      </c>
      <c r="AE629" s="12">
        <f t="shared" si="55"/>
        <v>0</v>
      </c>
      <c r="AF629" s="12">
        <f t="shared" si="54"/>
        <v>0</v>
      </c>
      <c r="AG629" s="12">
        <f t="shared" si="54"/>
        <v>0</v>
      </c>
      <c r="AH629" s="12">
        <f t="shared" si="54"/>
        <v>0</v>
      </c>
      <c r="AI629" s="12">
        <f t="shared" si="54"/>
        <v>0</v>
      </c>
      <c r="AJ629" s="12">
        <f t="shared" si="54"/>
        <v>0</v>
      </c>
      <c r="AK629" s="15">
        <f t="shared" si="54"/>
        <v>0</v>
      </c>
      <c r="AL629" s="343">
        <f t="shared" si="54"/>
        <v>0</v>
      </c>
    </row>
    <row r="630" spans="1:38" s="185" customFormat="1" ht="12.75" customHeight="1" x14ac:dyDescent="0.25">
      <c r="A630" s="348">
        <v>1565</v>
      </c>
      <c r="B630" s="338">
        <v>622</v>
      </c>
      <c r="C630" s="239" t="s">
        <v>1765</v>
      </c>
      <c r="D630" s="247">
        <v>0</v>
      </c>
      <c r="E630" s="138">
        <v>0</v>
      </c>
      <c r="F630" s="138">
        <v>0</v>
      </c>
      <c r="G630" s="138">
        <v>0</v>
      </c>
      <c r="H630" s="138">
        <v>0</v>
      </c>
      <c r="I630" s="138">
        <v>0</v>
      </c>
      <c r="J630" s="339">
        <v>0</v>
      </c>
      <c r="K630" s="339">
        <v>0</v>
      </c>
      <c r="L630" s="340">
        <v>0</v>
      </c>
      <c r="M630" s="340">
        <v>0</v>
      </c>
      <c r="N630" s="340">
        <v>0</v>
      </c>
      <c r="O630" s="340">
        <v>0</v>
      </c>
      <c r="P630" s="144">
        <v>0</v>
      </c>
      <c r="Q630" s="341">
        <v>0</v>
      </c>
      <c r="R630" s="342">
        <v>0</v>
      </c>
      <c r="S630" s="340">
        <v>0</v>
      </c>
      <c r="T630" s="340">
        <v>0</v>
      </c>
      <c r="U630" s="340">
        <v>0</v>
      </c>
      <c r="V630" s="340">
        <v>0</v>
      </c>
      <c r="W630" s="340">
        <v>0</v>
      </c>
      <c r="X630" s="343">
        <v>0</v>
      </c>
      <c r="Y630" s="344">
        <f t="shared" si="56"/>
        <v>0</v>
      </c>
      <c r="Z630" s="12">
        <f t="shared" si="55"/>
        <v>0</v>
      </c>
      <c r="AA630" s="12">
        <f t="shared" si="55"/>
        <v>0</v>
      </c>
      <c r="AB630" s="12">
        <f t="shared" si="55"/>
        <v>0</v>
      </c>
      <c r="AC630" s="12">
        <f t="shared" si="55"/>
        <v>0</v>
      </c>
      <c r="AD630" s="15">
        <f t="shared" si="55"/>
        <v>0</v>
      </c>
      <c r="AE630" s="12">
        <f t="shared" si="55"/>
        <v>0</v>
      </c>
      <c r="AF630" s="12">
        <f t="shared" si="54"/>
        <v>0</v>
      </c>
      <c r="AG630" s="12">
        <f t="shared" si="54"/>
        <v>0</v>
      </c>
      <c r="AH630" s="12">
        <f t="shared" si="54"/>
        <v>0</v>
      </c>
      <c r="AI630" s="12">
        <f t="shared" si="54"/>
        <v>0</v>
      </c>
      <c r="AJ630" s="12">
        <f t="shared" si="54"/>
        <v>0</v>
      </c>
      <c r="AK630" s="15">
        <f t="shared" si="54"/>
        <v>0</v>
      </c>
      <c r="AL630" s="343">
        <f t="shared" si="54"/>
        <v>0</v>
      </c>
    </row>
    <row r="631" spans="1:38" s="185" customFormat="1" ht="12.75" customHeight="1" x14ac:dyDescent="0.25">
      <c r="A631" s="348">
        <v>1566</v>
      </c>
      <c r="B631" s="338">
        <v>623</v>
      </c>
      <c r="C631" s="239" t="s">
        <v>1766</v>
      </c>
      <c r="D631" s="247">
        <v>0</v>
      </c>
      <c r="E631" s="138">
        <v>0</v>
      </c>
      <c r="F631" s="138">
        <v>0</v>
      </c>
      <c r="G631" s="138">
        <v>0</v>
      </c>
      <c r="H631" s="138">
        <v>0</v>
      </c>
      <c r="I631" s="138">
        <v>0</v>
      </c>
      <c r="J631" s="339">
        <v>0</v>
      </c>
      <c r="K631" s="339">
        <v>0</v>
      </c>
      <c r="L631" s="340">
        <v>0</v>
      </c>
      <c r="M631" s="340">
        <v>0</v>
      </c>
      <c r="N631" s="340">
        <v>0</v>
      </c>
      <c r="O631" s="340">
        <v>0</v>
      </c>
      <c r="P631" s="144">
        <v>0</v>
      </c>
      <c r="Q631" s="341">
        <v>0</v>
      </c>
      <c r="R631" s="342">
        <v>0</v>
      </c>
      <c r="S631" s="340">
        <v>0</v>
      </c>
      <c r="T631" s="340">
        <v>0</v>
      </c>
      <c r="U631" s="340">
        <v>0</v>
      </c>
      <c r="V631" s="340">
        <v>0</v>
      </c>
      <c r="W631" s="340">
        <v>0</v>
      </c>
      <c r="X631" s="343">
        <v>0</v>
      </c>
      <c r="Y631" s="344">
        <f t="shared" si="56"/>
        <v>0</v>
      </c>
      <c r="Z631" s="12">
        <f t="shared" si="55"/>
        <v>0</v>
      </c>
      <c r="AA631" s="12">
        <f t="shared" si="55"/>
        <v>0</v>
      </c>
      <c r="AB631" s="12">
        <f t="shared" si="55"/>
        <v>0</v>
      </c>
      <c r="AC631" s="12">
        <f t="shared" si="55"/>
        <v>0</v>
      </c>
      <c r="AD631" s="15">
        <f t="shared" si="55"/>
        <v>0</v>
      </c>
      <c r="AE631" s="12">
        <f t="shared" si="55"/>
        <v>0</v>
      </c>
      <c r="AF631" s="12">
        <f t="shared" si="54"/>
        <v>0</v>
      </c>
      <c r="AG631" s="12">
        <f t="shared" si="54"/>
        <v>0</v>
      </c>
      <c r="AH631" s="12">
        <f t="shared" si="54"/>
        <v>0</v>
      </c>
      <c r="AI631" s="12">
        <f t="shared" si="54"/>
        <v>0</v>
      </c>
      <c r="AJ631" s="12">
        <f t="shared" si="54"/>
        <v>0</v>
      </c>
      <c r="AK631" s="15">
        <f t="shared" si="54"/>
        <v>0</v>
      </c>
      <c r="AL631" s="343">
        <f t="shared" si="54"/>
        <v>0</v>
      </c>
    </row>
    <row r="632" spans="1:38" s="185" customFormat="1" ht="12.75" customHeight="1" x14ac:dyDescent="0.25">
      <c r="A632" s="348">
        <v>1567</v>
      </c>
      <c r="B632" s="338">
        <v>624</v>
      </c>
      <c r="C632" s="239" t="s">
        <v>1767</v>
      </c>
      <c r="D632" s="247">
        <v>0</v>
      </c>
      <c r="E632" s="138">
        <v>0</v>
      </c>
      <c r="F632" s="138">
        <v>0</v>
      </c>
      <c r="G632" s="138">
        <v>0</v>
      </c>
      <c r="H632" s="138">
        <v>0</v>
      </c>
      <c r="I632" s="138">
        <v>0</v>
      </c>
      <c r="J632" s="339">
        <v>0</v>
      </c>
      <c r="K632" s="339">
        <v>0</v>
      </c>
      <c r="L632" s="340">
        <v>0</v>
      </c>
      <c r="M632" s="340">
        <v>0</v>
      </c>
      <c r="N632" s="340">
        <v>0</v>
      </c>
      <c r="O632" s="340">
        <v>0</v>
      </c>
      <c r="P632" s="144">
        <v>0</v>
      </c>
      <c r="Q632" s="341">
        <v>0</v>
      </c>
      <c r="R632" s="342">
        <v>0</v>
      </c>
      <c r="S632" s="340">
        <v>0</v>
      </c>
      <c r="T632" s="340">
        <v>0</v>
      </c>
      <c r="U632" s="340">
        <v>0</v>
      </c>
      <c r="V632" s="340">
        <v>0</v>
      </c>
      <c r="W632" s="340">
        <v>0</v>
      </c>
      <c r="X632" s="343">
        <v>0</v>
      </c>
      <c r="Y632" s="344">
        <f t="shared" si="56"/>
        <v>0</v>
      </c>
      <c r="Z632" s="12">
        <f t="shared" si="55"/>
        <v>0</v>
      </c>
      <c r="AA632" s="12">
        <f t="shared" si="55"/>
        <v>0</v>
      </c>
      <c r="AB632" s="12">
        <f t="shared" si="55"/>
        <v>0</v>
      </c>
      <c r="AC632" s="12">
        <f t="shared" si="55"/>
        <v>0</v>
      </c>
      <c r="AD632" s="15">
        <f t="shared" si="55"/>
        <v>0</v>
      </c>
      <c r="AE632" s="12">
        <f t="shared" si="55"/>
        <v>0</v>
      </c>
      <c r="AF632" s="12">
        <f t="shared" si="54"/>
        <v>0</v>
      </c>
      <c r="AG632" s="12">
        <f t="shared" si="54"/>
        <v>0</v>
      </c>
      <c r="AH632" s="12">
        <f t="shared" si="54"/>
        <v>0</v>
      </c>
      <c r="AI632" s="12">
        <f t="shared" si="54"/>
        <v>0</v>
      </c>
      <c r="AJ632" s="12">
        <f t="shared" si="54"/>
        <v>0</v>
      </c>
      <c r="AK632" s="15">
        <f t="shared" si="54"/>
        <v>0</v>
      </c>
      <c r="AL632" s="343">
        <f t="shared" si="54"/>
        <v>0</v>
      </c>
    </row>
    <row r="633" spans="1:38" s="185" customFormat="1" ht="12.75" customHeight="1" x14ac:dyDescent="0.25">
      <c r="A633" s="348">
        <v>1568</v>
      </c>
      <c r="B633" s="338">
        <v>625</v>
      </c>
      <c r="C633" s="239" t="s">
        <v>1768</v>
      </c>
      <c r="D633" s="247">
        <v>0</v>
      </c>
      <c r="E633" s="138">
        <v>0</v>
      </c>
      <c r="F633" s="138">
        <v>0</v>
      </c>
      <c r="G633" s="138">
        <v>0</v>
      </c>
      <c r="H633" s="138">
        <v>0</v>
      </c>
      <c r="I633" s="138">
        <v>0</v>
      </c>
      <c r="J633" s="339">
        <v>0</v>
      </c>
      <c r="K633" s="339">
        <v>0</v>
      </c>
      <c r="L633" s="340">
        <v>0</v>
      </c>
      <c r="M633" s="340">
        <v>0</v>
      </c>
      <c r="N633" s="340">
        <v>0</v>
      </c>
      <c r="O633" s="340">
        <v>0</v>
      </c>
      <c r="P633" s="144">
        <v>0</v>
      </c>
      <c r="Q633" s="341">
        <v>0</v>
      </c>
      <c r="R633" s="342">
        <v>0</v>
      </c>
      <c r="S633" s="340">
        <v>0</v>
      </c>
      <c r="T633" s="340">
        <v>0</v>
      </c>
      <c r="U633" s="340">
        <v>0</v>
      </c>
      <c r="V633" s="340">
        <v>0</v>
      </c>
      <c r="W633" s="340">
        <v>0</v>
      </c>
      <c r="X633" s="343">
        <v>0</v>
      </c>
      <c r="Y633" s="344">
        <f t="shared" si="56"/>
        <v>0</v>
      </c>
      <c r="Z633" s="12">
        <f t="shared" si="55"/>
        <v>0</v>
      </c>
      <c r="AA633" s="12">
        <f t="shared" si="55"/>
        <v>0</v>
      </c>
      <c r="AB633" s="12">
        <f t="shared" si="55"/>
        <v>0</v>
      </c>
      <c r="AC633" s="12">
        <f t="shared" si="55"/>
        <v>0</v>
      </c>
      <c r="AD633" s="15">
        <f t="shared" si="55"/>
        <v>0</v>
      </c>
      <c r="AE633" s="12">
        <f t="shared" si="55"/>
        <v>0</v>
      </c>
      <c r="AF633" s="12">
        <f t="shared" si="54"/>
        <v>0</v>
      </c>
      <c r="AG633" s="12">
        <f t="shared" si="54"/>
        <v>0</v>
      </c>
      <c r="AH633" s="12">
        <f t="shared" si="54"/>
        <v>0</v>
      </c>
      <c r="AI633" s="12">
        <f t="shared" si="54"/>
        <v>0</v>
      </c>
      <c r="AJ633" s="12">
        <f t="shared" si="54"/>
        <v>0</v>
      </c>
      <c r="AK633" s="15">
        <f t="shared" si="54"/>
        <v>0</v>
      </c>
      <c r="AL633" s="343">
        <f t="shared" si="54"/>
        <v>0</v>
      </c>
    </row>
    <row r="634" spans="1:38" s="185" customFormat="1" ht="12.75" customHeight="1" x14ac:dyDescent="0.25">
      <c r="A634" s="348">
        <v>1569</v>
      </c>
      <c r="B634" s="338">
        <v>626</v>
      </c>
      <c r="C634" s="239" t="s">
        <v>1769</v>
      </c>
      <c r="D634" s="247">
        <v>0</v>
      </c>
      <c r="E634" s="138">
        <v>0</v>
      </c>
      <c r="F634" s="138">
        <v>0</v>
      </c>
      <c r="G634" s="138">
        <v>0</v>
      </c>
      <c r="H634" s="138">
        <v>0</v>
      </c>
      <c r="I634" s="138">
        <v>0</v>
      </c>
      <c r="J634" s="339">
        <v>0</v>
      </c>
      <c r="K634" s="339">
        <v>0</v>
      </c>
      <c r="L634" s="340">
        <v>0</v>
      </c>
      <c r="M634" s="340">
        <v>0</v>
      </c>
      <c r="N634" s="340">
        <v>0</v>
      </c>
      <c r="O634" s="340">
        <v>0</v>
      </c>
      <c r="P634" s="144">
        <v>0</v>
      </c>
      <c r="Q634" s="341">
        <v>0</v>
      </c>
      <c r="R634" s="342">
        <v>0</v>
      </c>
      <c r="S634" s="340">
        <v>0</v>
      </c>
      <c r="T634" s="340">
        <v>0</v>
      </c>
      <c r="U634" s="340">
        <v>0</v>
      </c>
      <c r="V634" s="340">
        <v>0</v>
      </c>
      <c r="W634" s="340">
        <v>0</v>
      </c>
      <c r="X634" s="343">
        <v>0</v>
      </c>
      <c r="Y634" s="344">
        <f t="shared" si="56"/>
        <v>0</v>
      </c>
      <c r="Z634" s="12">
        <f t="shared" si="55"/>
        <v>0</v>
      </c>
      <c r="AA634" s="12">
        <f t="shared" si="55"/>
        <v>0</v>
      </c>
      <c r="AB634" s="12">
        <f t="shared" si="55"/>
        <v>0</v>
      </c>
      <c r="AC634" s="12">
        <f t="shared" si="55"/>
        <v>0</v>
      </c>
      <c r="AD634" s="15">
        <f t="shared" si="55"/>
        <v>0</v>
      </c>
      <c r="AE634" s="12">
        <f t="shared" si="55"/>
        <v>0</v>
      </c>
      <c r="AF634" s="12">
        <f t="shared" si="54"/>
        <v>0</v>
      </c>
      <c r="AG634" s="12">
        <f t="shared" si="54"/>
        <v>0</v>
      </c>
      <c r="AH634" s="12">
        <f t="shared" si="54"/>
        <v>0</v>
      </c>
      <c r="AI634" s="12">
        <f t="shared" si="54"/>
        <v>0</v>
      </c>
      <c r="AJ634" s="12">
        <f t="shared" si="54"/>
        <v>0</v>
      </c>
      <c r="AK634" s="15">
        <f t="shared" si="54"/>
        <v>0</v>
      </c>
      <c r="AL634" s="343">
        <f t="shared" si="54"/>
        <v>0</v>
      </c>
    </row>
    <row r="635" spans="1:38" s="185" customFormat="1" ht="12.75" customHeight="1" x14ac:dyDescent="0.25">
      <c r="A635" s="348">
        <v>1570</v>
      </c>
      <c r="B635" s="338">
        <v>627</v>
      </c>
      <c r="C635" s="239" t="s">
        <v>1770</v>
      </c>
      <c r="D635" s="247">
        <v>0</v>
      </c>
      <c r="E635" s="138">
        <v>0</v>
      </c>
      <c r="F635" s="138">
        <v>0</v>
      </c>
      <c r="G635" s="138">
        <v>0</v>
      </c>
      <c r="H635" s="138">
        <v>0</v>
      </c>
      <c r="I635" s="138">
        <v>0</v>
      </c>
      <c r="J635" s="339">
        <v>0</v>
      </c>
      <c r="K635" s="339">
        <v>0</v>
      </c>
      <c r="L635" s="340">
        <v>0</v>
      </c>
      <c r="M635" s="340">
        <v>0</v>
      </c>
      <c r="N635" s="340">
        <v>0</v>
      </c>
      <c r="O635" s="340">
        <v>0</v>
      </c>
      <c r="P635" s="144">
        <v>0</v>
      </c>
      <c r="Q635" s="341">
        <v>0</v>
      </c>
      <c r="R635" s="342">
        <v>0</v>
      </c>
      <c r="S635" s="340">
        <v>0</v>
      </c>
      <c r="T635" s="340">
        <v>0</v>
      </c>
      <c r="U635" s="340">
        <v>0</v>
      </c>
      <c r="V635" s="340">
        <v>0</v>
      </c>
      <c r="W635" s="340">
        <v>0</v>
      </c>
      <c r="X635" s="343">
        <v>0</v>
      </c>
      <c r="Y635" s="344">
        <f t="shared" si="56"/>
        <v>0</v>
      </c>
      <c r="Z635" s="12">
        <f t="shared" si="55"/>
        <v>0</v>
      </c>
      <c r="AA635" s="12">
        <f t="shared" si="55"/>
        <v>0</v>
      </c>
      <c r="AB635" s="12">
        <f t="shared" si="55"/>
        <v>0</v>
      </c>
      <c r="AC635" s="12">
        <f t="shared" si="55"/>
        <v>0</v>
      </c>
      <c r="AD635" s="15">
        <f t="shared" si="55"/>
        <v>0</v>
      </c>
      <c r="AE635" s="12">
        <f t="shared" si="55"/>
        <v>0</v>
      </c>
      <c r="AF635" s="12">
        <f t="shared" si="54"/>
        <v>0</v>
      </c>
      <c r="AG635" s="12">
        <f t="shared" si="54"/>
        <v>0</v>
      </c>
      <c r="AH635" s="12">
        <f t="shared" si="54"/>
        <v>0</v>
      </c>
      <c r="AI635" s="12">
        <f t="shared" si="54"/>
        <v>0</v>
      </c>
      <c r="AJ635" s="12">
        <f t="shared" si="54"/>
        <v>0</v>
      </c>
      <c r="AK635" s="15">
        <f t="shared" si="54"/>
        <v>0</v>
      </c>
      <c r="AL635" s="343">
        <f t="shared" si="54"/>
        <v>0</v>
      </c>
    </row>
    <row r="636" spans="1:38" s="185" customFormat="1" ht="12.75" customHeight="1" x14ac:dyDescent="0.25">
      <c r="A636" s="348">
        <v>1571</v>
      </c>
      <c r="B636" s="338">
        <v>628</v>
      </c>
      <c r="C636" s="239" t="s">
        <v>1771</v>
      </c>
      <c r="D636" s="247">
        <v>0</v>
      </c>
      <c r="E636" s="138">
        <v>0</v>
      </c>
      <c r="F636" s="138">
        <v>0</v>
      </c>
      <c r="G636" s="138">
        <v>0</v>
      </c>
      <c r="H636" s="138">
        <v>0</v>
      </c>
      <c r="I636" s="138">
        <v>0</v>
      </c>
      <c r="J636" s="339">
        <v>0</v>
      </c>
      <c r="K636" s="339">
        <v>0</v>
      </c>
      <c r="L636" s="340">
        <v>0</v>
      </c>
      <c r="M636" s="340">
        <v>0</v>
      </c>
      <c r="N636" s="340">
        <v>0</v>
      </c>
      <c r="O636" s="340">
        <v>0</v>
      </c>
      <c r="P636" s="144">
        <v>0</v>
      </c>
      <c r="Q636" s="341">
        <v>0</v>
      </c>
      <c r="R636" s="342">
        <v>0</v>
      </c>
      <c r="S636" s="340">
        <v>0</v>
      </c>
      <c r="T636" s="340">
        <v>0</v>
      </c>
      <c r="U636" s="340">
        <v>0</v>
      </c>
      <c r="V636" s="340">
        <v>0</v>
      </c>
      <c r="W636" s="340">
        <v>0</v>
      </c>
      <c r="X636" s="343">
        <v>0</v>
      </c>
      <c r="Y636" s="344">
        <f t="shared" si="56"/>
        <v>0</v>
      </c>
      <c r="Z636" s="12">
        <f t="shared" si="55"/>
        <v>0</v>
      </c>
      <c r="AA636" s="12">
        <f t="shared" si="55"/>
        <v>0</v>
      </c>
      <c r="AB636" s="12">
        <f t="shared" si="55"/>
        <v>0</v>
      </c>
      <c r="AC636" s="12">
        <f t="shared" si="55"/>
        <v>0</v>
      </c>
      <c r="AD636" s="15">
        <f t="shared" si="55"/>
        <v>0</v>
      </c>
      <c r="AE636" s="12">
        <f t="shared" si="55"/>
        <v>0</v>
      </c>
      <c r="AF636" s="12">
        <f t="shared" si="54"/>
        <v>0</v>
      </c>
      <c r="AG636" s="12">
        <f t="shared" si="54"/>
        <v>0</v>
      </c>
      <c r="AH636" s="12">
        <f t="shared" si="54"/>
        <v>0</v>
      </c>
      <c r="AI636" s="12">
        <f t="shared" si="54"/>
        <v>0</v>
      </c>
      <c r="AJ636" s="12">
        <f t="shared" si="54"/>
        <v>0</v>
      </c>
      <c r="AK636" s="15">
        <f t="shared" si="54"/>
        <v>0</v>
      </c>
      <c r="AL636" s="343">
        <f t="shared" si="54"/>
        <v>0</v>
      </c>
    </row>
    <row r="637" spans="1:38" s="185" customFormat="1" ht="12.75" customHeight="1" x14ac:dyDescent="0.25">
      <c r="A637" s="348">
        <v>1572</v>
      </c>
      <c r="B637" s="338">
        <v>629</v>
      </c>
      <c r="C637" s="239" t="s">
        <v>1772</v>
      </c>
      <c r="D637" s="247">
        <v>0</v>
      </c>
      <c r="E637" s="138">
        <v>0</v>
      </c>
      <c r="F637" s="138">
        <v>0</v>
      </c>
      <c r="G637" s="138">
        <v>0</v>
      </c>
      <c r="H637" s="138">
        <v>0</v>
      </c>
      <c r="I637" s="138">
        <v>0</v>
      </c>
      <c r="J637" s="339">
        <v>0</v>
      </c>
      <c r="K637" s="339">
        <v>0</v>
      </c>
      <c r="L637" s="340">
        <v>0</v>
      </c>
      <c r="M637" s="340">
        <v>0</v>
      </c>
      <c r="N637" s="340">
        <v>0</v>
      </c>
      <c r="O637" s="340">
        <v>0</v>
      </c>
      <c r="P637" s="144">
        <v>0</v>
      </c>
      <c r="Q637" s="341">
        <v>0</v>
      </c>
      <c r="R637" s="342">
        <v>0</v>
      </c>
      <c r="S637" s="340">
        <v>0</v>
      </c>
      <c r="T637" s="340">
        <v>0</v>
      </c>
      <c r="U637" s="340">
        <v>0</v>
      </c>
      <c r="V637" s="340">
        <v>0</v>
      </c>
      <c r="W637" s="340">
        <v>0</v>
      </c>
      <c r="X637" s="343">
        <v>0</v>
      </c>
      <c r="Y637" s="344">
        <f t="shared" si="56"/>
        <v>0</v>
      </c>
      <c r="Z637" s="12">
        <f t="shared" si="55"/>
        <v>0</v>
      </c>
      <c r="AA637" s="12">
        <f t="shared" si="55"/>
        <v>0</v>
      </c>
      <c r="AB637" s="12">
        <f t="shared" si="55"/>
        <v>0</v>
      </c>
      <c r="AC637" s="12">
        <f t="shared" si="55"/>
        <v>0</v>
      </c>
      <c r="AD637" s="15">
        <f t="shared" si="55"/>
        <v>0</v>
      </c>
      <c r="AE637" s="12">
        <f t="shared" si="55"/>
        <v>0</v>
      </c>
      <c r="AF637" s="12">
        <f t="shared" si="54"/>
        <v>0</v>
      </c>
      <c r="AG637" s="12">
        <f t="shared" si="54"/>
        <v>0</v>
      </c>
      <c r="AH637" s="12">
        <f t="shared" si="54"/>
        <v>0</v>
      </c>
      <c r="AI637" s="12">
        <f t="shared" si="54"/>
        <v>0</v>
      </c>
      <c r="AJ637" s="12">
        <f t="shared" si="54"/>
        <v>0</v>
      </c>
      <c r="AK637" s="15">
        <f t="shared" si="54"/>
        <v>0</v>
      </c>
      <c r="AL637" s="343">
        <f t="shared" si="54"/>
        <v>0</v>
      </c>
    </row>
    <row r="638" spans="1:38" s="185" customFormat="1" ht="12.75" customHeight="1" x14ac:dyDescent="0.25">
      <c r="A638" s="348">
        <v>1573</v>
      </c>
      <c r="B638" s="338">
        <v>630</v>
      </c>
      <c r="C638" s="239" t="s">
        <v>1773</v>
      </c>
      <c r="D638" s="247">
        <v>0</v>
      </c>
      <c r="E638" s="138">
        <v>0</v>
      </c>
      <c r="F638" s="138">
        <v>0</v>
      </c>
      <c r="G638" s="138">
        <v>0</v>
      </c>
      <c r="H638" s="138">
        <v>0</v>
      </c>
      <c r="I638" s="138">
        <v>0</v>
      </c>
      <c r="J638" s="339">
        <v>0</v>
      </c>
      <c r="K638" s="339">
        <v>0</v>
      </c>
      <c r="L638" s="340">
        <v>0</v>
      </c>
      <c r="M638" s="340">
        <v>0</v>
      </c>
      <c r="N638" s="340">
        <v>0</v>
      </c>
      <c r="O638" s="340">
        <v>0</v>
      </c>
      <c r="P638" s="144">
        <v>0</v>
      </c>
      <c r="Q638" s="341">
        <v>0</v>
      </c>
      <c r="R638" s="342">
        <v>0</v>
      </c>
      <c r="S638" s="340">
        <v>0</v>
      </c>
      <c r="T638" s="340">
        <v>0</v>
      </c>
      <c r="U638" s="340">
        <v>0</v>
      </c>
      <c r="V638" s="340">
        <v>0</v>
      </c>
      <c r="W638" s="340">
        <v>0</v>
      </c>
      <c r="X638" s="343">
        <v>0</v>
      </c>
      <c r="Y638" s="344">
        <f t="shared" si="56"/>
        <v>0</v>
      </c>
      <c r="Z638" s="12">
        <f t="shared" si="55"/>
        <v>0</v>
      </c>
      <c r="AA638" s="12">
        <f t="shared" si="55"/>
        <v>0</v>
      </c>
      <c r="AB638" s="12">
        <f t="shared" si="55"/>
        <v>0</v>
      </c>
      <c r="AC638" s="12">
        <f t="shared" si="55"/>
        <v>0</v>
      </c>
      <c r="AD638" s="15">
        <f t="shared" si="55"/>
        <v>0</v>
      </c>
      <c r="AE638" s="12">
        <f t="shared" si="55"/>
        <v>0</v>
      </c>
      <c r="AF638" s="12">
        <f t="shared" si="54"/>
        <v>0</v>
      </c>
      <c r="AG638" s="12">
        <f t="shared" si="54"/>
        <v>0</v>
      </c>
      <c r="AH638" s="12">
        <f t="shared" si="54"/>
        <v>0</v>
      </c>
      <c r="AI638" s="12">
        <f t="shared" si="54"/>
        <v>0</v>
      </c>
      <c r="AJ638" s="12">
        <f t="shared" si="54"/>
        <v>0</v>
      </c>
      <c r="AK638" s="15">
        <f t="shared" si="54"/>
        <v>0</v>
      </c>
      <c r="AL638" s="343">
        <f t="shared" si="54"/>
        <v>0</v>
      </c>
    </row>
    <row r="639" spans="1:38" s="185" customFormat="1" ht="12.75" customHeight="1" x14ac:dyDescent="0.25">
      <c r="A639" s="337"/>
      <c r="B639" s="338">
        <v>631</v>
      </c>
      <c r="C639" s="239"/>
      <c r="D639" s="240"/>
      <c r="E639" s="138"/>
      <c r="F639" s="138"/>
      <c r="G639" s="138"/>
      <c r="H639" s="138"/>
      <c r="I639" s="138"/>
      <c r="J639" s="339"/>
      <c r="K639" s="339">
        <v>0</v>
      </c>
      <c r="L639" s="340"/>
      <c r="M639" s="340"/>
      <c r="N639" s="340"/>
      <c r="O639" s="340"/>
      <c r="P639" s="144">
        <v>0</v>
      </c>
      <c r="Q639" s="341"/>
      <c r="R639" s="342">
        <v>0</v>
      </c>
      <c r="S639" s="340"/>
      <c r="T639" s="340"/>
      <c r="U639" s="340"/>
      <c r="V639" s="340"/>
      <c r="W639" s="340">
        <v>0</v>
      </c>
      <c r="X639" s="343"/>
      <c r="Y639" s="344">
        <f t="shared" si="56"/>
        <v>0</v>
      </c>
      <c r="Z639" s="12"/>
      <c r="AA639" s="12"/>
      <c r="AB639" s="12"/>
      <c r="AC639" s="12"/>
      <c r="AD639" s="15">
        <f t="shared" si="55"/>
        <v>0</v>
      </c>
      <c r="AE639" s="12"/>
      <c r="AF639" s="12"/>
      <c r="AG639" s="12"/>
      <c r="AH639" s="12"/>
      <c r="AI639" s="12"/>
      <c r="AJ639" s="12"/>
      <c r="AK639" s="15">
        <f t="shared" ref="AK639:AL702" si="57">IF(P639=0,0,W639/P639*100)</f>
        <v>0</v>
      </c>
      <c r="AL639" s="343"/>
    </row>
    <row r="640" spans="1:38" s="185" customFormat="1" ht="12.75" customHeight="1" x14ac:dyDescent="0.25">
      <c r="A640" s="337"/>
      <c r="B640" s="338">
        <v>632</v>
      </c>
      <c r="C640" s="246" t="s">
        <v>1774</v>
      </c>
      <c r="D640" s="247">
        <v>3864.1</v>
      </c>
      <c r="E640" s="144">
        <v>820.8</v>
      </c>
      <c r="F640" s="144">
        <v>1795.1</v>
      </c>
      <c r="G640" s="144">
        <v>0</v>
      </c>
      <c r="H640" s="144">
        <v>921.1</v>
      </c>
      <c r="I640" s="144">
        <v>97.8</v>
      </c>
      <c r="J640" s="345">
        <v>229.3</v>
      </c>
      <c r="K640" s="345">
        <v>3868.4999999999995</v>
      </c>
      <c r="L640" s="144">
        <v>820.8</v>
      </c>
      <c r="M640" s="144">
        <v>1795.1</v>
      </c>
      <c r="N640" s="144">
        <v>0</v>
      </c>
      <c r="O640" s="144">
        <v>921.1</v>
      </c>
      <c r="P640" s="144">
        <v>102.19999999999999</v>
      </c>
      <c r="Q640" s="248">
        <v>229.3</v>
      </c>
      <c r="R640" s="342">
        <v>2739.4381000000003</v>
      </c>
      <c r="S640" s="144">
        <v>770.80100000000004</v>
      </c>
      <c r="T640" s="144">
        <v>1363.6130000000001</v>
      </c>
      <c r="U640" s="144">
        <v>0</v>
      </c>
      <c r="V640" s="144">
        <v>381.61599999999999</v>
      </c>
      <c r="W640" s="144">
        <v>44.1081</v>
      </c>
      <c r="X640" s="248">
        <v>179.3</v>
      </c>
      <c r="Y640" s="344">
        <f t="shared" si="56"/>
        <v>-1129.0618999999992</v>
      </c>
      <c r="Z640" s="15">
        <f t="shared" si="56"/>
        <v>-49.99899999999991</v>
      </c>
      <c r="AA640" s="15">
        <f t="shared" si="56"/>
        <v>-431.48699999999985</v>
      </c>
      <c r="AB640" s="15">
        <f t="shared" si="56"/>
        <v>0</v>
      </c>
      <c r="AC640" s="15">
        <f t="shared" si="56"/>
        <v>-539.48400000000004</v>
      </c>
      <c r="AD640" s="15">
        <f t="shared" si="55"/>
        <v>-58.091899999999988</v>
      </c>
      <c r="AE640" s="15">
        <f t="shared" si="55"/>
        <v>-50</v>
      </c>
      <c r="AF640" s="15">
        <f t="shared" ref="AF640:AJ666" si="58">IF(K640=0,0,R640/K640*100)</f>
        <v>70.813961483779266</v>
      </c>
      <c r="AG640" s="15">
        <f t="shared" si="58"/>
        <v>93.908503898635487</v>
      </c>
      <c r="AH640" s="15">
        <f t="shared" si="58"/>
        <v>75.963066124449895</v>
      </c>
      <c r="AI640" s="15">
        <f t="shared" si="58"/>
        <v>0</v>
      </c>
      <c r="AJ640" s="15">
        <f t="shared" si="58"/>
        <v>41.430463576158935</v>
      </c>
      <c r="AK640" s="15">
        <f t="shared" si="57"/>
        <v>43.158610567514685</v>
      </c>
      <c r="AL640" s="346">
        <f t="shared" si="57"/>
        <v>78.194505015263843</v>
      </c>
    </row>
    <row r="641" spans="1:38" s="347" customFormat="1" ht="12.75" customHeight="1" x14ac:dyDescent="0.2">
      <c r="A641" s="337"/>
      <c r="B641" s="338">
        <v>633</v>
      </c>
      <c r="C641" s="246" t="s">
        <v>1265</v>
      </c>
      <c r="D641" s="247">
        <v>3766.2999999999997</v>
      </c>
      <c r="E641" s="144">
        <v>820.8</v>
      </c>
      <c r="F641" s="144">
        <v>1795.1</v>
      </c>
      <c r="G641" s="144">
        <v>0</v>
      </c>
      <c r="H641" s="144">
        <v>921.1</v>
      </c>
      <c r="I641" s="144">
        <v>0</v>
      </c>
      <c r="J641" s="345">
        <v>229.3</v>
      </c>
      <c r="K641" s="345">
        <v>3766.2999999999997</v>
      </c>
      <c r="L641" s="144">
        <v>820.8</v>
      </c>
      <c r="M641" s="144">
        <v>1795.1</v>
      </c>
      <c r="N641" s="144">
        <v>0</v>
      </c>
      <c r="O641" s="144">
        <v>921.1</v>
      </c>
      <c r="P641" s="144">
        <v>0</v>
      </c>
      <c r="Q641" s="248">
        <v>229.3</v>
      </c>
      <c r="R641" s="342">
        <v>2695.3300000000004</v>
      </c>
      <c r="S641" s="144">
        <v>770.80100000000004</v>
      </c>
      <c r="T641" s="144">
        <v>1363.6130000000001</v>
      </c>
      <c r="U641" s="144">
        <v>0</v>
      </c>
      <c r="V641" s="144">
        <v>381.61599999999999</v>
      </c>
      <c r="W641" s="144">
        <v>0</v>
      </c>
      <c r="X641" s="248">
        <v>179.3</v>
      </c>
      <c r="Y641" s="344">
        <f t="shared" si="56"/>
        <v>-1070.9699999999993</v>
      </c>
      <c r="Z641" s="15">
        <f t="shared" si="56"/>
        <v>-49.99899999999991</v>
      </c>
      <c r="AA641" s="15">
        <f t="shared" si="56"/>
        <v>-431.48699999999985</v>
      </c>
      <c r="AB641" s="15">
        <f t="shared" si="56"/>
        <v>0</v>
      </c>
      <c r="AC641" s="15">
        <f t="shared" si="56"/>
        <v>-539.48400000000004</v>
      </c>
      <c r="AD641" s="15">
        <f t="shared" si="55"/>
        <v>0</v>
      </c>
      <c r="AE641" s="15">
        <f t="shared" si="55"/>
        <v>-50</v>
      </c>
      <c r="AF641" s="15">
        <f t="shared" si="58"/>
        <v>71.564400074343538</v>
      </c>
      <c r="AG641" s="15">
        <f t="shared" si="58"/>
        <v>93.908503898635487</v>
      </c>
      <c r="AH641" s="15">
        <f t="shared" si="58"/>
        <v>75.963066124449895</v>
      </c>
      <c r="AI641" s="15">
        <f t="shared" si="58"/>
        <v>0</v>
      </c>
      <c r="AJ641" s="15">
        <f t="shared" si="58"/>
        <v>41.430463576158935</v>
      </c>
      <c r="AK641" s="15">
        <f t="shared" si="57"/>
        <v>0</v>
      </c>
      <c r="AL641" s="346">
        <f t="shared" si="57"/>
        <v>78.194505015263843</v>
      </c>
    </row>
    <row r="642" spans="1:38" s="347" customFormat="1" ht="12.75" customHeight="1" x14ac:dyDescent="0.2">
      <c r="A642" s="337"/>
      <c r="B642" s="338">
        <v>634</v>
      </c>
      <c r="C642" s="246" t="s">
        <v>1266</v>
      </c>
      <c r="D642" s="247">
        <v>97.8</v>
      </c>
      <c r="E642" s="144">
        <v>0</v>
      </c>
      <c r="F642" s="144">
        <v>0</v>
      </c>
      <c r="G642" s="144">
        <v>0</v>
      </c>
      <c r="H642" s="144">
        <v>0</v>
      </c>
      <c r="I642" s="144">
        <v>97.8</v>
      </c>
      <c r="J642" s="345">
        <v>0</v>
      </c>
      <c r="K642" s="345">
        <v>102.19999999999999</v>
      </c>
      <c r="L642" s="144">
        <v>0</v>
      </c>
      <c r="M642" s="144">
        <v>0</v>
      </c>
      <c r="N642" s="144">
        <v>0</v>
      </c>
      <c r="O642" s="144">
        <v>0</v>
      </c>
      <c r="P642" s="144">
        <v>102.19999999999999</v>
      </c>
      <c r="Q642" s="248">
        <v>0</v>
      </c>
      <c r="R642" s="342">
        <v>44.1081</v>
      </c>
      <c r="S642" s="144">
        <v>0</v>
      </c>
      <c r="T642" s="144">
        <v>0</v>
      </c>
      <c r="U642" s="144">
        <v>0</v>
      </c>
      <c r="V642" s="144">
        <v>0</v>
      </c>
      <c r="W642" s="144">
        <v>44.1081</v>
      </c>
      <c r="X642" s="248">
        <v>0</v>
      </c>
      <c r="Y642" s="344">
        <f t="shared" si="56"/>
        <v>-58.091899999999988</v>
      </c>
      <c r="Z642" s="15">
        <f t="shared" si="56"/>
        <v>0</v>
      </c>
      <c r="AA642" s="15">
        <f t="shared" si="56"/>
        <v>0</v>
      </c>
      <c r="AB642" s="15">
        <f t="shared" si="56"/>
        <v>0</v>
      </c>
      <c r="AC642" s="15">
        <f t="shared" si="56"/>
        <v>0</v>
      </c>
      <c r="AD642" s="15">
        <f t="shared" si="55"/>
        <v>-58.091899999999988</v>
      </c>
      <c r="AE642" s="15">
        <f t="shared" si="55"/>
        <v>0</v>
      </c>
      <c r="AF642" s="15">
        <f t="shared" si="58"/>
        <v>43.158610567514685</v>
      </c>
      <c r="AG642" s="15">
        <f t="shared" si="58"/>
        <v>0</v>
      </c>
      <c r="AH642" s="15">
        <f t="shared" si="58"/>
        <v>0</v>
      </c>
      <c r="AI642" s="15">
        <f t="shared" si="58"/>
        <v>0</v>
      </c>
      <c r="AJ642" s="15">
        <f t="shared" si="58"/>
        <v>0</v>
      </c>
      <c r="AK642" s="15">
        <f t="shared" si="57"/>
        <v>43.158610567514685</v>
      </c>
      <c r="AL642" s="346">
        <f t="shared" si="57"/>
        <v>0</v>
      </c>
    </row>
    <row r="643" spans="1:38" s="185" customFormat="1" ht="12.75" customHeight="1" x14ac:dyDescent="0.25">
      <c r="A643" s="348">
        <v>1574</v>
      </c>
      <c r="B643" s="338">
        <v>635</v>
      </c>
      <c r="C643" s="239" t="s">
        <v>1291</v>
      </c>
      <c r="D643" s="247">
        <v>3766.2999999999997</v>
      </c>
      <c r="E643" s="138">
        <v>820.8</v>
      </c>
      <c r="F643" s="138">
        <v>1795.1</v>
      </c>
      <c r="G643" s="138">
        <v>0</v>
      </c>
      <c r="H643" s="138">
        <v>921.1</v>
      </c>
      <c r="I643" s="138">
        <v>0</v>
      </c>
      <c r="J643" s="339">
        <v>229.3</v>
      </c>
      <c r="K643" s="339">
        <v>3766.2999999999997</v>
      </c>
      <c r="L643" s="340">
        <v>820.8</v>
      </c>
      <c r="M643" s="340">
        <v>1795.1</v>
      </c>
      <c r="N643" s="340">
        <v>0</v>
      </c>
      <c r="O643" s="340">
        <v>921.1</v>
      </c>
      <c r="P643" s="144">
        <v>0</v>
      </c>
      <c r="Q643" s="341">
        <v>229.3</v>
      </c>
      <c r="R643" s="342">
        <v>2695.3300000000004</v>
      </c>
      <c r="S643" s="340">
        <v>770.80100000000004</v>
      </c>
      <c r="T643" s="340">
        <v>1363.6130000000001</v>
      </c>
      <c r="U643" s="340">
        <v>0</v>
      </c>
      <c r="V643" s="340">
        <v>381.61599999999999</v>
      </c>
      <c r="W643" s="340">
        <v>0</v>
      </c>
      <c r="X643" s="343">
        <v>179.3</v>
      </c>
      <c r="Y643" s="344">
        <f t="shared" si="56"/>
        <v>-1070.9699999999993</v>
      </c>
      <c r="Z643" s="12">
        <f t="shared" si="56"/>
        <v>-49.99899999999991</v>
      </c>
      <c r="AA643" s="12">
        <f t="shared" si="56"/>
        <v>-431.48699999999985</v>
      </c>
      <c r="AB643" s="12">
        <f t="shared" si="56"/>
        <v>0</v>
      </c>
      <c r="AC643" s="12">
        <f t="shared" si="56"/>
        <v>-539.48400000000004</v>
      </c>
      <c r="AD643" s="15">
        <f t="shared" si="55"/>
        <v>0</v>
      </c>
      <c r="AE643" s="12">
        <f t="shared" si="55"/>
        <v>-50</v>
      </c>
      <c r="AF643" s="12">
        <f t="shared" si="58"/>
        <v>71.564400074343538</v>
      </c>
      <c r="AG643" s="12">
        <f t="shared" si="58"/>
        <v>93.908503898635487</v>
      </c>
      <c r="AH643" s="12">
        <f t="shared" si="58"/>
        <v>75.963066124449895</v>
      </c>
      <c r="AI643" s="12">
        <f t="shared" si="58"/>
        <v>0</v>
      </c>
      <c r="AJ643" s="12">
        <f t="shared" si="58"/>
        <v>41.430463576158935</v>
      </c>
      <c r="AK643" s="15">
        <f t="shared" si="57"/>
        <v>0</v>
      </c>
      <c r="AL643" s="343">
        <f t="shared" si="57"/>
        <v>78.194505015263843</v>
      </c>
    </row>
    <row r="644" spans="1:38" s="185" customFormat="1" ht="12.75" customHeight="1" x14ac:dyDescent="0.25">
      <c r="A644" s="348">
        <v>1576</v>
      </c>
      <c r="B644" s="338">
        <v>636</v>
      </c>
      <c r="C644" s="239" t="s">
        <v>1775</v>
      </c>
      <c r="D644" s="247">
        <v>0</v>
      </c>
      <c r="E644" s="138">
        <v>0</v>
      </c>
      <c r="F644" s="138">
        <v>0</v>
      </c>
      <c r="G644" s="138">
        <v>0</v>
      </c>
      <c r="H644" s="138">
        <v>0</v>
      </c>
      <c r="I644" s="138">
        <v>0</v>
      </c>
      <c r="J644" s="339">
        <v>0</v>
      </c>
      <c r="K644" s="339">
        <v>0</v>
      </c>
      <c r="L644" s="340">
        <v>0</v>
      </c>
      <c r="M644" s="340">
        <v>0</v>
      </c>
      <c r="N644" s="340">
        <v>0</v>
      </c>
      <c r="O644" s="340">
        <v>0</v>
      </c>
      <c r="P644" s="144">
        <v>0</v>
      </c>
      <c r="Q644" s="341">
        <v>0</v>
      </c>
      <c r="R644" s="342">
        <v>0</v>
      </c>
      <c r="S644" s="340">
        <v>0</v>
      </c>
      <c r="T644" s="340">
        <v>0</v>
      </c>
      <c r="U644" s="340">
        <v>0</v>
      </c>
      <c r="V644" s="340">
        <v>0</v>
      </c>
      <c r="W644" s="340">
        <v>0</v>
      </c>
      <c r="X644" s="343">
        <v>0</v>
      </c>
      <c r="Y644" s="344">
        <f t="shared" si="56"/>
        <v>0</v>
      </c>
      <c r="Z644" s="12">
        <f t="shared" si="56"/>
        <v>0</v>
      </c>
      <c r="AA644" s="12">
        <f t="shared" si="56"/>
        <v>0</v>
      </c>
      <c r="AB644" s="12">
        <f t="shared" si="56"/>
        <v>0</v>
      </c>
      <c r="AC644" s="12">
        <f t="shared" si="56"/>
        <v>0</v>
      </c>
      <c r="AD644" s="15">
        <f t="shared" si="55"/>
        <v>0</v>
      </c>
      <c r="AE644" s="12">
        <f t="shared" si="55"/>
        <v>0</v>
      </c>
      <c r="AF644" s="12">
        <f t="shared" si="58"/>
        <v>0</v>
      </c>
      <c r="AG644" s="12">
        <f t="shared" si="58"/>
        <v>0</v>
      </c>
      <c r="AH644" s="12">
        <f t="shared" si="58"/>
        <v>0</v>
      </c>
      <c r="AI644" s="12">
        <f t="shared" si="58"/>
        <v>0</v>
      </c>
      <c r="AJ644" s="12">
        <f t="shared" si="58"/>
        <v>0</v>
      </c>
      <c r="AK644" s="15">
        <f t="shared" si="57"/>
        <v>0</v>
      </c>
      <c r="AL644" s="343">
        <f t="shared" si="57"/>
        <v>0</v>
      </c>
    </row>
    <row r="645" spans="1:38" s="185" customFormat="1" ht="12.75" customHeight="1" x14ac:dyDescent="0.25">
      <c r="A645" s="348">
        <v>1575</v>
      </c>
      <c r="B645" s="338">
        <v>637</v>
      </c>
      <c r="C645" s="239" t="s">
        <v>1776</v>
      </c>
      <c r="D645" s="247">
        <v>0</v>
      </c>
      <c r="E645" s="138">
        <v>0</v>
      </c>
      <c r="F645" s="138">
        <v>0</v>
      </c>
      <c r="G645" s="138">
        <v>0</v>
      </c>
      <c r="H645" s="138">
        <v>0</v>
      </c>
      <c r="I645" s="138">
        <v>0</v>
      </c>
      <c r="J645" s="339">
        <v>0</v>
      </c>
      <c r="K645" s="339">
        <v>0</v>
      </c>
      <c r="L645" s="340">
        <v>0</v>
      </c>
      <c r="M645" s="340">
        <v>0</v>
      </c>
      <c r="N645" s="340">
        <v>0</v>
      </c>
      <c r="O645" s="340">
        <v>0</v>
      </c>
      <c r="P645" s="144">
        <v>0</v>
      </c>
      <c r="Q645" s="341">
        <v>0</v>
      </c>
      <c r="R645" s="342">
        <v>0</v>
      </c>
      <c r="S645" s="340">
        <v>0</v>
      </c>
      <c r="T645" s="340">
        <v>0</v>
      </c>
      <c r="U645" s="340">
        <v>0</v>
      </c>
      <c r="V645" s="340">
        <v>0</v>
      </c>
      <c r="W645" s="340">
        <v>0</v>
      </c>
      <c r="X645" s="343">
        <v>0</v>
      </c>
      <c r="Y645" s="344">
        <f t="shared" si="56"/>
        <v>0</v>
      </c>
      <c r="Z645" s="12">
        <f t="shared" si="56"/>
        <v>0</v>
      </c>
      <c r="AA645" s="12">
        <f t="shared" si="56"/>
        <v>0</v>
      </c>
      <c r="AB645" s="12">
        <f t="shared" si="56"/>
        <v>0</v>
      </c>
      <c r="AC645" s="12">
        <f t="shared" si="56"/>
        <v>0</v>
      </c>
      <c r="AD645" s="15">
        <f t="shared" si="55"/>
        <v>0</v>
      </c>
      <c r="AE645" s="12">
        <f t="shared" si="55"/>
        <v>0</v>
      </c>
      <c r="AF645" s="12">
        <f t="shared" si="58"/>
        <v>0</v>
      </c>
      <c r="AG645" s="12">
        <f t="shared" si="58"/>
        <v>0</v>
      </c>
      <c r="AH645" s="12">
        <f t="shared" si="58"/>
        <v>0</v>
      </c>
      <c r="AI645" s="12">
        <f t="shared" si="58"/>
        <v>0</v>
      </c>
      <c r="AJ645" s="12">
        <f t="shared" si="58"/>
        <v>0</v>
      </c>
      <c r="AK645" s="15">
        <f t="shared" si="57"/>
        <v>0</v>
      </c>
      <c r="AL645" s="343">
        <f t="shared" si="57"/>
        <v>0</v>
      </c>
    </row>
    <row r="646" spans="1:38" s="185" customFormat="1" ht="12.75" customHeight="1" x14ac:dyDescent="0.25">
      <c r="A646" s="348">
        <v>1577</v>
      </c>
      <c r="B646" s="338">
        <v>638</v>
      </c>
      <c r="C646" s="239" t="s">
        <v>1777</v>
      </c>
      <c r="D646" s="247">
        <v>0</v>
      </c>
      <c r="E646" s="138">
        <v>0</v>
      </c>
      <c r="F646" s="138">
        <v>0</v>
      </c>
      <c r="G646" s="138">
        <v>0</v>
      </c>
      <c r="H646" s="138">
        <v>0</v>
      </c>
      <c r="I646" s="138">
        <v>0</v>
      </c>
      <c r="J646" s="339">
        <v>0</v>
      </c>
      <c r="K646" s="339">
        <v>0</v>
      </c>
      <c r="L646" s="340">
        <v>0</v>
      </c>
      <c r="M646" s="340">
        <v>0</v>
      </c>
      <c r="N646" s="340">
        <v>0</v>
      </c>
      <c r="O646" s="340">
        <v>0</v>
      </c>
      <c r="P646" s="144">
        <v>0</v>
      </c>
      <c r="Q646" s="341">
        <v>0</v>
      </c>
      <c r="R646" s="342">
        <v>0</v>
      </c>
      <c r="S646" s="340">
        <v>0</v>
      </c>
      <c r="T646" s="340">
        <v>0</v>
      </c>
      <c r="U646" s="340">
        <v>0</v>
      </c>
      <c r="V646" s="340">
        <v>0</v>
      </c>
      <c r="W646" s="340">
        <v>0</v>
      </c>
      <c r="X646" s="343">
        <v>0</v>
      </c>
      <c r="Y646" s="344">
        <f t="shared" si="56"/>
        <v>0</v>
      </c>
      <c r="Z646" s="12">
        <f t="shared" si="56"/>
        <v>0</v>
      </c>
      <c r="AA646" s="12">
        <f t="shared" si="56"/>
        <v>0</v>
      </c>
      <c r="AB646" s="12">
        <f t="shared" si="56"/>
        <v>0</v>
      </c>
      <c r="AC646" s="12">
        <f t="shared" si="56"/>
        <v>0</v>
      </c>
      <c r="AD646" s="15">
        <f t="shared" si="55"/>
        <v>0</v>
      </c>
      <c r="AE646" s="12">
        <f t="shared" si="55"/>
        <v>0</v>
      </c>
      <c r="AF646" s="12">
        <f t="shared" si="58"/>
        <v>0</v>
      </c>
      <c r="AG646" s="12">
        <f t="shared" si="58"/>
        <v>0</v>
      </c>
      <c r="AH646" s="12">
        <f t="shared" si="58"/>
        <v>0</v>
      </c>
      <c r="AI646" s="12">
        <f t="shared" si="58"/>
        <v>0</v>
      </c>
      <c r="AJ646" s="12">
        <f t="shared" si="58"/>
        <v>0</v>
      </c>
      <c r="AK646" s="15">
        <f t="shared" si="57"/>
        <v>0</v>
      </c>
      <c r="AL646" s="343">
        <f t="shared" si="57"/>
        <v>0</v>
      </c>
    </row>
    <row r="647" spans="1:38" s="185" customFormat="1" ht="12.75" customHeight="1" x14ac:dyDescent="0.25">
      <c r="A647" s="348">
        <v>1578</v>
      </c>
      <c r="B647" s="338">
        <v>639</v>
      </c>
      <c r="C647" s="239" t="s">
        <v>1778</v>
      </c>
      <c r="D647" s="247">
        <v>0</v>
      </c>
      <c r="E647" s="138">
        <v>0</v>
      </c>
      <c r="F647" s="138">
        <v>0</v>
      </c>
      <c r="G647" s="138">
        <v>0</v>
      </c>
      <c r="H647" s="138">
        <v>0</v>
      </c>
      <c r="I647" s="138">
        <v>0</v>
      </c>
      <c r="J647" s="339">
        <v>0</v>
      </c>
      <c r="K647" s="339">
        <v>0</v>
      </c>
      <c r="L647" s="340">
        <v>0</v>
      </c>
      <c r="M647" s="340">
        <v>0</v>
      </c>
      <c r="N647" s="340">
        <v>0</v>
      </c>
      <c r="O647" s="340">
        <v>0</v>
      </c>
      <c r="P647" s="144">
        <v>0</v>
      </c>
      <c r="Q647" s="341">
        <v>0</v>
      </c>
      <c r="R647" s="342">
        <v>0</v>
      </c>
      <c r="S647" s="340">
        <v>0</v>
      </c>
      <c r="T647" s="340">
        <v>0</v>
      </c>
      <c r="U647" s="340">
        <v>0</v>
      </c>
      <c r="V647" s="340">
        <v>0</v>
      </c>
      <c r="W647" s="340">
        <v>0</v>
      </c>
      <c r="X647" s="343">
        <v>0</v>
      </c>
      <c r="Y647" s="344">
        <f t="shared" si="56"/>
        <v>0</v>
      </c>
      <c r="Z647" s="12">
        <f t="shared" si="56"/>
        <v>0</v>
      </c>
      <c r="AA647" s="12">
        <f t="shared" si="56"/>
        <v>0</v>
      </c>
      <c r="AB647" s="12">
        <f t="shared" si="56"/>
        <v>0</v>
      </c>
      <c r="AC647" s="12">
        <f t="shared" si="56"/>
        <v>0</v>
      </c>
      <c r="AD647" s="15">
        <f t="shared" si="55"/>
        <v>0</v>
      </c>
      <c r="AE647" s="12">
        <f t="shared" si="55"/>
        <v>0</v>
      </c>
      <c r="AF647" s="12">
        <f t="shared" si="58"/>
        <v>0</v>
      </c>
      <c r="AG647" s="12">
        <f t="shared" si="58"/>
        <v>0</v>
      </c>
      <c r="AH647" s="12">
        <f t="shared" si="58"/>
        <v>0</v>
      </c>
      <c r="AI647" s="12">
        <f t="shared" si="58"/>
        <v>0</v>
      </c>
      <c r="AJ647" s="12">
        <f t="shared" si="58"/>
        <v>0</v>
      </c>
      <c r="AK647" s="15">
        <f t="shared" si="57"/>
        <v>0</v>
      </c>
      <c r="AL647" s="343">
        <f t="shared" si="57"/>
        <v>0</v>
      </c>
    </row>
    <row r="648" spans="1:38" s="185" customFormat="1" ht="12.75" customHeight="1" x14ac:dyDescent="0.25">
      <c r="A648" s="348">
        <v>1579</v>
      </c>
      <c r="B648" s="338">
        <v>640</v>
      </c>
      <c r="C648" s="239" t="s">
        <v>1779</v>
      </c>
      <c r="D648" s="247">
        <v>0</v>
      </c>
      <c r="E648" s="138">
        <v>0</v>
      </c>
      <c r="F648" s="138">
        <v>0</v>
      </c>
      <c r="G648" s="138">
        <v>0</v>
      </c>
      <c r="H648" s="138">
        <v>0</v>
      </c>
      <c r="I648" s="138">
        <v>0</v>
      </c>
      <c r="J648" s="339">
        <v>0</v>
      </c>
      <c r="K648" s="339">
        <v>0</v>
      </c>
      <c r="L648" s="340">
        <v>0</v>
      </c>
      <c r="M648" s="340">
        <v>0</v>
      </c>
      <c r="N648" s="340">
        <v>0</v>
      </c>
      <c r="O648" s="340">
        <v>0</v>
      </c>
      <c r="P648" s="144">
        <v>0</v>
      </c>
      <c r="Q648" s="341">
        <v>0</v>
      </c>
      <c r="R648" s="342">
        <v>0</v>
      </c>
      <c r="S648" s="340">
        <v>0</v>
      </c>
      <c r="T648" s="340">
        <v>0</v>
      </c>
      <c r="U648" s="340">
        <v>0</v>
      </c>
      <c r="V648" s="340">
        <v>0</v>
      </c>
      <c r="W648" s="340">
        <v>0</v>
      </c>
      <c r="X648" s="343">
        <v>0</v>
      </c>
      <c r="Y648" s="344">
        <f t="shared" si="56"/>
        <v>0</v>
      </c>
      <c r="Z648" s="12">
        <f t="shared" si="56"/>
        <v>0</v>
      </c>
      <c r="AA648" s="12">
        <f t="shared" si="56"/>
        <v>0</v>
      </c>
      <c r="AB648" s="12">
        <f t="shared" si="56"/>
        <v>0</v>
      </c>
      <c r="AC648" s="12">
        <f t="shared" si="56"/>
        <v>0</v>
      </c>
      <c r="AD648" s="15">
        <f t="shared" si="55"/>
        <v>0</v>
      </c>
      <c r="AE648" s="12">
        <f t="shared" si="55"/>
        <v>0</v>
      </c>
      <c r="AF648" s="12">
        <f t="shared" si="58"/>
        <v>0</v>
      </c>
      <c r="AG648" s="12">
        <f t="shared" si="58"/>
        <v>0</v>
      </c>
      <c r="AH648" s="12">
        <f t="shared" si="58"/>
        <v>0</v>
      </c>
      <c r="AI648" s="12">
        <f t="shared" si="58"/>
        <v>0</v>
      </c>
      <c r="AJ648" s="12">
        <f t="shared" si="58"/>
        <v>0</v>
      </c>
      <c r="AK648" s="15">
        <f t="shared" si="57"/>
        <v>0</v>
      </c>
      <c r="AL648" s="343">
        <f t="shared" si="57"/>
        <v>0</v>
      </c>
    </row>
    <row r="649" spans="1:38" s="185" customFormat="1" ht="12.75" customHeight="1" x14ac:dyDescent="0.25">
      <c r="A649" s="348">
        <v>1580</v>
      </c>
      <c r="B649" s="338">
        <v>641</v>
      </c>
      <c r="C649" s="239" t="s">
        <v>1780</v>
      </c>
      <c r="D649" s="247">
        <v>0</v>
      </c>
      <c r="E649" s="138">
        <v>0</v>
      </c>
      <c r="F649" s="138">
        <v>0</v>
      </c>
      <c r="G649" s="138">
        <v>0</v>
      </c>
      <c r="H649" s="138">
        <v>0</v>
      </c>
      <c r="I649" s="138">
        <v>0</v>
      </c>
      <c r="J649" s="339">
        <v>0</v>
      </c>
      <c r="K649" s="339">
        <v>0</v>
      </c>
      <c r="L649" s="340">
        <v>0</v>
      </c>
      <c r="M649" s="340">
        <v>0</v>
      </c>
      <c r="N649" s="340">
        <v>0</v>
      </c>
      <c r="O649" s="340">
        <v>0</v>
      </c>
      <c r="P649" s="144">
        <v>0</v>
      </c>
      <c r="Q649" s="341">
        <v>0</v>
      </c>
      <c r="R649" s="342">
        <v>0</v>
      </c>
      <c r="S649" s="340">
        <v>0</v>
      </c>
      <c r="T649" s="340">
        <v>0</v>
      </c>
      <c r="U649" s="340">
        <v>0</v>
      </c>
      <c r="V649" s="340">
        <v>0</v>
      </c>
      <c r="W649" s="340">
        <v>0</v>
      </c>
      <c r="X649" s="343">
        <v>0</v>
      </c>
      <c r="Y649" s="344">
        <f t="shared" si="56"/>
        <v>0</v>
      </c>
      <c r="Z649" s="12">
        <f t="shared" si="56"/>
        <v>0</v>
      </c>
      <c r="AA649" s="12">
        <f t="shared" si="56"/>
        <v>0</v>
      </c>
      <c r="AB649" s="12">
        <f t="shared" si="56"/>
        <v>0</v>
      </c>
      <c r="AC649" s="12">
        <f t="shared" si="56"/>
        <v>0</v>
      </c>
      <c r="AD649" s="15">
        <f t="shared" si="55"/>
        <v>0</v>
      </c>
      <c r="AE649" s="12">
        <f t="shared" si="55"/>
        <v>0</v>
      </c>
      <c r="AF649" s="12">
        <f t="shared" si="58"/>
        <v>0</v>
      </c>
      <c r="AG649" s="12">
        <f t="shared" si="58"/>
        <v>0</v>
      </c>
      <c r="AH649" s="12">
        <f t="shared" si="58"/>
        <v>0</v>
      </c>
      <c r="AI649" s="12">
        <f t="shared" si="58"/>
        <v>0</v>
      </c>
      <c r="AJ649" s="12">
        <f t="shared" si="58"/>
        <v>0</v>
      </c>
      <c r="AK649" s="15">
        <f t="shared" si="57"/>
        <v>0</v>
      </c>
      <c r="AL649" s="343">
        <f t="shared" si="57"/>
        <v>0</v>
      </c>
    </row>
    <row r="650" spans="1:38" s="185" customFormat="1" ht="12.75" customHeight="1" x14ac:dyDescent="0.25">
      <c r="A650" s="348">
        <v>1581</v>
      </c>
      <c r="B650" s="338">
        <v>642</v>
      </c>
      <c r="C650" s="239" t="s">
        <v>1781</v>
      </c>
      <c r="D650" s="247">
        <v>48.9</v>
      </c>
      <c r="E650" s="138">
        <v>0</v>
      </c>
      <c r="F650" s="138">
        <v>0</v>
      </c>
      <c r="G650" s="138">
        <v>0</v>
      </c>
      <c r="H650" s="138">
        <v>0</v>
      </c>
      <c r="I650" s="138">
        <v>48.9</v>
      </c>
      <c r="J650" s="339">
        <v>0</v>
      </c>
      <c r="K650" s="339">
        <v>53.3</v>
      </c>
      <c r="L650" s="340">
        <v>0</v>
      </c>
      <c r="M650" s="340">
        <v>0</v>
      </c>
      <c r="N650" s="340">
        <v>0</v>
      </c>
      <c r="O650" s="340">
        <v>0</v>
      </c>
      <c r="P650" s="144">
        <v>53.3</v>
      </c>
      <c r="Q650" s="341">
        <v>0</v>
      </c>
      <c r="R650" s="342">
        <v>43.056199999999997</v>
      </c>
      <c r="S650" s="340">
        <v>0</v>
      </c>
      <c r="T650" s="340">
        <v>0</v>
      </c>
      <c r="U650" s="340">
        <v>0</v>
      </c>
      <c r="V650" s="340">
        <v>0</v>
      </c>
      <c r="W650" s="340">
        <v>43.056199999999997</v>
      </c>
      <c r="X650" s="343">
        <v>0</v>
      </c>
      <c r="Y650" s="344">
        <f t="shared" si="56"/>
        <v>-10.2438</v>
      </c>
      <c r="Z650" s="12">
        <f t="shared" si="56"/>
        <v>0</v>
      </c>
      <c r="AA650" s="12">
        <f t="shared" si="56"/>
        <v>0</v>
      </c>
      <c r="AB650" s="12">
        <f t="shared" si="56"/>
        <v>0</v>
      </c>
      <c r="AC650" s="12">
        <f t="shared" si="56"/>
        <v>0</v>
      </c>
      <c r="AD650" s="15">
        <f t="shared" si="56"/>
        <v>-10.2438</v>
      </c>
      <c r="AE650" s="12">
        <f t="shared" si="56"/>
        <v>0</v>
      </c>
      <c r="AF650" s="12">
        <f t="shared" si="58"/>
        <v>80.78086303939962</v>
      </c>
      <c r="AG650" s="12">
        <f t="shared" si="58"/>
        <v>0</v>
      </c>
      <c r="AH650" s="12">
        <f t="shared" si="58"/>
        <v>0</v>
      </c>
      <c r="AI650" s="12">
        <f t="shared" si="58"/>
        <v>0</v>
      </c>
      <c r="AJ650" s="12">
        <f t="shared" si="58"/>
        <v>0</v>
      </c>
      <c r="AK650" s="15">
        <f t="shared" si="57"/>
        <v>80.78086303939962</v>
      </c>
      <c r="AL650" s="343">
        <f t="shared" si="57"/>
        <v>0</v>
      </c>
    </row>
    <row r="651" spans="1:38" s="185" customFormat="1" ht="12.75" customHeight="1" x14ac:dyDescent="0.25">
      <c r="A651" s="348">
        <v>1582</v>
      </c>
      <c r="B651" s="338">
        <v>643</v>
      </c>
      <c r="C651" s="239" t="s">
        <v>1782</v>
      </c>
      <c r="D651" s="247">
        <v>0</v>
      </c>
      <c r="E651" s="138">
        <v>0</v>
      </c>
      <c r="F651" s="138">
        <v>0</v>
      </c>
      <c r="G651" s="138">
        <v>0</v>
      </c>
      <c r="H651" s="138">
        <v>0</v>
      </c>
      <c r="I651" s="138">
        <v>0</v>
      </c>
      <c r="J651" s="339">
        <v>0</v>
      </c>
      <c r="K651" s="339">
        <v>0</v>
      </c>
      <c r="L651" s="340">
        <v>0</v>
      </c>
      <c r="M651" s="340">
        <v>0</v>
      </c>
      <c r="N651" s="340">
        <v>0</v>
      </c>
      <c r="O651" s="340">
        <v>0</v>
      </c>
      <c r="P651" s="144">
        <v>0</v>
      </c>
      <c r="Q651" s="341">
        <v>0</v>
      </c>
      <c r="R651" s="342">
        <v>0</v>
      </c>
      <c r="S651" s="340">
        <v>0</v>
      </c>
      <c r="T651" s="340">
        <v>0</v>
      </c>
      <c r="U651" s="340">
        <v>0</v>
      </c>
      <c r="V651" s="340">
        <v>0</v>
      </c>
      <c r="W651" s="340">
        <v>0</v>
      </c>
      <c r="X651" s="343">
        <v>0</v>
      </c>
      <c r="Y651" s="344">
        <f t="shared" si="56"/>
        <v>0</v>
      </c>
      <c r="Z651" s="12">
        <f t="shared" si="56"/>
        <v>0</v>
      </c>
      <c r="AA651" s="12">
        <f t="shared" si="56"/>
        <v>0</v>
      </c>
      <c r="AB651" s="12">
        <f t="shared" si="56"/>
        <v>0</v>
      </c>
      <c r="AC651" s="12">
        <f t="shared" si="56"/>
        <v>0</v>
      </c>
      <c r="AD651" s="15">
        <f t="shared" si="56"/>
        <v>0</v>
      </c>
      <c r="AE651" s="12">
        <f t="shared" si="56"/>
        <v>0</v>
      </c>
      <c r="AF651" s="12">
        <f t="shared" si="58"/>
        <v>0</v>
      </c>
      <c r="AG651" s="12">
        <f t="shared" si="58"/>
        <v>0</v>
      </c>
      <c r="AH651" s="12">
        <f t="shared" si="58"/>
        <v>0</v>
      </c>
      <c r="AI651" s="12">
        <f t="shared" si="58"/>
        <v>0</v>
      </c>
      <c r="AJ651" s="12">
        <f t="shared" si="58"/>
        <v>0</v>
      </c>
      <c r="AK651" s="15">
        <f t="shared" si="57"/>
        <v>0</v>
      </c>
      <c r="AL651" s="343">
        <f t="shared" si="57"/>
        <v>0</v>
      </c>
    </row>
    <row r="652" spans="1:38" s="185" customFormat="1" ht="12.75" customHeight="1" x14ac:dyDescent="0.25">
      <c r="A652" s="348">
        <v>1583</v>
      </c>
      <c r="B652" s="338">
        <v>644</v>
      </c>
      <c r="C652" s="239" t="s">
        <v>1783</v>
      </c>
      <c r="D652" s="247">
        <v>48.9</v>
      </c>
      <c r="E652" s="138">
        <v>0</v>
      </c>
      <c r="F652" s="138">
        <v>0</v>
      </c>
      <c r="G652" s="138">
        <v>0</v>
      </c>
      <c r="H652" s="138">
        <v>0</v>
      </c>
      <c r="I652" s="138">
        <v>48.9</v>
      </c>
      <c r="J652" s="339">
        <v>0</v>
      </c>
      <c r="K652" s="339">
        <v>48.9</v>
      </c>
      <c r="L652" s="340">
        <v>0</v>
      </c>
      <c r="M652" s="340">
        <v>0</v>
      </c>
      <c r="N652" s="340">
        <v>0</v>
      </c>
      <c r="O652" s="340">
        <v>0</v>
      </c>
      <c r="P652" s="144">
        <v>48.9</v>
      </c>
      <c r="Q652" s="341">
        <v>0</v>
      </c>
      <c r="R652" s="342">
        <v>1.0519000000000001</v>
      </c>
      <c r="S652" s="340">
        <v>0</v>
      </c>
      <c r="T652" s="340">
        <v>0</v>
      </c>
      <c r="U652" s="340">
        <v>0</v>
      </c>
      <c r="V652" s="340">
        <v>0</v>
      </c>
      <c r="W652" s="340">
        <v>1.0519000000000001</v>
      </c>
      <c r="X652" s="343">
        <v>0</v>
      </c>
      <c r="Y652" s="344">
        <f t="shared" si="56"/>
        <v>-47.848099999999995</v>
      </c>
      <c r="Z652" s="12">
        <f t="shared" si="56"/>
        <v>0</v>
      </c>
      <c r="AA652" s="12">
        <f t="shared" si="56"/>
        <v>0</v>
      </c>
      <c r="AB652" s="12">
        <f t="shared" si="56"/>
        <v>0</v>
      </c>
      <c r="AC652" s="12">
        <f t="shared" si="56"/>
        <v>0</v>
      </c>
      <c r="AD652" s="15">
        <f t="shared" si="56"/>
        <v>-47.848099999999995</v>
      </c>
      <c r="AE652" s="12">
        <f t="shared" si="56"/>
        <v>0</v>
      </c>
      <c r="AF652" s="12">
        <f t="shared" si="58"/>
        <v>2.1511247443762782</v>
      </c>
      <c r="AG652" s="12">
        <f t="shared" si="58"/>
        <v>0</v>
      </c>
      <c r="AH652" s="12">
        <f t="shared" si="58"/>
        <v>0</v>
      </c>
      <c r="AI652" s="12">
        <f t="shared" si="58"/>
        <v>0</v>
      </c>
      <c r="AJ652" s="12">
        <f t="shared" si="58"/>
        <v>0</v>
      </c>
      <c r="AK652" s="15">
        <f t="shared" si="57"/>
        <v>2.1511247443762782</v>
      </c>
      <c r="AL652" s="343">
        <f t="shared" si="57"/>
        <v>0</v>
      </c>
    </row>
    <row r="653" spans="1:38" s="185" customFormat="1" ht="12.75" customHeight="1" x14ac:dyDescent="0.25">
      <c r="A653" s="348">
        <v>1584</v>
      </c>
      <c r="B653" s="338">
        <v>645</v>
      </c>
      <c r="C653" s="239" t="s">
        <v>1784</v>
      </c>
      <c r="D653" s="247">
        <v>0</v>
      </c>
      <c r="E653" s="138">
        <v>0</v>
      </c>
      <c r="F653" s="138">
        <v>0</v>
      </c>
      <c r="G653" s="138">
        <v>0</v>
      </c>
      <c r="H653" s="138">
        <v>0</v>
      </c>
      <c r="I653" s="138">
        <v>0</v>
      </c>
      <c r="J653" s="339">
        <v>0</v>
      </c>
      <c r="K653" s="339">
        <v>0</v>
      </c>
      <c r="L653" s="340">
        <v>0</v>
      </c>
      <c r="M653" s="340">
        <v>0</v>
      </c>
      <c r="N653" s="340">
        <v>0</v>
      </c>
      <c r="O653" s="340">
        <v>0</v>
      </c>
      <c r="P653" s="144">
        <v>0</v>
      </c>
      <c r="Q653" s="341">
        <v>0</v>
      </c>
      <c r="R653" s="342">
        <v>0</v>
      </c>
      <c r="S653" s="340">
        <v>0</v>
      </c>
      <c r="T653" s="340">
        <v>0</v>
      </c>
      <c r="U653" s="340">
        <v>0</v>
      </c>
      <c r="V653" s="340">
        <v>0</v>
      </c>
      <c r="W653" s="340">
        <v>0</v>
      </c>
      <c r="X653" s="343">
        <v>0</v>
      </c>
      <c r="Y653" s="344">
        <f t="shared" si="56"/>
        <v>0</v>
      </c>
      <c r="Z653" s="12">
        <f t="shared" si="56"/>
        <v>0</v>
      </c>
      <c r="AA653" s="12">
        <f t="shared" si="56"/>
        <v>0</v>
      </c>
      <c r="AB653" s="12">
        <f t="shared" si="56"/>
        <v>0</v>
      </c>
      <c r="AC653" s="12">
        <f t="shared" si="56"/>
        <v>0</v>
      </c>
      <c r="AD653" s="15">
        <f t="shared" si="56"/>
        <v>0</v>
      </c>
      <c r="AE653" s="12">
        <f t="shared" si="56"/>
        <v>0</v>
      </c>
      <c r="AF653" s="12">
        <f t="shared" si="58"/>
        <v>0</v>
      </c>
      <c r="AG653" s="12">
        <f t="shared" si="58"/>
        <v>0</v>
      </c>
      <c r="AH653" s="12">
        <f t="shared" si="58"/>
        <v>0</v>
      </c>
      <c r="AI653" s="12">
        <f t="shared" si="58"/>
        <v>0</v>
      </c>
      <c r="AJ653" s="12">
        <f t="shared" si="58"/>
        <v>0</v>
      </c>
      <c r="AK653" s="15">
        <f t="shared" si="57"/>
        <v>0</v>
      </c>
      <c r="AL653" s="343">
        <f t="shared" si="57"/>
        <v>0</v>
      </c>
    </row>
    <row r="654" spans="1:38" s="185" customFormat="1" ht="12.75" customHeight="1" x14ac:dyDescent="0.25">
      <c r="A654" s="348">
        <v>1585</v>
      </c>
      <c r="B654" s="338">
        <v>646</v>
      </c>
      <c r="C654" s="239" t="s">
        <v>1785</v>
      </c>
      <c r="D654" s="247">
        <v>0</v>
      </c>
      <c r="E654" s="138">
        <v>0</v>
      </c>
      <c r="F654" s="138">
        <v>0</v>
      </c>
      <c r="G654" s="138">
        <v>0</v>
      </c>
      <c r="H654" s="138">
        <v>0</v>
      </c>
      <c r="I654" s="138">
        <v>0</v>
      </c>
      <c r="J654" s="339">
        <v>0</v>
      </c>
      <c r="K654" s="339">
        <v>0</v>
      </c>
      <c r="L654" s="340">
        <v>0</v>
      </c>
      <c r="M654" s="340">
        <v>0</v>
      </c>
      <c r="N654" s="340">
        <v>0</v>
      </c>
      <c r="O654" s="340">
        <v>0</v>
      </c>
      <c r="P654" s="144">
        <v>0</v>
      </c>
      <c r="Q654" s="341">
        <v>0</v>
      </c>
      <c r="R654" s="342">
        <v>0</v>
      </c>
      <c r="S654" s="340">
        <v>0</v>
      </c>
      <c r="T654" s="340">
        <v>0</v>
      </c>
      <c r="U654" s="340">
        <v>0</v>
      </c>
      <c r="V654" s="340">
        <v>0</v>
      </c>
      <c r="W654" s="340">
        <v>0</v>
      </c>
      <c r="X654" s="343">
        <v>0</v>
      </c>
      <c r="Y654" s="344">
        <f t="shared" si="56"/>
        <v>0</v>
      </c>
      <c r="Z654" s="12">
        <f t="shared" si="56"/>
        <v>0</v>
      </c>
      <c r="AA654" s="12">
        <f t="shared" si="56"/>
        <v>0</v>
      </c>
      <c r="AB654" s="12">
        <f t="shared" si="56"/>
        <v>0</v>
      </c>
      <c r="AC654" s="12">
        <f t="shared" si="56"/>
        <v>0</v>
      </c>
      <c r="AD654" s="15">
        <f t="shared" si="56"/>
        <v>0</v>
      </c>
      <c r="AE654" s="12">
        <f t="shared" si="56"/>
        <v>0</v>
      </c>
      <c r="AF654" s="12">
        <f t="shared" si="58"/>
        <v>0</v>
      </c>
      <c r="AG654" s="12">
        <f t="shared" si="58"/>
        <v>0</v>
      </c>
      <c r="AH654" s="12">
        <f t="shared" si="58"/>
        <v>0</v>
      </c>
      <c r="AI654" s="12">
        <f t="shared" si="58"/>
        <v>0</v>
      </c>
      <c r="AJ654" s="12">
        <f t="shared" si="58"/>
        <v>0</v>
      </c>
      <c r="AK654" s="15">
        <f t="shared" si="57"/>
        <v>0</v>
      </c>
      <c r="AL654" s="343">
        <f t="shared" si="57"/>
        <v>0</v>
      </c>
    </row>
    <row r="655" spans="1:38" s="185" customFormat="1" ht="12.75" customHeight="1" x14ac:dyDescent="0.25">
      <c r="A655" s="348">
        <v>1586</v>
      </c>
      <c r="B655" s="338">
        <v>647</v>
      </c>
      <c r="C655" s="239" t="s">
        <v>1786</v>
      </c>
      <c r="D655" s="247">
        <v>0</v>
      </c>
      <c r="E655" s="138">
        <v>0</v>
      </c>
      <c r="F655" s="138">
        <v>0</v>
      </c>
      <c r="G655" s="138">
        <v>0</v>
      </c>
      <c r="H655" s="138">
        <v>0</v>
      </c>
      <c r="I655" s="138">
        <v>0</v>
      </c>
      <c r="J655" s="339">
        <v>0</v>
      </c>
      <c r="K655" s="339">
        <v>0</v>
      </c>
      <c r="L655" s="340">
        <v>0</v>
      </c>
      <c r="M655" s="340">
        <v>0</v>
      </c>
      <c r="N655" s="340">
        <v>0</v>
      </c>
      <c r="O655" s="340">
        <v>0</v>
      </c>
      <c r="P655" s="144">
        <v>0</v>
      </c>
      <c r="Q655" s="341">
        <v>0</v>
      </c>
      <c r="R655" s="342">
        <v>0</v>
      </c>
      <c r="S655" s="340">
        <v>0</v>
      </c>
      <c r="T655" s="340">
        <v>0</v>
      </c>
      <c r="U655" s="340">
        <v>0</v>
      </c>
      <c r="V655" s="340">
        <v>0</v>
      </c>
      <c r="W655" s="340">
        <v>0</v>
      </c>
      <c r="X655" s="343">
        <v>0</v>
      </c>
      <c r="Y655" s="344">
        <f t="shared" si="56"/>
        <v>0</v>
      </c>
      <c r="Z655" s="12">
        <f t="shared" si="56"/>
        <v>0</v>
      </c>
      <c r="AA655" s="12">
        <f t="shared" si="56"/>
        <v>0</v>
      </c>
      <c r="AB655" s="12">
        <f t="shared" si="56"/>
        <v>0</v>
      </c>
      <c r="AC655" s="12">
        <f t="shared" si="56"/>
        <v>0</v>
      </c>
      <c r="AD655" s="15">
        <f t="shared" si="56"/>
        <v>0</v>
      </c>
      <c r="AE655" s="12">
        <f t="shared" si="56"/>
        <v>0</v>
      </c>
      <c r="AF655" s="12">
        <f t="shared" si="58"/>
        <v>0</v>
      </c>
      <c r="AG655" s="12">
        <f t="shared" si="58"/>
        <v>0</v>
      </c>
      <c r="AH655" s="12">
        <f t="shared" si="58"/>
        <v>0</v>
      </c>
      <c r="AI655" s="12">
        <f t="shared" si="58"/>
        <v>0</v>
      </c>
      <c r="AJ655" s="12">
        <f t="shared" si="58"/>
        <v>0</v>
      </c>
      <c r="AK655" s="15">
        <f t="shared" si="57"/>
        <v>0</v>
      </c>
      <c r="AL655" s="343">
        <f t="shared" si="57"/>
        <v>0</v>
      </c>
    </row>
    <row r="656" spans="1:38" s="185" customFormat="1" ht="12.75" customHeight="1" x14ac:dyDescent="0.25">
      <c r="A656" s="348">
        <v>1587</v>
      </c>
      <c r="B656" s="338">
        <v>648</v>
      </c>
      <c r="C656" s="239" t="s">
        <v>1787</v>
      </c>
      <c r="D656" s="247">
        <v>0</v>
      </c>
      <c r="E656" s="138">
        <v>0</v>
      </c>
      <c r="F656" s="138">
        <v>0</v>
      </c>
      <c r="G656" s="138">
        <v>0</v>
      </c>
      <c r="H656" s="138">
        <v>0</v>
      </c>
      <c r="I656" s="138">
        <v>0</v>
      </c>
      <c r="J656" s="339">
        <v>0</v>
      </c>
      <c r="K656" s="339">
        <v>0</v>
      </c>
      <c r="L656" s="340">
        <v>0</v>
      </c>
      <c r="M656" s="340">
        <v>0</v>
      </c>
      <c r="N656" s="340">
        <v>0</v>
      </c>
      <c r="O656" s="340">
        <v>0</v>
      </c>
      <c r="P656" s="144">
        <v>0</v>
      </c>
      <c r="Q656" s="341">
        <v>0</v>
      </c>
      <c r="R656" s="342">
        <v>0</v>
      </c>
      <c r="S656" s="340">
        <v>0</v>
      </c>
      <c r="T656" s="340">
        <v>0</v>
      </c>
      <c r="U656" s="340">
        <v>0</v>
      </c>
      <c r="V656" s="340">
        <v>0</v>
      </c>
      <c r="W656" s="340">
        <v>0</v>
      </c>
      <c r="X656" s="343">
        <v>0</v>
      </c>
      <c r="Y656" s="344">
        <f t="shared" si="56"/>
        <v>0</v>
      </c>
      <c r="Z656" s="12">
        <f t="shared" si="56"/>
        <v>0</v>
      </c>
      <c r="AA656" s="12">
        <f t="shared" si="56"/>
        <v>0</v>
      </c>
      <c r="AB656" s="12">
        <f t="shared" si="56"/>
        <v>0</v>
      </c>
      <c r="AC656" s="12">
        <f t="shared" si="56"/>
        <v>0</v>
      </c>
      <c r="AD656" s="15">
        <f t="shared" si="56"/>
        <v>0</v>
      </c>
      <c r="AE656" s="12">
        <f t="shared" si="56"/>
        <v>0</v>
      </c>
      <c r="AF656" s="12">
        <f t="shared" si="58"/>
        <v>0</v>
      </c>
      <c r="AG656" s="12">
        <f t="shared" si="58"/>
        <v>0</v>
      </c>
      <c r="AH656" s="12">
        <f t="shared" si="58"/>
        <v>0</v>
      </c>
      <c r="AI656" s="12">
        <f t="shared" si="58"/>
        <v>0</v>
      </c>
      <c r="AJ656" s="12">
        <f t="shared" si="58"/>
        <v>0</v>
      </c>
      <c r="AK656" s="15">
        <f t="shared" si="57"/>
        <v>0</v>
      </c>
      <c r="AL656" s="343">
        <f t="shared" si="57"/>
        <v>0</v>
      </c>
    </row>
    <row r="657" spans="1:38" s="185" customFormat="1" ht="12.75" customHeight="1" x14ac:dyDescent="0.25">
      <c r="A657" s="348">
        <v>1588</v>
      </c>
      <c r="B657" s="338">
        <v>649</v>
      </c>
      <c r="C657" s="239" t="s">
        <v>1788</v>
      </c>
      <c r="D657" s="247">
        <v>0</v>
      </c>
      <c r="E657" s="138">
        <v>0</v>
      </c>
      <c r="F657" s="138">
        <v>0</v>
      </c>
      <c r="G657" s="138">
        <v>0</v>
      </c>
      <c r="H657" s="138">
        <v>0</v>
      </c>
      <c r="I657" s="138">
        <v>0</v>
      </c>
      <c r="J657" s="339">
        <v>0</v>
      </c>
      <c r="K657" s="339">
        <v>0</v>
      </c>
      <c r="L657" s="340">
        <v>0</v>
      </c>
      <c r="M657" s="340">
        <v>0</v>
      </c>
      <c r="N657" s="340">
        <v>0</v>
      </c>
      <c r="O657" s="340">
        <v>0</v>
      </c>
      <c r="P657" s="144">
        <v>0</v>
      </c>
      <c r="Q657" s="341">
        <v>0</v>
      </c>
      <c r="R657" s="342">
        <v>0</v>
      </c>
      <c r="S657" s="340">
        <v>0</v>
      </c>
      <c r="T657" s="340">
        <v>0</v>
      </c>
      <c r="U657" s="340">
        <v>0</v>
      </c>
      <c r="V657" s="340">
        <v>0</v>
      </c>
      <c r="W657" s="340">
        <v>0</v>
      </c>
      <c r="X657" s="343">
        <v>0</v>
      </c>
      <c r="Y657" s="344">
        <f t="shared" si="56"/>
        <v>0</v>
      </c>
      <c r="Z657" s="12">
        <f t="shared" si="56"/>
        <v>0</v>
      </c>
      <c r="AA657" s="12">
        <f t="shared" si="56"/>
        <v>0</v>
      </c>
      <c r="AB657" s="12">
        <f t="shared" si="56"/>
        <v>0</v>
      </c>
      <c r="AC657" s="12">
        <f t="shared" si="56"/>
        <v>0</v>
      </c>
      <c r="AD657" s="15">
        <f t="shared" si="56"/>
        <v>0</v>
      </c>
      <c r="AE657" s="12">
        <f t="shared" si="56"/>
        <v>0</v>
      </c>
      <c r="AF657" s="12">
        <f t="shared" si="58"/>
        <v>0</v>
      </c>
      <c r="AG657" s="12">
        <f t="shared" si="58"/>
        <v>0</v>
      </c>
      <c r="AH657" s="12">
        <f t="shared" si="58"/>
        <v>0</v>
      </c>
      <c r="AI657" s="12">
        <f t="shared" si="58"/>
        <v>0</v>
      </c>
      <c r="AJ657" s="12">
        <f t="shared" si="58"/>
        <v>0</v>
      </c>
      <c r="AK657" s="15">
        <f t="shared" si="57"/>
        <v>0</v>
      </c>
      <c r="AL657" s="343">
        <f t="shared" si="57"/>
        <v>0</v>
      </c>
    </row>
    <row r="658" spans="1:38" s="185" customFormat="1" ht="12.75" customHeight="1" x14ac:dyDescent="0.25">
      <c r="A658" s="348">
        <v>1589</v>
      </c>
      <c r="B658" s="338">
        <v>650</v>
      </c>
      <c r="C658" s="239" t="s">
        <v>1789</v>
      </c>
      <c r="D658" s="247">
        <v>0</v>
      </c>
      <c r="E658" s="138">
        <v>0</v>
      </c>
      <c r="F658" s="138">
        <v>0</v>
      </c>
      <c r="G658" s="138">
        <v>0</v>
      </c>
      <c r="H658" s="138">
        <v>0</v>
      </c>
      <c r="I658" s="138">
        <v>0</v>
      </c>
      <c r="J658" s="339">
        <v>0</v>
      </c>
      <c r="K658" s="339">
        <v>0</v>
      </c>
      <c r="L658" s="340">
        <v>0</v>
      </c>
      <c r="M658" s="340">
        <v>0</v>
      </c>
      <c r="N658" s="340">
        <v>0</v>
      </c>
      <c r="O658" s="340">
        <v>0</v>
      </c>
      <c r="P658" s="144">
        <v>0</v>
      </c>
      <c r="Q658" s="341">
        <v>0</v>
      </c>
      <c r="R658" s="342">
        <v>0</v>
      </c>
      <c r="S658" s="340">
        <v>0</v>
      </c>
      <c r="T658" s="340">
        <v>0</v>
      </c>
      <c r="U658" s="340">
        <v>0</v>
      </c>
      <c r="V658" s="340">
        <v>0</v>
      </c>
      <c r="W658" s="340">
        <v>0</v>
      </c>
      <c r="X658" s="343">
        <v>0</v>
      </c>
      <c r="Y658" s="344">
        <f t="shared" si="56"/>
        <v>0</v>
      </c>
      <c r="Z658" s="12">
        <f t="shared" si="56"/>
        <v>0</v>
      </c>
      <c r="AA658" s="12">
        <f t="shared" si="56"/>
        <v>0</v>
      </c>
      <c r="AB658" s="12">
        <f t="shared" si="56"/>
        <v>0</v>
      </c>
      <c r="AC658" s="12">
        <f t="shared" si="56"/>
        <v>0</v>
      </c>
      <c r="AD658" s="15">
        <f t="shared" si="56"/>
        <v>0</v>
      </c>
      <c r="AE658" s="12">
        <f t="shared" si="56"/>
        <v>0</v>
      </c>
      <c r="AF658" s="12">
        <f t="shared" si="58"/>
        <v>0</v>
      </c>
      <c r="AG658" s="12">
        <f t="shared" si="58"/>
        <v>0</v>
      </c>
      <c r="AH658" s="12">
        <f t="shared" si="58"/>
        <v>0</v>
      </c>
      <c r="AI658" s="12">
        <f t="shared" si="58"/>
        <v>0</v>
      </c>
      <c r="AJ658" s="12">
        <f t="shared" si="58"/>
        <v>0</v>
      </c>
      <c r="AK658" s="15">
        <f t="shared" si="57"/>
        <v>0</v>
      </c>
      <c r="AL658" s="343">
        <f t="shared" si="57"/>
        <v>0</v>
      </c>
    </row>
    <row r="659" spans="1:38" s="185" customFormat="1" ht="12.75" customHeight="1" x14ac:dyDescent="0.25">
      <c r="A659" s="348">
        <v>1590</v>
      </c>
      <c r="B659" s="338">
        <v>651</v>
      </c>
      <c r="C659" s="239" t="s">
        <v>1774</v>
      </c>
      <c r="D659" s="247">
        <v>0</v>
      </c>
      <c r="E659" s="138">
        <v>0</v>
      </c>
      <c r="F659" s="138">
        <v>0</v>
      </c>
      <c r="G659" s="138">
        <v>0</v>
      </c>
      <c r="H659" s="138">
        <v>0</v>
      </c>
      <c r="I659" s="138">
        <v>0</v>
      </c>
      <c r="J659" s="339">
        <v>0</v>
      </c>
      <c r="K659" s="339">
        <v>0</v>
      </c>
      <c r="L659" s="340">
        <v>0</v>
      </c>
      <c r="M659" s="340">
        <v>0</v>
      </c>
      <c r="N659" s="340">
        <v>0</v>
      </c>
      <c r="O659" s="340">
        <v>0</v>
      </c>
      <c r="P659" s="144">
        <v>0</v>
      </c>
      <c r="Q659" s="341">
        <v>0</v>
      </c>
      <c r="R659" s="342">
        <v>0</v>
      </c>
      <c r="S659" s="340">
        <v>0</v>
      </c>
      <c r="T659" s="340">
        <v>0</v>
      </c>
      <c r="U659" s="340">
        <v>0</v>
      </c>
      <c r="V659" s="340">
        <v>0</v>
      </c>
      <c r="W659" s="340">
        <v>0</v>
      </c>
      <c r="X659" s="343">
        <v>0</v>
      </c>
      <c r="Y659" s="344">
        <f t="shared" si="56"/>
        <v>0</v>
      </c>
      <c r="Z659" s="12">
        <f t="shared" si="56"/>
        <v>0</v>
      </c>
      <c r="AA659" s="12">
        <f t="shared" si="56"/>
        <v>0</v>
      </c>
      <c r="AB659" s="12">
        <f t="shared" si="56"/>
        <v>0</v>
      </c>
      <c r="AC659" s="12">
        <f t="shared" si="56"/>
        <v>0</v>
      </c>
      <c r="AD659" s="15">
        <f t="shared" si="56"/>
        <v>0</v>
      </c>
      <c r="AE659" s="12">
        <f t="shared" si="56"/>
        <v>0</v>
      </c>
      <c r="AF659" s="12">
        <f t="shared" si="58"/>
        <v>0</v>
      </c>
      <c r="AG659" s="12">
        <f t="shared" si="58"/>
        <v>0</v>
      </c>
      <c r="AH659" s="12">
        <f t="shared" si="58"/>
        <v>0</v>
      </c>
      <c r="AI659" s="12">
        <f t="shared" si="58"/>
        <v>0</v>
      </c>
      <c r="AJ659" s="12">
        <f t="shared" si="58"/>
        <v>0</v>
      </c>
      <c r="AK659" s="15">
        <f t="shared" si="57"/>
        <v>0</v>
      </c>
      <c r="AL659" s="343">
        <f t="shared" si="57"/>
        <v>0</v>
      </c>
    </row>
    <row r="660" spans="1:38" s="185" customFormat="1" ht="12.75" customHeight="1" x14ac:dyDescent="0.25">
      <c r="A660" s="348">
        <v>1591</v>
      </c>
      <c r="B660" s="338">
        <v>652</v>
      </c>
      <c r="C660" s="239" t="s">
        <v>1790</v>
      </c>
      <c r="D660" s="247">
        <v>0</v>
      </c>
      <c r="E660" s="138">
        <v>0</v>
      </c>
      <c r="F660" s="138">
        <v>0</v>
      </c>
      <c r="G660" s="138">
        <v>0</v>
      </c>
      <c r="H660" s="138">
        <v>0</v>
      </c>
      <c r="I660" s="138">
        <v>0</v>
      </c>
      <c r="J660" s="339">
        <v>0</v>
      </c>
      <c r="K660" s="339">
        <v>0</v>
      </c>
      <c r="L660" s="340">
        <v>0</v>
      </c>
      <c r="M660" s="340">
        <v>0</v>
      </c>
      <c r="N660" s="340">
        <v>0</v>
      </c>
      <c r="O660" s="340">
        <v>0</v>
      </c>
      <c r="P660" s="144">
        <v>0</v>
      </c>
      <c r="Q660" s="341">
        <v>0</v>
      </c>
      <c r="R660" s="342">
        <v>0</v>
      </c>
      <c r="S660" s="340">
        <v>0</v>
      </c>
      <c r="T660" s="340">
        <v>0</v>
      </c>
      <c r="U660" s="340">
        <v>0</v>
      </c>
      <c r="V660" s="340">
        <v>0</v>
      </c>
      <c r="W660" s="340">
        <v>0</v>
      </c>
      <c r="X660" s="343">
        <v>0</v>
      </c>
      <c r="Y660" s="344">
        <f t="shared" si="56"/>
        <v>0</v>
      </c>
      <c r="Z660" s="12">
        <f t="shared" si="56"/>
        <v>0</v>
      </c>
      <c r="AA660" s="12">
        <f t="shared" si="56"/>
        <v>0</v>
      </c>
      <c r="AB660" s="12">
        <f t="shared" si="56"/>
        <v>0</v>
      </c>
      <c r="AC660" s="12">
        <f t="shared" si="56"/>
        <v>0</v>
      </c>
      <c r="AD660" s="15">
        <f t="shared" si="56"/>
        <v>0</v>
      </c>
      <c r="AE660" s="12">
        <f t="shared" si="56"/>
        <v>0</v>
      </c>
      <c r="AF660" s="12">
        <f t="shared" si="58"/>
        <v>0</v>
      </c>
      <c r="AG660" s="12">
        <f t="shared" si="58"/>
        <v>0</v>
      </c>
      <c r="AH660" s="12">
        <f t="shared" si="58"/>
        <v>0</v>
      </c>
      <c r="AI660" s="12">
        <f t="shared" si="58"/>
        <v>0</v>
      </c>
      <c r="AJ660" s="12">
        <f t="shared" si="58"/>
        <v>0</v>
      </c>
      <c r="AK660" s="15">
        <f t="shared" si="57"/>
        <v>0</v>
      </c>
      <c r="AL660" s="343">
        <f t="shared" si="57"/>
        <v>0</v>
      </c>
    </row>
    <row r="661" spans="1:38" s="185" customFormat="1" ht="12.75" customHeight="1" x14ac:dyDescent="0.25">
      <c r="A661" s="348">
        <v>1593</v>
      </c>
      <c r="B661" s="338">
        <v>653</v>
      </c>
      <c r="C661" s="239" t="s">
        <v>1791</v>
      </c>
      <c r="D661" s="247">
        <v>0</v>
      </c>
      <c r="E661" s="138">
        <v>0</v>
      </c>
      <c r="F661" s="138">
        <v>0</v>
      </c>
      <c r="G661" s="138">
        <v>0</v>
      </c>
      <c r="H661" s="138">
        <v>0</v>
      </c>
      <c r="I661" s="138">
        <v>0</v>
      </c>
      <c r="J661" s="339">
        <v>0</v>
      </c>
      <c r="K661" s="339">
        <v>0</v>
      </c>
      <c r="L661" s="340">
        <v>0</v>
      </c>
      <c r="M661" s="340">
        <v>0</v>
      </c>
      <c r="N661" s="340">
        <v>0</v>
      </c>
      <c r="O661" s="340">
        <v>0</v>
      </c>
      <c r="P661" s="144">
        <v>0</v>
      </c>
      <c r="Q661" s="341">
        <v>0</v>
      </c>
      <c r="R661" s="342">
        <v>0</v>
      </c>
      <c r="S661" s="340">
        <v>0</v>
      </c>
      <c r="T661" s="340">
        <v>0</v>
      </c>
      <c r="U661" s="340">
        <v>0</v>
      </c>
      <c r="V661" s="340">
        <v>0</v>
      </c>
      <c r="W661" s="340">
        <v>0</v>
      </c>
      <c r="X661" s="343">
        <v>0</v>
      </c>
      <c r="Y661" s="344">
        <f t="shared" si="56"/>
        <v>0</v>
      </c>
      <c r="Z661" s="12">
        <f t="shared" si="56"/>
        <v>0</v>
      </c>
      <c r="AA661" s="12">
        <f t="shared" si="56"/>
        <v>0</v>
      </c>
      <c r="AB661" s="12">
        <f t="shared" si="56"/>
        <v>0</v>
      </c>
      <c r="AC661" s="12">
        <f t="shared" si="56"/>
        <v>0</v>
      </c>
      <c r="AD661" s="15">
        <f t="shared" si="56"/>
        <v>0</v>
      </c>
      <c r="AE661" s="12">
        <f t="shared" si="56"/>
        <v>0</v>
      </c>
      <c r="AF661" s="12">
        <f t="shared" si="58"/>
        <v>0</v>
      </c>
      <c r="AG661" s="12">
        <f t="shared" si="58"/>
        <v>0</v>
      </c>
      <c r="AH661" s="12">
        <f t="shared" si="58"/>
        <v>0</v>
      </c>
      <c r="AI661" s="12">
        <f t="shared" si="58"/>
        <v>0</v>
      </c>
      <c r="AJ661" s="12">
        <f t="shared" si="58"/>
        <v>0</v>
      </c>
      <c r="AK661" s="15">
        <f t="shared" si="57"/>
        <v>0</v>
      </c>
      <c r="AL661" s="343">
        <f t="shared" si="57"/>
        <v>0</v>
      </c>
    </row>
    <row r="662" spans="1:38" s="185" customFormat="1" ht="12.75" customHeight="1" x14ac:dyDescent="0.25">
      <c r="A662" s="348">
        <v>1592</v>
      </c>
      <c r="B662" s="338">
        <v>654</v>
      </c>
      <c r="C662" s="239" t="s">
        <v>1792</v>
      </c>
      <c r="D662" s="247">
        <v>0</v>
      </c>
      <c r="E662" s="138">
        <v>0</v>
      </c>
      <c r="F662" s="138">
        <v>0</v>
      </c>
      <c r="G662" s="138">
        <v>0</v>
      </c>
      <c r="H662" s="138">
        <v>0</v>
      </c>
      <c r="I662" s="138">
        <v>0</v>
      </c>
      <c r="J662" s="339">
        <v>0</v>
      </c>
      <c r="K662" s="339">
        <v>0</v>
      </c>
      <c r="L662" s="340">
        <v>0</v>
      </c>
      <c r="M662" s="340">
        <v>0</v>
      </c>
      <c r="N662" s="340">
        <v>0</v>
      </c>
      <c r="O662" s="340">
        <v>0</v>
      </c>
      <c r="P662" s="144">
        <v>0</v>
      </c>
      <c r="Q662" s="341">
        <v>0</v>
      </c>
      <c r="R662" s="342">
        <v>0</v>
      </c>
      <c r="S662" s="340">
        <v>0</v>
      </c>
      <c r="T662" s="340">
        <v>0</v>
      </c>
      <c r="U662" s="340">
        <v>0</v>
      </c>
      <c r="V662" s="340">
        <v>0</v>
      </c>
      <c r="W662" s="340">
        <v>0</v>
      </c>
      <c r="X662" s="343">
        <v>0</v>
      </c>
      <c r="Y662" s="344">
        <f t="shared" si="56"/>
        <v>0</v>
      </c>
      <c r="Z662" s="12">
        <f t="shared" si="56"/>
        <v>0</v>
      </c>
      <c r="AA662" s="12">
        <f t="shared" si="56"/>
        <v>0</v>
      </c>
      <c r="AB662" s="12">
        <f t="shared" si="56"/>
        <v>0</v>
      </c>
      <c r="AC662" s="12">
        <f t="shared" si="56"/>
        <v>0</v>
      </c>
      <c r="AD662" s="15">
        <f t="shared" si="56"/>
        <v>0</v>
      </c>
      <c r="AE662" s="12">
        <f t="shared" si="56"/>
        <v>0</v>
      </c>
      <c r="AF662" s="12">
        <f t="shared" si="58"/>
        <v>0</v>
      </c>
      <c r="AG662" s="12">
        <f t="shared" si="58"/>
        <v>0</v>
      </c>
      <c r="AH662" s="12">
        <f t="shared" si="58"/>
        <v>0</v>
      </c>
      <c r="AI662" s="12">
        <f t="shared" si="58"/>
        <v>0</v>
      </c>
      <c r="AJ662" s="12">
        <f t="shared" si="58"/>
        <v>0</v>
      </c>
      <c r="AK662" s="15">
        <f t="shared" si="57"/>
        <v>0</v>
      </c>
      <c r="AL662" s="343">
        <f t="shared" si="57"/>
        <v>0</v>
      </c>
    </row>
    <row r="663" spans="1:38" s="185" customFormat="1" ht="12.75" customHeight="1" x14ac:dyDescent="0.25">
      <c r="A663" s="348">
        <v>1594</v>
      </c>
      <c r="B663" s="338">
        <v>655</v>
      </c>
      <c r="C663" s="239" t="s">
        <v>1793</v>
      </c>
      <c r="D663" s="247">
        <v>0</v>
      </c>
      <c r="E663" s="138">
        <v>0</v>
      </c>
      <c r="F663" s="138">
        <v>0</v>
      </c>
      <c r="G663" s="138">
        <v>0</v>
      </c>
      <c r="H663" s="138">
        <v>0</v>
      </c>
      <c r="I663" s="138">
        <v>0</v>
      </c>
      <c r="J663" s="339">
        <v>0</v>
      </c>
      <c r="K663" s="339">
        <v>0</v>
      </c>
      <c r="L663" s="340">
        <v>0</v>
      </c>
      <c r="M663" s="340">
        <v>0</v>
      </c>
      <c r="N663" s="340">
        <v>0</v>
      </c>
      <c r="O663" s="340">
        <v>0</v>
      </c>
      <c r="P663" s="144">
        <v>0</v>
      </c>
      <c r="Q663" s="341">
        <v>0</v>
      </c>
      <c r="R663" s="342">
        <v>0</v>
      </c>
      <c r="S663" s="340">
        <v>0</v>
      </c>
      <c r="T663" s="340">
        <v>0</v>
      </c>
      <c r="U663" s="340">
        <v>0</v>
      </c>
      <c r="V663" s="340">
        <v>0</v>
      </c>
      <c r="W663" s="340">
        <v>0</v>
      </c>
      <c r="X663" s="343">
        <v>0</v>
      </c>
      <c r="Y663" s="344">
        <f t="shared" si="56"/>
        <v>0</v>
      </c>
      <c r="Z663" s="12">
        <f t="shared" si="56"/>
        <v>0</v>
      </c>
      <c r="AA663" s="12">
        <f t="shared" si="56"/>
        <v>0</v>
      </c>
      <c r="AB663" s="12">
        <f t="shared" si="56"/>
        <v>0</v>
      </c>
      <c r="AC663" s="12">
        <f t="shared" si="56"/>
        <v>0</v>
      </c>
      <c r="AD663" s="15">
        <f t="shared" si="56"/>
        <v>0</v>
      </c>
      <c r="AE663" s="12">
        <f t="shared" si="56"/>
        <v>0</v>
      </c>
      <c r="AF663" s="12">
        <f t="shared" si="58"/>
        <v>0</v>
      </c>
      <c r="AG663" s="12">
        <f t="shared" si="58"/>
        <v>0</v>
      </c>
      <c r="AH663" s="12">
        <f t="shared" si="58"/>
        <v>0</v>
      </c>
      <c r="AI663" s="12">
        <f t="shared" si="58"/>
        <v>0</v>
      </c>
      <c r="AJ663" s="12">
        <f t="shared" si="58"/>
        <v>0</v>
      </c>
      <c r="AK663" s="15">
        <f t="shared" si="57"/>
        <v>0</v>
      </c>
      <c r="AL663" s="343">
        <f t="shared" si="57"/>
        <v>0</v>
      </c>
    </row>
    <row r="664" spans="1:38" s="185" customFormat="1" ht="12.75" customHeight="1" x14ac:dyDescent="0.25">
      <c r="A664" s="348">
        <v>1595</v>
      </c>
      <c r="B664" s="338">
        <v>656</v>
      </c>
      <c r="C664" s="239" t="s">
        <v>1794</v>
      </c>
      <c r="D664" s="247">
        <v>0</v>
      </c>
      <c r="E664" s="138">
        <v>0</v>
      </c>
      <c r="F664" s="138">
        <v>0</v>
      </c>
      <c r="G664" s="138">
        <v>0</v>
      </c>
      <c r="H664" s="138">
        <v>0</v>
      </c>
      <c r="I664" s="138">
        <v>0</v>
      </c>
      <c r="J664" s="339">
        <v>0</v>
      </c>
      <c r="K664" s="339">
        <v>0</v>
      </c>
      <c r="L664" s="340">
        <v>0</v>
      </c>
      <c r="M664" s="340">
        <v>0</v>
      </c>
      <c r="N664" s="340">
        <v>0</v>
      </c>
      <c r="O664" s="340">
        <v>0</v>
      </c>
      <c r="P664" s="144">
        <v>0</v>
      </c>
      <c r="Q664" s="341">
        <v>0</v>
      </c>
      <c r="R664" s="342">
        <v>0</v>
      </c>
      <c r="S664" s="340">
        <v>0</v>
      </c>
      <c r="T664" s="340">
        <v>0</v>
      </c>
      <c r="U664" s="340">
        <v>0</v>
      </c>
      <c r="V664" s="340">
        <v>0</v>
      </c>
      <c r="W664" s="340">
        <v>0</v>
      </c>
      <c r="X664" s="343">
        <v>0</v>
      </c>
      <c r="Y664" s="344">
        <f t="shared" si="56"/>
        <v>0</v>
      </c>
      <c r="Z664" s="12">
        <f t="shared" si="56"/>
        <v>0</v>
      </c>
      <c r="AA664" s="12">
        <f t="shared" si="56"/>
        <v>0</v>
      </c>
      <c r="AB664" s="12">
        <f t="shared" si="56"/>
        <v>0</v>
      </c>
      <c r="AC664" s="12">
        <f t="shared" si="56"/>
        <v>0</v>
      </c>
      <c r="AD664" s="15">
        <f t="shared" si="56"/>
        <v>0</v>
      </c>
      <c r="AE664" s="12">
        <f t="shared" si="56"/>
        <v>0</v>
      </c>
      <c r="AF664" s="12">
        <f t="shared" si="58"/>
        <v>0</v>
      </c>
      <c r="AG664" s="12">
        <f t="shared" si="58"/>
        <v>0</v>
      </c>
      <c r="AH664" s="12">
        <f t="shared" si="58"/>
        <v>0</v>
      </c>
      <c r="AI664" s="12">
        <f t="shared" si="58"/>
        <v>0</v>
      </c>
      <c r="AJ664" s="12">
        <f t="shared" si="58"/>
        <v>0</v>
      </c>
      <c r="AK664" s="15">
        <f t="shared" si="57"/>
        <v>0</v>
      </c>
      <c r="AL664" s="343">
        <f t="shared" si="57"/>
        <v>0</v>
      </c>
    </row>
    <row r="665" spans="1:38" s="185" customFormat="1" ht="12.75" customHeight="1" x14ac:dyDescent="0.25">
      <c r="A665" s="348">
        <v>1596</v>
      </c>
      <c r="B665" s="338">
        <v>657</v>
      </c>
      <c r="C665" s="239" t="s">
        <v>1795</v>
      </c>
      <c r="D665" s="247">
        <v>0</v>
      </c>
      <c r="E665" s="138">
        <v>0</v>
      </c>
      <c r="F665" s="138">
        <v>0</v>
      </c>
      <c r="G665" s="138">
        <v>0</v>
      </c>
      <c r="H665" s="138">
        <v>0</v>
      </c>
      <c r="I665" s="138">
        <v>0</v>
      </c>
      <c r="J665" s="339">
        <v>0</v>
      </c>
      <c r="K665" s="339">
        <v>0</v>
      </c>
      <c r="L665" s="340">
        <v>0</v>
      </c>
      <c r="M665" s="340">
        <v>0</v>
      </c>
      <c r="N665" s="340">
        <v>0</v>
      </c>
      <c r="O665" s="340">
        <v>0</v>
      </c>
      <c r="P665" s="144">
        <v>0</v>
      </c>
      <c r="Q665" s="341">
        <v>0</v>
      </c>
      <c r="R665" s="342">
        <v>0</v>
      </c>
      <c r="S665" s="340">
        <v>0</v>
      </c>
      <c r="T665" s="340">
        <v>0</v>
      </c>
      <c r="U665" s="340">
        <v>0</v>
      </c>
      <c r="V665" s="340">
        <v>0</v>
      </c>
      <c r="W665" s="340">
        <v>0</v>
      </c>
      <c r="X665" s="343">
        <v>0</v>
      </c>
      <c r="Y665" s="344">
        <f t="shared" si="56"/>
        <v>0</v>
      </c>
      <c r="Z665" s="12">
        <f t="shared" si="56"/>
        <v>0</v>
      </c>
      <c r="AA665" s="12">
        <f t="shared" si="56"/>
        <v>0</v>
      </c>
      <c r="AB665" s="12">
        <f t="shared" si="56"/>
        <v>0</v>
      </c>
      <c r="AC665" s="12">
        <f t="shared" si="56"/>
        <v>0</v>
      </c>
      <c r="AD665" s="15">
        <f t="shared" si="56"/>
        <v>0</v>
      </c>
      <c r="AE665" s="12">
        <f t="shared" si="56"/>
        <v>0</v>
      </c>
      <c r="AF665" s="12">
        <f t="shared" si="58"/>
        <v>0</v>
      </c>
      <c r="AG665" s="12">
        <f t="shared" si="58"/>
        <v>0</v>
      </c>
      <c r="AH665" s="12">
        <f t="shared" si="58"/>
        <v>0</v>
      </c>
      <c r="AI665" s="12">
        <f t="shared" si="58"/>
        <v>0</v>
      </c>
      <c r="AJ665" s="12">
        <f t="shared" si="58"/>
        <v>0</v>
      </c>
      <c r="AK665" s="15">
        <f t="shared" si="57"/>
        <v>0</v>
      </c>
      <c r="AL665" s="343">
        <f t="shared" si="57"/>
        <v>0</v>
      </c>
    </row>
    <row r="666" spans="1:38" s="185" customFormat="1" ht="12.75" customHeight="1" x14ac:dyDescent="0.25">
      <c r="A666" s="348">
        <v>1597</v>
      </c>
      <c r="B666" s="338">
        <v>658</v>
      </c>
      <c r="C666" s="239" t="s">
        <v>1796</v>
      </c>
      <c r="D666" s="247">
        <v>0</v>
      </c>
      <c r="E666" s="138">
        <v>0</v>
      </c>
      <c r="F666" s="138">
        <v>0</v>
      </c>
      <c r="G666" s="138">
        <v>0</v>
      </c>
      <c r="H666" s="138">
        <v>0</v>
      </c>
      <c r="I666" s="138">
        <v>0</v>
      </c>
      <c r="J666" s="339">
        <v>0</v>
      </c>
      <c r="K666" s="339">
        <v>0</v>
      </c>
      <c r="L666" s="340">
        <v>0</v>
      </c>
      <c r="M666" s="340">
        <v>0</v>
      </c>
      <c r="N666" s="340">
        <v>0</v>
      </c>
      <c r="O666" s="340">
        <v>0</v>
      </c>
      <c r="P666" s="144">
        <v>0</v>
      </c>
      <c r="Q666" s="341">
        <v>0</v>
      </c>
      <c r="R666" s="342">
        <v>0</v>
      </c>
      <c r="S666" s="340">
        <v>0</v>
      </c>
      <c r="T666" s="340">
        <v>0</v>
      </c>
      <c r="U666" s="340">
        <v>0</v>
      </c>
      <c r="V666" s="340">
        <v>0</v>
      </c>
      <c r="W666" s="340">
        <v>0</v>
      </c>
      <c r="X666" s="343">
        <v>0</v>
      </c>
      <c r="Y666" s="344">
        <f t="shared" si="56"/>
        <v>0</v>
      </c>
      <c r="Z666" s="12">
        <f t="shared" si="56"/>
        <v>0</v>
      </c>
      <c r="AA666" s="12">
        <f t="shared" si="56"/>
        <v>0</v>
      </c>
      <c r="AB666" s="12">
        <f t="shared" si="56"/>
        <v>0</v>
      </c>
      <c r="AC666" s="12">
        <f t="shared" si="56"/>
        <v>0</v>
      </c>
      <c r="AD666" s="15">
        <f t="shared" si="56"/>
        <v>0</v>
      </c>
      <c r="AE666" s="12">
        <f t="shared" si="56"/>
        <v>0</v>
      </c>
      <c r="AF666" s="12">
        <f t="shared" si="58"/>
        <v>0</v>
      </c>
      <c r="AG666" s="12">
        <f t="shared" si="58"/>
        <v>0</v>
      </c>
      <c r="AH666" s="12">
        <f t="shared" si="58"/>
        <v>0</v>
      </c>
      <c r="AI666" s="12">
        <f t="shared" si="58"/>
        <v>0</v>
      </c>
      <c r="AJ666" s="12">
        <f t="shared" si="58"/>
        <v>0</v>
      </c>
      <c r="AK666" s="15">
        <f t="shared" si="57"/>
        <v>0</v>
      </c>
      <c r="AL666" s="343">
        <f t="shared" si="57"/>
        <v>0</v>
      </c>
    </row>
    <row r="667" spans="1:38" s="185" customFormat="1" ht="12.75" customHeight="1" x14ac:dyDescent="0.25">
      <c r="A667" s="337"/>
      <c r="B667" s="338">
        <v>659</v>
      </c>
      <c r="C667" s="239"/>
      <c r="D667" s="240"/>
      <c r="E667" s="138"/>
      <c r="F667" s="138"/>
      <c r="G667" s="138"/>
      <c r="H667" s="138"/>
      <c r="I667" s="138"/>
      <c r="J667" s="339"/>
      <c r="K667" s="339">
        <v>0</v>
      </c>
      <c r="L667" s="340"/>
      <c r="M667" s="340"/>
      <c r="N667" s="340"/>
      <c r="O667" s="340"/>
      <c r="P667" s="144">
        <v>0</v>
      </c>
      <c r="Q667" s="341"/>
      <c r="R667" s="342">
        <v>0</v>
      </c>
      <c r="S667" s="340"/>
      <c r="T667" s="340"/>
      <c r="U667" s="340"/>
      <c r="V667" s="340"/>
      <c r="W667" s="340">
        <v>0</v>
      </c>
      <c r="X667" s="343"/>
      <c r="Y667" s="344">
        <f t="shared" si="56"/>
        <v>0</v>
      </c>
      <c r="Z667" s="12"/>
      <c r="AA667" s="12"/>
      <c r="AB667" s="12"/>
      <c r="AC667" s="12"/>
      <c r="AD667" s="15">
        <f t="shared" si="56"/>
        <v>0</v>
      </c>
      <c r="AE667" s="12"/>
      <c r="AF667" s="12"/>
      <c r="AG667" s="12"/>
      <c r="AH667" s="12"/>
      <c r="AI667" s="12"/>
      <c r="AJ667" s="12"/>
      <c r="AK667" s="15">
        <f t="shared" si="57"/>
        <v>0</v>
      </c>
      <c r="AL667" s="343"/>
    </row>
    <row r="668" spans="1:38" s="185" customFormat="1" ht="12.75" customHeight="1" x14ac:dyDescent="0.25">
      <c r="A668" s="337"/>
      <c r="B668" s="338">
        <v>660</v>
      </c>
      <c r="C668" s="246" t="s">
        <v>1797</v>
      </c>
      <c r="D668" s="247">
        <v>2959.1000000000004</v>
      </c>
      <c r="E668" s="144">
        <v>1180.5</v>
      </c>
      <c r="F668" s="144">
        <v>1155.8</v>
      </c>
      <c r="G668" s="144">
        <v>0</v>
      </c>
      <c r="H668" s="144">
        <v>353</v>
      </c>
      <c r="I668" s="144">
        <v>97.8</v>
      </c>
      <c r="J668" s="345">
        <v>172</v>
      </c>
      <c r="K668" s="345">
        <v>2978.5</v>
      </c>
      <c r="L668" s="144">
        <v>1199.9000000000001</v>
      </c>
      <c r="M668" s="144">
        <v>1155.8</v>
      </c>
      <c r="N668" s="144">
        <v>0</v>
      </c>
      <c r="O668" s="144">
        <v>353</v>
      </c>
      <c r="P668" s="144">
        <v>97.8</v>
      </c>
      <c r="Q668" s="248">
        <v>172</v>
      </c>
      <c r="R668" s="342">
        <v>2526.6874999999995</v>
      </c>
      <c r="S668" s="144">
        <v>1098.4973</v>
      </c>
      <c r="T668" s="144">
        <v>1071.3599999999999</v>
      </c>
      <c r="U668" s="144">
        <v>0</v>
      </c>
      <c r="V668" s="144">
        <v>125.4096</v>
      </c>
      <c r="W668" s="144">
        <v>70.646600000000007</v>
      </c>
      <c r="X668" s="248">
        <v>160.774</v>
      </c>
      <c r="Y668" s="344">
        <f t="shared" si="56"/>
        <v>-451.81250000000045</v>
      </c>
      <c r="Z668" s="15">
        <f t="shared" si="56"/>
        <v>-101.4027000000001</v>
      </c>
      <c r="AA668" s="15">
        <f t="shared" si="56"/>
        <v>-84.440000000000055</v>
      </c>
      <c r="AB668" s="15">
        <f t="shared" si="56"/>
        <v>0</v>
      </c>
      <c r="AC668" s="15">
        <f t="shared" si="56"/>
        <v>-227.59039999999999</v>
      </c>
      <c r="AD668" s="15">
        <f t="shared" si="56"/>
        <v>-27.153399999999991</v>
      </c>
      <c r="AE668" s="15">
        <f t="shared" si="56"/>
        <v>-11.225999999999999</v>
      </c>
      <c r="AF668" s="15">
        <f t="shared" ref="AF668:AJ692" si="59">IF(K668=0,0,R668/K668*100)</f>
        <v>84.830871243914714</v>
      </c>
      <c r="AG668" s="15">
        <f t="shared" si="59"/>
        <v>91.549070755896324</v>
      </c>
      <c r="AH668" s="15">
        <f t="shared" si="59"/>
        <v>92.694237757397474</v>
      </c>
      <c r="AI668" s="15">
        <f t="shared" si="59"/>
        <v>0</v>
      </c>
      <c r="AJ668" s="15">
        <f t="shared" si="59"/>
        <v>35.526798866855522</v>
      </c>
      <c r="AK668" s="15">
        <f t="shared" si="57"/>
        <v>72.235787321063398</v>
      </c>
      <c r="AL668" s="346">
        <f t="shared" si="57"/>
        <v>93.4732558139535</v>
      </c>
    </row>
    <row r="669" spans="1:38" s="347" customFormat="1" ht="12.75" customHeight="1" x14ac:dyDescent="0.2">
      <c r="A669" s="337"/>
      <c r="B669" s="338">
        <v>661</v>
      </c>
      <c r="C669" s="246" t="s">
        <v>1265</v>
      </c>
      <c r="D669" s="247">
        <v>2861.3</v>
      </c>
      <c r="E669" s="144">
        <v>1180.5</v>
      </c>
      <c r="F669" s="144">
        <v>1155.8</v>
      </c>
      <c r="G669" s="144">
        <v>0</v>
      </c>
      <c r="H669" s="144">
        <v>353</v>
      </c>
      <c r="I669" s="144">
        <v>0</v>
      </c>
      <c r="J669" s="345">
        <v>172</v>
      </c>
      <c r="K669" s="345">
        <v>2880.7</v>
      </c>
      <c r="L669" s="144">
        <v>1199.9000000000001</v>
      </c>
      <c r="M669" s="144">
        <v>1155.8</v>
      </c>
      <c r="N669" s="144">
        <v>0</v>
      </c>
      <c r="O669" s="144">
        <v>353</v>
      </c>
      <c r="P669" s="144">
        <v>0</v>
      </c>
      <c r="Q669" s="248">
        <v>172</v>
      </c>
      <c r="R669" s="342">
        <v>2456.0408999999995</v>
      </c>
      <c r="S669" s="144">
        <v>1098.4973</v>
      </c>
      <c r="T669" s="144">
        <v>1071.3599999999999</v>
      </c>
      <c r="U669" s="144">
        <v>0</v>
      </c>
      <c r="V669" s="144">
        <v>125.4096</v>
      </c>
      <c r="W669" s="144">
        <v>0</v>
      </c>
      <c r="X669" s="248">
        <v>160.774</v>
      </c>
      <c r="Y669" s="344">
        <f t="shared" si="56"/>
        <v>-424.65910000000031</v>
      </c>
      <c r="Z669" s="15">
        <f t="shared" si="56"/>
        <v>-101.4027000000001</v>
      </c>
      <c r="AA669" s="15">
        <f t="shared" si="56"/>
        <v>-84.440000000000055</v>
      </c>
      <c r="AB669" s="15">
        <f t="shared" si="56"/>
        <v>0</v>
      </c>
      <c r="AC669" s="15">
        <f t="shared" si="56"/>
        <v>-227.59039999999999</v>
      </c>
      <c r="AD669" s="15">
        <f t="shared" si="56"/>
        <v>0</v>
      </c>
      <c r="AE669" s="15">
        <f t="shared" si="56"/>
        <v>-11.225999999999999</v>
      </c>
      <c r="AF669" s="15">
        <f t="shared" si="59"/>
        <v>85.258475370569641</v>
      </c>
      <c r="AG669" s="15">
        <f t="shared" si="59"/>
        <v>91.549070755896324</v>
      </c>
      <c r="AH669" s="15">
        <f t="shared" si="59"/>
        <v>92.694237757397474</v>
      </c>
      <c r="AI669" s="15">
        <f t="shared" si="59"/>
        <v>0</v>
      </c>
      <c r="AJ669" s="15">
        <f t="shared" si="59"/>
        <v>35.526798866855522</v>
      </c>
      <c r="AK669" s="15">
        <f t="shared" si="57"/>
        <v>0</v>
      </c>
      <c r="AL669" s="346">
        <f t="shared" si="57"/>
        <v>93.4732558139535</v>
      </c>
    </row>
    <row r="670" spans="1:38" s="347" customFormat="1" ht="12.75" customHeight="1" x14ac:dyDescent="0.2">
      <c r="A670" s="337"/>
      <c r="B670" s="338">
        <v>662</v>
      </c>
      <c r="C670" s="246" t="s">
        <v>1266</v>
      </c>
      <c r="D670" s="247">
        <v>97.8</v>
      </c>
      <c r="E670" s="144">
        <v>0</v>
      </c>
      <c r="F670" s="144">
        <v>0</v>
      </c>
      <c r="G670" s="144">
        <v>0</v>
      </c>
      <c r="H670" s="144">
        <v>0</v>
      </c>
      <c r="I670" s="144">
        <v>97.8</v>
      </c>
      <c r="J670" s="345">
        <v>0</v>
      </c>
      <c r="K670" s="345">
        <v>97.8</v>
      </c>
      <c r="L670" s="144">
        <v>0</v>
      </c>
      <c r="M670" s="144">
        <v>0</v>
      </c>
      <c r="N670" s="144">
        <v>0</v>
      </c>
      <c r="O670" s="144">
        <v>0</v>
      </c>
      <c r="P670" s="144">
        <v>97.8</v>
      </c>
      <c r="Q670" s="248">
        <v>0</v>
      </c>
      <c r="R670" s="342">
        <v>70.646600000000007</v>
      </c>
      <c r="S670" s="144">
        <v>0</v>
      </c>
      <c r="T670" s="144">
        <v>0</v>
      </c>
      <c r="U670" s="144">
        <v>0</v>
      </c>
      <c r="V670" s="144">
        <v>0</v>
      </c>
      <c r="W670" s="144">
        <v>70.646600000000007</v>
      </c>
      <c r="X670" s="248">
        <v>0</v>
      </c>
      <c r="Y670" s="344">
        <f t="shared" si="56"/>
        <v>-27.153399999999991</v>
      </c>
      <c r="Z670" s="15">
        <f t="shared" si="56"/>
        <v>0</v>
      </c>
      <c r="AA670" s="15">
        <f t="shared" si="56"/>
        <v>0</v>
      </c>
      <c r="AB670" s="15">
        <f t="shared" si="56"/>
        <v>0</v>
      </c>
      <c r="AC670" s="15">
        <f t="shared" si="56"/>
        <v>0</v>
      </c>
      <c r="AD670" s="15">
        <f t="shared" si="56"/>
        <v>-27.153399999999991</v>
      </c>
      <c r="AE670" s="15">
        <f t="shared" si="56"/>
        <v>0</v>
      </c>
      <c r="AF670" s="15">
        <f t="shared" si="59"/>
        <v>72.235787321063398</v>
      </c>
      <c r="AG670" s="15">
        <f t="shared" si="59"/>
        <v>0</v>
      </c>
      <c r="AH670" s="15">
        <f t="shared" si="59"/>
        <v>0</v>
      </c>
      <c r="AI670" s="15">
        <f t="shared" si="59"/>
        <v>0</v>
      </c>
      <c r="AJ670" s="15">
        <f t="shared" si="59"/>
        <v>0</v>
      </c>
      <c r="AK670" s="15">
        <f t="shared" si="57"/>
        <v>72.235787321063398</v>
      </c>
      <c r="AL670" s="346">
        <f t="shared" si="57"/>
        <v>0</v>
      </c>
    </row>
    <row r="671" spans="1:38" s="185" customFormat="1" ht="12.75" customHeight="1" x14ac:dyDescent="0.25">
      <c r="A671" s="348">
        <v>1598</v>
      </c>
      <c r="B671" s="338">
        <v>663</v>
      </c>
      <c r="C671" s="239" t="s">
        <v>1291</v>
      </c>
      <c r="D671" s="247">
        <v>2861.3</v>
      </c>
      <c r="E671" s="138">
        <v>1180.5</v>
      </c>
      <c r="F671" s="138">
        <v>1155.8</v>
      </c>
      <c r="G671" s="138">
        <v>0</v>
      </c>
      <c r="H671" s="138">
        <v>353</v>
      </c>
      <c r="I671" s="138">
        <v>0</v>
      </c>
      <c r="J671" s="339">
        <v>172</v>
      </c>
      <c r="K671" s="339">
        <v>2880.7</v>
      </c>
      <c r="L671" s="340">
        <v>1199.9000000000001</v>
      </c>
      <c r="M671" s="340">
        <v>1155.8</v>
      </c>
      <c r="N671" s="340">
        <v>0</v>
      </c>
      <c r="O671" s="340">
        <v>353</v>
      </c>
      <c r="P671" s="144">
        <v>0</v>
      </c>
      <c r="Q671" s="341">
        <v>172</v>
      </c>
      <c r="R671" s="342">
        <v>2456.0408999999995</v>
      </c>
      <c r="S671" s="340">
        <v>1098.4973</v>
      </c>
      <c r="T671" s="340">
        <v>1071.3599999999999</v>
      </c>
      <c r="U671" s="340">
        <v>0</v>
      </c>
      <c r="V671" s="340">
        <v>125.4096</v>
      </c>
      <c r="W671" s="340">
        <v>0</v>
      </c>
      <c r="X671" s="343">
        <v>160.774</v>
      </c>
      <c r="Y671" s="344">
        <f t="shared" si="56"/>
        <v>-424.65910000000031</v>
      </c>
      <c r="Z671" s="12">
        <f t="shared" si="56"/>
        <v>-101.4027000000001</v>
      </c>
      <c r="AA671" s="12">
        <f t="shared" si="56"/>
        <v>-84.440000000000055</v>
      </c>
      <c r="AB671" s="12">
        <f t="shared" si="56"/>
        <v>0</v>
      </c>
      <c r="AC671" s="12">
        <f t="shared" si="56"/>
        <v>-227.59039999999999</v>
      </c>
      <c r="AD671" s="15">
        <f t="shared" si="56"/>
        <v>0</v>
      </c>
      <c r="AE671" s="12">
        <f t="shared" si="56"/>
        <v>-11.225999999999999</v>
      </c>
      <c r="AF671" s="12">
        <f t="shared" si="59"/>
        <v>85.258475370569641</v>
      </c>
      <c r="AG671" s="12">
        <f t="shared" si="59"/>
        <v>91.549070755896324</v>
      </c>
      <c r="AH671" s="12">
        <f t="shared" si="59"/>
        <v>92.694237757397474</v>
      </c>
      <c r="AI671" s="12">
        <f t="shared" si="59"/>
        <v>0</v>
      </c>
      <c r="AJ671" s="12">
        <f t="shared" si="59"/>
        <v>35.526798866855522</v>
      </c>
      <c r="AK671" s="15">
        <f t="shared" si="57"/>
        <v>0</v>
      </c>
      <c r="AL671" s="343">
        <f t="shared" si="57"/>
        <v>93.4732558139535</v>
      </c>
    </row>
    <row r="672" spans="1:38" s="185" customFormat="1" ht="12.75" customHeight="1" x14ac:dyDescent="0.25">
      <c r="A672" s="348">
        <v>1599</v>
      </c>
      <c r="B672" s="338">
        <v>664</v>
      </c>
      <c r="C672" s="239" t="s">
        <v>1798</v>
      </c>
      <c r="D672" s="247">
        <v>0</v>
      </c>
      <c r="E672" s="138">
        <v>0</v>
      </c>
      <c r="F672" s="138">
        <v>0</v>
      </c>
      <c r="G672" s="138">
        <v>0</v>
      </c>
      <c r="H672" s="138">
        <v>0</v>
      </c>
      <c r="I672" s="138">
        <v>0</v>
      </c>
      <c r="J672" s="339">
        <v>0</v>
      </c>
      <c r="K672" s="339">
        <v>0</v>
      </c>
      <c r="L672" s="340">
        <v>0</v>
      </c>
      <c r="M672" s="340">
        <v>0</v>
      </c>
      <c r="N672" s="340">
        <v>0</v>
      </c>
      <c r="O672" s="340">
        <v>0</v>
      </c>
      <c r="P672" s="144">
        <v>0</v>
      </c>
      <c r="Q672" s="341">
        <v>0</v>
      </c>
      <c r="R672" s="342">
        <v>0</v>
      </c>
      <c r="S672" s="340">
        <v>0</v>
      </c>
      <c r="T672" s="340">
        <v>0</v>
      </c>
      <c r="U672" s="340">
        <v>0</v>
      </c>
      <c r="V672" s="340">
        <v>0</v>
      </c>
      <c r="W672" s="340">
        <v>0</v>
      </c>
      <c r="X672" s="343">
        <v>0</v>
      </c>
      <c r="Y672" s="344">
        <f t="shared" si="56"/>
        <v>0</v>
      </c>
      <c r="Z672" s="12">
        <f t="shared" si="56"/>
        <v>0</v>
      </c>
      <c r="AA672" s="12">
        <f t="shared" si="56"/>
        <v>0</v>
      </c>
      <c r="AB672" s="12">
        <f t="shared" si="56"/>
        <v>0</v>
      </c>
      <c r="AC672" s="12">
        <f t="shared" si="56"/>
        <v>0</v>
      </c>
      <c r="AD672" s="15">
        <f t="shared" si="56"/>
        <v>0</v>
      </c>
      <c r="AE672" s="12">
        <f t="shared" si="56"/>
        <v>0</v>
      </c>
      <c r="AF672" s="12">
        <f t="shared" si="59"/>
        <v>0</v>
      </c>
      <c r="AG672" s="12">
        <f t="shared" si="59"/>
        <v>0</v>
      </c>
      <c r="AH672" s="12">
        <f t="shared" si="59"/>
        <v>0</v>
      </c>
      <c r="AI672" s="12">
        <f t="shared" si="59"/>
        <v>0</v>
      </c>
      <c r="AJ672" s="12">
        <f t="shared" si="59"/>
        <v>0</v>
      </c>
      <c r="AK672" s="15">
        <f t="shared" si="57"/>
        <v>0</v>
      </c>
      <c r="AL672" s="343">
        <f t="shared" si="57"/>
        <v>0</v>
      </c>
    </row>
    <row r="673" spans="1:38" s="185" customFormat="1" ht="12.75" customHeight="1" x14ac:dyDescent="0.25">
      <c r="A673" s="348">
        <v>1600</v>
      </c>
      <c r="B673" s="338">
        <v>665</v>
      </c>
      <c r="C673" s="239" t="s">
        <v>1799</v>
      </c>
      <c r="D673" s="247">
        <v>0</v>
      </c>
      <c r="E673" s="138">
        <v>0</v>
      </c>
      <c r="F673" s="138">
        <v>0</v>
      </c>
      <c r="G673" s="138">
        <v>0</v>
      </c>
      <c r="H673" s="138">
        <v>0</v>
      </c>
      <c r="I673" s="138">
        <v>0</v>
      </c>
      <c r="J673" s="339">
        <v>0</v>
      </c>
      <c r="K673" s="339">
        <v>0</v>
      </c>
      <c r="L673" s="340">
        <v>0</v>
      </c>
      <c r="M673" s="340">
        <v>0</v>
      </c>
      <c r="N673" s="340">
        <v>0</v>
      </c>
      <c r="O673" s="340">
        <v>0</v>
      </c>
      <c r="P673" s="144">
        <v>0</v>
      </c>
      <c r="Q673" s="341">
        <v>0</v>
      </c>
      <c r="R673" s="342">
        <v>0</v>
      </c>
      <c r="S673" s="340">
        <v>0</v>
      </c>
      <c r="T673" s="340">
        <v>0</v>
      </c>
      <c r="U673" s="340">
        <v>0</v>
      </c>
      <c r="V673" s="340">
        <v>0</v>
      </c>
      <c r="W673" s="340">
        <v>0</v>
      </c>
      <c r="X673" s="343">
        <v>0</v>
      </c>
      <c r="Y673" s="344">
        <f t="shared" si="56"/>
        <v>0</v>
      </c>
      <c r="Z673" s="12">
        <f t="shared" si="56"/>
        <v>0</v>
      </c>
      <c r="AA673" s="12">
        <f t="shared" si="56"/>
        <v>0</v>
      </c>
      <c r="AB673" s="12">
        <f t="shared" si="56"/>
        <v>0</v>
      </c>
      <c r="AC673" s="12">
        <f t="shared" si="56"/>
        <v>0</v>
      </c>
      <c r="AD673" s="15">
        <f t="shared" si="56"/>
        <v>0</v>
      </c>
      <c r="AE673" s="12">
        <f t="shared" si="56"/>
        <v>0</v>
      </c>
      <c r="AF673" s="12">
        <f t="shared" si="59"/>
        <v>0</v>
      </c>
      <c r="AG673" s="12">
        <f t="shared" si="59"/>
        <v>0</v>
      </c>
      <c r="AH673" s="12">
        <f t="shared" si="59"/>
        <v>0</v>
      </c>
      <c r="AI673" s="12">
        <f t="shared" si="59"/>
        <v>0</v>
      </c>
      <c r="AJ673" s="12">
        <f t="shared" si="59"/>
        <v>0</v>
      </c>
      <c r="AK673" s="15">
        <f t="shared" si="57"/>
        <v>0</v>
      </c>
      <c r="AL673" s="343">
        <f t="shared" si="57"/>
        <v>0</v>
      </c>
    </row>
    <row r="674" spans="1:38" s="185" customFormat="1" ht="12.75" customHeight="1" x14ac:dyDescent="0.25">
      <c r="A674" s="348">
        <v>1601</v>
      </c>
      <c r="B674" s="338">
        <v>666</v>
      </c>
      <c r="C674" s="239" t="s">
        <v>1800</v>
      </c>
      <c r="D674" s="247">
        <v>0</v>
      </c>
      <c r="E674" s="138">
        <v>0</v>
      </c>
      <c r="F674" s="138">
        <v>0</v>
      </c>
      <c r="G674" s="138">
        <v>0</v>
      </c>
      <c r="H674" s="138">
        <v>0</v>
      </c>
      <c r="I674" s="138">
        <v>0</v>
      </c>
      <c r="J674" s="339">
        <v>0</v>
      </c>
      <c r="K674" s="339">
        <v>0</v>
      </c>
      <c r="L674" s="340">
        <v>0</v>
      </c>
      <c r="M674" s="340">
        <v>0</v>
      </c>
      <c r="N674" s="340">
        <v>0</v>
      </c>
      <c r="O674" s="340">
        <v>0</v>
      </c>
      <c r="P674" s="144">
        <v>0</v>
      </c>
      <c r="Q674" s="341">
        <v>0</v>
      </c>
      <c r="R674" s="342">
        <v>0</v>
      </c>
      <c r="S674" s="340">
        <v>0</v>
      </c>
      <c r="T674" s="340">
        <v>0</v>
      </c>
      <c r="U674" s="340">
        <v>0</v>
      </c>
      <c r="V674" s="340">
        <v>0</v>
      </c>
      <c r="W674" s="340">
        <v>0</v>
      </c>
      <c r="X674" s="343">
        <v>0</v>
      </c>
      <c r="Y674" s="344">
        <f t="shared" si="56"/>
        <v>0</v>
      </c>
      <c r="Z674" s="12">
        <f t="shared" si="56"/>
        <v>0</v>
      </c>
      <c r="AA674" s="12">
        <f t="shared" si="56"/>
        <v>0</v>
      </c>
      <c r="AB674" s="12">
        <f t="shared" si="56"/>
        <v>0</v>
      </c>
      <c r="AC674" s="12">
        <f t="shared" si="56"/>
        <v>0</v>
      </c>
      <c r="AD674" s="15">
        <f t="shared" si="56"/>
        <v>0</v>
      </c>
      <c r="AE674" s="12">
        <f t="shared" si="56"/>
        <v>0</v>
      </c>
      <c r="AF674" s="12">
        <f t="shared" si="59"/>
        <v>0</v>
      </c>
      <c r="AG674" s="12">
        <f t="shared" si="59"/>
        <v>0</v>
      </c>
      <c r="AH674" s="12">
        <f t="shared" si="59"/>
        <v>0</v>
      </c>
      <c r="AI674" s="12">
        <f t="shared" si="59"/>
        <v>0</v>
      </c>
      <c r="AJ674" s="12">
        <f t="shared" si="59"/>
        <v>0</v>
      </c>
      <c r="AK674" s="15">
        <f t="shared" si="57"/>
        <v>0</v>
      </c>
      <c r="AL674" s="343">
        <f t="shared" si="57"/>
        <v>0</v>
      </c>
    </row>
    <row r="675" spans="1:38" s="185" customFormat="1" ht="12.75" customHeight="1" x14ac:dyDescent="0.25">
      <c r="A675" s="348">
        <v>1602</v>
      </c>
      <c r="B675" s="338">
        <v>667</v>
      </c>
      <c r="C675" s="239" t="s">
        <v>1801</v>
      </c>
      <c r="D675" s="247">
        <v>0</v>
      </c>
      <c r="E675" s="138">
        <v>0</v>
      </c>
      <c r="F675" s="138">
        <v>0</v>
      </c>
      <c r="G675" s="138">
        <v>0</v>
      </c>
      <c r="H675" s="138">
        <v>0</v>
      </c>
      <c r="I675" s="138">
        <v>0</v>
      </c>
      <c r="J675" s="339">
        <v>0</v>
      </c>
      <c r="K675" s="339">
        <v>0</v>
      </c>
      <c r="L675" s="340">
        <v>0</v>
      </c>
      <c r="M675" s="340">
        <v>0</v>
      </c>
      <c r="N675" s="340">
        <v>0</v>
      </c>
      <c r="O675" s="340">
        <v>0</v>
      </c>
      <c r="P675" s="144">
        <v>0</v>
      </c>
      <c r="Q675" s="341">
        <v>0</v>
      </c>
      <c r="R675" s="342">
        <v>0</v>
      </c>
      <c r="S675" s="340">
        <v>0</v>
      </c>
      <c r="T675" s="340">
        <v>0</v>
      </c>
      <c r="U675" s="340">
        <v>0</v>
      </c>
      <c r="V675" s="340">
        <v>0</v>
      </c>
      <c r="W675" s="340">
        <v>0</v>
      </c>
      <c r="X675" s="343">
        <v>0</v>
      </c>
      <c r="Y675" s="344">
        <f t="shared" si="56"/>
        <v>0</v>
      </c>
      <c r="Z675" s="12">
        <f t="shared" si="56"/>
        <v>0</v>
      </c>
      <c r="AA675" s="12">
        <f t="shared" si="56"/>
        <v>0</v>
      </c>
      <c r="AB675" s="12">
        <f t="shared" si="56"/>
        <v>0</v>
      </c>
      <c r="AC675" s="12">
        <f t="shared" si="56"/>
        <v>0</v>
      </c>
      <c r="AD675" s="15">
        <f t="shared" si="56"/>
        <v>0</v>
      </c>
      <c r="AE675" s="12">
        <f t="shared" si="56"/>
        <v>0</v>
      </c>
      <c r="AF675" s="12">
        <f t="shared" si="59"/>
        <v>0</v>
      </c>
      <c r="AG675" s="12">
        <f t="shared" si="59"/>
        <v>0</v>
      </c>
      <c r="AH675" s="12">
        <f t="shared" si="59"/>
        <v>0</v>
      </c>
      <c r="AI675" s="12">
        <f t="shared" si="59"/>
        <v>0</v>
      </c>
      <c r="AJ675" s="12">
        <f t="shared" si="59"/>
        <v>0</v>
      </c>
      <c r="AK675" s="15">
        <f t="shared" si="57"/>
        <v>0</v>
      </c>
      <c r="AL675" s="343">
        <f t="shared" si="57"/>
        <v>0</v>
      </c>
    </row>
    <row r="676" spans="1:38" s="185" customFormat="1" ht="12.75" customHeight="1" x14ac:dyDescent="0.25">
      <c r="A676" s="348">
        <v>1603</v>
      </c>
      <c r="B676" s="338">
        <v>668</v>
      </c>
      <c r="C676" s="239" t="s">
        <v>1802</v>
      </c>
      <c r="D676" s="247">
        <v>0</v>
      </c>
      <c r="E676" s="138">
        <v>0</v>
      </c>
      <c r="F676" s="138">
        <v>0</v>
      </c>
      <c r="G676" s="138">
        <v>0</v>
      </c>
      <c r="H676" s="138">
        <v>0</v>
      </c>
      <c r="I676" s="138">
        <v>0</v>
      </c>
      <c r="J676" s="339">
        <v>0</v>
      </c>
      <c r="K676" s="339">
        <v>0</v>
      </c>
      <c r="L676" s="340">
        <v>0</v>
      </c>
      <c r="M676" s="340">
        <v>0</v>
      </c>
      <c r="N676" s="340">
        <v>0</v>
      </c>
      <c r="O676" s="340">
        <v>0</v>
      </c>
      <c r="P676" s="144">
        <v>0</v>
      </c>
      <c r="Q676" s="341">
        <v>0</v>
      </c>
      <c r="R676" s="342">
        <v>0</v>
      </c>
      <c r="S676" s="340">
        <v>0</v>
      </c>
      <c r="T676" s="340">
        <v>0</v>
      </c>
      <c r="U676" s="340">
        <v>0</v>
      </c>
      <c r="V676" s="340">
        <v>0</v>
      </c>
      <c r="W676" s="340">
        <v>0</v>
      </c>
      <c r="X676" s="343">
        <v>0</v>
      </c>
      <c r="Y676" s="344">
        <f t="shared" si="56"/>
        <v>0</v>
      </c>
      <c r="Z676" s="12">
        <f t="shared" si="56"/>
        <v>0</v>
      </c>
      <c r="AA676" s="12">
        <f t="shared" si="56"/>
        <v>0</v>
      </c>
      <c r="AB676" s="12">
        <f t="shared" si="56"/>
        <v>0</v>
      </c>
      <c r="AC676" s="12">
        <f t="shared" si="56"/>
        <v>0</v>
      </c>
      <c r="AD676" s="15">
        <f t="shared" si="56"/>
        <v>0</v>
      </c>
      <c r="AE676" s="12">
        <f t="shared" si="56"/>
        <v>0</v>
      </c>
      <c r="AF676" s="12">
        <f t="shared" si="59"/>
        <v>0</v>
      </c>
      <c r="AG676" s="12">
        <f t="shared" si="59"/>
        <v>0</v>
      </c>
      <c r="AH676" s="12">
        <f t="shared" si="59"/>
        <v>0</v>
      </c>
      <c r="AI676" s="12">
        <f t="shared" si="59"/>
        <v>0</v>
      </c>
      <c r="AJ676" s="12">
        <f t="shared" si="59"/>
        <v>0</v>
      </c>
      <c r="AK676" s="15">
        <f t="shared" si="57"/>
        <v>0</v>
      </c>
      <c r="AL676" s="343">
        <f t="shared" si="57"/>
        <v>0</v>
      </c>
    </row>
    <row r="677" spans="1:38" s="185" customFormat="1" ht="12.75" customHeight="1" x14ac:dyDescent="0.25">
      <c r="A677" s="348">
        <v>1604</v>
      </c>
      <c r="B677" s="338">
        <v>669</v>
      </c>
      <c r="C677" s="239" t="s">
        <v>1803</v>
      </c>
      <c r="D677" s="247">
        <v>0</v>
      </c>
      <c r="E677" s="138">
        <v>0</v>
      </c>
      <c r="F677" s="138">
        <v>0</v>
      </c>
      <c r="G677" s="138">
        <v>0</v>
      </c>
      <c r="H677" s="138">
        <v>0</v>
      </c>
      <c r="I677" s="138">
        <v>0</v>
      </c>
      <c r="J677" s="339">
        <v>0</v>
      </c>
      <c r="K677" s="339">
        <v>0</v>
      </c>
      <c r="L677" s="340">
        <v>0</v>
      </c>
      <c r="M677" s="340">
        <v>0</v>
      </c>
      <c r="N677" s="340">
        <v>0</v>
      </c>
      <c r="O677" s="340">
        <v>0</v>
      </c>
      <c r="P677" s="144">
        <v>0</v>
      </c>
      <c r="Q677" s="341">
        <v>0</v>
      </c>
      <c r="R677" s="342">
        <v>0</v>
      </c>
      <c r="S677" s="340">
        <v>0</v>
      </c>
      <c r="T677" s="340">
        <v>0</v>
      </c>
      <c r="U677" s="340">
        <v>0</v>
      </c>
      <c r="V677" s="340">
        <v>0</v>
      </c>
      <c r="W677" s="340">
        <v>0</v>
      </c>
      <c r="X677" s="343">
        <v>0</v>
      </c>
      <c r="Y677" s="344">
        <f t="shared" si="56"/>
        <v>0</v>
      </c>
      <c r="Z677" s="12">
        <f t="shared" si="56"/>
        <v>0</v>
      </c>
      <c r="AA677" s="12">
        <f t="shared" si="56"/>
        <v>0</v>
      </c>
      <c r="AB677" s="12">
        <f t="shared" ref="AB677:AE701" si="60">U677-N677</f>
        <v>0</v>
      </c>
      <c r="AC677" s="12">
        <f t="shared" si="60"/>
        <v>0</v>
      </c>
      <c r="AD677" s="15">
        <f t="shared" si="60"/>
        <v>0</v>
      </c>
      <c r="AE677" s="12">
        <f t="shared" si="60"/>
        <v>0</v>
      </c>
      <c r="AF677" s="12">
        <f t="shared" si="59"/>
        <v>0</v>
      </c>
      <c r="AG677" s="12">
        <f t="shared" si="59"/>
        <v>0</v>
      </c>
      <c r="AH677" s="12">
        <f t="shared" si="59"/>
        <v>0</v>
      </c>
      <c r="AI677" s="12">
        <f t="shared" si="59"/>
        <v>0</v>
      </c>
      <c r="AJ677" s="12">
        <f t="shared" si="59"/>
        <v>0</v>
      </c>
      <c r="AK677" s="15">
        <f t="shared" si="57"/>
        <v>0</v>
      </c>
      <c r="AL677" s="343">
        <f t="shared" si="57"/>
        <v>0</v>
      </c>
    </row>
    <row r="678" spans="1:38" s="185" customFormat="1" ht="12.75" customHeight="1" x14ac:dyDescent="0.25">
      <c r="A678" s="348">
        <v>1613</v>
      </c>
      <c r="B678" s="338">
        <v>670</v>
      </c>
      <c r="C678" s="239" t="s">
        <v>1804</v>
      </c>
      <c r="D678" s="247">
        <v>0</v>
      </c>
      <c r="E678" s="138">
        <v>0</v>
      </c>
      <c r="F678" s="138">
        <v>0</v>
      </c>
      <c r="G678" s="138">
        <v>0</v>
      </c>
      <c r="H678" s="138">
        <v>0</v>
      </c>
      <c r="I678" s="138">
        <v>0</v>
      </c>
      <c r="J678" s="339">
        <v>0</v>
      </c>
      <c r="K678" s="339">
        <v>0</v>
      </c>
      <c r="L678" s="340">
        <v>0</v>
      </c>
      <c r="M678" s="340">
        <v>0</v>
      </c>
      <c r="N678" s="340">
        <v>0</v>
      </c>
      <c r="O678" s="340">
        <v>0</v>
      </c>
      <c r="P678" s="144">
        <v>0</v>
      </c>
      <c r="Q678" s="341">
        <v>0</v>
      </c>
      <c r="R678" s="342">
        <v>0</v>
      </c>
      <c r="S678" s="340">
        <v>0</v>
      </c>
      <c r="T678" s="340">
        <v>0</v>
      </c>
      <c r="U678" s="340">
        <v>0</v>
      </c>
      <c r="V678" s="340">
        <v>0</v>
      </c>
      <c r="W678" s="340">
        <v>0</v>
      </c>
      <c r="X678" s="343">
        <v>0</v>
      </c>
      <c r="Y678" s="344">
        <f t="shared" ref="Y678:AE741" si="61">R678-K678</f>
        <v>0</v>
      </c>
      <c r="Z678" s="12">
        <f t="shared" si="61"/>
        <v>0</v>
      </c>
      <c r="AA678" s="12">
        <f t="shared" si="61"/>
        <v>0</v>
      </c>
      <c r="AB678" s="12">
        <f t="shared" si="60"/>
        <v>0</v>
      </c>
      <c r="AC678" s="12">
        <f t="shared" si="60"/>
        <v>0</v>
      </c>
      <c r="AD678" s="15">
        <f t="shared" si="60"/>
        <v>0</v>
      </c>
      <c r="AE678" s="12">
        <f t="shared" si="60"/>
        <v>0</v>
      </c>
      <c r="AF678" s="12">
        <f t="shared" si="59"/>
        <v>0</v>
      </c>
      <c r="AG678" s="12">
        <f t="shared" si="59"/>
        <v>0</v>
      </c>
      <c r="AH678" s="12">
        <f t="shared" si="59"/>
        <v>0</v>
      </c>
      <c r="AI678" s="12">
        <f t="shared" si="59"/>
        <v>0</v>
      </c>
      <c r="AJ678" s="12">
        <f t="shared" si="59"/>
        <v>0</v>
      </c>
      <c r="AK678" s="15">
        <f t="shared" si="57"/>
        <v>0</v>
      </c>
      <c r="AL678" s="343">
        <f t="shared" si="57"/>
        <v>0</v>
      </c>
    </row>
    <row r="679" spans="1:38" s="185" customFormat="1" ht="12.75" customHeight="1" x14ac:dyDescent="0.25">
      <c r="A679" s="348">
        <v>1605</v>
      </c>
      <c r="B679" s="338">
        <v>671</v>
      </c>
      <c r="C679" s="239" t="s">
        <v>1805</v>
      </c>
      <c r="D679" s="247">
        <v>0</v>
      </c>
      <c r="E679" s="138">
        <v>0</v>
      </c>
      <c r="F679" s="138">
        <v>0</v>
      </c>
      <c r="G679" s="138">
        <v>0</v>
      </c>
      <c r="H679" s="138">
        <v>0</v>
      </c>
      <c r="I679" s="138">
        <v>0</v>
      </c>
      <c r="J679" s="339">
        <v>0</v>
      </c>
      <c r="K679" s="339">
        <v>0</v>
      </c>
      <c r="L679" s="340">
        <v>0</v>
      </c>
      <c r="M679" s="340">
        <v>0</v>
      </c>
      <c r="N679" s="340">
        <v>0</v>
      </c>
      <c r="O679" s="340">
        <v>0</v>
      </c>
      <c r="P679" s="144">
        <v>0</v>
      </c>
      <c r="Q679" s="341">
        <v>0</v>
      </c>
      <c r="R679" s="342">
        <v>0</v>
      </c>
      <c r="S679" s="340">
        <v>0</v>
      </c>
      <c r="T679" s="340">
        <v>0</v>
      </c>
      <c r="U679" s="340">
        <v>0</v>
      </c>
      <c r="V679" s="340">
        <v>0</v>
      </c>
      <c r="W679" s="340">
        <v>0</v>
      </c>
      <c r="X679" s="343">
        <v>0</v>
      </c>
      <c r="Y679" s="344">
        <f t="shared" si="61"/>
        <v>0</v>
      </c>
      <c r="Z679" s="12">
        <f t="shared" si="61"/>
        <v>0</v>
      </c>
      <c r="AA679" s="12">
        <f t="shared" si="61"/>
        <v>0</v>
      </c>
      <c r="AB679" s="12">
        <f t="shared" si="60"/>
        <v>0</v>
      </c>
      <c r="AC679" s="12">
        <f t="shared" si="60"/>
        <v>0</v>
      </c>
      <c r="AD679" s="15">
        <f t="shared" si="60"/>
        <v>0</v>
      </c>
      <c r="AE679" s="12">
        <f t="shared" si="60"/>
        <v>0</v>
      </c>
      <c r="AF679" s="12">
        <f t="shared" si="59"/>
        <v>0</v>
      </c>
      <c r="AG679" s="12">
        <f t="shared" si="59"/>
        <v>0</v>
      </c>
      <c r="AH679" s="12">
        <f t="shared" si="59"/>
        <v>0</v>
      </c>
      <c r="AI679" s="12">
        <f t="shared" si="59"/>
        <v>0</v>
      </c>
      <c r="AJ679" s="12">
        <f t="shared" si="59"/>
        <v>0</v>
      </c>
      <c r="AK679" s="15">
        <f t="shared" si="57"/>
        <v>0</v>
      </c>
      <c r="AL679" s="343">
        <f t="shared" si="57"/>
        <v>0</v>
      </c>
    </row>
    <row r="680" spans="1:38" s="185" customFormat="1" ht="12.75" customHeight="1" x14ac:dyDescent="0.25">
      <c r="A680" s="348">
        <v>1606</v>
      </c>
      <c r="B680" s="338">
        <v>672</v>
      </c>
      <c r="C680" s="239" t="s">
        <v>1806</v>
      </c>
      <c r="D680" s="247">
        <v>0</v>
      </c>
      <c r="E680" s="138">
        <v>0</v>
      </c>
      <c r="F680" s="138">
        <v>0</v>
      </c>
      <c r="G680" s="138">
        <v>0</v>
      </c>
      <c r="H680" s="138">
        <v>0</v>
      </c>
      <c r="I680" s="138">
        <v>0</v>
      </c>
      <c r="J680" s="339">
        <v>0</v>
      </c>
      <c r="K680" s="339">
        <v>0</v>
      </c>
      <c r="L680" s="340">
        <v>0</v>
      </c>
      <c r="M680" s="340">
        <v>0</v>
      </c>
      <c r="N680" s="340">
        <v>0</v>
      </c>
      <c r="O680" s="340">
        <v>0</v>
      </c>
      <c r="P680" s="144">
        <v>0</v>
      </c>
      <c r="Q680" s="341">
        <v>0</v>
      </c>
      <c r="R680" s="342">
        <v>0</v>
      </c>
      <c r="S680" s="340">
        <v>0</v>
      </c>
      <c r="T680" s="340">
        <v>0</v>
      </c>
      <c r="U680" s="340">
        <v>0</v>
      </c>
      <c r="V680" s="340">
        <v>0</v>
      </c>
      <c r="W680" s="340">
        <v>0</v>
      </c>
      <c r="X680" s="343">
        <v>0</v>
      </c>
      <c r="Y680" s="344">
        <f t="shared" si="61"/>
        <v>0</v>
      </c>
      <c r="Z680" s="12">
        <f t="shared" si="61"/>
        <v>0</v>
      </c>
      <c r="AA680" s="12">
        <f t="shared" si="61"/>
        <v>0</v>
      </c>
      <c r="AB680" s="12">
        <f t="shared" si="60"/>
        <v>0</v>
      </c>
      <c r="AC680" s="12">
        <f t="shared" si="60"/>
        <v>0</v>
      </c>
      <c r="AD680" s="15">
        <f t="shared" si="60"/>
        <v>0</v>
      </c>
      <c r="AE680" s="12">
        <f t="shared" si="60"/>
        <v>0</v>
      </c>
      <c r="AF680" s="12">
        <f t="shared" si="59"/>
        <v>0</v>
      </c>
      <c r="AG680" s="12">
        <f t="shared" si="59"/>
        <v>0</v>
      </c>
      <c r="AH680" s="12">
        <f t="shared" si="59"/>
        <v>0</v>
      </c>
      <c r="AI680" s="12">
        <f t="shared" si="59"/>
        <v>0</v>
      </c>
      <c r="AJ680" s="12">
        <f t="shared" si="59"/>
        <v>0</v>
      </c>
      <c r="AK680" s="15">
        <f t="shared" si="57"/>
        <v>0</v>
      </c>
      <c r="AL680" s="343">
        <f t="shared" si="57"/>
        <v>0</v>
      </c>
    </row>
    <row r="681" spans="1:38" s="185" customFormat="1" ht="12.75" customHeight="1" x14ac:dyDescent="0.25">
      <c r="A681" s="348">
        <v>1607</v>
      </c>
      <c r="B681" s="338">
        <v>673</v>
      </c>
      <c r="C681" s="239" t="s">
        <v>1807</v>
      </c>
      <c r="D681" s="247">
        <v>0</v>
      </c>
      <c r="E681" s="138">
        <v>0</v>
      </c>
      <c r="F681" s="138">
        <v>0</v>
      </c>
      <c r="G681" s="138">
        <v>0</v>
      </c>
      <c r="H681" s="138">
        <v>0</v>
      </c>
      <c r="I681" s="138">
        <v>0</v>
      </c>
      <c r="J681" s="339">
        <v>0</v>
      </c>
      <c r="K681" s="339">
        <v>0</v>
      </c>
      <c r="L681" s="340">
        <v>0</v>
      </c>
      <c r="M681" s="340">
        <v>0</v>
      </c>
      <c r="N681" s="340">
        <v>0</v>
      </c>
      <c r="O681" s="340">
        <v>0</v>
      </c>
      <c r="P681" s="144">
        <v>0</v>
      </c>
      <c r="Q681" s="341">
        <v>0</v>
      </c>
      <c r="R681" s="342">
        <v>0</v>
      </c>
      <c r="S681" s="340">
        <v>0</v>
      </c>
      <c r="T681" s="340">
        <v>0</v>
      </c>
      <c r="U681" s="340">
        <v>0</v>
      </c>
      <c r="V681" s="340">
        <v>0</v>
      </c>
      <c r="W681" s="340">
        <v>0</v>
      </c>
      <c r="X681" s="343">
        <v>0</v>
      </c>
      <c r="Y681" s="344">
        <f t="shared" si="61"/>
        <v>0</v>
      </c>
      <c r="Z681" s="12">
        <f t="shared" si="61"/>
        <v>0</v>
      </c>
      <c r="AA681" s="12">
        <f t="shared" si="61"/>
        <v>0</v>
      </c>
      <c r="AB681" s="12">
        <f t="shared" si="60"/>
        <v>0</v>
      </c>
      <c r="AC681" s="12">
        <f t="shared" si="60"/>
        <v>0</v>
      </c>
      <c r="AD681" s="15">
        <f t="shared" si="60"/>
        <v>0</v>
      </c>
      <c r="AE681" s="12">
        <f t="shared" si="60"/>
        <v>0</v>
      </c>
      <c r="AF681" s="12">
        <f t="shared" si="59"/>
        <v>0</v>
      </c>
      <c r="AG681" s="12">
        <f t="shared" si="59"/>
        <v>0</v>
      </c>
      <c r="AH681" s="12">
        <f t="shared" si="59"/>
        <v>0</v>
      </c>
      <c r="AI681" s="12">
        <f t="shared" si="59"/>
        <v>0</v>
      </c>
      <c r="AJ681" s="12">
        <f t="shared" si="59"/>
        <v>0</v>
      </c>
      <c r="AK681" s="15">
        <f t="shared" si="57"/>
        <v>0</v>
      </c>
      <c r="AL681" s="343">
        <f t="shared" si="57"/>
        <v>0</v>
      </c>
    </row>
    <row r="682" spans="1:38" s="185" customFormat="1" ht="12.75" customHeight="1" x14ac:dyDescent="0.25">
      <c r="A682" s="348">
        <v>1608</v>
      </c>
      <c r="B682" s="338">
        <v>674</v>
      </c>
      <c r="C682" s="239" t="s">
        <v>1808</v>
      </c>
      <c r="D682" s="247">
        <v>0</v>
      </c>
      <c r="E682" s="138">
        <v>0</v>
      </c>
      <c r="F682" s="138">
        <v>0</v>
      </c>
      <c r="G682" s="138">
        <v>0</v>
      </c>
      <c r="H682" s="138">
        <v>0</v>
      </c>
      <c r="I682" s="138">
        <v>0</v>
      </c>
      <c r="J682" s="339">
        <v>0</v>
      </c>
      <c r="K682" s="339">
        <v>0</v>
      </c>
      <c r="L682" s="340">
        <v>0</v>
      </c>
      <c r="M682" s="340">
        <v>0</v>
      </c>
      <c r="N682" s="340">
        <v>0</v>
      </c>
      <c r="O682" s="340">
        <v>0</v>
      </c>
      <c r="P682" s="144">
        <v>0</v>
      </c>
      <c r="Q682" s="341">
        <v>0</v>
      </c>
      <c r="R682" s="342">
        <v>0</v>
      </c>
      <c r="S682" s="340">
        <v>0</v>
      </c>
      <c r="T682" s="340">
        <v>0</v>
      </c>
      <c r="U682" s="340">
        <v>0</v>
      </c>
      <c r="V682" s="340">
        <v>0</v>
      </c>
      <c r="W682" s="340">
        <v>0</v>
      </c>
      <c r="X682" s="343">
        <v>0</v>
      </c>
      <c r="Y682" s="344">
        <f t="shared" si="61"/>
        <v>0</v>
      </c>
      <c r="Z682" s="12">
        <f t="shared" si="61"/>
        <v>0</v>
      </c>
      <c r="AA682" s="12">
        <f t="shared" si="61"/>
        <v>0</v>
      </c>
      <c r="AB682" s="12">
        <f t="shared" si="60"/>
        <v>0</v>
      </c>
      <c r="AC682" s="12">
        <f t="shared" si="60"/>
        <v>0</v>
      </c>
      <c r="AD682" s="15">
        <f t="shared" si="60"/>
        <v>0</v>
      </c>
      <c r="AE682" s="12">
        <f t="shared" si="60"/>
        <v>0</v>
      </c>
      <c r="AF682" s="12">
        <f t="shared" si="59"/>
        <v>0</v>
      </c>
      <c r="AG682" s="12">
        <f t="shared" si="59"/>
        <v>0</v>
      </c>
      <c r="AH682" s="12">
        <f t="shared" si="59"/>
        <v>0</v>
      </c>
      <c r="AI682" s="12">
        <f t="shared" si="59"/>
        <v>0</v>
      </c>
      <c r="AJ682" s="12">
        <f t="shared" si="59"/>
        <v>0</v>
      </c>
      <c r="AK682" s="15">
        <f t="shared" si="57"/>
        <v>0</v>
      </c>
      <c r="AL682" s="343">
        <f t="shared" si="57"/>
        <v>0</v>
      </c>
    </row>
    <row r="683" spans="1:38" s="185" customFormat="1" ht="12.75" customHeight="1" x14ac:dyDescent="0.25">
      <c r="A683" s="348">
        <v>1609</v>
      </c>
      <c r="B683" s="338">
        <v>675</v>
      </c>
      <c r="C683" s="239" t="s">
        <v>1809</v>
      </c>
      <c r="D683" s="247">
        <v>0</v>
      </c>
      <c r="E683" s="138">
        <v>0</v>
      </c>
      <c r="F683" s="138">
        <v>0</v>
      </c>
      <c r="G683" s="138">
        <v>0</v>
      </c>
      <c r="H683" s="138">
        <v>0</v>
      </c>
      <c r="I683" s="138">
        <v>0</v>
      </c>
      <c r="J683" s="339">
        <v>0</v>
      </c>
      <c r="K683" s="339">
        <v>0</v>
      </c>
      <c r="L683" s="340">
        <v>0</v>
      </c>
      <c r="M683" s="340">
        <v>0</v>
      </c>
      <c r="N683" s="340">
        <v>0</v>
      </c>
      <c r="O683" s="340">
        <v>0</v>
      </c>
      <c r="P683" s="144">
        <v>0</v>
      </c>
      <c r="Q683" s="341">
        <v>0</v>
      </c>
      <c r="R683" s="342">
        <v>0</v>
      </c>
      <c r="S683" s="340">
        <v>0</v>
      </c>
      <c r="T683" s="340">
        <v>0</v>
      </c>
      <c r="U683" s="340">
        <v>0</v>
      </c>
      <c r="V683" s="340">
        <v>0</v>
      </c>
      <c r="W683" s="340">
        <v>0</v>
      </c>
      <c r="X683" s="343">
        <v>0</v>
      </c>
      <c r="Y683" s="344">
        <f t="shared" si="61"/>
        <v>0</v>
      </c>
      <c r="Z683" s="12">
        <f t="shared" si="61"/>
        <v>0</v>
      </c>
      <c r="AA683" s="12">
        <f t="shared" si="61"/>
        <v>0</v>
      </c>
      <c r="AB683" s="12">
        <f t="shared" si="60"/>
        <v>0</v>
      </c>
      <c r="AC683" s="12">
        <f t="shared" si="60"/>
        <v>0</v>
      </c>
      <c r="AD683" s="15">
        <f t="shared" si="60"/>
        <v>0</v>
      </c>
      <c r="AE683" s="12">
        <f t="shared" si="60"/>
        <v>0</v>
      </c>
      <c r="AF683" s="12">
        <f t="shared" si="59"/>
        <v>0</v>
      </c>
      <c r="AG683" s="12">
        <f t="shared" si="59"/>
        <v>0</v>
      </c>
      <c r="AH683" s="12">
        <f t="shared" si="59"/>
        <v>0</v>
      </c>
      <c r="AI683" s="12">
        <f t="shared" si="59"/>
        <v>0</v>
      </c>
      <c r="AJ683" s="12">
        <f t="shared" si="59"/>
        <v>0</v>
      </c>
      <c r="AK683" s="15">
        <f t="shared" si="57"/>
        <v>0</v>
      </c>
      <c r="AL683" s="343">
        <f t="shared" si="57"/>
        <v>0</v>
      </c>
    </row>
    <row r="684" spans="1:38" s="185" customFormat="1" ht="12.75" customHeight="1" x14ac:dyDescent="0.25">
      <c r="A684" s="348">
        <v>1610</v>
      </c>
      <c r="B684" s="338">
        <v>676</v>
      </c>
      <c r="C684" s="239" t="s">
        <v>1810</v>
      </c>
      <c r="D684" s="247">
        <v>0</v>
      </c>
      <c r="E684" s="138">
        <v>0</v>
      </c>
      <c r="F684" s="138">
        <v>0</v>
      </c>
      <c r="G684" s="138">
        <v>0</v>
      </c>
      <c r="H684" s="138">
        <v>0</v>
      </c>
      <c r="I684" s="138">
        <v>0</v>
      </c>
      <c r="J684" s="339">
        <v>0</v>
      </c>
      <c r="K684" s="339">
        <v>0</v>
      </c>
      <c r="L684" s="340">
        <v>0</v>
      </c>
      <c r="M684" s="340">
        <v>0</v>
      </c>
      <c r="N684" s="340">
        <v>0</v>
      </c>
      <c r="O684" s="340">
        <v>0</v>
      </c>
      <c r="P684" s="144">
        <v>0</v>
      </c>
      <c r="Q684" s="341">
        <v>0</v>
      </c>
      <c r="R684" s="342">
        <v>0</v>
      </c>
      <c r="S684" s="340">
        <v>0</v>
      </c>
      <c r="T684" s="340">
        <v>0</v>
      </c>
      <c r="U684" s="340">
        <v>0</v>
      </c>
      <c r="V684" s="340">
        <v>0</v>
      </c>
      <c r="W684" s="340">
        <v>0</v>
      </c>
      <c r="X684" s="343">
        <v>0</v>
      </c>
      <c r="Y684" s="344">
        <f t="shared" si="61"/>
        <v>0</v>
      </c>
      <c r="Z684" s="12">
        <f t="shared" si="61"/>
        <v>0</v>
      </c>
      <c r="AA684" s="12">
        <f t="shared" si="61"/>
        <v>0</v>
      </c>
      <c r="AB684" s="12">
        <f t="shared" si="60"/>
        <v>0</v>
      </c>
      <c r="AC684" s="12">
        <f t="shared" si="60"/>
        <v>0</v>
      </c>
      <c r="AD684" s="15">
        <f t="shared" si="60"/>
        <v>0</v>
      </c>
      <c r="AE684" s="12">
        <f t="shared" si="60"/>
        <v>0</v>
      </c>
      <c r="AF684" s="12">
        <f t="shared" si="59"/>
        <v>0</v>
      </c>
      <c r="AG684" s="12">
        <f t="shared" si="59"/>
        <v>0</v>
      </c>
      <c r="AH684" s="12">
        <f t="shared" si="59"/>
        <v>0</v>
      </c>
      <c r="AI684" s="12">
        <f t="shared" si="59"/>
        <v>0</v>
      </c>
      <c r="AJ684" s="12">
        <f t="shared" si="59"/>
        <v>0</v>
      </c>
      <c r="AK684" s="15">
        <f t="shared" si="57"/>
        <v>0</v>
      </c>
      <c r="AL684" s="343">
        <f t="shared" si="57"/>
        <v>0</v>
      </c>
    </row>
    <row r="685" spans="1:38" s="185" customFormat="1" ht="12.75" customHeight="1" x14ac:dyDescent="0.25">
      <c r="A685" s="348">
        <v>1611</v>
      </c>
      <c r="B685" s="338">
        <v>677</v>
      </c>
      <c r="C685" s="239" t="s">
        <v>1811</v>
      </c>
      <c r="D685" s="247">
        <v>0</v>
      </c>
      <c r="E685" s="138">
        <v>0</v>
      </c>
      <c r="F685" s="138">
        <v>0</v>
      </c>
      <c r="G685" s="138">
        <v>0</v>
      </c>
      <c r="H685" s="138">
        <v>0</v>
      </c>
      <c r="I685" s="138">
        <v>0</v>
      </c>
      <c r="J685" s="339">
        <v>0</v>
      </c>
      <c r="K685" s="339">
        <v>0</v>
      </c>
      <c r="L685" s="340">
        <v>0</v>
      </c>
      <c r="M685" s="340">
        <v>0</v>
      </c>
      <c r="N685" s="340">
        <v>0</v>
      </c>
      <c r="O685" s="340">
        <v>0</v>
      </c>
      <c r="P685" s="144">
        <v>0</v>
      </c>
      <c r="Q685" s="341">
        <v>0</v>
      </c>
      <c r="R685" s="342">
        <v>0</v>
      </c>
      <c r="S685" s="340">
        <v>0</v>
      </c>
      <c r="T685" s="340">
        <v>0</v>
      </c>
      <c r="U685" s="340">
        <v>0</v>
      </c>
      <c r="V685" s="340">
        <v>0</v>
      </c>
      <c r="W685" s="340">
        <v>0</v>
      </c>
      <c r="X685" s="343">
        <v>0</v>
      </c>
      <c r="Y685" s="344">
        <f t="shared" si="61"/>
        <v>0</v>
      </c>
      <c r="Z685" s="12">
        <f t="shared" si="61"/>
        <v>0</v>
      </c>
      <c r="AA685" s="12">
        <f t="shared" si="61"/>
        <v>0</v>
      </c>
      <c r="AB685" s="12">
        <f t="shared" si="60"/>
        <v>0</v>
      </c>
      <c r="AC685" s="12">
        <f t="shared" si="60"/>
        <v>0</v>
      </c>
      <c r="AD685" s="15">
        <f t="shared" si="60"/>
        <v>0</v>
      </c>
      <c r="AE685" s="12">
        <f t="shared" si="60"/>
        <v>0</v>
      </c>
      <c r="AF685" s="12">
        <f t="shared" si="59"/>
        <v>0</v>
      </c>
      <c r="AG685" s="12">
        <f t="shared" si="59"/>
        <v>0</v>
      </c>
      <c r="AH685" s="12">
        <f t="shared" si="59"/>
        <v>0</v>
      </c>
      <c r="AI685" s="12">
        <f t="shared" si="59"/>
        <v>0</v>
      </c>
      <c r="AJ685" s="12">
        <f t="shared" si="59"/>
        <v>0</v>
      </c>
      <c r="AK685" s="15">
        <f t="shared" si="57"/>
        <v>0</v>
      </c>
      <c r="AL685" s="343">
        <f t="shared" si="57"/>
        <v>0</v>
      </c>
    </row>
    <row r="686" spans="1:38" s="185" customFormat="1" ht="12.75" customHeight="1" x14ac:dyDescent="0.25">
      <c r="A686" s="348">
        <v>1612</v>
      </c>
      <c r="B686" s="338">
        <v>678</v>
      </c>
      <c r="C686" s="239" t="s">
        <v>1812</v>
      </c>
      <c r="D686" s="247">
        <v>0</v>
      </c>
      <c r="E686" s="138">
        <v>0</v>
      </c>
      <c r="F686" s="138">
        <v>0</v>
      </c>
      <c r="G686" s="138">
        <v>0</v>
      </c>
      <c r="H686" s="138">
        <v>0</v>
      </c>
      <c r="I686" s="138">
        <v>0</v>
      </c>
      <c r="J686" s="339">
        <v>0</v>
      </c>
      <c r="K686" s="339">
        <v>0</v>
      </c>
      <c r="L686" s="340">
        <v>0</v>
      </c>
      <c r="M686" s="340">
        <v>0</v>
      </c>
      <c r="N686" s="340">
        <v>0</v>
      </c>
      <c r="O686" s="340">
        <v>0</v>
      </c>
      <c r="P686" s="144">
        <v>0</v>
      </c>
      <c r="Q686" s="341">
        <v>0</v>
      </c>
      <c r="R686" s="342">
        <v>0</v>
      </c>
      <c r="S686" s="340">
        <v>0</v>
      </c>
      <c r="T686" s="340">
        <v>0</v>
      </c>
      <c r="U686" s="340">
        <v>0</v>
      </c>
      <c r="V686" s="340">
        <v>0</v>
      </c>
      <c r="W686" s="340">
        <v>0</v>
      </c>
      <c r="X686" s="343">
        <v>0</v>
      </c>
      <c r="Y686" s="344">
        <f t="shared" si="61"/>
        <v>0</v>
      </c>
      <c r="Z686" s="12">
        <f t="shared" si="61"/>
        <v>0</v>
      </c>
      <c r="AA686" s="12">
        <f t="shared" si="61"/>
        <v>0</v>
      </c>
      <c r="AB686" s="12">
        <f t="shared" si="60"/>
        <v>0</v>
      </c>
      <c r="AC686" s="12">
        <f t="shared" si="60"/>
        <v>0</v>
      </c>
      <c r="AD686" s="15">
        <f t="shared" si="60"/>
        <v>0</v>
      </c>
      <c r="AE686" s="12">
        <f t="shared" si="60"/>
        <v>0</v>
      </c>
      <c r="AF686" s="12">
        <f t="shared" si="59"/>
        <v>0</v>
      </c>
      <c r="AG686" s="12">
        <f t="shared" si="59"/>
        <v>0</v>
      </c>
      <c r="AH686" s="12">
        <f t="shared" si="59"/>
        <v>0</v>
      </c>
      <c r="AI686" s="12">
        <f t="shared" si="59"/>
        <v>0</v>
      </c>
      <c r="AJ686" s="12">
        <f t="shared" si="59"/>
        <v>0</v>
      </c>
      <c r="AK686" s="15">
        <f t="shared" si="57"/>
        <v>0</v>
      </c>
      <c r="AL686" s="343">
        <f t="shared" si="57"/>
        <v>0</v>
      </c>
    </row>
    <row r="687" spans="1:38" s="185" customFormat="1" ht="12.75" customHeight="1" x14ac:dyDescent="0.25">
      <c r="A687" s="348">
        <v>1616</v>
      </c>
      <c r="B687" s="338">
        <v>679</v>
      </c>
      <c r="C687" s="239" t="s">
        <v>1797</v>
      </c>
      <c r="D687" s="247">
        <v>0</v>
      </c>
      <c r="E687" s="138">
        <v>0</v>
      </c>
      <c r="F687" s="138">
        <v>0</v>
      </c>
      <c r="G687" s="138">
        <v>0</v>
      </c>
      <c r="H687" s="138">
        <v>0</v>
      </c>
      <c r="I687" s="138">
        <v>0</v>
      </c>
      <c r="J687" s="339">
        <v>0</v>
      </c>
      <c r="K687" s="339">
        <v>0</v>
      </c>
      <c r="L687" s="340">
        <v>0</v>
      </c>
      <c r="M687" s="340">
        <v>0</v>
      </c>
      <c r="N687" s="340">
        <v>0</v>
      </c>
      <c r="O687" s="340">
        <v>0</v>
      </c>
      <c r="P687" s="144">
        <v>0</v>
      </c>
      <c r="Q687" s="341">
        <v>0</v>
      </c>
      <c r="R687" s="342">
        <v>0</v>
      </c>
      <c r="S687" s="340">
        <v>0</v>
      </c>
      <c r="T687" s="340">
        <v>0</v>
      </c>
      <c r="U687" s="340">
        <v>0</v>
      </c>
      <c r="V687" s="340">
        <v>0</v>
      </c>
      <c r="W687" s="340">
        <v>0</v>
      </c>
      <c r="X687" s="343">
        <v>0</v>
      </c>
      <c r="Y687" s="344">
        <f t="shared" si="61"/>
        <v>0</v>
      </c>
      <c r="Z687" s="12">
        <f t="shared" si="61"/>
        <v>0</v>
      </c>
      <c r="AA687" s="12">
        <f t="shared" si="61"/>
        <v>0</v>
      </c>
      <c r="AB687" s="12">
        <f t="shared" si="60"/>
        <v>0</v>
      </c>
      <c r="AC687" s="12">
        <f t="shared" si="60"/>
        <v>0</v>
      </c>
      <c r="AD687" s="15">
        <f t="shared" si="60"/>
        <v>0</v>
      </c>
      <c r="AE687" s="12">
        <f t="shared" si="60"/>
        <v>0</v>
      </c>
      <c r="AF687" s="12">
        <f t="shared" si="59"/>
        <v>0</v>
      </c>
      <c r="AG687" s="12">
        <f t="shared" si="59"/>
        <v>0</v>
      </c>
      <c r="AH687" s="12">
        <f t="shared" si="59"/>
        <v>0</v>
      </c>
      <c r="AI687" s="12">
        <f t="shared" si="59"/>
        <v>0</v>
      </c>
      <c r="AJ687" s="12">
        <f t="shared" si="59"/>
        <v>0</v>
      </c>
      <c r="AK687" s="15">
        <f t="shared" si="57"/>
        <v>0</v>
      </c>
      <c r="AL687" s="343">
        <f t="shared" si="57"/>
        <v>0</v>
      </c>
    </row>
    <row r="688" spans="1:38" s="185" customFormat="1" ht="12.75" customHeight="1" x14ac:dyDescent="0.25">
      <c r="A688" s="348">
        <v>1614</v>
      </c>
      <c r="B688" s="338">
        <v>680</v>
      </c>
      <c r="C688" s="239" t="s">
        <v>1813</v>
      </c>
      <c r="D688" s="247">
        <v>0</v>
      </c>
      <c r="E688" s="138">
        <v>0</v>
      </c>
      <c r="F688" s="138">
        <v>0</v>
      </c>
      <c r="G688" s="138">
        <v>0</v>
      </c>
      <c r="H688" s="138">
        <v>0</v>
      </c>
      <c r="I688" s="138">
        <v>0</v>
      </c>
      <c r="J688" s="339">
        <v>0</v>
      </c>
      <c r="K688" s="339">
        <v>0</v>
      </c>
      <c r="L688" s="340">
        <v>0</v>
      </c>
      <c r="M688" s="340">
        <v>0</v>
      </c>
      <c r="N688" s="340">
        <v>0</v>
      </c>
      <c r="O688" s="340">
        <v>0</v>
      </c>
      <c r="P688" s="144">
        <v>0</v>
      </c>
      <c r="Q688" s="341">
        <v>0</v>
      </c>
      <c r="R688" s="342">
        <v>0</v>
      </c>
      <c r="S688" s="340">
        <v>0</v>
      </c>
      <c r="T688" s="340">
        <v>0</v>
      </c>
      <c r="U688" s="340">
        <v>0</v>
      </c>
      <c r="V688" s="340">
        <v>0</v>
      </c>
      <c r="W688" s="340">
        <v>0</v>
      </c>
      <c r="X688" s="343">
        <v>0</v>
      </c>
      <c r="Y688" s="344">
        <f t="shared" si="61"/>
        <v>0</v>
      </c>
      <c r="Z688" s="12">
        <f t="shared" si="61"/>
        <v>0</v>
      </c>
      <c r="AA688" s="12">
        <f t="shared" si="61"/>
        <v>0</v>
      </c>
      <c r="AB688" s="12">
        <f t="shared" si="60"/>
        <v>0</v>
      </c>
      <c r="AC688" s="12">
        <f t="shared" si="60"/>
        <v>0</v>
      </c>
      <c r="AD688" s="15">
        <f t="shared" si="60"/>
        <v>0</v>
      </c>
      <c r="AE688" s="12">
        <f t="shared" si="60"/>
        <v>0</v>
      </c>
      <c r="AF688" s="12">
        <f t="shared" si="59"/>
        <v>0</v>
      </c>
      <c r="AG688" s="12">
        <f t="shared" si="59"/>
        <v>0</v>
      </c>
      <c r="AH688" s="12">
        <f t="shared" si="59"/>
        <v>0</v>
      </c>
      <c r="AI688" s="12">
        <f t="shared" si="59"/>
        <v>0</v>
      </c>
      <c r="AJ688" s="12">
        <f t="shared" si="59"/>
        <v>0</v>
      </c>
      <c r="AK688" s="15">
        <f t="shared" si="57"/>
        <v>0</v>
      </c>
      <c r="AL688" s="343">
        <f t="shared" si="57"/>
        <v>0</v>
      </c>
    </row>
    <row r="689" spans="1:38" s="185" customFormat="1" ht="12.75" customHeight="1" x14ac:dyDescent="0.25">
      <c r="A689" s="348">
        <v>1615</v>
      </c>
      <c r="B689" s="338">
        <v>681</v>
      </c>
      <c r="C689" s="239" t="s">
        <v>1814</v>
      </c>
      <c r="D689" s="247">
        <v>97.8</v>
      </c>
      <c r="E689" s="138">
        <v>0</v>
      </c>
      <c r="F689" s="138">
        <v>0</v>
      </c>
      <c r="G689" s="138">
        <v>0</v>
      </c>
      <c r="H689" s="138">
        <v>0</v>
      </c>
      <c r="I689" s="138">
        <v>97.8</v>
      </c>
      <c r="J689" s="339">
        <v>0</v>
      </c>
      <c r="K689" s="339">
        <v>97.8</v>
      </c>
      <c r="L689" s="340">
        <v>0</v>
      </c>
      <c r="M689" s="340">
        <v>0</v>
      </c>
      <c r="N689" s="340">
        <v>0</v>
      </c>
      <c r="O689" s="340">
        <v>0</v>
      </c>
      <c r="P689" s="144">
        <v>97.8</v>
      </c>
      <c r="Q689" s="341">
        <v>0</v>
      </c>
      <c r="R689" s="342">
        <v>70.646600000000007</v>
      </c>
      <c r="S689" s="340">
        <v>0</v>
      </c>
      <c r="T689" s="340">
        <v>0</v>
      </c>
      <c r="U689" s="340">
        <v>0</v>
      </c>
      <c r="V689" s="340">
        <v>0</v>
      </c>
      <c r="W689" s="340">
        <v>70.646600000000007</v>
      </c>
      <c r="X689" s="343">
        <v>0</v>
      </c>
      <c r="Y689" s="344">
        <f t="shared" si="61"/>
        <v>-27.153399999999991</v>
      </c>
      <c r="Z689" s="12">
        <f t="shared" si="61"/>
        <v>0</v>
      </c>
      <c r="AA689" s="12">
        <f t="shared" si="61"/>
        <v>0</v>
      </c>
      <c r="AB689" s="12">
        <f t="shared" si="60"/>
        <v>0</v>
      </c>
      <c r="AC689" s="12">
        <f t="shared" si="60"/>
        <v>0</v>
      </c>
      <c r="AD689" s="15">
        <f t="shared" si="60"/>
        <v>-27.153399999999991</v>
      </c>
      <c r="AE689" s="12">
        <f t="shared" si="60"/>
        <v>0</v>
      </c>
      <c r="AF689" s="12">
        <f t="shared" si="59"/>
        <v>72.235787321063398</v>
      </c>
      <c r="AG689" s="12">
        <f t="shared" si="59"/>
        <v>0</v>
      </c>
      <c r="AH689" s="12">
        <f t="shared" si="59"/>
        <v>0</v>
      </c>
      <c r="AI689" s="12">
        <f t="shared" si="59"/>
        <v>0</v>
      </c>
      <c r="AJ689" s="12">
        <f t="shared" si="59"/>
        <v>0</v>
      </c>
      <c r="AK689" s="15">
        <f t="shared" si="57"/>
        <v>72.235787321063398</v>
      </c>
      <c r="AL689" s="343">
        <f t="shared" si="57"/>
        <v>0</v>
      </c>
    </row>
    <row r="690" spans="1:38" s="185" customFormat="1" ht="12.75" customHeight="1" x14ac:dyDescent="0.25">
      <c r="A690" s="348">
        <v>1617</v>
      </c>
      <c r="B690" s="338">
        <v>682</v>
      </c>
      <c r="C690" s="239" t="s">
        <v>1815</v>
      </c>
      <c r="D690" s="247">
        <v>0</v>
      </c>
      <c r="E690" s="138">
        <v>0</v>
      </c>
      <c r="F690" s="138">
        <v>0</v>
      </c>
      <c r="G690" s="138">
        <v>0</v>
      </c>
      <c r="H690" s="138">
        <v>0</v>
      </c>
      <c r="I690" s="138">
        <v>0</v>
      </c>
      <c r="J690" s="339">
        <v>0</v>
      </c>
      <c r="K690" s="339">
        <v>0</v>
      </c>
      <c r="L690" s="340">
        <v>0</v>
      </c>
      <c r="M690" s="340">
        <v>0</v>
      </c>
      <c r="N690" s="340">
        <v>0</v>
      </c>
      <c r="O690" s="340">
        <v>0</v>
      </c>
      <c r="P690" s="144">
        <v>0</v>
      </c>
      <c r="Q690" s="341">
        <v>0</v>
      </c>
      <c r="R690" s="342">
        <v>0</v>
      </c>
      <c r="S690" s="340">
        <v>0</v>
      </c>
      <c r="T690" s="340">
        <v>0</v>
      </c>
      <c r="U690" s="340">
        <v>0</v>
      </c>
      <c r="V690" s="340">
        <v>0</v>
      </c>
      <c r="W690" s="340">
        <v>0</v>
      </c>
      <c r="X690" s="343">
        <v>0</v>
      </c>
      <c r="Y690" s="344">
        <f t="shared" si="61"/>
        <v>0</v>
      </c>
      <c r="Z690" s="12">
        <f t="shared" si="61"/>
        <v>0</v>
      </c>
      <c r="AA690" s="12">
        <f t="shared" si="61"/>
        <v>0</v>
      </c>
      <c r="AB690" s="12">
        <f t="shared" si="60"/>
        <v>0</v>
      </c>
      <c r="AC690" s="12">
        <f t="shared" si="60"/>
        <v>0</v>
      </c>
      <c r="AD690" s="15">
        <f t="shared" si="60"/>
        <v>0</v>
      </c>
      <c r="AE690" s="12">
        <f t="shared" si="60"/>
        <v>0</v>
      </c>
      <c r="AF690" s="12">
        <f t="shared" si="59"/>
        <v>0</v>
      </c>
      <c r="AG690" s="12">
        <f t="shared" si="59"/>
        <v>0</v>
      </c>
      <c r="AH690" s="12">
        <f t="shared" si="59"/>
        <v>0</v>
      </c>
      <c r="AI690" s="12">
        <f t="shared" si="59"/>
        <v>0</v>
      </c>
      <c r="AJ690" s="12">
        <f t="shared" si="59"/>
        <v>0</v>
      </c>
      <c r="AK690" s="15">
        <f t="shared" si="57"/>
        <v>0</v>
      </c>
      <c r="AL690" s="343">
        <f t="shared" si="57"/>
        <v>0</v>
      </c>
    </row>
    <row r="691" spans="1:38" s="185" customFormat="1" ht="12.75" customHeight="1" x14ac:dyDescent="0.25">
      <c r="A691" s="348">
        <v>1618</v>
      </c>
      <c r="B691" s="338">
        <v>683</v>
      </c>
      <c r="C691" s="239" t="s">
        <v>1816</v>
      </c>
      <c r="D691" s="247">
        <v>0</v>
      </c>
      <c r="E691" s="138">
        <v>0</v>
      </c>
      <c r="F691" s="138">
        <v>0</v>
      </c>
      <c r="G691" s="138">
        <v>0</v>
      </c>
      <c r="H691" s="138">
        <v>0</v>
      </c>
      <c r="I691" s="138">
        <v>0</v>
      </c>
      <c r="J691" s="339">
        <v>0</v>
      </c>
      <c r="K691" s="339">
        <v>0</v>
      </c>
      <c r="L691" s="340">
        <v>0</v>
      </c>
      <c r="M691" s="340">
        <v>0</v>
      </c>
      <c r="N691" s="340">
        <v>0</v>
      </c>
      <c r="O691" s="340">
        <v>0</v>
      </c>
      <c r="P691" s="144">
        <v>0</v>
      </c>
      <c r="Q691" s="341">
        <v>0</v>
      </c>
      <c r="R691" s="342">
        <v>0</v>
      </c>
      <c r="S691" s="340">
        <v>0</v>
      </c>
      <c r="T691" s="340">
        <v>0</v>
      </c>
      <c r="U691" s="340">
        <v>0</v>
      </c>
      <c r="V691" s="340">
        <v>0</v>
      </c>
      <c r="W691" s="340">
        <v>0</v>
      </c>
      <c r="X691" s="343">
        <v>0</v>
      </c>
      <c r="Y691" s="344">
        <f t="shared" si="61"/>
        <v>0</v>
      </c>
      <c r="Z691" s="12">
        <f t="shared" si="61"/>
        <v>0</v>
      </c>
      <c r="AA691" s="12">
        <f t="shared" si="61"/>
        <v>0</v>
      </c>
      <c r="AB691" s="12">
        <f t="shared" si="60"/>
        <v>0</v>
      </c>
      <c r="AC691" s="12">
        <f t="shared" si="60"/>
        <v>0</v>
      </c>
      <c r="AD691" s="15">
        <f t="shared" si="60"/>
        <v>0</v>
      </c>
      <c r="AE691" s="12">
        <f t="shared" si="60"/>
        <v>0</v>
      </c>
      <c r="AF691" s="12">
        <f t="shared" si="59"/>
        <v>0</v>
      </c>
      <c r="AG691" s="12">
        <f t="shared" si="59"/>
        <v>0</v>
      </c>
      <c r="AH691" s="12">
        <f t="shared" si="59"/>
        <v>0</v>
      </c>
      <c r="AI691" s="12">
        <f t="shared" si="59"/>
        <v>0</v>
      </c>
      <c r="AJ691" s="12">
        <f t="shared" si="59"/>
        <v>0</v>
      </c>
      <c r="AK691" s="15">
        <f t="shared" si="57"/>
        <v>0</v>
      </c>
      <c r="AL691" s="343">
        <f t="shared" si="57"/>
        <v>0</v>
      </c>
    </row>
    <row r="692" spans="1:38" s="185" customFormat="1" ht="12.75" customHeight="1" x14ac:dyDescent="0.25">
      <c r="A692" s="348">
        <v>1619</v>
      </c>
      <c r="B692" s="338">
        <v>684</v>
      </c>
      <c r="C692" s="239" t="s">
        <v>1441</v>
      </c>
      <c r="D692" s="247">
        <v>0</v>
      </c>
      <c r="E692" s="138">
        <v>0</v>
      </c>
      <c r="F692" s="138">
        <v>0</v>
      </c>
      <c r="G692" s="138">
        <v>0</v>
      </c>
      <c r="H692" s="138">
        <v>0</v>
      </c>
      <c r="I692" s="138">
        <v>0</v>
      </c>
      <c r="J692" s="339">
        <v>0</v>
      </c>
      <c r="K692" s="339">
        <v>0</v>
      </c>
      <c r="L692" s="340">
        <v>0</v>
      </c>
      <c r="M692" s="340">
        <v>0</v>
      </c>
      <c r="N692" s="340">
        <v>0</v>
      </c>
      <c r="O692" s="340">
        <v>0</v>
      </c>
      <c r="P692" s="144">
        <v>0</v>
      </c>
      <c r="Q692" s="341">
        <v>0</v>
      </c>
      <c r="R692" s="342">
        <v>0</v>
      </c>
      <c r="S692" s="340">
        <v>0</v>
      </c>
      <c r="T692" s="340">
        <v>0</v>
      </c>
      <c r="U692" s="340">
        <v>0</v>
      </c>
      <c r="V692" s="340">
        <v>0</v>
      </c>
      <c r="W692" s="340">
        <v>0</v>
      </c>
      <c r="X692" s="343">
        <v>0</v>
      </c>
      <c r="Y692" s="344">
        <f t="shared" si="61"/>
        <v>0</v>
      </c>
      <c r="Z692" s="12">
        <f t="shared" si="61"/>
        <v>0</v>
      </c>
      <c r="AA692" s="12">
        <f t="shared" si="61"/>
        <v>0</v>
      </c>
      <c r="AB692" s="12">
        <f t="shared" si="60"/>
        <v>0</v>
      </c>
      <c r="AC692" s="12">
        <f t="shared" si="60"/>
        <v>0</v>
      </c>
      <c r="AD692" s="15">
        <f t="shared" si="60"/>
        <v>0</v>
      </c>
      <c r="AE692" s="12">
        <f t="shared" si="60"/>
        <v>0</v>
      </c>
      <c r="AF692" s="12">
        <f t="shared" si="59"/>
        <v>0</v>
      </c>
      <c r="AG692" s="12">
        <f t="shared" si="59"/>
        <v>0</v>
      </c>
      <c r="AH692" s="12">
        <f t="shared" si="59"/>
        <v>0</v>
      </c>
      <c r="AI692" s="12">
        <f t="shared" si="59"/>
        <v>0</v>
      </c>
      <c r="AJ692" s="12">
        <f t="shared" si="59"/>
        <v>0</v>
      </c>
      <c r="AK692" s="15">
        <f t="shared" si="57"/>
        <v>0</v>
      </c>
      <c r="AL692" s="343">
        <f t="shared" si="57"/>
        <v>0</v>
      </c>
    </row>
    <row r="693" spans="1:38" s="185" customFormat="1" ht="12.75" customHeight="1" x14ac:dyDescent="0.25">
      <c r="A693" s="337"/>
      <c r="B693" s="338">
        <v>685</v>
      </c>
      <c r="C693" s="239"/>
      <c r="D693" s="240"/>
      <c r="E693" s="138"/>
      <c r="F693" s="138"/>
      <c r="G693" s="138"/>
      <c r="H693" s="138"/>
      <c r="I693" s="138"/>
      <c r="J693" s="339"/>
      <c r="K693" s="339">
        <v>0</v>
      </c>
      <c r="L693" s="340"/>
      <c r="M693" s="340"/>
      <c r="N693" s="340"/>
      <c r="O693" s="340"/>
      <c r="P693" s="144">
        <v>0</v>
      </c>
      <c r="Q693" s="341"/>
      <c r="R693" s="342">
        <v>0</v>
      </c>
      <c r="S693" s="340"/>
      <c r="T693" s="340"/>
      <c r="U693" s="340"/>
      <c r="V693" s="340"/>
      <c r="W693" s="340">
        <v>0</v>
      </c>
      <c r="X693" s="343"/>
      <c r="Y693" s="344">
        <f t="shared" si="61"/>
        <v>0</v>
      </c>
      <c r="Z693" s="12"/>
      <c r="AA693" s="12"/>
      <c r="AB693" s="12"/>
      <c r="AC693" s="12"/>
      <c r="AD693" s="15">
        <f t="shared" si="60"/>
        <v>0</v>
      </c>
      <c r="AE693" s="12"/>
      <c r="AF693" s="12"/>
      <c r="AG693" s="12"/>
      <c r="AH693" s="12"/>
      <c r="AI693" s="12"/>
      <c r="AJ693" s="12"/>
      <c r="AK693" s="15">
        <f t="shared" si="57"/>
        <v>0</v>
      </c>
      <c r="AL693" s="343"/>
    </row>
    <row r="694" spans="1:38" s="185" customFormat="1" ht="12.75" customHeight="1" x14ac:dyDescent="0.25">
      <c r="A694" s="337"/>
      <c r="B694" s="338">
        <v>686</v>
      </c>
      <c r="C694" s="246" t="s">
        <v>1817</v>
      </c>
      <c r="D694" s="247">
        <v>6954.9000000000005</v>
      </c>
      <c r="E694" s="144">
        <v>2164.4</v>
      </c>
      <c r="F694" s="144">
        <v>2061.8000000000002</v>
      </c>
      <c r="G694" s="144">
        <v>0</v>
      </c>
      <c r="H694" s="144">
        <v>2061</v>
      </c>
      <c r="I694" s="144">
        <v>195.70000000000002</v>
      </c>
      <c r="J694" s="345">
        <v>472</v>
      </c>
      <c r="K694" s="345">
        <v>7005.8</v>
      </c>
      <c r="L694" s="144">
        <v>2164.4</v>
      </c>
      <c r="M694" s="144">
        <v>2061.8000000000002</v>
      </c>
      <c r="N694" s="144">
        <v>0</v>
      </c>
      <c r="O694" s="144">
        <v>2061</v>
      </c>
      <c r="P694" s="144">
        <v>195.70000000000002</v>
      </c>
      <c r="Q694" s="248">
        <v>522.9</v>
      </c>
      <c r="R694" s="342">
        <v>5398.1768999999995</v>
      </c>
      <c r="S694" s="144">
        <v>1897.376</v>
      </c>
      <c r="T694" s="144">
        <v>1791.8630000000001</v>
      </c>
      <c r="U694" s="144">
        <v>0</v>
      </c>
      <c r="V694" s="144">
        <v>1227.6269</v>
      </c>
      <c r="W694" s="144">
        <v>83.929000000000002</v>
      </c>
      <c r="X694" s="248">
        <v>397.38200000000001</v>
      </c>
      <c r="Y694" s="344">
        <f t="shared" si="61"/>
        <v>-1607.6231000000007</v>
      </c>
      <c r="Z694" s="15">
        <f t="shared" si="61"/>
        <v>-267.02400000000011</v>
      </c>
      <c r="AA694" s="15">
        <f t="shared" si="61"/>
        <v>-269.93700000000013</v>
      </c>
      <c r="AB694" s="15">
        <f t="shared" si="61"/>
        <v>0</v>
      </c>
      <c r="AC694" s="15">
        <f t="shared" si="61"/>
        <v>-833.37310000000002</v>
      </c>
      <c r="AD694" s="15">
        <f t="shared" si="60"/>
        <v>-111.77100000000002</v>
      </c>
      <c r="AE694" s="15">
        <f t="shared" si="60"/>
        <v>-125.51799999999997</v>
      </c>
      <c r="AF694" s="15">
        <f t="shared" ref="AF694:AL735" si="62">IF(K694=0,0,R694/K694*100)</f>
        <v>77.052968968568891</v>
      </c>
      <c r="AG694" s="15">
        <f t="shared" si="62"/>
        <v>87.662908889299572</v>
      </c>
      <c r="AH694" s="15">
        <f t="shared" si="62"/>
        <v>86.907702007954214</v>
      </c>
      <c r="AI694" s="15">
        <f t="shared" si="62"/>
        <v>0</v>
      </c>
      <c r="AJ694" s="15">
        <f t="shared" si="62"/>
        <v>59.564623968947117</v>
      </c>
      <c r="AK694" s="15">
        <f t="shared" si="57"/>
        <v>42.8865610628513</v>
      </c>
      <c r="AL694" s="346">
        <f t="shared" si="57"/>
        <v>75.995792694587877</v>
      </c>
    </row>
    <row r="695" spans="1:38" s="347" customFormat="1" ht="12.75" customHeight="1" x14ac:dyDescent="0.2">
      <c r="A695" s="337"/>
      <c r="B695" s="338">
        <v>687</v>
      </c>
      <c r="C695" s="246" t="s">
        <v>1265</v>
      </c>
      <c r="D695" s="247">
        <v>6759.2000000000007</v>
      </c>
      <c r="E695" s="144">
        <v>2164.4</v>
      </c>
      <c r="F695" s="144">
        <v>2061.8000000000002</v>
      </c>
      <c r="G695" s="144">
        <v>0</v>
      </c>
      <c r="H695" s="144">
        <v>2061</v>
      </c>
      <c r="I695" s="144">
        <v>0</v>
      </c>
      <c r="J695" s="345">
        <v>472</v>
      </c>
      <c r="K695" s="345">
        <v>6810.1</v>
      </c>
      <c r="L695" s="144">
        <v>2164.4</v>
      </c>
      <c r="M695" s="144">
        <v>2061.8000000000002</v>
      </c>
      <c r="N695" s="144">
        <v>0</v>
      </c>
      <c r="O695" s="144">
        <v>2061</v>
      </c>
      <c r="P695" s="144">
        <v>0</v>
      </c>
      <c r="Q695" s="248">
        <v>522.9</v>
      </c>
      <c r="R695" s="342">
        <v>5314.2478999999994</v>
      </c>
      <c r="S695" s="144">
        <v>1897.376</v>
      </c>
      <c r="T695" s="144">
        <v>1791.8630000000001</v>
      </c>
      <c r="U695" s="144">
        <v>0</v>
      </c>
      <c r="V695" s="144">
        <v>1227.6269</v>
      </c>
      <c r="W695" s="144">
        <v>0</v>
      </c>
      <c r="X695" s="248">
        <v>397.38200000000001</v>
      </c>
      <c r="Y695" s="344">
        <f t="shared" si="61"/>
        <v>-1495.852100000001</v>
      </c>
      <c r="Z695" s="15">
        <f t="shared" si="61"/>
        <v>-267.02400000000011</v>
      </c>
      <c r="AA695" s="15">
        <f t="shared" si="61"/>
        <v>-269.93700000000013</v>
      </c>
      <c r="AB695" s="15">
        <f t="shared" si="61"/>
        <v>0</v>
      </c>
      <c r="AC695" s="15">
        <f t="shared" si="61"/>
        <v>-833.37310000000002</v>
      </c>
      <c r="AD695" s="15">
        <f t="shared" si="60"/>
        <v>0</v>
      </c>
      <c r="AE695" s="15">
        <f t="shared" si="60"/>
        <v>-125.51799999999997</v>
      </c>
      <c r="AF695" s="15">
        <f t="shared" si="62"/>
        <v>78.034799782675719</v>
      </c>
      <c r="AG695" s="15">
        <f t="shared" si="62"/>
        <v>87.662908889299572</v>
      </c>
      <c r="AH695" s="15">
        <f t="shared" si="62"/>
        <v>86.907702007954214</v>
      </c>
      <c r="AI695" s="15">
        <f t="shared" si="62"/>
        <v>0</v>
      </c>
      <c r="AJ695" s="15">
        <f t="shared" si="62"/>
        <v>59.564623968947117</v>
      </c>
      <c r="AK695" s="15">
        <f t="shared" si="57"/>
        <v>0</v>
      </c>
      <c r="AL695" s="346">
        <f t="shared" si="57"/>
        <v>75.995792694587877</v>
      </c>
    </row>
    <row r="696" spans="1:38" s="347" customFormat="1" ht="12.75" customHeight="1" x14ac:dyDescent="0.2">
      <c r="A696" s="337"/>
      <c r="B696" s="338">
        <v>688</v>
      </c>
      <c r="C696" s="246" t="s">
        <v>1266</v>
      </c>
      <c r="D696" s="247">
        <v>195.70000000000002</v>
      </c>
      <c r="E696" s="144">
        <v>0</v>
      </c>
      <c r="F696" s="144">
        <v>0</v>
      </c>
      <c r="G696" s="144">
        <v>0</v>
      </c>
      <c r="H696" s="144">
        <v>0</v>
      </c>
      <c r="I696" s="144">
        <v>195.70000000000002</v>
      </c>
      <c r="J696" s="345">
        <v>0</v>
      </c>
      <c r="K696" s="345">
        <v>195.70000000000002</v>
      </c>
      <c r="L696" s="144">
        <v>0</v>
      </c>
      <c r="M696" s="144">
        <v>0</v>
      </c>
      <c r="N696" s="144">
        <v>0</v>
      </c>
      <c r="O696" s="144">
        <v>0</v>
      </c>
      <c r="P696" s="144">
        <v>195.70000000000002</v>
      </c>
      <c r="Q696" s="248">
        <v>0</v>
      </c>
      <c r="R696" s="342">
        <v>83.929000000000002</v>
      </c>
      <c r="S696" s="144">
        <v>0</v>
      </c>
      <c r="T696" s="144">
        <v>0</v>
      </c>
      <c r="U696" s="144">
        <v>0</v>
      </c>
      <c r="V696" s="144">
        <v>0</v>
      </c>
      <c r="W696" s="144">
        <v>83.929000000000002</v>
      </c>
      <c r="X696" s="248">
        <v>0</v>
      </c>
      <c r="Y696" s="344">
        <f t="shared" si="61"/>
        <v>-111.77100000000002</v>
      </c>
      <c r="Z696" s="15">
        <f t="shared" si="61"/>
        <v>0</v>
      </c>
      <c r="AA696" s="15">
        <f t="shared" si="61"/>
        <v>0</v>
      </c>
      <c r="AB696" s="15">
        <f t="shared" si="61"/>
        <v>0</v>
      </c>
      <c r="AC696" s="15">
        <f t="shared" si="61"/>
        <v>0</v>
      </c>
      <c r="AD696" s="15">
        <f t="shared" si="60"/>
        <v>-111.77100000000002</v>
      </c>
      <c r="AE696" s="15">
        <f t="shared" si="60"/>
        <v>0</v>
      </c>
      <c r="AF696" s="15">
        <f t="shared" si="62"/>
        <v>42.8865610628513</v>
      </c>
      <c r="AG696" s="15">
        <f t="shared" si="62"/>
        <v>0</v>
      </c>
      <c r="AH696" s="15">
        <f t="shared" si="62"/>
        <v>0</v>
      </c>
      <c r="AI696" s="15">
        <f t="shared" si="62"/>
        <v>0</v>
      </c>
      <c r="AJ696" s="15">
        <f t="shared" si="62"/>
        <v>0</v>
      </c>
      <c r="AK696" s="15">
        <f t="shared" si="57"/>
        <v>42.8865610628513</v>
      </c>
      <c r="AL696" s="346">
        <f t="shared" si="57"/>
        <v>0</v>
      </c>
    </row>
    <row r="697" spans="1:38" s="185" customFormat="1" ht="12.75" customHeight="1" x14ac:dyDescent="0.25">
      <c r="A697" s="348">
        <v>1620</v>
      </c>
      <c r="B697" s="338">
        <v>689</v>
      </c>
      <c r="C697" s="239" t="s">
        <v>1291</v>
      </c>
      <c r="D697" s="247">
        <v>6759.2000000000007</v>
      </c>
      <c r="E697" s="138">
        <v>2164.4</v>
      </c>
      <c r="F697" s="138">
        <v>2061.8000000000002</v>
      </c>
      <c r="G697" s="138">
        <v>0</v>
      </c>
      <c r="H697" s="138">
        <v>2061</v>
      </c>
      <c r="I697" s="138">
        <v>0</v>
      </c>
      <c r="J697" s="339">
        <v>472</v>
      </c>
      <c r="K697" s="339">
        <v>6810.1</v>
      </c>
      <c r="L697" s="340">
        <v>2164.4</v>
      </c>
      <c r="M697" s="340">
        <v>2061.8000000000002</v>
      </c>
      <c r="N697" s="340">
        <v>0</v>
      </c>
      <c r="O697" s="340">
        <v>2061</v>
      </c>
      <c r="P697" s="144">
        <v>0</v>
      </c>
      <c r="Q697" s="341">
        <v>522.9</v>
      </c>
      <c r="R697" s="342">
        <v>5314.2478999999994</v>
      </c>
      <c r="S697" s="340">
        <v>1897.376</v>
      </c>
      <c r="T697" s="340">
        <v>1791.8630000000001</v>
      </c>
      <c r="U697" s="340">
        <v>0</v>
      </c>
      <c r="V697" s="340">
        <v>1227.6269</v>
      </c>
      <c r="W697" s="340">
        <v>0</v>
      </c>
      <c r="X697" s="343">
        <v>397.38200000000001</v>
      </c>
      <c r="Y697" s="344">
        <f t="shared" si="61"/>
        <v>-1495.852100000001</v>
      </c>
      <c r="Z697" s="12">
        <f t="shared" si="61"/>
        <v>-267.02400000000011</v>
      </c>
      <c r="AA697" s="12">
        <f t="shared" si="61"/>
        <v>-269.93700000000013</v>
      </c>
      <c r="AB697" s="12">
        <f t="shared" si="61"/>
        <v>0</v>
      </c>
      <c r="AC697" s="12">
        <f t="shared" si="61"/>
        <v>-833.37310000000002</v>
      </c>
      <c r="AD697" s="15">
        <f t="shared" si="60"/>
        <v>0</v>
      </c>
      <c r="AE697" s="12">
        <f t="shared" si="60"/>
        <v>-125.51799999999997</v>
      </c>
      <c r="AF697" s="12">
        <f t="shared" si="62"/>
        <v>78.034799782675719</v>
      </c>
      <c r="AG697" s="12">
        <f t="shared" si="62"/>
        <v>87.662908889299572</v>
      </c>
      <c r="AH697" s="12">
        <f t="shared" si="62"/>
        <v>86.907702007954214</v>
      </c>
      <c r="AI697" s="12">
        <f t="shared" si="62"/>
        <v>0</v>
      </c>
      <c r="AJ697" s="12">
        <f t="shared" si="62"/>
        <v>59.564623968947117</v>
      </c>
      <c r="AK697" s="15">
        <f t="shared" si="57"/>
        <v>0</v>
      </c>
      <c r="AL697" s="343">
        <f t="shared" si="57"/>
        <v>75.995792694587877</v>
      </c>
    </row>
    <row r="698" spans="1:38" s="185" customFormat="1" ht="12.75" customHeight="1" x14ac:dyDescent="0.25">
      <c r="A698" s="348">
        <v>1621</v>
      </c>
      <c r="B698" s="338">
        <v>690</v>
      </c>
      <c r="C698" s="239" t="s">
        <v>1818</v>
      </c>
      <c r="D698" s="247">
        <v>0</v>
      </c>
      <c r="E698" s="138">
        <v>0</v>
      </c>
      <c r="F698" s="138">
        <v>0</v>
      </c>
      <c r="G698" s="138">
        <v>0</v>
      </c>
      <c r="H698" s="138">
        <v>0</v>
      </c>
      <c r="I698" s="138">
        <v>0</v>
      </c>
      <c r="J698" s="339">
        <v>0</v>
      </c>
      <c r="K698" s="339">
        <v>0</v>
      </c>
      <c r="L698" s="340">
        <v>0</v>
      </c>
      <c r="M698" s="340">
        <v>0</v>
      </c>
      <c r="N698" s="340">
        <v>0</v>
      </c>
      <c r="O698" s="340">
        <v>0</v>
      </c>
      <c r="P698" s="144">
        <v>0</v>
      </c>
      <c r="Q698" s="341">
        <v>0</v>
      </c>
      <c r="R698" s="342">
        <v>0</v>
      </c>
      <c r="S698" s="340">
        <v>0</v>
      </c>
      <c r="T698" s="340">
        <v>0</v>
      </c>
      <c r="U698" s="340">
        <v>0</v>
      </c>
      <c r="V698" s="340">
        <v>0</v>
      </c>
      <c r="W698" s="340">
        <v>0</v>
      </c>
      <c r="X698" s="343">
        <v>0</v>
      </c>
      <c r="Y698" s="344">
        <f t="shared" si="61"/>
        <v>0</v>
      </c>
      <c r="Z698" s="12">
        <f t="shared" si="61"/>
        <v>0</v>
      </c>
      <c r="AA698" s="12">
        <f t="shared" si="61"/>
        <v>0</v>
      </c>
      <c r="AB698" s="12">
        <f t="shared" si="61"/>
        <v>0</v>
      </c>
      <c r="AC698" s="12">
        <f t="shared" si="61"/>
        <v>0</v>
      </c>
      <c r="AD698" s="15">
        <f t="shared" si="60"/>
        <v>0</v>
      </c>
      <c r="AE698" s="12">
        <f t="shared" si="60"/>
        <v>0</v>
      </c>
      <c r="AF698" s="12">
        <f t="shared" si="62"/>
        <v>0</v>
      </c>
      <c r="AG698" s="12">
        <f t="shared" si="62"/>
        <v>0</v>
      </c>
      <c r="AH698" s="12">
        <f t="shared" si="62"/>
        <v>0</v>
      </c>
      <c r="AI698" s="12">
        <f t="shared" si="62"/>
        <v>0</v>
      </c>
      <c r="AJ698" s="12">
        <f t="shared" si="62"/>
        <v>0</v>
      </c>
      <c r="AK698" s="15">
        <f t="shared" si="57"/>
        <v>0</v>
      </c>
      <c r="AL698" s="343">
        <f t="shared" si="57"/>
        <v>0</v>
      </c>
    </row>
    <row r="699" spans="1:38" s="185" customFormat="1" ht="12.75" customHeight="1" x14ac:dyDescent="0.25">
      <c r="A699" s="348">
        <v>1622</v>
      </c>
      <c r="B699" s="338">
        <v>691</v>
      </c>
      <c r="C699" s="239" t="s">
        <v>1819</v>
      </c>
      <c r="D699" s="247">
        <v>0</v>
      </c>
      <c r="E699" s="138">
        <v>0</v>
      </c>
      <c r="F699" s="138">
        <v>0</v>
      </c>
      <c r="G699" s="138">
        <v>0</v>
      </c>
      <c r="H699" s="138">
        <v>0</v>
      </c>
      <c r="I699" s="138">
        <v>0</v>
      </c>
      <c r="J699" s="339">
        <v>0</v>
      </c>
      <c r="K699" s="339">
        <v>0</v>
      </c>
      <c r="L699" s="340">
        <v>0</v>
      </c>
      <c r="M699" s="340">
        <v>0</v>
      </c>
      <c r="N699" s="340">
        <v>0</v>
      </c>
      <c r="O699" s="340">
        <v>0</v>
      </c>
      <c r="P699" s="144">
        <v>0</v>
      </c>
      <c r="Q699" s="341">
        <v>0</v>
      </c>
      <c r="R699" s="342">
        <v>0</v>
      </c>
      <c r="S699" s="340">
        <v>0</v>
      </c>
      <c r="T699" s="340">
        <v>0</v>
      </c>
      <c r="U699" s="340">
        <v>0</v>
      </c>
      <c r="V699" s="340">
        <v>0</v>
      </c>
      <c r="W699" s="340">
        <v>0</v>
      </c>
      <c r="X699" s="343">
        <v>0</v>
      </c>
      <c r="Y699" s="344">
        <f t="shared" si="61"/>
        <v>0</v>
      </c>
      <c r="Z699" s="12">
        <f t="shared" si="61"/>
        <v>0</v>
      </c>
      <c r="AA699" s="12">
        <f t="shared" si="61"/>
        <v>0</v>
      </c>
      <c r="AB699" s="12">
        <f t="shared" si="61"/>
        <v>0</v>
      </c>
      <c r="AC699" s="12">
        <f t="shared" si="61"/>
        <v>0</v>
      </c>
      <c r="AD699" s="15">
        <f t="shared" si="60"/>
        <v>0</v>
      </c>
      <c r="AE699" s="12">
        <f t="shared" si="60"/>
        <v>0</v>
      </c>
      <c r="AF699" s="12">
        <f t="shared" si="62"/>
        <v>0</v>
      </c>
      <c r="AG699" s="12">
        <f t="shared" si="62"/>
        <v>0</v>
      </c>
      <c r="AH699" s="12">
        <f t="shared" si="62"/>
        <v>0</v>
      </c>
      <c r="AI699" s="12">
        <f t="shared" si="62"/>
        <v>0</v>
      </c>
      <c r="AJ699" s="12">
        <f t="shared" si="62"/>
        <v>0</v>
      </c>
      <c r="AK699" s="15">
        <f t="shared" si="57"/>
        <v>0</v>
      </c>
      <c r="AL699" s="343">
        <f t="shared" si="57"/>
        <v>0</v>
      </c>
    </row>
    <row r="700" spans="1:38" s="185" customFormat="1" ht="12.75" customHeight="1" x14ac:dyDescent="0.25">
      <c r="A700" s="348">
        <v>1623</v>
      </c>
      <c r="B700" s="338">
        <v>692</v>
      </c>
      <c r="C700" s="239" t="s">
        <v>1820</v>
      </c>
      <c r="D700" s="247">
        <v>0</v>
      </c>
      <c r="E700" s="138">
        <v>0</v>
      </c>
      <c r="F700" s="138">
        <v>0</v>
      </c>
      <c r="G700" s="138">
        <v>0</v>
      </c>
      <c r="H700" s="138">
        <v>0</v>
      </c>
      <c r="I700" s="138">
        <v>0</v>
      </c>
      <c r="J700" s="339">
        <v>0</v>
      </c>
      <c r="K700" s="339">
        <v>0</v>
      </c>
      <c r="L700" s="340">
        <v>0</v>
      </c>
      <c r="M700" s="340">
        <v>0</v>
      </c>
      <c r="N700" s="340">
        <v>0</v>
      </c>
      <c r="O700" s="340">
        <v>0</v>
      </c>
      <c r="P700" s="144">
        <v>0</v>
      </c>
      <c r="Q700" s="341">
        <v>0</v>
      </c>
      <c r="R700" s="342">
        <v>0</v>
      </c>
      <c r="S700" s="340">
        <v>0</v>
      </c>
      <c r="T700" s="340">
        <v>0</v>
      </c>
      <c r="U700" s="340">
        <v>0</v>
      </c>
      <c r="V700" s="340">
        <v>0</v>
      </c>
      <c r="W700" s="340">
        <v>0</v>
      </c>
      <c r="X700" s="343">
        <v>0</v>
      </c>
      <c r="Y700" s="344">
        <f t="shared" si="61"/>
        <v>0</v>
      </c>
      <c r="Z700" s="12">
        <f t="shared" si="61"/>
        <v>0</v>
      </c>
      <c r="AA700" s="12">
        <f t="shared" si="61"/>
        <v>0</v>
      </c>
      <c r="AB700" s="12">
        <f t="shared" si="61"/>
        <v>0</v>
      </c>
      <c r="AC700" s="12">
        <f t="shared" si="61"/>
        <v>0</v>
      </c>
      <c r="AD700" s="15">
        <f t="shared" si="60"/>
        <v>0</v>
      </c>
      <c r="AE700" s="12">
        <f t="shared" si="60"/>
        <v>0</v>
      </c>
      <c r="AF700" s="12">
        <f t="shared" si="62"/>
        <v>0</v>
      </c>
      <c r="AG700" s="12">
        <f t="shared" si="62"/>
        <v>0</v>
      </c>
      <c r="AH700" s="12">
        <f t="shared" si="62"/>
        <v>0</v>
      </c>
      <c r="AI700" s="12">
        <f t="shared" si="62"/>
        <v>0</v>
      </c>
      <c r="AJ700" s="12">
        <f t="shared" si="62"/>
        <v>0</v>
      </c>
      <c r="AK700" s="15">
        <f t="shared" si="57"/>
        <v>0</v>
      </c>
      <c r="AL700" s="343">
        <f t="shared" si="57"/>
        <v>0</v>
      </c>
    </row>
    <row r="701" spans="1:38" s="185" customFormat="1" ht="12.75" customHeight="1" x14ac:dyDescent="0.25">
      <c r="A701" s="348">
        <v>1624</v>
      </c>
      <c r="B701" s="338">
        <v>693</v>
      </c>
      <c r="C701" s="239" t="s">
        <v>1821</v>
      </c>
      <c r="D701" s="247">
        <v>0</v>
      </c>
      <c r="E701" s="138">
        <v>0</v>
      </c>
      <c r="F701" s="138">
        <v>0</v>
      </c>
      <c r="G701" s="138">
        <v>0</v>
      </c>
      <c r="H701" s="138">
        <v>0</v>
      </c>
      <c r="I701" s="138">
        <v>0</v>
      </c>
      <c r="J701" s="339">
        <v>0</v>
      </c>
      <c r="K701" s="339">
        <v>0</v>
      </c>
      <c r="L701" s="340">
        <v>0</v>
      </c>
      <c r="M701" s="340">
        <v>0</v>
      </c>
      <c r="N701" s="340">
        <v>0</v>
      </c>
      <c r="O701" s="340">
        <v>0</v>
      </c>
      <c r="P701" s="144">
        <v>0</v>
      </c>
      <c r="Q701" s="341">
        <v>0</v>
      </c>
      <c r="R701" s="342">
        <v>0</v>
      </c>
      <c r="S701" s="340">
        <v>0</v>
      </c>
      <c r="T701" s="340">
        <v>0</v>
      </c>
      <c r="U701" s="340">
        <v>0</v>
      </c>
      <c r="V701" s="340">
        <v>0</v>
      </c>
      <c r="W701" s="340">
        <v>0</v>
      </c>
      <c r="X701" s="343">
        <v>0</v>
      </c>
      <c r="Y701" s="344">
        <f t="shared" si="61"/>
        <v>0</v>
      </c>
      <c r="Z701" s="12">
        <f t="shared" si="61"/>
        <v>0</v>
      </c>
      <c r="AA701" s="12">
        <f t="shared" si="61"/>
        <v>0</v>
      </c>
      <c r="AB701" s="12">
        <f t="shared" si="61"/>
        <v>0</v>
      </c>
      <c r="AC701" s="12">
        <f t="shared" si="61"/>
        <v>0</v>
      </c>
      <c r="AD701" s="15">
        <f t="shared" si="60"/>
        <v>0</v>
      </c>
      <c r="AE701" s="12">
        <f t="shared" si="60"/>
        <v>0</v>
      </c>
      <c r="AF701" s="12">
        <f t="shared" si="62"/>
        <v>0</v>
      </c>
      <c r="AG701" s="12">
        <f t="shared" si="62"/>
        <v>0</v>
      </c>
      <c r="AH701" s="12">
        <f t="shared" si="62"/>
        <v>0</v>
      </c>
      <c r="AI701" s="12">
        <f t="shared" si="62"/>
        <v>0</v>
      </c>
      <c r="AJ701" s="12">
        <f t="shared" si="62"/>
        <v>0</v>
      </c>
      <c r="AK701" s="15">
        <f t="shared" si="57"/>
        <v>0</v>
      </c>
      <c r="AL701" s="343">
        <f t="shared" si="57"/>
        <v>0</v>
      </c>
    </row>
    <row r="702" spans="1:38" s="185" customFormat="1" ht="12.75" customHeight="1" x14ac:dyDescent="0.25">
      <c r="A702" s="348">
        <v>1625</v>
      </c>
      <c r="B702" s="338">
        <v>694</v>
      </c>
      <c r="C702" s="239" t="s">
        <v>1822</v>
      </c>
      <c r="D702" s="247">
        <v>0</v>
      </c>
      <c r="E702" s="138">
        <v>0</v>
      </c>
      <c r="F702" s="138">
        <v>0</v>
      </c>
      <c r="G702" s="138">
        <v>0</v>
      </c>
      <c r="H702" s="138">
        <v>0</v>
      </c>
      <c r="I702" s="138">
        <v>0</v>
      </c>
      <c r="J702" s="339">
        <v>0</v>
      </c>
      <c r="K702" s="339">
        <v>0</v>
      </c>
      <c r="L702" s="340">
        <v>0</v>
      </c>
      <c r="M702" s="340">
        <v>0</v>
      </c>
      <c r="N702" s="340">
        <v>0</v>
      </c>
      <c r="O702" s="340">
        <v>0</v>
      </c>
      <c r="P702" s="144">
        <v>0</v>
      </c>
      <c r="Q702" s="341">
        <v>0</v>
      </c>
      <c r="R702" s="342">
        <v>0</v>
      </c>
      <c r="S702" s="340">
        <v>0</v>
      </c>
      <c r="T702" s="340">
        <v>0</v>
      </c>
      <c r="U702" s="340">
        <v>0</v>
      </c>
      <c r="V702" s="340">
        <v>0</v>
      </c>
      <c r="W702" s="340">
        <v>0</v>
      </c>
      <c r="X702" s="343">
        <v>0</v>
      </c>
      <c r="Y702" s="344">
        <f t="shared" si="61"/>
        <v>0</v>
      </c>
      <c r="Z702" s="12">
        <f t="shared" si="61"/>
        <v>0</v>
      </c>
      <c r="AA702" s="12">
        <f t="shared" si="61"/>
        <v>0</v>
      </c>
      <c r="AB702" s="12">
        <f t="shared" si="61"/>
        <v>0</v>
      </c>
      <c r="AC702" s="12">
        <f t="shared" si="61"/>
        <v>0</v>
      </c>
      <c r="AD702" s="15">
        <f t="shared" si="61"/>
        <v>0</v>
      </c>
      <c r="AE702" s="12">
        <f t="shared" si="61"/>
        <v>0</v>
      </c>
      <c r="AF702" s="12">
        <f t="shared" si="62"/>
        <v>0</v>
      </c>
      <c r="AG702" s="12">
        <f t="shared" si="62"/>
        <v>0</v>
      </c>
      <c r="AH702" s="12">
        <f t="shared" si="62"/>
        <v>0</v>
      </c>
      <c r="AI702" s="12">
        <f t="shared" si="62"/>
        <v>0</v>
      </c>
      <c r="AJ702" s="12">
        <f t="shared" si="62"/>
        <v>0</v>
      </c>
      <c r="AK702" s="15">
        <f t="shared" si="57"/>
        <v>0</v>
      </c>
      <c r="AL702" s="343">
        <f t="shared" si="57"/>
        <v>0</v>
      </c>
    </row>
    <row r="703" spans="1:38" s="185" customFormat="1" ht="12.75" customHeight="1" x14ac:dyDescent="0.25">
      <c r="A703" s="348">
        <v>1626</v>
      </c>
      <c r="B703" s="338">
        <v>695</v>
      </c>
      <c r="C703" s="239" t="s">
        <v>1823</v>
      </c>
      <c r="D703" s="247">
        <v>0</v>
      </c>
      <c r="E703" s="138">
        <v>0</v>
      </c>
      <c r="F703" s="138">
        <v>0</v>
      </c>
      <c r="G703" s="138">
        <v>0</v>
      </c>
      <c r="H703" s="138">
        <v>0</v>
      </c>
      <c r="I703" s="138">
        <v>0</v>
      </c>
      <c r="J703" s="339">
        <v>0</v>
      </c>
      <c r="K703" s="339">
        <v>0</v>
      </c>
      <c r="L703" s="340">
        <v>0</v>
      </c>
      <c r="M703" s="340">
        <v>0</v>
      </c>
      <c r="N703" s="340">
        <v>0</v>
      </c>
      <c r="O703" s="340">
        <v>0</v>
      </c>
      <c r="P703" s="144">
        <v>0</v>
      </c>
      <c r="Q703" s="341">
        <v>0</v>
      </c>
      <c r="R703" s="342">
        <v>0</v>
      </c>
      <c r="S703" s="340">
        <v>0</v>
      </c>
      <c r="T703" s="340">
        <v>0</v>
      </c>
      <c r="U703" s="340">
        <v>0</v>
      </c>
      <c r="V703" s="340">
        <v>0</v>
      </c>
      <c r="W703" s="340">
        <v>0</v>
      </c>
      <c r="X703" s="343">
        <v>0</v>
      </c>
      <c r="Y703" s="344">
        <f t="shared" si="61"/>
        <v>0</v>
      </c>
      <c r="Z703" s="12">
        <f t="shared" si="61"/>
        <v>0</v>
      </c>
      <c r="AA703" s="12">
        <f t="shared" si="61"/>
        <v>0</v>
      </c>
      <c r="AB703" s="12">
        <f t="shared" si="61"/>
        <v>0</v>
      </c>
      <c r="AC703" s="12">
        <f t="shared" si="61"/>
        <v>0</v>
      </c>
      <c r="AD703" s="15">
        <f t="shared" si="61"/>
        <v>0</v>
      </c>
      <c r="AE703" s="12">
        <f t="shared" si="61"/>
        <v>0</v>
      </c>
      <c r="AF703" s="12">
        <f t="shared" si="62"/>
        <v>0</v>
      </c>
      <c r="AG703" s="12">
        <f t="shared" si="62"/>
        <v>0</v>
      </c>
      <c r="AH703" s="12">
        <f t="shared" si="62"/>
        <v>0</v>
      </c>
      <c r="AI703" s="12">
        <f t="shared" si="62"/>
        <v>0</v>
      </c>
      <c r="AJ703" s="12">
        <f t="shared" si="62"/>
        <v>0</v>
      </c>
      <c r="AK703" s="15">
        <f t="shared" si="62"/>
        <v>0</v>
      </c>
      <c r="AL703" s="343">
        <f t="shared" si="62"/>
        <v>0</v>
      </c>
    </row>
    <row r="704" spans="1:38" s="185" customFormat="1" ht="12.75" customHeight="1" x14ac:dyDescent="0.25">
      <c r="A704" s="348">
        <v>1627</v>
      </c>
      <c r="B704" s="338">
        <v>696</v>
      </c>
      <c r="C704" s="239" t="s">
        <v>1824</v>
      </c>
      <c r="D704" s="247">
        <v>48.9</v>
      </c>
      <c r="E704" s="138">
        <v>0</v>
      </c>
      <c r="F704" s="138">
        <v>0</v>
      </c>
      <c r="G704" s="138">
        <v>0</v>
      </c>
      <c r="H704" s="138">
        <v>0</v>
      </c>
      <c r="I704" s="138">
        <v>48.9</v>
      </c>
      <c r="J704" s="339">
        <v>0</v>
      </c>
      <c r="K704" s="339">
        <v>48.9</v>
      </c>
      <c r="L704" s="340">
        <v>0</v>
      </c>
      <c r="M704" s="340">
        <v>0</v>
      </c>
      <c r="N704" s="340">
        <v>0</v>
      </c>
      <c r="O704" s="340">
        <v>0</v>
      </c>
      <c r="P704" s="144">
        <v>48.9</v>
      </c>
      <c r="Q704" s="341">
        <v>0</v>
      </c>
      <c r="R704" s="342">
        <v>47.655500000000004</v>
      </c>
      <c r="S704" s="340">
        <v>0</v>
      </c>
      <c r="T704" s="340">
        <v>0</v>
      </c>
      <c r="U704" s="340">
        <v>0</v>
      </c>
      <c r="V704" s="340">
        <v>0</v>
      </c>
      <c r="W704" s="340">
        <v>47.655500000000004</v>
      </c>
      <c r="X704" s="343">
        <v>0</v>
      </c>
      <c r="Y704" s="344">
        <f t="shared" si="61"/>
        <v>-1.2444999999999951</v>
      </c>
      <c r="Z704" s="12">
        <f t="shared" si="61"/>
        <v>0</v>
      </c>
      <c r="AA704" s="12">
        <f t="shared" si="61"/>
        <v>0</v>
      </c>
      <c r="AB704" s="12">
        <f t="shared" si="61"/>
        <v>0</v>
      </c>
      <c r="AC704" s="12">
        <f t="shared" si="61"/>
        <v>0</v>
      </c>
      <c r="AD704" s="15">
        <f t="shared" si="61"/>
        <v>-1.2444999999999951</v>
      </c>
      <c r="AE704" s="12">
        <f t="shared" si="61"/>
        <v>0</v>
      </c>
      <c r="AF704" s="12">
        <f t="shared" si="62"/>
        <v>97.455010224948893</v>
      </c>
      <c r="AG704" s="12">
        <f t="shared" si="62"/>
        <v>0</v>
      </c>
      <c r="AH704" s="12">
        <f t="shared" si="62"/>
        <v>0</v>
      </c>
      <c r="AI704" s="12">
        <f t="shared" si="62"/>
        <v>0</v>
      </c>
      <c r="AJ704" s="12">
        <f t="shared" si="62"/>
        <v>0</v>
      </c>
      <c r="AK704" s="15">
        <f t="shared" si="62"/>
        <v>97.455010224948893</v>
      </c>
      <c r="AL704" s="343">
        <f t="shared" si="62"/>
        <v>0</v>
      </c>
    </row>
    <row r="705" spans="1:38" s="185" customFormat="1" ht="12.75" customHeight="1" x14ac:dyDescent="0.25">
      <c r="A705" s="348">
        <v>1628</v>
      </c>
      <c r="B705" s="338">
        <v>697</v>
      </c>
      <c r="C705" s="239" t="s">
        <v>1825</v>
      </c>
      <c r="D705" s="247">
        <v>0</v>
      </c>
      <c r="E705" s="138">
        <v>0</v>
      </c>
      <c r="F705" s="138">
        <v>0</v>
      </c>
      <c r="G705" s="138">
        <v>0</v>
      </c>
      <c r="H705" s="138">
        <v>0</v>
      </c>
      <c r="I705" s="138">
        <v>0</v>
      </c>
      <c r="J705" s="339">
        <v>0</v>
      </c>
      <c r="K705" s="339">
        <v>0</v>
      </c>
      <c r="L705" s="340">
        <v>0</v>
      </c>
      <c r="M705" s="340">
        <v>0</v>
      </c>
      <c r="N705" s="340">
        <v>0</v>
      </c>
      <c r="O705" s="340">
        <v>0</v>
      </c>
      <c r="P705" s="144">
        <v>0</v>
      </c>
      <c r="Q705" s="341">
        <v>0</v>
      </c>
      <c r="R705" s="342">
        <v>0</v>
      </c>
      <c r="S705" s="340">
        <v>0</v>
      </c>
      <c r="T705" s="340">
        <v>0</v>
      </c>
      <c r="U705" s="340">
        <v>0</v>
      </c>
      <c r="V705" s="340">
        <v>0</v>
      </c>
      <c r="W705" s="340">
        <v>0</v>
      </c>
      <c r="X705" s="343">
        <v>0</v>
      </c>
      <c r="Y705" s="344">
        <f t="shared" si="61"/>
        <v>0</v>
      </c>
      <c r="Z705" s="12">
        <f t="shared" si="61"/>
        <v>0</v>
      </c>
      <c r="AA705" s="12">
        <f t="shared" si="61"/>
        <v>0</v>
      </c>
      <c r="AB705" s="12">
        <f t="shared" si="61"/>
        <v>0</v>
      </c>
      <c r="AC705" s="12">
        <f t="shared" si="61"/>
        <v>0</v>
      </c>
      <c r="AD705" s="15">
        <f t="shared" si="61"/>
        <v>0</v>
      </c>
      <c r="AE705" s="12">
        <f t="shared" si="61"/>
        <v>0</v>
      </c>
      <c r="AF705" s="12">
        <f t="shared" si="62"/>
        <v>0</v>
      </c>
      <c r="AG705" s="12">
        <f t="shared" si="62"/>
        <v>0</v>
      </c>
      <c r="AH705" s="12">
        <f t="shared" si="62"/>
        <v>0</v>
      </c>
      <c r="AI705" s="12">
        <f t="shared" si="62"/>
        <v>0</v>
      </c>
      <c r="AJ705" s="12">
        <f t="shared" si="62"/>
        <v>0</v>
      </c>
      <c r="AK705" s="15">
        <f t="shared" si="62"/>
        <v>0</v>
      </c>
      <c r="AL705" s="343">
        <f t="shared" si="62"/>
        <v>0</v>
      </c>
    </row>
    <row r="706" spans="1:38" s="185" customFormat="1" ht="12.75" customHeight="1" x14ac:dyDescent="0.25">
      <c r="A706" s="348">
        <v>1629</v>
      </c>
      <c r="B706" s="338">
        <v>698</v>
      </c>
      <c r="C706" s="239" t="s">
        <v>1826</v>
      </c>
      <c r="D706" s="247">
        <v>0</v>
      </c>
      <c r="E706" s="138">
        <v>0</v>
      </c>
      <c r="F706" s="138">
        <v>0</v>
      </c>
      <c r="G706" s="138">
        <v>0</v>
      </c>
      <c r="H706" s="138">
        <v>0</v>
      </c>
      <c r="I706" s="138">
        <v>0</v>
      </c>
      <c r="J706" s="339">
        <v>0</v>
      </c>
      <c r="K706" s="339">
        <v>0</v>
      </c>
      <c r="L706" s="340">
        <v>0</v>
      </c>
      <c r="M706" s="340">
        <v>0</v>
      </c>
      <c r="N706" s="340">
        <v>0</v>
      </c>
      <c r="O706" s="340">
        <v>0</v>
      </c>
      <c r="P706" s="144">
        <v>0</v>
      </c>
      <c r="Q706" s="341">
        <v>0</v>
      </c>
      <c r="R706" s="342">
        <v>0</v>
      </c>
      <c r="S706" s="340">
        <v>0</v>
      </c>
      <c r="T706" s="340">
        <v>0</v>
      </c>
      <c r="U706" s="340">
        <v>0</v>
      </c>
      <c r="V706" s="340">
        <v>0</v>
      </c>
      <c r="W706" s="340">
        <v>0</v>
      </c>
      <c r="X706" s="343">
        <v>0</v>
      </c>
      <c r="Y706" s="344">
        <f t="shared" si="61"/>
        <v>0</v>
      </c>
      <c r="Z706" s="12">
        <f t="shared" si="61"/>
        <v>0</v>
      </c>
      <c r="AA706" s="12">
        <f t="shared" si="61"/>
        <v>0</v>
      </c>
      <c r="AB706" s="12">
        <f t="shared" si="61"/>
        <v>0</v>
      </c>
      <c r="AC706" s="12">
        <f t="shared" si="61"/>
        <v>0</v>
      </c>
      <c r="AD706" s="15">
        <f t="shared" si="61"/>
        <v>0</v>
      </c>
      <c r="AE706" s="12">
        <f t="shared" si="61"/>
        <v>0</v>
      </c>
      <c r="AF706" s="12">
        <f t="shared" si="62"/>
        <v>0</v>
      </c>
      <c r="AG706" s="12">
        <f t="shared" si="62"/>
        <v>0</v>
      </c>
      <c r="AH706" s="12">
        <f t="shared" si="62"/>
        <v>0</v>
      </c>
      <c r="AI706" s="12">
        <f t="shared" si="62"/>
        <v>0</v>
      </c>
      <c r="AJ706" s="12">
        <f t="shared" si="62"/>
        <v>0</v>
      </c>
      <c r="AK706" s="15">
        <f t="shared" si="62"/>
        <v>0</v>
      </c>
      <c r="AL706" s="343">
        <f t="shared" si="62"/>
        <v>0</v>
      </c>
    </row>
    <row r="707" spans="1:38" s="185" customFormat="1" ht="12.75" customHeight="1" x14ac:dyDescent="0.25">
      <c r="A707" s="348">
        <v>1630</v>
      </c>
      <c r="B707" s="338">
        <v>699</v>
      </c>
      <c r="C707" s="239" t="s">
        <v>1827</v>
      </c>
      <c r="D707" s="247">
        <v>0</v>
      </c>
      <c r="E707" s="138">
        <v>0</v>
      </c>
      <c r="F707" s="138">
        <v>0</v>
      </c>
      <c r="G707" s="138">
        <v>0</v>
      </c>
      <c r="H707" s="138">
        <v>0</v>
      </c>
      <c r="I707" s="138">
        <v>0</v>
      </c>
      <c r="J707" s="339">
        <v>0</v>
      </c>
      <c r="K707" s="339">
        <v>0</v>
      </c>
      <c r="L707" s="340">
        <v>0</v>
      </c>
      <c r="M707" s="340">
        <v>0</v>
      </c>
      <c r="N707" s="340">
        <v>0</v>
      </c>
      <c r="O707" s="340">
        <v>0</v>
      </c>
      <c r="P707" s="144">
        <v>0</v>
      </c>
      <c r="Q707" s="341">
        <v>0</v>
      </c>
      <c r="R707" s="342">
        <v>0</v>
      </c>
      <c r="S707" s="340">
        <v>0</v>
      </c>
      <c r="T707" s="340">
        <v>0</v>
      </c>
      <c r="U707" s="340">
        <v>0</v>
      </c>
      <c r="V707" s="340">
        <v>0</v>
      </c>
      <c r="W707" s="340">
        <v>0</v>
      </c>
      <c r="X707" s="343">
        <v>0</v>
      </c>
      <c r="Y707" s="344">
        <f t="shared" si="61"/>
        <v>0</v>
      </c>
      <c r="Z707" s="12">
        <f t="shared" si="61"/>
        <v>0</v>
      </c>
      <c r="AA707" s="12">
        <f t="shared" si="61"/>
        <v>0</v>
      </c>
      <c r="AB707" s="12">
        <f t="shared" si="61"/>
        <v>0</v>
      </c>
      <c r="AC707" s="12">
        <f t="shared" si="61"/>
        <v>0</v>
      </c>
      <c r="AD707" s="15">
        <f t="shared" si="61"/>
        <v>0</v>
      </c>
      <c r="AE707" s="12">
        <f t="shared" si="61"/>
        <v>0</v>
      </c>
      <c r="AF707" s="12">
        <f t="shared" si="62"/>
        <v>0</v>
      </c>
      <c r="AG707" s="12">
        <f t="shared" si="62"/>
        <v>0</v>
      </c>
      <c r="AH707" s="12">
        <f t="shared" si="62"/>
        <v>0</v>
      </c>
      <c r="AI707" s="12">
        <f t="shared" si="62"/>
        <v>0</v>
      </c>
      <c r="AJ707" s="12">
        <f t="shared" si="62"/>
        <v>0</v>
      </c>
      <c r="AK707" s="15">
        <f t="shared" si="62"/>
        <v>0</v>
      </c>
      <c r="AL707" s="343">
        <f t="shared" si="62"/>
        <v>0</v>
      </c>
    </row>
    <row r="708" spans="1:38" s="185" customFormat="1" ht="12.75" customHeight="1" x14ac:dyDescent="0.25">
      <c r="A708" s="348">
        <v>1631</v>
      </c>
      <c r="B708" s="338">
        <v>700</v>
      </c>
      <c r="C708" s="239" t="s">
        <v>1828</v>
      </c>
      <c r="D708" s="247">
        <v>0</v>
      </c>
      <c r="E708" s="138">
        <v>0</v>
      </c>
      <c r="F708" s="138">
        <v>0</v>
      </c>
      <c r="G708" s="138">
        <v>0</v>
      </c>
      <c r="H708" s="138">
        <v>0</v>
      </c>
      <c r="I708" s="138">
        <v>0</v>
      </c>
      <c r="J708" s="339">
        <v>0</v>
      </c>
      <c r="K708" s="339">
        <v>0</v>
      </c>
      <c r="L708" s="340">
        <v>0</v>
      </c>
      <c r="M708" s="340">
        <v>0</v>
      </c>
      <c r="N708" s="340">
        <v>0</v>
      </c>
      <c r="O708" s="340">
        <v>0</v>
      </c>
      <c r="P708" s="144">
        <v>0</v>
      </c>
      <c r="Q708" s="341">
        <v>0</v>
      </c>
      <c r="R708" s="342">
        <v>0</v>
      </c>
      <c r="S708" s="340">
        <v>0</v>
      </c>
      <c r="T708" s="340">
        <v>0</v>
      </c>
      <c r="U708" s="340">
        <v>0</v>
      </c>
      <c r="V708" s="340">
        <v>0</v>
      </c>
      <c r="W708" s="340">
        <v>0</v>
      </c>
      <c r="X708" s="343">
        <v>0</v>
      </c>
      <c r="Y708" s="344">
        <f t="shared" si="61"/>
        <v>0</v>
      </c>
      <c r="Z708" s="12">
        <f t="shared" si="61"/>
        <v>0</v>
      </c>
      <c r="AA708" s="12">
        <f t="shared" si="61"/>
        <v>0</v>
      </c>
      <c r="AB708" s="12">
        <f t="shared" si="61"/>
        <v>0</v>
      </c>
      <c r="AC708" s="12">
        <f t="shared" si="61"/>
        <v>0</v>
      </c>
      <c r="AD708" s="15">
        <f t="shared" si="61"/>
        <v>0</v>
      </c>
      <c r="AE708" s="12">
        <f t="shared" si="61"/>
        <v>0</v>
      </c>
      <c r="AF708" s="12">
        <f t="shared" si="62"/>
        <v>0</v>
      </c>
      <c r="AG708" s="12">
        <f t="shared" si="62"/>
        <v>0</v>
      </c>
      <c r="AH708" s="12">
        <f t="shared" si="62"/>
        <v>0</v>
      </c>
      <c r="AI708" s="12">
        <f t="shared" si="62"/>
        <v>0</v>
      </c>
      <c r="AJ708" s="12">
        <f t="shared" si="62"/>
        <v>0</v>
      </c>
      <c r="AK708" s="15">
        <f t="shared" si="62"/>
        <v>0</v>
      </c>
      <c r="AL708" s="343">
        <f t="shared" si="62"/>
        <v>0</v>
      </c>
    </row>
    <row r="709" spans="1:38" s="185" customFormat="1" ht="12.75" customHeight="1" x14ac:dyDescent="0.25">
      <c r="A709" s="348">
        <v>1632</v>
      </c>
      <c r="B709" s="338">
        <v>701</v>
      </c>
      <c r="C709" s="239" t="s">
        <v>1829</v>
      </c>
      <c r="D709" s="247">
        <v>0</v>
      </c>
      <c r="E709" s="138">
        <v>0</v>
      </c>
      <c r="F709" s="138">
        <v>0</v>
      </c>
      <c r="G709" s="138">
        <v>0</v>
      </c>
      <c r="H709" s="138">
        <v>0</v>
      </c>
      <c r="I709" s="138">
        <v>0</v>
      </c>
      <c r="J709" s="339">
        <v>0</v>
      </c>
      <c r="K709" s="339">
        <v>0</v>
      </c>
      <c r="L709" s="340">
        <v>0</v>
      </c>
      <c r="M709" s="340">
        <v>0</v>
      </c>
      <c r="N709" s="340">
        <v>0</v>
      </c>
      <c r="O709" s="340">
        <v>0</v>
      </c>
      <c r="P709" s="144">
        <v>0</v>
      </c>
      <c r="Q709" s="341">
        <v>0</v>
      </c>
      <c r="R709" s="342">
        <v>0</v>
      </c>
      <c r="S709" s="340">
        <v>0</v>
      </c>
      <c r="T709" s="340">
        <v>0</v>
      </c>
      <c r="U709" s="340">
        <v>0</v>
      </c>
      <c r="V709" s="340">
        <v>0</v>
      </c>
      <c r="W709" s="340">
        <v>0</v>
      </c>
      <c r="X709" s="343">
        <v>0</v>
      </c>
      <c r="Y709" s="344">
        <f t="shared" si="61"/>
        <v>0</v>
      </c>
      <c r="Z709" s="12">
        <f t="shared" si="61"/>
        <v>0</v>
      </c>
      <c r="AA709" s="12">
        <f t="shared" si="61"/>
        <v>0</v>
      </c>
      <c r="AB709" s="12">
        <f t="shared" si="61"/>
        <v>0</v>
      </c>
      <c r="AC709" s="12">
        <f t="shared" si="61"/>
        <v>0</v>
      </c>
      <c r="AD709" s="15">
        <f t="shared" si="61"/>
        <v>0</v>
      </c>
      <c r="AE709" s="12">
        <f t="shared" si="61"/>
        <v>0</v>
      </c>
      <c r="AF709" s="12">
        <f t="shared" si="62"/>
        <v>0</v>
      </c>
      <c r="AG709" s="12">
        <f t="shared" si="62"/>
        <v>0</v>
      </c>
      <c r="AH709" s="12">
        <f t="shared" si="62"/>
        <v>0</v>
      </c>
      <c r="AI709" s="12">
        <f t="shared" si="62"/>
        <v>0</v>
      </c>
      <c r="AJ709" s="12">
        <f t="shared" si="62"/>
        <v>0</v>
      </c>
      <c r="AK709" s="15">
        <f t="shared" si="62"/>
        <v>0</v>
      </c>
      <c r="AL709" s="343">
        <f t="shared" si="62"/>
        <v>0</v>
      </c>
    </row>
    <row r="710" spans="1:38" s="185" customFormat="1" ht="12.75" customHeight="1" x14ac:dyDescent="0.25">
      <c r="A710" s="348">
        <v>1633</v>
      </c>
      <c r="B710" s="338">
        <v>702</v>
      </c>
      <c r="C710" s="239" t="s">
        <v>1830</v>
      </c>
      <c r="D710" s="247">
        <v>0</v>
      </c>
      <c r="E710" s="138">
        <v>0</v>
      </c>
      <c r="F710" s="138">
        <v>0</v>
      </c>
      <c r="G710" s="138">
        <v>0</v>
      </c>
      <c r="H710" s="138">
        <v>0</v>
      </c>
      <c r="I710" s="138">
        <v>0</v>
      </c>
      <c r="J710" s="339">
        <v>0</v>
      </c>
      <c r="K710" s="339">
        <v>0</v>
      </c>
      <c r="L710" s="340">
        <v>0</v>
      </c>
      <c r="M710" s="340">
        <v>0</v>
      </c>
      <c r="N710" s="340">
        <v>0</v>
      </c>
      <c r="O710" s="340">
        <v>0</v>
      </c>
      <c r="P710" s="144">
        <v>0</v>
      </c>
      <c r="Q710" s="341">
        <v>0</v>
      </c>
      <c r="R710" s="342">
        <v>0</v>
      </c>
      <c r="S710" s="340">
        <v>0</v>
      </c>
      <c r="T710" s="340">
        <v>0</v>
      </c>
      <c r="U710" s="340">
        <v>0</v>
      </c>
      <c r="V710" s="340">
        <v>0</v>
      </c>
      <c r="W710" s="340">
        <v>0</v>
      </c>
      <c r="X710" s="343">
        <v>0</v>
      </c>
      <c r="Y710" s="344">
        <f t="shared" si="61"/>
        <v>0</v>
      </c>
      <c r="Z710" s="12">
        <f t="shared" si="61"/>
        <v>0</v>
      </c>
      <c r="AA710" s="12">
        <f t="shared" si="61"/>
        <v>0</v>
      </c>
      <c r="AB710" s="12">
        <f t="shared" si="61"/>
        <v>0</v>
      </c>
      <c r="AC710" s="12">
        <f t="shared" si="61"/>
        <v>0</v>
      </c>
      <c r="AD710" s="15">
        <f t="shared" si="61"/>
        <v>0</v>
      </c>
      <c r="AE710" s="12">
        <f t="shared" si="61"/>
        <v>0</v>
      </c>
      <c r="AF710" s="12">
        <f t="shared" si="62"/>
        <v>0</v>
      </c>
      <c r="AG710" s="12">
        <f t="shared" si="62"/>
        <v>0</v>
      </c>
      <c r="AH710" s="12">
        <f t="shared" si="62"/>
        <v>0</v>
      </c>
      <c r="AI710" s="12">
        <f t="shared" si="62"/>
        <v>0</v>
      </c>
      <c r="AJ710" s="12">
        <f t="shared" si="62"/>
        <v>0</v>
      </c>
      <c r="AK710" s="15">
        <f t="shared" si="62"/>
        <v>0</v>
      </c>
      <c r="AL710" s="343">
        <f t="shared" si="62"/>
        <v>0</v>
      </c>
    </row>
    <row r="711" spans="1:38" s="185" customFormat="1" ht="12.75" customHeight="1" x14ac:dyDescent="0.25">
      <c r="A711" s="348">
        <v>1634</v>
      </c>
      <c r="B711" s="338">
        <v>703</v>
      </c>
      <c r="C711" s="239" t="s">
        <v>1831</v>
      </c>
      <c r="D711" s="247">
        <v>0</v>
      </c>
      <c r="E711" s="138">
        <v>0</v>
      </c>
      <c r="F711" s="138">
        <v>0</v>
      </c>
      <c r="G711" s="138">
        <v>0</v>
      </c>
      <c r="H711" s="138">
        <v>0</v>
      </c>
      <c r="I711" s="138">
        <v>0</v>
      </c>
      <c r="J711" s="339">
        <v>0</v>
      </c>
      <c r="K711" s="339">
        <v>0</v>
      </c>
      <c r="L711" s="340">
        <v>0</v>
      </c>
      <c r="M711" s="340">
        <v>0</v>
      </c>
      <c r="N711" s="340">
        <v>0</v>
      </c>
      <c r="O711" s="340">
        <v>0</v>
      </c>
      <c r="P711" s="144">
        <v>0</v>
      </c>
      <c r="Q711" s="341">
        <v>0</v>
      </c>
      <c r="R711" s="342">
        <v>0</v>
      </c>
      <c r="S711" s="340">
        <v>0</v>
      </c>
      <c r="T711" s="340">
        <v>0</v>
      </c>
      <c r="U711" s="340">
        <v>0</v>
      </c>
      <c r="V711" s="340">
        <v>0</v>
      </c>
      <c r="W711" s="340">
        <v>0</v>
      </c>
      <c r="X711" s="343">
        <v>0</v>
      </c>
      <c r="Y711" s="344">
        <f t="shared" si="61"/>
        <v>0</v>
      </c>
      <c r="Z711" s="12">
        <f t="shared" si="61"/>
        <v>0</v>
      </c>
      <c r="AA711" s="12">
        <f t="shared" si="61"/>
        <v>0</v>
      </c>
      <c r="AB711" s="12">
        <f t="shared" si="61"/>
        <v>0</v>
      </c>
      <c r="AC711" s="12">
        <f t="shared" si="61"/>
        <v>0</v>
      </c>
      <c r="AD711" s="15">
        <f t="shared" si="61"/>
        <v>0</v>
      </c>
      <c r="AE711" s="12">
        <f t="shared" si="61"/>
        <v>0</v>
      </c>
      <c r="AF711" s="12">
        <f t="shared" si="62"/>
        <v>0</v>
      </c>
      <c r="AG711" s="12">
        <f t="shared" si="62"/>
        <v>0</v>
      </c>
      <c r="AH711" s="12">
        <f t="shared" si="62"/>
        <v>0</v>
      </c>
      <c r="AI711" s="12">
        <f t="shared" si="62"/>
        <v>0</v>
      </c>
      <c r="AJ711" s="12">
        <f t="shared" si="62"/>
        <v>0</v>
      </c>
      <c r="AK711" s="15">
        <f t="shared" si="62"/>
        <v>0</v>
      </c>
      <c r="AL711" s="343">
        <f t="shared" si="62"/>
        <v>0</v>
      </c>
    </row>
    <row r="712" spans="1:38" s="185" customFormat="1" ht="12.75" customHeight="1" x14ac:dyDescent="0.25">
      <c r="A712" s="348">
        <v>1635</v>
      </c>
      <c r="B712" s="338">
        <v>704</v>
      </c>
      <c r="C712" s="239" t="s">
        <v>1832</v>
      </c>
      <c r="D712" s="247">
        <v>0</v>
      </c>
      <c r="E712" s="138">
        <v>0</v>
      </c>
      <c r="F712" s="138">
        <v>0</v>
      </c>
      <c r="G712" s="138">
        <v>0</v>
      </c>
      <c r="H712" s="138">
        <v>0</v>
      </c>
      <c r="I712" s="138">
        <v>0</v>
      </c>
      <c r="J712" s="339">
        <v>0</v>
      </c>
      <c r="K712" s="339">
        <v>0</v>
      </c>
      <c r="L712" s="340">
        <v>0</v>
      </c>
      <c r="M712" s="340">
        <v>0</v>
      </c>
      <c r="N712" s="340">
        <v>0</v>
      </c>
      <c r="O712" s="340">
        <v>0</v>
      </c>
      <c r="P712" s="144">
        <v>0</v>
      </c>
      <c r="Q712" s="341">
        <v>0</v>
      </c>
      <c r="R712" s="342">
        <v>0</v>
      </c>
      <c r="S712" s="340">
        <v>0</v>
      </c>
      <c r="T712" s="340">
        <v>0</v>
      </c>
      <c r="U712" s="340">
        <v>0</v>
      </c>
      <c r="V712" s="340">
        <v>0</v>
      </c>
      <c r="W712" s="340">
        <v>0</v>
      </c>
      <c r="X712" s="343">
        <v>0</v>
      </c>
      <c r="Y712" s="344">
        <f t="shared" si="61"/>
        <v>0</v>
      </c>
      <c r="Z712" s="12">
        <f t="shared" si="61"/>
        <v>0</v>
      </c>
      <c r="AA712" s="12">
        <f t="shared" si="61"/>
        <v>0</v>
      </c>
      <c r="AB712" s="12">
        <f t="shared" si="61"/>
        <v>0</v>
      </c>
      <c r="AC712" s="12">
        <f t="shared" si="61"/>
        <v>0</v>
      </c>
      <c r="AD712" s="15">
        <f t="shared" si="61"/>
        <v>0</v>
      </c>
      <c r="AE712" s="12">
        <f t="shared" si="61"/>
        <v>0</v>
      </c>
      <c r="AF712" s="12">
        <f t="shared" si="62"/>
        <v>0</v>
      </c>
      <c r="AG712" s="12">
        <f t="shared" si="62"/>
        <v>0</v>
      </c>
      <c r="AH712" s="12">
        <f t="shared" si="62"/>
        <v>0</v>
      </c>
      <c r="AI712" s="12">
        <f t="shared" si="62"/>
        <v>0</v>
      </c>
      <c r="AJ712" s="12">
        <f t="shared" si="62"/>
        <v>0</v>
      </c>
      <c r="AK712" s="15">
        <f t="shared" si="62"/>
        <v>0</v>
      </c>
      <c r="AL712" s="343">
        <f t="shared" si="62"/>
        <v>0</v>
      </c>
    </row>
    <row r="713" spans="1:38" s="185" customFormat="1" ht="12.75" customHeight="1" x14ac:dyDescent="0.25">
      <c r="A713" s="348">
        <v>1636</v>
      </c>
      <c r="B713" s="338">
        <v>705</v>
      </c>
      <c r="C713" s="239" t="s">
        <v>1833</v>
      </c>
      <c r="D713" s="247">
        <v>0</v>
      </c>
      <c r="E713" s="138">
        <v>0</v>
      </c>
      <c r="F713" s="138">
        <v>0</v>
      </c>
      <c r="G713" s="138">
        <v>0</v>
      </c>
      <c r="H713" s="138">
        <v>0</v>
      </c>
      <c r="I713" s="138">
        <v>0</v>
      </c>
      <c r="J713" s="339">
        <v>0</v>
      </c>
      <c r="K713" s="339">
        <v>0</v>
      </c>
      <c r="L713" s="340">
        <v>0</v>
      </c>
      <c r="M713" s="340">
        <v>0</v>
      </c>
      <c r="N713" s="340">
        <v>0</v>
      </c>
      <c r="O713" s="340">
        <v>0</v>
      </c>
      <c r="P713" s="144">
        <v>0</v>
      </c>
      <c r="Q713" s="341">
        <v>0</v>
      </c>
      <c r="R713" s="342">
        <v>0</v>
      </c>
      <c r="S713" s="340">
        <v>0</v>
      </c>
      <c r="T713" s="340">
        <v>0</v>
      </c>
      <c r="U713" s="340">
        <v>0</v>
      </c>
      <c r="V713" s="340">
        <v>0</v>
      </c>
      <c r="W713" s="340">
        <v>0</v>
      </c>
      <c r="X713" s="343">
        <v>0</v>
      </c>
      <c r="Y713" s="344">
        <f t="shared" si="61"/>
        <v>0</v>
      </c>
      <c r="Z713" s="12">
        <f t="shared" si="61"/>
        <v>0</v>
      </c>
      <c r="AA713" s="12">
        <f t="shared" si="61"/>
        <v>0</v>
      </c>
      <c r="AB713" s="12">
        <f t="shared" si="61"/>
        <v>0</v>
      </c>
      <c r="AC713" s="12">
        <f t="shared" si="61"/>
        <v>0</v>
      </c>
      <c r="AD713" s="15">
        <f t="shared" si="61"/>
        <v>0</v>
      </c>
      <c r="AE713" s="12">
        <f t="shared" si="61"/>
        <v>0</v>
      </c>
      <c r="AF713" s="12">
        <f t="shared" si="62"/>
        <v>0</v>
      </c>
      <c r="AG713" s="12">
        <f t="shared" si="62"/>
        <v>0</v>
      </c>
      <c r="AH713" s="12">
        <f t="shared" si="62"/>
        <v>0</v>
      </c>
      <c r="AI713" s="12">
        <f t="shared" si="62"/>
        <v>0</v>
      </c>
      <c r="AJ713" s="12">
        <f t="shared" si="62"/>
        <v>0</v>
      </c>
      <c r="AK713" s="15">
        <f t="shared" si="62"/>
        <v>0</v>
      </c>
      <c r="AL713" s="343">
        <f t="shared" si="62"/>
        <v>0</v>
      </c>
    </row>
    <row r="714" spans="1:38" s="185" customFormat="1" ht="12.75" customHeight="1" x14ac:dyDescent="0.25">
      <c r="A714" s="348">
        <v>1638</v>
      </c>
      <c r="B714" s="338">
        <v>706</v>
      </c>
      <c r="C714" s="239" t="s">
        <v>1834</v>
      </c>
      <c r="D714" s="247">
        <v>0</v>
      </c>
      <c r="E714" s="138">
        <v>0</v>
      </c>
      <c r="F714" s="138">
        <v>0</v>
      </c>
      <c r="G714" s="138">
        <v>0</v>
      </c>
      <c r="H714" s="138">
        <v>0</v>
      </c>
      <c r="I714" s="138">
        <v>0</v>
      </c>
      <c r="J714" s="339">
        <v>0</v>
      </c>
      <c r="K714" s="339">
        <v>0</v>
      </c>
      <c r="L714" s="340">
        <v>0</v>
      </c>
      <c r="M714" s="340">
        <v>0</v>
      </c>
      <c r="N714" s="340">
        <v>0</v>
      </c>
      <c r="O714" s="340">
        <v>0</v>
      </c>
      <c r="P714" s="144">
        <v>0</v>
      </c>
      <c r="Q714" s="341">
        <v>0</v>
      </c>
      <c r="R714" s="342">
        <v>0</v>
      </c>
      <c r="S714" s="340">
        <v>0</v>
      </c>
      <c r="T714" s="340">
        <v>0</v>
      </c>
      <c r="U714" s="340">
        <v>0</v>
      </c>
      <c r="V714" s="340">
        <v>0</v>
      </c>
      <c r="W714" s="340">
        <v>0</v>
      </c>
      <c r="X714" s="343">
        <v>0</v>
      </c>
      <c r="Y714" s="344">
        <f t="shared" si="61"/>
        <v>0</v>
      </c>
      <c r="Z714" s="12">
        <f t="shared" si="61"/>
        <v>0</v>
      </c>
      <c r="AA714" s="12">
        <f t="shared" si="61"/>
        <v>0</v>
      </c>
      <c r="AB714" s="12">
        <f t="shared" si="61"/>
        <v>0</v>
      </c>
      <c r="AC714" s="12">
        <f t="shared" si="61"/>
        <v>0</v>
      </c>
      <c r="AD714" s="15">
        <f t="shared" si="61"/>
        <v>0</v>
      </c>
      <c r="AE714" s="12">
        <f t="shared" si="61"/>
        <v>0</v>
      </c>
      <c r="AF714" s="12">
        <f t="shared" si="62"/>
        <v>0</v>
      </c>
      <c r="AG714" s="12">
        <f t="shared" si="62"/>
        <v>0</v>
      </c>
      <c r="AH714" s="12">
        <f t="shared" si="62"/>
        <v>0</v>
      </c>
      <c r="AI714" s="12">
        <f t="shared" si="62"/>
        <v>0</v>
      </c>
      <c r="AJ714" s="12">
        <f t="shared" si="62"/>
        <v>0</v>
      </c>
      <c r="AK714" s="15">
        <f t="shared" si="62"/>
        <v>0</v>
      </c>
      <c r="AL714" s="343">
        <f t="shared" si="62"/>
        <v>0</v>
      </c>
    </row>
    <row r="715" spans="1:38" s="185" customFormat="1" ht="12.75" customHeight="1" x14ac:dyDescent="0.25">
      <c r="A715" s="348">
        <v>1637</v>
      </c>
      <c r="B715" s="338">
        <v>707</v>
      </c>
      <c r="C715" s="239" t="s">
        <v>1835</v>
      </c>
      <c r="D715" s="247">
        <v>0</v>
      </c>
      <c r="E715" s="138">
        <v>0</v>
      </c>
      <c r="F715" s="138">
        <v>0</v>
      </c>
      <c r="G715" s="138">
        <v>0</v>
      </c>
      <c r="H715" s="138">
        <v>0</v>
      </c>
      <c r="I715" s="138">
        <v>0</v>
      </c>
      <c r="J715" s="339">
        <v>0</v>
      </c>
      <c r="K715" s="339">
        <v>0</v>
      </c>
      <c r="L715" s="340">
        <v>0</v>
      </c>
      <c r="M715" s="340">
        <v>0</v>
      </c>
      <c r="N715" s="340">
        <v>0</v>
      </c>
      <c r="O715" s="340">
        <v>0</v>
      </c>
      <c r="P715" s="144">
        <v>0</v>
      </c>
      <c r="Q715" s="341">
        <v>0</v>
      </c>
      <c r="R715" s="342">
        <v>0</v>
      </c>
      <c r="S715" s="340">
        <v>0</v>
      </c>
      <c r="T715" s="340">
        <v>0</v>
      </c>
      <c r="U715" s="340">
        <v>0</v>
      </c>
      <c r="V715" s="340">
        <v>0</v>
      </c>
      <c r="W715" s="340">
        <v>0</v>
      </c>
      <c r="X715" s="343">
        <v>0</v>
      </c>
      <c r="Y715" s="344">
        <f t="shared" si="61"/>
        <v>0</v>
      </c>
      <c r="Z715" s="12">
        <f t="shared" si="61"/>
        <v>0</v>
      </c>
      <c r="AA715" s="12">
        <f t="shared" si="61"/>
        <v>0</v>
      </c>
      <c r="AB715" s="12">
        <f t="shared" si="61"/>
        <v>0</v>
      </c>
      <c r="AC715" s="12">
        <f t="shared" si="61"/>
        <v>0</v>
      </c>
      <c r="AD715" s="15">
        <f t="shared" si="61"/>
        <v>0</v>
      </c>
      <c r="AE715" s="12">
        <f t="shared" si="61"/>
        <v>0</v>
      </c>
      <c r="AF715" s="12">
        <f t="shared" si="62"/>
        <v>0</v>
      </c>
      <c r="AG715" s="12">
        <f t="shared" si="62"/>
        <v>0</v>
      </c>
      <c r="AH715" s="12">
        <f t="shared" si="62"/>
        <v>0</v>
      </c>
      <c r="AI715" s="12">
        <f t="shared" si="62"/>
        <v>0</v>
      </c>
      <c r="AJ715" s="12">
        <f t="shared" si="62"/>
        <v>0</v>
      </c>
      <c r="AK715" s="15">
        <f t="shared" si="62"/>
        <v>0</v>
      </c>
      <c r="AL715" s="343">
        <f t="shared" si="62"/>
        <v>0</v>
      </c>
    </row>
    <row r="716" spans="1:38" s="185" customFormat="1" ht="12.75" customHeight="1" x14ac:dyDescent="0.25">
      <c r="A716" s="348">
        <v>1639</v>
      </c>
      <c r="B716" s="338">
        <v>708</v>
      </c>
      <c r="C716" s="239" t="s">
        <v>1836</v>
      </c>
      <c r="D716" s="247">
        <v>0</v>
      </c>
      <c r="E716" s="138">
        <v>0</v>
      </c>
      <c r="F716" s="138">
        <v>0</v>
      </c>
      <c r="G716" s="138">
        <v>0</v>
      </c>
      <c r="H716" s="138">
        <v>0</v>
      </c>
      <c r="I716" s="138">
        <v>0</v>
      </c>
      <c r="J716" s="339">
        <v>0</v>
      </c>
      <c r="K716" s="339">
        <v>0</v>
      </c>
      <c r="L716" s="340">
        <v>0</v>
      </c>
      <c r="M716" s="340">
        <v>0</v>
      </c>
      <c r="N716" s="340">
        <v>0</v>
      </c>
      <c r="O716" s="340">
        <v>0</v>
      </c>
      <c r="P716" s="144">
        <v>0</v>
      </c>
      <c r="Q716" s="341">
        <v>0</v>
      </c>
      <c r="R716" s="342">
        <v>0</v>
      </c>
      <c r="S716" s="340">
        <v>0</v>
      </c>
      <c r="T716" s="340">
        <v>0</v>
      </c>
      <c r="U716" s="340">
        <v>0</v>
      </c>
      <c r="V716" s="340">
        <v>0</v>
      </c>
      <c r="W716" s="340">
        <v>0</v>
      </c>
      <c r="X716" s="343">
        <v>0</v>
      </c>
      <c r="Y716" s="344">
        <f t="shared" si="61"/>
        <v>0</v>
      </c>
      <c r="Z716" s="12">
        <f t="shared" si="61"/>
        <v>0</v>
      </c>
      <c r="AA716" s="12">
        <f t="shared" si="61"/>
        <v>0</v>
      </c>
      <c r="AB716" s="12">
        <f t="shared" si="61"/>
        <v>0</v>
      </c>
      <c r="AC716" s="12">
        <f t="shared" si="61"/>
        <v>0</v>
      </c>
      <c r="AD716" s="15">
        <f t="shared" si="61"/>
        <v>0</v>
      </c>
      <c r="AE716" s="12">
        <f t="shared" si="61"/>
        <v>0</v>
      </c>
      <c r="AF716" s="12">
        <f t="shared" si="62"/>
        <v>0</v>
      </c>
      <c r="AG716" s="12">
        <f t="shared" si="62"/>
        <v>0</v>
      </c>
      <c r="AH716" s="12">
        <f t="shared" si="62"/>
        <v>0</v>
      </c>
      <c r="AI716" s="12">
        <f t="shared" si="62"/>
        <v>0</v>
      </c>
      <c r="AJ716" s="12">
        <f t="shared" si="62"/>
        <v>0</v>
      </c>
      <c r="AK716" s="15">
        <f t="shared" si="62"/>
        <v>0</v>
      </c>
      <c r="AL716" s="343">
        <f t="shared" si="62"/>
        <v>0</v>
      </c>
    </row>
    <row r="717" spans="1:38" s="185" customFormat="1" ht="12.75" customHeight="1" x14ac:dyDescent="0.25">
      <c r="A717" s="348">
        <v>1640</v>
      </c>
      <c r="B717" s="338">
        <v>709</v>
      </c>
      <c r="C717" s="239" t="s">
        <v>1837</v>
      </c>
      <c r="D717" s="247">
        <v>0</v>
      </c>
      <c r="E717" s="138">
        <v>0</v>
      </c>
      <c r="F717" s="138">
        <v>0</v>
      </c>
      <c r="G717" s="138">
        <v>0</v>
      </c>
      <c r="H717" s="138">
        <v>0</v>
      </c>
      <c r="I717" s="138">
        <v>0</v>
      </c>
      <c r="J717" s="339">
        <v>0</v>
      </c>
      <c r="K717" s="339">
        <v>0</v>
      </c>
      <c r="L717" s="340">
        <v>0</v>
      </c>
      <c r="M717" s="340">
        <v>0</v>
      </c>
      <c r="N717" s="340">
        <v>0</v>
      </c>
      <c r="O717" s="340">
        <v>0</v>
      </c>
      <c r="P717" s="144">
        <v>0</v>
      </c>
      <c r="Q717" s="341">
        <v>0</v>
      </c>
      <c r="R717" s="342">
        <v>0</v>
      </c>
      <c r="S717" s="340">
        <v>0</v>
      </c>
      <c r="T717" s="340">
        <v>0</v>
      </c>
      <c r="U717" s="340">
        <v>0</v>
      </c>
      <c r="V717" s="340">
        <v>0</v>
      </c>
      <c r="W717" s="340">
        <v>0</v>
      </c>
      <c r="X717" s="343">
        <v>0</v>
      </c>
      <c r="Y717" s="344">
        <f t="shared" si="61"/>
        <v>0</v>
      </c>
      <c r="Z717" s="12">
        <f t="shared" si="61"/>
        <v>0</v>
      </c>
      <c r="AA717" s="12">
        <f t="shared" si="61"/>
        <v>0</v>
      </c>
      <c r="AB717" s="12">
        <f t="shared" si="61"/>
        <v>0</v>
      </c>
      <c r="AC717" s="12">
        <f t="shared" si="61"/>
        <v>0</v>
      </c>
      <c r="AD717" s="15">
        <f t="shared" si="61"/>
        <v>0</v>
      </c>
      <c r="AE717" s="12">
        <f t="shared" si="61"/>
        <v>0</v>
      </c>
      <c r="AF717" s="12">
        <f t="shared" si="62"/>
        <v>0</v>
      </c>
      <c r="AG717" s="12">
        <f t="shared" si="62"/>
        <v>0</v>
      </c>
      <c r="AH717" s="12">
        <f t="shared" si="62"/>
        <v>0</v>
      </c>
      <c r="AI717" s="12">
        <f t="shared" si="62"/>
        <v>0</v>
      </c>
      <c r="AJ717" s="12">
        <f t="shared" si="62"/>
        <v>0</v>
      </c>
      <c r="AK717" s="15">
        <f t="shared" si="62"/>
        <v>0</v>
      </c>
      <c r="AL717" s="343">
        <f t="shared" si="62"/>
        <v>0</v>
      </c>
    </row>
    <row r="718" spans="1:38" s="185" customFormat="1" ht="12.75" customHeight="1" x14ac:dyDescent="0.25">
      <c r="A718" s="348">
        <v>1641</v>
      </c>
      <c r="B718" s="338">
        <v>710</v>
      </c>
      <c r="C718" s="239" t="s">
        <v>1817</v>
      </c>
      <c r="D718" s="247">
        <v>49</v>
      </c>
      <c r="E718" s="138">
        <v>0</v>
      </c>
      <c r="F718" s="138">
        <v>0</v>
      </c>
      <c r="G718" s="138">
        <v>0</v>
      </c>
      <c r="H718" s="138">
        <v>0</v>
      </c>
      <c r="I718" s="138">
        <v>49</v>
      </c>
      <c r="J718" s="339">
        <v>0</v>
      </c>
      <c r="K718" s="339">
        <v>49</v>
      </c>
      <c r="L718" s="340">
        <v>0</v>
      </c>
      <c r="M718" s="340">
        <v>0</v>
      </c>
      <c r="N718" s="340">
        <v>0</v>
      </c>
      <c r="O718" s="340">
        <v>0</v>
      </c>
      <c r="P718" s="144">
        <v>49</v>
      </c>
      <c r="Q718" s="341">
        <v>0</v>
      </c>
      <c r="R718" s="342">
        <v>0</v>
      </c>
      <c r="S718" s="340">
        <v>0</v>
      </c>
      <c r="T718" s="340">
        <v>0</v>
      </c>
      <c r="U718" s="340">
        <v>0</v>
      </c>
      <c r="V718" s="340">
        <v>0</v>
      </c>
      <c r="W718" s="340">
        <v>0</v>
      </c>
      <c r="X718" s="343">
        <v>0</v>
      </c>
      <c r="Y718" s="344">
        <f t="shared" si="61"/>
        <v>-49</v>
      </c>
      <c r="Z718" s="12">
        <f t="shared" si="61"/>
        <v>0</v>
      </c>
      <c r="AA718" s="12">
        <f t="shared" si="61"/>
        <v>0</v>
      </c>
      <c r="AB718" s="12">
        <f t="shared" si="61"/>
        <v>0</v>
      </c>
      <c r="AC718" s="12">
        <f t="shared" si="61"/>
        <v>0</v>
      </c>
      <c r="AD718" s="15">
        <f t="shared" si="61"/>
        <v>-49</v>
      </c>
      <c r="AE718" s="12">
        <f t="shared" si="61"/>
        <v>0</v>
      </c>
      <c r="AF718" s="12">
        <f t="shared" si="62"/>
        <v>0</v>
      </c>
      <c r="AG718" s="12">
        <f t="shared" si="62"/>
        <v>0</v>
      </c>
      <c r="AH718" s="12">
        <f t="shared" si="62"/>
        <v>0</v>
      </c>
      <c r="AI718" s="12">
        <f t="shared" si="62"/>
        <v>0</v>
      </c>
      <c r="AJ718" s="12">
        <f t="shared" si="62"/>
        <v>0</v>
      </c>
      <c r="AK718" s="15">
        <f t="shared" si="62"/>
        <v>0</v>
      </c>
      <c r="AL718" s="343">
        <f t="shared" si="62"/>
        <v>0</v>
      </c>
    </row>
    <row r="719" spans="1:38" s="185" customFormat="1" ht="12.75" customHeight="1" x14ac:dyDescent="0.25">
      <c r="A719" s="348">
        <v>1642</v>
      </c>
      <c r="B719" s="338">
        <v>711</v>
      </c>
      <c r="C719" s="239" t="s">
        <v>1838</v>
      </c>
      <c r="D719" s="247">
        <v>0</v>
      </c>
      <c r="E719" s="138">
        <v>0</v>
      </c>
      <c r="F719" s="138">
        <v>0</v>
      </c>
      <c r="G719" s="138">
        <v>0</v>
      </c>
      <c r="H719" s="138">
        <v>0</v>
      </c>
      <c r="I719" s="138">
        <v>0</v>
      </c>
      <c r="J719" s="339">
        <v>0</v>
      </c>
      <c r="K719" s="339">
        <v>0</v>
      </c>
      <c r="L719" s="340">
        <v>0</v>
      </c>
      <c r="M719" s="340">
        <v>0</v>
      </c>
      <c r="N719" s="340">
        <v>0</v>
      </c>
      <c r="O719" s="340">
        <v>0</v>
      </c>
      <c r="P719" s="144">
        <v>0</v>
      </c>
      <c r="Q719" s="341">
        <v>0</v>
      </c>
      <c r="R719" s="342">
        <v>0</v>
      </c>
      <c r="S719" s="340">
        <v>0</v>
      </c>
      <c r="T719" s="340">
        <v>0</v>
      </c>
      <c r="U719" s="340">
        <v>0</v>
      </c>
      <c r="V719" s="340">
        <v>0</v>
      </c>
      <c r="W719" s="340">
        <v>0</v>
      </c>
      <c r="X719" s="343">
        <v>0</v>
      </c>
      <c r="Y719" s="344">
        <f t="shared" si="61"/>
        <v>0</v>
      </c>
      <c r="Z719" s="12">
        <f t="shared" si="61"/>
        <v>0</v>
      </c>
      <c r="AA719" s="12">
        <f t="shared" si="61"/>
        <v>0</v>
      </c>
      <c r="AB719" s="12">
        <f t="shared" si="61"/>
        <v>0</v>
      </c>
      <c r="AC719" s="12">
        <f t="shared" si="61"/>
        <v>0</v>
      </c>
      <c r="AD719" s="15">
        <f t="shared" si="61"/>
        <v>0</v>
      </c>
      <c r="AE719" s="12">
        <f t="shared" si="61"/>
        <v>0</v>
      </c>
      <c r="AF719" s="12">
        <f t="shared" si="62"/>
        <v>0</v>
      </c>
      <c r="AG719" s="12">
        <f t="shared" si="62"/>
        <v>0</v>
      </c>
      <c r="AH719" s="12">
        <f t="shared" si="62"/>
        <v>0</v>
      </c>
      <c r="AI719" s="12">
        <f t="shared" si="62"/>
        <v>0</v>
      </c>
      <c r="AJ719" s="12">
        <f t="shared" si="62"/>
        <v>0</v>
      </c>
      <c r="AK719" s="15">
        <f t="shared" si="62"/>
        <v>0</v>
      </c>
      <c r="AL719" s="343">
        <f t="shared" si="62"/>
        <v>0</v>
      </c>
    </row>
    <row r="720" spans="1:38" s="185" customFormat="1" ht="12.75" customHeight="1" x14ac:dyDescent="0.25">
      <c r="A720" s="348">
        <v>1643</v>
      </c>
      <c r="B720" s="338">
        <v>712</v>
      </c>
      <c r="C720" s="239" t="s">
        <v>1839</v>
      </c>
      <c r="D720" s="247">
        <v>0</v>
      </c>
      <c r="E720" s="138">
        <v>0</v>
      </c>
      <c r="F720" s="138">
        <v>0</v>
      </c>
      <c r="G720" s="138">
        <v>0</v>
      </c>
      <c r="H720" s="138">
        <v>0</v>
      </c>
      <c r="I720" s="138">
        <v>0</v>
      </c>
      <c r="J720" s="339">
        <v>0</v>
      </c>
      <c r="K720" s="339">
        <v>0</v>
      </c>
      <c r="L720" s="340">
        <v>0</v>
      </c>
      <c r="M720" s="340">
        <v>0</v>
      </c>
      <c r="N720" s="340">
        <v>0</v>
      </c>
      <c r="O720" s="340">
        <v>0</v>
      </c>
      <c r="P720" s="144">
        <v>0</v>
      </c>
      <c r="Q720" s="341">
        <v>0</v>
      </c>
      <c r="R720" s="342">
        <v>0</v>
      </c>
      <c r="S720" s="340">
        <v>0</v>
      </c>
      <c r="T720" s="340">
        <v>0</v>
      </c>
      <c r="U720" s="340">
        <v>0</v>
      </c>
      <c r="V720" s="340">
        <v>0</v>
      </c>
      <c r="W720" s="340">
        <v>0</v>
      </c>
      <c r="X720" s="343">
        <v>0</v>
      </c>
      <c r="Y720" s="344">
        <f t="shared" si="61"/>
        <v>0</v>
      </c>
      <c r="Z720" s="12">
        <f t="shared" si="61"/>
        <v>0</v>
      </c>
      <c r="AA720" s="12">
        <f t="shared" si="61"/>
        <v>0</v>
      </c>
      <c r="AB720" s="12">
        <f t="shared" si="61"/>
        <v>0</v>
      </c>
      <c r="AC720" s="12">
        <f t="shared" si="61"/>
        <v>0</v>
      </c>
      <c r="AD720" s="15">
        <f t="shared" si="61"/>
        <v>0</v>
      </c>
      <c r="AE720" s="12">
        <f t="shared" si="61"/>
        <v>0</v>
      </c>
      <c r="AF720" s="12">
        <f t="shared" si="62"/>
        <v>0</v>
      </c>
      <c r="AG720" s="12">
        <f t="shared" si="62"/>
        <v>0</v>
      </c>
      <c r="AH720" s="12">
        <f t="shared" si="62"/>
        <v>0</v>
      </c>
      <c r="AI720" s="12">
        <f t="shared" si="62"/>
        <v>0</v>
      </c>
      <c r="AJ720" s="12">
        <f t="shared" si="62"/>
        <v>0</v>
      </c>
      <c r="AK720" s="15">
        <f t="shared" si="62"/>
        <v>0</v>
      </c>
      <c r="AL720" s="343">
        <f t="shared" si="62"/>
        <v>0</v>
      </c>
    </row>
    <row r="721" spans="1:38" s="185" customFormat="1" ht="12.75" customHeight="1" x14ac:dyDescent="0.25">
      <c r="A721" s="348">
        <v>1644</v>
      </c>
      <c r="B721" s="338">
        <v>713</v>
      </c>
      <c r="C721" s="239" t="s">
        <v>1840</v>
      </c>
      <c r="D721" s="247">
        <v>0</v>
      </c>
      <c r="E721" s="138">
        <v>0</v>
      </c>
      <c r="F721" s="138">
        <v>0</v>
      </c>
      <c r="G721" s="138">
        <v>0</v>
      </c>
      <c r="H721" s="138">
        <v>0</v>
      </c>
      <c r="I721" s="138">
        <v>0</v>
      </c>
      <c r="J721" s="339">
        <v>0</v>
      </c>
      <c r="K721" s="339">
        <v>0</v>
      </c>
      <c r="L721" s="340">
        <v>0</v>
      </c>
      <c r="M721" s="340">
        <v>0</v>
      </c>
      <c r="N721" s="340">
        <v>0</v>
      </c>
      <c r="O721" s="340">
        <v>0</v>
      </c>
      <c r="P721" s="144">
        <v>0</v>
      </c>
      <c r="Q721" s="341">
        <v>0</v>
      </c>
      <c r="R721" s="342">
        <v>0</v>
      </c>
      <c r="S721" s="340">
        <v>0</v>
      </c>
      <c r="T721" s="340">
        <v>0</v>
      </c>
      <c r="U721" s="340">
        <v>0</v>
      </c>
      <c r="V721" s="340">
        <v>0</v>
      </c>
      <c r="W721" s="340">
        <v>0</v>
      </c>
      <c r="X721" s="343">
        <v>0</v>
      </c>
      <c r="Y721" s="344">
        <f t="shared" si="61"/>
        <v>0</v>
      </c>
      <c r="Z721" s="12">
        <f t="shared" si="61"/>
        <v>0</v>
      </c>
      <c r="AA721" s="12">
        <f t="shared" si="61"/>
        <v>0</v>
      </c>
      <c r="AB721" s="12">
        <f t="shared" si="61"/>
        <v>0</v>
      </c>
      <c r="AC721" s="12">
        <f t="shared" si="61"/>
        <v>0</v>
      </c>
      <c r="AD721" s="15">
        <f t="shared" si="61"/>
        <v>0</v>
      </c>
      <c r="AE721" s="12">
        <f t="shared" si="61"/>
        <v>0</v>
      </c>
      <c r="AF721" s="12">
        <f t="shared" si="62"/>
        <v>0</v>
      </c>
      <c r="AG721" s="12">
        <f t="shared" si="62"/>
        <v>0</v>
      </c>
      <c r="AH721" s="12">
        <f t="shared" si="62"/>
        <v>0</v>
      </c>
      <c r="AI721" s="12">
        <f t="shared" si="62"/>
        <v>0</v>
      </c>
      <c r="AJ721" s="12">
        <f t="shared" si="62"/>
        <v>0</v>
      </c>
      <c r="AK721" s="15">
        <f t="shared" si="62"/>
        <v>0</v>
      </c>
      <c r="AL721" s="343">
        <f t="shared" si="62"/>
        <v>0</v>
      </c>
    </row>
    <row r="722" spans="1:38" s="185" customFormat="1" ht="12.75" customHeight="1" x14ac:dyDescent="0.25">
      <c r="A722" s="348">
        <v>1645</v>
      </c>
      <c r="B722" s="338">
        <v>714</v>
      </c>
      <c r="C722" s="239" t="s">
        <v>1841</v>
      </c>
      <c r="D722" s="247">
        <v>0</v>
      </c>
      <c r="E722" s="138">
        <v>0</v>
      </c>
      <c r="F722" s="138">
        <v>0</v>
      </c>
      <c r="G722" s="138">
        <v>0</v>
      </c>
      <c r="H722" s="138">
        <v>0</v>
      </c>
      <c r="I722" s="138">
        <v>0</v>
      </c>
      <c r="J722" s="339">
        <v>0</v>
      </c>
      <c r="K722" s="339">
        <v>0</v>
      </c>
      <c r="L722" s="340">
        <v>0</v>
      </c>
      <c r="M722" s="340">
        <v>0</v>
      </c>
      <c r="N722" s="340">
        <v>0</v>
      </c>
      <c r="O722" s="340">
        <v>0</v>
      </c>
      <c r="P722" s="144">
        <v>0</v>
      </c>
      <c r="Q722" s="341">
        <v>0</v>
      </c>
      <c r="R722" s="342">
        <v>0</v>
      </c>
      <c r="S722" s="340">
        <v>0</v>
      </c>
      <c r="T722" s="340">
        <v>0</v>
      </c>
      <c r="U722" s="340">
        <v>0</v>
      </c>
      <c r="V722" s="340">
        <v>0</v>
      </c>
      <c r="W722" s="340">
        <v>0</v>
      </c>
      <c r="X722" s="343">
        <v>0</v>
      </c>
      <c r="Y722" s="344">
        <f t="shared" si="61"/>
        <v>0</v>
      </c>
      <c r="Z722" s="12">
        <f t="shared" si="61"/>
        <v>0</v>
      </c>
      <c r="AA722" s="12">
        <f t="shared" si="61"/>
        <v>0</v>
      </c>
      <c r="AB722" s="12">
        <f t="shared" si="61"/>
        <v>0</v>
      </c>
      <c r="AC722" s="12">
        <f t="shared" si="61"/>
        <v>0</v>
      </c>
      <c r="AD722" s="15">
        <f t="shared" si="61"/>
        <v>0</v>
      </c>
      <c r="AE722" s="12">
        <f t="shared" si="61"/>
        <v>0</v>
      </c>
      <c r="AF722" s="12">
        <f t="shared" si="62"/>
        <v>0</v>
      </c>
      <c r="AG722" s="12">
        <f t="shared" si="62"/>
        <v>0</v>
      </c>
      <c r="AH722" s="12">
        <f t="shared" si="62"/>
        <v>0</v>
      </c>
      <c r="AI722" s="12">
        <f t="shared" si="62"/>
        <v>0</v>
      </c>
      <c r="AJ722" s="12">
        <f t="shared" si="62"/>
        <v>0</v>
      </c>
      <c r="AK722" s="15">
        <f t="shared" si="62"/>
        <v>0</v>
      </c>
      <c r="AL722" s="343">
        <f t="shared" si="62"/>
        <v>0</v>
      </c>
    </row>
    <row r="723" spans="1:38" s="185" customFormat="1" ht="12.75" customHeight="1" x14ac:dyDescent="0.25">
      <c r="A723" s="348">
        <v>1646</v>
      </c>
      <c r="B723" s="338">
        <v>715</v>
      </c>
      <c r="C723" s="239" t="s">
        <v>1842</v>
      </c>
      <c r="D723" s="247">
        <v>0</v>
      </c>
      <c r="E723" s="138">
        <v>0</v>
      </c>
      <c r="F723" s="138">
        <v>0</v>
      </c>
      <c r="G723" s="138">
        <v>0</v>
      </c>
      <c r="H723" s="138">
        <v>0</v>
      </c>
      <c r="I723" s="138">
        <v>0</v>
      </c>
      <c r="J723" s="339">
        <v>0</v>
      </c>
      <c r="K723" s="339">
        <v>0</v>
      </c>
      <c r="L723" s="340">
        <v>0</v>
      </c>
      <c r="M723" s="340">
        <v>0</v>
      </c>
      <c r="N723" s="340">
        <v>0</v>
      </c>
      <c r="O723" s="340">
        <v>0</v>
      </c>
      <c r="P723" s="144">
        <v>0</v>
      </c>
      <c r="Q723" s="341">
        <v>0</v>
      </c>
      <c r="R723" s="342">
        <v>0</v>
      </c>
      <c r="S723" s="340">
        <v>0</v>
      </c>
      <c r="T723" s="340">
        <v>0</v>
      </c>
      <c r="U723" s="340">
        <v>0</v>
      </c>
      <c r="V723" s="340">
        <v>0</v>
      </c>
      <c r="W723" s="340">
        <v>0</v>
      </c>
      <c r="X723" s="343">
        <v>0</v>
      </c>
      <c r="Y723" s="344">
        <f t="shared" si="61"/>
        <v>0</v>
      </c>
      <c r="Z723" s="12">
        <f t="shared" si="61"/>
        <v>0</v>
      </c>
      <c r="AA723" s="12">
        <f t="shared" si="61"/>
        <v>0</v>
      </c>
      <c r="AB723" s="12">
        <f t="shared" si="61"/>
        <v>0</v>
      </c>
      <c r="AC723" s="12">
        <f t="shared" si="61"/>
        <v>0</v>
      </c>
      <c r="AD723" s="15">
        <f t="shared" si="61"/>
        <v>0</v>
      </c>
      <c r="AE723" s="12">
        <f t="shared" si="61"/>
        <v>0</v>
      </c>
      <c r="AF723" s="12">
        <f t="shared" si="62"/>
        <v>0</v>
      </c>
      <c r="AG723" s="12">
        <f t="shared" si="62"/>
        <v>0</v>
      </c>
      <c r="AH723" s="12">
        <f t="shared" si="62"/>
        <v>0</v>
      </c>
      <c r="AI723" s="12">
        <f t="shared" si="62"/>
        <v>0</v>
      </c>
      <c r="AJ723" s="12">
        <f t="shared" si="62"/>
        <v>0</v>
      </c>
      <c r="AK723" s="15">
        <f t="shared" si="62"/>
        <v>0</v>
      </c>
      <c r="AL723" s="343">
        <f t="shared" si="62"/>
        <v>0</v>
      </c>
    </row>
    <row r="724" spans="1:38" s="185" customFormat="1" ht="12.75" customHeight="1" x14ac:dyDescent="0.25">
      <c r="A724" s="348">
        <v>1647</v>
      </c>
      <c r="B724" s="338">
        <v>716</v>
      </c>
      <c r="C724" s="239" t="s">
        <v>1843</v>
      </c>
      <c r="D724" s="247">
        <v>0</v>
      </c>
      <c r="E724" s="138">
        <v>0</v>
      </c>
      <c r="F724" s="138">
        <v>0</v>
      </c>
      <c r="G724" s="138">
        <v>0</v>
      </c>
      <c r="H724" s="138">
        <v>0</v>
      </c>
      <c r="I724" s="138">
        <v>0</v>
      </c>
      <c r="J724" s="339">
        <v>0</v>
      </c>
      <c r="K724" s="339">
        <v>0</v>
      </c>
      <c r="L724" s="340">
        <v>0</v>
      </c>
      <c r="M724" s="340">
        <v>0</v>
      </c>
      <c r="N724" s="340">
        <v>0</v>
      </c>
      <c r="O724" s="340">
        <v>0</v>
      </c>
      <c r="P724" s="144">
        <v>0</v>
      </c>
      <c r="Q724" s="341">
        <v>0</v>
      </c>
      <c r="R724" s="342">
        <v>0</v>
      </c>
      <c r="S724" s="340">
        <v>0</v>
      </c>
      <c r="T724" s="340">
        <v>0</v>
      </c>
      <c r="U724" s="340">
        <v>0</v>
      </c>
      <c r="V724" s="340">
        <v>0</v>
      </c>
      <c r="W724" s="340">
        <v>0</v>
      </c>
      <c r="X724" s="343">
        <v>0</v>
      </c>
      <c r="Y724" s="344">
        <f t="shared" si="61"/>
        <v>0</v>
      </c>
      <c r="Z724" s="12">
        <f t="shared" si="61"/>
        <v>0</v>
      </c>
      <c r="AA724" s="12">
        <f t="shared" si="61"/>
        <v>0</v>
      </c>
      <c r="AB724" s="12">
        <f t="shared" si="61"/>
        <v>0</v>
      </c>
      <c r="AC724" s="12">
        <f t="shared" si="61"/>
        <v>0</v>
      </c>
      <c r="AD724" s="15">
        <f t="shared" si="61"/>
        <v>0</v>
      </c>
      <c r="AE724" s="12">
        <f t="shared" si="61"/>
        <v>0</v>
      </c>
      <c r="AF724" s="12">
        <f t="shared" si="62"/>
        <v>0</v>
      </c>
      <c r="AG724" s="12">
        <f t="shared" si="62"/>
        <v>0</v>
      </c>
      <c r="AH724" s="12">
        <f t="shared" si="62"/>
        <v>0</v>
      </c>
      <c r="AI724" s="12">
        <f t="shared" si="62"/>
        <v>0</v>
      </c>
      <c r="AJ724" s="12">
        <f t="shared" si="62"/>
        <v>0</v>
      </c>
      <c r="AK724" s="15">
        <f t="shared" si="62"/>
        <v>0</v>
      </c>
      <c r="AL724" s="343">
        <f t="shared" si="62"/>
        <v>0</v>
      </c>
    </row>
    <row r="725" spans="1:38" s="185" customFormat="1" ht="12.75" customHeight="1" x14ac:dyDescent="0.25">
      <c r="A725" s="348">
        <v>1648</v>
      </c>
      <c r="B725" s="338">
        <v>717</v>
      </c>
      <c r="C725" s="239" t="s">
        <v>1844</v>
      </c>
      <c r="D725" s="247">
        <v>0</v>
      </c>
      <c r="E725" s="138">
        <v>0</v>
      </c>
      <c r="F725" s="138">
        <v>0</v>
      </c>
      <c r="G725" s="138">
        <v>0</v>
      </c>
      <c r="H725" s="138">
        <v>0</v>
      </c>
      <c r="I725" s="138">
        <v>0</v>
      </c>
      <c r="J725" s="339">
        <v>0</v>
      </c>
      <c r="K725" s="339">
        <v>0</v>
      </c>
      <c r="L725" s="340">
        <v>0</v>
      </c>
      <c r="M725" s="340">
        <v>0</v>
      </c>
      <c r="N725" s="340">
        <v>0</v>
      </c>
      <c r="O725" s="340">
        <v>0</v>
      </c>
      <c r="P725" s="144">
        <v>0</v>
      </c>
      <c r="Q725" s="341">
        <v>0</v>
      </c>
      <c r="R725" s="342">
        <v>0</v>
      </c>
      <c r="S725" s="340">
        <v>0</v>
      </c>
      <c r="T725" s="340">
        <v>0</v>
      </c>
      <c r="U725" s="340">
        <v>0</v>
      </c>
      <c r="V725" s="340">
        <v>0</v>
      </c>
      <c r="W725" s="340">
        <v>0</v>
      </c>
      <c r="X725" s="343">
        <v>0</v>
      </c>
      <c r="Y725" s="344">
        <f t="shared" si="61"/>
        <v>0</v>
      </c>
      <c r="Z725" s="12">
        <f t="shared" si="61"/>
        <v>0</v>
      </c>
      <c r="AA725" s="12">
        <f t="shared" si="61"/>
        <v>0</v>
      </c>
      <c r="AB725" s="12">
        <f t="shared" si="61"/>
        <v>0</v>
      </c>
      <c r="AC725" s="12">
        <f t="shared" si="61"/>
        <v>0</v>
      </c>
      <c r="AD725" s="15">
        <f t="shared" si="61"/>
        <v>0</v>
      </c>
      <c r="AE725" s="12">
        <f t="shared" si="61"/>
        <v>0</v>
      </c>
      <c r="AF725" s="12">
        <f t="shared" si="62"/>
        <v>0</v>
      </c>
      <c r="AG725" s="12">
        <f t="shared" si="62"/>
        <v>0</v>
      </c>
      <c r="AH725" s="12">
        <f t="shared" si="62"/>
        <v>0</v>
      </c>
      <c r="AI725" s="12">
        <f t="shared" si="62"/>
        <v>0</v>
      </c>
      <c r="AJ725" s="12">
        <f t="shared" si="62"/>
        <v>0</v>
      </c>
      <c r="AK725" s="15">
        <f t="shared" si="62"/>
        <v>0</v>
      </c>
      <c r="AL725" s="343">
        <f t="shared" si="62"/>
        <v>0</v>
      </c>
    </row>
    <row r="726" spans="1:38" s="185" customFormat="1" ht="12.75" customHeight="1" x14ac:dyDescent="0.25">
      <c r="A726" s="348">
        <v>1649</v>
      </c>
      <c r="B726" s="338">
        <v>718</v>
      </c>
      <c r="C726" s="239" t="s">
        <v>1845</v>
      </c>
      <c r="D726" s="247">
        <v>0</v>
      </c>
      <c r="E726" s="138">
        <v>0</v>
      </c>
      <c r="F726" s="138">
        <v>0</v>
      </c>
      <c r="G726" s="138">
        <v>0</v>
      </c>
      <c r="H726" s="138">
        <v>0</v>
      </c>
      <c r="I726" s="138">
        <v>0</v>
      </c>
      <c r="J726" s="339">
        <v>0</v>
      </c>
      <c r="K726" s="339">
        <v>0</v>
      </c>
      <c r="L726" s="340">
        <v>0</v>
      </c>
      <c r="M726" s="340">
        <v>0</v>
      </c>
      <c r="N726" s="340">
        <v>0</v>
      </c>
      <c r="O726" s="340">
        <v>0</v>
      </c>
      <c r="P726" s="144">
        <v>0</v>
      </c>
      <c r="Q726" s="341">
        <v>0</v>
      </c>
      <c r="R726" s="342">
        <v>0</v>
      </c>
      <c r="S726" s="340">
        <v>0</v>
      </c>
      <c r="T726" s="340">
        <v>0</v>
      </c>
      <c r="U726" s="340">
        <v>0</v>
      </c>
      <c r="V726" s="340">
        <v>0</v>
      </c>
      <c r="W726" s="340">
        <v>0</v>
      </c>
      <c r="X726" s="343">
        <v>0</v>
      </c>
      <c r="Y726" s="344">
        <f t="shared" si="61"/>
        <v>0</v>
      </c>
      <c r="Z726" s="12">
        <f t="shared" ref="Z726:AE767" si="63">S726-L726</f>
        <v>0</v>
      </c>
      <c r="AA726" s="12">
        <f t="shared" si="63"/>
        <v>0</v>
      </c>
      <c r="AB726" s="12">
        <f t="shared" si="63"/>
        <v>0</v>
      </c>
      <c r="AC726" s="12">
        <f t="shared" si="63"/>
        <v>0</v>
      </c>
      <c r="AD726" s="15">
        <f t="shared" si="63"/>
        <v>0</v>
      </c>
      <c r="AE726" s="12">
        <f t="shared" si="63"/>
        <v>0</v>
      </c>
      <c r="AF726" s="12">
        <f t="shared" si="62"/>
        <v>0</v>
      </c>
      <c r="AG726" s="12">
        <f t="shared" si="62"/>
        <v>0</v>
      </c>
      <c r="AH726" s="12">
        <f t="shared" si="62"/>
        <v>0</v>
      </c>
      <c r="AI726" s="12">
        <f t="shared" si="62"/>
        <v>0</v>
      </c>
      <c r="AJ726" s="12">
        <f t="shared" si="62"/>
        <v>0</v>
      </c>
      <c r="AK726" s="15">
        <f t="shared" si="62"/>
        <v>0</v>
      </c>
      <c r="AL726" s="343">
        <f t="shared" si="62"/>
        <v>0</v>
      </c>
    </row>
    <row r="727" spans="1:38" s="185" customFormat="1" ht="12.75" customHeight="1" x14ac:dyDescent="0.25">
      <c r="A727" s="348">
        <v>1650</v>
      </c>
      <c r="B727" s="338">
        <v>719</v>
      </c>
      <c r="C727" s="239" t="s">
        <v>1790</v>
      </c>
      <c r="D727" s="247">
        <v>48.9</v>
      </c>
      <c r="E727" s="138">
        <v>0</v>
      </c>
      <c r="F727" s="138">
        <v>0</v>
      </c>
      <c r="G727" s="138">
        <v>0</v>
      </c>
      <c r="H727" s="138">
        <v>0</v>
      </c>
      <c r="I727" s="138">
        <v>48.9</v>
      </c>
      <c r="J727" s="339">
        <v>0</v>
      </c>
      <c r="K727" s="339">
        <v>48.9</v>
      </c>
      <c r="L727" s="340">
        <v>0</v>
      </c>
      <c r="M727" s="340">
        <v>0</v>
      </c>
      <c r="N727" s="340">
        <v>0</v>
      </c>
      <c r="O727" s="340">
        <v>0</v>
      </c>
      <c r="P727" s="144">
        <v>48.9</v>
      </c>
      <c r="Q727" s="341">
        <v>0</v>
      </c>
      <c r="R727" s="342">
        <v>0</v>
      </c>
      <c r="S727" s="340">
        <v>0</v>
      </c>
      <c r="T727" s="340">
        <v>0</v>
      </c>
      <c r="U727" s="340">
        <v>0</v>
      </c>
      <c r="V727" s="340">
        <v>0</v>
      </c>
      <c r="W727" s="340">
        <v>0</v>
      </c>
      <c r="X727" s="343">
        <v>0</v>
      </c>
      <c r="Y727" s="344">
        <f t="shared" ref="Y727:AE790" si="64">R727-K727</f>
        <v>-48.9</v>
      </c>
      <c r="Z727" s="12">
        <f t="shared" si="63"/>
        <v>0</v>
      </c>
      <c r="AA727" s="12">
        <f t="shared" si="63"/>
        <v>0</v>
      </c>
      <c r="AB727" s="12">
        <f t="shared" si="63"/>
        <v>0</v>
      </c>
      <c r="AC727" s="12">
        <f t="shared" si="63"/>
        <v>0</v>
      </c>
      <c r="AD727" s="15">
        <f t="shared" si="63"/>
        <v>-48.9</v>
      </c>
      <c r="AE727" s="12">
        <f t="shared" si="63"/>
        <v>0</v>
      </c>
      <c r="AF727" s="12">
        <f t="shared" si="62"/>
        <v>0</v>
      </c>
      <c r="AG727" s="12">
        <f t="shared" si="62"/>
        <v>0</v>
      </c>
      <c r="AH727" s="12">
        <f t="shared" si="62"/>
        <v>0</v>
      </c>
      <c r="AI727" s="12">
        <f t="shared" si="62"/>
        <v>0</v>
      </c>
      <c r="AJ727" s="12">
        <f t="shared" si="62"/>
        <v>0</v>
      </c>
      <c r="AK727" s="15">
        <f t="shared" si="62"/>
        <v>0</v>
      </c>
      <c r="AL727" s="343">
        <f t="shared" si="62"/>
        <v>0</v>
      </c>
    </row>
    <row r="728" spans="1:38" s="185" customFormat="1" ht="12.75" customHeight="1" x14ac:dyDescent="0.25">
      <c r="A728" s="348">
        <v>1652</v>
      </c>
      <c r="B728" s="338">
        <v>720</v>
      </c>
      <c r="C728" s="239" t="s">
        <v>1846</v>
      </c>
      <c r="D728" s="247">
        <v>0</v>
      </c>
      <c r="E728" s="138">
        <v>0</v>
      </c>
      <c r="F728" s="138">
        <v>0</v>
      </c>
      <c r="G728" s="138">
        <v>0</v>
      </c>
      <c r="H728" s="138">
        <v>0</v>
      </c>
      <c r="I728" s="138">
        <v>0</v>
      </c>
      <c r="J728" s="339">
        <v>0</v>
      </c>
      <c r="K728" s="339">
        <v>0</v>
      </c>
      <c r="L728" s="340">
        <v>0</v>
      </c>
      <c r="M728" s="340">
        <v>0</v>
      </c>
      <c r="N728" s="340">
        <v>0</v>
      </c>
      <c r="O728" s="340">
        <v>0</v>
      </c>
      <c r="P728" s="144">
        <v>0</v>
      </c>
      <c r="Q728" s="341">
        <v>0</v>
      </c>
      <c r="R728" s="342">
        <v>0</v>
      </c>
      <c r="S728" s="340">
        <v>0</v>
      </c>
      <c r="T728" s="340">
        <v>0</v>
      </c>
      <c r="U728" s="340">
        <v>0</v>
      </c>
      <c r="V728" s="340">
        <v>0</v>
      </c>
      <c r="W728" s="340">
        <v>0</v>
      </c>
      <c r="X728" s="343">
        <v>0</v>
      </c>
      <c r="Y728" s="344">
        <f t="shared" si="64"/>
        <v>0</v>
      </c>
      <c r="Z728" s="12">
        <f t="shared" si="63"/>
        <v>0</v>
      </c>
      <c r="AA728" s="12">
        <f t="shared" si="63"/>
        <v>0</v>
      </c>
      <c r="AB728" s="12">
        <f t="shared" si="63"/>
        <v>0</v>
      </c>
      <c r="AC728" s="12">
        <f t="shared" si="63"/>
        <v>0</v>
      </c>
      <c r="AD728" s="15">
        <f t="shared" si="63"/>
        <v>0</v>
      </c>
      <c r="AE728" s="12">
        <f t="shared" si="63"/>
        <v>0</v>
      </c>
      <c r="AF728" s="12">
        <f t="shared" si="62"/>
        <v>0</v>
      </c>
      <c r="AG728" s="12">
        <f t="shared" si="62"/>
        <v>0</v>
      </c>
      <c r="AH728" s="12">
        <f t="shared" si="62"/>
        <v>0</v>
      </c>
      <c r="AI728" s="12">
        <f t="shared" si="62"/>
        <v>0</v>
      </c>
      <c r="AJ728" s="12">
        <f t="shared" si="62"/>
        <v>0</v>
      </c>
      <c r="AK728" s="15">
        <f t="shared" si="62"/>
        <v>0</v>
      </c>
      <c r="AL728" s="343">
        <f t="shared" si="62"/>
        <v>0</v>
      </c>
    </row>
    <row r="729" spans="1:38" s="185" customFormat="1" ht="12.75" customHeight="1" x14ac:dyDescent="0.25">
      <c r="A729" s="348">
        <v>1651</v>
      </c>
      <c r="B729" s="338">
        <v>721</v>
      </c>
      <c r="C729" s="239" t="s">
        <v>1847</v>
      </c>
      <c r="D729" s="247">
        <v>0</v>
      </c>
      <c r="E729" s="138">
        <v>0</v>
      </c>
      <c r="F729" s="138">
        <v>0</v>
      </c>
      <c r="G729" s="138">
        <v>0</v>
      </c>
      <c r="H729" s="138">
        <v>0</v>
      </c>
      <c r="I729" s="138">
        <v>0</v>
      </c>
      <c r="J729" s="339">
        <v>0</v>
      </c>
      <c r="K729" s="339">
        <v>0</v>
      </c>
      <c r="L729" s="340">
        <v>0</v>
      </c>
      <c r="M729" s="340">
        <v>0</v>
      </c>
      <c r="N729" s="340">
        <v>0</v>
      </c>
      <c r="O729" s="340">
        <v>0</v>
      </c>
      <c r="P729" s="144">
        <v>0</v>
      </c>
      <c r="Q729" s="341">
        <v>0</v>
      </c>
      <c r="R729" s="342">
        <v>0</v>
      </c>
      <c r="S729" s="340">
        <v>0</v>
      </c>
      <c r="T729" s="340">
        <v>0</v>
      </c>
      <c r="U729" s="340">
        <v>0</v>
      </c>
      <c r="V729" s="340">
        <v>0</v>
      </c>
      <c r="W729" s="340">
        <v>0</v>
      </c>
      <c r="X729" s="343">
        <v>0</v>
      </c>
      <c r="Y729" s="344">
        <f t="shared" si="64"/>
        <v>0</v>
      </c>
      <c r="Z729" s="12">
        <f t="shared" si="63"/>
        <v>0</v>
      </c>
      <c r="AA729" s="12">
        <f t="shared" si="63"/>
        <v>0</v>
      </c>
      <c r="AB729" s="12">
        <f t="shared" si="63"/>
        <v>0</v>
      </c>
      <c r="AC729" s="12">
        <f t="shared" si="63"/>
        <v>0</v>
      </c>
      <c r="AD729" s="15">
        <f t="shared" si="63"/>
        <v>0</v>
      </c>
      <c r="AE729" s="12">
        <f t="shared" si="63"/>
        <v>0</v>
      </c>
      <c r="AF729" s="12">
        <f t="shared" si="62"/>
        <v>0</v>
      </c>
      <c r="AG729" s="12">
        <f t="shared" si="62"/>
        <v>0</v>
      </c>
      <c r="AH729" s="12">
        <f t="shared" si="62"/>
        <v>0</v>
      </c>
      <c r="AI729" s="12">
        <f t="shared" si="62"/>
        <v>0</v>
      </c>
      <c r="AJ729" s="12">
        <f t="shared" si="62"/>
        <v>0</v>
      </c>
      <c r="AK729" s="15">
        <f t="shared" si="62"/>
        <v>0</v>
      </c>
      <c r="AL729" s="343">
        <f t="shared" si="62"/>
        <v>0</v>
      </c>
    </row>
    <row r="730" spans="1:38" s="185" customFormat="1" ht="12.75" customHeight="1" x14ac:dyDescent="0.25">
      <c r="A730" s="348">
        <v>1653</v>
      </c>
      <c r="B730" s="338">
        <v>722</v>
      </c>
      <c r="C730" s="239" t="s">
        <v>1848</v>
      </c>
      <c r="D730" s="247">
        <v>0</v>
      </c>
      <c r="E730" s="138">
        <v>0</v>
      </c>
      <c r="F730" s="138">
        <v>0</v>
      </c>
      <c r="G730" s="138">
        <v>0</v>
      </c>
      <c r="H730" s="138">
        <v>0</v>
      </c>
      <c r="I730" s="138">
        <v>0</v>
      </c>
      <c r="J730" s="339">
        <v>0</v>
      </c>
      <c r="K730" s="339">
        <v>0</v>
      </c>
      <c r="L730" s="340">
        <v>0</v>
      </c>
      <c r="M730" s="340">
        <v>0</v>
      </c>
      <c r="N730" s="340">
        <v>0</v>
      </c>
      <c r="O730" s="340">
        <v>0</v>
      </c>
      <c r="P730" s="144">
        <v>0</v>
      </c>
      <c r="Q730" s="341">
        <v>0</v>
      </c>
      <c r="R730" s="342">
        <v>0</v>
      </c>
      <c r="S730" s="340">
        <v>0</v>
      </c>
      <c r="T730" s="340">
        <v>0</v>
      </c>
      <c r="U730" s="340">
        <v>0</v>
      </c>
      <c r="V730" s="340">
        <v>0</v>
      </c>
      <c r="W730" s="340">
        <v>0</v>
      </c>
      <c r="X730" s="343">
        <v>0</v>
      </c>
      <c r="Y730" s="344">
        <f t="shared" si="64"/>
        <v>0</v>
      </c>
      <c r="Z730" s="12">
        <f t="shared" si="63"/>
        <v>0</v>
      </c>
      <c r="AA730" s="12">
        <f t="shared" si="63"/>
        <v>0</v>
      </c>
      <c r="AB730" s="12">
        <f t="shared" si="63"/>
        <v>0</v>
      </c>
      <c r="AC730" s="12">
        <f t="shared" si="63"/>
        <v>0</v>
      </c>
      <c r="AD730" s="15">
        <f t="shared" si="63"/>
        <v>0</v>
      </c>
      <c r="AE730" s="12">
        <f t="shared" si="63"/>
        <v>0</v>
      </c>
      <c r="AF730" s="12">
        <f t="shared" si="62"/>
        <v>0</v>
      </c>
      <c r="AG730" s="12">
        <f t="shared" si="62"/>
        <v>0</v>
      </c>
      <c r="AH730" s="12">
        <f t="shared" si="62"/>
        <v>0</v>
      </c>
      <c r="AI730" s="12">
        <f t="shared" si="62"/>
        <v>0</v>
      </c>
      <c r="AJ730" s="12">
        <f t="shared" si="62"/>
        <v>0</v>
      </c>
      <c r="AK730" s="15">
        <f t="shared" si="62"/>
        <v>0</v>
      </c>
      <c r="AL730" s="343">
        <f t="shared" si="62"/>
        <v>0</v>
      </c>
    </row>
    <row r="731" spans="1:38" s="185" customFormat="1" ht="12.75" customHeight="1" x14ac:dyDescent="0.25">
      <c r="A731" s="348">
        <v>1654</v>
      </c>
      <c r="B731" s="338">
        <v>723</v>
      </c>
      <c r="C731" s="239" t="s">
        <v>1849</v>
      </c>
      <c r="D731" s="247">
        <v>0</v>
      </c>
      <c r="E731" s="138">
        <v>0</v>
      </c>
      <c r="F731" s="138">
        <v>0</v>
      </c>
      <c r="G731" s="138">
        <v>0</v>
      </c>
      <c r="H731" s="138">
        <v>0</v>
      </c>
      <c r="I731" s="138">
        <v>0</v>
      </c>
      <c r="J731" s="339">
        <v>0</v>
      </c>
      <c r="K731" s="339">
        <v>0</v>
      </c>
      <c r="L731" s="340">
        <v>0</v>
      </c>
      <c r="M731" s="340">
        <v>0</v>
      </c>
      <c r="N731" s="340">
        <v>0</v>
      </c>
      <c r="O731" s="340">
        <v>0</v>
      </c>
      <c r="P731" s="144">
        <v>0</v>
      </c>
      <c r="Q731" s="341">
        <v>0</v>
      </c>
      <c r="R731" s="342">
        <v>0</v>
      </c>
      <c r="S731" s="340">
        <v>0</v>
      </c>
      <c r="T731" s="340">
        <v>0</v>
      </c>
      <c r="U731" s="340">
        <v>0</v>
      </c>
      <c r="V731" s="340">
        <v>0</v>
      </c>
      <c r="W731" s="340">
        <v>0</v>
      </c>
      <c r="X731" s="343">
        <v>0</v>
      </c>
      <c r="Y731" s="344">
        <f t="shared" si="64"/>
        <v>0</v>
      </c>
      <c r="Z731" s="12">
        <f t="shared" si="63"/>
        <v>0</v>
      </c>
      <c r="AA731" s="12">
        <f t="shared" si="63"/>
        <v>0</v>
      </c>
      <c r="AB731" s="12">
        <f t="shared" si="63"/>
        <v>0</v>
      </c>
      <c r="AC731" s="12">
        <f t="shared" si="63"/>
        <v>0</v>
      </c>
      <c r="AD731" s="15">
        <f t="shared" si="63"/>
        <v>0</v>
      </c>
      <c r="AE731" s="12">
        <f t="shared" si="63"/>
        <v>0</v>
      </c>
      <c r="AF731" s="12">
        <f t="shared" si="62"/>
        <v>0</v>
      </c>
      <c r="AG731" s="12">
        <f t="shared" si="62"/>
        <v>0</v>
      </c>
      <c r="AH731" s="12">
        <f t="shared" si="62"/>
        <v>0</v>
      </c>
      <c r="AI731" s="12">
        <f t="shared" si="62"/>
        <v>0</v>
      </c>
      <c r="AJ731" s="12">
        <f t="shared" si="62"/>
        <v>0</v>
      </c>
      <c r="AK731" s="15">
        <f t="shared" si="62"/>
        <v>0</v>
      </c>
      <c r="AL731" s="343">
        <f t="shared" si="62"/>
        <v>0</v>
      </c>
    </row>
    <row r="732" spans="1:38" s="185" customFormat="1" ht="12.75" customHeight="1" x14ac:dyDescent="0.25">
      <c r="A732" s="348">
        <v>1655</v>
      </c>
      <c r="B732" s="338">
        <v>724</v>
      </c>
      <c r="C732" s="239" t="s">
        <v>1850</v>
      </c>
      <c r="D732" s="247">
        <v>0</v>
      </c>
      <c r="E732" s="138">
        <v>0</v>
      </c>
      <c r="F732" s="138">
        <v>0</v>
      </c>
      <c r="G732" s="138">
        <v>0</v>
      </c>
      <c r="H732" s="138">
        <v>0</v>
      </c>
      <c r="I732" s="138">
        <v>0</v>
      </c>
      <c r="J732" s="339">
        <v>0</v>
      </c>
      <c r="K732" s="339">
        <v>0</v>
      </c>
      <c r="L732" s="340">
        <v>0</v>
      </c>
      <c r="M732" s="340">
        <v>0</v>
      </c>
      <c r="N732" s="340">
        <v>0</v>
      </c>
      <c r="O732" s="340">
        <v>0</v>
      </c>
      <c r="P732" s="144">
        <v>0</v>
      </c>
      <c r="Q732" s="341">
        <v>0</v>
      </c>
      <c r="R732" s="342">
        <v>0</v>
      </c>
      <c r="S732" s="340">
        <v>0</v>
      </c>
      <c r="T732" s="340">
        <v>0</v>
      </c>
      <c r="U732" s="340">
        <v>0</v>
      </c>
      <c r="V732" s="340">
        <v>0</v>
      </c>
      <c r="W732" s="340">
        <v>0</v>
      </c>
      <c r="X732" s="343">
        <v>0</v>
      </c>
      <c r="Y732" s="344">
        <f t="shared" si="64"/>
        <v>0</v>
      </c>
      <c r="Z732" s="12">
        <f t="shared" si="63"/>
        <v>0</v>
      </c>
      <c r="AA732" s="12">
        <f t="shared" si="63"/>
        <v>0</v>
      </c>
      <c r="AB732" s="12">
        <f t="shared" si="63"/>
        <v>0</v>
      </c>
      <c r="AC732" s="12">
        <f t="shared" si="63"/>
        <v>0</v>
      </c>
      <c r="AD732" s="15">
        <f t="shared" si="63"/>
        <v>0</v>
      </c>
      <c r="AE732" s="12">
        <f t="shared" si="63"/>
        <v>0</v>
      </c>
      <c r="AF732" s="12">
        <f t="shared" si="62"/>
        <v>0</v>
      </c>
      <c r="AG732" s="12">
        <f t="shared" si="62"/>
        <v>0</v>
      </c>
      <c r="AH732" s="12">
        <f t="shared" si="62"/>
        <v>0</v>
      </c>
      <c r="AI732" s="12">
        <f t="shared" si="62"/>
        <v>0</v>
      </c>
      <c r="AJ732" s="12">
        <f t="shared" si="62"/>
        <v>0</v>
      </c>
      <c r="AK732" s="15">
        <f t="shared" si="62"/>
        <v>0</v>
      </c>
      <c r="AL732" s="343">
        <f t="shared" si="62"/>
        <v>0</v>
      </c>
    </row>
    <row r="733" spans="1:38" s="185" customFormat="1" ht="12.75" customHeight="1" x14ac:dyDescent="0.25">
      <c r="A733" s="348">
        <v>1656</v>
      </c>
      <c r="B733" s="338">
        <v>725</v>
      </c>
      <c r="C733" s="239" t="s">
        <v>1851</v>
      </c>
      <c r="D733" s="247">
        <v>0</v>
      </c>
      <c r="E733" s="138">
        <v>0</v>
      </c>
      <c r="F733" s="138">
        <v>0</v>
      </c>
      <c r="G733" s="138">
        <v>0</v>
      </c>
      <c r="H733" s="138">
        <v>0</v>
      </c>
      <c r="I733" s="138">
        <v>0</v>
      </c>
      <c r="J733" s="339">
        <v>0</v>
      </c>
      <c r="K733" s="339">
        <v>0</v>
      </c>
      <c r="L733" s="340">
        <v>0</v>
      </c>
      <c r="M733" s="340">
        <v>0</v>
      </c>
      <c r="N733" s="340">
        <v>0</v>
      </c>
      <c r="O733" s="340">
        <v>0</v>
      </c>
      <c r="P733" s="144">
        <v>0</v>
      </c>
      <c r="Q733" s="341">
        <v>0</v>
      </c>
      <c r="R733" s="342">
        <v>0</v>
      </c>
      <c r="S733" s="340">
        <v>0</v>
      </c>
      <c r="T733" s="340">
        <v>0</v>
      </c>
      <c r="U733" s="340">
        <v>0</v>
      </c>
      <c r="V733" s="340">
        <v>0</v>
      </c>
      <c r="W733" s="340">
        <v>0</v>
      </c>
      <c r="X733" s="343">
        <v>0</v>
      </c>
      <c r="Y733" s="344">
        <f t="shared" si="64"/>
        <v>0</v>
      </c>
      <c r="Z733" s="12">
        <f t="shared" si="63"/>
        <v>0</v>
      </c>
      <c r="AA733" s="12">
        <f t="shared" si="63"/>
        <v>0</v>
      </c>
      <c r="AB733" s="12">
        <f t="shared" si="63"/>
        <v>0</v>
      </c>
      <c r="AC733" s="12">
        <f t="shared" si="63"/>
        <v>0</v>
      </c>
      <c r="AD733" s="15">
        <f t="shared" si="63"/>
        <v>0</v>
      </c>
      <c r="AE733" s="12">
        <f t="shared" si="63"/>
        <v>0</v>
      </c>
      <c r="AF733" s="12">
        <f t="shared" ref="AF733:AL774" si="65">IF(K733=0,0,R733/K733*100)</f>
        <v>0</v>
      </c>
      <c r="AG733" s="12">
        <f t="shared" si="65"/>
        <v>0</v>
      </c>
      <c r="AH733" s="12">
        <f t="shared" si="65"/>
        <v>0</v>
      </c>
      <c r="AI733" s="12">
        <f t="shared" si="65"/>
        <v>0</v>
      </c>
      <c r="AJ733" s="12">
        <f t="shared" si="65"/>
        <v>0</v>
      </c>
      <c r="AK733" s="15">
        <f t="shared" si="65"/>
        <v>0</v>
      </c>
      <c r="AL733" s="343">
        <f t="shared" si="65"/>
        <v>0</v>
      </c>
    </row>
    <row r="734" spans="1:38" s="185" customFormat="1" ht="12.75" customHeight="1" x14ac:dyDescent="0.25">
      <c r="A734" s="348">
        <v>1657</v>
      </c>
      <c r="B734" s="338">
        <v>726</v>
      </c>
      <c r="C734" s="239" t="s">
        <v>1852</v>
      </c>
      <c r="D734" s="247">
        <v>48.9</v>
      </c>
      <c r="E734" s="138">
        <v>0</v>
      </c>
      <c r="F734" s="138">
        <v>0</v>
      </c>
      <c r="G734" s="138">
        <v>0</v>
      </c>
      <c r="H734" s="138">
        <v>0</v>
      </c>
      <c r="I734" s="138">
        <v>48.9</v>
      </c>
      <c r="J734" s="339">
        <v>0</v>
      </c>
      <c r="K734" s="339">
        <v>48.9</v>
      </c>
      <c r="L734" s="340">
        <v>0</v>
      </c>
      <c r="M734" s="340">
        <v>0</v>
      </c>
      <c r="N734" s="340">
        <v>0</v>
      </c>
      <c r="O734" s="340">
        <v>0</v>
      </c>
      <c r="P734" s="144">
        <v>48.9</v>
      </c>
      <c r="Q734" s="341">
        <v>0</v>
      </c>
      <c r="R734" s="342">
        <v>36.273499999999999</v>
      </c>
      <c r="S734" s="340">
        <v>0</v>
      </c>
      <c r="T734" s="340">
        <v>0</v>
      </c>
      <c r="U734" s="340">
        <v>0</v>
      </c>
      <c r="V734" s="340">
        <v>0</v>
      </c>
      <c r="W734" s="340">
        <v>36.273499999999999</v>
      </c>
      <c r="X734" s="343">
        <v>0</v>
      </c>
      <c r="Y734" s="344">
        <f t="shared" si="64"/>
        <v>-12.6265</v>
      </c>
      <c r="Z734" s="12">
        <f t="shared" si="63"/>
        <v>0</v>
      </c>
      <c r="AA734" s="12">
        <f t="shared" si="63"/>
        <v>0</v>
      </c>
      <c r="AB734" s="12">
        <f t="shared" si="63"/>
        <v>0</v>
      </c>
      <c r="AC734" s="12">
        <f t="shared" si="63"/>
        <v>0</v>
      </c>
      <c r="AD734" s="15">
        <f t="shared" si="63"/>
        <v>-12.6265</v>
      </c>
      <c r="AE734" s="12">
        <f t="shared" si="63"/>
        <v>0</v>
      </c>
      <c r="AF734" s="12">
        <f t="shared" si="65"/>
        <v>74.178936605316963</v>
      </c>
      <c r="AG734" s="12">
        <f t="shared" si="65"/>
        <v>0</v>
      </c>
      <c r="AH734" s="12">
        <f t="shared" si="65"/>
        <v>0</v>
      </c>
      <c r="AI734" s="12">
        <f t="shared" si="65"/>
        <v>0</v>
      </c>
      <c r="AJ734" s="12">
        <f t="shared" si="65"/>
        <v>0</v>
      </c>
      <c r="AK734" s="15">
        <f t="shared" si="65"/>
        <v>74.178936605316963</v>
      </c>
      <c r="AL734" s="343">
        <f t="shared" si="65"/>
        <v>0</v>
      </c>
    </row>
    <row r="735" spans="1:38" s="185" customFormat="1" ht="12.75" customHeight="1" x14ac:dyDescent="0.25">
      <c r="A735" s="348">
        <v>1658</v>
      </c>
      <c r="B735" s="338">
        <v>727</v>
      </c>
      <c r="C735" s="239" t="s">
        <v>1853</v>
      </c>
      <c r="D735" s="247">
        <v>0</v>
      </c>
      <c r="E735" s="138">
        <v>0</v>
      </c>
      <c r="F735" s="138">
        <v>0</v>
      </c>
      <c r="G735" s="138">
        <v>0</v>
      </c>
      <c r="H735" s="138">
        <v>0</v>
      </c>
      <c r="I735" s="138">
        <v>0</v>
      </c>
      <c r="J735" s="339">
        <v>0</v>
      </c>
      <c r="K735" s="339">
        <v>0</v>
      </c>
      <c r="L735" s="340">
        <v>0</v>
      </c>
      <c r="M735" s="340">
        <v>0</v>
      </c>
      <c r="N735" s="340">
        <v>0</v>
      </c>
      <c r="O735" s="340">
        <v>0</v>
      </c>
      <c r="P735" s="144">
        <v>0</v>
      </c>
      <c r="Q735" s="341">
        <v>0</v>
      </c>
      <c r="R735" s="342">
        <v>0</v>
      </c>
      <c r="S735" s="340">
        <v>0</v>
      </c>
      <c r="T735" s="340">
        <v>0</v>
      </c>
      <c r="U735" s="340">
        <v>0</v>
      </c>
      <c r="V735" s="340">
        <v>0</v>
      </c>
      <c r="W735" s="340">
        <v>0</v>
      </c>
      <c r="X735" s="343">
        <v>0</v>
      </c>
      <c r="Y735" s="344">
        <f t="shared" si="64"/>
        <v>0</v>
      </c>
      <c r="Z735" s="12">
        <f t="shared" si="63"/>
        <v>0</v>
      </c>
      <c r="AA735" s="12">
        <f t="shared" si="63"/>
        <v>0</v>
      </c>
      <c r="AB735" s="12">
        <f t="shared" si="63"/>
        <v>0</v>
      </c>
      <c r="AC735" s="12">
        <f t="shared" si="63"/>
        <v>0</v>
      </c>
      <c r="AD735" s="15">
        <f t="shared" si="63"/>
        <v>0</v>
      </c>
      <c r="AE735" s="12">
        <f t="shared" si="63"/>
        <v>0</v>
      </c>
      <c r="AF735" s="12">
        <f t="shared" si="65"/>
        <v>0</v>
      </c>
      <c r="AG735" s="12">
        <f t="shared" si="65"/>
        <v>0</v>
      </c>
      <c r="AH735" s="12">
        <f t="shared" si="65"/>
        <v>0</v>
      </c>
      <c r="AI735" s="12">
        <f t="shared" si="65"/>
        <v>0</v>
      </c>
      <c r="AJ735" s="12">
        <f t="shared" si="65"/>
        <v>0</v>
      </c>
      <c r="AK735" s="15">
        <f t="shared" si="65"/>
        <v>0</v>
      </c>
      <c r="AL735" s="343">
        <f t="shared" si="65"/>
        <v>0</v>
      </c>
    </row>
    <row r="736" spans="1:38" s="185" customFormat="1" ht="12.75" customHeight="1" x14ac:dyDescent="0.25">
      <c r="A736" s="337"/>
      <c r="B736" s="338">
        <v>728</v>
      </c>
      <c r="C736" s="239"/>
      <c r="D736" s="240"/>
      <c r="E736" s="138"/>
      <c r="F736" s="138"/>
      <c r="G736" s="138"/>
      <c r="H736" s="138"/>
      <c r="I736" s="138"/>
      <c r="J736" s="339"/>
      <c r="K736" s="339">
        <v>0</v>
      </c>
      <c r="L736" s="340"/>
      <c r="M736" s="340"/>
      <c r="N736" s="340"/>
      <c r="O736" s="340"/>
      <c r="P736" s="144">
        <v>0</v>
      </c>
      <c r="Q736" s="341"/>
      <c r="R736" s="342">
        <v>0</v>
      </c>
      <c r="S736" s="340"/>
      <c r="T736" s="340"/>
      <c r="U736" s="340"/>
      <c r="V736" s="340"/>
      <c r="W736" s="340">
        <v>0</v>
      </c>
      <c r="X736" s="343"/>
      <c r="Y736" s="344">
        <f t="shared" si="64"/>
        <v>0</v>
      </c>
      <c r="Z736" s="12"/>
      <c r="AA736" s="12"/>
      <c r="AB736" s="12"/>
      <c r="AC736" s="12"/>
      <c r="AD736" s="15">
        <f t="shared" si="63"/>
        <v>0</v>
      </c>
      <c r="AE736" s="12"/>
      <c r="AF736" s="12"/>
      <c r="AG736" s="12"/>
      <c r="AH736" s="12"/>
      <c r="AI736" s="12"/>
      <c r="AJ736" s="12"/>
      <c r="AK736" s="15">
        <f t="shared" si="65"/>
        <v>0</v>
      </c>
      <c r="AL736" s="343"/>
    </row>
    <row r="737" spans="1:38" s="185" customFormat="1" ht="12.75" customHeight="1" x14ac:dyDescent="0.25">
      <c r="A737" s="337"/>
      <c r="B737" s="338">
        <v>729</v>
      </c>
      <c r="C737" s="246" t="s">
        <v>1854</v>
      </c>
      <c r="D737" s="247">
        <v>3640.2</v>
      </c>
      <c r="E737" s="144">
        <v>1098.4000000000001</v>
      </c>
      <c r="F737" s="144">
        <v>1173.8</v>
      </c>
      <c r="G737" s="144">
        <v>0</v>
      </c>
      <c r="H737" s="144">
        <v>927.6</v>
      </c>
      <c r="I737" s="144">
        <v>51.3</v>
      </c>
      <c r="J737" s="345">
        <v>389.1</v>
      </c>
      <c r="K737" s="345">
        <v>3640.2</v>
      </c>
      <c r="L737" s="144">
        <v>1098.4000000000001</v>
      </c>
      <c r="M737" s="144">
        <v>1173.8</v>
      </c>
      <c r="N737" s="144">
        <v>0</v>
      </c>
      <c r="O737" s="144">
        <v>927.6</v>
      </c>
      <c r="P737" s="144">
        <v>51.3</v>
      </c>
      <c r="Q737" s="248">
        <v>389.1</v>
      </c>
      <c r="R737" s="342">
        <v>2508.0544</v>
      </c>
      <c r="S737" s="144">
        <v>953.58</v>
      </c>
      <c r="T737" s="144">
        <v>905.74</v>
      </c>
      <c r="U737" s="144">
        <v>0</v>
      </c>
      <c r="V737" s="144">
        <v>394.11660000000001</v>
      </c>
      <c r="W737" s="144">
        <v>45.773800000000001</v>
      </c>
      <c r="X737" s="248">
        <v>208.84399999999999</v>
      </c>
      <c r="Y737" s="344">
        <f t="shared" si="64"/>
        <v>-1132.1455999999998</v>
      </c>
      <c r="Z737" s="15">
        <f t="shared" si="64"/>
        <v>-144.82000000000005</v>
      </c>
      <c r="AA737" s="15">
        <f t="shared" si="64"/>
        <v>-268.05999999999995</v>
      </c>
      <c r="AB737" s="15">
        <f t="shared" si="64"/>
        <v>0</v>
      </c>
      <c r="AC737" s="15">
        <f t="shared" si="64"/>
        <v>-533.48340000000007</v>
      </c>
      <c r="AD737" s="15">
        <f t="shared" si="63"/>
        <v>-5.5261999999999958</v>
      </c>
      <c r="AE737" s="15">
        <f t="shared" si="63"/>
        <v>-180.25600000000003</v>
      </c>
      <c r="AF737" s="15">
        <f t="shared" ref="AF737:AJ765" si="66">IF(K737=0,0,R737/K737*100)</f>
        <v>68.898807757815504</v>
      </c>
      <c r="AG737" s="15">
        <f t="shared" si="66"/>
        <v>86.815367807720307</v>
      </c>
      <c r="AH737" s="15">
        <f t="shared" si="66"/>
        <v>77.163060146532629</v>
      </c>
      <c r="AI737" s="15">
        <f t="shared" si="66"/>
        <v>0</v>
      </c>
      <c r="AJ737" s="15">
        <f t="shared" si="66"/>
        <v>42.487774902975424</v>
      </c>
      <c r="AK737" s="15">
        <f t="shared" si="65"/>
        <v>89.22768031189085</v>
      </c>
      <c r="AL737" s="346">
        <f t="shared" si="65"/>
        <v>53.673605756874835</v>
      </c>
    </row>
    <row r="738" spans="1:38" s="347" customFormat="1" ht="12.75" customHeight="1" x14ac:dyDescent="0.2">
      <c r="A738" s="337"/>
      <c r="B738" s="338">
        <v>730</v>
      </c>
      <c r="C738" s="246" t="s">
        <v>1265</v>
      </c>
      <c r="D738" s="247">
        <v>3588.8999999999996</v>
      </c>
      <c r="E738" s="144">
        <v>1098.4000000000001</v>
      </c>
      <c r="F738" s="144">
        <v>1173.8</v>
      </c>
      <c r="G738" s="144">
        <v>0</v>
      </c>
      <c r="H738" s="144">
        <v>927.6</v>
      </c>
      <c r="I738" s="144">
        <v>0</v>
      </c>
      <c r="J738" s="345">
        <v>389.1</v>
      </c>
      <c r="K738" s="345">
        <v>3588.8999999999996</v>
      </c>
      <c r="L738" s="144">
        <v>1098.4000000000001</v>
      </c>
      <c r="M738" s="144">
        <v>1173.8</v>
      </c>
      <c r="N738" s="144">
        <v>0</v>
      </c>
      <c r="O738" s="144">
        <v>927.6</v>
      </c>
      <c r="P738" s="144">
        <v>0</v>
      </c>
      <c r="Q738" s="248">
        <v>389.1</v>
      </c>
      <c r="R738" s="342">
        <v>2462.2806</v>
      </c>
      <c r="S738" s="144">
        <v>953.58</v>
      </c>
      <c r="T738" s="144">
        <v>905.74</v>
      </c>
      <c r="U738" s="144">
        <v>0</v>
      </c>
      <c r="V738" s="144">
        <v>394.11660000000001</v>
      </c>
      <c r="W738" s="144">
        <v>0</v>
      </c>
      <c r="X738" s="248">
        <v>208.84399999999999</v>
      </c>
      <c r="Y738" s="344">
        <f t="shared" si="64"/>
        <v>-1126.6193999999996</v>
      </c>
      <c r="Z738" s="15">
        <f t="shared" si="64"/>
        <v>-144.82000000000005</v>
      </c>
      <c r="AA738" s="15">
        <f t="shared" si="64"/>
        <v>-268.05999999999995</v>
      </c>
      <c r="AB738" s="15">
        <f t="shared" si="64"/>
        <v>0</v>
      </c>
      <c r="AC738" s="15">
        <f t="shared" si="64"/>
        <v>-533.48340000000007</v>
      </c>
      <c r="AD738" s="15">
        <f t="shared" si="63"/>
        <v>0</v>
      </c>
      <c r="AE738" s="15">
        <f t="shared" si="63"/>
        <v>-180.25600000000003</v>
      </c>
      <c r="AF738" s="15">
        <f t="shared" si="66"/>
        <v>68.608225361531396</v>
      </c>
      <c r="AG738" s="15">
        <f t="shared" si="66"/>
        <v>86.815367807720307</v>
      </c>
      <c r="AH738" s="15">
        <f t="shared" si="66"/>
        <v>77.163060146532629</v>
      </c>
      <c r="AI738" s="15">
        <f t="shared" si="66"/>
        <v>0</v>
      </c>
      <c r="AJ738" s="15">
        <f t="shared" si="66"/>
        <v>42.487774902975424</v>
      </c>
      <c r="AK738" s="15">
        <f t="shared" si="65"/>
        <v>0</v>
      </c>
      <c r="AL738" s="346">
        <f t="shared" si="65"/>
        <v>53.673605756874835</v>
      </c>
    </row>
    <row r="739" spans="1:38" s="347" customFormat="1" ht="12.75" customHeight="1" x14ac:dyDescent="0.2">
      <c r="A739" s="337"/>
      <c r="B739" s="338">
        <v>731</v>
      </c>
      <c r="C739" s="246" t="s">
        <v>1266</v>
      </c>
      <c r="D739" s="247">
        <v>51.3</v>
      </c>
      <c r="E739" s="144">
        <v>0</v>
      </c>
      <c r="F739" s="144">
        <v>0</v>
      </c>
      <c r="G739" s="144">
        <v>0</v>
      </c>
      <c r="H739" s="144">
        <v>0</v>
      </c>
      <c r="I739" s="144">
        <v>51.3</v>
      </c>
      <c r="J739" s="345">
        <v>0</v>
      </c>
      <c r="K739" s="345">
        <v>51.3</v>
      </c>
      <c r="L739" s="144">
        <v>0</v>
      </c>
      <c r="M739" s="144">
        <v>0</v>
      </c>
      <c r="N739" s="144">
        <v>0</v>
      </c>
      <c r="O739" s="144">
        <v>0</v>
      </c>
      <c r="P739" s="144">
        <v>51.3</v>
      </c>
      <c r="Q739" s="248">
        <v>0</v>
      </c>
      <c r="R739" s="342">
        <v>45.773800000000001</v>
      </c>
      <c r="S739" s="144">
        <v>0</v>
      </c>
      <c r="T739" s="144">
        <v>0</v>
      </c>
      <c r="U739" s="144">
        <v>0</v>
      </c>
      <c r="V739" s="144">
        <v>0</v>
      </c>
      <c r="W739" s="144">
        <v>45.773800000000001</v>
      </c>
      <c r="X739" s="248">
        <v>0</v>
      </c>
      <c r="Y739" s="344">
        <f t="shared" si="64"/>
        <v>-5.5261999999999958</v>
      </c>
      <c r="Z739" s="15">
        <f t="shared" si="64"/>
        <v>0</v>
      </c>
      <c r="AA739" s="15">
        <f t="shared" si="64"/>
        <v>0</v>
      </c>
      <c r="AB739" s="15">
        <f t="shared" si="64"/>
        <v>0</v>
      </c>
      <c r="AC739" s="15">
        <f t="shared" si="64"/>
        <v>0</v>
      </c>
      <c r="AD739" s="15">
        <f t="shared" si="63"/>
        <v>-5.5261999999999958</v>
      </c>
      <c r="AE739" s="15">
        <f t="shared" si="63"/>
        <v>0</v>
      </c>
      <c r="AF739" s="15">
        <f t="shared" si="66"/>
        <v>89.22768031189085</v>
      </c>
      <c r="AG739" s="15">
        <f t="shared" si="66"/>
        <v>0</v>
      </c>
      <c r="AH739" s="15">
        <f t="shared" si="66"/>
        <v>0</v>
      </c>
      <c r="AI739" s="15">
        <f t="shared" si="66"/>
        <v>0</v>
      </c>
      <c r="AJ739" s="15">
        <f t="shared" si="66"/>
        <v>0</v>
      </c>
      <c r="AK739" s="15">
        <f t="shared" si="65"/>
        <v>89.22768031189085</v>
      </c>
      <c r="AL739" s="346">
        <f t="shared" si="65"/>
        <v>0</v>
      </c>
    </row>
    <row r="740" spans="1:38" s="185" customFormat="1" ht="12.75" customHeight="1" x14ac:dyDescent="0.25">
      <c r="A740" s="348">
        <v>1659</v>
      </c>
      <c r="B740" s="338">
        <v>732</v>
      </c>
      <c r="C740" s="239" t="s">
        <v>1291</v>
      </c>
      <c r="D740" s="247">
        <v>3588.8999999999996</v>
      </c>
      <c r="E740" s="138">
        <v>1098.4000000000001</v>
      </c>
      <c r="F740" s="138">
        <v>1173.8</v>
      </c>
      <c r="G740" s="138">
        <v>0</v>
      </c>
      <c r="H740" s="138">
        <v>927.6</v>
      </c>
      <c r="I740" s="138">
        <v>0</v>
      </c>
      <c r="J740" s="339">
        <v>389.1</v>
      </c>
      <c r="K740" s="339">
        <v>3588.8999999999996</v>
      </c>
      <c r="L740" s="340">
        <v>1098.4000000000001</v>
      </c>
      <c r="M740" s="340">
        <v>1173.8</v>
      </c>
      <c r="N740" s="340">
        <v>0</v>
      </c>
      <c r="O740" s="340">
        <v>927.6</v>
      </c>
      <c r="P740" s="144">
        <v>0</v>
      </c>
      <c r="Q740" s="341">
        <v>389.1</v>
      </c>
      <c r="R740" s="342">
        <v>2462.2806</v>
      </c>
      <c r="S740" s="340">
        <v>953.58</v>
      </c>
      <c r="T740" s="340">
        <v>905.74</v>
      </c>
      <c r="U740" s="340">
        <v>0</v>
      </c>
      <c r="V740" s="340">
        <v>394.11660000000001</v>
      </c>
      <c r="W740" s="340">
        <v>0</v>
      </c>
      <c r="X740" s="343">
        <v>208.84399999999999</v>
      </c>
      <c r="Y740" s="344">
        <f t="shared" si="64"/>
        <v>-1126.6193999999996</v>
      </c>
      <c r="Z740" s="12">
        <f t="shared" si="64"/>
        <v>-144.82000000000005</v>
      </c>
      <c r="AA740" s="12">
        <f t="shared" si="64"/>
        <v>-268.05999999999995</v>
      </c>
      <c r="AB740" s="12">
        <f t="shared" si="64"/>
        <v>0</v>
      </c>
      <c r="AC740" s="12">
        <f t="shared" si="64"/>
        <v>-533.48340000000007</v>
      </c>
      <c r="AD740" s="15">
        <f t="shared" si="63"/>
        <v>0</v>
      </c>
      <c r="AE740" s="12">
        <f t="shared" si="63"/>
        <v>-180.25600000000003</v>
      </c>
      <c r="AF740" s="12">
        <f t="shared" si="66"/>
        <v>68.608225361531396</v>
      </c>
      <c r="AG740" s="12">
        <f t="shared" si="66"/>
        <v>86.815367807720307</v>
      </c>
      <c r="AH740" s="12">
        <f t="shared" si="66"/>
        <v>77.163060146532629</v>
      </c>
      <c r="AI740" s="12">
        <f t="shared" si="66"/>
        <v>0</v>
      </c>
      <c r="AJ740" s="12">
        <f t="shared" si="66"/>
        <v>42.487774902975424</v>
      </c>
      <c r="AK740" s="15">
        <f t="shared" si="65"/>
        <v>0</v>
      </c>
      <c r="AL740" s="343">
        <f t="shared" si="65"/>
        <v>53.673605756874835</v>
      </c>
    </row>
    <row r="741" spans="1:38" s="185" customFormat="1" ht="12.75" customHeight="1" x14ac:dyDescent="0.25">
      <c r="A741" s="348">
        <v>1660</v>
      </c>
      <c r="B741" s="338">
        <v>733</v>
      </c>
      <c r="C741" s="239" t="s">
        <v>1855</v>
      </c>
      <c r="D741" s="247">
        <v>0</v>
      </c>
      <c r="E741" s="138">
        <v>0</v>
      </c>
      <c r="F741" s="138">
        <v>0</v>
      </c>
      <c r="G741" s="138">
        <v>0</v>
      </c>
      <c r="H741" s="138">
        <v>0</v>
      </c>
      <c r="I741" s="138">
        <v>0</v>
      </c>
      <c r="J741" s="339">
        <v>0</v>
      </c>
      <c r="K741" s="339">
        <v>0</v>
      </c>
      <c r="L741" s="340">
        <v>0</v>
      </c>
      <c r="M741" s="340">
        <v>0</v>
      </c>
      <c r="N741" s="340">
        <v>0</v>
      </c>
      <c r="O741" s="340">
        <v>0</v>
      </c>
      <c r="P741" s="144">
        <v>0</v>
      </c>
      <c r="Q741" s="341">
        <v>0</v>
      </c>
      <c r="R741" s="342">
        <v>0</v>
      </c>
      <c r="S741" s="340">
        <v>0</v>
      </c>
      <c r="T741" s="340">
        <v>0</v>
      </c>
      <c r="U741" s="340">
        <v>0</v>
      </c>
      <c r="V741" s="340">
        <v>0</v>
      </c>
      <c r="W741" s="340">
        <v>0</v>
      </c>
      <c r="X741" s="343">
        <v>0</v>
      </c>
      <c r="Y741" s="344">
        <f t="shared" si="64"/>
        <v>0</v>
      </c>
      <c r="Z741" s="12">
        <f t="shared" si="64"/>
        <v>0</v>
      </c>
      <c r="AA741" s="12">
        <f t="shared" si="64"/>
        <v>0</v>
      </c>
      <c r="AB741" s="12">
        <f t="shared" si="64"/>
        <v>0</v>
      </c>
      <c r="AC741" s="12">
        <f t="shared" si="64"/>
        <v>0</v>
      </c>
      <c r="AD741" s="15">
        <f t="shared" si="63"/>
        <v>0</v>
      </c>
      <c r="AE741" s="12">
        <f t="shared" si="63"/>
        <v>0</v>
      </c>
      <c r="AF741" s="12">
        <f t="shared" si="66"/>
        <v>0</v>
      </c>
      <c r="AG741" s="12">
        <f t="shared" si="66"/>
        <v>0</v>
      </c>
      <c r="AH741" s="12">
        <f t="shared" si="66"/>
        <v>0</v>
      </c>
      <c r="AI741" s="12">
        <f t="shared" si="66"/>
        <v>0</v>
      </c>
      <c r="AJ741" s="12">
        <f t="shared" si="66"/>
        <v>0</v>
      </c>
      <c r="AK741" s="15">
        <f t="shared" si="65"/>
        <v>0</v>
      </c>
      <c r="AL741" s="343">
        <f t="shared" si="65"/>
        <v>0</v>
      </c>
    </row>
    <row r="742" spans="1:38" s="185" customFormat="1" ht="12.75" customHeight="1" x14ac:dyDescent="0.25">
      <c r="A742" s="348">
        <v>1661</v>
      </c>
      <c r="B742" s="338">
        <v>734</v>
      </c>
      <c r="C742" s="239" t="s">
        <v>1856</v>
      </c>
      <c r="D742" s="247">
        <v>51.3</v>
      </c>
      <c r="E742" s="138">
        <v>0</v>
      </c>
      <c r="F742" s="138">
        <v>0</v>
      </c>
      <c r="G742" s="138">
        <v>0</v>
      </c>
      <c r="H742" s="138">
        <v>0</v>
      </c>
      <c r="I742" s="138">
        <v>51.3</v>
      </c>
      <c r="J742" s="339">
        <v>0</v>
      </c>
      <c r="K742" s="339">
        <v>51.3</v>
      </c>
      <c r="L742" s="340">
        <v>0</v>
      </c>
      <c r="M742" s="340">
        <v>0</v>
      </c>
      <c r="N742" s="340">
        <v>0</v>
      </c>
      <c r="O742" s="340">
        <v>0</v>
      </c>
      <c r="P742" s="144">
        <v>51.3</v>
      </c>
      <c r="Q742" s="341">
        <v>0</v>
      </c>
      <c r="R742" s="342">
        <v>45.773800000000001</v>
      </c>
      <c r="S742" s="340">
        <v>0</v>
      </c>
      <c r="T742" s="340">
        <v>0</v>
      </c>
      <c r="U742" s="340">
        <v>0</v>
      </c>
      <c r="V742" s="340">
        <v>0</v>
      </c>
      <c r="W742" s="340">
        <v>45.773800000000001</v>
      </c>
      <c r="X742" s="343">
        <v>0</v>
      </c>
      <c r="Y742" s="344">
        <f t="shared" si="64"/>
        <v>-5.5261999999999958</v>
      </c>
      <c r="Z742" s="12">
        <f t="shared" si="64"/>
        <v>0</v>
      </c>
      <c r="AA742" s="12">
        <f t="shared" si="64"/>
        <v>0</v>
      </c>
      <c r="AB742" s="12">
        <f t="shared" si="64"/>
        <v>0</v>
      </c>
      <c r="AC742" s="12">
        <f t="shared" si="64"/>
        <v>0</v>
      </c>
      <c r="AD742" s="15">
        <f t="shared" si="63"/>
        <v>-5.5261999999999958</v>
      </c>
      <c r="AE742" s="12">
        <f t="shared" si="63"/>
        <v>0</v>
      </c>
      <c r="AF742" s="12">
        <f t="shared" si="66"/>
        <v>89.22768031189085</v>
      </c>
      <c r="AG742" s="12">
        <f t="shared" si="66"/>
        <v>0</v>
      </c>
      <c r="AH742" s="12">
        <f t="shared" si="66"/>
        <v>0</v>
      </c>
      <c r="AI742" s="12">
        <f t="shared" si="66"/>
        <v>0</v>
      </c>
      <c r="AJ742" s="12">
        <f t="shared" si="66"/>
        <v>0</v>
      </c>
      <c r="AK742" s="15">
        <f t="shared" si="65"/>
        <v>89.22768031189085</v>
      </c>
      <c r="AL742" s="343">
        <f t="shared" si="65"/>
        <v>0</v>
      </c>
    </row>
    <row r="743" spans="1:38" s="185" customFormat="1" ht="12.75" customHeight="1" x14ac:dyDescent="0.25">
      <c r="A743" s="348">
        <v>1662</v>
      </c>
      <c r="B743" s="338">
        <v>735</v>
      </c>
      <c r="C743" s="239" t="s">
        <v>1857</v>
      </c>
      <c r="D743" s="247">
        <v>0</v>
      </c>
      <c r="E743" s="138">
        <v>0</v>
      </c>
      <c r="F743" s="138">
        <v>0</v>
      </c>
      <c r="G743" s="138">
        <v>0</v>
      </c>
      <c r="H743" s="138">
        <v>0</v>
      </c>
      <c r="I743" s="138">
        <v>0</v>
      </c>
      <c r="J743" s="339">
        <v>0</v>
      </c>
      <c r="K743" s="339">
        <v>0</v>
      </c>
      <c r="L743" s="340">
        <v>0</v>
      </c>
      <c r="M743" s="340">
        <v>0</v>
      </c>
      <c r="N743" s="340">
        <v>0</v>
      </c>
      <c r="O743" s="340">
        <v>0</v>
      </c>
      <c r="P743" s="144">
        <v>0</v>
      </c>
      <c r="Q743" s="341">
        <v>0</v>
      </c>
      <c r="R743" s="342">
        <v>0</v>
      </c>
      <c r="S743" s="340">
        <v>0</v>
      </c>
      <c r="T743" s="340">
        <v>0</v>
      </c>
      <c r="U743" s="340">
        <v>0</v>
      </c>
      <c r="V743" s="340">
        <v>0</v>
      </c>
      <c r="W743" s="340">
        <v>0</v>
      </c>
      <c r="X743" s="343">
        <v>0</v>
      </c>
      <c r="Y743" s="344">
        <f t="shared" si="64"/>
        <v>0</v>
      </c>
      <c r="Z743" s="12">
        <f t="shared" si="64"/>
        <v>0</v>
      </c>
      <c r="AA743" s="12">
        <f t="shared" si="64"/>
        <v>0</v>
      </c>
      <c r="AB743" s="12">
        <f t="shared" si="64"/>
        <v>0</v>
      </c>
      <c r="AC743" s="12">
        <f t="shared" si="64"/>
        <v>0</v>
      </c>
      <c r="AD743" s="15">
        <f t="shared" si="63"/>
        <v>0</v>
      </c>
      <c r="AE743" s="12">
        <f t="shared" si="63"/>
        <v>0</v>
      </c>
      <c r="AF743" s="12">
        <f t="shared" si="66"/>
        <v>0</v>
      </c>
      <c r="AG743" s="12">
        <f t="shared" si="66"/>
        <v>0</v>
      </c>
      <c r="AH743" s="12">
        <f t="shared" si="66"/>
        <v>0</v>
      </c>
      <c r="AI743" s="12">
        <f t="shared" si="66"/>
        <v>0</v>
      </c>
      <c r="AJ743" s="12">
        <f t="shared" si="66"/>
        <v>0</v>
      </c>
      <c r="AK743" s="15">
        <f t="shared" si="65"/>
        <v>0</v>
      </c>
      <c r="AL743" s="343">
        <f t="shared" si="65"/>
        <v>0</v>
      </c>
    </row>
    <row r="744" spans="1:38" s="185" customFormat="1" ht="12.75" customHeight="1" x14ac:dyDescent="0.25">
      <c r="A744" s="348">
        <v>1663</v>
      </c>
      <c r="B744" s="338">
        <v>736</v>
      </c>
      <c r="C744" s="239" t="s">
        <v>1858</v>
      </c>
      <c r="D744" s="247">
        <v>0</v>
      </c>
      <c r="E744" s="138">
        <v>0</v>
      </c>
      <c r="F744" s="138">
        <v>0</v>
      </c>
      <c r="G744" s="138">
        <v>0</v>
      </c>
      <c r="H744" s="138">
        <v>0</v>
      </c>
      <c r="I744" s="138">
        <v>0</v>
      </c>
      <c r="J744" s="339">
        <v>0</v>
      </c>
      <c r="K744" s="339">
        <v>0</v>
      </c>
      <c r="L744" s="340">
        <v>0</v>
      </c>
      <c r="M744" s="340">
        <v>0</v>
      </c>
      <c r="N744" s="340">
        <v>0</v>
      </c>
      <c r="O744" s="340">
        <v>0</v>
      </c>
      <c r="P744" s="144">
        <v>0</v>
      </c>
      <c r="Q744" s="341">
        <v>0</v>
      </c>
      <c r="R744" s="342">
        <v>0</v>
      </c>
      <c r="S744" s="340">
        <v>0</v>
      </c>
      <c r="T744" s="340">
        <v>0</v>
      </c>
      <c r="U744" s="340">
        <v>0</v>
      </c>
      <c r="V744" s="340">
        <v>0</v>
      </c>
      <c r="W744" s="340">
        <v>0</v>
      </c>
      <c r="X744" s="343">
        <v>0</v>
      </c>
      <c r="Y744" s="344">
        <f t="shared" si="64"/>
        <v>0</v>
      </c>
      <c r="Z744" s="12">
        <f t="shared" si="64"/>
        <v>0</v>
      </c>
      <c r="AA744" s="12">
        <f t="shared" si="64"/>
        <v>0</v>
      </c>
      <c r="AB744" s="12">
        <f t="shared" si="64"/>
        <v>0</v>
      </c>
      <c r="AC744" s="12">
        <f t="shared" si="64"/>
        <v>0</v>
      </c>
      <c r="AD744" s="15">
        <f t="shared" si="63"/>
        <v>0</v>
      </c>
      <c r="AE744" s="12">
        <f t="shared" si="63"/>
        <v>0</v>
      </c>
      <c r="AF744" s="12">
        <f t="shared" si="66"/>
        <v>0</v>
      </c>
      <c r="AG744" s="12">
        <f t="shared" si="66"/>
        <v>0</v>
      </c>
      <c r="AH744" s="12">
        <f t="shared" si="66"/>
        <v>0</v>
      </c>
      <c r="AI744" s="12">
        <f t="shared" si="66"/>
        <v>0</v>
      </c>
      <c r="AJ744" s="12">
        <f t="shared" si="66"/>
        <v>0</v>
      </c>
      <c r="AK744" s="15">
        <f t="shared" si="65"/>
        <v>0</v>
      </c>
      <c r="AL744" s="343">
        <f t="shared" si="65"/>
        <v>0</v>
      </c>
    </row>
    <row r="745" spans="1:38" s="185" customFormat="1" ht="12.75" customHeight="1" x14ac:dyDescent="0.25">
      <c r="A745" s="348">
        <v>1664</v>
      </c>
      <c r="B745" s="338">
        <v>737</v>
      </c>
      <c r="C745" s="239" t="s">
        <v>1859</v>
      </c>
      <c r="D745" s="247">
        <v>0</v>
      </c>
      <c r="E745" s="138">
        <v>0</v>
      </c>
      <c r="F745" s="138">
        <v>0</v>
      </c>
      <c r="G745" s="138">
        <v>0</v>
      </c>
      <c r="H745" s="138">
        <v>0</v>
      </c>
      <c r="I745" s="138">
        <v>0</v>
      </c>
      <c r="J745" s="339">
        <v>0</v>
      </c>
      <c r="K745" s="339">
        <v>0</v>
      </c>
      <c r="L745" s="340">
        <v>0</v>
      </c>
      <c r="M745" s="340">
        <v>0</v>
      </c>
      <c r="N745" s="340">
        <v>0</v>
      </c>
      <c r="O745" s="340">
        <v>0</v>
      </c>
      <c r="P745" s="144">
        <v>0</v>
      </c>
      <c r="Q745" s="341">
        <v>0</v>
      </c>
      <c r="R745" s="342">
        <v>0</v>
      </c>
      <c r="S745" s="340">
        <v>0</v>
      </c>
      <c r="T745" s="340">
        <v>0</v>
      </c>
      <c r="U745" s="340">
        <v>0</v>
      </c>
      <c r="V745" s="340">
        <v>0</v>
      </c>
      <c r="W745" s="340">
        <v>0</v>
      </c>
      <c r="X745" s="343">
        <v>0</v>
      </c>
      <c r="Y745" s="344">
        <f t="shared" si="64"/>
        <v>0</v>
      </c>
      <c r="Z745" s="12">
        <f t="shared" si="64"/>
        <v>0</v>
      </c>
      <c r="AA745" s="12">
        <f t="shared" si="64"/>
        <v>0</v>
      </c>
      <c r="AB745" s="12">
        <f t="shared" si="64"/>
        <v>0</v>
      </c>
      <c r="AC745" s="12">
        <f t="shared" si="64"/>
        <v>0</v>
      </c>
      <c r="AD745" s="15">
        <f t="shared" si="63"/>
        <v>0</v>
      </c>
      <c r="AE745" s="12">
        <f t="shared" si="63"/>
        <v>0</v>
      </c>
      <c r="AF745" s="12">
        <f t="shared" si="66"/>
        <v>0</v>
      </c>
      <c r="AG745" s="12">
        <f t="shared" si="66"/>
        <v>0</v>
      </c>
      <c r="AH745" s="12">
        <f t="shared" si="66"/>
        <v>0</v>
      </c>
      <c r="AI745" s="12">
        <f t="shared" si="66"/>
        <v>0</v>
      </c>
      <c r="AJ745" s="12">
        <f t="shared" si="66"/>
        <v>0</v>
      </c>
      <c r="AK745" s="15">
        <f t="shared" si="65"/>
        <v>0</v>
      </c>
      <c r="AL745" s="343">
        <f t="shared" si="65"/>
        <v>0</v>
      </c>
    </row>
    <row r="746" spans="1:38" s="185" customFormat="1" ht="12.75" customHeight="1" x14ac:dyDescent="0.25">
      <c r="A746" s="348">
        <v>1665</v>
      </c>
      <c r="B746" s="338">
        <v>738</v>
      </c>
      <c r="C746" s="239" t="s">
        <v>1860</v>
      </c>
      <c r="D746" s="247">
        <v>0</v>
      </c>
      <c r="E746" s="138">
        <v>0</v>
      </c>
      <c r="F746" s="138">
        <v>0</v>
      </c>
      <c r="G746" s="138">
        <v>0</v>
      </c>
      <c r="H746" s="138">
        <v>0</v>
      </c>
      <c r="I746" s="138">
        <v>0</v>
      </c>
      <c r="J746" s="339">
        <v>0</v>
      </c>
      <c r="K746" s="339">
        <v>0</v>
      </c>
      <c r="L746" s="340">
        <v>0</v>
      </c>
      <c r="M746" s="340">
        <v>0</v>
      </c>
      <c r="N746" s="340">
        <v>0</v>
      </c>
      <c r="O746" s="340">
        <v>0</v>
      </c>
      <c r="P746" s="144">
        <v>0</v>
      </c>
      <c r="Q746" s="341">
        <v>0</v>
      </c>
      <c r="R746" s="342">
        <v>0</v>
      </c>
      <c r="S746" s="340">
        <v>0</v>
      </c>
      <c r="T746" s="340">
        <v>0</v>
      </c>
      <c r="U746" s="340">
        <v>0</v>
      </c>
      <c r="V746" s="340">
        <v>0</v>
      </c>
      <c r="W746" s="340">
        <v>0</v>
      </c>
      <c r="X746" s="343">
        <v>0</v>
      </c>
      <c r="Y746" s="344">
        <f t="shared" si="64"/>
        <v>0</v>
      </c>
      <c r="Z746" s="12">
        <f t="shared" si="64"/>
        <v>0</v>
      </c>
      <c r="AA746" s="12">
        <f t="shared" si="64"/>
        <v>0</v>
      </c>
      <c r="AB746" s="12">
        <f t="shared" si="64"/>
        <v>0</v>
      </c>
      <c r="AC746" s="12">
        <f t="shared" si="64"/>
        <v>0</v>
      </c>
      <c r="AD746" s="15">
        <f t="shared" si="63"/>
        <v>0</v>
      </c>
      <c r="AE746" s="12">
        <f t="shared" si="63"/>
        <v>0</v>
      </c>
      <c r="AF746" s="12">
        <f t="shared" si="66"/>
        <v>0</v>
      </c>
      <c r="AG746" s="12">
        <f t="shared" si="66"/>
        <v>0</v>
      </c>
      <c r="AH746" s="12">
        <f t="shared" si="66"/>
        <v>0</v>
      </c>
      <c r="AI746" s="12">
        <f t="shared" si="66"/>
        <v>0</v>
      </c>
      <c r="AJ746" s="12">
        <f t="shared" si="66"/>
        <v>0</v>
      </c>
      <c r="AK746" s="15">
        <f t="shared" si="65"/>
        <v>0</v>
      </c>
      <c r="AL746" s="343">
        <f t="shared" si="65"/>
        <v>0</v>
      </c>
    </row>
    <row r="747" spans="1:38" s="185" customFormat="1" ht="12.75" customHeight="1" x14ac:dyDescent="0.25">
      <c r="A747" s="348">
        <v>1666</v>
      </c>
      <c r="B747" s="338">
        <v>739</v>
      </c>
      <c r="C747" s="239" t="s">
        <v>1592</v>
      </c>
      <c r="D747" s="247">
        <v>0</v>
      </c>
      <c r="E747" s="138">
        <v>0</v>
      </c>
      <c r="F747" s="138">
        <v>0</v>
      </c>
      <c r="G747" s="138">
        <v>0</v>
      </c>
      <c r="H747" s="138">
        <v>0</v>
      </c>
      <c r="I747" s="138">
        <v>0</v>
      </c>
      <c r="J747" s="339">
        <v>0</v>
      </c>
      <c r="K747" s="339">
        <v>0</v>
      </c>
      <c r="L747" s="340">
        <v>0</v>
      </c>
      <c r="M747" s="340">
        <v>0</v>
      </c>
      <c r="N747" s="340">
        <v>0</v>
      </c>
      <c r="O747" s="340">
        <v>0</v>
      </c>
      <c r="P747" s="144">
        <v>0</v>
      </c>
      <c r="Q747" s="341">
        <v>0</v>
      </c>
      <c r="R747" s="342">
        <v>0</v>
      </c>
      <c r="S747" s="340">
        <v>0</v>
      </c>
      <c r="T747" s="340">
        <v>0</v>
      </c>
      <c r="U747" s="340">
        <v>0</v>
      </c>
      <c r="V747" s="340">
        <v>0</v>
      </c>
      <c r="W747" s="340">
        <v>0</v>
      </c>
      <c r="X747" s="343">
        <v>0</v>
      </c>
      <c r="Y747" s="344">
        <f t="shared" si="64"/>
        <v>0</v>
      </c>
      <c r="Z747" s="12">
        <f t="shared" si="64"/>
        <v>0</v>
      </c>
      <c r="AA747" s="12">
        <f t="shared" si="64"/>
        <v>0</v>
      </c>
      <c r="AB747" s="12">
        <f t="shared" si="64"/>
        <v>0</v>
      </c>
      <c r="AC747" s="12">
        <f t="shared" si="64"/>
        <v>0</v>
      </c>
      <c r="AD747" s="15">
        <f t="shared" si="63"/>
        <v>0</v>
      </c>
      <c r="AE747" s="12">
        <f t="shared" si="63"/>
        <v>0</v>
      </c>
      <c r="AF747" s="12">
        <f t="shared" si="66"/>
        <v>0</v>
      </c>
      <c r="AG747" s="12">
        <f t="shared" si="66"/>
        <v>0</v>
      </c>
      <c r="AH747" s="12">
        <f t="shared" si="66"/>
        <v>0</v>
      </c>
      <c r="AI747" s="12">
        <f t="shared" si="66"/>
        <v>0</v>
      </c>
      <c r="AJ747" s="12">
        <f t="shared" si="66"/>
        <v>0</v>
      </c>
      <c r="AK747" s="15">
        <f t="shared" si="65"/>
        <v>0</v>
      </c>
      <c r="AL747" s="343">
        <f t="shared" si="65"/>
        <v>0</v>
      </c>
    </row>
    <row r="748" spans="1:38" s="185" customFormat="1" ht="12.75" customHeight="1" x14ac:dyDescent="0.25">
      <c r="A748" s="348">
        <v>1667</v>
      </c>
      <c r="B748" s="338">
        <v>740</v>
      </c>
      <c r="C748" s="239" t="s">
        <v>1425</v>
      </c>
      <c r="D748" s="247">
        <v>0</v>
      </c>
      <c r="E748" s="138">
        <v>0</v>
      </c>
      <c r="F748" s="138">
        <v>0</v>
      </c>
      <c r="G748" s="138">
        <v>0</v>
      </c>
      <c r="H748" s="138">
        <v>0</v>
      </c>
      <c r="I748" s="138">
        <v>0</v>
      </c>
      <c r="J748" s="339">
        <v>0</v>
      </c>
      <c r="K748" s="339">
        <v>0</v>
      </c>
      <c r="L748" s="340">
        <v>0</v>
      </c>
      <c r="M748" s="340">
        <v>0</v>
      </c>
      <c r="N748" s="340">
        <v>0</v>
      </c>
      <c r="O748" s="340">
        <v>0</v>
      </c>
      <c r="P748" s="144">
        <v>0</v>
      </c>
      <c r="Q748" s="341">
        <v>0</v>
      </c>
      <c r="R748" s="342">
        <v>0</v>
      </c>
      <c r="S748" s="340">
        <v>0</v>
      </c>
      <c r="T748" s="340">
        <v>0</v>
      </c>
      <c r="U748" s="340">
        <v>0</v>
      </c>
      <c r="V748" s="340">
        <v>0</v>
      </c>
      <c r="W748" s="340">
        <v>0</v>
      </c>
      <c r="X748" s="343">
        <v>0</v>
      </c>
      <c r="Y748" s="344">
        <f t="shared" si="64"/>
        <v>0</v>
      </c>
      <c r="Z748" s="12">
        <f t="shared" si="64"/>
        <v>0</v>
      </c>
      <c r="AA748" s="12">
        <f t="shared" si="64"/>
        <v>0</v>
      </c>
      <c r="AB748" s="12">
        <f t="shared" si="64"/>
        <v>0</v>
      </c>
      <c r="AC748" s="12">
        <f t="shared" si="64"/>
        <v>0</v>
      </c>
      <c r="AD748" s="15">
        <f t="shared" si="63"/>
        <v>0</v>
      </c>
      <c r="AE748" s="12">
        <f t="shared" si="63"/>
        <v>0</v>
      </c>
      <c r="AF748" s="12">
        <f t="shared" si="66"/>
        <v>0</v>
      </c>
      <c r="AG748" s="12">
        <f t="shared" si="66"/>
        <v>0</v>
      </c>
      <c r="AH748" s="12">
        <f t="shared" si="66"/>
        <v>0</v>
      </c>
      <c r="AI748" s="12">
        <f t="shared" si="66"/>
        <v>0</v>
      </c>
      <c r="AJ748" s="12">
        <f t="shared" si="66"/>
        <v>0</v>
      </c>
      <c r="AK748" s="15">
        <f t="shared" si="65"/>
        <v>0</v>
      </c>
      <c r="AL748" s="343">
        <f t="shared" si="65"/>
        <v>0</v>
      </c>
    </row>
    <row r="749" spans="1:38" s="185" customFormat="1" ht="12.75" customHeight="1" x14ac:dyDescent="0.25">
      <c r="A749" s="348">
        <v>1668</v>
      </c>
      <c r="B749" s="338">
        <v>741</v>
      </c>
      <c r="C749" s="239" t="s">
        <v>1861</v>
      </c>
      <c r="D749" s="247">
        <v>0</v>
      </c>
      <c r="E749" s="138">
        <v>0</v>
      </c>
      <c r="F749" s="138">
        <v>0</v>
      </c>
      <c r="G749" s="138">
        <v>0</v>
      </c>
      <c r="H749" s="138">
        <v>0</v>
      </c>
      <c r="I749" s="138">
        <v>0</v>
      </c>
      <c r="J749" s="339">
        <v>0</v>
      </c>
      <c r="K749" s="339">
        <v>0</v>
      </c>
      <c r="L749" s="340">
        <v>0</v>
      </c>
      <c r="M749" s="340">
        <v>0</v>
      </c>
      <c r="N749" s="340">
        <v>0</v>
      </c>
      <c r="O749" s="340">
        <v>0</v>
      </c>
      <c r="P749" s="144">
        <v>0</v>
      </c>
      <c r="Q749" s="341">
        <v>0</v>
      </c>
      <c r="R749" s="342">
        <v>0</v>
      </c>
      <c r="S749" s="340">
        <v>0</v>
      </c>
      <c r="T749" s="340">
        <v>0</v>
      </c>
      <c r="U749" s="340">
        <v>0</v>
      </c>
      <c r="V749" s="340">
        <v>0</v>
      </c>
      <c r="W749" s="340">
        <v>0</v>
      </c>
      <c r="X749" s="343">
        <v>0</v>
      </c>
      <c r="Y749" s="344">
        <f t="shared" si="64"/>
        <v>0</v>
      </c>
      <c r="Z749" s="12">
        <f t="shared" si="64"/>
        <v>0</v>
      </c>
      <c r="AA749" s="12">
        <f t="shared" si="64"/>
        <v>0</v>
      </c>
      <c r="AB749" s="12">
        <f t="shared" si="64"/>
        <v>0</v>
      </c>
      <c r="AC749" s="12">
        <f t="shared" si="64"/>
        <v>0</v>
      </c>
      <c r="AD749" s="15">
        <f t="shared" si="63"/>
        <v>0</v>
      </c>
      <c r="AE749" s="12">
        <f t="shared" si="63"/>
        <v>0</v>
      </c>
      <c r="AF749" s="12">
        <f t="shared" si="66"/>
        <v>0</v>
      </c>
      <c r="AG749" s="12">
        <f t="shared" si="66"/>
        <v>0</v>
      </c>
      <c r="AH749" s="12">
        <f t="shared" si="66"/>
        <v>0</v>
      </c>
      <c r="AI749" s="12">
        <f t="shared" si="66"/>
        <v>0</v>
      </c>
      <c r="AJ749" s="12">
        <f t="shared" si="66"/>
        <v>0</v>
      </c>
      <c r="AK749" s="15">
        <f t="shared" si="65"/>
        <v>0</v>
      </c>
      <c r="AL749" s="343">
        <f t="shared" si="65"/>
        <v>0</v>
      </c>
    </row>
    <row r="750" spans="1:38" s="185" customFormat="1" ht="12.75" customHeight="1" x14ac:dyDescent="0.25">
      <c r="A750" s="348">
        <v>1669</v>
      </c>
      <c r="B750" s="338">
        <v>742</v>
      </c>
      <c r="C750" s="239" t="s">
        <v>1862</v>
      </c>
      <c r="D750" s="247">
        <v>0</v>
      </c>
      <c r="E750" s="138">
        <v>0</v>
      </c>
      <c r="F750" s="138">
        <v>0</v>
      </c>
      <c r="G750" s="138">
        <v>0</v>
      </c>
      <c r="H750" s="138">
        <v>0</v>
      </c>
      <c r="I750" s="138">
        <v>0</v>
      </c>
      <c r="J750" s="339">
        <v>0</v>
      </c>
      <c r="K750" s="339">
        <v>0</v>
      </c>
      <c r="L750" s="340">
        <v>0</v>
      </c>
      <c r="M750" s="340">
        <v>0</v>
      </c>
      <c r="N750" s="340">
        <v>0</v>
      </c>
      <c r="O750" s="340">
        <v>0</v>
      </c>
      <c r="P750" s="144">
        <v>0</v>
      </c>
      <c r="Q750" s="341">
        <v>0</v>
      </c>
      <c r="R750" s="342">
        <v>0</v>
      </c>
      <c r="S750" s="340">
        <v>0</v>
      </c>
      <c r="T750" s="340">
        <v>0</v>
      </c>
      <c r="U750" s="340">
        <v>0</v>
      </c>
      <c r="V750" s="340">
        <v>0</v>
      </c>
      <c r="W750" s="340">
        <v>0</v>
      </c>
      <c r="X750" s="343">
        <v>0</v>
      </c>
      <c r="Y750" s="344">
        <f t="shared" si="64"/>
        <v>0</v>
      </c>
      <c r="Z750" s="12">
        <f t="shared" si="64"/>
        <v>0</v>
      </c>
      <c r="AA750" s="12">
        <f t="shared" si="64"/>
        <v>0</v>
      </c>
      <c r="AB750" s="12">
        <f t="shared" si="64"/>
        <v>0</v>
      </c>
      <c r="AC750" s="12">
        <f t="shared" si="64"/>
        <v>0</v>
      </c>
      <c r="AD750" s="15">
        <f t="shared" si="63"/>
        <v>0</v>
      </c>
      <c r="AE750" s="12">
        <f t="shared" si="63"/>
        <v>0</v>
      </c>
      <c r="AF750" s="12">
        <f t="shared" si="66"/>
        <v>0</v>
      </c>
      <c r="AG750" s="12">
        <f t="shared" si="66"/>
        <v>0</v>
      </c>
      <c r="AH750" s="12">
        <f t="shared" si="66"/>
        <v>0</v>
      </c>
      <c r="AI750" s="12">
        <f t="shared" si="66"/>
        <v>0</v>
      </c>
      <c r="AJ750" s="12">
        <f t="shared" si="66"/>
        <v>0</v>
      </c>
      <c r="AK750" s="15">
        <f t="shared" si="65"/>
        <v>0</v>
      </c>
      <c r="AL750" s="343">
        <f t="shared" si="65"/>
        <v>0</v>
      </c>
    </row>
    <row r="751" spans="1:38" s="185" customFormat="1" ht="12.75" customHeight="1" x14ac:dyDescent="0.25">
      <c r="A751" s="348">
        <v>1670</v>
      </c>
      <c r="B751" s="338">
        <v>743</v>
      </c>
      <c r="C751" s="239" t="s">
        <v>1863</v>
      </c>
      <c r="D751" s="247">
        <v>0</v>
      </c>
      <c r="E751" s="138">
        <v>0</v>
      </c>
      <c r="F751" s="138">
        <v>0</v>
      </c>
      <c r="G751" s="138">
        <v>0</v>
      </c>
      <c r="H751" s="138">
        <v>0</v>
      </c>
      <c r="I751" s="138">
        <v>0</v>
      </c>
      <c r="J751" s="339">
        <v>0</v>
      </c>
      <c r="K751" s="339">
        <v>0</v>
      </c>
      <c r="L751" s="340">
        <v>0</v>
      </c>
      <c r="M751" s="340">
        <v>0</v>
      </c>
      <c r="N751" s="340">
        <v>0</v>
      </c>
      <c r="O751" s="340">
        <v>0</v>
      </c>
      <c r="P751" s="144">
        <v>0</v>
      </c>
      <c r="Q751" s="341">
        <v>0</v>
      </c>
      <c r="R751" s="342">
        <v>0</v>
      </c>
      <c r="S751" s="340">
        <v>0</v>
      </c>
      <c r="T751" s="340">
        <v>0</v>
      </c>
      <c r="U751" s="340">
        <v>0</v>
      </c>
      <c r="V751" s="340">
        <v>0</v>
      </c>
      <c r="W751" s="340">
        <v>0</v>
      </c>
      <c r="X751" s="343">
        <v>0</v>
      </c>
      <c r="Y751" s="344">
        <f t="shared" si="64"/>
        <v>0</v>
      </c>
      <c r="Z751" s="12">
        <f t="shared" si="64"/>
        <v>0</v>
      </c>
      <c r="AA751" s="12">
        <f t="shared" si="64"/>
        <v>0</v>
      </c>
      <c r="AB751" s="12">
        <f t="shared" si="64"/>
        <v>0</v>
      </c>
      <c r="AC751" s="12">
        <f t="shared" si="64"/>
        <v>0</v>
      </c>
      <c r="AD751" s="15">
        <f t="shared" si="63"/>
        <v>0</v>
      </c>
      <c r="AE751" s="12">
        <f t="shared" si="63"/>
        <v>0</v>
      </c>
      <c r="AF751" s="12">
        <f t="shared" si="66"/>
        <v>0</v>
      </c>
      <c r="AG751" s="12">
        <f t="shared" si="66"/>
        <v>0</v>
      </c>
      <c r="AH751" s="12">
        <f t="shared" si="66"/>
        <v>0</v>
      </c>
      <c r="AI751" s="12">
        <f t="shared" si="66"/>
        <v>0</v>
      </c>
      <c r="AJ751" s="12">
        <f t="shared" si="66"/>
        <v>0</v>
      </c>
      <c r="AK751" s="15">
        <f t="shared" si="65"/>
        <v>0</v>
      </c>
      <c r="AL751" s="343">
        <f t="shared" si="65"/>
        <v>0</v>
      </c>
    </row>
    <row r="752" spans="1:38" s="185" customFormat="1" ht="12.75" customHeight="1" x14ac:dyDescent="0.25">
      <c r="A752" s="348">
        <v>1671</v>
      </c>
      <c r="B752" s="338">
        <v>744</v>
      </c>
      <c r="C752" s="239" t="s">
        <v>1864</v>
      </c>
      <c r="D752" s="247">
        <v>0</v>
      </c>
      <c r="E752" s="138">
        <v>0</v>
      </c>
      <c r="F752" s="138">
        <v>0</v>
      </c>
      <c r="G752" s="138">
        <v>0</v>
      </c>
      <c r="H752" s="138">
        <v>0</v>
      </c>
      <c r="I752" s="138">
        <v>0</v>
      </c>
      <c r="J752" s="339">
        <v>0</v>
      </c>
      <c r="K752" s="339">
        <v>0</v>
      </c>
      <c r="L752" s="340">
        <v>0</v>
      </c>
      <c r="M752" s="340">
        <v>0</v>
      </c>
      <c r="N752" s="340">
        <v>0</v>
      </c>
      <c r="O752" s="340">
        <v>0</v>
      </c>
      <c r="P752" s="144">
        <v>0</v>
      </c>
      <c r="Q752" s="341">
        <v>0</v>
      </c>
      <c r="R752" s="342">
        <v>0</v>
      </c>
      <c r="S752" s="340">
        <v>0</v>
      </c>
      <c r="T752" s="340">
        <v>0</v>
      </c>
      <c r="U752" s="340">
        <v>0</v>
      </c>
      <c r="V752" s="340">
        <v>0</v>
      </c>
      <c r="W752" s="340">
        <v>0</v>
      </c>
      <c r="X752" s="343">
        <v>0</v>
      </c>
      <c r="Y752" s="344">
        <f t="shared" si="64"/>
        <v>0</v>
      </c>
      <c r="Z752" s="12">
        <f t="shared" si="64"/>
        <v>0</v>
      </c>
      <c r="AA752" s="12">
        <f t="shared" si="64"/>
        <v>0</v>
      </c>
      <c r="AB752" s="12">
        <f t="shared" si="64"/>
        <v>0</v>
      </c>
      <c r="AC752" s="12">
        <f t="shared" si="64"/>
        <v>0</v>
      </c>
      <c r="AD752" s="15">
        <f t="shared" si="63"/>
        <v>0</v>
      </c>
      <c r="AE752" s="12">
        <f t="shared" si="63"/>
        <v>0</v>
      </c>
      <c r="AF752" s="12">
        <f t="shared" si="66"/>
        <v>0</v>
      </c>
      <c r="AG752" s="12">
        <f t="shared" si="66"/>
        <v>0</v>
      </c>
      <c r="AH752" s="12">
        <f t="shared" si="66"/>
        <v>0</v>
      </c>
      <c r="AI752" s="12">
        <f t="shared" si="66"/>
        <v>0</v>
      </c>
      <c r="AJ752" s="12">
        <f t="shared" si="66"/>
        <v>0</v>
      </c>
      <c r="AK752" s="15">
        <f t="shared" si="65"/>
        <v>0</v>
      </c>
      <c r="AL752" s="343">
        <f t="shared" si="65"/>
        <v>0</v>
      </c>
    </row>
    <row r="753" spans="1:38" s="185" customFormat="1" ht="12.75" customHeight="1" x14ac:dyDescent="0.25">
      <c r="A753" s="348">
        <v>1672</v>
      </c>
      <c r="B753" s="338">
        <v>745</v>
      </c>
      <c r="C753" s="239" t="s">
        <v>1865</v>
      </c>
      <c r="D753" s="247">
        <v>0</v>
      </c>
      <c r="E753" s="138">
        <v>0</v>
      </c>
      <c r="F753" s="138">
        <v>0</v>
      </c>
      <c r="G753" s="138">
        <v>0</v>
      </c>
      <c r="H753" s="138">
        <v>0</v>
      </c>
      <c r="I753" s="138">
        <v>0</v>
      </c>
      <c r="J753" s="339">
        <v>0</v>
      </c>
      <c r="K753" s="339">
        <v>0</v>
      </c>
      <c r="L753" s="340">
        <v>0</v>
      </c>
      <c r="M753" s="340">
        <v>0</v>
      </c>
      <c r="N753" s="340">
        <v>0</v>
      </c>
      <c r="O753" s="340">
        <v>0</v>
      </c>
      <c r="P753" s="144">
        <v>0</v>
      </c>
      <c r="Q753" s="341">
        <v>0</v>
      </c>
      <c r="R753" s="342">
        <v>0</v>
      </c>
      <c r="S753" s="340">
        <v>0</v>
      </c>
      <c r="T753" s="340">
        <v>0</v>
      </c>
      <c r="U753" s="340">
        <v>0</v>
      </c>
      <c r="V753" s="340">
        <v>0</v>
      </c>
      <c r="W753" s="340">
        <v>0</v>
      </c>
      <c r="X753" s="343">
        <v>0</v>
      </c>
      <c r="Y753" s="344">
        <f t="shared" si="64"/>
        <v>0</v>
      </c>
      <c r="Z753" s="12">
        <f t="shared" si="64"/>
        <v>0</v>
      </c>
      <c r="AA753" s="12">
        <f t="shared" si="64"/>
        <v>0</v>
      </c>
      <c r="AB753" s="12">
        <f t="shared" si="64"/>
        <v>0</v>
      </c>
      <c r="AC753" s="12">
        <f t="shared" si="64"/>
        <v>0</v>
      </c>
      <c r="AD753" s="15">
        <f t="shared" si="63"/>
        <v>0</v>
      </c>
      <c r="AE753" s="12">
        <f t="shared" si="63"/>
        <v>0</v>
      </c>
      <c r="AF753" s="12">
        <f t="shared" si="66"/>
        <v>0</v>
      </c>
      <c r="AG753" s="12">
        <f t="shared" si="66"/>
        <v>0</v>
      </c>
      <c r="AH753" s="12">
        <f t="shared" si="66"/>
        <v>0</v>
      </c>
      <c r="AI753" s="12">
        <f t="shared" si="66"/>
        <v>0</v>
      </c>
      <c r="AJ753" s="12">
        <f t="shared" si="66"/>
        <v>0</v>
      </c>
      <c r="AK753" s="15">
        <f t="shared" si="65"/>
        <v>0</v>
      </c>
      <c r="AL753" s="343">
        <f t="shared" si="65"/>
        <v>0</v>
      </c>
    </row>
    <row r="754" spans="1:38" s="185" customFormat="1" ht="12.75" customHeight="1" x14ac:dyDescent="0.25">
      <c r="A754" s="348">
        <v>1673</v>
      </c>
      <c r="B754" s="338">
        <v>746</v>
      </c>
      <c r="C754" s="239" t="s">
        <v>1866</v>
      </c>
      <c r="D754" s="247">
        <v>0</v>
      </c>
      <c r="E754" s="138">
        <v>0</v>
      </c>
      <c r="F754" s="138">
        <v>0</v>
      </c>
      <c r="G754" s="138">
        <v>0</v>
      </c>
      <c r="H754" s="138">
        <v>0</v>
      </c>
      <c r="I754" s="138">
        <v>0</v>
      </c>
      <c r="J754" s="339">
        <v>0</v>
      </c>
      <c r="K754" s="339">
        <v>0</v>
      </c>
      <c r="L754" s="340">
        <v>0</v>
      </c>
      <c r="M754" s="340">
        <v>0</v>
      </c>
      <c r="N754" s="340">
        <v>0</v>
      </c>
      <c r="O754" s="340">
        <v>0</v>
      </c>
      <c r="P754" s="144">
        <v>0</v>
      </c>
      <c r="Q754" s="341">
        <v>0</v>
      </c>
      <c r="R754" s="342">
        <v>0</v>
      </c>
      <c r="S754" s="340">
        <v>0</v>
      </c>
      <c r="T754" s="340">
        <v>0</v>
      </c>
      <c r="U754" s="340">
        <v>0</v>
      </c>
      <c r="V754" s="340">
        <v>0</v>
      </c>
      <c r="W754" s="340">
        <v>0</v>
      </c>
      <c r="X754" s="343">
        <v>0</v>
      </c>
      <c r="Y754" s="344">
        <f t="shared" si="64"/>
        <v>0</v>
      </c>
      <c r="Z754" s="12">
        <f t="shared" si="64"/>
        <v>0</v>
      </c>
      <c r="AA754" s="12">
        <f t="shared" si="64"/>
        <v>0</v>
      </c>
      <c r="AB754" s="12">
        <f t="shared" si="64"/>
        <v>0</v>
      </c>
      <c r="AC754" s="12">
        <f t="shared" si="64"/>
        <v>0</v>
      </c>
      <c r="AD754" s="15">
        <f t="shared" si="63"/>
        <v>0</v>
      </c>
      <c r="AE754" s="12">
        <f t="shared" si="63"/>
        <v>0</v>
      </c>
      <c r="AF754" s="12">
        <f t="shared" si="66"/>
        <v>0</v>
      </c>
      <c r="AG754" s="12">
        <f t="shared" si="66"/>
        <v>0</v>
      </c>
      <c r="AH754" s="12">
        <f t="shared" si="66"/>
        <v>0</v>
      </c>
      <c r="AI754" s="12">
        <f t="shared" si="66"/>
        <v>0</v>
      </c>
      <c r="AJ754" s="12">
        <f t="shared" si="66"/>
        <v>0</v>
      </c>
      <c r="AK754" s="15">
        <f t="shared" si="65"/>
        <v>0</v>
      </c>
      <c r="AL754" s="343">
        <f t="shared" si="65"/>
        <v>0</v>
      </c>
    </row>
    <row r="755" spans="1:38" s="185" customFormat="1" ht="12.75" customHeight="1" x14ac:dyDescent="0.25">
      <c r="A755" s="348">
        <v>1675</v>
      </c>
      <c r="B755" s="338">
        <v>747</v>
      </c>
      <c r="C755" s="239" t="s">
        <v>1867</v>
      </c>
      <c r="D755" s="247">
        <v>0</v>
      </c>
      <c r="E755" s="138">
        <v>0</v>
      </c>
      <c r="F755" s="138">
        <v>0</v>
      </c>
      <c r="G755" s="138">
        <v>0</v>
      </c>
      <c r="H755" s="138">
        <v>0</v>
      </c>
      <c r="I755" s="138">
        <v>0</v>
      </c>
      <c r="J755" s="339">
        <v>0</v>
      </c>
      <c r="K755" s="339">
        <v>0</v>
      </c>
      <c r="L755" s="340">
        <v>0</v>
      </c>
      <c r="M755" s="340">
        <v>0</v>
      </c>
      <c r="N755" s="340">
        <v>0</v>
      </c>
      <c r="O755" s="340">
        <v>0</v>
      </c>
      <c r="P755" s="144">
        <v>0</v>
      </c>
      <c r="Q755" s="341">
        <v>0</v>
      </c>
      <c r="R755" s="342">
        <v>0</v>
      </c>
      <c r="S755" s="340">
        <v>0</v>
      </c>
      <c r="T755" s="340">
        <v>0</v>
      </c>
      <c r="U755" s="340">
        <v>0</v>
      </c>
      <c r="V755" s="340">
        <v>0</v>
      </c>
      <c r="W755" s="340">
        <v>0</v>
      </c>
      <c r="X755" s="343">
        <v>0</v>
      </c>
      <c r="Y755" s="344">
        <f t="shared" si="64"/>
        <v>0</v>
      </c>
      <c r="Z755" s="12">
        <f t="shared" si="64"/>
        <v>0</v>
      </c>
      <c r="AA755" s="12">
        <f t="shared" si="64"/>
        <v>0</v>
      </c>
      <c r="AB755" s="12">
        <f t="shared" si="64"/>
        <v>0</v>
      </c>
      <c r="AC755" s="12">
        <f t="shared" si="64"/>
        <v>0</v>
      </c>
      <c r="AD755" s="15">
        <f t="shared" si="63"/>
        <v>0</v>
      </c>
      <c r="AE755" s="12">
        <f t="shared" si="63"/>
        <v>0</v>
      </c>
      <c r="AF755" s="12">
        <f t="shared" si="66"/>
        <v>0</v>
      </c>
      <c r="AG755" s="12">
        <f t="shared" si="66"/>
        <v>0</v>
      </c>
      <c r="AH755" s="12">
        <f t="shared" si="66"/>
        <v>0</v>
      </c>
      <c r="AI755" s="12">
        <f t="shared" si="66"/>
        <v>0</v>
      </c>
      <c r="AJ755" s="12">
        <f t="shared" si="66"/>
        <v>0</v>
      </c>
      <c r="AK755" s="15">
        <f t="shared" si="65"/>
        <v>0</v>
      </c>
      <c r="AL755" s="343">
        <f t="shared" si="65"/>
        <v>0</v>
      </c>
    </row>
    <row r="756" spans="1:38" s="185" customFormat="1" ht="12.75" customHeight="1" x14ac:dyDescent="0.25">
      <c r="A756" s="348">
        <v>1676</v>
      </c>
      <c r="B756" s="338">
        <v>748</v>
      </c>
      <c r="C756" s="239" t="s">
        <v>1868</v>
      </c>
      <c r="D756" s="247">
        <v>0</v>
      </c>
      <c r="E756" s="138">
        <v>0</v>
      </c>
      <c r="F756" s="138">
        <v>0</v>
      </c>
      <c r="G756" s="138">
        <v>0</v>
      </c>
      <c r="H756" s="138">
        <v>0</v>
      </c>
      <c r="I756" s="138">
        <v>0</v>
      </c>
      <c r="J756" s="339">
        <v>0</v>
      </c>
      <c r="K756" s="339">
        <v>0</v>
      </c>
      <c r="L756" s="340">
        <v>0</v>
      </c>
      <c r="M756" s="340">
        <v>0</v>
      </c>
      <c r="N756" s="340">
        <v>0</v>
      </c>
      <c r="O756" s="340">
        <v>0</v>
      </c>
      <c r="P756" s="144">
        <v>0</v>
      </c>
      <c r="Q756" s="341">
        <v>0</v>
      </c>
      <c r="R756" s="342">
        <v>0</v>
      </c>
      <c r="S756" s="340">
        <v>0</v>
      </c>
      <c r="T756" s="340">
        <v>0</v>
      </c>
      <c r="U756" s="340">
        <v>0</v>
      </c>
      <c r="V756" s="340">
        <v>0</v>
      </c>
      <c r="W756" s="340">
        <v>0</v>
      </c>
      <c r="X756" s="343">
        <v>0</v>
      </c>
      <c r="Y756" s="344">
        <f t="shared" si="64"/>
        <v>0</v>
      </c>
      <c r="Z756" s="12">
        <f t="shared" si="64"/>
        <v>0</v>
      </c>
      <c r="AA756" s="12">
        <f t="shared" si="64"/>
        <v>0</v>
      </c>
      <c r="AB756" s="12">
        <f t="shared" si="64"/>
        <v>0</v>
      </c>
      <c r="AC756" s="12">
        <f t="shared" si="64"/>
        <v>0</v>
      </c>
      <c r="AD756" s="15">
        <f t="shared" si="63"/>
        <v>0</v>
      </c>
      <c r="AE756" s="12">
        <f t="shared" si="63"/>
        <v>0</v>
      </c>
      <c r="AF756" s="12">
        <f t="shared" si="66"/>
        <v>0</v>
      </c>
      <c r="AG756" s="12">
        <f t="shared" si="66"/>
        <v>0</v>
      </c>
      <c r="AH756" s="12">
        <f t="shared" si="66"/>
        <v>0</v>
      </c>
      <c r="AI756" s="12">
        <f t="shared" si="66"/>
        <v>0</v>
      </c>
      <c r="AJ756" s="12">
        <f t="shared" si="66"/>
        <v>0</v>
      </c>
      <c r="AK756" s="15">
        <f t="shared" si="65"/>
        <v>0</v>
      </c>
      <c r="AL756" s="343">
        <f t="shared" si="65"/>
        <v>0</v>
      </c>
    </row>
    <row r="757" spans="1:38" s="185" customFormat="1" ht="12.75" customHeight="1" x14ac:dyDescent="0.25">
      <c r="A757" s="348">
        <v>1677</v>
      </c>
      <c r="B757" s="338">
        <v>749</v>
      </c>
      <c r="C757" s="239" t="s">
        <v>1869</v>
      </c>
      <c r="D757" s="247">
        <v>0</v>
      </c>
      <c r="E757" s="138">
        <v>0</v>
      </c>
      <c r="F757" s="138">
        <v>0</v>
      </c>
      <c r="G757" s="138">
        <v>0</v>
      </c>
      <c r="H757" s="138">
        <v>0</v>
      </c>
      <c r="I757" s="138">
        <v>0</v>
      </c>
      <c r="J757" s="339">
        <v>0</v>
      </c>
      <c r="K757" s="339">
        <v>0</v>
      </c>
      <c r="L757" s="340">
        <v>0</v>
      </c>
      <c r="M757" s="340">
        <v>0</v>
      </c>
      <c r="N757" s="340">
        <v>0</v>
      </c>
      <c r="O757" s="340">
        <v>0</v>
      </c>
      <c r="P757" s="144">
        <v>0</v>
      </c>
      <c r="Q757" s="341">
        <v>0</v>
      </c>
      <c r="R757" s="342">
        <v>0</v>
      </c>
      <c r="S757" s="340">
        <v>0</v>
      </c>
      <c r="T757" s="340">
        <v>0</v>
      </c>
      <c r="U757" s="340">
        <v>0</v>
      </c>
      <c r="V757" s="340">
        <v>0</v>
      </c>
      <c r="W757" s="340">
        <v>0</v>
      </c>
      <c r="X757" s="343">
        <v>0</v>
      </c>
      <c r="Y757" s="344">
        <f t="shared" si="64"/>
        <v>0</v>
      </c>
      <c r="Z757" s="12">
        <f t="shared" si="64"/>
        <v>0</v>
      </c>
      <c r="AA757" s="12">
        <f t="shared" si="64"/>
        <v>0</v>
      </c>
      <c r="AB757" s="12">
        <f t="shared" si="64"/>
        <v>0</v>
      </c>
      <c r="AC757" s="12">
        <f t="shared" si="64"/>
        <v>0</v>
      </c>
      <c r="AD757" s="15">
        <f t="shared" si="63"/>
        <v>0</v>
      </c>
      <c r="AE757" s="12">
        <f t="shared" si="63"/>
        <v>0</v>
      </c>
      <c r="AF757" s="12">
        <f t="shared" si="66"/>
        <v>0</v>
      </c>
      <c r="AG757" s="12">
        <f t="shared" si="66"/>
        <v>0</v>
      </c>
      <c r="AH757" s="12">
        <f t="shared" si="66"/>
        <v>0</v>
      </c>
      <c r="AI757" s="12">
        <f t="shared" si="66"/>
        <v>0</v>
      </c>
      <c r="AJ757" s="12">
        <f t="shared" si="66"/>
        <v>0</v>
      </c>
      <c r="AK757" s="15">
        <f t="shared" si="65"/>
        <v>0</v>
      </c>
      <c r="AL757" s="343">
        <f t="shared" si="65"/>
        <v>0</v>
      </c>
    </row>
    <row r="758" spans="1:38" s="185" customFormat="1" ht="12.75" customHeight="1" x14ac:dyDescent="0.25">
      <c r="A758" s="348">
        <v>1678</v>
      </c>
      <c r="B758" s="338">
        <v>750</v>
      </c>
      <c r="C758" s="239" t="s">
        <v>1870</v>
      </c>
      <c r="D758" s="247">
        <v>0</v>
      </c>
      <c r="E758" s="138">
        <v>0</v>
      </c>
      <c r="F758" s="138">
        <v>0</v>
      </c>
      <c r="G758" s="138">
        <v>0</v>
      </c>
      <c r="H758" s="138">
        <v>0</v>
      </c>
      <c r="I758" s="138">
        <v>0</v>
      </c>
      <c r="J758" s="339">
        <v>0</v>
      </c>
      <c r="K758" s="339">
        <v>0</v>
      </c>
      <c r="L758" s="340">
        <v>0</v>
      </c>
      <c r="M758" s="340">
        <v>0</v>
      </c>
      <c r="N758" s="340">
        <v>0</v>
      </c>
      <c r="O758" s="340">
        <v>0</v>
      </c>
      <c r="P758" s="144">
        <v>0</v>
      </c>
      <c r="Q758" s="341">
        <v>0</v>
      </c>
      <c r="R758" s="342">
        <v>0</v>
      </c>
      <c r="S758" s="340">
        <v>0</v>
      </c>
      <c r="T758" s="340">
        <v>0</v>
      </c>
      <c r="U758" s="340">
        <v>0</v>
      </c>
      <c r="V758" s="340">
        <v>0</v>
      </c>
      <c r="W758" s="340">
        <v>0</v>
      </c>
      <c r="X758" s="343">
        <v>0</v>
      </c>
      <c r="Y758" s="344">
        <f t="shared" si="64"/>
        <v>0</v>
      </c>
      <c r="Z758" s="12">
        <f t="shared" si="64"/>
        <v>0</v>
      </c>
      <c r="AA758" s="12">
        <f t="shared" si="64"/>
        <v>0</v>
      </c>
      <c r="AB758" s="12">
        <f t="shared" si="64"/>
        <v>0</v>
      </c>
      <c r="AC758" s="12">
        <f t="shared" si="64"/>
        <v>0</v>
      </c>
      <c r="AD758" s="15">
        <f t="shared" si="63"/>
        <v>0</v>
      </c>
      <c r="AE758" s="12">
        <f t="shared" si="63"/>
        <v>0</v>
      </c>
      <c r="AF758" s="12">
        <f t="shared" si="66"/>
        <v>0</v>
      </c>
      <c r="AG758" s="12">
        <f t="shared" si="66"/>
        <v>0</v>
      </c>
      <c r="AH758" s="12">
        <f t="shared" si="66"/>
        <v>0</v>
      </c>
      <c r="AI758" s="12">
        <f t="shared" si="66"/>
        <v>0</v>
      </c>
      <c r="AJ758" s="12">
        <f t="shared" si="66"/>
        <v>0</v>
      </c>
      <c r="AK758" s="15">
        <f t="shared" si="65"/>
        <v>0</v>
      </c>
      <c r="AL758" s="343">
        <f t="shared" si="65"/>
        <v>0</v>
      </c>
    </row>
    <row r="759" spans="1:38" s="185" customFormat="1" ht="12.75" customHeight="1" x14ac:dyDescent="0.25">
      <c r="A759" s="348">
        <v>1679</v>
      </c>
      <c r="B759" s="338">
        <v>751</v>
      </c>
      <c r="C759" s="239" t="s">
        <v>1871</v>
      </c>
      <c r="D759" s="247">
        <v>0</v>
      </c>
      <c r="E759" s="138">
        <v>0</v>
      </c>
      <c r="F759" s="138">
        <v>0</v>
      </c>
      <c r="G759" s="138">
        <v>0</v>
      </c>
      <c r="H759" s="138">
        <v>0</v>
      </c>
      <c r="I759" s="138">
        <v>0</v>
      </c>
      <c r="J759" s="339">
        <v>0</v>
      </c>
      <c r="K759" s="339">
        <v>0</v>
      </c>
      <c r="L759" s="340">
        <v>0</v>
      </c>
      <c r="M759" s="340">
        <v>0</v>
      </c>
      <c r="N759" s="340">
        <v>0</v>
      </c>
      <c r="O759" s="340">
        <v>0</v>
      </c>
      <c r="P759" s="144">
        <v>0</v>
      </c>
      <c r="Q759" s="341">
        <v>0</v>
      </c>
      <c r="R759" s="342">
        <v>0</v>
      </c>
      <c r="S759" s="340">
        <v>0</v>
      </c>
      <c r="T759" s="340">
        <v>0</v>
      </c>
      <c r="U759" s="340">
        <v>0</v>
      </c>
      <c r="V759" s="340">
        <v>0</v>
      </c>
      <c r="W759" s="340">
        <v>0</v>
      </c>
      <c r="X759" s="343">
        <v>0</v>
      </c>
      <c r="Y759" s="344">
        <f t="shared" si="64"/>
        <v>0</v>
      </c>
      <c r="Z759" s="12">
        <f t="shared" si="64"/>
        <v>0</v>
      </c>
      <c r="AA759" s="12">
        <f t="shared" si="64"/>
        <v>0</v>
      </c>
      <c r="AB759" s="12">
        <f t="shared" si="64"/>
        <v>0</v>
      </c>
      <c r="AC759" s="12">
        <f t="shared" si="64"/>
        <v>0</v>
      </c>
      <c r="AD759" s="15">
        <f t="shared" si="63"/>
        <v>0</v>
      </c>
      <c r="AE759" s="12">
        <f t="shared" si="63"/>
        <v>0</v>
      </c>
      <c r="AF759" s="12">
        <f t="shared" si="66"/>
        <v>0</v>
      </c>
      <c r="AG759" s="12">
        <f t="shared" si="66"/>
        <v>0</v>
      </c>
      <c r="AH759" s="12">
        <f t="shared" si="66"/>
        <v>0</v>
      </c>
      <c r="AI759" s="12">
        <f t="shared" si="66"/>
        <v>0</v>
      </c>
      <c r="AJ759" s="12">
        <f t="shared" si="66"/>
        <v>0</v>
      </c>
      <c r="AK759" s="15">
        <f t="shared" si="65"/>
        <v>0</v>
      </c>
      <c r="AL759" s="343">
        <f t="shared" si="65"/>
        <v>0</v>
      </c>
    </row>
    <row r="760" spans="1:38" s="185" customFormat="1" ht="12.75" customHeight="1" x14ac:dyDescent="0.25">
      <c r="A760" s="348">
        <v>1674</v>
      </c>
      <c r="B760" s="338">
        <v>752</v>
      </c>
      <c r="C760" s="239" t="s">
        <v>1854</v>
      </c>
      <c r="D760" s="247">
        <v>0</v>
      </c>
      <c r="E760" s="138">
        <v>0</v>
      </c>
      <c r="F760" s="138">
        <v>0</v>
      </c>
      <c r="G760" s="138">
        <v>0</v>
      </c>
      <c r="H760" s="138">
        <v>0</v>
      </c>
      <c r="I760" s="138">
        <v>0</v>
      </c>
      <c r="J760" s="339">
        <v>0</v>
      </c>
      <c r="K760" s="339">
        <v>0</v>
      </c>
      <c r="L760" s="340">
        <v>0</v>
      </c>
      <c r="M760" s="340">
        <v>0</v>
      </c>
      <c r="N760" s="340">
        <v>0</v>
      </c>
      <c r="O760" s="340">
        <v>0</v>
      </c>
      <c r="P760" s="144">
        <v>0</v>
      </c>
      <c r="Q760" s="341">
        <v>0</v>
      </c>
      <c r="R760" s="342">
        <v>0</v>
      </c>
      <c r="S760" s="340">
        <v>0</v>
      </c>
      <c r="T760" s="340">
        <v>0</v>
      </c>
      <c r="U760" s="340">
        <v>0</v>
      </c>
      <c r="V760" s="340">
        <v>0</v>
      </c>
      <c r="W760" s="340">
        <v>0</v>
      </c>
      <c r="X760" s="343">
        <v>0</v>
      </c>
      <c r="Y760" s="344">
        <f t="shared" si="64"/>
        <v>0</v>
      </c>
      <c r="Z760" s="12">
        <f t="shared" si="64"/>
        <v>0</v>
      </c>
      <c r="AA760" s="12">
        <f t="shared" si="64"/>
        <v>0</v>
      </c>
      <c r="AB760" s="12">
        <f t="shared" si="64"/>
        <v>0</v>
      </c>
      <c r="AC760" s="12">
        <f t="shared" si="64"/>
        <v>0</v>
      </c>
      <c r="AD760" s="15">
        <f t="shared" si="63"/>
        <v>0</v>
      </c>
      <c r="AE760" s="12">
        <f t="shared" si="63"/>
        <v>0</v>
      </c>
      <c r="AF760" s="12">
        <f t="shared" si="66"/>
        <v>0</v>
      </c>
      <c r="AG760" s="12">
        <f t="shared" si="66"/>
        <v>0</v>
      </c>
      <c r="AH760" s="12">
        <f t="shared" si="66"/>
        <v>0</v>
      </c>
      <c r="AI760" s="12">
        <f t="shared" si="66"/>
        <v>0</v>
      </c>
      <c r="AJ760" s="12">
        <f t="shared" si="66"/>
        <v>0</v>
      </c>
      <c r="AK760" s="15">
        <f t="shared" si="65"/>
        <v>0</v>
      </c>
      <c r="AL760" s="343">
        <f t="shared" si="65"/>
        <v>0</v>
      </c>
    </row>
    <row r="761" spans="1:38" s="185" customFormat="1" ht="12.75" customHeight="1" x14ac:dyDescent="0.25">
      <c r="A761" s="348">
        <v>1680</v>
      </c>
      <c r="B761" s="338">
        <v>753</v>
      </c>
      <c r="C761" s="239" t="s">
        <v>1872</v>
      </c>
      <c r="D761" s="247">
        <v>0</v>
      </c>
      <c r="E761" s="138">
        <v>0</v>
      </c>
      <c r="F761" s="138">
        <v>0</v>
      </c>
      <c r="G761" s="138">
        <v>0</v>
      </c>
      <c r="H761" s="138">
        <v>0</v>
      </c>
      <c r="I761" s="138">
        <v>0</v>
      </c>
      <c r="J761" s="339">
        <v>0</v>
      </c>
      <c r="K761" s="339">
        <v>0</v>
      </c>
      <c r="L761" s="340">
        <v>0</v>
      </c>
      <c r="M761" s="340">
        <v>0</v>
      </c>
      <c r="N761" s="340">
        <v>0</v>
      </c>
      <c r="O761" s="340">
        <v>0</v>
      </c>
      <c r="P761" s="144">
        <v>0</v>
      </c>
      <c r="Q761" s="341">
        <v>0</v>
      </c>
      <c r="R761" s="342">
        <v>0</v>
      </c>
      <c r="S761" s="340">
        <v>0</v>
      </c>
      <c r="T761" s="340">
        <v>0</v>
      </c>
      <c r="U761" s="340">
        <v>0</v>
      </c>
      <c r="V761" s="340">
        <v>0</v>
      </c>
      <c r="W761" s="340">
        <v>0</v>
      </c>
      <c r="X761" s="343">
        <v>0</v>
      </c>
      <c r="Y761" s="344">
        <f t="shared" si="64"/>
        <v>0</v>
      </c>
      <c r="Z761" s="12">
        <f t="shared" si="64"/>
        <v>0</v>
      </c>
      <c r="AA761" s="12">
        <f t="shared" si="64"/>
        <v>0</v>
      </c>
      <c r="AB761" s="12">
        <f t="shared" si="64"/>
        <v>0</v>
      </c>
      <c r="AC761" s="12">
        <f t="shared" si="64"/>
        <v>0</v>
      </c>
      <c r="AD761" s="15">
        <f t="shared" si="63"/>
        <v>0</v>
      </c>
      <c r="AE761" s="12">
        <f t="shared" si="63"/>
        <v>0</v>
      </c>
      <c r="AF761" s="12">
        <f t="shared" si="66"/>
        <v>0</v>
      </c>
      <c r="AG761" s="12">
        <f t="shared" si="66"/>
        <v>0</v>
      </c>
      <c r="AH761" s="12">
        <f t="shared" si="66"/>
        <v>0</v>
      </c>
      <c r="AI761" s="12">
        <f t="shared" si="66"/>
        <v>0</v>
      </c>
      <c r="AJ761" s="12">
        <f t="shared" si="66"/>
        <v>0</v>
      </c>
      <c r="AK761" s="15">
        <f t="shared" si="65"/>
        <v>0</v>
      </c>
      <c r="AL761" s="343">
        <f t="shared" si="65"/>
        <v>0</v>
      </c>
    </row>
    <row r="762" spans="1:38" s="185" customFormat="1" ht="12.75" customHeight="1" x14ac:dyDescent="0.25">
      <c r="A762" s="348">
        <v>1681</v>
      </c>
      <c r="B762" s="338">
        <v>754</v>
      </c>
      <c r="C762" s="239" t="s">
        <v>1873</v>
      </c>
      <c r="D762" s="247">
        <v>0</v>
      </c>
      <c r="E762" s="138">
        <v>0</v>
      </c>
      <c r="F762" s="138">
        <v>0</v>
      </c>
      <c r="G762" s="138">
        <v>0</v>
      </c>
      <c r="H762" s="138">
        <v>0</v>
      </c>
      <c r="I762" s="138">
        <v>0</v>
      </c>
      <c r="J762" s="339">
        <v>0</v>
      </c>
      <c r="K762" s="339">
        <v>0</v>
      </c>
      <c r="L762" s="340">
        <v>0</v>
      </c>
      <c r="M762" s="340">
        <v>0</v>
      </c>
      <c r="N762" s="340">
        <v>0</v>
      </c>
      <c r="O762" s="340">
        <v>0</v>
      </c>
      <c r="P762" s="144">
        <v>0</v>
      </c>
      <c r="Q762" s="341">
        <v>0</v>
      </c>
      <c r="R762" s="342">
        <v>0</v>
      </c>
      <c r="S762" s="340">
        <v>0</v>
      </c>
      <c r="T762" s="340">
        <v>0</v>
      </c>
      <c r="U762" s="340">
        <v>0</v>
      </c>
      <c r="V762" s="340">
        <v>0</v>
      </c>
      <c r="W762" s="340">
        <v>0</v>
      </c>
      <c r="X762" s="343">
        <v>0</v>
      </c>
      <c r="Y762" s="344">
        <f t="shared" si="64"/>
        <v>0</v>
      </c>
      <c r="Z762" s="12">
        <f t="shared" si="64"/>
        <v>0</v>
      </c>
      <c r="AA762" s="12">
        <f t="shared" si="64"/>
        <v>0</v>
      </c>
      <c r="AB762" s="12">
        <f t="shared" si="64"/>
        <v>0</v>
      </c>
      <c r="AC762" s="12">
        <f t="shared" si="64"/>
        <v>0</v>
      </c>
      <c r="AD762" s="15">
        <f t="shared" si="63"/>
        <v>0</v>
      </c>
      <c r="AE762" s="12">
        <f t="shared" si="63"/>
        <v>0</v>
      </c>
      <c r="AF762" s="12">
        <f t="shared" si="66"/>
        <v>0</v>
      </c>
      <c r="AG762" s="12">
        <f t="shared" si="66"/>
        <v>0</v>
      </c>
      <c r="AH762" s="12">
        <f t="shared" si="66"/>
        <v>0</v>
      </c>
      <c r="AI762" s="12">
        <f t="shared" si="66"/>
        <v>0</v>
      </c>
      <c r="AJ762" s="12">
        <f t="shared" si="66"/>
        <v>0</v>
      </c>
      <c r="AK762" s="15">
        <f t="shared" si="65"/>
        <v>0</v>
      </c>
      <c r="AL762" s="343">
        <f t="shared" si="65"/>
        <v>0</v>
      </c>
    </row>
    <row r="763" spans="1:38" s="185" customFormat="1" ht="12.75" customHeight="1" x14ac:dyDescent="0.25">
      <c r="A763" s="348">
        <v>1682</v>
      </c>
      <c r="B763" s="338">
        <v>755</v>
      </c>
      <c r="C763" s="239" t="s">
        <v>1874</v>
      </c>
      <c r="D763" s="247">
        <v>0</v>
      </c>
      <c r="E763" s="138">
        <v>0</v>
      </c>
      <c r="F763" s="138">
        <v>0</v>
      </c>
      <c r="G763" s="138">
        <v>0</v>
      </c>
      <c r="H763" s="138">
        <v>0</v>
      </c>
      <c r="I763" s="138">
        <v>0</v>
      </c>
      <c r="J763" s="339">
        <v>0</v>
      </c>
      <c r="K763" s="339">
        <v>0</v>
      </c>
      <c r="L763" s="340">
        <v>0</v>
      </c>
      <c r="M763" s="340">
        <v>0</v>
      </c>
      <c r="N763" s="340">
        <v>0</v>
      </c>
      <c r="O763" s="340">
        <v>0</v>
      </c>
      <c r="P763" s="144">
        <v>0</v>
      </c>
      <c r="Q763" s="341">
        <v>0</v>
      </c>
      <c r="R763" s="342">
        <v>0</v>
      </c>
      <c r="S763" s="340">
        <v>0</v>
      </c>
      <c r="T763" s="340">
        <v>0</v>
      </c>
      <c r="U763" s="340">
        <v>0</v>
      </c>
      <c r="V763" s="340">
        <v>0</v>
      </c>
      <c r="W763" s="340">
        <v>0</v>
      </c>
      <c r="X763" s="343">
        <v>0</v>
      </c>
      <c r="Y763" s="344">
        <f t="shared" si="64"/>
        <v>0</v>
      </c>
      <c r="Z763" s="12">
        <f t="shared" si="64"/>
        <v>0</v>
      </c>
      <c r="AA763" s="12">
        <f t="shared" si="64"/>
        <v>0</v>
      </c>
      <c r="AB763" s="12">
        <f t="shared" si="64"/>
        <v>0</v>
      </c>
      <c r="AC763" s="12">
        <f t="shared" si="64"/>
        <v>0</v>
      </c>
      <c r="AD763" s="15">
        <f t="shared" si="63"/>
        <v>0</v>
      </c>
      <c r="AE763" s="12">
        <f t="shared" si="63"/>
        <v>0</v>
      </c>
      <c r="AF763" s="12">
        <f t="shared" si="66"/>
        <v>0</v>
      </c>
      <c r="AG763" s="12">
        <f t="shared" si="66"/>
        <v>0</v>
      </c>
      <c r="AH763" s="12">
        <f t="shared" si="66"/>
        <v>0</v>
      </c>
      <c r="AI763" s="12">
        <f t="shared" si="66"/>
        <v>0</v>
      </c>
      <c r="AJ763" s="12">
        <f t="shared" si="66"/>
        <v>0</v>
      </c>
      <c r="AK763" s="15">
        <f t="shared" si="65"/>
        <v>0</v>
      </c>
      <c r="AL763" s="343">
        <f t="shared" si="65"/>
        <v>0</v>
      </c>
    </row>
    <row r="764" spans="1:38" s="185" customFormat="1" ht="12.75" customHeight="1" x14ac:dyDescent="0.25">
      <c r="A764" s="348">
        <v>1683</v>
      </c>
      <c r="B764" s="338">
        <v>756</v>
      </c>
      <c r="C764" s="239" t="s">
        <v>1875</v>
      </c>
      <c r="D764" s="247">
        <v>0</v>
      </c>
      <c r="E764" s="138">
        <v>0</v>
      </c>
      <c r="F764" s="138">
        <v>0</v>
      </c>
      <c r="G764" s="138">
        <v>0</v>
      </c>
      <c r="H764" s="138">
        <v>0</v>
      </c>
      <c r="I764" s="138">
        <v>0</v>
      </c>
      <c r="J764" s="339">
        <v>0</v>
      </c>
      <c r="K764" s="339">
        <v>0</v>
      </c>
      <c r="L764" s="340">
        <v>0</v>
      </c>
      <c r="M764" s="340">
        <v>0</v>
      </c>
      <c r="N764" s="340">
        <v>0</v>
      </c>
      <c r="O764" s="340">
        <v>0</v>
      </c>
      <c r="P764" s="144">
        <v>0</v>
      </c>
      <c r="Q764" s="341">
        <v>0</v>
      </c>
      <c r="R764" s="342">
        <v>0</v>
      </c>
      <c r="S764" s="340">
        <v>0</v>
      </c>
      <c r="T764" s="340">
        <v>0</v>
      </c>
      <c r="U764" s="340">
        <v>0</v>
      </c>
      <c r="V764" s="340">
        <v>0</v>
      </c>
      <c r="W764" s="340">
        <v>0</v>
      </c>
      <c r="X764" s="343">
        <v>0</v>
      </c>
      <c r="Y764" s="344">
        <f t="shared" si="64"/>
        <v>0</v>
      </c>
      <c r="Z764" s="12">
        <f t="shared" si="64"/>
        <v>0</v>
      </c>
      <c r="AA764" s="12">
        <f t="shared" si="64"/>
        <v>0</v>
      </c>
      <c r="AB764" s="12">
        <f t="shared" si="64"/>
        <v>0</v>
      </c>
      <c r="AC764" s="12">
        <f t="shared" si="64"/>
        <v>0</v>
      </c>
      <c r="AD764" s="15">
        <f t="shared" si="63"/>
        <v>0</v>
      </c>
      <c r="AE764" s="12">
        <f t="shared" si="63"/>
        <v>0</v>
      </c>
      <c r="AF764" s="12">
        <f t="shared" si="66"/>
        <v>0</v>
      </c>
      <c r="AG764" s="12">
        <f t="shared" si="66"/>
        <v>0</v>
      </c>
      <c r="AH764" s="12">
        <f t="shared" si="66"/>
        <v>0</v>
      </c>
      <c r="AI764" s="12">
        <f t="shared" si="66"/>
        <v>0</v>
      </c>
      <c r="AJ764" s="12">
        <f t="shared" si="66"/>
        <v>0</v>
      </c>
      <c r="AK764" s="15">
        <f t="shared" si="65"/>
        <v>0</v>
      </c>
      <c r="AL764" s="343">
        <f t="shared" si="65"/>
        <v>0</v>
      </c>
    </row>
    <row r="765" spans="1:38" s="185" customFormat="1" ht="12.75" customHeight="1" x14ac:dyDescent="0.25">
      <c r="A765" s="348">
        <v>1684</v>
      </c>
      <c r="B765" s="338">
        <v>757</v>
      </c>
      <c r="C765" s="239" t="s">
        <v>1876</v>
      </c>
      <c r="D765" s="247">
        <v>0</v>
      </c>
      <c r="E765" s="138">
        <v>0</v>
      </c>
      <c r="F765" s="138">
        <v>0</v>
      </c>
      <c r="G765" s="138">
        <v>0</v>
      </c>
      <c r="H765" s="138">
        <v>0</v>
      </c>
      <c r="I765" s="138">
        <v>0</v>
      </c>
      <c r="J765" s="339">
        <v>0</v>
      </c>
      <c r="K765" s="339">
        <v>0</v>
      </c>
      <c r="L765" s="340">
        <v>0</v>
      </c>
      <c r="M765" s="340">
        <v>0</v>
      </c>
      <c r="N765" s="340">
        <v>0</v>
      </c>
      <c r="O765" s="340">
        <v>0</v>
      </c>
      <c r="P765" s="144">
        <v>0</v>
      </c>
      <c r="Q765" s="341">
        <v>0</v>
      </c>
      <c r="R765" s="342">
        <v>0</v>
      </c>
      <c r="S765" s="340">
        <v>0</v>
      </c>
      <c r="T765" s="340">
        <v>0</v>
      </c>
      <c r="U765" s="340">
        <v>0</v>
      </c>
      <c r="V765" s="340">
        <v>0</v>
      </c>
      <c r="W765" s="340">
        <v>0</v>
      </c>
      <c r="X765" s="343">
        <v>0</v>
      </c>
      <c r="Y765" s="344">
        <f t="shared" si="64"/>
        <v>0</v>
      </c>
      <c r="Z765" s="12">
        <f t="shared" si="64"/>
        <v>0</v>
      </c>
      <c r="AA765" s="12">
        <f t="shared" si="64"/>
        <v>0</v>
      </c>
      <c r="AB765" s="12">
        <f t="shared" si="64"/>
        <v>0</v>
      </c>
      <c r="AC765" s="12">
        <f t="shared" si="64"/>
        <v>0</v>
      </c>
      <c r="AD765" s="15">
        <f t="shared" si="63"/>
        <v>0</v>
      </c>
      <c r="AE765" s="12">
        <f t="shared" si="63"/>
        <v>0</v>
      </c>
      <c r="AF765" s="12">
        <f t="shared" si="66"/>
        <v>0</v>
      </c>
      <c r="AG765" s="12">
        <f t="shared" si="66"/>
        <v>0</v>
      </c>
      <c r="AH765" s="12">
        <f t="shared" si="66"/>
        <v>0</v>
      </c>
      <c r="AI765" s="12">
        <f t="shared" si="66"/>
        <v>0</v>
      </c>
      <c r="AJ765" s="12">
        <f t="shared" si="66"/>
        <v>0</v>
      </c>
      <c r="AK765" s="15">
        <f t="shared" si="65"/>
        <v>0</v>
      </c>
      <c r="AL765" s="343">
        <f t="shared" si="65"/>
        <v>0</v>
      </c>
    </row>
    <row r="766" spans="1:38" s="185" customFormat="1" ht="12.75" customHeight="1" x14ac:dyDescent="0.25">
      <c r="A766" s="337"/>
      <c r="B766" s="338">
        <v>758</v>
      </c>
      <c r="C766" s="239"/>
      <c r="D766" s="240"/>
      <c r="E766" s="138"/>
      <c r="F766" s="138"/>
      <c r="G766" s="138"/>
      <c r="H766" s="138"/>
      <c r="I766" s="138"/>
      <c r="J766" s="339"/>
      <c r="K766" s="339">
        <v>0</v>
      </c>
      <c r="L766" s="340"/>
      <c r="M766" s="340"/>
      <c r="N766" s="340"/>
      <c r="O766" s="340"/>
      <c r="P766" s="144">
        <v>0</v>
      </c>
      <c r="Q766" s="341"/>
      <c r="R766" s="342">
        <v>0</v>
      </c>
      <c r="S766" s="340"/>
      <c r="T766" s="340"/>
      <c r="U766" s="340"/>
      <c r="V766" s="340"/>
      <c r="W766" s="340">
        <v>0</v>
      </c>
      <c r="X766" s="343"/>
      <c r="Y766" s="344">
        <f t="shared" si="64"/>
        <v>0</v>
      </c>
      <c r="Z766" s="12"/>
      <c r="AA766" s="12"/>
      <c r="AB766" s="12"/>
      <c r="AC766" s="12"/>
      <c r="AD766" s="15">
        <f t="shared" si="63"/>
        <v>0</v>
      </c>
      <c r="AE766" s="12"/>
      <c r="AF766" s="12"/>
      <c r="AG766" s="12"/>
      <c r="AH766" s="12"/>
      <c r="AI766" s="12"/>
      <c r="AJ766" s="12"/>
      <c r="AK766" s="15">
        <f t="shared" si="65"/>
        <v>0</v>
      </c>
      <c r="AL766" s="343"/>
    </row>
    <row r="767" spans="1:38" s="185" customFormat="1" ht="12.75" customHeight="1" x14ac:dyDescent="0.25">
      <c r="A767" s="337"/>
      <c r="B767" s="338">
        <v>759</v>
      </c>
      <c r="C767" s="246" t="s">
        <v>1877</v>
      </c>
      <c r="D767" s="247">
        <v>3629.3</v>
      </c>
      <c r="E767" s="144">
        <v>1223</v>
      </c>
      <c r="F767" s="144">
        <v>1474.4</v>
      </c>
      <c r="G767" s="144">
        <v>0</v>
      </c>
      <c r="H767" s="144">
        <v>591.5</v>
      </c>
      <c r="I767" s="144">
        <v>97.8</v>
      </c>
      <c r="J767" s="345">
        <v>242.6</v>
      </c>
      <c r="K767" s="345">
        <v>3629.3</v>
      </c>
      <c r="L767" s="144">
        <v>1223</v>
      </c>
      <c r="M767" s="144">
        <v>1474.4</v>
      </c>
      <c r="N767" s="144">
        <v>0</v>
      </c>
      <c r="O767" s="144">
        <v>591.5</v>
      </c>
      <c r="P767" s="144">
        <v>97.8</v>
      </c>
      <c r="Q767" s="248">
        <v>242.6</v>
      </c>
      <c r="R767" s="342">
        <v>3065.5018</v>
      </c>
      <c r="S767" s="144">
        <v>1223</v>
      </c>
      <c r="T767" s="144">
        <v>1175.4770000000001</v>
      </c>
      <c r="U767" s="144">
        <v>0</v>
      </c>
      <c r="V767" s="144">
        <v>384.6866</v>
      </c>
      <c r="W767" s="144">
        <v>48.682200000000002</v>
      </c>
      <c r="X767" s="248">
        <v>233.65600000000001</v>
      </c>
      <c r="Y767" s="344">
        <f t="shared" si="64"/>
        <v>-563.79820000000018</v>
      </c>
      <c r="Z767" s="15">
        <f t="shared" si="64"/>
        <v>0</v>
      </c>
      <c r="AA767" s="15">
        <f t="shared" si="64"/>
        <v>-298.923</v>
      </c>
      <c r="AB767" s="15">
        <f t="shared" si="64"/>
        <v>0</v>
      </c>
      <c r="AC767" s="15">
        <f t="shared" si="64"/>
        <v>-206.8134</v>
      </c>
      <c r="AD767" s="15">
        <f t="shared" si="63"/>
        <v>-49.117799999999995</v>
      </c>
      <c r="AE767" s="15">
        <f t="shared" si="63"/>
        <v>-8.9439999999999884</v>
      </c>
      <c r="AF767" s="15">
        <f t="shared" ref="AF767:AL798" si="67">IF(K767=0,0,R767/K767*100)</f>
        <v>84.465373488000438</v>
      </c>
      <c r="AG767" s="15">
        <f t="shared" si="67"/>
        <v>100</v>
      </c>
      <c r="AH767" s="15">
        <f t="shared" si="67"/>
        <v>79.725786760716218</v>
      </c>
      <c r="AI767" s="15">
        <f t="shared" si="67"/>
        <v>0</v>
      </c>
      <c r="AJ767" s="15">
        <f t="shared" si="67"/>
        <v>65.035773457311919</v>
      </c>
      <c r="AK767" s="15">
        <f t="shared" si="65"/>
        <v>49.777300613496934</v>
      </c>
      <c r="AL767" s="346">
        <f t="shared" si="65"/>
        <v>96.313272877164053</v>
      </c>
    </row>
    <row r="768" spans="1:38" s="347" customFormat="1" ht="12.75" customHeight="1" x14ac:dyDescent="0.2">
      <c r="A768" s="337"/>
      <c r="B768" s="338">
        <v>760</v>
      </c>
      <c r="C768" s="246" t="s">
        <v>1265</v>
      </c>
      <c r="D768" s="247">
        <v>3531.5</v>
      </c>
      <c r="E768" s="144">
        <v>1223</v>
      </c>
      <c r="F768" s="144">
        <v>1474.4</v>
      </c>
      <c r="G768" s="144">
        <v>0</v>
      </c>
      <c r="H768" s="144">
        <v>591.5</v>
      </c>
      <c r="I768" s="144">
        <v>0</v>
      </c>
      <c r="J768" s="345">
        <v>242.6</v>
      </c>
      <c r="K768" s="345">
        <v>3531.5</v>
      </c>
      <c r="L768" s="144">
        <v>1223</v>
      </c>
      <c r="M768" s="144">
        <v>1474.4</v>
      </c>
      <c r="N768" s="144">
        <v>0</v>
      </c>
      <c r="O768" s="144">
        <v>591.5</v>
      </c>
      <c r="P768" s="144">
        <v>0</v>
      </c>
      <c r="Q768" s="248">
        <v>242.6</v>
      </c>
      <c r="R768" s="342">
        <v>3016.8195999999998</v>
      </c>
      <c r="S768" s="144">
        <v>1223</v>
      </c>
      <c r="T768" s="144">
        <v>1175.4770000000001</v>
      </c>
      <c r="U768" s="144">
        <v>0</v>
      </c>
      <c r="V768" s="144">
        <v>384.6866</v>
      </c>
      <c r="W768" s="144">
        <v>0</v>
      </c>
      <c r="X768" s="248">
        <v>233.65600000000001</v>
      </c>
      <c r="Y768" s="344">
        <f t="shared" si="64"/>
        <v>-514.68040000000019</v>
      </c>
      <c r="Z768" s="15">
        <f t="shared" si="64"/>
        <v>0</v>
      </c>
      <c r="AA768" s="15">
        <f t="shared" si="64"/>
        <v>-298.923</v>
      </c>
      <c r="AB768" s="15">
        <f t="shared" si="64"/>
        <v>0</v>
      </c>
      <c r="AC768" s="15">
        <f t="shared" si="64"/>
        <v>-206.8134</v>
      </c>
      <c r="AD768" s="15">
        <f t="shared" si="64"/>
        <v>0</v>
      </c>
      <c r="AE768" s="15">
        <f t="shared" si="64"/>
        <v>-8.9439999999999884</v>
      </c>
      <c r="AF768" s="15">
        <f t="shared" si="67"/>
        <v>85.426011609797541</v>
      </c>
      <c r="AG768" s="15">
        <f t="shared" si="67"/>
        <v>100</v>
      </c>
      <c r="AH768" s="15">
        <f t="shared" si="67"/>
        <v>79.725786760716218</v>
      </c>
      <c r="AI768" s="15">
        <f t="shared" si="67"/>
        <v>0</v>
      </c>
      <c r="AJ768" s="15">
        <f t="shared" si="67"/>
        <v>65.035773457311919</v>
      </c>
      <c r="AK768" s="15">
        <f t="shared" si="65"/>
        <v>0</v>
      </c>
      <c r="AL768" s="346">
        <f t="shared" si="65"/>
        <v>96.313272877164053</v>
      </c>
    </row>
    <row r="769" spans="1:38" s="347" customFormat="1" ht="12.75" customHeight="1" x14ac:dyDescent="0.2">
      <c r="A769" s="337"/>
      <c r="B769" s="338">
        <v>761</v>
      </c>
      <c r="C769" s="246" t="s">
        <v>1266</v>
      </c>
      <c r="D769" s="247">
        <v>97.8</v>
      </c>
      <c r="E769" s="144">
        <v>0</v>
      </c>
      <c r="F769" s="144">
        <v>0</v>
      </c>
      <c r="G769" s="144">
        <v>0</v>
      </c>
      <c r="H769" s="144">
        <v>0</v>
      </c>
      <c r="I769" s="144">
        <v>97.8</v>
      </c>
      <c r="J769" s="345">
        <v>0</v>
      </c>
      <c r="K769" s="345">
        <v>97.8</v>
      </c>
      <c r="L769" s="144">
        <v>0</v>
      </c>
      <c r="M769" s="144">
        <v>0</v>
      </c>
      <c r="N769" s="144">
        <v>0</v>
      </c>
      <c r="O769" s="144">
        <v>0</v>
      </c>
      <c r="P769" s="144">
        <v>97.8</v>
      </c>
      <c r="Q769" s="248">
        <v>0</v>
      </c>
      <c r="R769" s="342">
        <v>48.682200000000002</v>
      </c>
      <c r="S769" s="144">
        <v>0</v>
      </c>
      <c r="T769" s="144">
        <v>0</v>
      </c>
      <c r="U769" s="144">
        <v>0</v>
      </c>
      <c r="V769" s="144">
        <v>0</v>
      </c>
      <c r="W769" s="144">
        <v>48.682200000000002</v>
      </c>
      <c r="X769" s="248">
        <v>0</v>
      </c>
      <c r="Y769" s="344">
        <f t="shared" si="64"/>
        <v>-49.117799999999995</v>
      </c>
      <c r="Z769" s="15">
        <f t="shared" si="64"/>
        <v>0</v>
      </c>
      <c r="AA769" s="15">
        <f t="shared" si="64"/>
        <v>0</v>
      </c>
      <c r="AB769" s="15">
        <f t="shared" si="64"/>
        <v>0</v>
      </c>
      <c r="AC769" s="15">
        <f t="shared" si="64"/>
        <v>0</v>
      </c>
      <c r="AD769" s="15">
        <f t="shared" si="64"/>
        <v>-49.117799999999995</v>
      </c>
      <c r="AE769" s="15">
        <f t="shared" si="64"/>
        <v>0</v>
      </c>
      <c r="AF769" s="15">
        <f t="shared" si="67"/>
        <v>49.777300613496934</v>
      </c>
      <c r="AG769" s="15">
        <f t="shared" si="67"/>
        <v>0</v>
      </c>
      <c r="AH769" s="15">
        <f t="shared" si="67"/>
        <v>0</v>
      </c>
      <c r="AI769" s="15">
        <f t="shared" si="67"/>
        <v>0</v>
      </c>
      <c r="AJ769" s="15">
        <f t="shared" si="67"/>
        <v>0</v>
      </c>
      <c r="AK769" s="15">
        <f t="shared" si="65"/>
        <v>49.777300613496934</v>
      </c>
      <c r="AL769" s="346">
        <f t="shared" si="65"/>
        <v>0</v>
      </c>
    </row>
    <row r="770" spans="1:38" s="185" customFormat="1" ht="12.75" customHeight="1" x14ac:dyDescent="0.25">
      <c r="A770" s="348">
        <v>1685</v>
      </c>
      <c r="B770" s="338">
        <v>762</v>
      </c>
      <c r="C770" s="239" t="s">
        <v>1291</v>
      </c>
      <c r="D770" s="247">
        <v>3531.5</v>
      </c>
      <c r="E770" s="138">
        <v>1223</v>
      </c>
      <c r="F770" s="138">
        <v>1474.4</v>
      </c>
      <c r="G770" s="138">
        <v>0</v>
      </c>
      <c r="H770" s="138">
        <v>591.5</v>
      </c>
      <c r="I770" s="138">
        <v>0</v>
      </c>
      <c r="J770" s="339">
        <v>242.6</v>
      </c>
      <c r="K770" s="339">
        <v>3531.5</v>
      </c>
      <c r="L770" s="340">
        <v>1223</v>
      </c>
      <c r="M770" s="340">
        <v>1474.4</v>
      </c>
      <c r="N770" s="340">
        <v>0</v>
      </c>
      <c r="O770" s="340">
        <v>591.5</v>
      </c>
      <c r="P770" s="144">
        <v>0</v>
      </c>
      <c r="Q770" s="341">
        <v>242.6</v>
      </c>
      <c r="R770" s="342">
        <v>3016.8195999999998</v>
      </c>
      <c r="S770" s="340">
        <v>1223</v>
      </c>
      <c r="T770" s="340">
        <v>1175.4770000000001</v>
      </c>
      <c r="U770" s="340">
        <v>0</v>
      </c>
      <c r="V770" s="340">
        <v>384.6866</v>
      </c>
      <c r="W770" s="340">
        <v>0</v>
      </c>
      <c r="X770" s="343">
        <v>233.65600000000001</v>
      </c>
      <c r="Y770" s="344">
        <f t="shared" si="64"/>
        <v>-514.68040000000019</v>
      </c>
      <c r="Z770" s="12">
        <f t="shared" si="64"/>
        <v>0</v>
      </c>
      <c r="AA770" s="12">
        <f t="shared" si="64"/>
        <v>-298.923</v>
      </c>
      <c r="AB770" s="12">
        <f t="shared" si="64"/>
        <v>0</v>
      </c>
      <c r="AC770" s="12">
        <f t="shared" si="64"/>
        <v>-206.8134</v>
      </c>
      <c r="AD770" s="15">
        <f t="shared" si="64"/>
        <v>0</v>
      </c>
      <c r="AE770" s="12">
        <f t="shared" si="64"/>
        <v>-8.9439999999999884</v>
      </c>
      <c r="AF770" s="12">
        <f t="shared" si="67"/>
        <v>85.426011609797541</v>
      </c>
      <c r="AG770" s="12">
        <f t="shared" si="67"/>
        <v>100</v>
      </c>
      <c r="AH770" s="12">
        <f t="shared" si="67"/>
        <v>79.725786760716218</v>
      </c>
      <c r="AI770" s="12">
        <f t="shared" si="67"/>
        <v>0</v>
      </c>
      <c r="AJ770" s="12">
        <f t="shared" si="67"/>
        <v>65.035773457311919</v>
      </c>
      <c r="AK770" s="15">
        <f t="shared" si="65"/>
        <v>0</v>
      </c>
      <c r="AL770" s="343">
        <f t="shared" si="65"/>
        <v>96.313272877164053</v>
      </c>
    </row>
    <row r="771" spans="1:38" s="185" customFormat="1" ht="12.75" customHeight="1" x14ac:dyDescent="0.25">
      <c r="A771" s="348">
        <v>1687</v>
      </c>
      <c r="B771" s="338">
        <v>763</v>
      </c>
      <c r="C771" s="239" t="s">
        <v>1878</v>
      </c>
      <c r="D771" s="247">
        <v>0</v>
      </c>
      <c r="E771" s="138">
        <v>0</v>
      </c>
      <c r="F771" s="138">
        <v>0</v>
      </c>
      <c r="G771" s="138">
        <v>0</v>
      </c>
      <c r="H771" s="138">
        <v>0</v>
      </c>
      <c r="I771" s="138">
        <v>0</v>
      </c>
      <c r="J771" s="339">
        <v>0</v>
      </c>
      <c r="K771" s="339">
        <v>0</v>
      </c>
      <c r="L771" s="340">
        <v>0</v>
      </c>
      <c r="M771" s="340">
        <v>0</v>
      </c>
      <c r="N771" s="340">
        <v>0</v>
      </c>
      <c r="O771" s="340">
        <v>0</v>
      </c>
      <c r="P771" s="144">
        <v>0</v>
      </c>
      <c r="Q771" s="341">
        <v>0</v>
      </c>
      <c r="R771" s="342">
        <v>0</v>
      </c>
      <c r="S771" s="340">
        <v>0</v>
      </c>
      <c r="T771" s="340">
        <v>0</v>
      </c>
      <c r="U771" s="340">
        <v>0</v>
      </c>
      <c r="V771" s="340">
        <v>0</v>
      </c>
      <c r="W771" s="340">
        <v>0</v>
      </c>
      <c r="X771" s="343">
        <v>0</v>
      </c>
      <c r="Y771" s="344">
        <f t="shared" si="64"/>
        <v>0</v>
      </c>
      <c r="Z771" s="12">
        <f t="shared" si="64"/>
        <v>0</v>
      </c>
      <c r="AA771" s="12">
        <f t="shared" si="64"/>
        <v>0</v>
      </c>
      <c r="AB771" s="12">
        <f t="shared" si="64"/>
        <v>0</v>
      </c>
      <c r="AC771" s="12">
        <f t="shared" si="64"/>
        <v>0</v>
      </c>
      <c r="AD771" s="15">
        <f t="shared" si="64"/>
        <v>0</v>
      </c>
      <c r="AE771" s="12">
        <f t="shared" si="64"/>
        <v>0</v>
      </c>
      <c r="AF771" s="12">
        <f t="shared" si="67"/>
        <v>0</v>
      </c>
      <c r="AG771" s="12">
        <f t="shared" si="67"/>
        <v>0</v>
      </c>
      <c r="AH771" s="12">
        <f t="shared" si="67"/>
        <v>0</v>
      </c>
      <c r="AI771" s="12">
        <f t="shared" si="67"/>
        <v>0</v>
      </c>
      <c r="AJ771" s="12">
        <f t="shared" si="67"/>
        <v>0</v>
      </c>
      <c r="AK771" s="15">
        <f t="shared" si="65"/>
        <v>0</v>
      </c>
      <c r="AL771" s="343">
        <f t="shared" si="65"/>
        <v>0</v>
      </c>
    </row>
    <row r="772" spans="1:38" s="185" customFormat="1" ht="12.75" customHeight="1" x14ac:dyDescent="0.25">
      <c r="A772" s="348">
        <v>1688</v>
      </c>
      <c r="B772" s="338">
        <v>764</v>
      </c>
      <c r="C772" s="239" t="s">
        <v>1879</v>
      </c>
      <c r="D772" s="247">
        <v>0</v>
      </c>
      <c r="E772" s="138">
        <v>0</v>
      </c>
      <c r="F772" s="138">
        <v>0</v>
      </c>
      <c r="G772" s="138">
        <v>0</v>
      </c>
      <c r="H772" s="138">
        <v>0</v>
      </c>
      <c r="I772" s="138">
        <v>0</v>
      </c>
      <c r="J772" s="339">
        <v>0</v>
      </c>
      <c r="K772" s="339">
        <v>0</v>
      </c>
      <c r="L772" s="340">
        <v>0</v>
      </c>
      <c r="M772" s="340">
        <v>0</v>
      </c>
      <c r="N772" s="340">
        <v>0</v>
      </c>
      <c r="O772" s="340">
        <v>0</v>
      </c>
      <c r="P772" s="144">
        <v>0</v>
      </c>
      <c r="Q772" s="341">
        <v>0</v>
      </c>
      <c r="R772" s="342">
        <v>0</v>
      </c>
      <c r="S772" s="340">
        <v>0</v>
      </c>
      <c r="T772" s="340">
        <v>0</v>
      </c>
      <c r="U772" s="340">
        <v>0</v>
      </c>
      <c r="V772" s="340">
        <v>0</v>
      </c>
      <c r="W772" s="340">
        <v>0</v>
      </c>
      <c r="X772" s="343">
        <v>0</v>
      </c>
      <c r="Y772" s="344">
        <f t="shared" si="64"/>
        <v>0</v>
      </c>
      <c r="Z772" s="12">
        <f t="shared" si="64"/>
        <v>0</v>
      </c>
      <c r="AA772" s="12">
        <f t="shared" si="64"/>
        <v>0</v>
      </c>
      <c r="AB772" s="12">
        <f t="shared" si="64"/>
        <v>0</v>
      </c>
      <c r="AC772" s="12">
        <f t="shared" si="64"/>
        <v>0</v>
      </c>
      <c r="AD772" s="15">
        <f t="shared" si="64"/>
        <v>0</v>
      </c>
      <c r="AE772" s="12">
        <f t="shared" si="64"/>
        <v>0</v>
      </c>
      <c r="AF772" s="12">
        <f t="shared" si="67"/>
        <v>0</v>
      </c>
      <c r="AG772" s="12">
        <f t="shared" si="67"/>
        <v>0</v>
      </c>
      <c r="AH772" s="12">
        <f t="shared" si="67"/>
        <v>0</v>
      </c>
      <c r="AI772" s="12">
        <f t="shared" si="67"/>
        <v>0</v>
      </c>
      <c r="AJ772" s="12">
        <f t="shared" si="67"/>
        <v>0</v>
      </c>
      <c r="AK772" s="15">
        <f t="shared" si="65"/>
        <v>0</v>
      </c>
      <c r="AL772" s="343">
        <f t="shared" si="65"/>
        <v>0</v>
      </c>
    </row>
    <row r="773" spans="1:38" s="185" customFormat="1" ht="12.75" customHeight="1" x14ac:dyDescent="0.25">
      <c r="A773" s="348">
        <v>1689</v>
      </c>
      <c r="B773" s="338">
        <v>765</v>
      </c>
      <c r="C773" s="239" t="s">
        <v>1880</v>
      </c>
      <c r="D773" s="247">
        <v>0</v>
      </c>
      <c r="E773" s="138">
        <v>0</v>
      </c>
      <c r="F773" s="138">
        <v>0</v>
      </c>
      <c r="G773" s="138">
        <v>0</v>
      </c>
      <c r="H773" s="138">
        <v>0</v>
      </c>
      <c r="I773" s="138">
        <v>0</v>
      </c>
      <c r="J773" s="339">
        <v>0</v>
      </c>
      <c r="K773" s="339">
        <v>0</v>
      </c>
      <c r="L773" s="340">
        <v>0</v>
      </c>
      <c r="M773" s="340">
        <v>0</v>
      </c>
      <c r="N773" s="340">
        <v>0</v>
      </c>
      <c r="O773" s="340">
        <v>0</v>
      </c>
      <c r="P773" s="144">
        <v>0</v>
      </c>
      <c r="Q773" s="341">
        <v>0</v>
      </c>
      <c r="R773" s="342">
        <v>0</v>
      </c>
      <c r="S773" s="340">
        <v>0</v>
      </c>
      <c r="T773" s="340">
        <v>0</v>
      </c>
      <c r="U773" s="340">
        <v>0</v>
      </c>
      <c r="V773" s="340">
        <v>0</v>
      </c>
      <c r="W773" s="340">
        <v>0</v>
      </c>
      <c r="X773" s="343">
        <v>0</v>
      </c>
      <c r="Y773" s="344">
        <f t="shared" si="64"/>
        <v>0</v>
      </c>
      <c r="Z773" s="12">
        <f t="shared" si="64"/>
        <v>0</v>
      </c>
      <c r="AA773" s="12">
        <f t="shared" si="64"/>
        <v>0</v>
      </c>
      <c r="AB773" s="12">
        <f t="shared" si="64"/>
        <v>0</v>
      </c>
      <c r="AC773" s="12">
        <f t="shared" si="64"/>
        <v>0</v>
      </c>
      <c r="AD773" s="15">
        <f t="shared" si="64"/>
        <v>0</v>
      </c>
      <c r="AE773" s="12">
        <f t="shared" si="64"/>
        <v>0</v>
      </c>
      <c r="AF773" s="12">
        <f t="shared" si="67"/>
        <v>0</v>
      </c>
      <c r="AG773" s="12">
        <f t="shared" si="67"/>
        <v>0</v>
      </c>
      <c r="AH773" s="12">
        <f t="shared" si="67"/>
        <v>0</v>
      </c>
      <c r="AI773" s="12">
        <f t="shared" si="67"/>
        <v>0</v>
      </c>
      <c r="AJ773" s="12">
        <f t="shared" si="67"/>
        <v>0</v>
      </c>
      <c r="AK773" s="15">
        <f t="shared" si="65"/>
        <v>0</v>
      </c>
      <c r="AL773" s="343">
        <f t="shared" si="65"/>
        <v>0</v>
      </c>
    </row>
    <row r="774" spans="1:38" s="185" customFormat="1" ht="12.75" customHeight="1" x14ac:dyDescent="0.25">
      <c r="A774" s="348">
        <v>1690</v>
      </c>
      <c r="B774" s="338">
        <v>766</v>
      </c>
      <c r="C774" s="239" t="s">
        <v>1881</v>
      </c>
      <c r="D774" s="247">
        <v>0</v>
      </c>
      <c r="E774" s="138">
        <v>0</v>
      </c>
      <c r="F774" s="138">
        <v>0</v>
      </c>
      <c r="G774" s="138">
        <v>0</v>
      </c>
      <c r="H774" s="138">
        <v>0</v>
      </c>
      <c r="I774" s="138">
        <v>0</v>
      </c>
      <c r="J774" s="339">
        <v>0</v>
      </c>
      <c r="K774" s="339">
        <v>0</v>
      </c>
      <c r="L774" s="340">
        <v>0</v>
      </c>
      <c r="M774" s="340">
        <v>0</v>
      </c>
      <c r="N774" s="340">
        <v>0</v>
      </c>
      <c r="O774" s="340">
        <v>0</v>
      </c>
      <c r="P774" s="144">
        <v>0</v>
      </c>
      <c r="Q774" s="341">
        <v>0</v>
      </c>
      <c r="R774" s="342">
        <v>0</v>
      </c>
      <c r="S774" s="340">
        <v>0</v>
      </c>
      <c r="T774" s="340">
        <v>0</v>
      </c>
      <c r="U774" s="340">
        <v>0</v>
      </c>
      <c r="V774" s="340">
        <v>0</v>
      </c>
      <c r="W774" s="340">
        <v>0</v>
      </c>
      <c r="X774" s="343">
        <v>0</v>
      </c>
      <c r="Y774" s="344">
        <f t="shared" si="64"/>
        <v>0</v>
      </c>
      <c r="Z774" s="12">
        <f t="shared" si="64"/>
        <v>0</v>
      </c>
      <c r="AA774" s="12">
        <f t="shared" si="64"/>
        <v>0</v>
      </c>
      <c r="AB774" s="12">
        <f t="shared" si="64"/>
        <v>0</v>
      </c>
      <c r="AC774" s="12">
        <f t="shared" si="64"/>
        <v>0</v>
      </c>
      <c r="AD774" s="15">
        <f t="shared" si="64"/>
        <v>0</v>
      </c>
      <c r="AE774" s="12">
        <f t="shared" si="64"/>
        <v>0</v>
      </c>
      <c r="AF774" s="12">
        <f t="shared" si="67"/>
        <v>0</v>
      </c>
      <c r="AG774" s="12">
        <f t="shared" si="67"/>
        <v>0</v>
      </c>
      <c r="AH774" s="12">
        <f t="shared" si="67"/>
        <v>0</v>
      </c>
      <c r="AI774" s="12">
        <f t="shared" si="67"/>
        <v>0</v>
      </c>
      <c r="AJ774" s="12">
        <f t="shared" si="67"/>
        <v>0</v>
      </c>
      <c r="AK774" s="15">
        <f t="shared" si="65"/>
        <v>0</v>
      </c>
      <c r="AL774" s="343">
        <f t="shared" si="65"/>
        <v>0</v>
      </c>
    </row>
    <row r="775" spans="1:38" s="185" customFormat="1" ht="12.75" customHeight="1" x14ac:dyDescent="0.25">
      <c r="A775" s="348">
        <v>1691</v>
      </c>
      <c r="B775" s="338">
        <v>767</v>
      </c>
      <c r="C775" s="239" t="s">
        <v>1882</v>
      </c>
      <c r="D775" s="247">
        <v>0</v>
      </c>
      <c r="E775" s="138">
        <v>0</v>
      </c>
      <c r="F775" s="138">
        <v>0</v>
      </c>
      <c r="G775" s="138">
        <v>0</v>
      </c>
      <c r="H775" s="138">
        <v>0</v>
      </c>
      <c r="I775" s="138">
        <v>0</v>
      </c>
      <c r="J775" s="339">
        <v>0</v>
      </c>
      <c r="K775" s="339">
        <v>0</v>
      </c>
      <c r="L775" s="340">
        <v>0</v>
      </c>
      <c r="M775" s="340">
        <v>0</v>
      </c>
      <c r="N775" s="340">
        <v>0</v>
      </c>
      <c r="O775" s="340">
        <v>0</v>
      </c>
      <c r="P775" s="144">
        <v>0</v>
      </c>
      <c r="Q775" s="341">
        <v>0</v>
      </c>
      <c r="R775" s="342">
        <v>0</v>
      </c>
      <c r="S775" s="340">
        <v>0</v>
      </c>
      <c r="T775" s="340">
        <v>0</v>
      </c>
      <c r="U775" s="340">
        <v>0</v>
      </c>
      <c r="V775" s="340">
        <v>0</v>
      </c>
      <c r="W775" s="340">
        <v>0</v>
      </c>
      <c r="X775" s="343">
        <v>0</v>
      </c>
      <c r="Y775" s="344">
        <f t="shared" si="64"/>
        <v>0</v>
      </c>
      <c r="Z775" s="12">
        <f t="shared" si="64"/>
        <v>0</v>
      </c>
      <c r="AA775" s="12">
        <f t="shared" si="64"/>
        <v>0</v>
      </c>
      <c r="AB775" s="12">
        <f t="shared" si="64"/>
        <v>0</v>
      </c>
      <c r="AC775" s="12">
        <f t="shared" si="64"/>
        <v>0</v>
      </c>
      <c r="AD775" s="15">
        <f t="shared" si="64"/>
        <v>0</v>
      </c>
      <c r="AE775" s="12">
        <f t="shared" si="64"/>
        <v>0</v>
      </c>
      <c r="AF775" s="12">
        <f t="shared" si="67"/>
        <v>0</v>
      </c>
      <c r="AG775" s="12">
        <f t="shared" si="67"/>
        <v>0</v>
      </c>
      <c r="AH775" s="12">
        <f t="shared" si="67"/>
        <v>0</v>
      </c>
      <c r="AI775" s="12">
        <f t="shared" si="67"/>
        <v>0</v>
      </c>
      <c r="AJ775" s="12">
        <f t="shared" si="67"/>
        <v>0</v>
      </c>
      <c r="AK775" s="15">
        <f t="shared" si="67"/>
        <v>0</v>
      </c>
      <c r="AL775" s="343">
        <f t="shared" si="67"/>
        <v>0</v>
      </c>
    </row>
    <row r="776" spans="1:38" s="185" customFormat="1" ht="12.75" customHeight="1" x14ac:dyDescent="0.25">
      <c r="A776" s="348">
        <v>1699</v>
      </c>
      <c r="B776" s="338">
        <v>768</v>
      </c>
      <c r="C776" s="239" t="s">
        <v>1729</v>
      </c>
      <c r="D776" s="247">
        <v>0</v>
      </c>
      <c r="E776" s="138">
        <v>0</v>
      </c>
      <c r="F776" s="138">
        <v>0</v>
      </c>
      <c r="G776" s="138">
        <v>0</v>
      </c>
      <c r="H776" s="138">
        <v>0</v>
      </c>
      <c r="I776" s="138">
        <v>0</v>
      </c>
      <c r="J776" s="339">
        <v>0</v>
      </c>
      <c r="K776" s="339">
        <v>0</v>
      </c>
      <c r="L776" s="340">
        <v>0</v>
      </c>
      <c r="M776" s="340">
        <v>0</v>
      </c>
      <c r="N776" s="340">
        <v>0</v>
      </c>
      <c r="O776" s="340">
        <v>0</v>
      </c>
      <c r="P776" s="144">
        <v>0</v>
      </c>
      <c r="Q776" s="341">
        <v>0</v>
      </c>
      <c r="R776" s="342">
        <v>0</v>
      </c>
      <c r="S776" s="340">
        <v>0</v>
      </c>
      <c r="T776" s="340">
        <v>0</v>
      </c>
      <c r="U776" s="340">
        <v>0</v>
      </c>
      <c r="V776" s="340">
        <v>0</v>
      </c>
      <c r="W776" s="340">
        <v>0</v>
      </c>
      <c r="X776" s="343">
        <v>0</v>
      </c>
      <c r="Y776" s="344">
        <f t="shared" si="64"/>
        <v>0</v>
      </c>
      <c r="Z776" s="12">
        <f t="shared" si="64"/>
        <v>0</v>
      </c>
      <c r="AA776" s="12">
        <f t="shared" si="64"/>
        <v>0</v>
      </c>
      <c r="AB776" s="12">
        <f t="shared" si="64"/>
        <v>0</v>
      </c>
      <c r="AC776" s="12">
        <f t="shared" si="64"/>
        <v>0</v>
      </c>
      <c r="AD776" s="15">
        <f t="shared" si="64"/>
        <v>0</v>
      </c>
      <c r="AE776" s="12">
        <f t="shared" si="64"/>
        <v>0</v>
      </c>
      <c r="AF776" s="12">
        <f t="shared" si="67"/>
        <v>0</v>
      </c>
      <c r="AG776" s="12">
        <f t="shared" si="67"/>
        <v>0</v>
      </c>
      <c r="AH776" s="12">
        <f t="shared" si="67"/>
        <v>0</v>
      </c>
      <c r="AI776" s="12">
        <f t="shared" si="67"/>
        <v>0</v>
      </c>
      <c r="AJ776" s="12">
        <f t="shared" si="67"/>
        <v>0</v>
      </c>
      <c r="AK776" s="15">
        <f t="shared" si="67"/>
        <v>0</v>
      </c>
      <c r="AL776" s="343">
        <f t="shared" si="67"/>
        <v>0</v>
      </c>
    </row>
    <row r="777" spans="1:38" s="185" customFormat="1" ht="12.75" customHeight="1" x14ac:dyDescent="0.25">
      <c r="A777" s="348">
        <v>1692</v>
      </c>
      <c r="B777" s="338">
        <v>769</v>
      </c>
      <c r="C777" s="239" t="s">
        <v>1883</v>
      </c>
      <c r="D777" s="247">
        <v>0</v>
      </c>
      <c r="E777" s="138">
        <v>0</v>
      </c>
      <c r="F777" s="138">
        <v>0</v>
      </c>
      <c r="G777" s="138">
        <v>0</v>
      </c>
      <c r="H777" s="138">
        <v>0</v>
      </c>
      <c r="I777" s="138">
        <v>0</v>
      </c>
      <c r="J777" s="339">
        <v>0</v>
      </c>
      <c r="K777" s="339">
        <v>0</v>
      </c>
      <c r="L777" s="340">
        <v>0</v>
      </c>
      <c r="M777" s="340">
        <v>0</v>
      </c>
      <c r="N777" s="340">
        <v>0</v>
      </c>
      <c r="O777" s="340">
        <v>0</v>
      </c>
      <c r="P777" s="144">
        <v>0</v>
      </c>
      <c r="Q777" s="341">
        <v>0</v>
      </c>
      <c r="R777" s="342">
        <v>0</v>
      </c>
      <c r="S777" s="340">
        <v>0</v>
      </c>
      <c r="T777" s="340">
        <v>0</v>
      </c>
      <c r="U777" s="340">
        <v>0</v>
      </c>
      <c r="V777" s="340">
        <v>0</v>
      </c>
      <c r="W777" s="340">
        <v>0</v>
      </c>
      <c r="X777" s="343">
        <v>0</v>
      </c>
      <c r="Y777" s="344">
        <f t="shared" si="64"/>
        <v>0</v>
      </c>
      <c r="Z777" s="12">
        <f t="shared" si="64"/>
        <v>0</v>
      </c>
      <c r="AA777" s="12">
        <f t="shared" si="64"/>
        <v>0</v>
      </c>
      <c r="AB777" s="12">
        <f t="shared" si="64"/>
        <v>0</v>
      </c>
      <c r="AC777" s="12">
        <f t="shared" si="64"/>
        <v>0</v>
      </c>
      <c r="AD777" s="15">
        <f t="shared" si="64"/>
        <v>0</v>
      </c>
      <c r="AE777" s="12">
        <f t="shared" si="64"/>
        <v>0</v>
      </c>
      <c r="AF777" s="12">
        <f t="shared" si="67"/>
        <v>0</v>
      </c>
      <c r="AG777" s="12">
        <f t="shared" si="67"/>
        <v>0</v>
      </c>
      <c r="AH777" s="12">
        <f t="shared" si="67"/>
        <v>0</v>
      </c>
      <c r="AI777" s="12">
        <f t="shared" si="67"/>
        <v>0</v>
      </c>
      <c r="AJ777" s="12">
        <f t="shared" si="67"/>
        <v>0</v>
      </c>
      <c r="AK777" s="15">
        <f t="shared" si="67"/>
        <v>0</v>
      </c>
      <c r="AL777" s="343">
        <f t="shared" si="67"/>
        <v>0</v>
      </c>
    </row>
    <row r="778" spans="1:38" s="185" customFormat="1" ht="12.75" customHeight="1" x14ac:dyDescent="0.25">
      <c r="A778" s="348">
        <v>1686</v>
      </c>
      <c r="B778" s="338">
        <v>770</v>
      </c>
      <c r="C778" s="239" t="s">
        <v>1884</v>
      </c>
      <c r="D778" s="247">
        <v>0</v>
      </c>
      <c r="E778" s="138">
        <v>0</v>
      </c>
      <c r="F778" s="138">
        <v>0</v>
      </c>
      <c r="G778" s="138">
        <v>0</v>
      </c>
      <c r="H778" s="138">
        <v>0</v>
      </c>
      <c r="I778" s="138">
        <v>0</v>
      </c>
      <c r="J778" s="339">
        <v>0</v>
      </c>
      <c r="K778" s="339">
        <v>0</v>
      </c>
      <c r="L778" s="340">
        <v>0</v>
      </c>
      <c r="M778" s="340">
        <v>0</v>
      </c>
      <c r="N778" s="340">
        <v>0</v>
      </c>
      <c r="O778" s="340">
        <v>0</v>
      </c>
      <c r="P778" s="144">
        <v>0</v>
      </c>
      <c r="Q778" s="341">
        <v>0</v>
      </c>
      <c r="R778" s="342">
        <v>0</v>
      </c>
      <c r="S778" s="340">
        <v>0</v>
      </c>
      <c r="T778" s="340">
        <v>0</v>
      </c>
      <c r="U778" s="340">
        <v>0</v>
      </c>
      <c r="V778" s="340">
        <v>0</v>
      </c>
      <c r="W778" s="340">
        <v>0</v>
      </c>
      <c r="X778" s="343">
        <v>0</v>
      </c>
      <c r="Y778" s="344">
        <f t="shared" si="64"/>
        <v>0</v>
      </c>
      <c r="Z778" s="12">
        <f t="shared" si="64"/>
        <v>0</v>
      </c>
      <c r="AA778" s="12">
        <f t="shared" si="64"/>
        <v>0</v>
      </c>
      <c r="AB778" s="12">
        <f t="shared" si="64"/>
        <v>0</v>
      </c>
      <c r="AC778" s="12">
        <f t="shared" si="64"/>
        <v>0</v>
      </c>
      <c r="AD778" s="15">
        <f t="shared" si="64"/>
        <v>0</v>
      </c>
      <c r="AE778" s="12">
        <f t="shared" si="64"/>
        <v>0</v>
      </c>
      <c r="AF778" s="12">
        <f t="shared" si="67"/>
        <v>0</v>
      </c>
      <c r="AG778" s="12">
        <f t="shared" si="67"/>
        <v>0</v>
      </c>
      <c r="AH778" s="12">
        <f t="shared" si="67"/>
        <v>0</v>
      </c>
      <c r="AI778" s="12">
        <f t="shared" si="67"/>
        <v>0</v>
      </c>
      <c r="AJ778" s="12">
        <f t="shared" si="67"/>
        <v>0</v>
      </c>
      <c r="AK778" s="15">
        <f t="shared" si="67"/>
        <v>0</v>
      </c>
      <c r="AL778" s="343">
        <f t="shared" si="67"/>
        <v>0</v>
      </c>
    </row>
    <row r="779" spans="1:38" s="185" customFormat="1" ht="12.75" customHeight="1" x14ac:dyDescent="0.25">
      <c r="A779" s="348">
        <v>1693</v>
      </c>
      <c r="B779" s="338">
        <v>771</v>
      </c>
      <c r="C779" s="239" t="s">
        <v>1885</v>
      </c>
      <c r="D779" s="247">
        <v>0</v>
      </c>
      <c r="E779" s="138">
        <v>0</v>
      </c>
      <c r="F779" s="138">
        <v>0</v>
      </c>
      <c r="G779" s="138">
        <v>0</v>
      </c>
      <c r="H779" s="138">
        <v>0</v>
      </c>
      <c r="I779" s="138">
        <v>0</v>
      </c>
      <c r="J779" s="339">
        <v>0</v>
      </c>
      <c r="K779" s="339">
        <v>0</v>
      </c>
      <c r="L779" s="340">
        <v>0</v>
      </c>
      <c r="M779" s="340">
        <v>0</v>
      </c>
      <c r="N779" s="340">
        <v>0</v>
      </c>
      <c r="O779" s="340">
        <v>0</v>
      </c>
      <c r="P779" s="144">
        <v>0</v>
      </c>
      <c r="Q779" s="341">
        <v>0</v>
      </c>
      <c r="R779" s="342">
        <v>0</v>
      </c>
      <c r="S779" s="340">
        <v>0</v>
      </c>
      <c r="T779" s="340">
        <v>0</v>
      </c>
      <c r="U779" s="340">
        <v>0</v>
      </c>
      <c r="V779" s="340">
        <v>0</v>
      </c>
      <c r="W779" s="340">
        <v>0</v>
      </c>
      <c r="X779" s="343">
        <v>0</v>
      </c>
      <c r="Y779" s="344">
        <f t="shared" si="64"/>
        <v>0</v>
      </c>
      <c r="Z779" s="12">
        <f t="shared" si="64"/>
        <v>0</v>
      </c>
      <c r="AA779" s="12">
        <f t="shared" si="64"/>
        <v>0</v>
      </c>
      <c r="AB779" s="12">
        <f t="shared" si="64"/>
        <v>0</v>
      </c>
      <c r="AC779" s="12">
        <f t="shared" si="64"/>
        <v>0</v>
      </c>
      <c r="AD779" s="15">
        <f t="shared" si="64"/>
        <v>0</v>
      </c>
      <c r="AE779" s="12">
        <f t="shared" si="64"/>
        <v>0</v>
      </c>
      <c r="AF779" s="12">
        <f t="shared" si="67"/>
        <v>0</v>
      </c>
      <c r="AG779" s="12">
        <f t="shared" si="67"/>
        <v>0</v>
      </c>
      <c r="AH779" s="12">
        <f t="shared" si="67"/>
        <v>0</v>
      </c>
      <c r="AI779" s="12">
        <f t="shared" si="67"/>
        <v>0</v>
      </c>
      <c r="AJ779" s="12">
        <f t="shared" si="67"/>
        <v>0</v>
      </c>
      <c r="AK779" s="15">
        <f t="shared" si="67"/>
        <v>0</v>
      </c>
      <c r="AL779" s="343">
        <f t="shared" si="67"/>
        <v>0</v>
      </c>
    </row>
    <row r="780" spans="1:38" s="185" customFormat="1" ht="12.75" customHeight="1" x14ac:dyDescent="0.25">
      <c r="A780" s="348">
        <v>1694</v>
      </c>
      <c r="B780" s="338">
        <v>772</v>
      </c>
      <c r="C780" s="239" t="s">
        <v>1617</v>
      </c>
      <c r="D780" s="247">
        <v>0</v>
      </c>
      <c r="E780" s="138">
        <v>0</v>
      </c>
      <c r="F780" s="138">
        <v>0</v>
      </c>
      <c r="G780" s="138">
        <v>0</v>
      </c>
      <c r="H780" s="138">
        <v>0</v>
      </c>
      <c r="I780" s="138">
        <v>0</v>
      </c>
      <c r="J780" s="339">
        <v>0</v>
      </c>
      <c r="K780" s="339">
        <v>0</v>
      </c>
      <c r="L780" s="340">
        <v>0</v>
      </c>
      <c r="M780" s="340">
        <v>0</v>
      </c>
      <c r="N780" s="340">
        <v>0</v>
      </c>
      <c r="O780" s="340">
        <v>0</v>
      </c>
      <c r="P780" s="144">
        <v>0</v>
      </c>
      <c r="Q780" s="341">
        <v>0</v>
      </c>
      <c r="R780" s="342">
        <v>0</v>
      </c>
      <c r="S780" s="340">
        <v>0</v>
      </c>
      <c r="T780" s="340">
        <v>0</v>
      </c>
      <c r="U780" s="340">
        <v>0</v>
      </c>
      <c r="V780" s="340">
        <v>0</v>
      </c>
      <c r="W780" s="340">
        <v>0</v>
      </c>
      <c r="X780" s="343">
        <v>0</v>
      </c>
      <c r="Y780" s="344">
        <f t="shared" si="64"/>
        <v>0</v>
      </c>
      <c r="Z780" s="12">
        <f t="shared" si="64"/>
        <v>0</v>
      </c>
      <c r="AA780" s="12">
        <f t="shared" si="64"/>
        <v>0</v>
      </c>
      <c r="AB780" s="12">
        <f t="shared" si="64"/>
        <v>0</v>
      </c>
      <c r="AC780" s="12">
        <f t="shared" si="64"/>
        <v>0</v>
      </c>
      <c r="AD780" s="15">
        <f t="shared" si="64"/>
        <v>0</v>
      </c>
      <c r="AE780" s="12">
        <f t="shared" si="64"/>
        <v>0</v>
      </c>
      <c r="AF780" s="12">
        <f t="shared" si="67"/>
        <v>0</v>
      </c>
      <c r="AG780" s="12">
        <f t="shared" si="67"/>
        <v>0</v>
      </c>
      <c r="AH780" s="12">
        <f t="shared" si="67"/>
        <v>0</v>
      </c>
      <c r="AI780" s="12">
        <f t="shared" si="67"/>
        <v>0</v>
      </c>
      <c r="AJ780" s="12">
        <f t="shared" si="67"/>
        <v>0</v>
      </c>
      <c r="AK780" s="15">
        <f t="shared" si="67"/>
        <v>0</v>
      </c>
      <c r="AL780" s="343">
        <f t="shared" si="67"/>
        <v>0</v>
      </c>
    </row>
    <row r="781" spans="1:38" s="185" customFormat="1" ht="12.75" customHeight="1" x14ac:dyDescent="0.25">
      <c r="A781" s="348">
        <v>1695</v>
      </c>
      <c r="B781" s="338">
        <v>773</v>
      </c>
      <c r="C781" s="239" t="s">
        <v>1425</v>
      </c>
      <c r="D781" s="247">
        <v>0</v>
      </c>
      <c r="E781" s="138">
        <v>0</v>
      </c>
      <c r="F781" s="138">
        <v>0</v>
      </c>
      <c r="G781" s="138">
        <v>0</v>
      </c>
      <c r="H781" s="138">
        <v>0</v>
      </c>
      <c r="I781" s="138">
        <v>0</v>
      </c>
      <c r="J781" s="339">
        <v>0</v>
      </c>
      <c r="K781" s="339">
        <v>0</v>
      </c>
      <c r="L781" s="340">
        <v>0</v>
      </c>
      <c r="M781" s="340">
        <v>0</v>
      </c>
      <c r="N781" s="340">
        <v>0</v>
      </c>
      <c r="O781" s="340">
        <v>0</v>
      </c>
      <c r="P781" s="144">
        <v>0</v>
      </c>
      <c r="Q781" s="341">
        <v>0</v>
      </c>
      <c r="R781" s="342">
        <v>0</v>
      </c>
      <c r="S781" s="340">
        <v>0</v>
      </c>
      <c r="T781" s="340">
        <v>0</v>
      </c>
      <c r="U781" s="340">
        <v>0</v>
      </c>
      <c r="V781" s="340">
        <v>0</v>
      </c>
      <c r="W781" s="340">
        <v>0</v>
      </c>
      <c r="X781" s="343">
        <v>0</v>
      </c>
      <c r="Y781" s="344">
        <f t="shared" si="64"/>
        <v>0</v>
      </c>
      <c r="Z781" s="12">
        <f t="shared" si="64"/>
        <v>0</v>
      </c>
      <c r="AA781" s="12">
        <f t="shared" si="64"/>
        <v>0</v>
      </c>
      <c r="AB781" s="12">
        <f t="shared" ref="AB781:AE812" si="68">U781-N781</f>
        <v>0</v>
      </c>
      <c r="AC781" s="12">
        <f t="shared" si="68"/>
        <v>0</v>
      </c>
      <c r="AD781" s="15">
        <f t="shared" si="68"/>
        <v>0</v>
      </c>
      <c r="AE781" s="12">
        <f t="shared" si="68"/>
        <v>0</v>
      </c>
      <c r="AF781" s="12">
        <f t="shared" si="67"/>
        <v>0</v>
      </c>
      <c r="AG781" s="12">
        <f t="shared" si="67"/>
        <v>0</v>
      </c>
      <c r="AH781" s="12">
        <f t="shared" si="67"/>
        <v>0</v>
      </c>
      <c r="AI781" s="12">
        <f t="shared" si="67"/>
        <v>0</v>
      </c>
      <c r="AJ781" s="12">
        <f t="shared" si="67"/>
        <v>0</v>
      </c>
      <c r="AK781" s="15">
        <f t="shared" si="67"/>
        <v>0</v>
      </c>
      <c r="AL781" s="343">
        <f t="shared" si="67"/>
        <v>0</v>
      </c>
    </row>
    <row r="782" spans="1:38" s="185" customFormat="1" ht="12.75" customHeight="1" x14ac:dyDescent="0.25">
      <c r="A782" s="348">
        <v>1696</v>
      </c>
      <c r="B782" s="338">
        <v>774</v>
      </c>
      <c r="C782" s="239" t="s">
        <v>1886</v>
      </c>
      <c r="D782" s="247">
        <v>0</v>
      </c>
      <c r="E782" s="138">
        <v>0</v>
      </c>
      <c r="F782" s="138">
        <v>0</v>
      </c>
      <c r="G782" s="138">
        <v>0</v>
      </c>
      <c r="H782" s="138">
        <v>0</v>
      </c>
      <c r="I782" s="138">
        <v>0</v>
      </c>
      <c r="J782" s="339">
        <v>0</v>
      </c>
      <c r="K782" s="339">
        <v>0</v>
      </c>
      <c r="L782" s="340">
        <v>0</v>
      </c>
      <c r="M782" s="340">
        <v>0</v>
      </c>
      <c r="N782" s="340">
        <v>0</v>
      </c>
      <c r="O782" s="340">
        <v>0</v>
      </c>
      <c r="P782" s="144">
        <v>0</v>
      </c>
      <c r="Q782" s="341">
        <v>0</v>
      </c>
      <c r="R782" s="342">
        <v>0</v>
      </c>
      <c r="S782" s="340">
        <v>0</v>
      </c>
      <c r="T782" s="340">
        <v>0</v>
      </c>
      <c r="U782" s="340">
        <v>0</v>
      </c>
      <c r="V782" s="340">
        <v>0</v>
      </c>
      <c r="W782" s="340">
        <v>0</v>
      </c>
      <c r="X782" s="343">
        <v>0</v>
      </c>
      <c r="Y782" s="344">
        <f t="shared" ref="Y782:AE845" si="69">R782-K782</f>
        <v>0</v>
      </c>
      <c r="Z782" s="12">
        <f t="shared" si="69"/>
        <v>0</v>
      </c>
      <c r="AA782" s="12">
        <f t="shared" si="69"/>
        <v>0</v>
      </c>
      <c r="AB782" s="12">
        <f t="shared" si="68"/>
        <v>0</v>
      </c>
      <c r="AC782" s="12">
        <f t="shared" si="68"/>
        <v>0</v>
      </c>
      <c r="AD782" s="15">
        <f t="shared" si="68"/>
        <v>0</v>
      </c>
      <c r="AE782" s="12">
        <f t="shared" si="68"/>
        <v>0</v>
      </c>
      <c r="AF782" s="12">
        <f t="shared" si="67"/>
        <v>0</v>
      </c>
      <c r="AG782" s="12">
        <f t="shared" si="67"/>
        <v>0</v>
      </c>
      <c r="AH782" s="12">
        <f t="shared" si="67"/>
        <v>0</v>
      </c>
      <c r="AI782" s="12">
        <f t="shared" si="67"/>
        <v>0</v>
      </c>
      <c r="AJ782" s="12">
        <f t="shared" si="67"/>
        <v>0</v>
      </c>
      <c r="AK782" s="15">
        <f t="shared" si="67"/>
        <v>0</v>
      </c>
      <c r="AL782" s="343">
        <f t="shared" si="67"/>
        <v>0</v>
      </c>
    </row>
    <row r="783" spans="1:38" s="185" customFormat="1" ht="12.75" customHeight="1" x14ac:dyDescent="0.25">
      <c r="A783" s="348">
        <v>1697</v>
      </c>
      <c r="B783" s="338">
        <v>775</v>
      </c>
      <c r="C783" s="239" t="s">
        <v>1344</v>
      </c>
      <c r="D783" s="247">
        <v>48.9</v>
      </c>
      <c r="E783" s="138">
        <v>0</v>
      </c>
      <c r="F783" s="138">
        <v>0</v>
      </c>
      <c r="G783" s="138">
        <v>0</v>
      </c>
      <c r="H783" s="138">
        <v>0</v>
      </c>
      <c r="I783" s="138">
        <v>48.9</v>
      </c>
      <c r="J783" s="339">
        <v>0</v>
      </c>
      <c r="K783" s="339">
        <v>48.9</v>
      </c>
      <c r="L783" s="340">
        <v>0</v>
      </c>
      <c r="M783" s="340">
        <v>0</v>
      </c>
      <c r="N783" s="340">
        <v>0</v>
      </c>
      <c r="O783" s="340">
        <v>0</v>
      </c>
      <c r="P783" s="144">
        <v>48.9</v>
      </c>
      <c r="Q783" s="341">
        <v>0</v>
      </c>
      <c r="R783" s="342">
        <v>3.5792000000000002</v>
      </c>
      <c r="S783" s="340">
        <v>0</v>
      </c>
      <c r="T783" s="340">
        <v>0</v>
      </c>
      <c r="U783" s="340">
        <v>0</v>
      </c>
      <c r="V783" s="340">
        <v>0</v>
      </c>
      <c r="W783" s="340">
        <v>3.5792000000000002</v>
      </c>
      <c r="X783" s="343">
        <v>0</v>
      </c>
      <c r="Y783" s="344">
        <f t="shared" si="69"/>
        <v>-45.320799999999998</v>
      </c>
      <c r="Z783" s="12">
        <f t="shared" si="69"/>
        <v>0</v>
      </c>
      <c r="AA783" s="12">
        <f t="shared" si="69"/>
        <v>0</v>
      </c>
      <c r="AB783" s="12">
        <f t="shared" si="68"/>
        <v>0</v>
      </c>
      <c r="AC783" s="12">
        <f t="shared" si="68"/>
        <v>0</v>
      </c>
      <c r="AD783" s="15">
        <f t="shared" si="68"/>
        <v>-45.320799999999998</v>
      </c>
      <c r="AE783" s="12">
        <f t="shared" si="68"/>
        <v>0</v>
      </c>
      <c r="AF783" s="12">
        <f t="shared" si="67"/>
        <v>7.3194274028629867</v>
      </c>
      <c r="AG783" s="12">
        <f t="shared" si="67"/>
        <v>0</v>
      </c>
      <c r="AH783" s="12">
        <f t="shared" si="67"/>
        <v>0</v>
      </c>
      <c r="AI783" s="12">
        <f t="shared" si="67"/>
        <v>0</v>
      </c>
      <c r="AJ783" s="12">
        <f t="shared" si="67"/>
        <v>0</v>
      </c>
      <c r="AK783" s="15">
        <f t="shared" si="67"/>
        <v>7.3194274028629867</v>
      </c>
      <c r="AL783" s="343">
        <f t="shared" si="67"/>
        <v>0</v>
      </c>
    </row>
    <row r="784" spans="1:38" s="185" customFormat="1" ht="12.75" customHeight="1" x14ac:dyDescent="0.25">
      <c r="A784" s="348">
        <v>1698</v>
      </c>
      <c r="B784" s="338">
        <v>776</v>
      </c>
      <c r="C784" s="239" t="s">
        <v>1887</v>
      </c>
      <c r="D784" s="247">
        <v>0</v>
      </c>
      <c r="E784" s="138">
        <v>0</v>
      </c>
      <c r="F784" s="138">
        <v>0</v>
      </c>
      <c r="G784" s="138">
        <v>0</v>
      </c>
      <c r="H784" s="138">
        <v>0</v>
      </c>
      <c r="I784" s="138">
        <v>0</v>
      </c>
      <c r="J784" s="339">
        <v>0</v>
      </c>
      <c r="K784" s="339">
        <v>0</v>
      </c>
      <c r="L784" s="340">
        <v>0</v>
      </c>
      <c r="M784" s="340">
        <v>0</v>
      </c>
      <c r="N784" s="340">
        <v>0</v>
      </c>
      <c r="O784" s="340">
        <v>0</v>
      </c>
      <c r="P784" s="144">
        <v>0</v>
      </c>
      <c r="Q784" s="341">
        <v>0</v>
      </c>
      <c r="R784" s="342">
        <v>0</v>
      </c>
      <c r="S784" s="340">
        <v>0</v>
      </c>
      <c r="T784" s="340">
        <v>0</v>
      </c>
      <c r="U784" s="340">
        <v>0</v>
      </c>
      <c r="V784" s="340">
        <v>0</v>
      </c>
      <c r="W784" s="340">
        <v>0</v>
      </c>
      <c r="X784" s="343">
        <v>0</v>
      </c>
      <c r="Y784" s="344">
        <f t="shared" si="69"/>
        <v>0</v>
      </c>
      <c r="Z784" s="12">
        <f t="shared" si="69"/>
        <v>0</v>
      </c>
      <c r="AA784" s="12">
        <f t="shared" si="69"/>
        <v>0</v>
      </c>
      <c r="AB784" s="12">
        <f t="shared" si="68"/>
        <v>0</v>
      </c>
      <c r="AC784" s="12">
        <f t="shared" si="68"/>
        <v>0</v>
      </c>
      <c r="AD784" s="15">
        <f t="shared" si="68"/>
        <v>0</v>
      </c>
      <c r="AE784" s="12">
        <f t="shared" si="68"/>
        <v>0</v>
      </c>
      <c r="AF784" s="12">
        <f t="shared" si="67"/>
        <v>0</v>
      </c>
      <c r="AG784" s="12">
        <f t="shared" si="67"/>
        <v>0</v>
      </c>
      <c r="AH784" s="12">
        <f t="shared" si="67"/>
        <v>0</v>
      </c>
      <c r="AI784" s="12">
        <f t="shared" si="67"/>
        <v>0</v>
      </c>
      <c r="AJ784" s="12">
        <f t="shared" si="67"/>
        <v>0</v>
      </c>
      <c r="AK784" s="15">
        <f t="shared" si="67"/>
        <v>0</v>
      </c>
      <c r="AL784" s="343">
        <f t="shared" si="67"/>
        <v>0</v>
      </c>
    </row>
    <row r="785" spans="1:38" s="185" customFormat="1" ht="12.75" customHeight="1" x14ac:dyDescent="0.25">
      <c r="A785" s="348">
        <v>1701</v>
      </c>
      <c r="B785" s="338">
        <v>777</v>
      </c>
      <c r="C785" s="239" t="s">
        <v>1888</v>
      </c>
      <c r="D785" s="247">
        <v>0</v>
      </c>
      <c r="E785" s="138">
        <v>0</v>
      </c>
      <c r="F785" s="138">
        <v>0</v>
      </c>
      <c r="G785" s="138">
        <v>0</v>
      </c>
      <c r="H785" s="138">
        <v>0</v>
      </c>
      <c r="I785" s="138">
        <v>0</v>
      </c>
      <c r="J785" s="339">
        <v>0</v>
      </c>
      <c r="K785" s="339">
        <v>0</v>
      </c>
      <c r="L785" s="340">
        <v>0</v>
      </c>
      <c r="M785" s="340">
        <v>0</v>
      </c>
      <c r="N785" s="340">
        <v>0</v>
      </c>
      <c r="O785" s="340">
        <v>0</v>
      </c>
      <c r="P785" s="144">
        <v>0</v>
      </c>
      <c r="Q785" s="341">
        <v>0</v>
      </c>
      <c r="R785" s="342">
        <v>0</v>
      </c>
      <c r="S785" s="340">
        <v>0</v>
      </c>
      <c r="T785" s="340">
        <v>0</v>
      </c>
      <c r="U785" s="340">
        <v>0</v>
      </c>
      <c r="V785" s="340">
        <v>0</v>
      </c>
      <c r="W785" s="340">
        <v>0</v>
      </c>
      <c r="X785" s="343">
        <v>0</v>
      </c>
      <c r="Y785" s="344">
        <f t="shared" si="69"/>
        <v>0</v>
      </c>
      <c r="Z785" s="12">
        <f t="shared" si="69"/>
        <v>0</v>
      </c>
      <c r="AA785" s="12">
        <f t="shared" si="69"/>
        <v>0</v>
      </c>
      <c r="AB785" s="12">
        <f t="shared" si="68"/>
        <v>0</v>
      </c>
      <c r="AC785" s="12">
        <f t="shared" si="68"/>
        <v>0</v>
      </c>
      <c r="AD785" s="15">
        <f t="shared" si="68"/>
        <v>0</v>
      </c>
      <c r="AE785" s="12">
        <f t="shared" si="68"/>
        <v>0</v>
      </c>
      <c r="AF785" s="12">
        <f t="shared" si="67"/>
        <v>0</v>
      </c>
      <c r="AG785" s="12">
        <f t="shared" si="67"/>
        <v>0</v>
      </c>
      <c r="AH785" s="12">
        <f t="shared" si="67"/>
        <v>0</v>
      </c>
      <c r="AI785" s="12">
        <f t="shared" si="67"/>
        <v>0</v>
      </c>
      <c r="AJ785" s="12">
        <f t="shared" si="67"/>
        <v>0</v>
      </c>
      <c r="AK785" s="15">
        <f t="shared" si="67"/>
        <v>0</v>
      </c>
      <c r="AL785" s="343">
        <f t="shared" si="67"/>
        <v>0</v>
      </c>
    </row>
    <row r="786" spans="1:38" s="185" customFormat="1" ht="12.75" customHeight="1" x14ac:dyDescent="0.25">
      <c r="A786" s="348">
        <v>1703</v>
      </c>
      <c r="B786" s="338">
        <v>778</v>
      </c>
      <c r="C786" s="239" t="s">
        <v>1889</v>
      </c>
      <c r="D786" s="247">
        <v>0</v>
      </c>
      <c r="E786" s="138">
        <v>0</v>
      </c>
      <c r="F786" s="138">
        <v>0</v>
      </c>
      <c r="G786" s="138">
        <v>0</v>
      </c>
      <c r="H786" s="138">
        <v>0</v>
      </c>
      <c r="I786" s="138">
        <v>0</v>
      </c>
      <c r="J786" s="339">
        <v>0</v>
      </c>
      <c r="K786" s="339">
        <v>0</v>
      </c>
      <c r="L786" s="340">
        <v>0</v>
      </c>
      <c r="M786" s="340">
        <v>0</v>
      </c>
      <c r="N786" s="340">
        <v>0</v>
      </c>
      <c r="O786" s="340">
        <v>0</v>
      </c>
      <c r="P786" s="144">
        <v>0</v>
      </c>
      <c r="Q786" s="341">
        <v>0</v>
      </c>
      <c r="R786" s="342">
        <v>0</v>
      </c>
      <c r="S786" s="340">
        <v>0</v>
      </c>
      <c r="T786" s="340">
        <v>0</v>
      </c>
      <c r="U786" s="340">
        <v>0</v>
      </c>
      <c r="V786" s="340">
        <v>0</v>
      </c>
      <c r="W786" s="340">
        <v>0</v>
      </c>
      <c r="X786" s="343">
        <v>0</v>
      </c>
      <c r="Y786" s="344">
        <f t="shared" si="69"/>
        <v>0</v>
      </c>
      <c r="Z786" s="12">
        <f t="shared" si="69"/>
        <v>0</v>
      </c>
      <c r="AA786" s="12">
        <f t="shared" si="69"/>
        <v>0</v>
      </c>
      <c r="AB786" s="12">
        <f t="shared" si="68"/>
        <v>0</v>
      </c>
      <c r="AC786" s="12">
        <f t="shared" si="68"/>
        <v>0</v>
      </c>
      <c r="AD786" s="15">
        <f t="shared" si="68"/>
        <v>0</v>
      </c>
      <c r="AE786" s="12">
        <f t="shared" si="68"/>
        <v>0</v>
      </c>
      <c r="AF786" s="12">
        <f t="shared" si="67"/>
        <v>0</v>
      </c>
      <c r="AG786" s="12">
        <f t="shared" si="67"/>
        <v>0</v>
      </c>
      <c r="AH786" s="12">
        <f t="shared" si="67"/>
        <v>0</v>
      </c>
      <c r="AI786" s="12">
        <f t="shared" si="67"/>
        <v>0</v>
      </c>
      <c r="AJ786" s="12">
        <f t="shared" si="67"/>
        <v>0</v>
      </c>
      <c r="AK786" s="15">
        <f t="shared" si="67"/>
        <v>0</v>
      </c>
      <c r="AL786" s="343">
        <f t="shared" si="67"/>
        <v>0</v>
      </c>
    </row>
    <row r="787" spans="1:38" s="185" customFormat="1" ht="12.75" customHeight="1" x14ac:dyDescent="0.25">
      <c r="A787" s="348">
        <v>1704</v>
      </c>
      <c r="B787" s="338">
        <v>779</v>
      </c>
      <c r="C787" s="239" t="s">
        <v>1890</v>
      </c>
      <c r="D787" s="247">
        <v>0</v>
      </c>
      <c r="E787" s="138">
        <v>0</v>
      </c>
      <c r="F787" s="138">
        <v>0</v>
      </c>
      <c r="G787" s="138">
        <v>0</v>
      </c>
      <c r="H787" s="138">
        <v>0</v>
      </c>
      <c r="I787" s="138">
        <v>0</v>
      </c>
      <c r="J787" s="339">
        <v>0</v>
      </c>
      <c r="K787" s="339">
        <v>0</v>
      </c>
      <c r="L787" s="340">
        <v>0</v>
      </c>
      <c r="M787" s="340">
        <v>0</v>
      </c>
      <c r="N787" s="340">
        <v>0</v>
      </c>
      <c r="O787" s="340">
        <v>0</v>
      </c>
      <c r="P787" s="144">
        <v>0</v>
      </c>
      <c r="Q787" s="341">
        <v>0</v>
      </c>
      <c r="R787" s="342">
        <v>0</v>
      </c>
      <c r="S787" s="340">
        <v>0</v>
      </c>
      <c r="T787" s="340">
        <v>0</v>
      </c>
      <c r="U787" s="340">
        <v>0</v>
      </c>
      <c r="V787" s="340">
        <v>0</v>
      </c>
      <c r="W787" s="340">
        <v>0</v>
      </c>
      <c r="X787" s="343">
        <v>0</v>
      </c>
      <c r="Y787" s="344">
        <f t="shared" si="69"/>
        <v>0</v>
      </c>
      <c r="Z787" s="12">
        <f t="shared" si="69"/>
        <v>0</v>
      </c>
      <c r="AA787" s="12">
        <f t="shared" si="69"/>
        <v>0</v>
      </c>
      <c r="AB787" s="12">
        <f t="shared" si="68"/>
        <v>0</v>
      </c>
      <c r="AC787" s="12">
        <f t="shared" si="68"/>
        <v>0</v>
      </c>
      <c r="AD787" s="15">
        <f t="shared" si="68"/>
        <v>0</v>
      </c>
      <c r="AE787" s="12">
        <f t="shared" si="68"/>
        <v>0</v>
      </c>
      <c r="AF787" s="12">
        <f t="shared" si="67"/>
        <v>0</v>
      </c>
      <c r="AG787" s="12">
        <f t="shared" si="67"/>
        <v>0</v>
      </c>
      <c r="AH787" s="12">
        <f t="shared" si="67"/>
        <v>0</v>
      </c>
      <c r="AI787" s="12">
        <f t="shared" si="67"/>
        <v>0</v>
      </c>
      <c r="AJ787" s="12">
        <f t="shared" si="67"/>
        <v>0</v>
      </c>
      <c r="AK787" s="15">
        <f t="shared" si="67"/>
        <v>0</v>
      </c>
      <c r="AL787" s="343">
        <f t="shared" si="67"/>
        <v>0</v>
      </c>
    </row>
    <row r="788" spans="1:38" s="185" customFormat="1" ht="12.75" customHeight="1" x14ac:dyDescent="0.25">
      <c r="A788" s="348">
        <v>1702</v>
      </c>
      <c r="B788" s="338">
        <v>780</v>
      </c>
      <c r="C788" s="239" t="s">
        <v>1891</v>
      </c>
      <c r="D788" s="247">
        <v>0</v>
      </c>
      <c r="E788" s="138">
        <v>0</v>
      </c>
      <c r="F788" s="138">
        <v>0</v>
      </c>
      <c r="G788" s="138">
        <v>0</v>
      </c>
      <c r="H788" s="138">
        <v>0</v>
      </c>
      <c r="I788" s="138">
        <v>0</v>
      </c>
      <c r="J788" s="339">
        <v>0</v>
      </c>
      <c r="K788" s="339">
        <v>0</v>
      </c>
      <c r="L788" s="340">
        <v>0</v>
      </c>
      <c r="M788" s="340">
        <v>0</v>
      </c>
      <c r="N788" s="340">
        <v>0</v>
      </c>
      <c r="O788" s="340">
        <v>0</v>
      </c>
      <c r="P788" s="144">
        <v>0</v>
      </c>
      <c r="Q788" s="341">
        <v>0</v>
      </c>
      <c r="R788" s="342">
        <v>0</v>
      </c>
      <c r="S788" s="340">
        <v>0</v>
      </c>
      <c r="T788" s="340">
        <v>0</v>
      </c>
      <c r="U788" s="340">
        <v>0</v>
      </c>
      <c r="V788" s="340">
        <v>0</v>
      </c>
      <c r="W788" s="340">
        <v>0</v>
      </c>
      <c r="X788" s="343">
        <v>0</v>
      </c>
      <c r="Y788" s="344">
        <f t="shared" si="69"/>
        <v>0</v>
      </c>
      <c r="Z788" s="12">
        <f t="shared" si="69"/>
        <v>0</v>
      </c>
      <c r="AA788" s="12">
        <f t="shared" si="69"/>
        <v>0</v>
      </c>
      <c r="AB788" s="12">
        <f t="shared" si="68"/>
        <v>0</v>
      </c>
      <c r="AC788" s="12">
        <f t="shared" si="68"/>
        <v>0</v>
      </c>
      <c r="AD788" s="15">
        <f t="shared" si="68"/>
        <v>0</v>
      </c>
      <c r="AE788" s="12">
        <f t="shared" si="68"/>
        <v>0</v>
      </c>
      <c r="AF788" s="12">
        <f t="shared" si="67"/>
        <v>0</v>
      </c>
      <c r="AG788" s="12">
        <f t="shared" si="67"/>
        <v>0</v>
      </c>
      <c r="AH788" s="12">
        <f t="shared" si="67"/>
        <v>0</v>
      </c>
      <c r="AI788" s="12">
        <f t="shared" si="67"/>
        <v>0</v>
      </c>
      <c r="AJ788" s="12">
        <f t="shared" si="67"/>
        <v>0</v>
      </c>
      <c r="AK788" s="15">
        <f t="shared" si="67"/>
        <v>0</v>
      </c>
      <c r="AL788" s="343">
        <f t="shared" si="67"/>
        <v>0</v>
      </c>
    </row>
    <row r="789" spans="1:38" s="185" customFormat="1" ht="12.75" customHeight="1" x14ac:dyDescent="0.25">
      <c r="A789" s="348">
        <v>1705</v>
      </c>
      <c r="B789" s="338">
        <v>781</v>
      </c>
      <c r="C789" s="239" t="s">
        <v>1892</v>
      </c>
      <c r="D789" s="247">
        <v>0</v>
      </c>
      <c r="E789" s="138">
        <v>0</v>
      </c>
      <c r="F789" s="138">
        <v>0</v>
      </c>
      <c r="G789" s="138">
        <v>0</v>
      </c>
      <c r="H789" s="138">
        <v>0</v>
      </c>
      <c r="I789" s="138">
        <v>0</v>
      </c>
      <c r="J789" s="339">
        <v>0</v>
      </c>
      <c r="K789" s="339">
        <v>0</v>
      </c>
      <c r="L789" s="340">
        <v>0</v>
      </c>
      <c r="M789" s="340">
        <v>0</v>
      </c>
      <c r="N789" s="340">
        <v>0</v>
      </c>
      <c r="O789" s="340">
        <v>0</v>
      </c>
      <c r="P789" s="144">
        <v>0</v>
      </c>
      <c r="Q789" s="341">
        <v>0</v>
      </c>
      <c r="R789" s="342">
        <v>0</v>
      </c>
      <c r="S789" s="340">
        <v>0</v>
      </c>
      <c r="T789" s="340">
        <v>0</v>
      </c>
      <c r="U789" s="340">
        <v>0</v>
      </c>
      <c r="V789" s="340">
        <v>0</v>
      </c>
      <c r="W789" s="340">
        <v>0</v>
      </c>
      <c r="X789" s="343">
        <v>0</v>
      </c>
      <c r="Y789" s="344">
        <f t="shared" si="69"/>
        <v>0</v>
      </c>
      <c r="Z789" s="12">
        <f t="shared" si="69"/>
        <v>0</v>
      </c>
      <c r="AA789" s="12">
        <f t="shared" si="69"/>
        <v>0</v>
      </c>
      <c r="AB789" s="12">
        <f t="shared" si="68"/>
        <v>0</v>
      </c>
      <c r="AC789" s="12">
        <f t="shared" si="68"/>
        <v>0</v>
      </c>
      <c r="AD789" s="15">
        <f t="shared" si="68"/>
        <v>0</v>
      </c>
      <c r="AE789" s="12">
        <f t="shared" si="68"/>
        <v>0</v>
      </c>
      <c r="AF789" s="12">
        <f t="shared" si="67"/>
        <v>0</v>
      </c>
      <c r="AG789" s="12">
        <f t="shared" si="67"/>
        <v>0</v>
      </c>
      <c r="AH789" s="12">
        <f t="shared" si="67"/>
        <v>0</v>
      </c>
      <c r="AI789" s="12">
        <f t="shared" si="67"/>
        <v>0</v>
      </c>
      <c r="AJ789" s="12">
        <f t="shared" si="67"/>
        <v>0</v>
      </c>
      <c r="AK789" s="15">
        <f t="shared" si="67"/>
        <v>0</v>
      </c>
      <c r="AL789" s="343">
        <f t="shared" si="67"/>
        <v>0</v>
      </c>
    </row>
    <row r="790" spans="1:38" s="185" customFormat="1" ht="12.75" customHeight="1" x14ac:dyDescent="0.25">
      <c r="A790" s="348">
        <v>1706</v>
      </c>
      <c r="B790" s="338">
        <v>782</v>
      </c>
      <c r="C790" s="239" t="s">
        <v>1893</v>
      </c>
      <c r="D790" s="247">
        <v>0</v>
      </c>
      <c r="E790" s="138">
        <v>0</v>
      </c>
      <c r="F790" s="138">
        <v>0</v>
      </c>
      <c r="G790" s="138">
        <v>0</v>
      </c>
      <c r="H790" s="138">
        <v>0</v>
      </c>
      <c r="I790" s="138">
        <v>0</v>
      </c>
      <c r="J790" s="339">
        <v>0</v>
      </c>
      <c r="K790" s="339">
        <v>0</v>
      </c>
      <c r="L790" s="340">
        <v>0</v>
      </c>
      <c r="M790" s="340">
        <v>0</v>
      </c>
      <c r="N790" s="340">
        <v>0</v>
      </c>
      <c r="O790" s="340">
        <v>0</v>
      </c>
      <c r="P790" s="144">
        <v>0</v>
      </c>
      <c r="Q790" s="341">
        <v>0</v>
      </c>
      <c r="R790" s="342">
        <v>0</v>
      </c>
      <c r="S790" s="340">
        <v>0</v>
      </c>
      <c r="T790" s="340">
        <v>0</v>
      </c>
      <c r="U790" s="340">
        <v>0</v>
      </c>
      <c r="V790" s="340">
        <v>0</v>
      </c>
      <c r="W790" s="340">
        <v>0</v>
      </c>
      <c r="X790" s="343">
        <v>0</v>
      </c>
      <c r="Y790" s="344">
        <f t="shared" si="69"/>
        <v>0</v>
      </c>
      <c r="Z790" s="12">
        <f t="shared" si="69"/>
        <v>0</v>
      </c>
      <c r="AA790" s="12">
        <f t="shared" si="69"/>
        <v>0</v>
      </c>
      <c r="AB790" s="12">
        <f t="shared" si="68"/>
        <v>0</v>
      </c>
      <c r="AC790" s="12">
        <f t="shared" si="68"/>
        <v>0</v>
      </c>
      <c r="AD790" s="15">
        <f t="shared" si="68"/>
        <v>0</v>
      </c>
      <c r="AE790" s="12">
        <f t="shared" si="68"/>
        <v>0</v>
      </c>
      <c r="AF790" s="12">
        <f t="shared" si="67"/>
        <v>0</v>
      </c>
      <c r="AG790" s="12">
        <f t="shared" si="67"/>
        <v>0</v>
      </c>
      <c r="AH790" s="12">
        <f t="shared" si="67"/>
        <v>0</v>
      </c>
      <c r="AI790" s="12">
        <f t="shared" si="67"/>
        <v>0</v>
      </c>
      <c r="AJ790" s="12">
        <f t="shared" si="67"/>
        <v>0</v>
      </c>
      <c r="AK790" s="15">
        <f t="shared" si="67"/>
        <v>0</v>
      </c>
      <c r="AL790" s="343">
        <f t="shared" si="67"/>
        <v>0</v>
      </c>
    </row>
    <row r="791" spans="1:38" s="185" customFormat="1" ht="12.75" customHeight="1" x14ac:dyDescent="0.25">
      <c r="A791" s="348">
        <v>1700</v>
      </c>
      <c r="B791" s="338">
        <v>783</v>
      </c>
      <c r="C791" s="239" t="s">
        <v>1894</v>
      </c>
      <c r="D791" s="247">
        <v>48.9</v>
      </c>
      <c r="E791" s="138">
        <v>0</v>
      </c>
      <c r="F791" s="138">
        <v>0</v>
      </c>
      <c r="G791" s="138">
        <v>0</v>
      </c>
      <c r="H791" s="138">
        <v>0</v>
      </c>
      <c r="I791" s="138">
        <v>48.9</v>
      </c>
      <c r="J791" s="339">
        <v>0</v>
      </c>
      <c r="K791" s="339">
        <v>48.9</v>
      </c>
      <c r="L791" s="340">
        <v>0</v>
      </c>
      <c r="M791" s="340">
        <v>0</v>
      </c>
      <c r="N791" s="340">
        <v>0</v>
      </c>
      <c r="O791" s="340">
        <v>0</v>
      </c>
      <c r="P791" s="144">
        <v>48.9</v>
      </c>
      <c r="Q791" s="341">
        <v>0</v>
      </c>
      <c r="R791" s="342">
        <v>45.103000000000002</v>
      </c>
      <c r="S791" s="340">
        <v>0</v>
      </c>
      <c r="T791" s="340">
        <v>0</v>
      </c>
      <c r="U791" s="340">
        <v>0</v>
      </c>
      <c r="V791" s="340">
        <v>0</v>
      </c>
      <c r="W791" s="340">
        <v>45.103000000000002</v>
      </c>
      <c r="X791" s="343">
        <v>0</v>
      </c>
      <c r="Y791" s="344">
        <f t="shared" si="69"/>
        <v>-3.796999999999997</v>
      </c>
      <c r="Z791" s="12">
        <f t="shared" si="69"/>
        <v>0</v>
      </c>
      <c r="AA791" s="12">
        <f t="shared" si="69"/>
        <v>0</v>
      </c>
      <c r="AB791" s="12">
        <f t="shared" si="68"/>
        <v>0</v>
      </c>
      <c r="AC791" s="12">
        <f t="shared" si="68"/>
        <v>0</v>
      </c>
      <c r="AD791" s="15">
        <f t="shared" si="68"/>
        <v>-3.796999999999997</v>
      </c>
      <c r="AE791" s="12">
        <f t="shared" si="68"/>
        <v>0</v>
      </c>
      <c r="AF791" s="12">
        <f t="shared" si="67"/>
        <v>92.235173824130896</v>
      </c>
      <c r="AG791" s="12">
        <f t="shared" si="67"/>
        <v>0</v>
      </c>
      <c r="AH791" s="12">
        <f t="shared" si="67"/>
        <v>0</v>
      </c>
      <c r="AI791" s="12">
        <f t="shared" si="67"/>
        <v>0</v>
      </c>
      <c r="AJ791" s="12">
        <f t="shared" si="67"/>
        <v>0</v>
      </c>
      <c r="AK791" s="15">
        <f t="shared" si="67"/>
        <v>92.235173824130896</v>
      </c>
      <c r="AL791" s="343">
        <f t="shared" si="67"/>
        <v>0</v>
      </c>
    </row>
    <row r="792" spans="1:38" s="185" customFormat="1" ht="12.75" customHeight="1" x14ac:dyDescent="0.25">
      <c r="A792" s="348">
        <v>1708</v>
      </c>
      <c r="B792" s="338">
        <v>784</v>
      </c>
      <c r="C792" s="239" t="s">
        <v>1895</v>
      </c>
      <c r="D792" s="247">
        <v>0</v>
      </c>
      <c r="E792" s="138">
        <v>0</v>
      </c>
      <c r="F792" s="138">
        <v>0</v>
      </c>
      <c r="G792" s="138">
        <v>0</v>
      </c>
      <c r="H792" s="138">
        <v>0</v>
      </c>
      <c r="I792" s="138">
        <v>0</v>
      </c>
      <c r="J792" s="339">
        <v>0</v>
      </c>
      <c r="K792" s="339">
        <v>0</v>
      </c>
      <c r="L792" s="340">
        <v>0</v>
      </c>
      <c r="M792" s="340">
        <v>0</v>
      </c>
      <c r="N792" s="340">
        <v>0</v>
      </c>
      <c r="O792" s="340">
        <v>0</v>
      </c>
      <c r="P792" s="144">
        <v>0</v>
      </c>
      <c r="Q792" s="341">
        <v>0</v>
      </c>
      <c r="R792" s="342">
        <v>0</v>
      </c>
      <c r="S792" s="340">
        <v>0</v>
      </c>
      <c r="T792" s="340">
        <v>0</v>
      </c>
      <c r="U792" s="340">
        <v>0</v>
      </c>
      <c r="V792" s="340">
        <v>0</v>
      </c>
      <c r="W792" s="340">
        <v>0</v>
      </c>
      <c r="X792" s="343">
        <v>0</v>
      </c>
      <c r="Y792" s="344">
        <f t="shared" si="69"/>
        <v>0</v>
      </c>
      <c r="Z792" s="12">
        <f t="shared" si="69"/>
        <v>0</v>
      </c>
      <c r="AA792" s="12">
        <f t="shared" si="69"/>
        <v>0</v>
      </c>
      <c r="AB792" s="12">
        <f t="shared" si="68"/>
        <v>0</v>
      </c>
      <c r="AC792" s="12">
        <f t="shared" si="68"/>
        <v>0</v>
      </c>
      <c r="AD792" s="15">
        <f t="shared" si="68"/>
        <v>0</v>
      </c>
      <c r="AE792" s="12">
        <f t="shared" si="68"/>
        <v>0</v>
      </c>
      <c r="AF792" s="12">
        <f t="shared" si="67"/>
        <v>0</v>
      </c>
      <c r="AG792" s="12">
        <f t="shared" si="67"/>
        <v>0</v>
      </c>
      <c r="AH792" s="12">
        <f t="shared" si="67"/>
        <v>0</v>
      </c>
      <c r="AI792" s="12">
        <f t="shared" si="67"/>
        <v>0</v>
      </c>
      <c r="AJ792" s="12">
        <f t="shared" si="67"/>
        <v>0</v>
      </c>
      <c r="AK792" s="15">
        <f t="shared" si="67"/>
        <v>0</v>
      </c>
      <c r="AL792" s="343">
        <f t="shared" si="67"/>
        <v>0</v>
      </c>
    </row>
    <row r="793" spans="1:38" s="185" customFormat="1" ht="12.75" customHeight="1" x14ac:dyDescent="0.25">
      <c r="A793" s="348">
        <v>1709</v>
      </c>
      <c r="B793" s="338">
        <v>785</v>
      </c>
      <c r="C793" s="239" t="s">
        <v>1896</v>
      </c>
      <c r="D793" s="247">
        <v>0</v>
      </c>
      <c r="E793" s="138">
        <v>0</v>
      </c>
      <c r="F793" s="138">
        <v>0</v>
      </c>
      <c r="G793" s="138">
        <v>0</v>
      </c>
      <c r="H793" s="138">
        <v>0</v>
      </c>
      <c r="I793" s="138">
        <v>0</v>
      </c>
      <c r="J793" s="339">
        <v>0</v>
      </c>
      <c r="K793" s="339">
        <v>0</v>
      </c>
      <c r="L793" s="340">
        <v>0</v>
      </c>
      <c r="M793" s="340">
        <v>0</v>
      </c>
      <c r="N793" s="340">
        <v>0</v>
      </c>
      <c r="O793" s="340">
        <v>0</v>
      </c>
      <c r="P793" s="144">
        <v>0</v>
      </c>
      <c r="Q793" s="341">
        <v>0</v>
      </c>
      <c r="R793" s="342">
        <v>0</v>
      </c>
      <c r="S793" s="340">
        <v>0</v>
      </c>
      <c r="T793" s="340">
        <v>0</v>
      </c>
      <c r="U793" s="340">
        <v>0</v>
      </c>
      <c r="V793" s="340">
        <v>0</v>
      </c>
      <c r="W793" s="340">
        <v>0</v>
      </c>
      <c r="X793" s="343">
        <v>0</v>
      </c>
      <c r="Y793" s="344">
        <f t="shared" si="69"/>
        <v>0</v>
      </c>
      <c r="Z793" s="12">
        <f t="shared" si="69"/>
        <v>0</v>
      </c>
      <c r="AA793" s="12">
        <f t="shared" si="69"/>
        <v>0</v>
      </c>
      <c r="AB793" s="12">
        <f t="shared" si="68"/>
        <v>0</v>
      </c>
      <c r="AC793" s="12">
        <f t="shared" si="68"/>
        <v>0</v>
      </c>
      <c r="AD793" s="15">
        <f t="shared" si="68"/>
        <v>0</v>
      </c>
      <c r="AE793" s="12">
        <f t="shared" si="68"/>
        <v>0</v>
      </c>
      <c r="AF793" s="12">
        <f t="shared" si="67"/>
        <v>0</v>
      </c>
      <c r="AG793" s="12">
        <f t="shared" si="67"/>
        <v>0</v>
      </c>
      <c r="AH793" s="12">
        <f t="shared" si="67"/>
        <v>0</v>
      </c>
      <c r="AI793" s="12">
        <f t="shared" si="67"/>
        <v>0</v>
      </c>
      <c r="AJ793" s="12">
        <f t="shared" si="67"/>
        <v>0</v>
      </c>
      <c r="AK793" s="15">
        <f t="shared" si="67"/>
        <v>0</v>
      </c>
      <c r="AL793" s="343">
        <f t="shared" si="67"/>
        <v>0</v>
      </c>
    </row>
    <row r="794" spans="1:38" s="185" customFormat="1" ht="12.75" customHeight="1" x14ac:dyDescent="0.25">
      <c r="A794" s="348">
        <v>1710</v>
      </c>
      <c r="B794" s="338">
        <v>786</v>
      </c>
      <c r="C794" s="239" t="s">
        <v>1897</v>
      </c>
      <c r="D794" s="247">
        <v>0</v>
      </c>
      <c r="E794" s="138">
        <v>0</v>
      </c>
      <c r="F794" s="138">
        <v>0</v>
      </c>
      <c r="G794" s="138">
        <v>0</v>
      </c>
      <c r="H794" s="138">
        <v>0</v>
      </c>
      <c r="I794" s="138">
        <v>0</v>
      </c>
      <c r="J794" s="339">
        <v>0</v>
      </c>
      <c r="K794" s="339">
        <v>0</v>
      </c>
      <c r="L794" s="340">
        <v>0</v>
      </c>
      <c r="M794" s="340">
        <v>0</v>
      </c>
      <c r="N794" s="340">
        <v>0</v>
      </c>
      <c r="O794" s="340">
        <v>0</v>
      </c>
      <c r="P794" s="144">
        <v>0</v>
      </c>
      <c r="Q794" s="341">
        <v>0</v>
      </c>
      <c r="R794" s="342">
        <v>0</v>
      </c>
      <c r="S794" s="340">
        <v>0</v>
      </c>
      <c r="T794" s="340">
        <v>0</v>
      </c>
      <c r="U794" s="340">
        <v>0</v>
      </c>
      <c r="V794" s="340">
        <v>0</v>
      </c>
      <c r="W794" s="340">
        <v>0</v>
      </c>
      <c r="X794" s="343">
        <v>0</v>
      </c>
      <c r="Y794" s="344">
        <f t="shared" si="69"/>
        <v>0</v>
      </c>
      <c r="Z794" s="12">
        <f t="shared" si="69"/>
        <v>0</v>
      </c>
      <c r="AA794" s="12">
        <f t="shared" si="69"/>
        <v>0</v>
      </c>
      <c r="AB794" s="12">
        <f t="shared" si="68"/>
        <v>0</v>
      </c>
      <c r="AC794" s="12">
        <f t="shared" si="68"/>
        <v>0</v>
      </c>
      <c r="AD794" s="15">
        <f t="shared" si="68"/>
        <v>0</v>
      </c>
      <c r="AE794" s="12">
        <f t="shared" si="68"/>
        <v>0</v>
      </c>
      <c r="AF794" s="12">
        <f t="shared" si="67"/>
        <v>0</v>
      </c>
      <c r="AG794" s="12">
        <f t="shared" si="67"/>
        <v>0</v>
      </c>
      <c r="AH794" s="12">
        <f t="shared" si="67"/>
        <v>0</v>
      </c>
      <c r="AI794" s="12">
        <f t="shared" si="67"/>
        <v>0</v>
      </c>
      <c r="AJ794" s="12">
        <f t="shared" si="67"/>
        <v>0</v>
      </c>
      <c r="AK794" s="15">
        <f t="shared" si="67"/>
        <v>0</v>
      </c>
      <c r="AL794" s="343">
        <f t="shared" si="67"/>
        <v>0</v>
      </c>
    </row>
    <row r="795" spans="1:38" s="185" customFormat="1" ht="12.75" customHeight="1" x14ac:dyDescent="0.25">
      <c r="A795" s="348">
        <v>1707</v>
      </c>
      <c r="B795" s="338">
        <v>787</v>
      </c>
      <c r="C795" s="239" t="s">
        <v>1898</v>
      </c>
      <c r="D795" s="247">
        <v>0</v>
      </c>
      <c r="E795" s="138">
        <v>0</v>
      </c>
      <c r="F795" s="138">
        <v>0</v>
      </c>
      <c r="G795" s="138">
        <v>0</v>
      </c>
      <c r="H795" s="138">
        <v>0</v>
      </c>
      <c r="I795" s="138">
        <v>0</v>
      </c>
      <c r="J795" s="339">
        <v>0</v>
      </c>
      <c r="K795" s="339">
        <v>0</v>
      </c>
      <c r="L795" s="340">
        <v>0</v>
      </c>
      <c r="M795" s="340">
        <v>0</v>
      </c>
      <c r="N795" s="340">
        <v>0</v>
      </c>
      <c r="O795" s="340">
        <v>0</v>
      </c>
      <c r="P795" s="144">
        <v>0</v>
      </c>
      <c r="Q795" s="341">
        <v>0</v>
      </c>
      <c r="R795" s="342">
        <v>0</v>
      </c>
      <c r="S795" s="340">
        <v>0</v>
      </c>
      <c r="T795" s="340">
        <v>0</v>
      </c>
      <c r="U795" s="340">
        <v>0</v>
      </c>
      <c r="V795" s="340">
        <v>0</v>
      </c>
      <c r="W795" s="340">
        <v>0</v>
      </c>
      <c r="X795" s="343">
        <v>0</v>
      </c>
      <c r="Y795" s="344">
        <f t="shared" si="69"/>
        <v>0</v>
      </c>
      <c r="Z795" s="12">
        <f t="shared" si="69"/>
        <v>0</v>
      </c>
      <c r="AA795" s="12">
        <f t="shared" si="69"/>
        <v>0</v>
      </c>
      <c r="AB795" s="12">
        <f t="shared" si="68"/>
        <v>0</v>
      </c>
      <c r="AC795" s="12">
        <f t="shared" si="68"/>
        <v>0</v>
      </c>
      <c r="AD795" s="15">
        <f t="shared" si="68"/>
        <v>0</v>
      </c>
      <c r="AE795" s="12">
        <f t="shared" si="68"/>
        <v>0</v>
      </c>
      <c r="AF795" s="12">
        <f t="shared" si="67"/>
        <v>0</v>
      </c>
      <c r="AG795" s="12">
        <f t="shared" si="67"/>
        <v>0</v>
      </c>
      <c r="AH795" s="12">
        <f t="shared" si="67"/>
        <v>0</v>
      </c>
      <c r="AI795" s="12">
        <f t="shared" si="67"/>
        <v>0</v>
      </c>
      <c r="AJ795" s="12">
        <f t="shared" si="67"/>
        <v>0</v>
      </c>
      <c r="AK795" s="15">
        <f t="shared" si="67"/>
        <v>0</v>
      </c>
      <c r="AL795" s="343">
        <f t="shared" si="67"/>
        <v>0</v>
      </c>
    </row>
    <row r="796" spans="1:38" s="185" customFormat="1" ht="12.75" customHeight="1" x14ac:dyDescent="0.25">
      <c r="A796" s="348">
        <v>1712</v>
      </c>
      <c r="B796" s="338">
        <v>788</v>
      </c>
      <c r="C796" s="239" t="s">
        <v>1899</v>
      </c>
      <c r="D796" s="247">
        <v>0</v>
      </c>
      <c r="E796" s="138">
        <v>0</v>
      </c>
      <c r="F796" s="138">
        <v>0</v>
      </c>
      <c r="G796" s="138">
        <v>0</v>
      </c>
      <c r="H796" s="138">
        <v>0</v>
      </c>
      <c r="I796" s="138">
        <v>0</v>
      </c>
      <c r="J796" s="339">
        <v>0</v>
      </c>
      <c r="K796" s="339">
        <v>0</v>
      </c>
      <c r="L796" s="340">
        <v>0</v>
      </c>
      <c r="M796" s="340">
        <v>0</v>
      </c>
      <c r="N796" s="340">
        <v>0</v>
      </c>
      <c r="O796" s="340">
        <v>0</v>
      </c>
      <c r="P796" s="144">
        <v>0</v>
      </c>
      <c r="Q796" s="341">
        <v>0</v>
      </c>
      <c r="R796" s="342">
        <v>0</v>
      </c>
      <c r="S796" s="340">
        <v>0</v>
      </c>
      <c r="T796" s="340">
        <v>0</v>
      </c>
      <c r="U796" s="340">
        <v>0</v>
      </c>
      <c r="V796" s="340">
        <v>0</v>
      </c>
      <c r="W796" s="340">
        <v>0</v>
      </c>
      <c r="X796" s="343">
        <v>0</v>
      </c>
      <c r="Y796" s="344">
        <f t="shared" si="69"/>
        <v>0</v>
      </c>
      <c r="Z796" s="12">
        <f t="shared" si="69"/>
        <v>0</v>
      </c>
      <c r="AA796" s="12">
        <f t="shared" si="69"/>
        <v>0</v>
      </c>
      <c r="AB796" s="12">
        <f t="shared" si="68"/>
        <v>0</v>
      </c>
      <c r="AC796" s="12">
        <f t="shared" si="68"/>
        <v>0</v>
      </c>
      <c r="AD796" s="15">
        <f t="shared" si="68"/>
        <v>0</v>
      </c>
      <c r="AE796" s="12">
        <f t="shared" si="68"/>
        <v>0</v>
      </c>
      <c r="AF796" s="12">
        <f t="shared" si="67"/>
        <v>0</v>
      </c>
      <c r="AG796" s="12">
        <f t="shared" si="67"/>
        <v>0</v>
      </c>
      <c r="AH796" s="12">
        <f t="shared" si="67"/>
        <v>0</v>
      </c>
      <c r="AI796" s="12">
        <f t="shared" si="67"/>
        <v>0</v>
      </c>
      <c r="AJ796" s="12">
        <f t="shared" si="67"/>
        <v>0</v>
      </c>
      <c r="AK796" s="15">
        <f t="shared" si="67"/>
        <v>0</v>
      </c>
      <c r="AL796" s="343">
        <f t="shared" si="67"/>
        <v>0</v>
      </c>
    </row>
    <row r="797" spans="1:38" s="185" customFormat="1" ht="12.75" customHeight="1" x14ac:dyDescent="0.25">
      <c r="A797" s="348">
        <v>1711</v>
      </c>
      <c r="B797" s="338">
        <v>789</v>
      </c>
      <c r="C797" s="239" t="s">
        <v>1747</v>
      </c>
      <c r="D797" s="247">
        <v>0</v>
      </c>
      <c r="E797" s="138">
        <v>0</v>
      </c>
      <c r="F797" s="138">
        <v>0</v>
      </c>
      <c r="G797" s="138">
        <v>0</v>
      </c>
      <c r="H797" s="138">
        <v>0</v>
      </c>
      <c r="I797" s="138">
        <v>0</v>
      </c>
      <c r="J797" s="339">
        <v>0</v>
      </c>
      <c r="K797" s="339">
        <v>0</v>
      </c>
      <c r="L797" s="340">
        <v>0</v>
      </c>
      <c r="M797" s="340">
        <v>0</v>
      </c>
      <c r="N797" s="340">
        <v>0</v>
      </c>
      <c r="O797" s="340">
        <v>0</v>
      </c>
      <c r="P797" s="144">
        <v>0</v>
      </c>
      <c r="Q797" s="341">
        <v>0</v>
      </c>
      <c r="R797" s="342">
        <v>0</v>
      </c>
      <c r="S797" s="340">
        <v>0</v>
      </c>
      <c r="T797" s="340">
        <v>0</v>
      </c>
      <c r="U797" s="340">
        <v>0</v>
      </c>
      <c r="V797" s="340">
        <v>0</v>
      </c>
      <c r="W797" s="340">
        <v>0</v>
      </c>
      <c r="X797" s="343">
        <v>0</v>
      </c>
      <c r="Y797" s="344">
        <f t="shared" si="69"/>
        <v>0</v>
      </c>
      <c r="Z797" s="12">
        <f t="shared" si="69"/>
        <v>0</v>
      </c>
      <c r="AA797" s="12">
        <f t="shared" si="69"/>
        <v>0</v>
      </c>
      <c r="AB797" s="12">
        <f t="shared" si="68"/>
        <v>0</v>
      </c>
      <c r="AC797" s="12">
        <f t="shared" si="68"/>
        <v>0</v>
      </c>
      <c r="AD797" s="15">
        <f t="shared" si="68"/>
        <v>0</v>
      </c>
      <c r="AE797" s="12">
        <f t="shared" si="68"/>
        <v>0</v>
      </c>
      <c r="AF797" s="12">
        <f t="shared" si="67"/>
        <v>0</v>
      </c>
      <c r="AG797" s="12">
        <f t="shared" si="67"/>
        <v>0</v>
      </c>
      <c r="AH797" s="12">
        <f t="shared" si="67"/>
        <v>0</v>
      </c>
      <c r="AI797" s="12">
        <f t="shared" si="67"/>
        <v>0</v>
      </c>
      <c r="AJ797" s="12">
        <f t="shared" si="67"/>
        <v>0</v>
      </c>
      <c r="AK797" s="15">
        <f t="shared" si="67"/>
        <v>0</v>
      </c>
      <c r="AL797" s="343">
        <f t="shared" si="67"/>
        <v>0</v>
      </c>
    </row>
    <row r="798" spans="1:38" s="185" customFormat="1" ht="12.75" customHeight="1" x14ac:dyDescent="0.25">
      <c r="A798" s="348">
        <v>1713</v>
      </c>
      <c r="B798" s="338">
        <v>790</v>
      </c>
      <c r="C798" s="239" t="s">
        <v>1900</v>
      </c>
      <c r="D798" s="247">
        <v>0</v>
      </c>
      <c r="E798" s="138">
        <v>0</v>
      </c>
      <c r="F798" s="138">
        <v>0</v>
      </c>
      <c r="G798" s="138">
        <v>0</v>
      </c>
      <c r="H798" s="138">
        <v>0</v>
      </c>
      <c r="I798" s="138">
        <v>0</v>
      </c>
      <c r="J798" s="339">
        <v>0</v>
      </c>
      <c r="K798" s="339">
        <v>0</v>
      </c>
      <c r="L798" s="340">
        <v>0</v>
      </c>
      <c r="M798" s="340">
        <v>0</v>
      </c>
      <c r="N798" s="340">
        <v>0</v>
      </c>
      <c r="O798" s="340">
        <v>0</v>
      </c>
      <c r="P798" s="144">
        <v>0</v>
      </c>
      <c r="Q798" s="341">
        <v>0</v>
      </c>
      <c r="R798" s="342">
        <v>0</v>
      </c>
      <c r="S798" s="340">
        <v>0</v>
      </c>
      <c r="T798" s="340">
        <v>0</v>
      </c>
      <c r="U798" s="340">
        <v>0</v>
      </c>
      <c r="V798" s="340">
        <v>0</v>
      </c>
      <c r="W798" s="340">
        <v>0</v>
      </c>
      <c r="X798" s="343">
        <v>0</v>
      </c>
      <c r="Y798" s="344">
        <f t="shared" si="69"/>
        <v>0</v>
      </c>
      <c r="Z798" s="12">
        <f t="shared" si="69"/>
        <v>0</v>
      </c>
      <c r="AA798" s="12">
        <f t="shared" si="69"/>
        <v>0</v>
      </c>
      <c r="AB798" s="12">
        <f t="shared" si="68"/>
        <v>0</v>
      </c>
      <c r="AC798" s="12">
        <f t="shared" si="68"/>
        <v>0</v>
      </c>
      <c r="AD798" s="15">
        <f t="shared" si="68"/>
        <v>0</v>
      </c>
      <c r="AE798" s="12">
        <f t="shared" si="68"/>
        <v>0</v>
      </c>
      <c r="AF798" s="12">
        <f t="shared" si="67"/>
        <v>0</v>
      </c>
      <c r="AG798" s="12">
        <f t="shared" si="67"/>
        <v>0</v>
      </c>
      <c r="AH798" s="12">
        <f t="shared" si="67"/>
        <v>0</v>
      </c>
      <c r="AI798" s="12">
        <f t="shared" si="67"/>
        <v>0</v>
      </c>
      <c r="AJ798" s="12">
        <f t="shared" si="67"/>
        <v>0</v>
      </c>
      <c r="AK798" s="15">
        <f t="shared" si="67"/>
        <v>0</v>
      </c>
      <c r="AL798" s="343">
        <f t="shared" si="67"/>
        <v>0</v>
      </c>
    </row>
    <row r="799" spans="1:38" s="185" customFormat="1" ht="12.75" customHeight="1" x14ac:dyDescent="0.25">
      <c r="A799" s="337"/>
      <c r="B799" s="338">
        <v>791</v>
      </c>
      <c r="C799" s="239"/>
      <c r="D799" s="240"/>
      <c r="E799" s="138"/>
      <c r="F799" s="138"/>
      <c r="G799" s="138"/>
      <c r="H799" s="138"/>
      <c r="I799" s="138"/>
      <c r="J799" s="339"/>
      <c r="K799" s="339">
        <v>0</v>
      </c>
      <c r="L799" s="340"/>
      <c r="M799" s="340"/>
      <c r="N799" s="340"/>
      <c r="O799" s="340"/>
      <c r="P799" s="144">
        <v>0</v>
      </c>
      <c r="Q799" s="341"/>
      <c r="R799" s="342">
        <v>0</v>
      </c>
      <c r="S799" s="340"/>
      <c r="T799" s="340"/>
      <c r="U799" s="340"/>
      <c r="V799" s="340"/>
      <c r="W799" s="340">
        <v>0</v>
      </c>
      <c r="X799" s="343"/>
      <c r="Y799" s="344">
        <f t="shared" si="69"/>
        <v>0</v>
      </c>
      <c r="Z799" s="12"/>
      <c r="AA799" s="12"/>
      <c r="AB799" s="12"/>
      <c r="AC799" s="12"/>
      <c r="AD799" s="15">
        <f t="shared" si="68"/>
        <v>0</v>
      </c>
      <c r="AE799" s="12"/>
      <c r="AF799" s="12"/>
      <c r="AG799" s="12"/>
      <c r="AH799" s="12"/>
      <c r="AI799" s="12"/>
      <c r="AJ799" s="12"/>
      <c r="AK799" s="15">
        <f t="shared" ref="AK799:AL862" si="70">IF(P799=0,0,W799/P799*100)</f>
        <v>0</v>
      </c>
      <c r="AL799" s="343"/>
    </row>
    <row r="800" spans="1:38" s="185" customFormat="1" ht="12.75" customHeight="1" x14ac:dyDescent="0.25">
      <c r="A800" s="337"/>
      <c r="B800" s="338">
        <v>792</v>
      </c>
      <c r="C800" s="246" t="s">
        <v>1901</v>
      </c>
      <c r="D800" s="247">
        <v>6317.4000000000005</v>
      </c>
      <c r="E800" s="144">
        <v>2162.9</v>
      </c>
      <c r="F800" s="144">
        <v>1906.6</v>
      </c>
      <c r="G800" s="144">
        <v>0</v>
      </c>
      <c r="H800" s="144">
        <v>1949.6</v>
      </c>
      <c r="I800" s="144">
        <v>51.3</v>
      </c>
      <c r="J800" s="345">
        <v>247</v>
      </c>
      <c r="K800" s="345">
        <v>6323.3</v>
      </c>
      <c r="L800" s="144">
        <v>2162.9</v>
      </c>
      <c r="M800" s="144">
        <v>1906.6</v>
      </c>
      <c r="N800" s="144">
        <v>0</v>
      </c>
      <c r="O800" s="144">
        <v>1949.6</v>
      </c>
      <c r="P800" s="144">
        <v>57.2</v>
      </c>
      <c r="Q800" s="248">
        <v>247</v>
      </c>
      <c r="R800" s="342">
        <v>4659.9758000000011</v>
      </c>
      <c r="S800" s="144">
        <v>1523.4431999999999</v>
      </c>
      <c r="T800" s="144">
        <v>1268.684</v>
      </c>
      <c r="U800" s="144">
        <v>0</v>
      </c>
      <c r="V800" s="144">
        <v>1616.1098999999999</v>
      </c>
      <c r="W800" s="144">
        <v>47.093699999999998</v>
      </c>
      <c r="X800" s="248">
        <v>204.64500000000001</v>
      </c>
      <c r="Y800" s="344">
        <f t="shared" si="69"/>
        <v>-1663.3241999999991</v>
      </c>
      <c r="Z800" s="15">
        <f t="shared" si="69"/>
        <v>-639.45680000000016</v>
      </c>
      <c r="AA800" s="15">
        <f t="shared" si="69"/>
        <v>-637.91599999999994</v>
      </c>
      <c r="AB800" s="15">
        <f t="shared" si="69"/>
        <v>0</v>
      </c>
      <c r="AC800" s="15">
        <f t="shared" si="69"/>
        <v>-333.49009999999998</v>
      </c>
      <c r="AD800" s="15">
        <f t="shared" si="68"/>
        <v>-10.106300000000005</v>
      </c>
      <c r="AE800" s="15">
        <f t="shared" si="68"/>
        <v>-42.35499999999999</v>
      </c>
      <c r="AF800" s="15">
        <f t="shared" ref="AF800:AJ829" si="71">IF(K800=0,0,R800/K800*100)</f>
        <v>73.695314155583333</v>
      </c>
      <c r="AG800" s="15">
        <f t="shared" si="71"/>
        <v>70.435211983910477</v>
      </c>
      <c r="AH800" s="15">
        <f t="shared" si="71"/>
        <v>66.541697262142037</v>
      </c>
      <c r="AI800" s="15">
        <f t="shared" si="71"/>
        <v>0</v>
      </c>
      <c r="AJ800" s="15">
        <f t="shared" si="71"/>
        <v>82.894434755847357</v>
      </c>
      <c r="AK800" s="15">
        <f t="shared" si="70"/>
        <v>82.33164335664334</v>
      </c>
      <c r="AL800" s="346">
        <f t="shared" si="70"/>
        <v>82.852226720647778</v>
      </c>
    </row>
    <row r="801" spans="1:38" s="347" customFormat="1" ht="12.75" customHeight="1" x14ac:dyDescent="0.2">
      <c r="A801" s="337"/>
      <c r="B801" s="338">
        <v>793</v>
      </c>
      <c r="C801" s="246" t="s">
        <v>1265</v>
      </c>
      <c r="D801" s="247">
        <v>6266.1</v>
      </c>
      <c r="E801" s="144">
        <v>2162.9</v>
      </c>
      <c r="F801" s="144">
        <v>1906.6</v>
      </c>
      <c r="G801" s="144">
        <v>0</v>
      </c>
      <c r="H801" s="144">
        <v>1949.6</v>
      </c>
      <c r="I801" s="144">
        <v>0</v>
      </c>
      <c r="J801" s="345">
        <v>247</v>
      </c>
      <c r="K801" s="345">
        <v>6266.1</v>
      </c>
      <c r="L801" s="144">
        <v>2162.9</v>
      </c>
      <c r="M801" s="144">
        <v>1906.6</v>
      </c>
      <c r="N801" s="144">
        <v>0</v>
      </c>
      <c r="O801" s="144">
        <v>1949.6</v>
      </c>
      <c r="P801" s="144">
        <v>0</v>
      </c>
      <c r="Q801" s="248">
        <v>247</v>
      </c>
      <c r="R801" s="342">
        <v>4612.8821000000007</v>
      </c>
      <c r="S801" s="144">
        <v>1523.4431999999999</v>
      </c>
      <c r="T801" s="144">
        <v>1268.684</v>
      </c>
      <c r="U801" s="144">
        <v>0</v>
      </c>
      <c r="V801" s="144">
        <v>1616.1098999999999</v>
      </c>
      <c r="W801" s="144">
        <v>0</v>
      </c>
      <c r="X801" s="248">
        <v>204.64500000000001</v>
      </c>
      <c r="Y801" s="344">
        <f t="shared" si="69"/>
        <v>-1653.2178999999996</v>
      </c>
      <c r="Z801" s="15">
        <f t="shared" si="69"/>
        <v>-639.45680000000016</v>
      </c>
      <c r="AA801" s="15">
        <f t="shared" si="69"/>
        <v>-637.91599999999994</v>
      </c>
      <c r="AB801" s="15">
        <f t="shared" si="69"/>
        <v>0</v>
      </c>
      <c r="AC801" s="15">
        <f t="shared" si="69"/>
        <v>-333.49009999999998</v>
      </c>
      <c r="AD801" s="15">
        <f t="shared" si="68"/>
        <v>0</v>
      </c>
      <c r="AE801" s="15">
        <f t="shared" si="68"/>
        <v>-42.35499999999999</v>
      </c>
      <c r="AF801" s="15">
        <f t="shared" si="71"/>
        <v>73.616477553821369</v>
      </c>
      <c r="AG801" s="15">
        <f t="shared" si="71"/>
        <v>70.435211983910477</v>
      </c>
      <c r="AH801" s="15">
        <f t="shared" si="71"/>
        <v>66.541697262142037</v>
      </c>
      <c r="AI801" s="15">
        <f t="shared" si="71"/>
        <v>0</v>
      </c>
      <c r="AJ801" s="15">
        <f t="shared" si="71"/>
        <v>82.894434755847357</v>
      </c>
      <c r="AK801" s="15">
        <f t="shared" si="70"/>
        <v>0</v>
      </c>
      <c r="AL801" s="346">
        <f t="shared" si="70"/>
        <v>82.852226720647778</v>
      </c>
    </row>
    <row r="802" spans="1:38" s="347" customFormat="1" ht="12.75" customHeight="1" x14ac:dyDescent="0.2">
      <c r="A802" s="337"/>
      <c r="B802" s="338">
        <v>794</v>
      </c>
      <c r="C802" s="246" t="s">
        <v>1266</v>
      </c>
      <c r="D802" s="247">
        <v>51.3</v>
      </c>
      <c r="E802" s="144">
        <v>0</v>
      </c>
      <c r="F802" s="144">
        <v>0</v>
      </c>
      <c r="G802" s="144">
        <v>0</v>
      </c>
      <c r="H802" s="144">
        <v>0</v>
      </c>
      <c r="I802" s="144">
        <v>51.3</v>
      </c>
      <c r="J802" s="345">
        <v>0</v>
      </c>
      <c r="K802" s="345">
        <v>57.2</v>
      </c>
      <c r="L802" s="144">
        <v>0</v>
      </c>
      <c r="M802" s="144">
        <v>0</v>
      </c>
      <c r="N802" s="144">
        <v>0</v>
      </c>
      <c r="O802" s="144">
        <v>0</v>
      </c>
      <c r="P802" s="144">
        <v>57.2</v>
      </c>
      <c r="Q802" s="248">
        <v>0</v>
      </c>
      <c r="R802" s="342">
        <v>47.093699999999998</v>
      </c>
      <c r="S802" s="144">
        <v>0</v>
      </c>
      <c r="T802" s="144">
        <v>0</v>
      </c>
      <c r="U802" s="144">
        <v>0</v>
      </c>
      <c r="V802" s="144">
        <v>0</v>
      </c>
      <c r="W802" s="144">
        <v>47.093699999999998</v>
      </c>
      <c r="X802" s="248">
        <v>0</v>
      </c>
      <c r="Y802" s="344">
        <f t="shared" si="69"/>
        <v>-10.106300000000005</v>
      </c>
      <c r="Z802" s="15">
        <f t="shared" si="69"/>
        <v>0</v>
      </c>
      <c r="AA802" s="15">
        <f t="shared" si="69"/>
        <v>0</v>
      </c>
      <c r="AB802" s="15">
        <f t="shared" si="69"/>
        <v>0</v>
      </c>
      <c r="AC802" s="15">
        <f t="shared" si="69"/>
        <v>0</v>
      </c>
      <c r="AD802" s="15">
        <f t="shared" si="68"/>
        <v>-10.106300000000005</v>
      </c>
      <c r="AE802" s="15">
        <f t="shared" si="68"/>
        <v>0</v>
      </c>
      <c r="AF802" s="15">
        <f t="shared" si="71"/>
        <v>82.33164335664334</v>
      </c>
      <c r="AG802" s="15">
        <f t="shared" si="71"/>
        <v>0</v>
      </c>
      <c r="AH802" s="15">
        <f t="shared" si="71"/>
        <v>0</v>
      </c>
      <c r="AI802" s="15">
        <f t="shared" si="71"/>
        <v>0</v>
      </c>
      <c r="AJ802" s="15">
        <f t="shared" si="71"/>
        <v>0</v>
      </c>
      <c r="AK802" s="15">
        <f t="shared" si="70"/>
        <v>82.33164335664334</v>
      </c>
      <c r="AL802" s="346">
        <f t="shared" si="70"/>
        <v>0</v>
      </c>
    </row>
    <row r="803" spans="1:38" s="185" customFormat="1" ht="12.75" customHeight="1" x14ac:dyDescent="0.25">
      <c r="A803" s="348">
        <v>1714</v>
      </c>
      <c r="B803" s="338">
        <v>795</v>
      </c>
      <c r="C803" s="239" t="s">
        <v>1291</v>
      </c>
      <c r="D803" s="247">
        <v>6266.1</v>
      </c>
      <c r="E803" s="138">
        <v>2162.9</v>
      </c>
      <c r="F803" s="138">
        <v>1906.6</v>
      </c>
      <c r="G803" s="138">
        <v>0</v>
      </c>
      <c r="H803" s="138">
        <v>1949.6</v>
      </c>
      <c r="I803" s="138">
        <v>0</v>
      </c>
      <c r="J803" s="339">
        <v>247</v>
      </c>
      <c r="K803" s="339">
        <v>6266.1</v>
      </c>
      <c r="L803" s="340">
        <v>2162.9</v>
      </c>
      <c r="M803" s="340">
        <v>1906.6</v>
      </c>
      <c r="N803" s="340">
        <v>0</v>
      </c>
      <c r="O803" s="340">
        <v>1949.6</v>
      </c>
      <c r="P803" s="144">
        <v>0</v>
      </c>
      <c r="Q803" s="341">
        <v>247</v>
      </c>
      <c r="R803" s="342">
        <v>4612.8821000000007</v>
      </c>
      <c r="S803" s="340">
        <v>1523.4431999999999</v>
      </c>
      <c r="T803" s="340">
        <v>1268.684</v>
      </c>
      <c r="U803" s="340">
        <v>0</v>
      </c>
      <c r="V803" s="340">
        <v>1616.1098999999999</v>
      </c>
      <c r="W803" s="340">
        <v>0</v>
      </c>
      <c r="X803" s="343">
        <v>204.64500000000001</v>
      </c>
      <c r="Y803" s="344">
        <f t="shared" si="69"/>
        <v>-1653.2178999999996</v>
      </c>
      <c r="Z803" s="12">
        <f t="shared" si="69"/>
        <v>-639.45680000000016</v>
      </c>
      <c r="AA803" s="12">
        <f t="shared" si="69"/>
        <v>-637.91599999999994</v>
      </c>
      <c r="AB803" s="12">
        <f t="shared" si="69"/>
        <v>0</v>
      </c>
      <c r="AC803" s="12">
        <f t="shared" si="69"/>
        <v>-333.49009999999998</v>
      </c>
      <c r="AD803" s="15">
        <f t="shared" si="68"/>
        <v>0</v>
      </c>
      <c r="AE803" s="12">
        <f t="shared" si="68"/>
        <v>-42.35499999999999</v>
      </c>
      <c r="AF803" s="12">
        <f t="shared" si="71"/>
        <v>73.616477553821369</v>
      </c>
      <c r="AG803" s="12">
        <f t="shared" si="71"/>
        <v>70.435211983910477</v>
      </c>
      <c r="AH803" s="12">
        <f t="shared" si="71"/>
        <v>66.541697262142037</v>
      </c>
      <c r="AI803" s="12">
        <f t="shared" si="71"/>
        <v>0</v>
      </c>
      <c r="AJ803" s="12">
        <f t="shared" si="71"/>
        <v>82.894434755847357</v>
      </c>
      <c r="AK803" s="15">
        <f t="shared" si="70"/>
        <v>0</v>
      </c>
      <c r="AL803" s="343">
        <f t="shared" si="70"/>
        <v>82.852226720647778</v>
      </c>
    </row>
    <row r="804" spans="1:38" s="185" customFormat="1" ht="12.75" customHeight="1" x14ac:dyDescent="0.25">
      <c r="A804" s="348">
        <v>1715</v>
      </c>
      <c r="B804" s="338">
        <v>796</v>
      </c>
      <c r="C804" s="239" t="s">
        <v>1902</v>
      </c>
      <c r="D804" s="247">
        <v>0</v>
      </c>
      <c r="E804" s="138">
        <v>0</v>
      </c>
      <c r="F804" s="138">
        <v>0</v>
      </c>
      <c r="G804" s="138">
        <v>0</v>
      </c>
      <c r="H804" s="138">
        <v>0</v>
      </c>
      <c r="I804" s="138">
        <v>0</v>
      </c>
      <c r="J804" s="339">
        <v>0</v>
      </c>
      <c r="K804" s="339">
        <v>0</v>
      </c>
      <c r="L804" s="340">
        <v>0</v>
      </c>
      <c r="M804" s="340">
        <v>0</v>
      </c>
      <c r="N804" s="340">
        <v>0</v>
      </c>
      <c r="O804" s="340">
        <v>0</v>
      </c>
      <c r="P804" s="144">
        <v>0</v>
      </c>
      <c r="Q804" s="341">
        <v>0</v>
      </c>
      <c r="R804" s="342">
        <v>0</v>
      </c>
      <c r="S804" s="340">
        <v>0</v>
      </c>
      <c r="T804" s="340">
        <v>0</v>
      </c>
      <c r="U804" s="340">
        <v>0</v>
      </c>
      <c r="V804" s="340">
        <v>0</v>
      </c>
      <c r="W804" s="340">
        <v>0</v>
      </c>
      <c r="X804" s="343">
        <v>0</v>
      </c>
      <c r="Y804" s="344">
        <f t="shared" si="69"/>
        <v>0</v>
      </c>
      <c r="Z804" s="12">
        <f t="shared" si="69"/>
        <v>0</v>
      </c>
      <c r="AA804" s="12">
        <f t="shared" si="69"/>
        <v>0</v>
      </c>
      <c r="AB804" s="12">
        <f t="shared" si="69"/>
        <v>0</v>
      </c>
      <c r="AC804" s="12">
        <f t="shared" si="69"/>
        <v>0</v>
      </c>
      <c r="AD804" s="15">
        <f t="shared" si="68"/>
        <v>0</v>
      </c>
      <c r="AE804" s="12">
        <f t="shared" si="68"/>
        <v>0</v>
      </c>
      <c r="AF804" s="12">
        <f t="shared" si="71"/>
        <v>0</v>
      </c>
      <c r="AG804" s="12">
        <f t="shared" si="71"/>
        <v>0</v>
      </c>
      <c r="AH804" s="12">
        <f t="shared" si="71"/>
        <v>0</v>
      </c>
      <c r="AI804" s="12">
        <f t="shared" si="71"/>
        <v>0</v>
      </c>
      <c r="AJ804" s="12">
        <f t="shared" si="71"/>
        <v>0</v>
      </c>
      <c r="AK804" s="15">
        <f t="shared" si="70"/>
        <v>0</v>
      </c>
      <c r="AL804" s="343">
        <f t="shared" si="70"/>
        <v>0</v>
      </c>
    </row>
    <row r="805" spans="1:38" s="185" customFormat="1" ht="12.75" customHeight="1" x14ac:dyDescent="0.25">
      <c r="A805" s="348">
        <v>1716</v>
      </c>
      <c r="B805" s="338">
        <v>797</v>
      </c>
      <c r="C805" s="239" t="s">
        <v>1903</v>
      </c>
      <c r="D805" s="247">
        <v>0</v>
      </c>
      <c r="E805" s="138">
        <v>0</v>
      </c>
      <c r="F805" s="138">
        <v>0</v>
      </c>
      <c r="G805" s="138">
        <v>0</v>
      </c>
      <c r="H805" s="138">
        <v>0</v>
      </c>
      <c r="I805" s="138">
        <v>0</v>
      </c>
      <c r="J805" s="339">
        <v>0</v>
      </c>
      <c r="K805" s="339">
        <v>0</v>
      </c>
      <c r="L805" s="340">
        <v>0</v>
      </c>
      <c r="M805" s="340">
        <v>0</v>
      </c>
      <c r="N805" s="340">
        <v>0</v>
      </c>
      <c r="O805" s="340">
        <v>0</v>
      </c>
      <c r="P805" s="144">
        <v>0</v>
      </c>
      <c r="Q805" s="341">
        <v>0</v>
      </c>
      <c r="R805" s="342">
        <v>0</v>
      </c>
      <c r="S805" s="340">
        <v>0</v>
      </c>
      <c r="T805" s="340">
        <v>0</v>
      </c>
      <c r="U805" s="340">
        <v>0</v>
      </c>
      <c r="V805" s="340">
        <v>0</v>
      </c>
      <c r="W805" s="340">
        <v>0</v>
      </c>
      <c r="X805" s="343">
        <v>0</v>
      </c>
      <c r="Y805" s="344">
        <f t="shared" si="69"/>
        <v>0</v>
      </c>
      <c r="Z805" s="12">
        <f t="shared" si="69"/>
        <v>0</v>
      </c>
      <c r="AA805" s="12">
        <f t="shared" si="69"/>
        <v>0</v>
      </c>
      <c r="AB805" s="12">
        <f t="shared" si="69"/>
        <v>0</v>
      </c>
      <c r="AC805" s="12">
        <f t="shared" si="69"/>
        <v>0</v>
      </c>
      <c r="AD805" s="15">
        <f t="shared" si="68"/>
        <v>0</v>
      </c>
      <c r="AE805" s="12">
        <f t="shared" si="68"/>
        <v>0</v>
      </c>
      <c r="AF805" s="12">
        <f t="shared" si="71"/>
        <v>0</v>
      </c>
      <c r="AG805" s="12">
        <f t="shared" si="71"/>
        <v>0</v>
      </c>
      <c r="AH805" s="12">
        <f t="shared" si="71"/>
        <v>0</v>
      </c>
      <c r="AI805" s="12">
        <f t="shared" si="71"/>
        <v>0</v>
      </c>
      <c r="AJ805" s="12">
        <f t="shared" si="71"/>
        <v>0</v>
      </c>
      <c r="AK805" s="15">
        <f t="shared" si="70"/>
        <v>0</v>
      </c>
      <c r="AL805" s="343">
        <f t="shared" si="70"/>
        <v>0</v>
      </c>
    </row>
    <row r="806" spans="1:38" s="185" customFormat="1" ht="12.75" customHeight="1" x14ac:dyDescent="0.25">
      <c r="A806" s="348">
        <v>1717</v>
      </c>
      <c r="B806" s="338">
        <v>798</v>
      </c>
      <c r="C806" s="239" t="s">
        <v>1904</v>
      </c>
      <c r="D806" s="247">
        <v>0</v>
      </c>
      <c r="E806" s="138">
        <v>0</v>
      </c>
      <c r="F806" s="138">
        <v>0</v>
      </c>
      <c r="G806" s="138">
        <v>0</v>
      </c>
      <c r="H806" s="138">
        <v>0</v>
      </c>
      <c r="I806" s="138">
        <v>0</v>
      </c>
      <c r="J806" s="339">
        <v>0</v>
      </c>
      <c r="K806" s="339">
        <v>0</v>
      </c>
      <c r="L806" s="340">
        <v>0</v>
      </c>
      <c r="M806" s="340">
        <v>0</v>
      </c>
      <c r="N806" s="340">
        <v>0</v>
      </c>
      <c r="O806" s="340">
        <v>0</v>
      </c>
      <c r="P806" s="144">
        <v>0</v>
      </c>
      <c r="Q806" s="341">
        <v>0</v>
      </c>
      <c r="R806" s="342">
        <v>0</v>
      </c>
      <c r="S806" s="340">
        <v>0</v>
      </c>
      <c r="T806" s="340">
        <v>0</v>
      </c>
      <c r="U806" s="340">
        <v>0</v>
      </c>
      <c r="V806" s="340">
        <v>0</v>
      </c>
      <c r="W806" s="340">
        <v>0</v>
      </c>
      <c r="X806" s="343">
        <v>0</v>
      </c>
      <c r="Y806" s="344">
        <f t="shared" si="69"/>
        <v>0</v>
      </c>
      <c r="Z806" s="12">
        <f t="shared" si="69"/>
        <v>0</v>
      </c>
      <c r="AA806" s="12">
        <f t="shared" si="69"/>
        <v>0</v>
      </c>
      <c r="AB806" s="12">
        <f t="shared" si="69"/>
        <v>0</v>
      </c>
      <c r="AC806" s="12">
        <f t="shared" si="69"/>
        <v>0</v>
      </c>
      <c r="AD806" s="15">
        <f t="shared" si="68"/>
        <v>0</v>
      </c>
      <c r="AE806" s="12">
        <f t="shared" si="68"/>
        <v>0</v>
      </c>
      <c r="AF806" s="12">
        <f t="shared" si="71"/>
        <v>0</v>
      </c>
      <c r="AG806" s="12">
        <f t="shared" si="71"/>
        <v>0</v>
      </c>
      <c r="AH806" s="12">
        <f t="shared" si="71"/>
        <v>0</v>
      </c>
      <c r="AI806" s="12">
        <f t="shared" si="71"/>
        <v>0</v>
      </c>
      <c r="AJ806" s="12">
        <f t="shared" si="71"/>
        <v>0</v>
      </c>
      <c r="AK806" s="15">
        <f t="shared" si="70"/>
        <v>0</v>
      </c>
      <c r="AL806" s="343">
        <f t="shared" si="70"/>
        <v>0</v>
      </c>
    </row>
    <row r="807" spans="1:38" s="185" customFormat="1" ht="12.75" customHeight="1" x14ac:dyDescent="0.25">
      <c r="A807" s="348">
        <v>1718</v>
      </c>
      <c r="B807" s="338">
        <v>799</v>
      </c>
      <c r="C807" s="239" t="s">
        <v>1905</v>
      </c>
      <c r="D807" s="247">
        <v>0</v>
      </c>
      <c r="E807" s="138">
        <v>0</v>
      </c>
      <c r="F807" s="138">
        <v>0</v>
      </c>
      <c r="G807" s="138">
        <v>0</v>
      </c>
      <c r="H807" s="138">
        <v>0</v>
      </c>
      <c r="I807" s="138">
        <v>0</v>
      </c>
      <c r="J807" s="339">
        <v>0</v>
      </c>
      <c r="K807" s="339">
        <v>0</v>
      </c>
      <c r="L807" s="340">
        <v>0</v>
      </c>
      <c r="M807" s="340">
        <v>0</v>
      </c>
      <c r="N807" s="340">
        <v>0</v>
      </c>
      <c r="O807" s="340">
        <v>0</v>
      </c>
      <c r="P807" s="144">
        <v>0</v>
      </c>
      <c r="Q807" s="341">
        <v>0</v>
      </c>
      <c r="R807" s="342">
        <v>0</v>
      </c>
      <c r="S807" s="340">
        <v>0</v>
      </c>
      <c r="T807" s="340">
        <v>0</v>
      </c>
      <c r="U807" s="340">
        <v>0</v>
      </c>
      <c r="V807" s="340">
        <v>0</v>
      </c>
      <c r="W807" s="340">
        <v>0</v>
      </c>
      <c r="X807" s="343">
        <v>0</v>
      </c>
      <c r="Y807" s="344">
        <f t="shared" si="69"/>
        <v>0</v>
      </c>
      <c r="Z807" s="12">
        <f t="shared" si="69"/>
        <v>0</v>
      </c>
      <c r="AA807" s="12">
        <f t="shared" si="69"/>
        <v>0</v>
      </c>
      <c r="AB807" s="12">
        <f t="shared" si="69"/>
        <v>0</v>
      </c>
      <c r="AC807" s="12">
        <f t="shared" si="69"/>
        <v>0</v>
      </c>
      <c r="AD807" s="15">
        <f t="shared" si="68"/>
        <v>0</v>
      </c>
      <c r="AE807" s="12">
        <f t="shared" si="68"/>
        <v>0</v>
      </c>
      <c r="AF807" s="12">
        <f t="shared" si="71"/>
        <v>0</v>
      </c>
      <c r="AG807" s="12">
        <f t="shared" si="71"/>
        <v>0</v>
      </c>
      <c r="AH807" s="12">
        <f t="shared" si="71"/>
        <v>0</v>
      </c>
      <c r="AI807" s="12">
        <f t="shared" si="71"/>
        <v>0</v>
      </c>
      <c r="AJ807" s="12">
        <f t="shared" si="71"/>
        <v>0</v>
      </c>
      <c r="AK807" s="15">
        <f t="shared" si="70"/>
        <v>0</v>
      </c>
      <c r="AL807" s="343">
        <f t="shared" si="70"/>
        <v>0</v>
      </c>
    </row>
    <row r="808" spans="1:38" s="185" customFormat="1" ht="12.75" customHeight="1" x14ac:dyDescent="0.25">
      <c r="A808" s="348">
        <v>1733</v>
      </c>
      <c r="B808" s="338">
        <v>800</v>
      </c>
      <c r="C808" s="239" t="s">
        <v>1906</v>
      </c>
      <c r="D808" s="247">
        <v>0</v>
      </c>
      <c r="E808" s="138">
        <v>0</v>
      </c>
      <c r="F808" s="138">
        <v>0</v>
      </c>
      <c r="G808" s="138">
        <v>0</v>
      </c>
      <c r="H808" s="138">
        <v>0</v>
      </c>
      <c r="I808" s="138">
        <v>0</v>
      </c>
      <c r="J808" s="339">
        <v>0</v>
      </c>
      <c r="K808" s="339">
        <v>0</v>
      </c>
      <c r="L808" s="340">
        <v>0</v>
      </c>
      <c r="M808" s="340">
        <v>0</v>
      </c>
      <c r="N808" s="340">
        <v>0</v>
      </c>
      <c r="O808" s="340">
        <v>0</v>
      </c>
      <c r="P808" s="144">
        <v>0</v>
      </c>
      <c r="Q808" s="341">
        <v>0</v>
      </c>
      <c r="R808" s="342">
        <v>0</v>
      </c>
      <c r="S808" s="340">
        <v>0</v>
      </c>
      <c r="T808" s="340">
        <v>0</v>
      </c>
      <c r="U808" s="340">
        <v>0</v>
      </c>
      <c r="V808" s="340">
        <v>0</v>
      </c>
      <c r="W808" s="340">
        <v>0</v>
      </c>
      <c r="X808" s="343">
        <v>0</v>
      </c>
      <c r="Y808" s="344">
        <f t="shared" si="69"/>
        <v>0</v>
      </c>
      <c r="Z808" s="12">
        <f t="shared" si="69"/>
        <v>0</v>
      </c>
      <c r="AA808" s="12">
        <f t="shared" si="69"/>
        <v>0</v>
      </c>
      <c r="AB808" s="12">
        <f t="shared" si="69"/>
        <v>0</v>
      </c>
      <c r="AC808" s="12">
        <f t="shared" si="69"/>
        <v>0</v>
      </c>
      <c r="AD808" s="15">
        <f t="shared" si="68"/>
        <v>0</v>
      </c>
      <c r="AE808" s="12">
        <f t="shared" si="68"/>
        <v>0</v>
      </c>
      <c r="AF808" s="12">
        <f t="shared" si="71"/>
        <v>0</v>
      </c>
      <c r="AG808" s="12">
        <f t="shared" si="71"/>
        <v>0</v>
      </c>
      <c r="AH808" s="12">
        <f t="shared" si="71"/>
        <v>0</v>
      </c>
      <c r="AI808" s="12">
        <f t="shared" si="71"/>
        <v>0</v>
      </c>
      <c r="AJ808" s="12">
        <f t="shared" si="71"/>
        <v>0</v>
      </c>
      <c r="AK808" s="15">
        <f t="shared" si="70"/>
        <v>0</v>
      </c>
      <c r="AL808" s="343">
        <f t="shared" si="70"/>
        <v>0</v>
      </c>
    </row>
    <row r="809" spans="1:38" s="185" customFormat="1" ht="12.75" customHeight="1" x14ac:dyDescent="0.25">
      <c r="A809" s="348">
        <v>1719</v>
      </c>
      <c r="B809" s="338">
        <v>801</v>
      </c>
      <c r="C809" s="239" t="s">
        <v>1907</v>
      </c>
      <c r="D809" s="247">
        <v>0</v>
      </c>
      <c r="E809" s="138">
        <v>0</v>
      </c>
      <c r="F809" s="138">
        <v>0</v>
      </c>
      <c r="G809" s="138">
        <v>0</v>
      </c>
      <c r="H809" s="138">
        <v>0</v>
      </c>
      <c r="I809" s="138">
        <v>0</v>
      </c>
      <c r="J809" s="339">
        <v>0</v>
      </c>
      <c r="K809" s="339">
        <v>0</v>
      </c>
      <c r="L809" s="340">
        <v>0</v>
      </c>
      <c r="M809" s="340">
        <v>0</v>
      </c>
      <c r="N809" s="340">
        <v>0</v>
      </c>
      <c r="O809" s="340">
        <v>0</v>
      </c>
      <c r="P809" s="144">
        <v>0</v>
      </c>
      <c r="Q809" s="341">
        <v>0</v>
      </c>
      <c r="R809" s="342">
        <v>0</v>
      </c>
      <c r="S809" s="340">
        <v>0</v>
      </c>
      <c r="T809" s="340">
        <v>0</v>
      </c>
      <c r="U809" s="340">
        <v>0</v>
      </c>
      <c r="V809" s="340">
        <v>0</v>
      </c>
      <c r="W809" s="340">
        <v>0</v>
      </c>
      <c r="X809" s="343">
        <v>0</v>
      </c>
      <c r="Y809" s="344">
        <f t="shared" si="69"/>
        <v>0</v>
      </c>
      <c r="Z809" s="12">
        <f t="shared" si="69"/>
        <v>0</v>
      </c>
      <c r="AA809" s="12">
        <f t="shared" si="69"/>
        <v>0</v>
      </c>
      <c r="AB809" s="12">
        <f t="shared" si="69"/>
        <v>0</v>
      </c>
      <c r="AC809" s="12">
        <f t="shared" si="69"/>
        <v>0</v>
      </c>
      <c r="AD809" s="15">
        <f t="shared" si="68"/>
        <v>0</v>
      </c>
      <c r="AE809" s="12">
        <f t="shared" si="68"/>
        <v>0</v>
      </c>
      <c r="AF809" s="12">
        <f t="shared" si="71"/>
        <v>0</v>
      </c>
      <c r="AG809" s="12">
        <f t="shared" si="71"/>
        <v>0</v>
      </c>
      <c r="AH809" s="12">
        <f t="shared" si="71"/>
        <v>0</v>
      </c>
      <c r="AI809" s="12">
        <f t="shared" si="71"/>
        <v>0</v>
      </c>
      <c r="AJ809" s="12">
        <f t="shared" si="71"/>
        <v>0</v>
      </c>
      <c r="AK809" s="15">
        <f t="shared" si="70"/>
        <v>0</v>
      </c>
      <c r="AL809" s="343">
        <f t="shared" si="70"/>
        <v>0</v>
      </c>
    </row>
    <row r="810" spans="1:38" s="185" customFormat="1" ht="12.75" customHeight="1" x14ac:dyDescent="0.25">
      <c r="A810" s="348">
        <v>1720</v>
      </c>
      <c r="B810" s="338">
        <v>802</v>
      </c>
      <c r="C810" s="239" t="s">
        <v>1908</v>
      </c>
      <c r="D810" s="247">
        <v>0</v>
      </c>
      <c r="E810" s="138">
        <v>0</v>
      </c>
      <c r="F810" s="138">
        <v>0</v>
      </c>
      <c r="G810" s="138">
        <v>0</v>
      </c>
      <c r="H810" s="138">
        <v>0</v>
      </c>
      <c r="I810" s="138">
        <v>0</v>
      </c>
      <c r="J810" s="339">
        <v>0</v>
      </c>
      <c r="K810" s="339">
        <v>0</v>
      </c>
      <c r="L810" s="340">
        <v>0</v>
      </c>
      <c r="M810" s="340">
        <v>0</v>
      </c>
      <c r="N810" s="340">
        <v>0</v>
      </c>
      <c r="O810" s="340">
        <v>0</v>
      </c>
      <c r="P810" s="144">
        <v>0</v>
      </c>
      <c r="Q810" s="341">
        <v>0</v>
      </c>
      <c r="R810" s="342">
        <v>0</v>
      </c>
      <c r="S810" s="340">
        <v>0</v>
      </c>
      <c r="T810" s="340">
        <v>0</v>
      </c>
      <c r="U810" s="340">
        <v>0</v>
      </c>
      <c r="V810" s="340">
        <v>0</v>
      </c>
      <c r="W810" s="340">
        <v>0</v>
      </c>
      <c r="X810" s="343">
        <v>0</v>
      </c>
      <c r="Y810" s="344">
        <f t="shared" si="69"/>
        <v>0</v>
      </c>
      <c r="Z810" s="12">
        <f t="shared" si="69"/>
        <v>0</v>
      </c>
      <c r="AA810" s="12">
        <f t="shared" si="69"/>
        <v>0</v>
      </c>
      <c r="AB810" s="12">
        <f t="shared" si="69"/>
        <v>0</v>
      </c>
      <c r="AC810" s="12">
        <f t="shared" si="69"/>
        <v>0</v>
      </c>
      <c r="AD810" s="15">
        <f t="shared" si="68"/>
        <v>0</v>
      </c>
      <c r="AE810" s="12">
        <f t="shared" si="68"/>
        <v>0</v>
      </c>
      <c r="AF810" s="12">
        <f t="shared" si="71"/>
        <v>0</v>
      </c>
      <c r="AG810" s="12">
        <f t="shared" si="71"/>
        <v>0</v>
      </c>
      <c r="AH810" s="12">
        <f t="shared" si="71"/>
        <v>0</v>
      </c>
      <c r="AI810" s="12">
        <f t="shared" si="71"/>
        <v>0</v>
      </c>
      <c r="AJ810" s="12">
        <f t="shared" si="71"/>
        <v>0</v>
      </c>
      <c r="AK810" s="15">
        <f t="shared" si="70"/>
        <v>0</v>
      </c>
      <c r="AL810" s="343">
        <f t="shared" si="70"/>
        <v>0</v>
      </c>
    </row>
    <row r="811" spans="1:38" s="185" customFormat="1" ht="12.75" customHeight="1" x14ac:dyDescent="0.25">
      <c r="A811" s="348">
        <v>1721</v>
      </c>
      <c r="B811" s="338">
        <v>803</v>
      </c>
      <c r="C811" s="239" t="s">
        <v>1909</v>
      </c>
      <c r="D811" s="247">
        <v>0</v>
      </c>
      <c r="E811" s="138">
        <v>0</v>
      </c>
      <c r="F811" s="138">
        <v>0</v>
      </c>
      <c r="G811" s="138">
        <v>0</v>
      </c>
      <c r="H811" s="138">
        <v>0</v>
      </c>
      <c r="I811" s="138">
        <v>0</v>
      </c>
      <c r="J811" s="339">
        <v>0</v>
      </c>
      <c r="K811" s="339">
        <v>0</v>
      </c>
      <c r="L811" s="340">
        <v>0</v>
      </c>
      <c r="M811" s="340">
        <v>0</v>
      </c>
      <c r="N811" s="340">
        <v>0</v>
      </c>
      <c r="O811" s="340">
        <v>0</v>
      </c>
      <c r="P811" s="144">
        <v>0</v>
      </c>
      <c r="Q811" s="341">
        <v>0</v>
      </c>
      <c r="R811" s="342">
        <v>0</v>
      </c>
      <c r="S811" s="340">
        <v>0</v>
      </c>
      <c r="T811" s="340">
        <v>0</v>
      </c>
      <c r="U811" s="340">
        <v>0</v>
      </c>
      <c r="V811" s="340">
        <v>0</v>
      </c>
      <c r="W811" s="340">
        <v>0</v>
      </c>
      <c r="X811" s="343">
        <v>0</v>
      </c>
      <c r="Y811" s="344">
        <f t="shared" si="69"/>
        <v>0</v>
      </c>
      <c r="Z811" s="12">
        <f t="shared" si="69"/>
        <v>0</v>
      </c>
      <c r="AA811" s="12">
        <f t="shared" si="69"/>
        <v>0</v>
      </c>
      <c r="AB811" s="12">
        <f t="shared" si="69"/>
        <v>0</v>
      </c>
      <c r="AC811" s="12">
        <f t="shared" si="69"/>
        <v>0</v>
      </c>
      <c r="AD811" s="15">
        <f t="shared" si="68"/>
        <v>0</v>
      </c>
      <c r="AE811" s="12">
        <f t="shared" si="68"/>
        <v>0</v>
      </c>
      <c r="AF811" s="12">
        <f t="shared" si="71"/>
        <v>0</v>
      </c>
      <c r="AG811" s="12">
        <f t="shared" si="71"/>
        <v>0</v>
      </c>
      <c r="AH811" s="12">
        <f t="shared" si="71"/>
        <v>0</v>
      </c>
      <c r="AI811" s="12">
        <f t="shared" si="71"/>
        <v>0</v>
      </c>
      <c r="AJ811" s="12">
        <f t="shared" si="71"/>
        <v>0</v>
      </c>
      <c r="AK811" s="15">
        <f t="shared" si="70"/>
        <v>0</v>
      </c>
      <c r="AL811" s="343">
        <f t="shared" si="70"/>
        <v>0</v>
      </c>
    </row>
    <row r="812" spans="1:38" s="185" customFormat="1" ht="12.75" customHeight="1" x14ac:dyDescent="0.25">
      <c r="A812" s="348">
        <v>1722</v>
      </c>
      <c r="B812" s="338">
        <v>804</v>
      </c>
      <c r="C812" s="239" t="s">
        <v>1910</v>
      </c>
      <c r="D812" s="247">
        <v>0</v>
      </c>
      <c r="E812" s="138">
        <v>0</v>
      </c>
      <c r="F812" s="138">
        <v>0</v>
      </c>
      <c r="G812" s="138">
        <v>0</v>
      </c>
      <c r="H812" s="138">
        <v>0</v>
      </c>
      <c r="I812" s="138">
        <v>0</v>
      </c>
      <c r="J812" s="339">
        <v>0</v>
      </c>
      <c r="K812" s="339">
        <v>0</v>
      </c>
      <c r="L812" s="340">
        <v>0</v>
      </c>
      <c r="M812" s="340">
        <v>0</v>
      </c>
      <c r="N812" s="340">
        <v>0</v>
      </c>
      <c r="O812" s="340">
        <v>0</v>
      </c>
      <c r="P812" s="144">
        <v>0</v>
      </c>
      <c r="Q812" s="341">
        <v>0</v>
      </c>
      <c r="R812" s="342">
        <v>0</v>
      </c>
      <c r="S812" s="340">
        <v>0</v>
      </c>
      <c r="T812" s="340">
        <v>0</v>
      </c>
      <c r="U812" s="340">
        <v>0</v>
      </c>
      <c r="V812" s="340">
        <v>0</v>
      </c>
      <c r="W812" s="340">
        <v>0</v>
      </c>
      <c r="X812" s="343">
        <v>0</v>
      </c>
      <c r="Y812" s="344">
        <f t="shared" si="69"/>
        <v>0</v>
      </c>
      <c r="Z812" s="12">
        <f t="shared" si="69"/>
        <v>0</v>
      </c>
      <c r="AA812" s="12">
        <f t="shared" si="69"/>
        <v>0</v>
      </c>
      <c r="AB812" s="12">
        <f t="shared" si="69"/>
        <v>0</v>
      </c>
      <c r="AC812" s="12">
        <f t="shared" si="69"/>
        <v>0</v>
      </c>
      <c r="AD812" s="15">
        <f t="shared" si="68"/>
        <v>0</v>
      </c>
      <c r="AE812" s="12">
        <f t="shared" si="68"/>
        <v>0</v>
      </c>
      <c r="AF812" s="12">
        <f t="shared" si="71"/>
        <v>0</v>
      </c>
      <c r="AG812" s="12">
        <f t="shared" si="71"/>
        <v>0</v>
      </c>
      <c r="AH812" s="12">
        <f t="shared" si="71"/>
        <v>0</v>
      </c>
      <c r="AI812" s="12">
        <f t="shared" si="71"/>
        <v>0</v>
      </c>
      <c r="AJ812" s="12">
        <f t="shared" si="71"/>
        <v>0</v>
      </c>
      <c r="AK812" s="15">
        <f t="shared" si="70"/>
        <v>0</v>
      </c>
      <c r="AL812" s="343">
        <f t="shared" si="70"/>
        <v>0</v>
      </c>
    </row>
    <row r="813" spans="1:38" s="185" customFormat="1" ht="12.75" customHeight="1" x14ac:dyDescent="0.25">
      <c r="A813" s="348">
        <v>1723</v>
      </c>
      <c r="B813" s="338">
        <v>805</v>
      </c>
      <c r="C813" s="239" t="s">
        <v>1911</v>
      </c>
      <c r="D813" s="247">
        <v>0</v>
      </c>
      <c r="E813" s="138">
        <v>0</v>
      </c>
      <c r="F813" s="138">
        <v>0</v>
      </c>
      <c r="G813" s="138">
        <v>0</v>
      </c>
      <c r="H813" s="138">
        <v>0</v>
      </c>
      <c r="I813" s="138">
        <v>0</v>
      </c>
      <c r="J813" s="339">
        <v>0</v>
      </c>
      <c r="K813" s="339">
        <v>0</v>
      </c>
      <c r="L813" s="340">
        <v>0</v>
      </c>
      <c r="M813" s="340">
        <v>0</v>
      </c>
      <c r="N813" s="340">
        <v>0</v>
      </c>
      <c r="O813" s="340">
        <v>0</v>
      </c>
      <c r="P813" s="144">
        <v>0</v>
      </c>
      <c r="Q813" s="341">
        <v>0</v>
      </c>
      <c r="R813" s="342">
        <v>0</v>
      </c>
      <c r="S813" s="340">
        <v>0</v>
      </c>
      <c r="T813" s="340">
        <v>0</v>
      </c>
      <c r="U813" s="340">
        <v>0</v>
      </c>
      <c r="V813" s="340">
        <v>0</v>
      </c>
      <c r="W813" s="340">
        <v>0</v>
      </c>
      <c r="X813" s="343">
        <v>0</v>
      </c>
      <c r="Y813" s="344">
        <f t="shared" si="69"/>
        <v>0</v>
      </c>
      <c r="Z813" s="12">
        <f t="shared" si="69"/>
        <v>0</v>
      </c>
      <c r="AA813" s="12">
        <f t="shared" si="69"/>
        <v>0</v>
      </c>
      <c r="AB813" s="12">
        <f t="shared" si="69"/>
        <v>0</v>
      </c>
      <c r="AC813" s="12">
        <f t="shared" si="69"/>
        <v>0</v>
      </c>
      <c r="AD813" s="15">
        <f t="shared" si="69"/>
        <v>0</v>
      </c>
      <c r="AE813" s="12">
        <f t="shared" si="69"/>
        <v>0</v>
      </c>
      <c r="AF813" s="12">
        <f t="shared" si="71"/>
        <v>0</v>
      </c>
      <c r="AG813" s="12">
        <f t="shared" si="71"/>
        <v>0</v>
      </c>
      <c r="AH813" s="12">
        <f t="shared" si="71"/>
        <v>0</v>
      </c>
      <c r="AI813" s="12">
        <f t="shared" si="71"/>
        <v>0</v>
      </c>
      <c r="AJ813" s="12">
        <f t="shared" si="71"/>
        <v>0</v>
      </c>
      <c r="AK813" s="15">
        <f t="shared" si="70"/>
        <v>0</v>
      </c>
      <c r="AL813" s="343">
        <f t="shared" si="70"/>
        <v>0</v>
      </c>
    </row>
    <row r="814" spans="1:38" s="185" customFormat="1" ht="12.75" customHeight="1" x14ac:dyDescent="0.25">
      <c r="A814" s="348">
        <v>1724</v>
      </c>
      <c r="B814" s="338">
        <v>806</v>
      </c>
      <c r="C814" s="239" t="s">
        <v>1912</v>
      </c>
      <c r="D814" s="247">
        <v>0</v>
      </c>
      <c r="E814" s="138">
        <v>0</v>
      </c>
      <c r="F814" s="138">
        <v>0</v>
      </c>
      <c r="G814" s="138">
        <v>0</v>
      </c>
      <c r="H814" s="138">
        <v>0</v>
      </c>
      <c r="I814" s="138">
        <v>0</v>
      </c>
      <c r="J814" s="339">
        <v>0</v>
      </c>
      <c r="K814" s="339">
        <v>0</v>
      </c>
      <c r="L814" s="340">
        <v>0</v>
      </c>
      <c r="M814" s="340">
        <v>0</v>
      </c>
      <c r="N814" s="340">
        <v>0</v>
      </c>
      <c r="O814" s="340">
        <v>0</v>
      </c>
      <c r="P814" s="144">
        <v>0</v>
      </c>
      <c r="Q814" s="341">
        <v>0</v>
      </c>
      <c r="R814" s="342">
        <v>0</v>
      </c>
      <c r="S814" s="340">
        <v>0</v>
      </c>
      <c r="T814" s="340">
        <v>0</v>
      </c>
      <c r="U814" s="340">
        <v>0</v>
      </c>
      <c r="V814" s="340">
        <v>0</v>
      </c>
      <c r="W814" s="340">
        <v>0</v>
      </c>
      <c r="X814" s="343">
        <v>0</v>
      </c>
      <c r="Y814" s="344">
        <f t="shared" si="69"/>
        <v>0</v>
      </c>
      <c r="Z814" s="12">
        <f t="shared" si="69"/>
        <v>0</v>
      </c>
      <c r="AA814" s="12">
        <f t="shared" si="69"/>
        <v>0</v>
      </c>
      <c r="AB814" s="12">
        <f t="shared" si="69"/>
        <v>0</v>
      </c>
      <c r="AC814" s="12">
        <f t="shared" si="69"/>
        <v>0</v>
      </c>
      <c r="AD814" s="15">
        <f t="shared" si="69"/>
        <v>0</v>
      </c>
      <c r="AE814" s="12">
        <f t="shared" si="69"/>
        <v>0</v>
      </c>
      <c r="AF814" s="12">
        <f t="shared" si="71"/>
        <v>0</v>
      </c>
      <c r="AG814" s="12">
        <f t="shared" si="71"/>
        <v>0</v>
      </c>
      <c r="AH814" s="12">
        <f t="shared" si="71"/>
        <v>0</v>
      </c>
      <c r="AI814" s="12">
        <f t="shared" si="71"/>
        <v>0</v>
      </c>
      <c r="AJ814" s="12">
        <f t="shared" si="71"/>
        <v>0</v>
      </c>
      <c r="AK814" s="15">
        <f t="shared" si="70"/>
        <v>0</v>
      </c>
      <c r="AL814" s="343">
        <f t="shared" si="70"/>
        <v>0</v>
      </c>
    </row>
    <row r="815" spans="1:38" s="185" customFormat="1" ht="12.75" customHeight="1" x14ac:dyDescent="0.25">
      <c r="A815" s="348">
        <v>1725</v>
      </c>
      <c r="B815" s="338">
        <v>807</v>
      </c>
      <c r="C815" s="239" t="s">
        <v>1913</v>
      </c>
      <c r="D815" s="247">
        <v>0</v>
      </c>
      <c r="E815" s="138">
        <v>0</v>
      </c>
      <c r="F815" s="138">
        <v>0</v>
      </c>
      <c r="G815" s="138">
        <v>0</v>
      </c>
      <c r="H815" s="138">
        <v>0</v>
      </c>
      <c r="I815" s="138">
        <v>0</v>
      </c>
      <c r="J815" s="339">
        <v>0</v>
      </c>
      <c r="K815" s="339">
        <v>0</v>
      </c>
      <c r="L815" s="340">
        <v>0</v>
      </c>
      <c r="M815" s="340">
        <v>0</v>
      </c>
      <c r="N815" s="340">
        <v>0</v>
      </c>
      <c r="O815" s="340">
        <v>0</v>
      </c>
      <c r="P815" s="144">
        <v>0</v>
      </c>
      <c r="Q815" s="341">
        <v>0</v>
      </c>
      <c r="R815" s="342">
        <v>0</v>
      </c>
      <c r="S815" s="340">
        <v>0</v>
      </c>
      <c r="T815" s="340">
        <v>0</v>
      </c>
      <c r="U815" s="340">
        <v>0</v>
      </c>
      <c r="V815" s="340">
        <v>0</v>
      </c>
      <c r="W815" s="340">
        <v>0</v>
      </c>
      <c r="X815" s="343">
        <v>0</v>
      </c>
      <c r="Y815" s="344">
        <f t="shared" si="69"/>
        <v>0</v>
      </c>
      <c r="Z815" s="12">
        <f t="shared" si="69"/>
        <v>0</v>
      </c>
      <c r="AA815" s="12">
        <f t="shared" si="69"/>
        <v>0</v>
      </c>
      <c r="AB815" s="12">
        <f t="shared" si="69"/>
        <v>0</v>
      </c>
      <c r="AC815" s="12">
        <f t="shared" si="69"/>
        <v>0</v>
      </c>
      <c r="AD815" s="15">
        <f t="shared" si="69"/>
        <v>0</v>
      </c>
      <c r="AE815" s="12">
        <f t="shared" si="69"/>
        <v>0</v>
      </c>
      <c r="AF815" s="12">
        <f t="shared" si="71"/>
        <v>0</v>
      </c>
      <c r="AG815" s="12">
        <f t="shared" si="71"/>
        <v>0</v>
      </c>
      <c r="AH815" s="12">
        <f t="shared" si="71"/>
        <v>0</v>
      </c>
      <c r="AI815" s="12">
        <f t="shared" si="71"/>
        <v>0</v>
      </c>
      <c r="AJ815" s="12">
        <f t="shared" si="71"/>
        <v>0</v>
      </c>
      <c r="AK815" s="15">
        <f t="shared" si="70"/>
        <v>0</v>
      </c>
      <c r="AL815" s="343">
        <f t="shared" si="70"/>
        <v>0</v>
      </c>
    </row>
    <row r="816" spans="1:38" s="185" customFormat="1" ht="12.75" customHeight="1" x14ac:dyDescent="0.25">
      <c r="A816" s="348">
        <v>1726</v>
      </c>
      <c r="B816" s="338">
        <v>808</v>
      </c>
      <c r="C816" s="239" t="s">
        <v>1914</v>
      </c>
      <c r="D816" s="247">
        <v>0</v>
      </c>
      <c r="E816" s="138">
        <v>0</v>
      </c>
      <c r="F816" s="138">
        <v>0</v>
      </c>
      <c r="G816" s="138">
        <v>0</v>
      </c>
      <c r="H816" s="138">
        <v>0</v>
      </c>
      <c r="I816" s="138">
        <v>0</v>
      </c>
      <c r="J816" s="339">
        <v>0</v>
      </c>
      <c r="K816" s="339">
        <v>0</v>
      </c>
      <c r="L816" s="340">
        <v>0</v>
      </c>
      <c r="M816" s="340">
        <v>0</v>
      </c>
      <c r="N816" s="340">
        <v>0</v>
      </c>
      <c r="O816" s="340">
        <v>0</v>
      </c>
      <c r="P816" s="144">
        <v>0</v>
      </c>
      <c r="Q816" s="341">
        <v>0</v>
      </c>
      <c r="R816" s="342">
        <v>0</v>
      </c>
      <c r="S816" s="340">
        <v>0</v>
      </c>
      <c r="T816" s="340">
        <v>0</v>
      </c>
      <c r="U816" s="340">
        <v>0</v>
      </c>
      <c r="V816" s="340">
        <v>0</v>
      </c>
      <c r="W816" s="340">
        <v>0</v>
      </c>
      <c r="X816" s="343">
        <v>0</v>
      </c>
      <c r="Y816" s="344">
        <f t="shared" si="69"/>
        <v>0</v>
      </c>
      <c r="Z816" s="12">
        <f t="shared" si="69"/>
        <v>0</v>
      </c>
      <c r="AA816" s="12">
        <f t="shared" si="69"/>
        <v>0</v>
      </c>
      <c r="AB816" s="12">
        <f t="shared" si="69"/>
        <v>0</v>
      </c>
      <c r="AC816" s="12">
        <f t="shared" si="69"/>
        <v>0</v>
      </c>
      <c r="AD816" s="15">
        <f t="shared" si="69"/>
        <v>0</v>
      </c>
      <c r="AE816" s="12">
        <f t="shared" si="69"/>
        <v>0</v>
      </c>
      <c r="AF816" s="12">
        <f t="shared" si="71"/>
        <v>0</v>
      </c>
      <c r="AG816" s="12">
        <f t="shared" si="71"/>
        <v>0</v>
      </c>
      <c r="AH816" s="12">
        <f t="shared" si="71"/>
        <v>0</v>
      </c>
      <c r="AI816" s="12">
        <f t="shared" si="71"/>
        <v>0</v>
      </c>
      <c r="AJ816" s="12">
        <f t="shared" si="71"/>
        <v>0</v>
      </c>
      <c r="AK816" s="15">
        <f t="shared" si="70"/>
        <v>0</v>
      </c>
      <c r="AL816" s="343">
        <f t="shared" si="70"/>
        <v>0</v>
      </c>
    </row>
    <row r="817" spans="1:38" s="185" customFormat="1" ht="12.75" customHeight="1" x14ac:dyDescent="0.25">
      <c r="A817" s="348">
        <v>1727</v>
      </c>
      <c r="B817" s="338">
        <v>809</v>
      </c>
      <c r="C817" s="239" t="s">
        <v>1915</v>
      </c>
      <c r="D817" s="247">
        <v>0</v>
      </c>
      <c r="E817" s="138">
        <v>0</v>
      </c>
      <c r="F817" s="138">
        <v>0</v>
      </c>
      <c r="G817" s="138">
        <v>0</v>
      </c>
      <c r="H817" s="138">
        <v>0</v>
      </c>
      <c r="I817" s="138">
        <v>0</v>
      </c>
      <c r="J817" s="339">
        <v>0</v>
      </c>
      <c r="K817" s="339">
        <v>0</v>
      </c>
      <c r="L817" s="340">
        <v>0</v>
      </c>
      <c r="M817" s="340">
        <v>0</v>
      </c>
      <c r="N817" s="340">
        <v>0</v>
      </c>
      <c r="O817" s="340">
        <v>0</v>
      </c>
      <c r="P817" s="144">
        <v>0</v>
      </c>
      <c r="Q817" s="341">
        <v>0</v>
      </c>
      <c r="R817" s="342">
        <v>0</v>
      </c>
      <c r="S817" s="340">
        <v>0</v>
      </c>
      <c r="T817" s="340">
        <v>0</v>
      </c>
      <c r="U817" s="340">
        <v>0</v>
      </c>
      <c r="V817" s="340">
        <v>0</v>
      </c>
      <c r="W817" s="340">
        <v>0</v>
      </c>
      <c r="X817" s="343">
        <v>0</v>
      </c>
      <c r="Y817" s="344">
        <f t="shared" si="69"/>
        <v>0</v>
      </c>
      <c r="Z817" s="12">
        <f t="shared" si="69"/>
        <v>0</v>
      </c>
      <c r="AA817" s="12">
        <f t="shared" si="69"/>
        <v>0</v>
      </c>
      <c r="AB817" s="12">
        <f t="shared" si="69"/>
        <v>0</v>
      </c>
      <c r="AC817" s="12">
        <f t="shared" si="69"/>
        <v>0</v>
      </c>
      <c r="AD817" s="15">
        <f t="shared" si="69"/>
        <v>0</v>
      </c>
      <c r="AE817" s="12">
        <f t="shared" si="69"/>
        <v>0</v>
      </c>
      <c r="AF817" s="12">
        <f t="shared" si="71"/>
        <v>0</v>
      </c>
      <c r="AG817" s="12">
        <f t="shared" si="71"/>
        <v>0</v>
      </c>
      <c r="AH817" s="12">
        <f t="shared" si="71"/>
        <v>0</v>
      </c>
      <c r="AI817" s="12">
        <f t="shared" si="71"/>
        <v>0</v>
      </c>
      <c r="AJ817" s="12">
        <f t="shared" si="71"/>
        <v>0</v>
      </c>
      <c r="AK817" s="15">
        <f t="shared" si="70"/>
        <v>0</v>
      </c>
      <c r="AL817" s="343">
        <f t="shared" si="70"/>
        <v>0</v>
      </c>
    </row>
    <row r="818" spans="1:38" s="185" customFormat="1" ht="12.75" customHeight="1" x14ac:dyDescent="0.25">
      <c r="A818" s="348">
        <v>1728</v>
      </c>
      <c r="B818" s="338">
        <v>810</v>
      </c>
      <c r="C818" s="239" t="s">
        <v>1916</v>
      </c>
      <c r="D818" s="247">
        <v>0</v>
      </c>
      <c r="E818" s="138">
        <v>0</v>
      </c>
      <c r="F818" s="138">
        <v>0</v>
      </c>
      <c r="G818" s="138">
        <v>0</v>
      </c>
      <c r="H818" s="138">
        <v>0</v>
      </c>
      <c r="I818" s="138">
        <v>0</v>
      </c>
      <c r="J818" s="339">
        <v>0</v>
      </c>
      <c r="K818" s="339">
        <v>0</v>
      </c>
      <c r="L818" s="340">
        <v>0</v>
      </c>
      <c r="M818" s="340">
        <v>0</v>
      </c>
      <c r="N818" s="340">
        <v>0</v>
      </c>
      <c r="O818" s="340">
        <v>0</v>
      </c>
      <c r="P818" s="144">
        <v>0</v>
      </c>
      <c r="Q818" s="341">
        <v>0</v>
      </c>
      <c r="R818" s="342">
        <v>0</v>
      </c>
      <c r="S818" s="340">
        <v>0</v>
      </c>
      <c r="T818" s="340">
        <v>0</v>
      </c>
      <c r="U818" s="340">
        <v>0</v>
      </c>
      <c r="V818" s="340">
        <v>0</v>
      </c>
      <c r="W818" s="340">
        <v>0</v>
      </c>
      <c r="X818" s="343">
        <v>0</v>
      </c>
      <c r="Y818" s="344">
        <f t="shared" si="69"/>
        <v>0</v>
      </c>
      <c r="Z818" s="12">
        <f t="shared" si="69"/>
        <v>0</v>
      </c>
      <c r="AA818" s="12">
        <f t="shared" si="69"/>
        <v>0</v>
      </c>
      <c r="AB818" s="12">
        <f t="shared" si="69"/>
        <v>0</v>
      </c>
      <c r="AC818" s="12">
        <f t="shared" si="69"/>
        <v>0</v>
      </c>
      <c r="AD818" s="15">
        <f t="shared" si="69"/>
        <v>0</v>
      </c>
      <c r="AE818" s="12">
        <f t="shared" si="69"/>
        <v>0</v>
      </c>
      <c r="AF818" s="12">
        <f t="shared" si="71"/>
        <v>0</v>
      </c>
      <c r="AG818" s="12">
        <f t="shared" si="71"/>
        <v>0</v>
      </c>
      <c r="AH818" s="12">
        <f t="shared" si="71"/>
        <v>0</v>
      </c>
      <c r="AI818" s="12">
        <f t="shared" si="71"/>
        <v>0</v>
      </c>
      <c r="AJ818" s="12">
        <f t="shared" si="71"/>
        <v>0</v>
      </c>
      <c r="AK818" s="15">
        <f t="shared" si="70"/>
        <v>0</v>
      </c>
      <c r="AL818" s="343">
        <f t="shared" si="70"/>
        <v>0</v>
      </c>
    </row>
    <row r="819" spans="1:38" s="185" customFormat="1" ht="12.75" customHeight="1" x14ac:dyDescent="0.25">
      <c r="A819" s="348">
        <v>1729</v>
      </c>
      <c r="B819" s="338">
        <v>811</v>
      </c>
      <c r="C819" s="239" t="s">
        <v>1917</v>
      </c>
      <c r="D819" s="247">
        <v>0</v>
      </c>
      <c r="E819" s="138">
        <v>0</v>
      </c>
      <c r="F819" s="138">
        <v>0</v>
      </c>
      <c r="G819" s="138">
        <v>0</v>
      </c>
      <c r="H819" s="138">
        <v>0</v>
      </c>
      <c r="I819" s="138">
        <v>0</v>
      </c>
      <c r="J819" s="339">
        <v>0</v>
      </c>
      <c r="K819" s="339">
        <v>0</v>
      </c>
      <c r="L819" s="340">
        <v>0</v>
      </c>
      <c r="M819" s="340">
        <v>0</v>
      </c>
      <c r="N819" s="340">
        <v>0</v>
      </c>
      <c r="O819" s="340">
        <v>0</v>
      </c>
      <c r="P819" s="144">
        <v>0</v>
      </c>
      <c r="Q819" s="341">
        <v>0</v>
      </c>
      <c r="R819" s="342">
        <v>0</v>
      </c>
      <c r="S819" s="340">
        <v>0</v>
      </c>
      <c r="T819" s="340">
        <v>0</v>
      </c>
      <c r="U819" s="340">
        <v>0</v>
      </c>
      <c r="V819" s="340">
        <v>0</v>
      </c>
      <c r="W819" s="340">
        <v>0</v>
      </c>
      <c r="X819" s="343">
        <v>0</v>
      </c>
      <c r="Y819" s="344">
        <f t="shared" si="69"/>
        <v>0</v>
      </c>
      <c r="Z819" s="12">
        <f t="shared" si="69"/>
        <v>0</v>
      </c>
      <c r="AA819" s="12">
        <f t="shared" si="69"/>
        <v>0</v>
      </c>
      <c r="AB819" s="12">
        <f t="shared" si="69"/>
        <v>0</v>
      </c>
      <c r="AC819" s="12">
        <f t="shared" si="69"/>
        <v>0</v>
      </c>
      <c r="AD819" s="15">
        <f t="shared" si="69"/>
        <v>0</v>
      </c>
      <c r="AE819" s="12">
        <f t="shared" si="69"/>
        <v>0</v>
      </c>
      <c r="AF819" s="12">
        <f t="shared" si="71"/>
        <v>0</v>
      </c>
      <c r="AG819" s="12">
        <f t="shared" si="71"/>
        <v>0</v>
      </c>
      <c r="AH819" s="12">
        <f t="shared" si="71"/>
        <v>0</v>
      </c>
      <c r="AI819" s="12">
        <f t="shared" si="71"/>
        <v>0</v>
      </c>
      <c r="AJ819" s="12">
        <f t="shared" si="71"/>
        <v>0</v>
      </c>
      <c r="AK819" s="15">
        <f t="shared" si="70"/>
        <v>0</v>
      </c>
      <c r="AL819" s="343">
        <f t="shared" si="70"/>
        <v>0</v>
      </c>
    </row>
    <row r="820" spans="1:38" s="185" customFormat="1" ht="12.75" customHeight="1" x14ac:dyDescent="0.25">
      <c r="A820" s="348">
        <v>1730</v>
      </c>
      <c r="B820" s="338">
        <v>812</v>
      </c>
      <c r="C820" s="239" t="s">
        <v>1918</v>
      </c>
      <c r="D820" s="247">
        <v>0</v>
      </c>
      <c r="E820" s="138">
        <v>0</v>
      </c>
      <c r="F820" s="138">
        <v>0</v>
      </c>
      <c r="G820" s="138">
        <v>0</v>
      </c>
      <c r="H820" s="138">
        <v>0</v>
      </c>
      <c r="I820" s="138">
        <v>0</v>
      </c>
      <c r="J820" s="339">
        <v>0</v>
      </c>
      <c r="K820" s="339">
        <v>0</v>
      </c>
      <c r="L820" s="340">
        <v>0</v>
      </c>
      <c r="M820" s="340">
        <v>0</v>
      </c>
      <c r="N820" s="340">
        <v>0</v>
      </c>
      <c r="O820" s="340">
        <v>0</v>
      </c>
      <c r="P820" s="144">
        <v>0</v>
      </c>
      <c r="Q820" s="341">
        <v>0</v>
      </c>
      <c r="R820" s="342">
        <v>0</v>
      </c>
      <c r="S820" s="340">
        <v>0</v>
      </c>
      <c r="T820" s="340">
        <v>0</v>
      </c>
      <c r="U820" s="340">
        <v>0</v>
      </c>
      <c r="V820" s="340">
        <v>0</v>
      </c>
      <c r="W820" s="340">
        <v>0</v>
      </c>
      <c r="X820" s="343">
        <v>0</v>
      </c>
      <c r="Y820" s="344">
        <f t="shared" si="69"/>
        <v>0</v>
      </c>
      <c r="Z820" s="12">
        <f t="shared" si="69"/>
        <v>0</v>
      </c>
      <c r="AA820" s="12">
        <f t="shared" si="69"/>
        <v>0</v>
      </c>
      <c r="AB820" s="12">
        <f t="shared" si="69"/>
        <v>0</v>
      </c>
      <c r="AC820" s="12">
        <f t="shared" si="69"/>
        <v>0</v>
      </c>
      <c r="AD820" s="15">
        <f t="shared" si="69"/>
        <v>0</v>
      </c>
      <c r="AE820" s="12">
        <f t="shared" si="69"/>
        <v>0</v>
      </c>
      <c r="AF820" s="12">
        <f t="shared" si="71"/>
        <v>0</v>
      </c>
      <c r="AG820" s="12">
        <f t="shared" si="71"/>
        <v>0</v>
      </c>
      <c r="AH820" s="12">
        <f t="shared" si="71"/>
        <v>0</v>
      </c>
      <c r="AI820" s="12">
        <f t="shared" si="71"/>
        <v>0</v>
      </c>
      <c r="AJ820" s="12">
        <f t="shared" si="71"/>
        <v>0</v>
      </c>
      <c r="AK820" s="15">
        <f t="shared" si="70"/>
        <v>0</v>
      </c>
      <c r="AL820" s="343">
        <f t="shared" si="70"/>
        <v>0</v>
      </c>
    </row>
    <row r="821" spans="1:38" s="185" customFormat="1" ht="12.75" customHeight="1" x14ac:dyDescent="0.25">
      <c r="A821" s="348">
        <v>1731</v>
      </c>
      <c r="B821" s="338">
        <v>813</v>
      </c>
      <c r="C821" s="239" t="s">
        <v>1919</v>
      </c>
      <c r="D821" s="247">
        <v>0</v>
      </c>
      <c r="E821" s="138">
        <v>0</v>
      </c>
      <c r="F821" s="138">
        <v>0</v>
      </c>
      <c r="G821" s="138">
        <v>0</v>
      </c>
      <c r="H821" s="138">
        <v>0</v>
      </c>
      <c r="I821" s="138">
        <v>0</v>
      </c>
      <c r="J821" s="339">
        <v>0</v>
      </c>
      <c r="K821" s="339">
        <v>0</v>
      </c>
      <c r="L821" s="340">
        <v>0</v>
      </c>
      <c r="M821" s="340">
        <v>0</v>
      </c>
      <c r="N821" s="340">
        <v>0</v>
      </c>
      <c r="O821" s="340">
        <v>0</v>
      </c>
      <c r="P821" s="144">
        <v>0</v>
      </c>
      <c r="Q821" s="341">
        <v>0</v>
      </c>
      <c r="R821" s="342">
        <v>0</v>
      </c>
      <c r="S821" s="340">
        <v>0</v>
      </c>
      <c r="T821" s="340">
        <v>0</v>
      </c>
      <c r="U821" s="340">
        <v>0</v>
      </c>
      <c r="V821" s="340">
        <v>0</v>
      </c>
      <c r="W821" s="340">
        <v>0</v>
      </c>
      <c r="X821" s="343">
        <v>0</v>
      </c>
      <c r="Y821" s="344">
        <f t="shared" si="69"/>
        <v>0</v>
      </c>
      <c r="Z821" s="12">
        <f t="shared" si="69"/>
        <v>0</v>
      </c>
      <c r="AA821" s="12">
        <f t="shared" si="69"/>
        <v>0</v>
      </c>
      <c r="AB821" s="12">
        <f t="shared" si="69"/>
        <v>0</v>
      </c>
      <c r="AC821" s="12">
        <f t="shared" si="69"/>
        <v>0</v>
      </c>
      <c r="AD821" s="15">
        <f t="shared" si="69"/>
        <v>0</v>
      </c>
      <c r="AE821" s="12">
        <f t="shared" si="69"/>
        <v>0</v>
      </c>
      <c r="AF821" s="12">
        <f t="shared" si="71"/>
        <v>0</v>
      </c>
      <c r="AG821" s="12">
        <f t="shared" si="71"/>
        <v>0</v>
      </c>
      <c r="AH821" s="12">
        <f t="shared" si="71"/>
        <v>0</v>
      </c>
      <c r="AI821" s="12">
        <f t="shared" si="71"/>
        <v>0</v>
      </c>
      <c r="AJ821" s="12">
        <f t="shared" si="71"/>
        <v>0</v>
      </c>
      <c r="AK821" s="15">
        <f t="shared" si="70"/>
        <v>0</v>
      </c>
      <c r="AL821" s="343">
        <f t="shared" si="70"/>
        <v>0</v>
      </c>
    </row>
    <row r="822" spans="1:38" s="185" customFormat="1" ht="12.75" customHeight="1" x14ac:dyDescent="0.25">
      <c r="A822" s="348">
        <v>1732</v>
      </c>
      <c r="B822" s="338">
        <v>814</v>
      </c>
      <c r="C822" s="239" t="s">
        <v>1622</v>
      </c>
      <c r="D822" s="247">
        <v>0</v>
      </c>
      <c r="E822" s="138">
        <v>0</v>
      </c>
      <c r="F822" s="138">
        <v>0</v>
      </c>
      <c r="G822" s="138">
        <v>0</v>
      </c>
      <c r="H822" s="138">
        <v>0</v>
      </c>
      <c r="I822" s="138">
        <v>0</v>
      </c>
      <c r="J822" s="339">
        <v>0</v>
      </c>
      <c r="K822" s="339">
        <v>0</v>
      </c>
      <c r="L822" s="340">
        <v>0</v>
      </c>
      <c r="M822" s="340">
        <v>0</v>
      </c>
      <c r="N822" s="340">
        <v>0</v>
      </c>
      <c r="O822" s="340">
        <v>0</v>
      </c>
      <c r="P822" s="144">
        <v>0</v>
      </c>
      <c r="Q822" s="341">
        <v>0</v>
      </c>
      <c r="R822" s="342">
        <v>0</v>
      </c>
      <c r="S822" s="340">
        <v>0</v>
      </c>
      <c r="T822" s="340">
        <v>0</v>
      </c>
      <c r="U822" s="340">
        <v>0</v>
      </c>
      <c r="V822" s="340">
        <v>0</v>
      </c>
      <c r="W822" s="340">
        <v>0</v>
      </c>
      <c r="X822" s="343">
        <v>0</v>
      </c>
      <c r="Y822" s="344">
        <f t="shared" si="69"/>
        <v>0</v>
      </c>
      <c r="Z822" s="12">
        <f t="shared" si="69"/>
        <v>0</v>
      </c>
      <c r="AA822" s="12">
        <f t="shared" si="69"/>
        <v>0</v>
      </c>
      <c r="AB822" s="12">
        <f t="shared" si="69"/>
        <v>0</v>
      </c>
      <c r="AC822" s="12">
        <f t="shared" si="69"/>
        <v>0</v>
      </c>
      <c r="AD822" s="15">
        <f t="shared" si="69"/>
        <v>0</v>
      </c>
      <c r="AE822" s="12">
        <f t="shared" si="69"/>
        <v>0</v>
      </c>
      <c r="AF822" s="12">
        <f t="shared" si="71"/>
        <v>0</v>
      </c>
      <c r="AG822" s="12">
        <f t="shared" si="71"/>
        <v>0</v>
      </c>
      <c r="AH822" s="12">
        <f t="shared" si="71"/>
        <v>0</v>
      </c>
      <c r="AI822" s="12">
        <f t="shared" si="71"/>
        <v>0</v>
      </c>
      <c r="AJ822" s="12">
        <f t="shared" si="71"/>
        <v>0</v>
      </c>
      <c r="AK822" s="15">
        <f t="shared" si="70"/>
        <v>0</v>
      </c>
      <c r="AL822" s="343">
        <f t="shared" si="70"/>
        <v>0</v>
      </c>
    </row>
    <row r="823" spans="1:38" s="185" customFormat="1" ht="12.75" customHeight="1" x14ac:dyDescent="0.25">
      <c r="A823" s="348">
        <v>1735</v>
      </c>
      <c r="B823" s="338">
        <v>815</v>
      </c>
      <c r="C823" s="239" t="s">
        <v>1920</v>
      </c>
      <c r="D823" s="247">
        <v>0</v>
      </c>
      <c r="E823" s="138">
        <v>0</v>
      </c>
      <c r="F823" s="138">
        <v>0</v>
      </c>
      <c r="G823" s="138">
        <v>0</v>
      </c>
      <c r="H823" s="138">
        <v>0</v>
      </c>
      <c r="I823" s="138">
        <v>0</v>
      </c>
      <c r="J823" s="339">
        <v>0</v>
      </c>
      <c r="K823" s="339">
        <v>0</v>
      </c>
      <c r="L823" s="340">
        <v>0</v>
      </c>
      <c r="M823" s="340">
        <v>0</v>
      </c>
      <c r="N823" s="340">
        <v>0</v>
      </c>
      <c r="O823" s="340">
        <v>0</v>
      </c>
      <c r="P823" s="144">
        <v>0</v>
      </c>
      <c r="Q823" s="341">
        <v>0</v>
      </c>
      <c r="R823" s="342">
        <v>0</v>
      </c>
      <c r="S823" s="340">
        <v>0</v>
      </c>
      <c r="T823" s="340">
        <v>0</v>
      </c>
      <c r="U823" s="340">
        <v>0</v>
      </c>
      <c r="V823" s="340">
        <v>0</v>
      </c>
      <c r="W823" s="340">
        <v>0</v>
      </c>
      <c r="X823" s="343">
        <v>0</v>
      </c>
      <c r="Y823" s="344">
        <f t="shared" si="69"/>
        <v>0</v>
      </c>
      <c r="Z823" s="12">
        <f t="shared" si="69"/>
        <v>0</v>
      </c>
      <c r="AA823" s="12">
        <f t="shared" si="69"/>
        <v>0</v>
      </c>
      <c r="AB823" s="12">
        <f t="shared" si="69"/>
        <v>0</v>
      </c>
      <c r="AC823" s="12">
        <f t="shared" si="69"/>
        <v>0</v>
      </c>
      <c r="AD823" s="15">
        <f t="shared" si="69"/>
        <v>0</v>
      </c>
      <c r="AE823" s="12">
        <f t="shared" si="69"/>
        <v>0</v>
      </c>
      <c r="AF823" s="12">
        <f t="shared" si="71"/>
        <v>0</v>
      </c>
      <c r="AG823" s="12">
        <f t="shared" si="71"/>
        <v>0</v>
      </c>
      <c r="AH823" s="12">
        <f t="shared" si="71"/>
        <v>0</v>
      </c>
      <c r="AI823" s="12">
        <f t="shared" si="71"/>
        <v>0</v>
      </c>
      <c r="AJ823" s="12">
        <f t="shared" si="71"/>
        <v>0</v>
      </c>
      <c r="AK823" s="15">
        <f t="shared" si="70"/>
        <v>0</v>
      </c>
      <c r="AL823" s="343">
        <f t="shared" si="70"/>
        <v>0</v>
      </c>
    </row>
    <row r="824" spans="1:38" s="185" customFormat="1" ht="12.75" customHeight="1" x14ac:dyDescent="0.25">
      <c r="A824" s="348">
        <v>1736</v>
      </c>
      <c r="B824" s="338">
        <v>816</v>
      </c>
      <c r="C824" s="239" t="s">
        <v>1921</v>
      </c>
      <c r="D824" s="247">
        <v>0</v>
      </c>
      <c r="E824" s="138">
        <v>0</v>
      </c>
      <c r="F824" s="138">
        <v>0</v>
      </c>
      <c r="G824" s="138">
        <v>0</v>
      </c>
      <c r="H824" s="138">
        <v>0</v>
      </c>
      <c r="I824" s="138">
        <v>0</v>
      </c>
      <c r="J824" s="339">
        <v>0</v>
      </c>
      <c r="K824" s="339">
        <v>0</v>
      </c>
      <c r="L824" s="340">
        <v>0</v>
      </c>
      <c r="M824" s="340">
        <v>0</v>
      </c>
      <c r="N824" s="340">
        <v>0</v>
      </c>
      <c r="O824" s="340">
        <v>0</v>
      </c>
      <c r="P824" s="144">
        <v>0</v>
      </c>
      <c r="Q824" s="341">
        <v>0</v>
      </c>
      <c r="R824" s="342">
        <v>0</v>
      </c>
      <c r="S824" s="340">
        <v>0</v>
      </c>
      <c r="T824" s="340">
        <v>0</v>
      </c>
      <c r="U824" s="340">
        <v>0</v>
      </c>
      <c r="V824" s="340">
        <v>0</v>
      </c>
      <c r="W824" s="340">
        <v>0</v>
      </c>
      <c r="X824" s="343">
        <v>0</v>
      </c>
      <c r="Y824" s="344">
        <f t="shared" si="69"/>
        <v>0</v>
      </c>
      <c r="Z824" s="12">
        <f t="shared" si="69"/>
        <v>0</v>
      </c>
      <c r="AA824" s="12">
        <f t="shared" si="69"/>
        <v>0</v>
      </c>
      <c r="AB824" s="12">
        <f t="shared" si="69"/>
        <v>0</v>
      </c>
      <c r="AC824" s="12">
        <f t="shared" si="69"/>
        <v>0</v>
      </c>
      <c r="AD824" s="15">
        <f t="shared" si="69"/>
        <v>0</v>
      </c>
      <c r="AE824" s="12">
        <f t="shared" si="69"/>
        <v>0</v>
      </c>
      <c r="AF824" s="12">
        <f t="shared" si="71"/>
        <v>0</v>
      </c>
      <c r="AG824" s="12">
        <f t="shared" si="71"/>
        <v>0</v>
      </c>
      <c r="AH824" s="12">
        <f t="shared" si="71"/>
        <v>0</v>
      </c>
      <c r="AI824" s="12">
        <f t="shared" si="71"/>
        <v>0</v>
      </c>
      <c r="AJ824" s="12">
        <f t="shared" si="71"/>
        <v>0</v>
      </c>
      <c r="AK824" s="15">
        <f t="shared" si="70"/>
        <v>0</v>
      </c>
      <c r="AL824" s="343">
        <f t="shared" si="70"/>
        <v>0</v>
      </c>
    </row>
    <row r="825" spans="1:38" s="185" customFormat="1" ht="12.75" customHeight="1" x14ac:dyDescent="0.25">
      <c r="A825" s="348">
        <v>1737</v>
      </c>
      <c r="B825" s="338">
        <v>817</v>
      </c>
      <c r="C825" s="239" t="s">
        <v>1922</v>
      </c>
      <c r="D825" s="247">
        <v>0</v>
      </c>
      <c r="E825" s="138">
        <v>0</v>
      </c>
      <c r="F825" s="138">
        <v>0</v>
      </c>
      <c r="G825" s="138">
        <v>0</v>
      </c>
      <c r="H825" s="138">
        <v>0</v>
      </c>
      <c r="I825" s="138">
        <v>0</v>
      </c>
      <c r="J825" s="339">
        <v>0</v>
      </c>
      <c r="K825" s="339">
        <v>0</v>
      </c>
      <c r="L825" s="340">
        <v>0</v>
      </c>
      <c r="M825" s="340">
        <v>0</v>
      </c>
      <c r="N825" s="340">
        <v>0</v>
      </c>
      <c r="O825" s="340">
        <v>0</v>
      </c>
      <c r="P825" s="144">
        <v>0</v>
      </c>
      <c r="Q825" s="341">
        <v>0</v>
      </c>
      <c r="R825" s="342">
        <v>0</v>
      </c>
      <c r="S825" s="340">
        <v>0</v>
      </c>
      <c r="T825" s="340">
        <v>0</v>
      </c>
      <c r="U825" s="340">
        <v>0</v>
      </c>
      <c r="V825" s="340">
        <v>0</v>
      </c>
      <c r="W825" s="340">
        <v>0</v>
      </c>
      <c r="X825" s="343">
        <v>0</v>
      </c>
      <c r="Y825" s="344">
        <f t="shared" si="69"/>
        <v>0</v>
      </c>
      <c r="Z825" s="12">
        <f t="shared" si="69"/>
        <v>0</v>
      </c>
      <c r="AA825" s="12">
        <f t="shared" si="69"/>
        <v>0</v>
      </c>
      <c r="AB825" s="12">
        <f t="shared" si="69"/>
        <v>0</v>
      </c>
      <c r="AC825" s="12">
        <f t="shared" si="69"/>
        <v>0</v>
      </c>
      <c r="AD825" s="15">
        <f t="shared" si="69"/>
        <v>0</v>
      </c>
      <c r="AE825" s="12">
        <f t="shared" si="69"/>
        <v>0</v>
      </c>
      <c r="AF825" s="12">
        <f t="shared" si="71"/>
        <v>0</v>
      </c>
      <c r="AG825" s="12">
        <f t="shared" si="71"/>
        <v>0</v>
      </c>
      <c r="AH825" s="12">
        <f t="shared" si="71"/>
        <v>0</v>
      </c>
      <c r="AI825" s="12">
        <f t="shared" si="71"/>
        <v>0</v>
      </c>
      <c r="AJ825" s="12">
        <f t="shared" si="71"/>
        <v>0</v>
      </c>
      <c r="AK825" s="15">
        <f t="shared" si="70"/>
        <v>0</v>
      </c>
      <c r="AL825" s="343">
        <f t="shared" si="70"/>
        <v>0</v>
      </c>
    </row>
    <row r="826" spans="1:38" s="185" customFormat="1" ht="12.75" customHeight="1" x14ac:dyDescent="0.25">
      <c r="A826" s="348">
        <v>1734</v>
      </c>
      <c r="B826" s="338">
        <v>818</v>
      </c>
      <c r="C826" s="239" t="s">
        <v>1901</v>
      </c>
      <c r="D826" s="247">
        <v>51.3</v>
      </c>
      <c r="E826" s="138">
        <v>0</v>
      </c>
      <c r="F826" s="138">
        <v>0</v>
      </c>
      <c r="G826" s="138">
        <v>0</v>
      </c>
      <c r="H826" s="138">
        <v>0</v>
      </c>
      <c r="I826" s="138">
        <v>51.3</v>
      </c>
      <c r="J826" s="339">
        <v>0</v>
      </c>
      <c r="K826" s="339">
        <v>57.2</v>
      </c>
      <c r="L826" s="340">
        <v>0</v>
      </c>
      <c r="M826" s="340">
        <v>0</v>
      </c>
      <c r="N826" s="340">
        <v>0</v>
      </c>
      <c r="O826" s="340">
        <v>0</v>
      </c>
      <c r="P826" s="144">
        <v>57.2</v>
      </c>
      <c r="Q826" s="341">
        <v>0</v>
      </c>
      <c r="R826" s="342">
        <v>47.093699999999998</v>
      </c>
      <c r="S826" s="340">
        <v>0</v>
      </c>
      <c r="T826" s="340">
        <v>0</v>
      </c>
      <c r="U826" s="340">
        <v>0</v>
      </c>
      <c r="V826" s="340">
        <v>0</v>
      </c>
      <c r="W826" s="340">
        <v>47.093699999999998</v>
      </c>
      <c r="X826" s="343">
        <v>0</v>
      </c>
      <c r="Y826" s="344">
        <f t="shared" si="69"/>
        <v>-10.106300000000005</v>
      </c>
      <c r="Z826" s="12">
        <f t="shared" si="69"/>
        <v>0</v>
      </c>
      <c r="AA826" s="12">
        <f t="shared" si="69"/>
        <v>0</v>
      </c>
      <c r="AB826" s="12">
        <f t="shared" si="69"/>
        <v>0</v>
      </c>
      <c r="AC826" s="12">
        <f t="shared" si="69"/>
        <v>0</v>
      </c>
      <c r="AD826" s="15">
        <f t="shared" si="69"/>
        <v>-10.106300000000005</v>
      </c>
      <c r="AE826" s="12">
        <f t="shared" si="69"/>
        <v>0</v>
      </c>
      <c r="AF826" s="12">
        <f t="shared" si="71"/>
        <v>82.33164335664334</v>
      </c>
      <c r="AG826" s="12">
        <f t="shared" si="71"/>
        <v>0</v>
      </c>
      <c r="AH826" s="12">
        <f t="shared" si="71"/>
        <v>0</v>
      </c>
      <c r="AI826" s="12">
        <f t="shared" si="71"/>
        <v>0</v>
      </c>
      <c r="AJ826" s="12">
        <f t="shared" si="71"/>
        <v>0</v>
      </c>
      <c r="AK826" s="15">
        <f t="shared" si="70"/>
        <v>82.33164335664334</v>
      </c>
      <c r="AL826" s="343">
        <f t="shared" si="70"/>
        <v>0</v>
      </c>
    </row>
    <row r="827" spans="1:38" s="185" customFormat="1" ht="12.75" customHeight="1" x14ac:dyDescent="0.25">
      <c r="A827" s="348">
        <v>1738</v>
      </c>
      <c r="B827" s="338">
        <v>819</v>
      </c>
      <c r="C827" s="239" t="s">
        <v>1923</v>
      </c>
      <c r="D827" s="247">
        <v>0</v>
      </c>
      <c r="E827" s="138">
        <v>0</v>
      </c>
      <c r="F827" s="138">
        <v>0</v>
      </c>
      <c r="G827" s="138">
        <v>0</v>
      </c>
      <c r="H827" s="138">
        <v>0</v>
      </c>
      <c r="I827" s="138">
        <v>0</v>
      </c>
      <c r="J827" s="339">
        <v>0</v>
      </c>
      <c r="K827" s="339">
        <v>0</v>
      </c>
      <c r="L827" s="340">
        <v>0</v>
      </c>
      <c r="M827" s="340">
        <v>0</v>
      </c>
      <c r="N827" s="340">
        <v>0</v>
      </c>
      <c r="O827" s="340">
        <v>0</v>
      </c>
      <c r="P827" s="144">
        <v>0</v>
      </c>
      <c r="Q827" s="341">
        <v>0</v>
      </c>
      <c r="R827" s="342">
        <v>0</v>
      </c>
      <c r="S827" s="340">
        <v>0</v>
      </c>
      <c r="T827" s="340">
        <v>0</v>
      </c>
      <c r="U827" s="340">
        <v>0</v>
      </c>
      <c r="V827" s="340">
        <v>0</v>
      </c>
      <c r="W827" s="340">
        <v>0</v>
      </c>
      <c r="X827" s="343">
        <v>0</v>
      </c>
      <c r="Y827" s="344">
        <f t="shared" si="69"/>
        <v>0</v>
      </c>
      <c r="Z827" s="12">
        <f t="shared" si="69"/>
        <v>0</v>
      </c>
      <c r="AA827" s="12">
        <f t="shared" si="69"/>
        <v>0</v>
      </c>
      <c r="AB827" s="12">
        <f t="shared" si="69"/>
        <v>0</v>
      </c>
      <c r="AC827" s="12">
        <f t="shared" si="69"/>
        <v>0</v>
      </c>
      <c r="AD827" s="15">
        <f t="shared" si="69"/>
        <v>0</v>
      </c>
      <c r="AE827" s="12">
        <f t="shared" si="69"/>
        <v>0</v>
      </c>
      <c r="AF827" s="12">
        <f t="shared" si="71"/>
        <v>0</v>
      </c>
      <c r="AG827" s="12">
        <f t="shared" si="71"/>
        <v>0</v>
      </c>
      <c r="AH827" s="12">
        <f t="shared" si="71"/>
        <v>0</v>
      </c>
      <c r="AI827" s="12">
        <f t="shared" si="71"/>
        <v>0</v>
      </c>
      <c r="AJ827" s="12">
        <f t="shared" si="71"/>
        <v>0</v>
      </c>
      <c r="AK827" s="15">
        <f t="shared" si="70"/>
        <v>0</v>
      </c>
      <c r="AL827" s="343">
        <f t="shared" si="70"/>
        <v>0</v>
      </c>
    </row>
    <row r="828" spans="1:38" s="185" customFormat="1" ht="12.75" customHeight="1" x14ac:dyDescent="0.25">
      <c r="A828" s="348">
        <v>1739</v>
      </c>
      <c r="B828" s="338">
        <v>820</v>
      </c>
      <c r="C828" s="239" t="s">
        <v>1924</v>
      </c>
      <c r="D828" s="247">
        <v>0</v>
      </c>
      <c r="E828" s="138">
        <v>0</v>
      </c>
      <c r="F828" s="138">
        <v>0</v>
      </c>
      <c r="G828" s="138">
        <v>0</v>
      </c>
      <c r="H828" s="138">
        <v>0</v>
      </c>
      <c r="I828" s="138">
        <v>0</v>
      </c>
      <c r="J828" s="339">
        <v>0</v>
      </c>
      <c r="K828" s="339">
        <v>0</v>
      </c>
      <c r="L828" s="340">
        <v>0</v>
      </c>
      <c r="M828" s="340">
        <v>0</v>
      </c>
      <c r="N828" s="340">
        <v>0</v>
      </c>
      <c r="O828" s="340">
        <v>0</v>
      </c>
      <c r="P828" s="144">
        <v>0</v>
      </c>
      <c r="Q828" s="341">
        <v>0</v>
      </c>
      <c r="R828" s="342">
        <v>0</v>
      </c>
      <c r="S828" s="340">
        <v>0</v>
      </c>
      <c r="T828" s="340">
        <v>0</v>
      </c>
      <c r="U828" s="340">
        <v>0</v>
      </c>
      <c r="V828" s="340">
        <v>0</v>
      </c>
      <c r="W828" s="340">
        <v>0</v>
      </c>
      <c r="X828" s="343">
        <v>0</v>
      </c>
      <c r="Y828" s="344">
        <f t="shared" si="69"/>
        <v>0</v>
      </c>
      <c r="Z828" s="12">
        <f t="shared" si="69"/>
        <v>0</v>
      </c>
      <c r="AA828" s="12">
        <f t="shared" si="69"/>
        <v>0</v>
      </c>
      <c r="AB828" s="12">
        <f t="shared" si="69"/>
        <v>0</v>
      </c>
      <c r="AC828" s="12">
        <f t="shared" si="69"/>
        <v>0</v>
      </c>
      <c r="AD828" s="15">
        <f t="shared" si="69"/>
        <v>0</v>
      </c>
      <c r="AE828" s="12">
        <f t="shared" si="69"/>
        <v>0</v>
      </c>
      <c r="AF828" s="12">
        <f t="shared" si="71"/>
        <v>0</v>
      </c>
      <c r="AG828" s="12">
        <f t="shared" si="71"/>
        <v>0</v>
      </c>
      <c r="AH828" s="12">
        <f t="shared" si="71"/>
        <v>0</v>
      </c>
      <c r="AI828" s="12">
        <f t="shared" si="71"/>
        <v>0</v>
      </c>
      <c r="AJ828" s="12">
        <f t="shared" si="71"/>
        <v>0</v>
      </c>
      <c r="AK828" s="15">
        <f t="shared" si="70"/>
        <v>0</v>
      </c>
      <c r="AL828" s="343">
        <f t="shared" si="70"/>
        <v>0</v>
      </c>
    </row>
    <row r="829" spans="1:38" s="185" customFormat="1" ht="12.75" customHeight="1" x14ac:dyDescent="0.25">
      <c r="A829" s="348">
        <v>1740</v>
      </c>
      <c r="B829" s="338">
        <v>821</v>
      </c>
      <c r="C829" s="239" t="s">
        <v>1925</v>
      </c>
      <c r="D829" s="247">
        <v>0</v>
      </c>
      <c r="E829" s="138">
        <v>0</v>
      </c>
      <c r="F829" s="138">
        <v>0</v>
      </c>
      <c r="G829" s="138">
        <v>0</v>
      </c>
      <c r="H829" s="138">
        <v>0</v>
      </c>
      <c r="I829" s="138">
        <v>0</v>
      </c>
      <c r="J829" s="339">
        <v>0</v>
      </c>
      <c r="K829" s="339">
        <v>0</v>
      </c>
      <c r="L829" s="340">
        <v>0</v>
      </c>
      <c r="M829" s="340">
        <v>0</v>
      </c>
      <c r="N829" s="340">
        <v>0</v>
      </c>
      <c r="O829" s="340">
        <v>0</v>
      </c>
      <c r="P829" s="144">
        <v>0</v>
      </c>
      <c r="Q829" s="341">
        <v>0</v>
      </c>
      <c r="R829" s="342">
        <v>0</v>
      </c>
      <c r="S829" s="340">
        <v>0</v>
      </c>
      <c r="T829" s="340">
        <v>0</v>
      </c>
      <c r="U829" s="340">
        <v>0</v>
      </c>
      <c r="V829" s="340">
        <v>0</v>
      </c>
      <c r="W829" s="340">
        <v>0</v>
      </c>
      <c r="X829" s="343">
        <v>0</v>
      </c>
      <c r="Y829" s="344">
        <f t="shared" si="69"/>
        <v>0</v>
      </c>
      <c r="Z829" s="12">
        <f t="shared" si="69"/>
        <v>0</v>
      </c>
      <c r="AA829" s="12">
        <f t="shared" si="69"/>
        <v>0</v>
      </c>
      <c r="AB829" s="12">
        <f t="shared" si="69"/>
        <v>0</v>
      </c>
      <c r="AC829" s="12">
        <f t="shared" si="69"/>
        <v>0</v>
      </c>
      <c r="AD829" s="15">
        <f t="shared" si="69"/>
        <v>0</v>
      </c>
      <c r="AE829" s="12">
        <f t="shared" si="69"/>
        <v>0</v>
      </c>
      <c r="AF829" s="12">
        <f t="shared" si="71"/>
        <v>0</v>
      </c>
      <c r="AG829" s="12">
        <f t="shared" si="71"/>
        <v>0</v>
      </c>
      <c r="AH829" s="12">
        <f t="shared" si="71"/>
        <v>0</v>
      </c>
      <c r="AI829" s="12">
        <f t="shared" si="71"/>
        <v>0</v>
      </c>
      <c r="AJ829" s="12">
        <f t="shared" si="71"/>
        <v>0</v>
      </c>
      <c r="AK829" s="15">
        <f t="shared" si="70"/>
        <v>0</v>
      </c>
      <c r="AL829" s="343">
        <f t="shared" si="70"/>
        <v>0</v>
      </c>
    </row>
    <row r="830" spans="1:38" s="185" customFormat="1" ht="12.75" customHeight="1" x14ac:dyDescent="0.25">
      <c r="A830" s="337"/>
      <c r="B830" s="338">
        <v>822</v>
      </c>
      <c r="C830" s="239"/>
      <c r="D830" s="240"/>
      <c r="E830" s="138"/>
      <c r="F830" s="138"/>
      <c r="G830" s="138"/>
      <c r="H830" s="138"/>
      <c r="I830" s="138"/>
      <c r="J830" s="339"/>
      <c r="K830" s="339">
        <v>0</v>
      </c>
      <c r="L830" s="340"/>
      <c r="M830" s="340"/>
      <c r="N830" s="340"/>
      <c r="O830" s="340"/>
      <c r="P830" s="144">
        <v>0</v>
      </c>
      <c r="Q830" s="341"/>
      <c r="R830" s="342">
        <v>0</v>
      </c>
      <c r="S830" s="340"/>
      <c r="T830" s="340"/>
      <c r="U830" s="340"/>
      <c r="V830" s="340"/>
      <c r="W830" s="340">
        <v>0</v>
      </c>
      <c r="X830" s="343"/>
      <c r="Y830" s="344">
        <f t="shared" si="69"/>
        <v>0</v>
      </c>
      <c r="Z830" s="12"/>
      <c r="AA830" s="12"/>
      <c r="AB830" s="12"/>
      <c r="AC830" s="12"/>
      <c r="AD830" s="15">
        <f t="shared" si="69"/>
        <v>0</v>
      </c>
      <c r="AE830" s="12"/>
      <c r="AF830" s="12"/>
      <c r="AG830" s="12"/>
      <c r="AH830" s="12"/>
      <c r="AI830" s="12"/>
      <c r="AJ830" s="12"/>
      <c r="AK830" s="15">
        <f t="shared" si="70"/>
        <v>0</v>
      </c>
      <c r="AL830" s="343"/>
    </row>
    <row r="831" spans="1:38" s="185" customFormat="1" ht="12.75" customHeight="1" x14ac:dyDescent="0.25">
      <c r="A831" s="337"/>
      <c r="B831" s="338">
        <v>823</v>
      </c>
      <c r="C831" s="246" t="s">
        <v>1926</v>
      </c>
      <c r="D831" s="247">
        <v>4604.7</v>
      </c>
      <c r="E831" s="144">
        <v>1800.3</v>
      </c>
      <c r="F831" s="144">
        <v>1802.9</v>
      </c>
      <c r="G831" s="144">
        <v>0</v>
      </c>
      <c r="H831" s="144">
        <v>589.79999999999995</v>
      </c>
      <c r="I831" s="144">
        <v>147</v>
      </c>
      <c r="J831" s="345">
        <v>264.7</v>
      </c>
      <c r="K831" s="345">
        <v>4604.7</v>
      </c>
      <c r="L831" s="144">
        <v>1800.3</v>
      </c>
      <c r="M831" s="144">
        <v>1802.9</v>
      </c>
      <c r="N831" s="144">
        <v>0</v>
      </c>
      <c r="O831" s="144">
        <v>589.79999999999995</v>
      </c>
      <c r="P831" s="144">
        <v>147</v>
      </c>
      <c r="Q831" s="248">
        <v>264.7</v>
      </c>
      <c r="R831" s="342">
        <v>3689.7458000000001</v>
      </c>
      <c r="S831" s="144">
        <v>1721.4862000000001</v>
      </c>
      <c r="T831" s="144">
        <v>1439.8594000000001</v>
      </c>
      <c r="U831" s="144">
        <v>0</v>
      </c>
      <c r="V831" s="144">
        <v>271.02719999999999</v>
      </c>
      <c r="W831" s="144">
        <v>66.430000000000007</v>
      </c>
      <c r="X831" s="248">
        <v>190.94300000000001</v>
      </c>
      <c r="Y831" s="344">
        <f t="shared" si="69"/>
        <v>-914.95419999999967</v>
      </c>
      <c r="Z831" s="15">
        <f t="shared" si="69"/>
        <v>-78.813799999999901</v>
      </c>
      <c r="AA831" s="15">
        <f t="shared" si="69"/>
        <v>-363.04060000000004</v>
      </c>
      <c r="AB831" s="15">
        <f t="shared" si="69"/>
        <v>0</v>
      </c>
      <c r="AC831" s="15">
        <f t="shared" si="69"/>
        <v>-318.77279999999996</v>
      </c>
      <c r="AD831" s="15">
        <f t="shared" si="69"/>
        <v>-80.569999999999993</v>
      </c>
      <c r="AE831" s="15">
        <f t="shared" si="69"/>
        <v>-73.756999999999977</v>
      </c>
      <c r="AF831" s="15">
        <f t="shared" ref="AF831:AL869" si="72">IF(K831=0,0,R831/K831*100)</f>
        <v>80.129993267748176</v>
      </c>
      <c r="AG831" s="15">
        <f t="shared" si="72"/>
        <v>95.622185191357005</v>
      </c>
      <c r="AH831" s="15">
        <f t="shared" si="72"/>
        <v>79.863519884630321</v>
      </c>
      <c r="AI831" s="15">
        <f t="shared" si="72"/>
        <v>0</v>
      </c>
      <c r="AJ831" s="15">
        <f t="shared" si="72"/>
        <v>45.952390640895217</v>
      </c>
      <c r="AK831" s="15">
        <f t="shared" si="70"/>
        <v>45.190476190476197</v>
      </c>
      <c r="AL831" s="346">
        <f t="shared" si="70"/>
        <v>72.135625236116368</v>
      </c>
    </row>
    <row r="832" spans="1:38" s="347" customFormat="1" ht="12.75" customHeight="1" x14ac:dyDescent="0.2">
      <c r="A832" s="337"/>
      <c r="B832" s="338">
        <v>824</v>
      </c>
      <c r="C832" s="246" t="s">
        <v>1265</v>
      </c>
      <c r="D832" s="247">
        <v>4457.7</v>
      </c>
      <c r="E832" s="144">
        <v>1800.3</v>
      </c>
      <c r="F832" s="144">
        <v>1802.9</v>
      </c>
      <c r="G832" s="144">
        <v>0</v>
      </c>
      <c r="H832" s="144">
        <v>589.79999999999995</v>
      </c>
      <c r="I832" s="144">
        <v>0</v>
      </c>
      <c r="J832" s="345">
        <v>264.7</v>
      </c>
      <c r="K832" s="345">
        <v>4457.7</v>
      </c>
      <c r="L832" s="144">
        <v>1800.3</v>
      </c>
      <c r="M832" s="144">
        <v>1802.9</v>
      </c>
      <c r="N832" s="144">
        <v>0</v>
      </c>
      <c r="O832" s="144">
        <v>589.79999999999995</v>
      </c>
      <c r="P832" s="144">
        <v>0</v>
      </c>
      <c r="Q832" s="248">
        <v>264.7</v>
      </c>
      <c r="R832" s="342">
        <v>3623.3158000000003</v>
      </c>
      <c r="S832" s="144">
        <v>1721.4862000000001</v>
      </c>
      <c r="T832" s="144">
        <v>1439.8594000000001</v>
      </c>
      <c r="U832" s="144">
        <v>0</v>
      </c>
      <c r="V832" s="144">
        <v>271.02719999999999</v>
      </c>
      <c r="W832" s="144">
        <v>0</v>
      </c>
      <c r="X832" s="248">
        <v>190.94300000000001</v>
      </c>
      <c r="Y832" s="344">
        <f t="shared" si="69"/>
        <v>-834.38419999999951</v>
      </c>
      <c r="Z832" s="15">
        <f t="shared" si="69"/>
        <v>-78.813799999999901</v>
      </c>
      <c r="AA832" s="15">
        <f t="shared" si="69"/>
        <v>-363.04060000000004</v>
      </c>
      <c r="AB832" s="15">
        <f t="shared" si="69"/>
        <v>0</v>
      </c>
      <c r="AC832" s="15">
        <f t="shared" si="69"/>
        <v>-318.77279999999996</v>
      </c>
      <c r="AD832" s="15">
        <f t="shared" si="69"/>
        <v>0</v>
      </c>
      <c r="AE832" s="15">
        <f t="shared" si="69"/>
        <v>-73.756999999999977</v>
      </c>
      <c r="AF832" s="15">
        <f t="shared" si="72"/>
        <v>81.282181393992431</v>
      </c>
      <c r="AG832" s="15">
        <f t="shared" si="72"/>
        <v>95.622185191357005</v>
      </c>
      <c r="AH832" s="15">
        <f t="shared" si="72"/>
        <v>79.863519884630321</v>
      </c>
      <c r="AI832" s="15">
        <f t="shared" si="72"/>
        <v>0</v>
      </c>
      <c r="AJ832" s="15">
        <f t="shared" si="72"/>
        <v>45.952390640895217</v>
      </c>
      <c r="AK832" s="15">
        <f t="shared" si="70"/>
        <v>0</v>
      </c>
      <c r="AL832" s="346">
        <f t="shared" si="70"/>
        <v>72.135625236116368</v>
      </c>
    </row>
    <row r="833" spans="1:38" s="347" customFormat="1" ht="12.75" customHeight="1" x14ac:dyDescent="0.2">
      <c r="A833" s="337"/>
      <c r="B833" s="338">
        <v>825</v>
      </c>
      <c r="C833" s="246" t="s">
        <v>1266</v>
      </c>
      <c r="D833" s="247">
        <v>147</v>
      </c>
      <c r="E833" s="144">
        <v>0</v>
      </c>
      <c r="F833" s="144">
        <v>0</v>
      </c>
      <c r="G833" s="144">
        <v>0</v>
      </c>
      <c r="H833" s="144">
        <v>0</v>
      </c>
      <c r="I833" s="144">
        <v>147</v>
      </c>
      <c r="J833" s="345">
        <v>0</v>
      </c>
      <c r="K833" s="345">
        <v>147</v>
      </c>
      <c r="L833" s="144">
        <v>0</v>
      </c>
      <c r="M833" s="144">
        <v>0</v>
      </c>
      <c r="N833" s="144">
        <v>0</v>
      </c>
      <c r="O833" s="144">
        <v>0</v>
      </c>
      <c r="P833" s="144">
        <v>147</v>
      </c>
      <c r="Q833" s="248">
        <v>0</v>
      </c>
      <c r="R833" s="342">
        <v>66.430000000000007</v>
      </c>
      <c r="S833" s="144">
        <v>0</v>
      </c>
      <c r="T833" s="144">
        <v>0</v>
      </c>
      <c r="U833" s="144">
        <v>0</v>
      </c>
      <c r="V833" s="144">
        <v>0</v>
      </c>
      <c r="W833" s="144">
        <v>66.430000000000007</v>
      </c>
      <c r="X833" s="248">
        <v>0</v>
      </c>
      <c r="Y833" s="344">
        <f t="shared" si="69"/>
        <v>-80.569999999999993</v>
      </c>
      <c r="Z833" s="15">
        <f t="shared" si="69"/>
        <v>0</v>
      </c>
      <c r="AA833" s="15">
        <f t="shared" si="69"/>
        <v>0</v>
      </c>
      <c r="AB833" s="15">
        <f t="shared" ref="AB833:AE871" si="73">U833-N833</f>
        <v>0</v>
      </c>
      <c r="AC833" s="15">
        <f t="shared" si="73"/>
        <v>0</v>
      </c>
      <c r="AD833" s="15">
        <f t="shared" si="73"/>
        <v>-80.569999999999993</v>
      </c>
      <c r="AE833" s="15">
        <f t="shared" si="73"/>
        <v>0</v>
      </c>
      <c r="AF833" s="15">
        <f t="shared" si="72"/>
        <v>45.190476190476197</v>
      </c>
      <c r="AG833" s="15">
        <f t="shared" si="72"/>
        <v>0</v>
      </c>
      <c r="AH833" s="15">
        <f t="shared" si="72"/>
        <v>0</v>
      </c>
      <c r="AI833" s="15">
        <f t="shared" si="72"/>
        <v>0</v>
      </c>
      <c r="AJ833" s="15">
        <f t="shared" si="72"/>
        <v>0</v>
      </c>
      <c r="AK833" s="15">
        <f t="shared" si="70"/>
        <v>45.190476190476197</v>
      </c>
      <c r="AL833" s="346">
        <f t="shared" si="70"/>
        <v>0</v>
      </c>
    </row>
    <row r="834" spans="1:38" s="185" customFormat="1" ht="12.75" customHeight="1" x14ac:dyDescent="0.25">
      <c r="A834" s="348">
        <v>1741</v>
      </c>
      <c r="B834" s="338">
        <v>826</v>
      </c>
      <c r="C834" s="239" t="s">
        <v>1291</v>
      </c>
      <c r="D834" s="247">
        <v>4457.7</v>
      </c>
      <c r="E834" s="138">
        <v>1800.3</v>
      </c>
      <c r="F834" s="138">
        <v>1802.9</v>
      </c>
      <c r="G834" s="138">
        <v>0</v>
      </c>
      <c r="H834" s="138">
        <v>589.79999999999995</v>
      </c>
      <c r="I834" s="138">
        <v>0</v>
      </c>
      <c r="J834" s="339">
        <v>264.7</v>
      </c>
      <c r="K834" s="339">
        <v>4457.7</v>
      </c>
      <c r="L834" s="340">
        <v>1800.3</v>
      </c>
      <c r="M834" s="340">
        <v>1802.9</v>
      </c>
      <c r="N834" s="340">
        <v>0</v>
      </c>
      <c r="O834" s="340">
        <v>589.79999999999995</v>
      </c>
      <c r="P834" s="144">
        <v>0</v>
      </c>
      <c r="Q834" s="341">
        <v>264.7</v>
      </c>
      <c r="R834" s="342">
        <v>3623.3158000000003</v>
      </c>
      <c r="S834" s="340">
        <v>1721.4862000000001</v>
      </c>
      <c r="T834" s="340">
        <v>1439.8594000000001</v>
      </c>
      <c r="U834" s="340">
        <v>0</v>
      </c>
      <c r="V834" s="340">
        <v>271.02719999999999</v>
      </c>
      <c r="W834" s="340">
        <v>0</v>
      </c>
      <c r="X834" s="343">
        <v>190.94300000000001</v>
      </c>
      <c r="Y834" s="344">
        <f t="shared" ref="Y834:AE897" si="74">R834-K834</f>
        <v>-834.38419999999951</v>
      </c>
      <c r="Z834" s="12">
        <f t="shared" si="74"/>
        <v>-78.813799999999901</v>
      </c>
      <c r="AA834" s="12">
        <f t="shared" si="74"/>
        <v>-363.04060000000004</v>
      </c>
      <c r="AB834" s="12">
        <f t="shared" si="73"/>
        <v>0</v>
      </c>
      <c r="AC834" s="12">
        <f t="shared" si="73"/>
        <v>-318.77279999999996</v>
      </c>
      <c r="AD834" s="15">
        <f t="shared" si="73"/>
        <v>0</v>
      </c>
      <c r="AE834" s="12">
        <f t="shared" si="73"/>
        <v>-73.756999999999977</v>
      </c>
      <c r="AF834" s="12">
        <f t="shared" si="72"/>
        <v>81.282181393992431</v>
      </c>
      <c r="AG834" s="12">
        <f t="shared" si="72"/>
        <v>95.622185191357005</v>
      </c>
      <c r="AH834" s="12">
        <f t="shared" si="72"/>
        <v>79.863519884630321</v>
      </c>
      <c r="AI834" s="12">
        <f t="shared" si="72"/>
        <v>0</v>
      </c>
      <c r="AJ834" s="12">
        <f t="shared" si="72"/>
        <v>45.952390640895217</v>
      </c>
      <c r="AK834" s="15">
        <f t="shared" si="70"/>
        <v>0</v>
      </c>
      <c r="AL834" s="343">
        <f t="shared" si="70"/>
        <v>72.135625236116368</v>
      </c>
    </row>
    <row r="835" spans="1:38" s="185" customFormat="1" ht="12.75" customHeight="1" x14ac:dyDescent="0.25">
      <c r="A835" s="348">
        <v>1743</v>
      </c>
      <c r="B835" s="338">
        <v>827</v>
      </c>
      <c r="C835" s="239" t="s">
        <v>1927</v>
      </c>
      <c r="D835" s="247">
        <v>0</v>
      </c>
      <c r="E835" s="138">
        <v>0</v>
      </c>
      <c r="F835" s="138">
        <v>0</v>
      </c>
      <c r="G835" s="138">
        <v>0</v>
      </c>
      <c r="H835" s="138">
        <v>0</v>
      </c>
      <c r="I835" s="138">
        <v>0</v>
      </c>
      <c r="J835" s="339">
        <v>0</v>
      </c>
      <c r="K835" s="339">
        <v>0</v>
      </c>
      <c r="L835" s="340">
        <v>0</v>
      </c>
      <c r="M835" s="340">
        <v>0</v>
      </c>
      <c r="N835" s="340">
        <v>0</v>
      </c>
      <c r="O835" s="340">
        <v>0</v>
      </c>
      <c r="P835" s="144">
        <v>0</v>
      </c>
      <c r="Q835" s="341">
        <v>0</v>
      </c>
      <c r="R835" s="342">
        <v>0</v>
      </c>
      <c r="S835" s="340">
        <v>0</v>
      </c>
      <c r="T835" s="340">
        <v>0</v>
      </c>
      <c r="U835" s="340">
        <v>0</v>
      </c>
      <c r="V835" s="340">
        <v>0</v>
      </c>
      <c r="W835" s="340">
        <v>0</v>
      </c>
      <c r="X835" s="343">
        <v>0</v>
      </c>
      <c r="Y835" s="344">
        <f t="shared" si="74"/>
        <v>0</v>
      </c>
      <c r="Z835" s="12">
        <f t="shared" si="74"/>
        <v>0</v>
      </c>
      <c r="AA835" s="12">
        <f t="shared" si="74"/>
        <v>0</v>
      </c>
      <c r="AB835" s="12">
        <f t="shared" si="73"/>
        <v>0</v>
      </c>
      <c r="AC835" s="12">
        <f t="shared" si="73"/>
        <v>0</v>
      </c>
      <c r="AD835" s="15">
        <f t="shared" si="73"/>
        <v>0</v>
      </c>
      <c r="AE835" s="12">
        <f t="shared" si="73"/>
        <v>0</v>
      </c>
      <c r="AF835" s="12">
        <f t="shared" si="72"/>
        <v>0</v>
      </c>
      <c r="AG835" s="12">
        <f t="shared" si="72"/>
        <v>0</v>
      </c>
      <c r="AH835" s="12">
        <f t="shared" si="72"/>
        <v>0</v>
      </c>
      <c r="AI835" s="12">
        <f t="shared" si="72"/>
        <v>0</v>
      </c>
      <c r="AJ835" s="12">
        <f t="shared" si="72"/>
        <v>0</v>
      </c>
      <c r="AK835" s="15">
        <f t="shared" si="70"/>
        <v>0</v>
      </c>
      <c r="AL835" s="343">
        <f t="shared" si="70"/>
        <v>0</v>
      </c>
    </row>
    <row r="836" spans="1:38" s="185" customFormat="1" ht="12.75" customHeight="1" x14ac:dyDescent="0.25">
      <c r="A836" s="348">
        <v>1742</v>
      </c>
      <c r="B836" s="338">
        <v>828</v>
      </c>
      <c r="C836" s="239" t="s">
        <v>1928</v>
      </c>
      <c r="D836" s="247">
        <v>0</v>
      </c>
      <c r="E836" s="138">
        <v>0</v>
      </c>
      <c r="F836" s="138">
        <v>0</v>
      </c>
      <c r="G836" s="138">
        <v>0</v>
      </c>
      <c r="H836" s="138">
        <v>0</v>
      </c>
      <c r="I836" s="138">
        <v>0</v>
      </c>
      <c r="J836" s="339">
        <v>0</v>
      </c>
      <c r="K836" s="339">
        <v>0</v>
      </c>
      <c r="L836" s="340">
        <v>0</v>
      </c>
      <c r="M836" s="340">
        <v>0</v>
      </c>
      <c r="N836" s="340">
        <v>0</v>
      </c>
      <c r="O836" s="340">
        <v>0</v>
      </c>
      <c r="P836" s="144">
        <v>0</v>
      </c>
      <c r="Q836" s="341">
        <v>0</v>
      </c>
      <c r="R836" s="342">
        <v>0</v>
      </c>
      <c r="S836" s="340">
        <v>0</v>
      </c>
      <c r="T836" s="340">
        <v>0</v>
      </c>
      <c r="U836" s="340">
        <v>0</v>
      </c>
      <c r="V836" s="340">
        <v>0</v>
      </c>
      <c r="W836" s="340">
        <v>0</v>
      </c>
      <c r="X836" s="343">
        <v>0</v>
      </c>
      <c r="Y836" s="344">
        <f t="shared" si="74"/>
        <v>0</v>
      </c>
      <c r="Z836" s="12">
        <f t="shared" si="74"/>
        <v>0</v>
      </c>
      <c r="AA836" s="12">
        <f t="shared" si="74"/>
        <v>0</v>
      </c>
      <c r="AB836" s="12">
        <f t="shared" si="73"/>
        <v>0</v>
      </c>
      <c r="AC836" s="12">
        <f t="shared" si="73"/>
        <v>0</v>
      </c>
      <c r="AD836" s="15">
        <f t="shared" si="73"/>
        <v>0</v>
      </c>
      <c r="AE836" s="12">
        <f t="shared" si="73"/>
        <v>0</v>
      </c>
      <c r="AF836" s="12">
        <f t="shared" si="72"/>
        <v>0</v>
      </c>
      <c r="AG836" s="12">
        <f t="shared" si="72"/>
        <v>0</v>
      </c>
      <c r="AH836" s="12">
        <f t="shared" si="72"/>
        <v>0</v>
      </c>
      <c r="AI836" s="12">
        <f t="shared" si="72"/>
        <v>0</v>
      </c>
      <c r="AJ836" s="12">
        <f t="shared" si="72"/>
        <v>0</v>
      </c>
      <c r="AK836" s="15">
        <f t="shared" si="70"/>
        <v>0</v>
      </c>
      <c r="AL836" s="343">
        <f t="shared" si="70"/>
        <v>0</v>
      </c>
    </row>
    <row r="837" spans="1:38" s="185" customFormat="1" ht="12.75" customHeight="1" x14ac:dyDescent="0.25">
      <c r="A837" s="348">
        <v>1744</v>
      </c>
      <c r="B837" s="338">
        <v>829</v>
      </c>
      <c r="C837" s="239" t="s">
        <v>1929</v>
      </c>
      <c r="D837" s="247">
        <v>0</v>
      </c>
      <c r="E837" s="138">
        <v>0</v>
      </c>
      <c r="F837" s="138">
        <v>0</v>
      </c>
      <c r="G837" s="138">
        <v>0</v>
      </c>
      <c r="H837" s="138">
        <v>0</v>
      </c>
      <c r="I837" s="138">
        <v>0</v>
      </c>
      <c r="J837" s="339">
        <v>0</v>
      </c>
      <c r="K837" s="339">
        <v>0</v>
      </c>
      <c r="L837" s="340">
        <v>0</v>
      </c>
      <c r="M837" s="340">
        <v>0</v>
      </c>
      <c r="N837" s="340">
        <v>0</v>
      </c>
      <c r="O837" s="340">
        <v>0</v>
      </c>
      <c r="P837" s="144">
        <v>0</v>
      </c>
      <c r="Q837" s="341">
        <v>0</v>
      </c>
      <c r="R837" s="342">
        <v>0</v>
      </c>
      <c r="S837" s="340">
        <v>0</v>
      </c>
      <c r="T837" s="340">
        <v>0</v>
      </c>
      <c r="U837" s="340">
        <v>0</v>
      </c>
      <c r="V837" s="340">
        <v>0</v>
      </c>
      <c r="W837" s="340">
        <v>0</v>
      </c>
      <c r="X837" s="343">
        <v>0</v>
      </c>
      <c r="Y837" s="344">
        <f t="shared" si="74"/>
        <v>0</v>
      </c>
      <c r="Z837" s="12">
        <f t="shared" si="74"/>
        <v>0</v>
      </c>
      <c r="AA837" s="12">
        <f t="shared" si="74"/>
        <v>0</v>
      </c>
      <c r="AB837" s="12">
        <f t="shared" si="73"/>
        <v>0</v>
      </c>
      <c r="AC837" s="12">
        <f t="shared" si="73"/>
        <v>0</v>
      </c>
      <c r="AD837" s="15">
        <f t="shared" si="73"/>
        <v>0</v>
      </c>
      <c r="AE837" s="12">
        <f t="shared" si="73"/>
        <v>0</v>
      </c>
      <c r="AF837" s="12">
        <f t="shared" si="72"/>
        <v>0</v>
      </c>
      <c r="AG837" s="12">
        <f t="shared" si="72"/>
        <v>0</v>
      </c>
      <c r="AH837" s="12">
        <f t="shared" si="72"/>
        <v>0</v>
      </c>
      <c r="AI837" s="12">
        <f t="shared" si="72"/>
        <v>0</v>
      </c>
      <c r="AJ837" s="12">
        <f t="shared" si="72"/>
        <v>0</v>
      </c>
      <c r="AK837" s="15">
        <f t="shared" si="70"/>
        <v>0</v>
      </c>
      <c r="AL837" s="343">
        <f t="shared" si="70"/>
        <v>0</v>
      </c>
    </row>
    <row r="838" spans="1:38" s="185" customFormat="1" ht="12.75" customHeight="1" x14ac:dyDescent="0.25">
      <c r="A838" s="348">
        <v>1745</v>
      </c>
      <c r="B838" s="338">
        <v>830</v>
      </c>
      <c r="C838" s="239" t="s">
        <v>1930</v>
      </c>
      <c r="D838" s="247">
        <v>0</v>
      </c>
      <c r="E838" s="138">
        <v>0</v>
      </c>
      <c r="F838" s="138">
        <v>0</v>
      </c>
      <c r="G838" s="138">
        <v>0</v>
      </c>
      <c r="H838" s="138">
        <v>0</v>
      </c>
      <c r="I838" s="138">
        <v>0</v>
      </c>
      <c r="J838" s="339">
        <v>0</v>
      </c>
      <c r="K838" s="339">
        <v>0</v>
      </c>
      <c r="L838" s="340">
        <v>0</v>
      </c>
      <c r="M838" s="340">
        <v>0</v>
      </c>
      <c r="N838" s="340">
        <v>0</v>
      </c>
      <c r="O838" s="340">
        <v>0</v>
      </c>
      <c r="P838" s="144">
        <v>0</v>
      </c>
      <c r="Q838" s="341">
        <v>0</v>
      </c>
      <c r="R838" s="342">
        <v>0</v>
      </c>
      <c r="S838" s="340">
        <v>0</v>
      </c>
      <c r="T838" s="340">
        <v>0</v>
      </c>
      <c r="U838" s="340">
        <v>0</v>
      </c>
      <c r="V838" s="340">
        <v>0</v>
      </c>
      <c r="W838" s="340">
        <v>0</v>
      </c>
      <c r="X838" s="343">
        <v>0</v>
      </c>
      <c r="Y838" s="344">
        <f t="shared" si="74"/>
        <v>0</v>
      </c>
      <c r="Z838" s="12">
        <f t="shared" si="74"/>
        <v>0</v>
      </c>
      <c r="AA838" s="12">
        <f t="shared" si="74"/>
        <v>0</v>
      </c>
      <c r="AB838" s="12">
        <f t="shared" si="73"/>
        <v>0</v>
      </c>
      <c r="AC838" s="12">
        <f t="shared" si="73"/>
        <v>0</v>
      </c>
      <c r="AD838" s="15">
        <f t="shared" si="73"/>
        <v>0</v>
      </c>
      <c r="AE838" s="12">
        <f t="shared" si="73"/>
        <v>0</v>
      </c>
      <c r="AF838" s="12">
        <f t="shared" si="72"/>
        <v>0</v>
      </c>
      <c r="AG838" s="12">
        <f t="shared" si="72"/>
        <v>0</v>
      </c>
      <c r="AH838" s="12">
        <f t="shared" si="72"/>
        <v>0</v>
      </c>
      <c r="AI838" s="12">
        <f t="shared" si="72"/>
        <v>0</v>
      </c>
      <c r="AJ838" s="12">
        <f t="shared" si="72"/>
        <v>0</v>
      </c>
      <c r="AK838" s="15">
        <f t="shared" si="70"/>
        <v>0</v>
      </c>
      <c r="AL838" s="343">
        <f t="shared" si="70"/>
        <v>0</v>
      </c>
    </row>
    <row r="839" spans="1:38" s="185" customFormat="1" ht="12.75" customHeight="1" x14ac:dyDescent="0.25">
      <c r="A839" s="348">
        <v>1746</v>
      </c>
      <c r="B839" s="338">
        <v>831</v>
      </c>
      <c r="C839" s="239" t="s">
        <v>1931</v>
      </c>
      <c r="D839" s="247">
        <v>0</v>
      </c>
      <c r="E839" s="138">
        <v>0</v>
      </c>
      <c r="F839" s="138">
        <v>0</v>
      </c>
      <c r="G839" s="138">
        <v>0</v>
      </c>
      <c r="H839" s="138">
        <v>0</v>
      </c>
      <c r="I839" s="138">
        <v>0</v>
      </c>
      <c r="J839" s="339">
        <v>0</v>
      </c>
      <c r="K839" s="339">
        <v>0</v>
      </c>
      <c r="L839" s="340">
        <v>0</v>
      </c>
      <c r="M839" s="340">
        <v>0</v>
      </c>
      <c r="N839" s="340">
        <v>0</v>
      </c>
      <c r="O839" s="340">
        <v>0</v>
      </c>
      <c r="P839" s="144">
        <v>0</v>
      </c>
      <c r="Q839" s="341">
        <v>0</v>
      </c>
      <c r="R839" s="342">
        <v>0</v>
      </c>
      <c r="S839" s="340">
        <v>0</v>
      </c>
      <c r="T839" s="340">
        <v>0</v>
      </c>
      <c r="U839" s="340">
        <v>0</v>
      </c>
      <c r="V839" s="340">
        <v>0</v>
      </c>
      <c r="W839" s="340">
        <v>0</v>
      </c>
      <c r="X839" s="343">
        <v>0</v>
      </c>
      <c r="Y839" s="344">
        <f t="shared" si="74"/>
        <v>0</v>
      </c>
      <c r="Z839" s="12">
        <f t="shared" si="74"/>
        <v>0</v>
      </c>
      <c r="AA839" s="12">
        <f t="shared" si="74"/>
        <v>0</v>
      </c>
      <c r="AB839" s="12">
        <f t="shared" si="73"/>
        <v>0</v>
      </c>
      <c r="AC839" s="12">
        <f t="shared" si="73"/>
        <v>0</v>
      </c>
      <c r="AD839" s="15">
        <f t="shared" si="73"/>
        <v>0</v>
      </c>
      <c r="AE839" s="12">
        <f t="shared" si="73"/>
        <v>0</v>
      </c>
      <c r="AF839" s="12">
        <f t="shared" si="72"/>
        <v>0</v>
      </c>
      <c r="AG839" s="12">
        <f t="shared" si="72"/>
        <v>0</v>
      </c>
      <c r="AH839" s="12">
        <f t="shared" si="72"/>
        <v>0</v>
      </c>
      <c r="AI839" s="12">
        <f t="shared" si="72"/>
        <v>0</v>
      </c>
      <c r="AJ839" s="12">
        <f t="shared" si="72"/>
        <v>0</v>
      </c>
      <c r="AK839" s="15">
        <f t="shared" si="70"/>
        <v>0</v>
      </c>
      <c r="AL839" s="343">
        <f t="shared" si="70"/>
        <v>0</v>
      </c>
    </row>
    <row r="840" spans="1:38" s="185" customFormat="1" ht="12.75" customHeight="1" x14ac:dyDescent="0.25">
      <c r="A840" s="348">
        <v>1747</v>
      </c>
      <c r="B840" s="338">
        <v>832</v>
      </c>
      <c r="C840" s="239" t="s">
        <v>1932</v>
      </c>
      <c r="D840" s="247">
        <v>0</v>
      </c>
      <c r="E840" s="138">
        <v>0</v>
      </c>
      <c r="F840" s="138">
        <v>0</v>
      </c>
      <c r="G840" s="138">
        <v>0</v>
      </c>
      <c r="H840" s="138">
        <v>0</v>
      </c>
      <c r="I840" s="138">
        <v>0</v>
      </c>
      <c r="J840" s="339">
        <v>0</v>
      </c>
      <c r="K840" s="339">
        <v>0</v>
      </c>
      <c r="L840" s="340">
        <v>0</v>
      </c>
      <c r="M840" s="340">
        <v>0</v>
      </c>
      <c r="N840" s="340">
        <v>0</v>
      </c>
      <c r="O840" s="340">
        <v>0</v>
      </c>
      <c r="P840" s="144">
        <v>0</v>
      </c>
      <c r="Q840" s="341">
        <v>0</v>
      </c>
      <c r="R840" s="342">
        <v>0</v>
      </c>
      <c r="S840" s="340">
        <v>0</v>
      </c>
      <c r="T840" s="340">
        <v>0</v>
      </c>
      <c r="U840" s="340">
        <v>0</v>
      </c>
      <c r="V840" s="340">
        <v>0</v>
      </c>
      <c r="W840" s="340">
        <v>0</v>
      </c>
      <c r="X840" s="343">
        <v>0</v>
      </c>
      <c r="Y840" s="344">
        <f t="shared" si="74"/>
        <v>0</v>
      </c>
      <c r="Z840" s="12">
        <f t="shared" si="74"/>
        <v>0</v>
      </c>
      <c r="AA840" s="12">
        <f t="shared" si="74"/>
        <v>0</v>
      </c>
      <c r="AB840" s="12">
        <f t="shared" si="73"/>
        <v>0</v>
      </c>
      <c r="AC840" s="12">
        <f t="shared" si="73"/>
        <v>0</v>
      </c>
      <c r="AD840" s="15">
        <f t="shared" si="73"/>
        <v>0</v>
      </c>
      <c r="AE840" s="12">
        <f t="shared" si="73"/>
        <v>0</v>
      </c>
      <c r="AF840" s="12">
        <f t="shared" si="72"/>
        <v>0</v>
      </c>
      <c r="AG840" s="12">
        <f t="shared" si="72"/>
        <v>0</v>
      </c>
      <c r="AH840" s="12">
        <f t="shared" si="72"/>
        <v>0</v>
      </c>
      <c r="AI840" s="12">
        <f t="shared" si="72"/>
        <v>0</v>
      </c>
      <c r="AJ840" s="12">
        <f t="shared" si="72"/>
        <v>0</v>
      </c>
      <c r="AK840" s="15">
        <f t="shared" si="70"/>
        <v>0</v>
      </c>
      <c r="AL840" s="343">
        <f t="shared" si="70"/>
        <v>0</v>
      </c>
    </row>
    <row r="841" spans="1:38" s="185" customFormat="1" ht="12.75" customHeight="1" x14ac:dyDescent="0.25">
      <c r="A841" s="348">
        <v>1748</v>
      </c>
      <c r="B841" s="338">
        <v>833</v>
      </c>
      <c r="C841" s="239" t="s">
        <v>1933</v>
      </c>
      <c r="D841" s="247">
        <v>0</v>
      </c>
      <c r="E841" s="138">
        <v>0</v>
      </c>
      <c r="F841" s="138">
        <v>0</v>
      </c>
      <c r="G841" s="138">
        <v>0</v>
      </c>
      <c r="H841" s="138">
        <v>0</v>
      </c>
      <c r="I841" s="138">
        <v>0</v>
      </c>
      <c r="J841" s="339">
        <v>0</v>
      </c>
      <c r="K841" s="339">
        <v>0</v>
      </c>
      <c r="L841" s="340">
        <v>0</v>
      </c>
      <c r="M841" s="340">
        <v>0</v>
      </c>
      <c r="N841" s="340">
        <v>0</v>
      </c>
      <c r="O841" s="340">
        <v>0</v>
      </c>
      <c r="P841" s="144">
        <v>0</v>
      </c>
      <c r="Q841" s="341">
        <v>0</v>
      </c>
      <c r="R841" s="342">
        <v>0</v>
      </c>
      <c r="S841" s="340">
        <v>0</v>
      </c>
      <c r="T841" s="340">
        <v>0</v>
      </c>
      <c r="U841" s="340">
        <v>0</v>
      </c>
      <c r="V841" s="340">
        <v>0</v>
      </c>
      <c r="W841" s="340">
        <v>0</v>
      </c>
      <c r="X841" s="343">
        <v>0</v>
      </c>
      <c r="Y841" s="344">
        <f t="shared" si="74"/>
        <v>0</v>
      </c>
      <c r="Z841" s="12">
        <f t="shared" si="74"/>
        <v>0</v>
      </c>
      <c r="AA841" s="12">
        <f t="shared" si="74"/>
        <v>0</v>
      </c>
      <c r="AB841" s="12">
        <f t="shared" si="73"/>
        <v>0</v>
      </c>
      <c r="AC841" s="12">
        <f t="shared" si="73"/>
        <v>0</v>
      </c>
      <c r="AD841" s="15">
        <f t="shared" si="73"/>
        <v>0</v>
      </c>
      <c r="AE841" s="12">
        <f t="shared" si="73"/>
        <v>0</v>
      </c>
      <c r="AF841" s="12">
        <f t="shared" si="72"/>
        <v>0</v>
      </c>
      <c r="AG841" s="12">
        <f t="shared" si="72"/>
        <v>0</v>
      </c>
      <c r="AH841" s="12">
        <f t="shared" si="72"/>
        <v>0</v>
      </c>
      <c r="AI841" s="12">
        <f t="shared" si="72"/>
        <v>0</v>
      </c>
      <c r="AJ841" s="12">
        <f t="shared" si="72"/>
        <v>0</v>
      </c>
      <c r="AK841" s="15">
        <f t="shared" si="70"/>
        <v>0</v>
      </c>
      <c r="AL841" s="343">
        <f t="shared" si="70"/>
        <v>0</v>
      </c>
    </row>
    <row r="842" spans="1:38" s="185" customFormat="1" ht="12.75" customHeight="1" x14ac:dyDescent="0.25">
      <c r="A842" s="348">
        <v>1749</v>
      </c>
      <c r="B842" s="338">
        <v>834</v>
      </c>
      <c r="C842" s="239" t="s">
        <v>1934</v>
      </c>
      <c r="D842" s="247">
        <v>0</v>
      </c>
      <c r="E842" s="138">
        <v>0</v>
      </c>
      <c r="F842" s="138">
        <v>0</v>
      </c>
      <c r="G842" s="138">
        <v>0</v>
      </c>
      <c r="H842" s="138">
        <v>0</v>
      </c>
      <c r="I842" s="138">
        <v>0</v>
      </c>
      <c r="J842" s="339">
        <v>0</v>
      </c>
      <c r="K842" s="339">
        <v>0</v>
      </c>
      <c r="L842" s="340">
        <v>0</v>
      </c>
      <c r="M842" s="340">
        <v>0</v>
      </c>
      <c r="N842" s="340">
        <v>0</v>
      </c>
      <c r="O842" s="340">
        <v>0</v>
      </c>
      <c r="P842" s="144">
        <v>0</v>
      </c>
      <c r="Q842" s="341">
        <v>0</v>
      </c>
      <c r="R842" s="342">
        <v>0</v>
      </c>
      <c r="S842" s="340">
        <v>0</v>
      </c>
      <c r="T842" s="340">
        <v>0</v>
      </c>
      <c r="U842" s="340">
        <v>0</v>
      </c>
      <c r="V842" s="340">
        <v>0</v>
      </c>
      <c r="W842" s="340">
        <v>0</v>
      </c>
      <c r="X842" s="343">
        <v>0</v>
      </c>
      <c r="Y842" s="344">
        <f t="shared" si="74"/>
        <v>0</v>
      </c>
      <c r="Z842" s="12">
        <f t="shared" si="74"/>
        <v>0</v>
      </c>
      <c r="AA842" s="12">
        <f t="shared" si="74"/>
        <v>0</v>
      </c>
      <c r="AB842" s="12">
        <f t="shared" si="73"/>
        <v>0</v>
      </c>
      <c r="AC842" s="12">
        <f t="shared" si="73"/>
        <v>0</v>
      </c>
      <c r="AD842" s="15">
        <f t="shared" si="73"/>
        <v>0</v>
      </c>
      <c r="AE842" s="12">
        <f t="shared" si="73"/>
        <v>0</v>
      </c>
      <c r="AF842" s="12">
        <f t="shared" si="72"/>
        <v>0</v>
      </c>
      <c r="AG842" s="12">
        <f t="shared" si="72"/>
        <v>0</v>
      </c>
      <c r="AH842" s="12">
        <f t="shared" si="72"/>
        <v>0</v>
      </c>
      <c r="AI842" s="12">
        <f t="shared" si="72"/>
        <v>0</v>
      </c>
      <c r="AJ842" s="12">
        <f t="shared" si="72"/>
        <v>0</v>
      </c>
      <c r="AK842" s="15">
        <f t="shared" si="70"/>
        <v>0</v>
      </c>
      <c r="AL842" s="343">
        <f t="shared" si="70"/>
        <v>0</v>
      </c>
    </row>
    <row r="843" spans="1:38" s="185" customFormat="1" ht="12.75" customHeight="1" x14ac:dyDescent="0.25">
      <c r="A843" s="348">
        <v>1750</v>
      </c>
      <c r="B843" s="338">
        <v>835</v>
      </c>
      <c r="C843" s="239" t="s">
        <v>1935</v>
      </c>
      <c r="D843" s="247">
        <v>0</v>
      </c>
      <c r="E843" s="138">
        <v>0</v>
      </c>
      <c r="F843" s="138">
        <v>0</v>
      </c>
      <c r="G843" s="138">
        <v>0</v>
      </c>
      <c r="H843" s="138">
        <v>0</v>
      </c>
      <c r="I843" s="138">
        <v>0</v>
      </c>
      <c r="J843" s="339">
        <v>0</v>
      </c>
      <c r="K843" s="339">
        <v>0</v>
      </c>
      <c r="L843" s="340">
        <v>0</v>
      </c>
      <c r="M843" s="340">
        <v>0</v>
      </c>
      <c r="N843" s="340">
        <v>0</v>
      </c>
      <c r="O843" s="340">
        <v>0</v>
      </c>
      <c r="P843" s="144">
        <v>0</v>
      </c>
      <c r="Q843" s="341">
        <v>0</v>
      </c>
      <c r="R843" s="342">
        <v>0</v>
      </c>
      <c r="S843" s="340">
        <v>0</v>
      </c>
      <c r="T843" s="340">
        <v>0</v>
      </c>
      <c r="U843" s="340">
        <v>0</v>
      </c>
      <c r="V843" s="340">
        <v>0</v>
      </c>
      <c r="W843" s="340">
        <v>0</v>
      </c>
      <c r="X843" s="343">
        <v>0</v>
      </c>
      <c r="Y843" s="344">
        <f t="shared" si="74"/>
        <v>0</v>
      </c>
      <c r="Z843" s="12">
        <f t="shared" si="74"/>
        <v>0</v>
      </c>
      <c r="AA843" s="12">
        <f t="shared" si="74"/>
        <v>0</v>
      </c>
      <c r="AB843" s="12">
        <f t="shared" si="73"/>
        <v>0</v>
      </c>
      <c r="AC843" s="12">
        <f t="shared" si="73"/>
        <v>0</v>
      </c>
      <c r="AD843" s="15">
        <f t="shared" si="73"/>
        <v>0</v>
      </c>
      <c r="AE843" s="12">
        <f t="shared" si="73"/>
        <v>0</v>
      </c>
      <c r="AF843" s="12">
        <f t="shared" si="72"/>
        <v>0</v>
      </c>
      <c r="AG843" s="12">
        <f t="shared" si="72"/>
        <v>0</v>
      </c>
      <c r="AH843" s="12">
        <f t="shared" si="72"/>
        <v>0</v>
      </c>
      <c r="AI843" s="12">
        <f t="shared" si="72"/>
        <v>0</v>
      </c>
      <c r="AJ843" s="12">
        <f t="shared" si="72"/>
        <v>0</v>
      </c>
      <c r="AK843" s="15">
        <f t="shared" si="70"/>
        <v>0</v>
      </c>
      <c r="AL843" s="343">
        <f t="shared" si="70"/>
        <v>0</v>
      </c>
    </row>
    <row r="844" spans="1:38" s="185" customFormat="1" ht="12.75" customHeight="1" x14ac:dyDescent="0.25">
      <c r="A844" s="348">
        <v>1751</v>
      </c>
      <c r="B844" s="338">
        <v>836</v>
      </c>
      <c r="C844" s="239" t="s">
        <v>1936</v>
      </c>
      <c r="D844" s="247">
        <v>0</v>
      </c>
      <c r="E844" s="138">
        <v>0</v>
      </c>
      <c r="F844" s="138">
        <v>0</v>
      </c>
      <c r="G844" s="138">
        <v>0</v>
      </c>
      <c r="H844" s="138">
        <v>0</v>
      </c>
      <c r="I844" s="138">
        <v>0</v>
      </c>
      <c r="J844" s="339">
        <v>0</v>
      </c>
      <c r="K844" s="339">
        <v>0</v>
      </c>
      <c r="L844" s="340">
        <v>0</v>
      </c>
      <c r="M844" s="340">
        <v>0</v>
      </c>
      <c r="N844" s="340">
        <v>0</v>
      </c>
      <c r="O844" s="340">
        <v>0</v>
      </c>
      <c r="P844" s="144">
        <v>0</v>
      </c>
      <c r="Q844" s="341">
        <v>0</v>
      </c>
      <c r="R844" s="342">
        <v>0</v>
      </c>
      <c r="S844" s="340">
        <v>0</v>
      </c>
      <c r="T844" s="340">
        <v>0</v>
      </c>
      <c r="U844" s="340">
        <v>0</v>
      </c>
      <c r="V844" s="340">
        <v>0</v>
      </c>
      <c r="W844" s="340">
        <v>0</v>
      </c>
      <c r="X844" s="343">
        <v>0</v>
      </c>
      <c r="Y844" s="344">
        <f t="shared" si="74"/>
        <v>0</v>
      </c>
      <c r="Z844" s="12">
        <f t="shared" si="74"/>
        <v>0</v>
      </c>
      <c r="AA844" s="12">
        <f t="shared" si="74"/>
        <v>0</v>
      </c>
      <c r="AB844" s="12">
        <f t="shared" si="73"/>
        <v>0</v>
      </c>
      <c r="AC844" s="12">
        <f t="shared" si="73"/>
        <v>0</v>
      </c>
      <c r="AD844" s="15">
        <f t="shared" si="73"/>
        <v>0</v>
      </c>
      <c r="AE844" s="12">
        <f t="shared" si="73"/>
        <v>0</v>
      </c>
      <c r="AF844" s="12">
        <f t="shared" si="72"/>
        <v>0</v>
      </c>
      <c r="AG844" s="12">
        <f t="shared" si="72"/>
        <v>0</v>
      </c>
      <c r="AH844" s="12">
        <f t="shared" si="72"/>
        <v>0</v>
      </c>
      <c r="AI844" s="12">
        <f t="shared" si="72"/>
        <v>0</v>
      </c>
      <c r="AJ844" s="12">
        <f t="shared" si="72"/>
        <v>0</v>
      </c>
      <c r="AK844" s="15">
        <f t="shared" si="70"/>
        <v>0</v>
      </c>
      <c r="AL844" s="343">
        <f t="shared" si="70"/>
        <v>0</v>
      </c>
    </row>
    <row r="845" spans="1:38" s="185" customFormat="1" ht="12.75" customHeight="1" x14ac:dyDescent="0.25">
      <c r="A845" s="348">
        <v>1752</v>
      </c>
      <c r="B845" s="338">
        <v>837</v>
      </c>
      <c r="C845" s="239" t="s">
        <v>1937</v>
      </c>
      <c r="D845" s="247">
        <v>0</v>
      </c>
      <c r="E845" s="138">
        <v>0</v>
      </c>
      <c r="F845" s="138">
        <v>0</v>
      </c>
      <c r="G845" s="138">
        <v>0</v>
      </c>
      <c r="H845" s="138">
        <v>0</v>
      </c>
      <c r="I845" s="138">
        <v>0</v>
      </c>
      <c r="J845" s="339">
        <v>0</v>
      </c>
      <c r="K845" s="339">
        <v>0</v>
      </c>
      <c r="L845" s="340">
        <v>0</v>
      </c>
      <c r="M845" s="340">
        <v>0</v>
      </c>
      <c r="N845" s="340">
        <v>0</v>
      </c>
      <c r="O845" s="340">
        <v>0</v>
      </c>
      <c r="P845" s="144">
        <v>0</v>
      </c>
      <c r="Q845" s="341">
        <v>0</v>
      </c>
      <c r="R845" s="342">
        <v>0</v>
      </c>
      <c r="S845" s="340">
        <v>0</v>
      </c>
      <c r="T845" s="340">
        <v>0</v>
      </c>
      <c r="U845" s="340">
        <v>0</v>
      </c>
      <c r="V845" s="340">
        <v>0</v>
      </c>
      <c r="W845" s="340">
        <v>0</v>
      </c>
      <c r="X845" s="343">
        <v>0</v>
      </c>
      <c r="Y845" s="344">
        <f t="shared" si="74"/>
        <v>0</v>
      </c>
      <c r="Z845" s="12">
        <f t="shared" si="74"/>
        <v>0</v>
      </c>
      <c r="AA845" s="12">
        <f t="shared" si="74"/>
        <v>0</v>
      </c>
      <c r="AB845" s="12">
        <f t="shared" si="73"/>
        <v>0</v>
      </c>
      <c r="AC845" s="12">
        <f t="shared" si="73"/>
        <v>0</v>
      </c>
      <c r="AD845" s="15">
        <f t="shared" si="73"/>
        <v>0</v>
      </c>
      <c r="AE845" s="12">
        <f t="shared" si="73"/>
        <v>0</v>
      </c>
      <c r="AF845" s="12">
        <f t="shared" si="72"/>
        <v>0</v>
      </c>
      <c r="AG845" s="12">
        <f t="shared" si="72"/>
        <v>0</v>
      </c>
      <c r="AH845" s="12">
        <f t="shared" si="72"/>
        <v>0</v>
      </c>
      <c r="AI845" s="12">
        <f t="shared" si="72"/>
        <v>0</v>
      </c>
      <c r="AJ845" s="12">
        <f t="shared" si="72"/>
        <v>0</v>
      </c>
      <c r="AK845" s="15">
        <f t="shared" si="70"/>
        <v>0</v>
      </c>
      <c r="AL845" s="343">
        <f t="shared" si="70"/>
        <v>0</v>
      </c>
    </row>
    <row r="846" spans="1:38" s="185" customFormat="1" ht="12.75" customHeight="1" x14ac:dyDescent="0.25">
      <c r="A846" s="348">
        <v>1753</v>
      </c>
      <c r="B846" s="338">
        <v>838</v>
      </c>
      <c r="C846" s="239" t="s">
        <v>1938</v>
      </c>
      <c r="D846" s="247">
        <v>0</v>
      </c>
      <c r="E846" s="138">
        <v>0</v>
      </c>
      <c r="F846" s="138">
        <v>0</v>
      </c>
      <c r="G846" s="138">
        <v>0</v>
      </c>
      <c r="H846" s="138">
        <v>0</v>
      </c>
      <c r="I846" s="138">
        <v>0</v>
      </c>
      <c r="J846" s="339">
        <v>0</v>
      </c>
      <c r="K846" s="339">
        <v>0</v>
      </c>
      <c r="L846" s="340">
        <v>0</v>
      </c>
      <c r="M846" s="340">
        <v>0</v>
      </c>
      <c r="N846" s="340">
        <v>0</v>
      </c>
      <c r="O846" s="340">
        <v>0</v>
      </c>
      <c r="P846" s="144">
        <v>0</v>
      </c>
      <c r="Q846" s="341">
        <v>0</v>
      </c>
      <c r="R846" s="342">
        <v>0</v>
      </c>
      <c r="S846" s="340">
        <v>0</v>
      </c>
      <c r="T846" s="340">
        <v>0</v>
      </c>
      <c r="U846" s="340">
        <v>0</v>
      </c>
      <c r="V846" s="340">
        <v>0</v>
      </c>
      <c r="W846" s="340">
        <v>0</v>
      </c>
      <c r="X846" s="343">
        <v>0</v>
      </c>
      <c r="Y846" s="344">
        <f t="shared" si="74"/>
        <v>0</v>
      </c>
      <c r="Z846" s="12">
        <f t="shared" si="74"/>
        <v>0</v>
      </c>
      <c r="AA846" s="12">
        <f t="shared" si="74"/>
        <v>0</v>
      </c>
      <c r="AB846" s="12">
        <f t="shared" si="73"/>
        <v>0</v>
      </c>
      <c r="AC846" s="12">
        <f t="shared" si="73"/>
        <v>0</v>
      </c>
      <c r="AD846" s="15">
        <f t="shared" si="73"/>
        <v>0</v>
      </c>
      <c r="AE846" s="12">
        <f t="shared" si="73"/>
        <v>0</v>
      </c>
      <c r="AF846" s="12">
        <f t="shared" si="72"/>
        <v>0</v>
      </c>
      <c r="AG846" s="12">
        <f t="shared" si="72"/>
        <v>0</v>
      </c>
      <c r="AH846" s="12">
        <f t="shared" si="72"/>
        <v>0</v>
      </c>
      <c r="AI846" s="12">
        <f t="shared" si="72"/>
        <v>0</v>
      </c>
      <c r="AJ846" s="12">
        <f t="shared" si="72"/>
        <v>0</v>
      </c>
      <c r="AK846" s="15">
        <f t="shared" si="70"/>
        <v>0</v>
      </c>
      <c r="AL846" s="343">
        <f t="shared" si="70"/>
        <v>0</v>
      </c>
    </row>
    <row r="847" spans="1:38" s="185" customFormat="1" ht="12.75" customHeight="1" x14ac:dyDescent="0.25">
      <c r="A847" s="348">
        <v>1754</v>
      </c>
      <c r="B847" s="338">
        <v>839</v>
      </c>
      <c r="C847" s="239" t="s">
        <v>1939</v>
      </c>
      <c r="D847" s="247">
        <v>0</v>
      </c>
      <c r="E847" s="138">
        <v>0</v>
      </c>
      <c r="F847" s="138">
        <v>0</v>
      </c>
      <c r="G847" s="138">
        <v>0</v>
      </c>
      <c r="H847" s="138">
        <v>0</v>
      </c>
      <c r="I847" s="138">
        <v>0</v>
      </c>
      <c r="J847" s="339">
        <v>0</v>
      </c>
      <c r="K847" s="339">
        <v>0</v>
      </c>
      <c r="L847" s="340">
        <v>0</v>
      </c>
      <c r="M847" s="340">
        <v>0</v>
      </c>
      <c r="N847" s="340">
        <v>0</v>
      </c>
      <c r="O847" s="340">
        <v>0</v>
      </c>
      <c r="P847" s="144">
        <v>0</v>
      </c>
      <c r="Q847" s="341">
        <v>0</v>
      </c>
      <c r="R847" s="342">
        <v>0</v>
      </c>
      <c r="S847" s="340">
        <v>0</v>
      </c>
      <c r="T847" s="340">
        <v>0</v>
      </c>
      <c r="U847" s="340">
        <v>0</v>
      </c>
      <c r="V847" s="340">
        <v>0</v>
      </c>
      <c r="W847" s="340">
        <v>0</v>
      </c>
      <c r="X847" s="343">
        <v>0</v>
      </c>
      <c r="Y847" s="344">
        <f t="shared" si="74"/>
        <v>0</v>
      </c>
      <c r="Z847" s="12">
        <f t="shared" si="74"/>
        <v>0</v>
      </c>
      <c r="AA847" s="12">
        <f t="shared" si="74"/>
        <v>0</v>
      </c>
      <c r="AB847" s="12">
        <f t="shared" si="73"/>
        <v>0</v>
      </c>
      <c r="AC847" s="12">
        <f t="shared" si="73"/>
        <v>0</v>
      </c>
      <c r="AD847" s="15">
        <f t="shared" si="73"/>
        <v>0</v>
      </c>
      <c r="AE847" s="12">
        <f t="shared" si="73"/>
        <v>0</v>
      </c>
      <c r="AF847" s="12">
        <f t="shared" si="72"/>
        <v>0</v>
      </c>
      <c r="AG847" s="12">
        <f t="shared" si="72"/>
        <v>0</v>
      </c>
      <c r="AH847" s="12">
        <f t="shared" si="72"/>
        <v>0</v>
      </c>
      <c r="AI847" s="12">
        <f t="shared" si="72"/>
        <v>0</v>
      </c>
      <c r="AJ847" s="12">
        <f t="shared" si="72"/>
        <v>0</v>
      </c>
      <c r="AK847" s="15">
        <f t="shared" si="70"/>
        <v>0</v>
      </c>
      <c r="AL847" s="343">
        <f t="shared" si="70"/>
        <v>0</v>
      </c>
    </row>
    <row r="848" spans="1:38" s="185" customFormat="1" ht="12.75" customHeight="1" x14ac:dyDescent="0.25">
      <c r="A848" s="348">
        <v>1755</v>
      </c>
      <c r="B848" s="338">
        <v>840</v>
      </c>
      <c r="C848" s="239" t="s">
        <v>1940</v>
      </c>
      <c r="D848" s="247">
        <v>0</v>
      </c>
      <c r="E848" s="138">
        <v>0</v>
      </c>
      <c r="F848" s="138">
        <v>0</v>
      </c>
      <c r="G848" s="138">
        <v>0</v>
      </c>
      <c r="H848" s="138">
        <v>0</v>
      </c>
      <c r="I848" s="138">
        <v>0</v>
      </c>
      <c r="J848" s="339">
        <v>0</v>
      </c>
      <c r="K848" s="339">
        <v>0</v>
      </c>
      <c r="L848" s="340">
        <v>0</v>
      </c>
      <c r="M848" s="340">
        <v>0</v>
      </c>
      <c r="N848" s="340">
        <v>0</v>
      </c>
      <c r="O848" s="340">
        <v>0</v>
      </c>
      <c r="P848" s="144">
        <v>0</v>
      </c>
      <c r="Q848" s="341">
        <v>0</v>
      </c>
      <c r="R848" s="342">
        <v>0</v>
      </c>
      <c r="S848" s="340">
        <v>0</v>
      </c>
      <c r="T848" s="340">
        <v>0</v>
      </c>
      <c r="U848" s="340">
        <v>0</v>
      </c>
      <c r="V848" s="340">
        <v>0</v>
      </c>
      <c r="W848" s="340">
        <v>0</v>
      </c>
      <c r="X848" s="343">
        <v>0</v>
      </c>
      <c r="Y848" s="344">
        <f t="shared" si="74"/>
        <v>0</v>
      </c>
      <c r="Z848" s="12">
        <f t="shared" si="74"/>
        <v>0</v>
      </c>
      <c r="AA848" s="12">
        <f t="shared" si="74"/>
        <v>0</v>
      </c>
      <c r="AB848" s="12">
        <f t="shared" si="73"/>
        <v>0</v>
      </c>
      <c r="AC848" s="12">
        <f t="shared" si="73"/>
        <v>0</v>
      </c>
      <c r="AD848" s="15">
        <f t="shared" si="73"/>
        <v>0</v>
      </c>
      <c r="AE848" s="12">
        <f t="shared" si="73"/>
        <v>0</v>
      </c>
      <c r="AF848" s="12">
        <f t="shared" si="72"/>
        <v>0</v>
      </c>
      <c r="AG848" s="12">
        <f t="shared" si="72"/>
        <v>0</v>
      </c>
      <c r="AH848" s="12">
        <f t="shared" si="72"/>
        <v>0</v>
      </c>
      <c r="AI848" s="12">
        <f t="shared" si="72"/>
        <v>0</v>
      </c>
      <c r="AJ848" s="12">
        <f t="shared" si="72"/>
        <v>0</v>
      </c>
      <c r="AK848" s="15">
        <f t="shared" si="70"/>
        <v>0</v>
      </c>
      <c r="AL848" s="343">
        <f t="shared" si="70"/>
        <v>0</v>
      </c>
    </row>
    <row r="849" spans="1:38" s="185" customFormat="1" ht="12.75" customHeight="1" x14ac:dyDescent="0.25">
      <c r="A849" s="348">
        <v>1756</v>
      </c>
      <c r="B849" s="338">
        <v>841</v>
      </c>
      <c r="C849" s="239" t="s">
        <v>1941</v>
      </c>
      <c r="D849" s="247">
        <v>0</v>
      </c>
      <c r="E849" s="138">
        <v>0</v>
      </c>
      <c r="F849" s="138">
        <v>0</v>
      </c>
      <c r="G849" s="138">
        <v>0</v>
      </c>
      <c r="H849" s="138">
        <v>0</v>
      </c>
      <c r="I849" s="138">
        <v>0</v>
      </c>
      <c r="J849" s="339">
        <v>0</v>
      </c>
      <c r="K849" s="339">
        <v>0</v>
      </c>
      <c r="L849" s="340">
        <v>0</v>
      </c>
      <c r="M849" s="340">
        <v>0</v>
      </c>
      <c r="N849" s="340">
        <v>0</v>
      </c>
      <c r="O849" s="340">
        <v>0</v>
      </c>
      <c r="P849" s="144">
        <v>0</v>
      </c>
      <c r="Q849" s="341">
        <v>0</v>
      </c>
      <c r="R849" s="342">
        <v>0</v>
      </c>
      <c r="S849" s="340">
        <v>0</v>
      </c>
      <c r="T849" s="340">
        <v>0</v>
      </c>
      <c r="U849" s="340">
        <v>0</v>
      </c>
      <c r="V849" s="340">
        <v>0</v>
      </c>
      <c r="W849" s="340">
        <v>0</v>
      </c>
      <c r="X849" s="343">
        <v>0</v>
      </c>
      <c r="Y849" s="344">
        <f t="shared" si="74"/>
        <v>0</v>
      </c>
      <c r="Z849" s="12">
        <f t="shared" si="74"/>
        <v>0</v>
      </c>
      <c r="AA849" s="12">
        <f t="shared" si="74"/>
        <v>0</v>
      </c>
      <c r="AB849" s="12">
        <f t="shared" si="73"/>
        <v>0</v>
      </c>
      <c r="AC849" s="12">
        <f t="shared" si="73"/>
        <v>0</v>
      </c>
      <c r="AD849" s="15">
        <f t="shared" si="73"/>
        <v>0</v>
      </c>
      <c r="AE849" s="12">
        <f t="shared" si="73"/>
        <v>0</v>
      </c>
      <c r="AF849" s="12">
        <f t="shared" si="72"/>
        <v>0</v>
      </c>
      <c r="AG849" s="12">
        <f t="shared" si="72"/>
        <v>0</v>
      </c>
      <c r="AH849" s="12">
        <f t="shared" si="72"/>
        <v>0</v>
      </c>
      <c r="AI849" s="12">
        <f t="shared" si="72"/>
        <v>0</v>
      </c>
      <c r="AJ849" s="12">
        <f t="shared" si="72"/>
        <v>0</v>
      </c>
      <c r="AK849" s="15">
        <f t="shared" si="70"/>
        <v>0</v>
      </c>
      <c r="AL849" s="343">
        <f t="shared" si="70"/>
        <v>0</v>
      </c>
    </row>
    <row r="850" spans="1:38" s="185" customFormat="1" ht="12.75" customHeight="1" x14ac:dyDescent="0.25">
      <c r="A850" s="348">
        <v>1758</v>
      </c>
      <c r="B850" s="338">
        <v>842</v>
      </c>
      <c r="C850" s="239" t="s">
        <v>1942</v>
      </c>
      <c r="D850" s="247">
        <v>0</v>
      </c>
      <c r="E850" s="138">
        <v>0</v>
      </c>
      <c r="F850" s="138">
        <v>0</v>
      </c>
      <c r="G850" s="138">
        <v>0</v>
      </c>
      <c r="H850" s="138">
        <v>0</v>
      </c>
      <c r="I850" s="138">
        <v>0</v>
      </c>
      <c r="J850" s="339">
        <v>0</v>
      </c>
      <c r="K850" s="339">
        <v>0</v>
      </c>
      <c r="L850" s="340">
        <v>0</v>
      </c>
      <c r="M850" s="340">
        <v>0</v>
      </c>
      <c r="N850" s="340">
        <v>0</v>
      </c>
      <c r="O850" s="340">
        <v>0</v>
      </c>
      <c r="P850" s="144">
        <v>0</v>
      </c>
      <c r="Q850" s="341">
        <v>0</v>
      </c>
      <c r="R850" s="342">
        <v>0</v>
      </c>
      <c r="S850" s="340">
        <v>0</v>
      </c>
      <c r="T850" s="340">
        <v>0</v>
      </c>
      <c r="U850" s="340">
        <v>0</v>
      </c>
      <c r="V850" s="340">
        <v>0</v>
      </c>
      <c r="W850" s="340">
        <v>0</v>
      </c>
      <c r="X850" s="343">
        <v>0</v>
      </c>
      <c r="Y850" s="344">
        <f t="shared" si="74"/>
        <v>0</v>
      </c>
      <c r="Z850" s="12">
        <f t="shared" si="74"/>
        <v>0</v>
      </c>
      <c r="AA850" s="12">
        <f t="shared" si="74"/>
        <v>0</v>
      </c>
      <c r="AB850" s="12">
        <f t="shared" si="73"/>
        <v>0</v>
      </c>
      <c r="AC850" s="12">
        <f t="shared" si="73"/>
        <v>0</v>
      </c>
      <c r="AD850" s="15">
        <f t="shared" si="73"/>
        <v>0</v>
      </c>
      <c r="AE850" s="12">
        <f t="shared" si="73"/>
        <v>0</v>
      </c>
      <c r="AF850" s="12">
        <f t="shared" si="72"/>
        <v>0</v>
      </c>
      <c r="AG850" s="12">
        <f t="shared" si="72"/>
        <v>0</v>
      </c>
      <c r="AH850" s="12">
        <f t="shared" si="72"/>
        <v>0</v>
      </c>
      <c r="AI850" s="12">
        <f t="shared" si="72"/>
        <v>0</v>
      </c>
      <c r="AJ850" s="12">
        <f t="shared" si="72"/>
        <v>0</v>
      </c>
      <c r="AK850" s="15">
        <f t="shared" si="70"/>
        <v>0</v>
      </c>
      <c r="AL850" s="343">
        <f t="shared" si="70"/>
        <v>0</v>
      </c>
    </row>
    <row r="851" spans="1:38" s="185" customFormat="1" ht="12.75" customHeight="1" x14ac:dyDescent="0.25">
      <c r="A851" s="348">
        <v>1759</v>
      </c>
      <c r="B851" s="338">
        <v>843</v>
      </c>
      <c r="C851" s="239" t="s">
        <v>1943</v>
      </c>
      <c r="D851" s="247">
        <v>0</v>
      </c>
      <c r="E851" s="138">
        <v>0</v>
      </c>
      <c r="F851" s="138">
        <v>0</v>
      </c>
      <c r="G851" s="138">
        <v>0</v>
      </c>
      <c r="H851" s="138">
        <v>0</v>
      </c>
      <c r="I851" s="138">
        <v>0</v>
      </c>
      <c r="J851" s="339">
        <v>0</v>
      </c>
      <c r="K851" s="339">
        <v>0</v>
      </c>
      <c r="L851" s="340">
        <v>0</v>
      </c>
      <c r="M851" s="340">
        <v>0</v>
      </c>
      <c r="N851" s="340">
        <v>0</v>
      </c>
      <c r="O851" s="340">
        <v>0</v>
      </c>
      <c r="P851" s="144">
        <v>0</v>
      </c>
      <c r="Q851" s="341">
        <v>0</v>
      </c>
      <c r="R851" s="342">
        <v>0</v>
      </c>
      <c r="S851" s="340">
        <v>0</v>
      </c>
      <c r="T851" s="340">
        <v>0</v>
      </c>
      <c r="U851" s="340">
        <v>0</v>
      </c>
      <c r="V851" s="340">
        <v>0</v>
      </c>
      <c r="W851" s="340">
        <v>0</v>
      </c>
      <c r="X851" s="343">
        <v>0</v>
      </c>
      <c r="Y851" s="344">
        <f t="shared" si="74"/>
        <v>0</v>
      </c>
      <c r="Z851" s="12">
        <f t="shared" si="74"/>
        <v>0</v>
      </c>
      <c r="AA851" s="12">
        <f t="shared" si="74"/>
        <v>0</v>
      </c>
      <c r="AB851" s="12">
        <f t="shared" si="73"/>
        <v>0</v>
      </c>
      <c r="AC851" s="12">
        <f t="shared" si="73"/>
        <v>0</v>
      </c>
      <c r="AD851" s="15">
        <f t="shared" si="73"/>
        <v>0</v>
      </c>
      <c r="AE851" s="12">
        <f t="shared" si="73"/>
        <v>0</v>
      </c>
      <c r="AF851" s="12">
        <f t="shared" si="72"/>
        <v>0</v>
      </c>
      <c r="AG851" s="12">
        <f t="shared" si="72"/>
        <v>0</v>
      </c>
      <c r="AH851" s="12">
        <f t="shared" si="72"/>
        <v>0</v>
      </c>
      <c r="AI851" s="12">
        <f t="shared" si="72"/>
        <v>0</v>
      </c>
      <c r="AJ851" s="12">
        <f t="shared" si="72"/>
        <v>0</v>
      </c>
      <c r="AK851" s="15">
        <f t="shared" si="70"/>
        <v>0</v>
      </c>
      <c r="AL851" s="343">
        <f t="shared" si="70"/>
        <v>0</v>
      </c>
    </row>
    <row r="852" spans="1:38" s="185" customFormat="1" ht="12.75" customHeight="1" x14ac:dyDescent="0.25">
      <c r="A852" s="348">
        <v>1760</v>
      </c>
      <c r="B852" s="338">
        <v>844</v>
      </c>
      <c r="C852" s="239" t="s">
        <v>1944</v>
      </c>
      <c r="D852" s="247">
        <v>0</v>
      </c>
      <c r="E852" s="138">
        <v>0</v>
      </c>
      <c r="F852" s="138">
        <v>0</v>
      </c>
      <c r="G852" s="138">
        <v>0</v>
      </c>
      <c r="H852" s="138">
        <v>0</v>
      </c>
      <c r="I852" s="138">
        <v>0</v>
      </c>
      <c r="J852" s="339">
        <v>0</v>
      </c>
      <c r="K852" s="339">
        <v>0</v>
      </c>
      <c r="L852" s="340">
        <v>0</v>
      </c>
      <c r="M852" s="340">
        <v>0</v>
      </c>
      <c r="N852" s="340">
        <v>0</v>
      </c>
      <c r="O852" s="340">
        <v>0</v>
      </c>
      <c r="P852" s="144">
        <v>0</v>
      </c>
      <c r="Q852" s="341">
        <v>0</v>
      </c>
      <c r="R852" s="342">
        <v>0</v>
      </c>
      <c r="S852" s="340">
        <v>0</v>
      </c>
      <c r="T852" s="340">
        <v>0</v>
      </c>
      <c r="U852" s="340">
        <v>0</v>
      </c>
      <c r="V852" s="340">
        <v>0</v>
      </c>
      <c r="W852" s="340">
        <v>0</v>
      </c>
      <c r="X852" s="343">
        <v>0</v>
      </c>
      <c r="Y852" s="344">
        <f t="shared" si="74"/>
        <v>0</v>
      </c>
      <c r="Z852" s="12">
        <f t="shared" si="74"/>
        <v>0</v>
      </c>
      <c r="AA852" s="12">
        <f t="shared" si="74"/>
        <v>0</v>
      </c>
      <c r="AB852" s="12">
        <f t="shared" si="73"/>
        <v>0</v>
      </c>
      <c r="AC852" s="12">
        <f t="shared" si="73"/>
        <v>0</v>
      </c>
      <c r="AD852" s="15">
        <f t="shared" si="73"/>
        <v>0</v>
      </c>
      <c r="AE852" s="12">
        <f t="shared" si="73"/>
        <v>0</v>
      </c>
      <c r="AF852" s="12">
        <f t="shared" si="72"/>
        <v>0</v>
      </c>
      <c r="AG852" s="12">
        <f t="shared" si="72"/>
        <v>0</v>
      </c>
      <c r="AH852" s="12">
        <f t="shared" si="72"/>
        <v>0</v>
      </c>
      <c r="AI852" s="12">
        <f t="shared" si="72"/>
        <v>0</v>
      </c>
      <c r="AJ852" s="12">
        <f t="shared" si="72"/>
        <v>0</v>
      </c>
      <c r="AK852" s="15">
        <f t="shared" si="70"/>
        <v>0</v>
      </c>
      <c r="AL852" s="343">
        <f t="shared" si="70"/>
        <v>0</v>
      </c>
    </row>
    <row r="853" spans="1:38" s="185" customFormat="1" ht="12.75" customHeight="1" x14ac:dyDescent="0.25">
      <c r="A853" s="348">
        <v>1762</v>
      </c>
      <c r="B853" s="338">
        <v>845</v>
      </c>
      <c r="C853" s="239" t="s">
        <v>1945</v>
      </c>
      <c r="D853" s="247">
        <v>0</v>
      </c>
      <c r="E853" s="138">
        <v>0</v>
      </c>
      <c r="F853" s="138">
        <v>0</v>
      </c>
      <c r="G853" s="138">
        <v>0</v>
      </c>
      <c r="H853" s="138">
        <v>0</v>
      </c>
      <c r="I853" s="138">
        <v>0</v>
      </c>
      <c r="J853" s="339">
        <v>0</v>
      </c>
      <c r="K853" s="339">
        <v>0</v>
      </c>
      <c r="L853" s="340">
        <v>0</v>
      </c>
      <c r="M853" s="340">
        <v>0</v>
      </c>
      <c r="N853" s="340">
        <v>0</v>
      </c>
      <c r="O853" s="340">
        <v>0</v>
      </c>
      <c r="P853" s="144">
        <v>0</v>
      </c>
      <c r="Q853" s="341">
        <v>0</v>
      </c>
      <c r="R853" s="342">
        <v>0</v>
      </c>
      <c r="S853" s="340">
        <v>0</v>
      </c>
      <c r="T853" s="340">
        <v>0</v>
      </c>
      <c r="U853" s="340">
        <v>0</v>
      </c>
      <c r="V853" s="340">
        <v>0</v>
      </c>
      <c r="W853" s="340">
        <v>0</v>
      </c>
      <c r="X853" s="343">
        <v>0</v>
      </c>
      <c r="Y853" s="344">
        <f t="shared" si="74"/>
        <v>0</v>
      </c>
      <c r="Z853" s="12">
        <f t="shared" si="74"/>
        <v>0</v>
      </c>
      <c r="AA853" s="12">
        <f t="shared" si="74"/>
        <v>0</v>
      </c>
      <c r="AB853" s="12">
        <f t="shared" si="73"/>
        <v>0</v>
      </c>
      <c r="AC853" s="12">
        <f t="shared" si="73"/>
        <v>0</v>
      </c>
      <c r="AD853" s="15">
        <f t="shared" si="73"/>
        <v>0</v>
      </c>
      <c r="AE853" s="12">
        <f t="shared" si="73"/>
        <v>0</v>
      </c>
      <c r="AF853" s="12">
        <f t="shared" si="72"/>
        <v>0</v>
      </c>
      <c r="AG853" s="12">
        <f t="shared" si="72"/>
        <v>0</v>
      </c>
      <c r="AH853" s="12">
        <f t="shared" si="72"/>
        <v>0</v>
      </c>
      <c r="AI853" s="12">
        <f t="shared" si="72"/>
        <v>0</v>
      </c>
      <c r="AJ853" s="12">
        <f t="shared" si="72"/>
        <v>0</v>
      </c>
      <c r="AK853" s="15">
        <f t="shared" si="70"/>
        <v>0</v>
      </c>
      <c r="AL853" s="343">
        <f t="shared" si="70"/>
        <v>0</v>
      </c>
    </row>
    <row r="854" spans="1:38" s="185" customFormat="1" ht="12.75" customHeight="1" x14ac:dyDescent="0.25">
      <c r="A854" s="348">
        <v>1761</v>
      </c>
      <c r="B854" s="338">
        <v>846</v>
      </c>
      <c r="C854" s="239" t="s">
        <v>1946</v>
      </c>
      <c r="D854" s="247">
        <v>0</v>
      </c>
      <c r="E854" s="138">
        <v>0</v>
      </c>
      <c r="F854" s="138">
        <v>0</v>
      </c>
      <c r="G854" s="138">
        <v>0</v>
      </c>
      <c r="H854" s="138">
        <v>0</v>
      </c>
      <c r="I854" s="138">
        <v>0</v>
      </c>
      <c r="J854" s="339">
        <v>0</v>
      </c>
      <c r="K854" s="339">
        <v>0</v>
      </c>
      <c r="L854" s="340">
        <v>0</v>
      </c>
      <c r="M854" s="340">
        <v>0</v>
      </c>
      <c r="N854" s="340">
        <v>0</v>
      </c>
      <c r="O854" s="340">
        <v>0</v>
      </c>
      <c r="P854" s="144">
        <v>0</v>
      </c>
      <c r="Q854" s="341">
        <v>0</v>
      </c>
      <c r="R854" s="342">
        <v>0</v>
      </c>
      <c r="S854" s="340">
        <v>0</v>
      </c>
      <c r="T854" s="340">
        <v>0</v>
      </c>
      <c r="U854" s="340">
        <v>0</v>
      </c>
      <c r="V854" s="340">
        <v>0</v>
      </c>
      <c r="W854" s="340">
        <v>0</v>
      </c>
      <c r="X854" s="343">
        <v>0</v>
      </c>
      <c r="Y854" s="344">
        <f t="shared" si="74"/>
        <v>0</v>
      </c>
      <c r="Z854" s="12">
        <f t="shared" si="74"/>
        <v>0</v>
      </c>
      <c r="AA854" s="12">
        <f t="shared" si="74"/>
        <v>0</v>
      </c>
      <c r="AB854" s="12">
        <f t="shared" si="73"/>
        <v>0</v>
      </c>
      <c r="AC854" s="12">
        <f t="shared" si="73"/>
        <v>0</v>
      </c>
      <c r="AD854" s="15">
        <f t="shared" si="73"/>
        <v>0</v>
      </c>
      <c r="AE854" s="12">
        <f t="shared" si="73"/>
        <v>0</v>
      </c>
      <c r="AF854" s="12">
        <f t="shared" si="72"/>
        <v>0</v>
      </c>
      <c r="AG854" s="12">
        <f t="shared" si="72"/>
        <v>0</v>
      </c>
      <c r="AH854" s="12">
        <f t="shared" si="72"/>
        <v>0</v>
      </c>
      <c r="AI854" s="12">
        <f t="shared" si="72"/>
        <v>0</v>
      </c>
      <c r="AJ854" s="12">
        <f t="shared" si="72"/>
        <v>0</v>
      </c>
      <c r="AK854" s="15">
        <f t="shared" si="70"/>
        <v>0</v>
      </c>
      <c r="AL854" s="343">
        <f t="shared" si="70"/>
        <v>0</v>
      </c>
    </row>
    <row r="855" spans="1:38" s="185" customFormat="1" ht="12.75" customHeight="1" x14ac:dyDescent="0.25">
      <c r="A855" s="348">
        <v>1763</v>
      </c>
      <c r="B855" s="338">
        <v>847</v>
      </c>
      <c r="C855" s="239" t="s">
        <v>1947</v>
      </c>
      <c r="D855" s="247">
        <v>0</v>
      </c>
      <c r="E855" s="138">
        <v>0</v>
      </c>
      <c r="F855" s="138">
        <v>0</v>
      </c>
      <c r="G855" s="138">
        <v>0</v>
      </c>
      <c r="H855" s="138">
        <v>0</v>
      </c>
      <c r="I855" s="138">
        <v>0</v>
      </c>
      <c r="J855" s="339">
        <v>0</v>
      </c>
      <c r="K855" s="339">
        <v>0</v>
      </c>
      <c r="L855" s="340">
        <v>0</v>
      </c>
      <c r="M855" s="340">
        <v>0</v>
      </c>
      <c r="N855" s="340">
        <v>0</v>
      </c>
      <c r="O855" s="340">
        <v>0</v>
      </c>
      <c r="P855" s="144">
        <v>0</v>
      </c>
      <c r="Q855" s="341">
        <v>0</v>
      </c>
      <c r="R855" s="342">
        <v>0</v>
      </c>
      <c r="S855" s="340">
        <v>0</v>
      </c>
      <c r="T855" s="340">
        <v>0</v>
      </c>
      <c r="U855" s="340">
        <v>0</v>
      </c>
      <c r="V855" s="340">
        <v>0</v>
      </c>
      <c r="W855" s="340">
        <v>0</v>
      </c>
      <c r="X855" s="343">
        <v>0</v>
      </c>
      <c r="Y855" s="344">
        <f t="shared" si="74"/>
        <v>0</v>
      </c>
      <c r="Z855" s="12">
        <f t="shared" si="74"/>
        <v>0</v>
      </c>
      <c r="AA855" s="12">
        <f t="shared" si="74"/>
        <v>0</v>
      </c>
      <c r="AB855" s="12">
        <f t="shared" si="73"/>
        <v>0</v>
      </c>
      <c r="AC855" s="12">
        <f t="shared" si="73"/>
        <v>0</v>
      </c>
      <c r="AD855" s="15">
        <f t="shared" si="73"/>
        <v>0</v>
      </c>
      <c r="AE855" s="12">
        <f t="shared" si="73"/>
        <v>0</v>
      </c>
      <c r="AF855" s="12">
        <f t="shared" si="72"/>
        <v>0</v>
      </c>
      <c r="AG855" s="12">
        <f t="shared" si="72"/>
        <v>0</v>
      </c>
      <c r="AH855" s="12">
        <f t="shared" si="72"/>
        <v>0</v>
      </c>
      <c r="AI855" s="12">
        <f t="shared" si="72"/>
        <v>0</v>
      </c>
      <c r="AJ855" s="12">
        <f t="shared" si="72"/>
        <v>0</v>
      </c>
      <c r="AK855" s="15">
        <f t="shared" si="70"/>
        <v>0</v>
      </c>
      <c r="AL855" s="343">
        <f t="shared" si="70"/>
        <v>0</v>
      </c>
    </row>
    <row r="856" spans="1:38" s="185" customFormat="1" ht="12.75" customHeight="1" x14ac:dyDescent="0.25">
      <c r="A856" s="348">
        <v>1764</v>
      </c>
      <c r="B856" s="338">
        <v>848</v>
      </c>
      <c r="C856" s="239" t="s">
        <v>1948</v>
      </c>
      <c r="D856" s="247">
        <v>0</v>
      </c>
      <c r="E856" s="138">
        <v>0</v>
      </c>
      <c r="F856" s="138">
        <v>0</v>
      </c>
      <c r="G856" s="138">
        <v>0</v>
      </c>
      <c r="H856" s="138">
        <v>0</v>
      </c>
      <c r="I856" s="138">
        <v>0</v>
      </c>
      <c r="J856" s="339">
        <v>0</v>
      </c>
      <c r="K856" s="339">
        <v>0</v>
      </c>
      <c r="L856" s="340">
        <v>0</v>
      </c>
      <c r="M856" s="340">
        <v>0</v>
      </c>
      <c r="N856" s="340">
        <v>0</v>
      </c>
      <c r="O856" s="340">
        <v>0</v>
      </c>
      <c r="P856" s="144">
        <v>0</v>
      </c>
      <c r="Q856" s="341">
        <v>0</v>
      </c>
      <c r="R856" s="342">
        <v>0</v>
      </c>
      <c r="S856" s="340">
        <v>0</v>
      </c>
      <c r="T856" s="340">
        <v>0</v>
      </c>
      <c r="U856" s="340">
        <v>0</v>
      </c>
      <c r="V856" s="340">
        <v>0</v>
      </c>
      <c r="W856" s="340">
        <v>0</v>
      </c>
      <c r="X856" s="343">
        <v>0</v>
      </c>
      <c r="Y856" s="344">
        <f t="shared" si="74"/>
        <v>0</v>
      </c>
      <c r="Z856" s="12">
        <f t="shared" si="74"/>
        <v>0</v>
      </c>
      <c r="AA856" s="12">
        <f t="shared" si="74"/>
        <v>0</v>
      </c>
      <c r="AB856" s="12">
        <f t="shared" si="73"/>
        <v>0</v>
      </c>
      <c r="AC856" s="12">
        <f t="shared" si="73"/>
        <v>0</v>
      </c>
      <c r="AD856" s="15">
        <f t="shared" si="73"/>
        <v>0</v>
      </c>
      <c r="AE856" s="12">
        <f t="shared" si="73"/>
        <v>0</v>
      </c>
      <c r="AF856" s="12">
        <f t="shared" si="72"/>
        <v>0</v>
      </c>
      <c r="AG856" s="12">
        <f t="shared" si="72"/>
        <v>0</v>
      </c>
      <c r="AH856" s="12">
        <f t="shared" si="72"/>
        <v>0</v>
      </c>
      <c r="AI856" s="12">
        <f t="shared" si="72"/>
        <v>0</v>
      </c>
      <c r="AJ856" s="12">
        <f t="shared" si="72"/>
        <v>0</v>
      </c>
      <c r="AK856" s="15">
        <f t="shared" si="70"/>
        <v>0</v>
      </c>
      <c r="AL856" s="343">
        <f t="shared" si="70"/>
        <v>0</v>
      </c>
    </row>
    <row r="857" spans="1:38" s="185" customFormat="1" ht="12.75" customHeight="1" x14ac:dyDescent="0.25">
      <c r="A857" s="348">
        <v>1765</v>
      </c>
      <c r="B857" s="338">
        <v>849</v>
      </c>
      <c r="C857" s="239" t="s">
        <v>1949</v>
      </c>
      <c r="D857" s="247">
        <v>0</v>
      </c>
      <c r="E857" s="138">
        <v>0</v>
      </c>
      <c r="F857" s="138">
        <v>0</v>
      </c>
      <c r="G857" s="138">
        <v>0</v>
      </c>
      <c r="H857" s="138">
        <v>0</v>
      </c>
      <c r="I857" s="138">
        <v>0</v>
      </c>
      <c r="J857" s="339">
        <v>0</v>
      </c>
      <c r="K857" s="339">
        <v>0</v>
      </c>
      <c r="L857" s="340">
        <v>0</v>
      </c>
      <c r="M857" s="340">
        <v>0</v>
      </c>
      <c r="N857" s="340">
        <v>0</v>
      </c>
      <c r="O857" s="340">
        <v>0</v>
      </c>
      <c r="P857" s="144">
        <v>0</v>
      </c>
      <c r="Q857" s="341">
        <v>0</v>
      </c>
      <c r="R857" s="342">
        <v>0</v>
      </c>
      <c r="S857" s="340">
        <v>0</v>
      </c>
      <c r="T857" s="340">
        <v>0</v>
      </c>
      <c r="U857" s="340">
        <v>0</v>
      </c>
      <c r="V857" s="340">
        <v>0</v>
      </c>
      <c r="W857" s="340">
        <v>0</v>
      </c>
      <c r="X857" s="343">
        <v>0</v>
      </c>
      <c r="Y857" s="344">
        <f t="shared" si="74"/>
        <v>0</v>
      </c>
      <c r="Z857" s="12">
        <f t="shared" si="74"/>
        <v>0</v>
      </c>
      <c r="AA857" s="12">
        <f t="shared" si="74"/>
        <v>0</v>
      </c>
      <c r="AB857" s="12">
        <f t="shared" si="73"/>
        <v>0</v>
      </c>
      <c r="AC857" s="12">
        <f t="shared" si="73"/>
        <v>0</v>
      </c>
      <c r="AD857" s="15">
        <f t="shared" si="73"/>
        <v>0</v>
      </c>
      <c r="AE857" s="12">
        <f t="shared" si="73"/>
        <v>0</v>
      </c>
      <c r="AF857" s="12">
        <f t="shared" si="72"/>
        <v>0</v>
      </c>
      <c r="AG857" s="12">
        <f t="shared" si="72"/>
        <v>0</v>
      </c>
      <c r="AH857" s="12">
        <f t="shared" si="72"/>
        <v>0</v>
      </c>
      <c r="AI857" s="12">
        <f t="shared" si="72"/>
        <v>0</v>
      </c>
      <c r="AJ857" s="12">
        <f t="shared" si="72"/>
        <v>0</v>
      </c>
      <c r="AK857" s="15">
        <f t="shared" si="70"/>
        <v>0</v>
      </c>
      <c r="AL857" s="343">
        <f t="shared" si="70"/>
        <v>0</v>
      </c>
    </row>
    <row r="858" spans="1:38" s="185" customFormat="1" ht="12.75" customHeight="1" x14ac:dyDescent="0.25">
      <c r="A858" s="348">
        <v>1768</v>
      </c>
      <c r="B858" s="338">
        <v>850</v>
      </c>
      <c r="C858" s="239" t="s">
        <v>1950</v>
      </c>
      <c r="D858" s="247">
        <v>0</v>
      </c>
      <c r="E858" s="138">
        <v>0</v>
      </c>
      <c r="F858" s="138">
        <v>0</v>
      </c>
      <c r="G858" s="138">
        <v>0</v>
      </c>
      <c r="H858" s="138">
        <v>0</v>
      </c>
      <c r="I858" s="138">
        <v>0</v>
      </c>
      <c r="J858" s="339">
        <v>0</v>
      </c>
      <c r="K858" s="339">
        <v>0</v>
      </c>
      <c r="L858" s="340">
        <v>0</v>
      </c>
      <c r="M858" s="340">
        <v>0</v>
      </c>
      <c r="N858" s="340">
        <v>0</v>
      </c>
      <c r="O858" s="340">
        <v>0</v>
      </c>
      <c r="P858" s="144">
        <v>0</v>
      </c>
      <c r="Q858" s="341">
        <v>0</v>
      </c>
      <c r="R858" s="342">
        <v>0</v>
      </c>
      <c r="S858" s="340">
        <v>0</v>
      </c>
      <c r="T858" s="340">
        <v>0</v>
      </c>
      <c r="U858" s="340">
        <v>0</v>
      </c>
      <c r="V858" s="340">
        <v>0</v>
      </c>
      <c r="W858" s="340">
        <v>0</v>
      </c>
      <c r="X858" s="343">
        <v>0</v>
      </c>
      <c r="Y858" s="344">
        <f t="shared" si="74"/>
        <v>0</v>
      </c>
      <c r="Z858" s="12">
        <f t="shared" si="74"/>
        <v>0</v>
      </c>
      <c r="AA858" s="12">
        <f t="shared" si="74"/>
        <v>0</v>
      </c>
      <c r="AB858" s="12">
        <f t="shared" si="73"/>
        <v>0</v>
      </c>
      <c r="AC858" s="12">
        <f t="shared" si="73"/>
        <v>0</v>
      </c>
      <c r="AD858" s="15">
        <f t="shared" si="73"/>
        <v>0</v>
      </c>
      <c r="AE858" s="12">
        <f t="shared" si="73"/>
        <v>0</v>
      </c>
      <c r="AF858" s="12">
        <f t="shared" si="72"/>
        <v>0</v>
      </c>
      <c r="AG858" s="12">
        <f t="shared" si="72"/>
        <v>0</v>
      </c>
      <c r="AH858" s="12">
        <f t="shared" si="72"/>
        <v>0</v>
      </c>
      <c r="AI858" s="12">
        <f t="shared" si="72"/>
        <v>0</v>
      </c>
      <c r="AJ858" s="12">
        <f t="shared" si="72"/>
        <v>0</v>
      </c>
      <c r="AK858" s="15">
        <f t="shared" si="70"/>
        <v>0</v>
      </c>
      <c r="AL858" s="343">
        <f t="shared" si="70"/>
        <v>0</v>
      </c>
    </row>
    <row r="859" spans="1:38" s="185" customFormat="1" ht="12.75" customHeight="1" x14ac:dyDescent="0.25">
      <c r="A859" s="348">
        <v>1757</v>
      </c>
      <c r="B859" s="338">
        <v>851</v>
      </c>
      <c r="C859" s="239" t="s">
        <v>1926</v>
      </c>
      <c r="D859" s="247">
        <v>147</v>
      </c>
      <c r="E859" s="138">
        <v>0</v>
      </c>
      <c r="F859" s="138">
        <v>0</v>
      </c>
      <c r="G859" s="138">
        <v>0</v>
      </c>
      <c r="H859" s="138">
        <v>0</v>
      </c>
      <c r="I859" s="138">
        <v>147</v>
      </c>
      <c r="J859" s="339">
        <v>0</v>
      </c>
      <c r="K859" s="339">
        <v>147</v>
      </c>
      <c r="L859" s="340">
        <v>0</v>
      </c>
      <c r="M859" s="340">
        <v>0</v>
      </c>
      <c r="N859" s="340">
        <v>0</v>
      </c>
      <c r="O859" s="340">
        <v>0</v>
      </c>
      <c r="P859" s="144">
        <v>147</v>
      </c>
      <c r="Q859" s="341">
        <v>0</v>
      </c>
      <c r="R859" s="342">
        <v>66.430000000000007</v>
      </c>
      <c r="S859" s="340">
        <v>0</v>
      </c>
      <c r="T859" s="340">
        <v>0</v>
      </c>
      <c r="U859" s="340">
        <v>0</v>
      </c>
      <c r="V859" s="340">
        <v>0</v>
      </c>
      <c r="W859" s="340">
        <v>66.430000000000007</v>
      </c>
      <c r="X859" s="343">
        <v>0</v>
      </c>
      <c r="Y859" s="344">
        <f t="shared" si="74"/>
        <v>-80.569999999999993</v>
      </c>
      <c r="Z859" s="12">
        <f t="shared" si="74"/>
        <v>0</v>
      </c>
      <c r="AA859" s="12">
        <f t="shared" si="74"/>
        <v>0</v>
      </c>
      <c r="AB859" s="12">
        <f t="shared" si="73"/>
        <v>0</v>
      </c>
      <c r="AC859" s="12">
        <f t="shared" si="73"/>
        <v>0</v>
      </c>
      <c r="AD859" s="15">
        <f t="shared" si="73"/>
        <v>-80.569999999999993</v>
      </c>
      <c r="AE859" s="12">
        <f t="shared" si="73"/>
        <v>0</v>
      </c>
      <c r="AF859" s="12">
        <f t="shared" si="72"/>
        <v>45.190476190476197</v>
      </c>
      <c r="AG859" s="12">
        <f t="shared" si="72"/>
        <v>0</v>
      </c>
      <c r="AH859" s="12">
        <f t="shared" si="72"/>
        <v>0</v>
      </c>
      <c r="AI859" s="12">
        <f t="shared" si="72"/>
        <v>0</v>
      </c>
      <c r="AJ859" s="12">
        <f t="shared" si="72"/>
        <v>0</v>
      </c>
      <c r="AK859" s="15">
        <f t="shared" si="70"/>
        <v>45.190476190476197</v>
      </c>
      <c r="AL859" s="343">
        <f t="shared" si="70"/>
        <v>0</v>
      </c>
    </row>
    <row r="860" spans="1:38" s="185" customFormat="1" ht="12.75" customHeight="1" x14ac:dyDescent="0.25">
      <c r="A860" s="348">
        <v>1767</v>
      </c>
      <c r="B860" s="338">
        <v>852</v>
      </c>
      <c r="C860" s="239" t="s">
        <v>1951</v>
      </c>
      <c r="D860" s="247">
        <v>0</v>
      </c>
      <c r="E860" s="138">
        <v>0</v>
      </c>
      <c r="F860" s="138">
        <v>0</v>
      </c>
      <c r="G860" s="138">
        <v>0</v>
      </c>
      <c r="H860" s="138">
        <v>0</v>
      </c>
      <c r="I860" s="138">
        <v>0</v>
      </c>
      <c r="J860" s="339">
        <v>0</v>
      </c>
      <c r="K860" s="339">
        <v>0</v>
      </c>
      <c r="L860" s="340">
        <v>0</v>
      </c>
      <c r="M860" s="340">
        <v>0</v>
      </c>
      <c r="N860" s="340">
        <v>0</v>
      </c>
      <c r="O860" s="340">
        <v>0</v>
      </c>
      <c r="P860" s="144">
        <v>0</v>
      </c>
      <c r="Q860" s="341">
        <v>0</v>
      </c>
      <c r="R860" s="342">
        <v>0</v>
      </c>
      <c r="S860" s="340">
        <v>0</v>
      </c>
      <c r="T860" s="340">
        <v>0</v>
      </c>
      <c r="U860" s="340">
        <v>0</v>
      </c>
      <c r="V860" s="340">
        <v>0</v>
      </c>
      <c r="W860" s="340">
        <v>0</v>
      </c>
      <c r="X860" s="343">
        <v>0</v>
      </c>
      <c r="Y860" s="344">
        <f t="shared" si="74"/>
        <v>0</v>
      </c>
      <c r="Z860" s="12">
        <f t="shared" si="74"/>
        <v>0</v>
      </c>
      <c r="AA860" s="12">
        <f t="shared" si="74"/>
        <v>0</v>
      </c>
      <c r="AB860" s="12">
        <f t="shared" si="73"/>
        <v>0</v>
      </c>
      <c r="AC860" s="12">
        <f t="shared" si="73"/>
        <v>0</v>
      </c>
      <c r="AD860" s="15">
        <f t="shared" si="73"/>
        <v>0</v>
      </c>
      <c r="AE860" s="12">
        <f t="shared" si="73"/>
        <v>0</v>
      </c>
      <c r="AF860" s="12">
        <f t="shared" si="72"/>
        <v>0</v>
      </c>
      <c r="AG860" s="12">
        <f t="shared" si="72"/>
        <v>0</v>
      </c>
      <c r="AH860" s="12">
        <f t="shared" si="72"/>
        <v>0</v>
      </c>
      <c r="AI860" s="12">
        <f t="shared" si="72"/>
        <v>0</v>
      </c>
      <c r="AJ860" s="12">
        <f t="shared" si="72"/>
        <v>0</v>
      </c>
      <c r="AK860" s="15">
        <f t="shared" si="70"/>
        <v>0</v>
      </c>
      <c r="AL860" s="343">
        <f t="shared" si="70"/>
        <v>0</v>
      </c>
    </row>
    <row r="861" spans="1:38" s="185" customFormat="1" ht="12.75" customHeight="1" x14ac:dyDescent="0.25">
      <c r="A861" s="348">
        <v>1766</v>
      </c>
      <c r="B861" s="338">
        <v>853</v>
      </c>
      <c r="C861" s="239" t="s">
        <v>1952</v>
      </c>
      <c r="D861" s="247">
        <v>0</v>
      </c>
      <c r="E861" s="138">
        <v>0</v>
      </c>
      <c r="F861" s="138">
        <v>0</v>
      </c>
      <c r="G861" s="138">
        <v>0</v>
      </c>
      <c r="H861" s="138">
        <v>0</v>
      </c>
      <c r="I861" s="138">
        <v>0</v>
      </c>
      <c r="J861" s="339">
        <v>0</v>
      </c>
      <c r="K861" s="339">
        <v>0</v>
      </c>
      <c r="L861" s="340">
        <v>0</v>
      </c>
      <c r="M861" s="340">
        <v>0</v>
      </c>
      <c r="N861" s="340">
        <v>0</v>
      </c>
      <c r="O861" s="340">
        <v>0</v>
      </c>
      <c r="P861" s="144">
        <v>0</v>
      </c>
      <c r="Q861" s="341">
        <v>0</v>
      </c>
      <c r="R861" s="342">
        <v>0</v>
      </c>
      <c r="S861" s="340">
        <v>0</v>
      </c>
      <c r="T861" s="340">
        <v>0</v>
      </c>
      <c r="U861" s="340">
        <v>0</v>
      </c>
      <c r="V861" s="340">
        <v>0</v>
      </c>
      <c r="W861" s="340">
        <v>0</v>
      </c>
      <c r="X861" s="343">
        <v>0</v>
      </c>
      <c r="Y861" s="344">
        <f t="shared" si="74"/>
        <v>0</v>
      </c>
      <c r="Z861" s="12">
        <f t="shared" si="74"/>
        <v>0</v>
      </c>
      <c r="AA861" s="12">
        <f t="shared" si="74"/>
        <v>0</v>
      </c>
      <c r="AB861" s="12">
        <f t="shared" si="73"/>
        <v>0</v>
      </c>
      <c r="AC861" s="12">
        <f t="shared" si="73"/>
        <v>0</v>
      </c>
      <c r="AD861" s="15">
        <f t="shared" si="73"/>
        <v>0</v>
      </c>
      <c r="AE861" s="12">
        <f t="shared" si="73"/>
        <v>0</v>
      </c>
      <c r="AF861" s="12">
        <f t="shared" si="72"/>
        <v>0</v>
      </c>
      <c r="AG861" s="12">
        <f t="shared" si="72"/>
        <v>0</v>
      </c>
      <c r="AH861" s="12">
        <f t="shared" si="72"/>
        <v>0</v>
      </c>
      <c r="AI861" s="12">
        <f t="shared" si="72"/>
        <v>0</v>
      </c>
      <c r="AJ861" s="12">
        <f t="shared" si="72"/>
        <v>0</v>
      </c>
      <c r="AK861" s="15">
        <f t="shared" si="70"/>
        <v>0</v>
      </c>
      <c r="AL861" s="343">
        <f t="shared" si="70"/>
        <v>0</v>
      </c>
    </row>
    <row r="862" spans="1:38" s="185" customFormat="1" ht="12.75" customHeight="1" x14ac:dyDescent="0.25">
      <c r="A862" s="348">
        <v>1769</v>
      </c>
      <c r="B862" s="338">
        <v>854</v>
      </c>
      <c r="C862" s="239" t="s">
        <v>1953</v>
      </c>
      <c r="D862" s="247">
        <v>0</v>
      </c>
      <c r="E862" s="138">
        <v>0</v>
      </c>
      <c r="F862" s="138">
        <v>0</v>
      </c>
      <c r="G862" s="138">
        <v>0</v>
      </c>
      <c r="H862" s="138">
        <v>0</v>
      </c>
      <c r="I862" s="138">
        <v>0</v>
      </c>
      <c r="J862" s="339">
        <v>0</v>
      </c>
      <c r="K862" s="339">
        <v>0</v>
      </c>
      <c r="L862" s="340">
        <v>0</v>
      </c>
      <c r="M862" s="340">
        <v>0</v>
      </c>
      <c r="N862" s="340">
        <v>0</v>
      </c>
      <c r="O862" s="340">
        <v>0</v>
      </c>
      <c r="P862" s="144">
        <v>0</v>
      </c>
      <c r="Q862" s="341">
        <v>0</v>
      </c>
      <c r="R862" s="342">
        <v>0</v>
      </c>
      <c r="S862" s="340">
        <v>0</v>
      </c>
      <c r="T862" s="340">
        <v>0</v>
      </c>
      <c r="U862" s="340">
        <v>0</v>
      </c>
      <c r="V862" s="340">
        <v>0</v>
      </c>
      <c r="W862" s="340">
        <v>0</v>
      </c>
      <c r="X862" s="343">
        <v>0</v>
      </c>
      <c r="Y862" s="344">
        <f t="shared" si="74"/>
        <v>0</v>
      </c>
      <c r="Z862" s="12">
        <f t="shared" si="74"/>
        <v>0</v>
      </c>
      <c r="AA862" s="12">
        <f t="shared" si="74"/>
        <v>0</v>
      </c>
      <c r="AB862" s="12">
        <f t="shared" si="73"/>
        <v>0</v>
      </c>
      <c r="AC862" s="12">
        <f t="shared" si="73"/>
        <v>0</v>
      </c>
      <c r="AD862" s="15">
        <f t="shared" si="73"/>
        <v>0</v>
      </c>
      <c r="AE862" s="12">
        <f t="shared" si="73"/>
        <v>0</v>
      </c>
      <c r="AF862" s="12">
        <f t="shared" si="72"/>
        <v>0</v>
      </c>
      <c r="AG862" s="12">
        <f t="shared" si="72"/>
        <v>0</v>
      </c>
      <c r="AH862" s="12">
        <f t="shared" si="72"/>
        <v>0</v>
      </c>
      <c r="AI862" s="12">
        <f t="shared" si="72"/>
        <v>0</v>
      </c>
      <c r="AJ862" s="12">
        <f t="shared" si="72"/>
        <v>0</v>
      </c>
      <c r="AK862" s="15">
        <f t="shared" si="70"/>
        <v>0</v>
      </c>
      <c r="AL862" s="343">
        <f t="shared" si="70"/>
        <v>0</v>
      </c>
    </row>
    <row r="863" spans="1:38" s="185" customFormat="1" ht="12.75" customHeight="1" x14ac:dyDescent="0.25">
      <c r="A863" s="348">
        <v>1770</v>
      </c>
      <c r="B863" s="338">
        <v>855</v>
      </c>
      <c r="C863" s="239" t="s">
        <v>1954</v>
      </c>
      <c r="D863" s="247">
        <v>0</v>
      </c>
      <c r="E863" s="138">
        <v>0</v>
      </c>
      <c r="F863" s="138">
        <v>0</v>
      </c>
      <c r="G863" s="138">
        <v>0</v>
      </c>
      <c r="H863" s="138">
        <v>0</v>
      </c>
      <c r="I863" s="138">
        <v>0</v>
      </c>
      <c r="J863" s="339">
        <v>0</v>
      </c>
      <c r="K863" s="339">
        <v>0</v>
      </c>
      <c r="L863" s="340">
        <v>0</v>
      </c>
      <c r="M863" s="340">
        <v>0</v>
      </c>
      <c r="N863" s="340">
        <v>0</v>
      </c>
      <c r="O863" s="340">
        <v>0</v>
      </c>
      <c r="P863" s="144">
        <v>0</v>
      </c>
      <c r="Q863" s="341">
        <v>0</v>
      </c>
      <c r="R863" s="342">
        <v>0</v>
      </c>
      <c r="S863" s="340">
        <v>0</v>
      </c>
      <c r="T863" s="340">
        <v>0</v>
      </c>
      <c r="U863" s="340">
        <v>0</v>
      </c>
      <c r="V863" s="340">
        <v>0</v>
      </c>
      <c r="W863" s="340">
        <v>0</v>
      </c>
      <c r="X863" s="343">
        <v>0</v>
      </c>
      <c r="Y863" s="344">
        <f t="shared" si="74"/>
        <v>0</v>
      </c>
      <c r="Z863" s="12">
        <f t="shared" si="74"/>
        <v>0</v>
      </c>
      <c r="AA863" s="12">
        <f t="shared" si="74"/>
        <v>0</v>
      </c>
      <c r="AB863" s="12">
        <f t="shared" si="73"/>
        <v>0</v>
      </c>
      <c r="AC863" s="12">
        <f t="shared" si="73"/>
        <v>0</v>
      </c>
      <c r="AD863" s="15">
        <f t="shared" si="73"/>
        <v>0</v>
      </c>
      <c r="AE863" s="12">
        <f t="shared" si="73"/>
        <v>0</v>
      </c>
      <c r="AF863" s="12">
        <f t="shared" si="72"/>
        <v>0</v>
      </c>
      <c r="AG863" s="12">
        <f t="shared" si="72"/>
        <v>0</v>
      </c>
      <c r="AH863" s="12">
        <f t="shared" si="72"/>
        <v>0</v>
      </c>
      <c r="AI863" s="12">
        <f t="shared" si="72"/>
        <v>0</v>
      </c>
      <c r="AJ863" s="12">
        <f t="shared" si="72"/>
        <v>0</v>
      </c>
      <c r="AK863" s="15">
        <f t="shared" si="72"/>
        <v>0</v>
      </c>
      <c r="AL863" s="343">
        <f t="shared" si="72"/>
        <v>0</v>
      </c>
    </row>
    <row r="864" spans="1:38" s="185" customFormat="1" ht="12.75" customHeight="1" x14ac:dyDescent="0.25">
      <c r="A864" s="348">
        <v>1773</v>
      </c>
      <c r="B864" s="338">
        <v>856</v>
      </c>
      <c r="C864" s="239" t="s">
        <v>1955</v>
      </c>
      <c r="D864" s="247">
        <v>0</v>
      </c>
      <c r="E864" s="138">
        <v>0</v>
      </c>
      <c r="F864" s="138">
        <v>0</v>
      </c>
      <c r="G864" s="138">
        <v>0</v>
      </c>
      <c r="H864" s="138">
        <v>0</v>
      </c>
      <c r="I864" s="138">
        <v>0</v>
      </c>
      <c r="J864" s="339">
        <v>0</v>
      </c>
      <c r="K864" s="339">
        <v>0</v>
      </c>
      <c r="L864" s="340">
        <v>0</v>
      </c>
      <c r="M864" s="340">
        <v>0</v>
      </c>
      <c r="N864" s="340">
        <v>0</v>
      </c>
      <c r="O864" s="340">
        <v>0</v>
      </c>
      <c r="P864" s="144">
        <v>0</v>
      </c>
      <c r="Q864" s="341">
        <v>0</v>
      </c>
      <c r="R864" s="342">
        <v>0</v>
      </c>
      <c r="S864" s="340">
        <v>0</v>
      </c>
      <c r="T864" s="340">
        <v>0</v>
      </c>
      <c r="U864" s="340">
        <v>0</v>
      </c>
      <c r="V864" s="340">
        <v>0</v>
      </c>
      <c r="W864" s="340">
        <v>0</v>
      </c>
      <c r="X864" s="343">
        <v>0</v>
      </c>
      <c r="Y864" s="344">
        <f t="shared" si="74"/>
        <v>0</v>
      </c>
      <c r="Z864" s="12">
        <f t="shared" si="74"/>
        <v>0</v>
      </c>
      <c r="AA864" s="12">
        <f t="shared" si="74"/>
        <v>0</v>
      </c>
      <c r="AB864" s="12">
        <f t="shared" si="73"/>
        <v>0</v>
      </c>
      <c r="AC864" s="12">
        <f t="shared" si="73"/>
        <v>0</v>
      </c>
      <c r="AD864" s="15">
        <f t="shared" si="73"/>
        <v>0</v>
      </c>
      <c r="AE864" s="12">
        <f t="shared" si="73"/>
        <v>0</v>
      </c>
      <c r="AF864" s="12">
        <f t="shared" si="72"/>
        <v>0</v>
      </c>
      <c r="AG864" s="12">
        <f t="shared" si="72"/>
        <v>0</v>
      </c>
      <c r="AH864" s="12">
        <f t="shared" si="72"/>
        <v>0</v>
      </c>
      <c r="AI864" s="12">
        <f t="shared" si="72"/>
        <v>0</v>
      </c>
      <c r="AJ864" s="12">
        <f t="shared" si="72"/>
        <v>0</v>
      </c>
      <c r="AK864" s="15">
        <f t="shared" si="72"/>
        <v>0</v>
      </c>
      <c r="AL864" s="343">
        <f t="shared" si="72"/>
        <v>0</v>
      </c>
    </row>
    <row r="865" spans="1:38" s="185" customFormat="1" ht="12.75" customHeight="1" x14ac:dyDescent="0.25">
      <c r="A865" s="348">
        <v>1771</v>
      </c>
      <c r="B865" s="338">
        <v>857</v>
      </c>
      <c r="C865" s="239" t="s">
        <v>1956</v>
      </c>
      <c r="D865" s="247">
        <v>0</v>
      </c>
      <c r="E865" s="138">
        <v>0</v>
      </c>
      <c r="F865" s="138">
        <v>0</v>
      </c>
      <c r="G865" s="138">
        <v>0</v>
      </c>
      <c r="H865" s="138">
        <v>0</v>
      </c>
      <c r="I865" s="138">
        <v>0</v>
      </c>
      <c r="J865" s="339">
        <v>0</v>
      </c>
      <c r="K865" s="339">
        <v>0</v>
      </c>
      <c r="L865" s="340">
        <v>0</v>
      </c>
      <c r="M865" s="340">
        <v>0</v>
      </c>
      <c r="N865" s="340">
        <v>0</v>
      </c>
      <c r="O865" s="340">
        <v>0</v>
      </c>
      <c r="P865" s="144">
        <v>0</v>
      </c>
      <c r="Q865" s="341">
        <v>0</v>
      </c>
      <c r="R865" s="342">
        <v>0</v>
      </c>
      <c r="S865" s="340">
        <v>0</v>
      </c>
      <c r="T865" s="340">
        <v>0</v>
      </c>
      <c r="U865" s="340">
        <v>0</v>
      </c>
      <c r="V865" s="340">
        <v>0</v>
      </c>
      <c r="W865" s="340">
        <v>0</v>
      </c>
      <c r="X865" s="343">
        <v>0</v>
      </c>
      <c r="Y865" s="344">
        <f t="shared" si="74"/>
        <v>0</v>
      </c>
      <c r="Z865" s="12">
        <f t="shared" si="74"/>
        <v>0</v>
      </c>
      <c r="AA865" s="12">
        <f t="shared" si="74"/>
        <v>0</v>
      </c>
      <c r="AB865" s="12">
        <f t="shared" si="73"/>
        <v>0</v>
      </c>
      <c r="AC865" s="12">
        <f t="shared" si="73"/>
        <v>0</v>
      </c>
      <c r="AD865" s="15">
        <f t="shared" si="73"/>
        <v>0</v>
      </c>
      <c r="AE865" s="12">
        <f t="shared" si="73"/>
        <v>0</v>
      </c>
      <c r="AF865" s="12">
        <f t="shared" si="72"/>
        <v>0</v>
      </c>
      <c r="AG865" s="12">
        <f t="shared" si="72"/>
        <v>0</v>
      </c>
      <c r="AH865" s="12">
        <f t="shared" si="72"/>
        <v>0</v>
      </c>
      <c r="AI865" s="12">
        <f t="shared" si="72"/>
        <v>0</v>
      </c>
      <c r="AJ865" s="12">
        <f t="shared" si="72"/>
        <v>0</v>
      </c>
      <c r="AK865" s="15">
        <f t="shared" si="72"/>
        <v>0</v>
      </c>
      <c r="AL865" s="343">
        <f t="shared" si="72"/>
        <v>0</v>
      </c>
    </row>
    <row r="866" spans="1:38" s="185" customFormat="1" ht="12.75" customHeight="1" x14ac:dyDescent="0.25">
      <c r="A866" s="348">
        <v>1772</v>
      </c>
      <c r="B866" s="338">
        <v>858</v>
      </c>
      <c r="C866" s="239" t="s">
        <v>1957</v>
      </c>
      <c r="D866" s="247">
        <v>0</v>
      </c>
      <c r="E866" s="138">
        <v>0</v>
      </c>
      <c r="F866" s="138">
        <v>0</v>
      </c>
      <c r="G866" s="138">
        <v>0</v>
      </c>
      <c r="H866" s="138">
        <v>0</v>
      </c>
      <c r="I866" s="138">
        <v>0</v>
      </c>
      <c r="J866" s="339">
        <v>0</v>
      </c>
      <c r="K866" s="339">
        <v>0</v>
      </c>
      <c r="L866" s="340">
        <v>0</v>
      </c>
      <c r="M866" s="340">
        <v>0</v>
      </c>
      <c r="N866" s="340">
        <v>0</v>
      </c>
      <c r="O866" s="340">
        <v>0</v>
      </c>
      <c r="P866" s="144">
        <v>0</v>
      </c>
      <c r="Q866" s="341">
        <v>0</v>
      </c>
      <c r="R866" s="342">
        <v>0</v>
      </c>
      <c r="S866" s="340">
        <v>0</v>
      </c>
      <c r="T866" s="340">
        <v>0</v>
      </c>
      <c r="U866" s="340">
        <v>0</v>
      </c>
      <c r="V866" s="340">
        <v>0</v>
      </c>
      <c r="W866" s="340">
        <v>0</v>
      </c>
      <c r="X866" s="343">
        <v>0</v>
      </c>
      <c r="Y866" s="344">
        <f t="shared" si="74"/>
        <v>0</v>
      </c>
      <c r="Z866" s="12">
        <f t="shared" si="74"/>
        <v>0</v>
      </c>
      <c r="AA866" s="12">
        <f t="shared" si="74"/>
        <v>0</v>
      </c>
      <c r="AB866" s="12">
        <f t="shared" si="73"/>
        <v>0</v>
      </c>
      <c r="AC866" s="12">
        <f t="shared" si="73"/>
        <v>0</v>
      </c>
      <c r="AD866" s="15">
        <f t="shared" si="73"/>
        <v>0</v>
      </c>
      <c r="AE866" s="12">
        <f t="shared" si="73"/>
        <v>0</v>
      </c>
      <c r="AF866" s="12">
        <f t="shared" si="72"/>
        <v>0</v>
      </c>
      <c r="AG866" s="12">
        <f t="shared" si="72"/>
        <v>0</v>
      </c>
      <c r="AH866" s="12">
        <f t="shared" si="72"/>
        <v>0</v>
      </c>
      <c r="AI866" s="12">
        <f t="shared" si="72"/>
        <v>0</v>
      </c>
      <c r="AJ866" s="12">
        <f t="shared" si="72"/>
        <v>0</v>
      </c>
      <c r="AK866" s="15">
        <f t="shared" si="72"/>
        <v>0</v>
      </c>
      <c r="AL866" s="343">
        <f t="shared" si="72"/>
        <v>0</v>
      </c>
    </row>
    <row r="867" spans="1:38" s="185" customFormat="1" ht="12.75" customHeight="1" x14ac:dyDescent="0.25">
      <c r="A867" s="348">
        <v>1774</v>
      </c>
      <c r="B867" s="338">
        <v>859</v>
      </c>
      <c r="C867" s="239" t="s">
        <v>1958</v>
      </c>
      <c r="D867" s="247">
        <v>0</v>
      </c>
      <c r="E867" s="138">
        <v>0</v>
      </c>
      <c r="F867" s="138">
        <v>0</v>
      </c>
      <c r="G867" s="138">
        <v>0</v>
      </c>
      <c r="H867" s="138">
        <v>0</v>
      </c>
      <c r="I867" s="138">
        <v>0</v>
      </c>
      <c r="J867" s="339">
        <v>0</v>
      </c>
      <c r="K867" s="339">
        <v>0</v>
      </c>
      <c r="L867" s="340">
        <v>0</v>
      </c>
      <c r="M867" s="340">
        <v>0</v>
      </c>
      <c r="N867" s="340">
        <v>0</v>
      </c>
      <c r="O867" s="340">
        <v>0</v>
      </c>
      <c r="P867" s="144">
        <v>0</v>
      </c>
      <c r="Q867" s="341">
        <v>0</v>
      </c>
      <c r="R867" s="342">
        <v>0</v>
      </c>
      <c r="S867" s="340">
        <v>0</v>
      </c>
      <c r="T867" s="340">
        <v>0</v>
      </c>
      <c r="U867" s="340">
        <v>0</v>
      </c>
      <c r="V867" s="340">
        <v>0</v>
      </c>
      <c r="W867" s="340">
        <v>0</v>
      </c>
      <c r="X867" s="343">
        <v>0</v>
      </c>
      <c r="Y867" s="344">
        <f t="shared" si="74"/>
        <v>0</v>
      </c>
      <c r="Z867" s="12">
        <f t="shared" si="74"/>
        <v>0</v>
      </c>
      <c r="AA867" s="12">
        <f t="shared" si="74"/>
        <v>0</v>
      </c>
      <c r="AB867" s="12">
        <f t="shared" si="73"/>
        <v>0</v>
      </c>
      <c r="AC867" s="12">
        <f t="shared" si="73"/>
        <v>0</v>
      </c>
      <c r="AD867" s="15">
        <f t="shared" si="73"/>
        <v>0</v>
      </c>
      <c r="AE867" s="12">
        <f t="shared" si="73"/>
        <v>0</v>
      </c>
      <c r="AF867" s="12">
        <f t="shared" si="72"/>
        <v>0</v>
      </c>
      <c r="AG867" s="12">
        <f t="shared" si="72"/>
        <v>0</v>
      </c>
      <c r="AH867" s="12">
        <f t="shared" si="72"/>
        <v>0</v>
      </c>
      <c r="AI867" s="12">
        <f t="shared" si="72"/>
        <v>0</v>
      </c>
      <c r="AJ867" s="12">
        <f t="shared" si="72"/>
        <v>0</v>
      </c>
      <c r="AK867" s="15">
        <f t="shared" si="72"/>
        <v>0</v>
      </c>
      <c r="AL867" s="343">
        <f t="shared" si="72"/>
        <v>0</v>
      </c>
    </row>
    <row r="868" spans="1:38" s="185" customFormat="1" ht="12.75" customHeight="1" x14ac:dyDescent="0.25">
      <c r="A868" s="348">
        <v>1775</v>
      </c>
      <c r="B868" s="338">
        <v>860</v>
      </c>
      <c r="C868" s="239" t="s">
        <v>1959</v>
      </c>
      <c r="D868" s="247">
        <v>0</v>
      </c>
      <c r="E868" s="138">
        <v>0</v>
      </c>
      <c r="F868" s="138">
        <v>0</v>
      </c>
      <c r="G868" s="138">
        <v>0</v>
      </c>
      <c r="H868" s="138">
        <v>0</v>
      </c>
      <c r="I868" s="138">
        <v>0</v>
      </c>
      <c r="J868" s="339">
        <v>0</v>
      </c>
      <c r="K868" s="339">
        <v>0</v>
      </c>
      <c r="L868" s="340">
        <v>0</v>
      </c>
      <c r="M868" s="340">
        <v>0</v>
      </c>
      <c r="N868" s="340">
        <v>0</v>
      </c>
      <c r="O868" s="340">
        <v>0</v>
      </c>
      <c r="P868" s="144">
        <v>0</v>
      </c>
      <c r="Q868" s="341">
        <v>0</v>
      </c>
      <c r="R868" s="342">
        <v>0</v>
      </c>
      <c r="S868" s="340">
        <v>0</v>
      </c>
      <c r="T868" s="340">
        <v>0</v>
      </c>
      <c r="U868" s="340">
        <v>0</v>
      </c>
      <c r="V868" s="340">
        <v>0</v>
      </c>
      <c r="W868" s="340">
        <v>0</v>
      </c>
      <c r="X868" s="343">
        <v>0</v>
      </c>
      <c r="Y868" s="344">
        <f t="shared" si="74"/>
        <v>0</v>
      </c>
      <c r="Z868" s="12">
        <f t="shared" si="74"/>
        <v>0</v>
      </c>
      <c r="AA868" s="12">
        <f t="shared" si="74"/>
        <v>0</v>
      </c>
      <c r="AB868" s="12">
        <f t="shared" si="73"/>
        <v>0</v>
      </c>
      <c r="AC868" s="12">
        <f t="shared" si="73"/>
        <v>0</v>
      </c>
      <c r="AD868" s="15">
        <f t="shared" si="73"/>
        <v>0</v>
      </c>
      <c r="AE868" s="12">
        <f t="shared" si="73"/>
        <v>0</v>
      </c>
      <c r="AF868" s="12">
        <f t="shared" si="72"/>
        <v>0</v>
      </c>
      <c r="AG868" s="12">
        <f t="shared" si="72"/>
        <v>0</v>
      </c>
      <c r="AH868" s="12">
        <f t="shared" si="72"/>
        <v>0</v>
      </c>
      <c r="AI868" s="12">
        <f t="shared" si="72"/>
        <v>0</v>
      </c>
      <c r="AJ868" s="12">
        <f t="shared" si="72"/>
        <v>0</v>
      </c>
      <c r="AK868" s="15">
        <f t="shared" si="72"/>
        <v>0</v>
      </c>
      <c r="AL868" s="343">
        <f t="shared" si="72"/>
        <v>0</v>
      </c>
    </row>
    <row r="869" spans="1:38" s="185" customFormat="1" ht="12.75" customHeight="1" x14ac:dyDescent="0.25">
      <c r="A869" s="348">
        <v>1776</v>
      </c>
      <c r="B869" s="338">
        <v>861</v>
      </c>
      <c r="C869" s="239" t="s">
        <v>1960</v>
      </c>
      <c r="D869" s="247">
        <v>0</v>
      </c>
      <c r="E869" s="138">
        <v>0</v>
      </c>
      <c r="F869" s="138">
        <v>0</v>
      </c>
      <c r="G869" s="138">
        <v>0</v>
      </c>
      <c r="H869" s="138">
        <v>0</v>
      </c>
      <c r="I869" s="138">
        <v>0</v>
      </c>
      <c r="J869" s="339">
        <v>0</v>
      </c>
      <c r="K869" s="339">
        <v>0</v>
      </c>
      <c r="L869" s="340">
        <v>0</v>
      </c>
      <c r="M869" s="340">
        <v>0</v>
      </c>
      <c r="N869" s="340">
        <v>0</v>
      </c>
      <c r="O869" s="340">
        <v>0</v>
      </c>
      <c r="P869" s="144">
        <v>0</v>
      </c>
      <c r="Q869" s="341">
        <v>0</v>
      </c>
      <c r="R869" s="342">
        <v>0</v>
      </c>
      <c r="S869" s="340">
        <v>0</v>
      </c>
      <c r="T869" s="340">
        <v>0</v>
      </c>
      <c r="U869" s="340">
        <v>0</v>
      </c>
      <c r="V869" s="340">
        <v>0</v>
      </c>
      <c r="W869" s="340">
        <v>0</v>
      </c>
      <c r="X869" s="343">
        <v>0</v>
      </c>
      <c r="Y869" s="344">
        <f t="shared" si="74"/>
        <v>0</v>
      </c>
      <c r="Z869" s="12">
        <f t="shared" si="74"/>
        <v>0</v>
      </c>
      <c r="AA869" s="12">
        <f t="shared" si="74"/>
        <v>0</v>
      </c>
      <c r="AB869" s="12">
        <f t="shared" si="73"/>
        <v>0</v>
      </c>
      <c r="AC869" s="12">
        <f t="shared" si="73"/>
        <v>0</v>
      </c>
      <c r="AD869" s="15">
        <f t="shared" si="73"/>
        <v>0</v>
      </c>
      <c r="AE869" s="12">
        <f t="shared" si="73"/>
        <v>0</v>
      </c>
      <c r="AF869" s="12">
        <f t="shared" si="72"/>
        <v>0</v>
      </c>
      <c r="AG869" s="12">
        <f t="shared" si="72"/>
        <v>0</v>
      </c>
      <c r="AH869" s="12">
        <f t="shared" si="72"/>
        <v>0</v>
      </c>
      <c r="AI869" s="12">
        <f t="shared" si="72"/>
        <v>0</v>
      </c>
      <c r="AJ869" s="12">
        <f t="shared" si="72"/>
        <v>0</v>
      </c>
      <c r="AK869" s="15">
        <f t="shared" si="72"/>
        <v>0</v>
      </c>
      <c r="AL869" s="343">
        <f t="shared" si="72"/>
        <v>0</v>
      </c>
    </row>
    <row r="870" spans="1:38" s="185" customFormat="1" ht="12.75" customHeight="1" x14ac:dyDescent="0.25">
      <c r="A870" s="337"/>
      <c r="B870" s="338">
        <v>862</v>
      </c>
      <c r="C870" s="239"/>
      <c r="D870" s="240"/>
      <c r="E870" s="138"/>
      <c r="F870" s="138"/>
      <c r="G870" s="138"/>
      <c r="H870" s="138"/>
      <c r="I870" s="138"/>
      <c r="J870" s="339"/>
      <c r="K870" s="339">
        <v>0</v>
      </c>
      <c r="L870" s="340"/>
      <c r="M870" s="340"/>
      <c r="N870" s="340"/>
      <c r="O870" s="340"/>
      <c r="P870" s="144">
        <v>0</v>
      </c>
      <c r="Q870" s="341"/>
      <c r="R870" s="342">
        <v>0</v>
      </c>
      <c r="S870" s="340"/>
      <c r="T870" s="340"/>
      <c r="U870" s="340"/>
      <c r="V870" s="340"/>
      <c r="W870" s="340">
        <v>0</v>
      </c>
      <c r="X870" s="343"/>
      <c r="Y870" s="344">
        <f t="shared" si="74"/>
        <v>0</v>
      </c>
      <c r="Z870" s="12"/>
      <c r="AA870" s="12"/>
      <c r="AB870" s="12"/>
      <c r="AC870" s="12"/>
      <c r="AD870" s="15">
        <f t="shared" si="73"/>
        <v>0</v>
      </c>
      <c r="AE870" s="12"/>
      <c r="AF870" s="12"/>
      <c r="AG870" s="12"/>
      <c r="AH870" s="12"/>
      <c r="AI870" s="12"/>
      <c r="AJ870" s="12"/>
      <c r="AK870" s="15">
        <f t="shared" ref="AK870:AL933" si="75">IF(P870=0,0,W870/P870*100)</f>
        <v>0</v>
      </c>
      <c r="AL870" s="343"/>
    </row>
    <row r="871" spans="1:38" s="185" customFormat="1" ht="12.75" customHeight="1" x14ac:dyDescent="0.25">
      <c r="A871" s="337"/>
      <c r="B871" s="338">
        <v>863</v>
      </c>
      <c r="C871" s="246" t="s">
        <v>1961</v>
      </c>
      <c r="D871" s="247">
        <v>6190.7999999999993</v>
      </c>
      <c r="E871" s="144">
        <v>2135.1999999999998</v>
      </c>
      <c r="F871" s="144">
        <v>2051.1999999999998</v>
      </c>
      <c r="G871" s="144">
        <v>0</v>
      </c>
      <c r="H871" s="144">
        <v>1337</v>
      </c>
      <c r="I871" s="144">
        <v>146.9</v>
      </c>
      <c r="J871" s="345">
        <v>520.5</v>
      </c>
      <c r="K871" s="345">
        <v>6190.7999999999993</v>
      </c>
      <c r="L871" s="144">
        <v>2135.1999999999998</v>
      </c>
      <c r="M871" s="144">
        <v>2051.1999999999998</v>
      </c>
      <c r="N871" s="144">
        <v>0</v>
      </c>
      <c r="O871" s="144">
        <v>1337</v>
      </c>
      <c r="P871" s="144">
        <v>146.9</v>
      </c>
      <c r="Q871" s="248">
        <v>520.5</v>
      </c>
      <c r="R871" s="342">
        <v>4861.6633999999995</v>
      </c>
      <c r="S871" s="144">
        <v>1889.8340000000001</v>
      </c>
      <c r="T871" s="144">
        <v>1576.508</v>
      </c>
      <c r="U871" s="144">
        <v>0</v>
      </c>
      <c r="V871" s="144">
        <v>975.80439999999999</v>
      </c>
      <c r="W871" s="144">
        <v>0</v>
      </c>
      <c r="X871" s="248">
        <v>419.517</v>
      </c>
      <c r="Y871" s="344">
        <f t="shared" si="74"/>
        <v>-1329.1365999999998</v>
      </c>
      <c r="Z871" s="15">
        <f t="shared" si="74"/>
        <v>-245.36599999999976</v>
      </c>
      <c r="AA871" s="15">
        <f t="shared" si="74"/>
        <v>-474.69199999999978</v>
      </c>
      <c r="AB871" s="15">
        <f t="shared" si="74"/>
        <v>0</v>
      </c>
      <c r="AC871" s="15">
        <f t="shared" si="74"/>
        <v>-361.19560000000001</v>
      </c>
      <c r="AD871" s="15">
        <f t="shared" si="73"/>
        <v>-146.9</v>
      </c>
      <c r="AE871" s="15">
        <f t="shared" si="73"/>
        <v>-100.983</v>
      </c>
      <c r="AF871" s="15">
        <f t="shared" ref="AF871:AJ901" si="76">IF(K871=0,0,R871/K871*100)</f>
        <v>78.530454868514568</v>
      </c>
      <c r="AG871" s="15">
        <f t="shared" si="76"/>
        <v>88.508523791682293</v>
      </c>
      <c r="AH871" s="15">
        <f t="shared" si="76"/>
        <v>76.857839313572555</v>
      </c>
      <c r="AI871" s="15">
        <f t="shared" si="76"/>
        <v>0</v>
      </c>
      <c r="AJ871" s="15">
        <f t="shared" si="76"/>
        <v>72.984622288706063</v>
      </c>
      <c r="AK871" s="15">
        <f t="shared" si="75"/>
        <v>0</v>
      </c>
      <c r="AL871" s="346">
        <f t="shared" si="75"/>
        <v>80.598847262247844</v>
      </c>
    </row>
    <row r="872" spans="1:38" s="347" customFormat="1" ht="12.75" customHeight="1" x14ac:dyDescent="0.2">
      <c r="A872" s="337"/>
      <c r="B872" s="338">
        <v>864</v>
      </c>
      <c r="C872" s="246" t="s">
        <v>1265</v>
      </c>
      <c r="D872" s="247">
        <v>6043.9</v>
      </c>
      <c r="E872" s="144">
        <v>2135.1999999999998</v>
      </c>
      <c r="F872" s="144">
        <v>2051.1999999999998</v>
      </c>
      <c r="G872" s="144">
        <v>0</v>
      </c>
      <c r="H872" s="144">
        <v>1337</v>
      </c>
      <c r="I872" s="144">
        <v>0</v>
      </c>
      <c r="J872" s="345">
        <v>520.5</v>
      </c>
      <c r="K872" s="345">
        <v>6043.9</v>
      </c>
      <c r="L872" s="144">
        <v>2135.1999999999998</v>
      </c>
      <c r="M872" s="144">
        <v>2051.1999999999998</v>
      </c>
      <c r="N872" s="144">
        <v>0</v>
      </c>
      <c r="O872" s="144">
        <v>1337</v>
      </c>
      <c r="P872" s="144">
        <v>0</v>
      </c>
      <c r="Q872" s="248">
        <v>520.5</v>
      </c>
      <c r="R872" s="342">
        <v>4861.6633999999995</v>
      </c>
      <c r="S872" s="144">
        <v>1889.8340000000001</v>
      </c>
      <c r="T872" s="144">
        <v>1576.508</v>
      </c>
      <c r="U872" s="144">
        <v>0</v>
      </c>
      <c r="V872" s="144">
        <v>975.80439999999999</v>
      </c>
      <c r="W872" s="144">
        <v>0</v>
      </c>
      <c r="X872" s="248">
        <v>419.517</v>
      </c>
      <c r="Y872" s="344">
        <f t="shared" si="74"/>
        <v>-1182.2366000000002</v>
      </c>
      <c r="Z872" s="15">
        <f t="shared" si="74"/>
        <v>-245.36599999999976</v>
      </c>
      <c r="AA872" s="15">
        <f t="shared" si="74"/>
        <v>-474.69199999999978</v>
      </c>
      <c r="AB872" s="15">
        <f t="shared" si="74"/>
        <v>0</v>
      </c>
      <c r="AC872" s="15">
        <f t="shared" si="74"/>
        <v>-361.19560000000001</v>
      </c>
      <c r="AD872" s="15">
        <f t="shared" si="74"/>
        <v>0</v>
      </c>
      <c r="AE872" s="15">
        <f t="shared" si="74"/>
        <v>-100.983</v>
      </c>
      <c r="AF872" s="15">
        <f t="shared" si="76"/>
        <v>80.439176690547484</v>
      </c>
      <c r="AG872" s="15">
        <f t="shared" si="76"/>
        <v>88.508523791682293</v>
      </c>
      <c r="AH872" s="15">
        <f t="shared" si="76"/>
        <v>76.857839313572555</v>
      </c>
      <c r="AI872" s="15">
        <f t="shared" si="76"/>
        <v>0</v>
      </c>
      <c r="AJ872" s="15">
        <f t="shared" si="76"/>
        <v>72.984622288706063</v>
      </c>
      <c r="AK872" s="15">
        <f t="shared" si="75"/>
        <v>0</v>
      </c>
      <c r="AL872" s="346">
        <f t="shared" si="75"/>
        <v>80.598847262247844</v>
      </c>
    </row>
    <row r="873" spans="1:38" s="347" customFormat="1" ht="12.75" customHeight="1" x14ac:dyDescent="0.2">
      <c r="A873" s="337"/>
      <c r="B873" s="338">
        <v>865</v>
      </c>
      <c r="C873" s="246" t="s">
        <v>1266</v>
      </c>
      <c r="D873" s="247">
        <v>146.9</v>
      </c>
      <c r="E873" s="144">
        <v>0</v>
      </c>
      <c r="F873" s="144">
        <v>0</v>
      </c>
      <c r="G873" s="144">
        <v>0</v>
      </c>
      <c r="H873" s="144">
        <v>0</v>
      </c>
      <c r="I873" s="144">
        <v>146.9</v>
      </c>
      <c r="J873" s="345">
        <v>0</v>
      </c>
      <c r="K873" s="345">
        <v>146.9</v>
      </c>
      <c r="L873" s="144">
        <v>0</v>
      </c>
      <c r="M873" s="144">
        <v>0</v>
      </c>
      <c r="N873" s="144">
        <v>0</v>
      </c>
      <c r="O873" s="144">
        <v>0</v>
      </c>
      <c r="P873" s="144">
        <v>146.9</v>
      </c>
      <c r="Q873" s="248">
        <v>0</v>
      </c>
      <c r="R873" s="342">
        <v>0</v>
      </c>
      <c r="S873" s="144">
        <v>0</v>
      </c>
      <c r="T873" s="144">
        <v>0</v>
      </c>
      <c r="U873" s="144">
        <v>0</v>
      </c>
      <c r="V873" s="144">
        <v>0</v>
      </c>
      <c r="W873" s="144">
        <v>0</v>
      </c>
      <c r="X873" s="248">
        <v>0</v>
      </c>
      <c r="Y873" s="344">
        <f t="shared" si="74"/>
        <v>-146.9</v>
      </c>
      <c r="Z873" s="15">
        <f t="shared" si="74"/>
        <v>0</v>
      </c>
      <c r="AA873" s="15">
        <f t="shared" si="74"/>
        <v>0</v>
      </c>
      <c r="AB873" s="15">
        <f t="shared" si="74"/>
        <v>0</v>
      </c>
      <c r="AC873" s="15">
        <f t="shared" si="74"/>
        <v>0</v>
      </c>
      <c r="AD873" s="15">
        <f t="shared" si="74"/>
        <v>-146.9</v>
      </c>
      <c r="AE873" s="15">
        <f t="shared" si="74"/>
        <v>0</v>
      </c>
      <c r="AF873" s="15">
        <f t="shared" si="76"/>
        <v>0</v>
      </c>
      <c r="AG873" s="15">
        <f t="shared" si="76"/>
        <v>0</v>
      </c>
      <c r="AH873" s="15">
        <f t="shared" si="76"/>
        <v>0</v>
      </c>
      <c r="AI873" s="15">
        <f t="shared" si="76"/>
        <v>0</v>
      </c>
      <c r="AJ873" s="15">
        <f t="shared" si="76"/>
        <v>0</v>
      </c>
      <c r="AK873" s="15">
        <f t="shared" si="75"/>
        <v>0</v>
      </c>
      <c r="AL873" s="346">
        <f t="shared" si="75"/>
        <v>0</v>
      </c>
    </row>
    <row r="874" spans="1:38" s="185" customFormat="1" ht="12.75" customHeight="1" x14ac:dyDescent="0.25">
      <c r="A874" s="348">
        <v>1777</v>
      </c>
      <c r="B874" s="338">
        <v>866</v>
      </c>
      <c r="C874" s="239" t="s">
        <v>1291</v>
      </c>
      <c r="D874" s="247">
        <v>6043.9</v>
      </c>
      <c r="E874" s="138">
        <v>2135.1999999999998</v>
      </c>
      <c r="F874" s="138">
        <v>2051.1999999999998</v>
      </c>
      <c r="G874" s="138">
        <v>0</v>
      </c>
      <c r="H874" s="138">
        <v>1337</v>
      </c>
      <c r="I874" s="138">
        <v>0</v>
      </c>
      <c r="J874" s="339">
        <v>520.5</v>
      </c>
      <c r="K874" s="339">
        <v>6043.9</v>
      </c>
      <c r="L874" s="340">
        <v>2135.1999999999998</v>
      </c>
      <c r="M874" s="340">
        <v>2051.1999999999998</v>
      </c>
      <c r="N874" s="340">
        <v>0</v>
      </c>
      <c r="O874" s="340">
        <v>1337</v>
      </c>
      <c r="P874" s="144">
        <v>0</v>
      </c>
      <c r="Q874" s="341">
        <v>520.5</v>
      </c>
      <c r="R874" s="342">
        <v>4861.6633999999995</v>
      </c>
      <c r="S874" s="340">
        <v>1889.8340000000001</v>
      </c>
      <c r="T874" s="340">
        <v>1576.508</v>
      </c>
      <c r="U874" s="340">
        <v>0</v>
      </c>
      <c r="V874" s="340">
        <v>975.80439999999999</v>
      </c>
      <c r="W874" s="340">
        <v>0</v>
      </c>
      <c r="X874" s="343">
        <v>419.517</v>
      </c>
      <c r="Y874" s="344">
        <f t="shared" si="74"/>
        <v>-1182.2366000000002</v>
      </c>
      <c r="Z874" s="12">
        <f t="shared" si="74"/>
        <v>-245.36599999999976</v>
      </c>
      <c r="AA874" s="12">
        <f t="shared" si="74"/>
        <v>-474.69199999999978</v>
      </c>
      <c r="AB874" s="12">
        <f t="shared" si="74"/>
        <v>0</v>
      </c>
      <c r="AC874" s="12">
        <f t="shared" si="74"/>
        <v>-361.19560000000001</v>
      </c>
      <c r="AD874" s="15">
        <f t="shared" si="74"/>
        <v>0</v>
      </c>
      <c r="AE874" s="12">
        <f t="shared" si="74"/>
        <v>-100.983</v>
      </c>
      <c r="AF874" s="12">
        <f t="shared" si="76"/>
        <v>80.439176690547484</v>
      </c>
      <c r="AG874" s="12">
        <f t="shared" si="76"/>
        <v>88.508523791682293</v>
      </c>
      <c r="AH874" s="12">
        <f t="shared" si="76"/>
        <v>76.857839313572555</v>
      </c>
      <c r="AI874" s="12">
        <f t="shared" si="76"/>
        <v>0</v>
      </c>
      <c r="AJ874" s="12">
        <f t="shared" si="76"/>
        <v>72.984622288706063</v>
      </c>
      <c r="AK874" s="15">
        <f t="shared" si="75"/>
        <v>0</v>
      </c>
      <c r="AL874" s="343">
        <f t="shared" si="75"/>
        <v>80.598847262247844</v>
      </c>
    </row>
    <row r="875" spans="1:38" s="185" customFormat="1" ht="12.75" customHeight="1" x14ac:dyDescent="0.25">
      <c r="A875" s="348">
        <v>1791</v>
      </c>
      <c r="B875" s="338">
        <v>867</v>
      </c>
      <c r="C875" s="239" t="s">
        <v>1962</v>
      </c>
      <c r="D875" s="247">
        <v>0</v>
      </c>
      <c r="E875" s="138">
        <v>0</v>
      </c>
      <c r="F875" s="138">
        <v>0</v>
      </c>
      <c r="G875" s="138">
        <v>0</v>
      </c>
      <c r="H875" s="138">
        <v>0</v>
      </c>
      <c r="I875" s="138">
        <v>0</v>
      </c>
      <c r="J875" s="339">
        <v>0</v>
      </c>
      <c r="K875" s="339">
        <v>0</v>
      </c>
      <c r="L875" s="340">
        <v>0</v>
      </c>
      <c r="M875" s="340">
        <v>0</v>
      </c>
      <c r="N875" s="340">
        <v>0</v>
      </c>
      <c r="O875" s="340">
        <v>0</v>
      </c>
      <c r="P875" s="144">
        <v>0</v>
      </c>
      <c r="Q875" s="341">
        <v>0</v>
      </c>
      <c r="R875" s="342">
        <v>0</v>
      </c>
      <c r="S875" s="340">
        <v>0</v>
      </c>
      <c r="T875" s="340">
        <v>0</v>
      </c>
      <c r="U875" s="340">
        <v>0</v>
      </c>
      <c r="V875" s="340">
        <v>0</v>
      </c>
      <c r="W875" s="340">
        <v>0</v>
      </c>
      <c r="X875" s="343">
        <v>0</v>
      </c>
      <c r="Y875" s="344">
        <f t="shared" si="74"/>
        <v>0</v>
      </c>
      <c r="Z875" s="12">
        <f t="shared" si="74"/>
        <v>0</v>
      </c>
      <c r="AA875" s="12">
        <f t="shared" si="74"/>
        <v>0</v>
      </c>
      <c r="AB875" s="12">
        <f t="shared" si="74"/>
        <v>0</v>
      </c>
      <c r="AC875" s="12">
        <f t="shared" si="74"/>
        <v>0</v>
      </c>
      <c r="AD875" s="15">
        <f t="shared" si="74"/>
        <v>0</v>
      </c>
      <c r="AE875" s="12">
        <f t="shared" si="74"/>
        <v>0</v>
      </c>
      <c r="AF875" s="12">
        <f t="shared" si="76"/>
        <v>0</v>
      </c>
      <c r="AG875" s="12">
        <f t="shared" si="76"/>
        <v>0</v>
      </c>
      <c r="AH875" s="12">
        <f t="shared" si="76"/>
        <v>0</v>
      </c>
      <c r="AI875" s="12">
        <f t="shared" si="76"/>
        <v>0</v>
      </c>
      <c r="AJ875" s="12">
        <f t="shared" si="76"/>
        <v>0</v>
      </c>
      <c r="AK875" s="15">
        <f t="shared" si="75"/>
        <v>0</v>
      </c>
      <c r="AL875" s="343">
        <f t="shared" si="75"/>
        <v>0</v>
      </c>
    </row>
    <row r="876" spans="1:38" s="185" customFormat="1" ht="12.75" customHeight="1" x14ac:dyDescent="0.25">
      <c r="A876" s="348">
        <v>1778</v>
      </c>
      <c r="B876" s="338">
        <v>868</v>
      </c>
      <c r="C876" s="239" t="s">
        <v>1963</v>
      </c>
      <c r="D876" s="247">
        <v>0</v>
      </c>
      <c r="E876" s="138">
        <v>0</v>
      </c>
      <c r="F876" s="138">
        <v>0</v>
      </c>
      <c r="G876" s="138">
        <v>0</v>
      </c>
      <c r="H876" s="138">
        <v>0</v>
      </c>
      <c r="I876" s="138">
        <v>0</v>
      </c>
      <c r="J876" s="339">
        <v>0</v>
      </c>
      <c r="K876" s="339">
        <v>0</v>
      </c>
      <c r="L876" s="340">
        <v>0</v>
      </c>
      <c r="M876" s="340">
        <v>0</v>
      </c>
      <c r="N876" s="340">
        <v>0</v>
      </c>
      <c r="O876" s="340">
        <v>0</v>
      </c>
      <c r="P876" s="144">
        <v>0</v>
      </c>
      <c r="Q876" s="341">
        <v>0</v>
      </c>
      <c r="R876" s="342">
        <v>0</v>
      </c>
      <c r="S876" s="340">
        <v>0</v>
      </c>
      <c r="T876" s="340">
        <v>0</v>
      </c>
      <c r="U876" s="340">
        <v>0</v>
      </c>
      <c r="V876" s="340">
        <v>0</v>
      </c>
      <c r="W876" s="340">
        <v>0</v>
      </c>
      <c r="X876" s="343">
        <v>0</v>
      </c>
      <c r="Y876" s="344">
        <f t="shared" si="74"/>
        <v>0</v>
      </c>
      <c r="Z876" s="12">
        <f t="shared" si="74"/>
        <v>0</v>
      </c>
      <c r="AA876" s="12">
        <f t="shared" si="74"/>
        <v>0</v>
      </c>
      <c r="AB876" s="12">
        <f t="shared" si="74"/>
        <v>0</v>
      </c>
      <c r="AC876" s="12">
        <f t="shared" si="74"/>
        <v>0</v>
      </c>
      <c r="AD876" s="15">
        <f t="shared" si="74"/>
        <v>0</v>
      </c>
      <c r="AE876" s="12">
        <f t="shared" si="74"/>
        <v>0</v>
      </c>
      <c r="AF876" s="12">
        <f t="shared" si="76"/>
        <v>0</v>
      </c>
      <c r="AG876" s="12">
        <f t="shared" si="76"/>
        <v>0</v>
      </c>
      <c r="AH876" s="12">
        <f t="shared" si="76"/>
        <v>0</v>
      </c>
      <c r="AI876" s="12">
        <f t="shared" si="76"/>
        <v>0</v>
      </c>
      <c r="AJ876" s="12">
        <f t="shared" si="76"/>
        <v>0</v>
      </c>
      <c r="AK876" s="15">
        <f t="shared" si="75"/>
        <v>0</v>
      </c>
      <c r="AL876" s="343">
        <f t="shared" si="75"/>
        <v>0</v>
      </c>
    </row>
    <row r="877" spans="1:38" s="185" customFormat="1" ht="12.75" customHeight="1" x14ac:dyDescent="0.25">
      <c r="A877" s="348">
        <v>1779</v>
      </c>
      <c r="B877" s="338">
        <v>869</v>
      </c>
      <c r="C877" s="239" t="s">
        <v>1964</v>
      </c>
      <c r="D877" s="247">
        <v>0</v>
      </c>
      <c r="E877" s="138">
        <v>0</v>
      </c>
      <c r="F877" s="138">
        <v>0</v>
      </c>
      <c r="G877" s="138">
        <v>0</v>
      </c>
      <c r="H877" s="138">
        <v>0</v>
      </c>
      <c r="I877" s="138">
        <v>0</v>
      </c>
      <c r="J877" s="339">
        <v>0</v>
      </c>
      <c r="K877" s="339">
        <v>0</v>
      </c>
      <c r="L877" s="340">
        <v>0</v>
      </c>
      <c r="M877" s="340">
        <v>0</v>
      </c>
      <c r="N877" s="340">
        <v>0</v>
      </c>
      <c r="O877" s="340">
        <v>0</v>
      </c>
      <c r="P877" s="144">
        <v>0</v>
      </c>
      <c r="Q877" s="341">
        <v>0</v>
      </c>
      <c r="R877" s="342">
        <v>0</v>
      </c>
      <c r="S877" s="340">
        <v>0</v>
      </c>
      <c r="T877" s="340">
        <v>0</v>
      </c>
      <c r="U877" s="340">
        <v>0</v>
      </c>
      <c r="V877" s="340">
        <v>0</v>
      </c>
      <c r="W877" s="340">
        <v>0</v>
      </c>
      <c r="X877" s="343">
        <v>0</v>
      </c>
      <c r="Y877" s="344">
        <f t="shared" si="74"/>
        <v>0</v>
      </c>
      <c r="Z877" s="12">
        <f t="shared" si="74"/>
        <v>0</v>
      </c>
      <c r="AA877" s="12">
        <f t="shared" si="74"/>
        <v>0</v>
      </c>
      <c r="AB877" s="12">
        <f t="shared" si="74"/>
        <v>0</v>
      </c>
      <c r="AC877" s="12">
        <f t="shared" si="74"/>
        <v>0</v>
      </c>
      <c r="AD877" s="15">
        <f t="shared" si="74"/>
        <v>0</v>
      </c>
      <c r="AE877" s="12">
        <f t="shared" si="74"/>
        <v>0</v>
      </c>
      <c r="AF877" s="12">
        <f t="shared" si="76"/>
        <v>0</v>
      </c>
      <c r="AG877" s="12">
        <f t="shared" si="76"/>
        <v>0</v>
      </c>
      <c r="AH877" s="12">
        <f t="shared" si="76"/>
        <v>0</v>
      </c>
      <c r="AI877" s="12">
        <f t="shared" si="76"/>
        <v>0</v>
      </c>
      <c r="AJ877" s="12">
        <f t="shared" si="76"/>
        <v>0</v>
      </c>
      <c r="AK877" s="15">
        <f t="shared" si="75"/>
        <v>0</v>
      </c>
      <c r="AL877" s="343">
        <f t="shared" si="75"/>
        <v>0</v>
      </c>
    </row>
    <row r="878" spans="1:38" s="185" customFormat="1" ht="12.75" customHeight="1" x14ac:dyDescent="0.25">
      <c r="A878" s="348">
        <v>1780</v>
      </c>
      <c r="B878" s="338">
        <v>870</v>
      </c>
      <c r="C878" s="239" t="s">
        <v>1965</v>
      </c>
      <c r="D878" s="247">
        <v>0</v>
      </c>
      <c r="E878" s="138">
        <v>0</v>
      </c>
      <c r="F878" s="138">
        <v>0</v>
      </c>
      <c r="G878" s="138">
        <v>0</v>
      </c>
      <c r="H878" s="138">
        <v>0</v>
      </c>
      <c r="I878" s="138">
        <v>0</v>
      </c>
      <c r="J878" s="339">
        <v>0</v>
      </c>
      <c r="K878" s="339">
        <v>0</v>
      </c>
      <c r="L878" s="340">
        <v>0</v>
      </c>
      <c r="M878" s="340">
        <v>0</v>
      </c>
      <c r="N878" s="340">
        <v>0</v>
      </c>
      <c r="O878" s="340">
        <v>0</v>
      </c>
      <c r="P878" s="144">
        <v>0</v>
      </c>
      <c r="Q878" s="341">
        <v>0</v>
      </c>
      <c r="R878" s="342">
        <v>0</v>
      </c>
      <c r="S878" s="340">
        <v>0</v>
      </c>
      <c r="T878" s="340">
        <v>0</v>
      </c>
      <c r="U878" s="340">
        <v>0</v>
      </c>
      <c r="V878" s="340">
        <v>0</v>
      </c>
      <c r="W878" s="340">
        <v>0</v>
      </c>
      <c r="X878" s="343">
        <v>0</v>
      </c>
      <c r="Y878" s="344">
        <f t="shared" si="74"/>
        <v>0</v>
      </c>
      <c r="Z878" s="12">
        <f t="shared" si="74"/>
        <v>0</v>
      </c>
      <c r="AA878" s="12">
        <f t="shared" si="74"/>
        <v>0</v>
      </c>
      <c r="AB878" s="12">
        <f t="shared" si="74"/>
        <v>0</v>
      </c>
      <c r="AC878" s="12">
        <f t="shared" si="74"/>
        <v>0</v>
      </c>
      <c r="AD878" s="15">
        <f t="shared" si="74"/>
        <v>0</v>
      </c>
      <c r="AE878" s="12">
        <f t="shared" si="74"/>
        <v>0</v>
      </c>
      <c r="AF878" s="12">
        <f t="shared" si="76"/>
        <v>0</v>
      </c>
      <c r="AG878" s="12">
        <f t="shared" si="76"/>
        <v>0</v>
      </c>
      <c r="AH878" s="12">
        <f t="shared" si="76"/>
        <v>0</v>
      </c>
      <c r="AI878" s="12">
        <f t="shared" si="76"/>
        <v>0</v>
      </c>
      <c r="AJ878" s="12">
        <f t="shared" si="76"/>
        <v>0</v>
      </c>
      <c r="AK878" s="15">
        <f t="shared" si="75"/>
        <v>0</v>
      </c>
      <c r="AL878" s="343">
        <f t="shared" si="75"/>
        <v>0</v>
      </c>
    </row>
    <row r="879" spans="1:38" s="185" customFormat="1" ht="12.75" customHeight="1" x14ac:dyDescent="0.25">
      <c r="A879" s="348">
        <v>1781</v>
      </c>
      <c r="B879" s="338">
        <v>871</v>
      </c>
      <c r="C879" s="239" t="s">
        <v>1966</v>
      </c>
      <c r="D879" s="247">
        <v>0</v>
      </c>
      <c r="E879" s="138">
        <v>0</v>
      </c>
      <c r="F879" s="138">
        <v>0</v>
      </c>
      <c r="G879" s="138">
        <v>0</v>
      </c>
      <c r="H879" s="138">
        <v>0</v>
      </c>
      <c r="I879" s="138">
        <v>0</v>
      </c>
      <c r="J879" s="339">
        <v>0</v>
      </c>
      <c r="K879" s="339">
        <v>0</v>
      </c>
      <c r="L879" s="340">
        <v>0</v>
      </c>
      <c r="M879" s="340">
        <v>0</v>
      </c>
      <c r="N879" s="340">
        <v>0</v>
      </c>
      <c r="O879" s="340">
        <v>0</v>
      </c>
      <c r="P879" s="144">
        <v>0</v>
      </c>
      <c r="Q879" s="341">
        <v>0</v>
      </c>
      <c r="R879" s="342">
        <v>0</v>
      </c>
      <c r="S879" s="340">
        <v>0</v>
      </c>
      <c r="T879" s="340">
        <v>0</v>
      </c>
      <c r="U879" s="340">
        <v>0</v>
      </c>
      <c r="V879" s="340">
        <v>0</v>
      </c>
      <c r="W879" s="340">
        <v>0</v>
      </c>
      <c r="X879" s="343">
        <v>0</v>
      </c>
      <c r="Y879" s="344">
        <f t="shared" si="74"/>
        <v>0</v>
      </c>
      <c r="Z879" s="12">
        <f t="shared" si="74"/>
        <v>0</v>
      </c>
      <c r="AA879" s="12">
        <f t="shared" si="74"/>
        <v>0</v>
      </c>
      <c r="AB879" s="12">
        <f t="shared" si="74"/>
        <v>0</v>
      </c>
      <c r="AC879" s="12">
        <f t="shared" si="74"/>
        <v>0</v>
      </c>
      <c r="AD879" s="15">
        <f t="shared" si="74"/>
        <v>0</v>
      </c>
      <c r="AE879" s="12">
        <f t="shared" si="74"/>
        <v>0</v>
      </c>
      <c r="AF879" s="12">
        <f t="shared" si="76"/>
        <v>0</v>
      </c>
      <c r="AG879" s="12">
        <f t="shared" si="76"/>
        <v>0</v>
      </c>
      <c r="AH879" s="12">
        <f t="shared" si="76"/>
        <v>0</v>
      </c>
      <c r="AI879" s="12">
        <f t="shared" si="76"/>
        <v>0</v>
      </c>
      <c r="AJ879" s="12">
        <f t="shared" si="76"/>
        <v>0</v>
      </c>
      <c r="AK879" s="15">
        <f t="shared" si="75"/>
        <v>0</v>
      </c>
      <c r="AL879" s="343">
        <f t="shared" si="75"/>
        <v>0</v>
      </c>
    </row>
    <row r="880" spans="1:38" s="185" customFormat="1" ht="12.75" customHeight="1" x14ac:dyDescent="0.25">
      <c r="A880" s="348">
        <v>1782</v>
      </c>
      <c r="B880" s="338">
        <v>872</v>
      </c>
      <c r="C880" s="239" t="s">
        <v>1967</v>
      </c>
      <c r="D880" s="247">
        <v>0</v>
      </c>
      <c r="E880" s="138">
        <v>0</v>
      </c>
      <c r="F880" s="138">
        <v>0</v>
      </c>
      <c r="G880" s="138">
        <v>0</v>
      </c>
      <c r="H880" s="138">
        <v>0</v>
      </c>
      <c r="I880" s="138">
        <v>0</v>
      </c>
      <c r="J880" s="339">
        <v>0</v>
      </c>
      <c r="K880" s="339">
        <v>0</v>
      </c>
      <c r="L880" s="340">
        <v>0</v>
      </c>
      <c r="M880" s="340">
        <v>0</v>
      </c>
      <c r="N880" s="340">
        <v>0</v>
      </c>
      <c r="O880" s="340">
        <v>0</v>
      </c>
      <c r="P880" s="144">
        <v>0</v>
      </c>
      <c r="Q880" s="341">
        <v>0</v>
      </c>
      <c r="R880" s="342">
        <v>0</v>
      </c>
      <c r="S880" s="340">
        <v>0</v>
      </c>
      <c r="T880" s="340">
        <v>0</v>
      </c>
      <c r="U880" s="340">
        <v>0</v>
      </c>
      <c r="V880" s="340">
        <v>0</v>
      </c>
      <c r="W880" s="340">
        <v>0</v>
      </c>
      <c r="X880" s="343">
        <v>0</v>
      </c>
      <c r="Y880" s="344">
        <f t="shared" si="74"/>
        <v>0</v>
      </c>
      <c r="Z880" s="12">
        <f t="shared" si="74"/>
        <v>0</v>
      </c>
      <c r="AA880" s="12">
        <f t="shared" si="74"/>
        <v>0</v>
      </c>
      <c r="AB880" s="12">
        <f t="shared" si="74"/>
        <v>0</v>
      </c>
      <c r="AC880" s="12">
        <f t="shared" si="74"/>
        <v>0</v>
      </c>
      <c r="AD880" s="15">
        <f t="shared" si="74"/>
        <v>0</v>
      </c>
      <c r="AE880" s="12">
        <f t="shared" si="74"/>
        <v>0</v>
      </c>
      <c r="AF880" s="12">
        <f t="shared" si="76"/>
        <v>0</v>
      </c>
      <c r="AG880" s="12">
        <f t="shared" si="76"/>
        <v>0</v>
      </c>
      <c r="AH880" s="12">
        <f t="shared" si="76"/>
        <v>0</v>
      </c>
      <c r="AI880" s="12">
        <f t="shared" si="76"/>
        <v>0</v>
      </c>
      <c r="AJ880" s="12">
        <f t="shared" si="76"/>
        <v>0</v>
      </c>
      <c r="AK880" s="15">
        <f t="shared" si="75"/>
        <v>0</v>
      </c>
      <c r="AL880" s="343">
        <f t="shared" si="75"/>
        <v>0</v>
      </c>
    </row>
    <row r="881" spans="1:38" s="185" customFormat="1" ht="12.75" customHeight="1" x14ac:dyDescent="0.25">
      <c r="A881" s="348">
        <v>1783</v>
      </c>
      <c r="B881" s="338">
        <v>873</v>
      </c>
      <c r="C881" s="239" t="s">
        <v>1968</v>
      </c>
      <c r="D881" s="247">
        <v>0</v>
      </c>
      <c r="E881" s="138">
        <v>0</v>
      </c>
      <c r="F881" s="138">
        <v>0</v>
      </c>
      <c r="G881" s="138">
        <v>0</v>
      </c>
      <c r="H881" s="138">
        <v>0</v>
      </c>
      <c r="I881" s="138">
        <v>0</v>
      </c>
      <c r="J881" s="339">
        <v>0</v>
      </c>
      <c r="K881" s="339">
        <v>0</v>
      </c>
      <c r="L881" s="340">
        <v>0</v>
      </c>
      <c r="M881" s="340">
        <v>0</v>
      </c>
      <c r="N881" s="340">
        <v>0</v>
      </c>
      <c r="O881" s="340">
        <v>0</v>
      </c>
      <c r="P881" s="144">
        <v>0</v>
      </c>
      <c r="Q881" s="341">
        <v>0</v>
      </c>
      <c r="R881" s="342">
        <v>0</v>
      </c>
      <c r="S881" s="340">
        <v>0</v>
      </c>
      <c r="T881" s="340">
        <v>0</v>
      </c>
      <c r="U881" s="340">
        <v>0</v>
      </c>
      <c r="V881" s="340">
        <v>0</v>
      </c>
      <c r="W881" s="340">
        <v>0</v>
      </c>
      <c r="X881" s="343">
        <v>0</v>
      </c>
      <c r="Y881" s="344">
        <f t="shared" si="74"/>
        <v>0</v>
      </c>
      <c r="Z881" s="12">
        <f t="shared" si="74"/>
        <v>0</v>
      </c>
      <c r="AA881" s="12">
        <f t="shared" si="74"/>
        <v>0</v>
      </c>
      <c r="AB881" s="12">
        <f t="shared" si="74"/>
        <v>0</v>
      </c>
      <c r="AC881" s="12">
        <f t="shared" si="74"/>
        <v>0</v>
      </c>
      <c r="AD881" s="15">
        <f t="shared" si="74"/>
        <v>0</v>
      </c>
      <c r="AE881" s="12">
        <f t="shared" si="74"/>
        <v>0</v>
      </c>
      <c r="AF881" s="12">
        <f t="shared" si="76"/>
        <v>0</v>
      </c>
      <c r="AG881" s="12">
        <f t="shared" si="76"/>
        <v>0</v>
      </c>
      <c r="AH881" s="12">
        <f t="shared" si="76"/>
        <v>0</v>
      </c>
      <c r="AI881" s="12">
        <f t="shared" si="76"/>
        <v>0</v>
      </c>
      <c r="AJ881" s="12">
        <f t="shared" si="76"/>
        <v>0</v>
      </c>
      <c r="AK881" s="15">
        <f t="shared" si="75"/>
        <v>0</v>
      </c>
      <c r="AL881" s="343">
        <f t="shared" si="75"/>
        <v>0</v>
      </c>
    </row>
    <row r="882" spans="1:38" s="185" customFormat="1" ht="12.75" customHeight="1" x14ac:dyDescent="0.25">
      <c r="A882" s="348">
        <v>1784</v>
      </c>
      <c r="B882" s="338">
        <v>874</v>
      </c>
      <c r="C882" s="239" t="s">
        <v>1969</v>
      </c>
      <c r="D882" s="247">
        <v>0</v>
      </c>
      <c r="E882" s="138">
        <v>0</v>
      </c>
      <c r="F882" s="138">
        <v>0</v>
      </c>
      <c r="G882" s="138">
        <v>0</v>
      </c>
      <c r="H882" s="138">
        <v>0</v>
      </c>
      <c r="I882" s="138">
        <v>0</v>
      </c>
      <c r="J882" s="339">
        <v>0</v>
      </c>
      <c r="K882" s="339">
        <v>0</v>
      </c>
      <c r="L882" s="340">
        <v>0</v>
      </c>
      <c r="M882" s="340">
        <v>0</v>
      </c>
      <c r="N882" s="340">
        <v>0</v>
      </c>
      <c r="O882" s="340">
        <v>0</v>
      </c>
      <c r="P882" s="144">
        <v>0</v>
      </c>
      <c r="Q882" s="341">
        <v>0</v>
      </c>
      <c r="R882" s="342">
        <v>0</v>
      </c>
      <c r="S882" s="340">
        <v>0</v>
      </c>
      <c r="T882" s="340">
        <v>0</v>
      </c>
      <c r="U882" s="340">
        <v>0</v>
      </c>
      <c r="V882" s="340">
        <v>0</v>
      </c>
      <c r="W882" s="340">
        <v>0</v>
      </c>
      <c r="X882" s="343">
        <v>0</v>
      </c>
      <c r="Y882" s="344">
        <f t="shared" si="74"/>
        <v>0</v>
      </c>
      <c r="Z882" s="12">
        <f t="shared" si="74"/>
        <v>0</v>
      </c>
      <c r="AA882" s="12">
        <f t="shared" si="74"/>
        <v>0</v>
      </c>
      <c r="AB882" s="12">
        <f t="shared" si="74"/>
        <v>0</v>
      </c>
      <c r="AC882" s="12">
        <f t="shared" si="74"/>
        <v>0</v>
      </c>
      <c r="AD882" s="15">
        <f t="shared" si="74"/>
        <v>0</v>
      </c>
      <c r="AE882" s="12">
        <f t="shared" si="74"/>
        <v>0</v>
      </c>
      <c r="AF882" s="12">
        <f t="shared" si="76"/>
        <v>0</v>
      </c>
      <c r="AG882" s="12">
        <f t="shared" si="76"/>
        <v>0</v>
      </c>
      <c r="AH882" s="12">
        <f t="shared" si="76"/>
        <v>0</v>
      </c>
      <c r="AI882" s="12">
        <f t="shared" si="76"/>
        <v>0</v>
      </c>
      <c r="AJ882" s="12">
        <f t="shared" si="76"/>
        <v>0</v>
      </c>
      <c r="AK882" s="15">
        <f t="shared" si="75"/>
        <v>0</v>
      </c>
      <c r="AL882" s="343">
        <f t="shared" si="75"/>
        <v>0</v>
      </c>
    </row>
    <row r="883" spans="1:38" s="185" customFormat="1" ht="12.75" customHeight="1" x14ac:dyDescent="0.25">
      <c r="A883" s="348">
        <v>1785</v>
      </c>
      <c r="B883" s="338">
        <v>875</v>
      </c>
      <c r="C883" s="239" t="s">
        <v>1970</v>
      </c>
      <c r="D883" s="247">
        <v>0</v>
      </c>
      <c r="E883" s="138">
        <v>0</v>
      </c>
      <c r="F883" s="138">
        <v>0</v>
      </c>
      <c r="G883" s="138">
        <v>0</v>
      </c>
      <c r="H883" s="138">
        <v>0</v>
      </c>
      <c r="I883" s="138">
        <v>0</v>
      </c>
      <c r="J883" s="339">
        <v>0</v>
      </c>
      <c r="K883" s="339">
        <v>0</v>
      </c>
      <c r="L883" s="340">
        <v>0</v>
      </c>
      <c r="M883" s="340">
        <v>0</v>
      </c>
      <c r="N883" s="340">
        <v>0</v>
      </c>
      <c r="O883" s="340">
        <v>0</v>
      </c>
      <c r="P883" s="144">
        <v>0</v>
      </c>
      <c r="Q883" s="341">
        <v>0</v>
      </c>
      <c r="R883" s="342">
        <v>0</v>
      </c>
      <c r="S883" s="340">
        <v>0</v>
      </c>
      <c r="T883" s="340">
        <v>0</v>
      </c>
      <c r="U883" s="340">
        <v>0</v>
      </c>
      <c r="V883" s="340">
        <v>0</v>
      </c>
      <c r="W883" s="340">
        <v>0</v>
      </c>
      <c r="X883" s="343">
        <v>0</v>
      </c>
      <c r="Y883" s="344">
        <f t="shared" si="74"/>
        <v>0</v>
      </c>
      <c r="Z883" s="12">
        <f t="shared" si="74"/>
        <v>0</v>
      </c>
      <c r="AA883" s="12">
        <f t="shared" si="74"/>
        <v>0</v>
      </c>
      <c r="AB883" s="12">
        <f t="shared" si="74"/>
        <v>0</v>
      </c>
      <c r="AC883" s="12">
        <f t="shared" si="74"/>
        <v>0</v>
      </c>
      <c r="AD883" s="15">
        <f t="shared" si="74"/>
        <v>0</v>
      </c>
      <c r="AE883" s="12">
        <f t="shared" si="74"/>
        <v>0</v>
      </c>
      <c r="AF883" s="12">
        <f t="shared" si="76"/>
        <v>0</v>
      </c>
      <c r="AG883" s="12">
        <f t="shared" si="76"/>
        <v>0</v>
      </c>
      <c r="AH883" s="12">
        <f t="shared" si="76"/>
        <v>0</v>
      </c>
      <c r="AI883" s="12">
        <f t="shared" si="76"/>
        <v>0</v>
      </c>
      <c r="AJ883" s="12">
        <f t="shared" si="76"/>
        <v>0</v>
      </c>
      <c r="AK883" s="15">
        <f t="shared" si="75"/>
        <v>0</v>
      </c>
      <c r="AL883" s="343">
        <f t="shared" si="75"/>
        <v>0</v>
      </c>
    </row>
    <row r="884" spans="1:38" s="185" customFormat="1" ht="12.75" customHeight="1" x14ac:dyDescent="0.25">
      <c r="A884" s="348">
        <v>1786</v>
      </c>
      <c r="B884" s="338">
        <v>876</v>
      </c>
      <c r="C884" s="239" t="s">
        <v>1971</v>
      </c>
      <c r="D884" s="247">
        <v>48.9</v>
      </c>
      <c r="E884" s="138">
        <v>0</v>
      </c>
      <c r="F884" s="138">
        <v>0</v>
      </c>
      <c r="G884" s="138">
        <v>0</v>
      </c>
      <c r="H884" s="138">
        <v>0</v>
      </c>
      <c r="I884" s="138">
        <v>48.9</v>
      </c>
      <c r="J884" s="339">
        <v>0</v>
      </c>
      <c r="K884" s="339">
        <v>48.9</v>
      </c>
      <c r="L884" s="340">
        <v>0</v>
      </c>
      <c r="M884" s="340">
        <v>0</v>
      </c>
      <c r="N884" s="340">
        <v>0</v>
      </c>
      <c r="O884" s="340">
        <v>0</v>
      </c>
      <c r="P884" s="144">
        <v>48.9</v>
      </c>
      <c r="Q884" s="341">
        <v>0</v>
      </c>
      <c r="R884" s="342">
        <v>0</v>
      </c>
      <c r="S884" s="340">
        <v>0</v>
      </c>
      <c r="T884" s="340">
        <v>0</v>
      </c>
      <c r="U884" s="340">
        <v>0</v>
      </c>
      <c r="V884" s="340">
        <v>0</v>
      </c>
      <c r="W884" s="340">
        <v>0</v>
      </c>
      <c r="X884" s="343">
        <v>0</v>
      </c>
      <c r="Y884" s="344">
        <f t="shared" si="74"/>
        <v>-48.9</v>
      </c>
      <c r="Z884" s="12">
        <f t="shared" si="74"/>
        <v>0</v>
      </c>
      <c r="AA884" s="12">
        <f t="shared" si="74"/>
        <v>0</v>
      </c>
      <c r="AB884" s="12">
        <f t="shared" si="74"/>
        <v>0</v>
      </c>
      <c r="AC884" s="12">
        <f t="shared" si="74"/>
        <v>0</v>
      </c>
      <c r="AD884" s="15">
        <f t="shared" si="74"/>
        <v>-48.9</v>
      </c>
      <c r="AE884" s="12">
        <f t="shared" si="74"/>
        <v>0</v>
      </c>
      <c r="AF884" s="12">
        <f t="shared" si="76"/>
        <v>0</v>
      </c>
      <c r="AG884" s="12">
        <f t="shared" si="76"/>
        <v>0</v>
      </c>
      <c r="AH884" s="12">
        <f t="shared" si="76"/>
        <v>0</v>
      </c>
      <c r="AI884" s="12">
        <f t="shared" si="76"/>
        <v>0</v>
      </c>
      <c r="AJ884" s="12">
        <f t="shared" si="76"/>
        <v>0</v>
      </c>
      <c r="AK884" s="15">
        <f t="shared" si="75"/>
        <v>0</v>
      </c>
      <c r="AL884" s="343">
        <f t="shared" si="75"/>
        <v>0</v>
      </c>
    </row>
    <row r="885" spans="1:38" s="185" customFormat="1" ht="12.75" customHeight="1" x14ac:dyDescent="0.25">
      <c r="A885" s="348">
        <v>1787</v>
      </c>
      <c r="B885" s="338">
        <v>877</v>
      </c>
      <c r="C885" s="239" t="s">
        <v>1972</v>
      </c>
      <c r="D885" s="247">
        <v>0</v>
      </c>
      <c r="E885" s="138">
        <v>0</v>
      </c>
      <c r="F885" s="138">
        <v>0</v>
      </c>
      <c r="G885" s="138">
        <v>0</v>
      </c>
      <c r="H885" s="138">
        <v>0</v>
      </c>
      <c r="I885" s="138">
        <v>0</v>
      </c>
      <c r="J885" s="339">
        <v>0</v>
      </c>
      <c r="K885" s="339">
        <v>0</v>
      </c>
      <c r="L885" s="340">
        <v>0</v>
      </c>
      <c r="M885" s="340">
        <v>0</v>
      </c>
      <c r="N885" s="340">
        <v>0</v>
      </c>
      <c r="O885" s="340">
        <v>0</v>
      </c>
      <c r="P885" s="144">
        <v>0</v>
      </c>
      <c r="Q885" s="341">
        <v>0</v>
      </c>
      <c r="R885" s="342">
        <v>0</v>
      </c>
      <c r="S885" s="340">
        <v>0</v>
      </c>
      <c r="T885" s="340">
        <v>0</v>
      </c>
      <c r="U885" s="340">
        <v>0</v>
      </c>
      <c r="V885" s="340">
        <v>0</v>
      </c>
      <c r="W885" s="340">
        <v>0</v>
      </c>
      <c r="X885" s="343">
        <v>0</v>
      </c>
      <c r="Y885" s="344">
        <f t="shared" si="74"/>
        <v>0</v>
      </c>
      <c r="Z885" s="12">
        <f t="shared" si="74"/>
        <v>0</v>
      </c>
      <c r="AA885" s="12">
        <f t="shared" si="74"/>
        <v>0</v>
      </c>
      <c r="AB885" s="12">
        <f t="shared" si="74"/>
        <v>0</v>
      </c>
      <c r="AC885" s="12">
        <f t="shared" si="74"/>
        <v>0</v>
      </c>
      <c r="AD885" s="15">
        <f t="shared" si="74"/>
        <v>0</v>
      </c>
      <c r="AE885" s="12">
        <f t="shared" si="74"/>
        <v>0</v>
      </c>
      <c r="AF885" s="12">
        <f t="shared" si="76"/>
        <v>0</v>
      </c>
      <c r="AG885" s="12">
        <f t="shared" si="76"/>
        <v>0</v>
      </c>
      <c r="AH885" s="12">
        <f t="shared" si="76"/>
        <v>0</v>
      </c>
      <c r="AI885" s="12">
        <f t="shared" si="76"/>
        <v>0</v>
      </c>
      <c r="AJ885" s="12">
        <f t="shared" si="76"/>
        <v>0</v>
      </c>
      <c r="AK885" s="15">
        <f t="shared" si="75"/>
        <v>0</v>
      </c>
      <c r="AL885" s="343">
        <f t="shared" si="75"/>
        <v>0</v>
      </c>
    </row>
    <row r="886" spans="1:38" s="185" customFormat="1" ht="12.75" customHeight="1" x14ac:dyDescent="0.25">
      <c r="A886" s="348">
        <v>1788</v>
      </c>
      <c r="B886" s="338">
        <v>878</v>
      </c>
      <c r="C886" s="239" t="s">
        <v>1973</v>
      </c>
      <c r="D886" s="247">
        <v>49.1</v>
      </c>
      <c r="E886" s="138">
        <v>0</v>
      </c>
      <c r="F886" s="138">
        <v>0</v>
      </c>
      <c r="G886" s="138">
        <v>0</v>
      </c>
      <c r="H886" s="138">
        <v>0</v>
      </c>
      <c r="I886" s="138">
        <v>49.1</v>
      </c>
      <c r="J886" s="339">
        <v>0</v>
      </c>
      <c r="K886" s="339">
        <v>49.1</v>
      </c>
      <c r="L886" s="340">
        <v>0</v>
      </c>
      <c r="M886" s="340">
        <v>0</v>
      </c>
      <c r="N886" s="340">
        <v>0</v>
      </c>
      <c r="O886" s="340">
        <v>0</v>
      </c>
      <c r="P886" s="144">
        <v>49.1</v>
      </c>
      <c r="Q886" s="341">
        <v>0</v>
      </c>
      <c r="R886" s="342">
        <v>0</v>
      </c>
      <c r="S886" s="340">
        <v>0</v>
      </c>
      <c r="T886" s="340">
        <v>0</v>
      </c>
      <c r="U886" s="340">
        <v>0</v>
      </c>
      <c r="V886" s="340">
        <v>0</v>
      </c>
      <c r="W886" s="340">
        <v>0</v>
      </c>
      <c r="X886" s="343">
        <v>0</v>
      </c>
      <c r="Y886" s="344">
        <f t="shared" si="74"/>
        <v>-49.1</v>
      </c>
      <c r="Z886" s="12">
        <f t="shared" si="74"/>
        <v>0</v>
      </c>
      <c r="AA886" s="12">
        <f t="shared" si="74"/>
        <v>0</v>
      </c>
      <c r="AB886" s="12">
        <f t="shared" si="74"/>
        <v>0</v>
      </c>
      <c r="AC886" s="12">
        <f t="shared" si="74"/>
        <v>0</v>
      </c>
      <c r="AD886" s="15">
        <f t="shared" si="74"/>
        <v>-49.1</v>
      </c>
      <c r="AE886" s="12">
        <f t="shared" si="74"/>
        <v>0</v>
      </c>
      <c r="AF886" s="12">
        <f t="shared" si="76"/>
        <v>0</v>
      </c>
      <c r="AG886" s="12">
        <f t="shared" si="76"/>
        <v>0</v>
      </c>
      <c r="AH886" s="12">
        <f t="shared" si="76"/>
        <v>0</v>
      </c>
      <c r="AI886" s="12">
        <f t="shared" si="76"/>
        <v>0</v>
      </c>
      <c r="AJ886" s="12">
        <f t="shared" si="76"/>
        <v>0</v>
      </c>
      <c r="AK886" s="15">
        <f t="shared" si="75"/>
        <v>0</v>
      </c>
      <c r="AL886" s="343">
        <f t="shared" si="75"/>
        <v>0</v>
      </c>
    </row>
    <row r="887" spans="1:38" s="185" customFormat="1" ht="12.75" customHeight="1" x14ac:dyDescent="0.25">
      <c r="A887" s="348">
        <v>1789</v>
      </c>
      <c r="B887" s="338">
        <v>879</v>
      </c>
      <c r="C887" s="239" t="s">
        <v>1974</v>
      </c>
      <c r="D887" s="247">
        <v>0</v>
      </c>
      <c r="E887" s="138">
        <v>0</v>
      </c>
      <c r="F887" s="138">
        <v>0</v>
      </c>
      <c r="G887" s="138">
        <v>0</v>
      </c>
      <c r="H887" s="138">
        <v>0</v>
      </c>
      <c r="I887" s="138">
        <v>0</v>
      </c>
      <c r="J887" s="339">
        <v>0</v>
      </c>
      <c r="K887" s="339">
        <v>0</v>
      </c>
      <c r="L887" s="340">
        <v>0</v>
      </c>
      <c r="M887" s="340">
        <v>0</v>
      </c>
      <c r="N887" s="340">
        <v>0</v>
      </c>
      <c r="O887" s="340">
        <v>0</v>
      </c>
      <c r="P887" s="144">
        <v>0</v>
      </c>
      <c r="Q887" s="341">
        <v>0</v>
      </c>
      <c r="R887" s="342">
        <v>0</v>
      </c>
      <c r="S887" s="340">
        <v>0</v>
      </c>
      <c r="T887" s="340">
        <v>0</v>
      </c>
      <c r="U887" s="340">
        <v>0</v>
      </c>
      <c r="V887" s="340">
        <v>0</v>
      </c>
      <c r="W887" s="340">
        <v>0</v>
      </c>
      <c r="X887" s="343">
        <v>0</v>
      </c>
      <c r="Y887" s="344">
        <f t="shared" si="74"/>
        <v>0</v>
      </c>
      <c r="Z887" s="12">
        <f t="shared" si="74"/>
        <v>0</v>
      </c>
      <c r="AA887" s="12">
        <f t="shared" si="74"/>
        <v>0</v>
      </c>
      <c r="AB887" s="12">
        <f t="shared" si="74"/>
        <v>0</v>
      </c>
      <c r="AC887" s="12">
        <f t="shared" si="74"/>
        <v>0</v>
      </c>
      <c r="AD887" s="15">
        <f t="shared" si="74"/>
        <v>0</v>
      </c>
      <c r="AE887" s="12">
        <f t="shared" si="74"/>
        <v>0</v>
      </c>
      <c r="AF887" s="12">
        <f t="shared" si="76"/>
        <v>0</v>
      </c>
      <c r="AG887" s="12">
        <f t="shared" si="76"/>
        <v>0</v>
      </c>
      <c r="AH887" s="12">
        <f t="shared" si="76"/>
        <v>0</v>
      </c>
      <c r="AI887" s="12">
        <f t="shared" si="76"/>
        <v>0</v>
      </c>
      <c r="AJ887" s="12">
        <f t="shared" si="76"/>
        <v>0</v>
      </c>
      <c r="AK887" s="15">
        <f t="shared" si="75"/>
        <v>0</v>
      </c>
      <c r="AL887" s="343">
        <f t="shared" si="75"/>
        <v>0</v>
      </c>
    </row>
    <row r="888" spans="1:38" s="185" customFormat="1" ht="12.75" customHeight="1" x14ac:dyDescent="0.25">
      <c r="A888" s="348">
        <v>1790</v>
      </c>
      <c r="B888" s="338">
        <v>880</v>
      </c>
      <c r="C888" s="239" t="s">
        <v>1719</v>
      </c>
      <c r="D888" s="247">
        <v>0</v>
      </c>
      <c r="E888" s="138">
        <v>0</v>
      </c>
      <c r="F888" s="138">
        <v>0</v>
      </c>
      <c r="G888" s="138">
        <v>0</v>
      </c>
      <c r="H888" s="138">
        <v>0</v>
      </c>
      <c r="I888" s="138">
        <v>0</v>
      </c>
      <c r="J888" s="339">
        <v>0</v>
      </c>
      <c r="K888" s="339">
        <v>0</v>
      </c>
      <c r="L888" s="340">
        <v>0</v>
      </c>
      <c r="M888" s="340">
        <v>0</v>
      </c>
      <c r="N888" s="340">
        <v>0</v>
      </c>
      <c r="O888" s="340">
        <v>0</v>
      </c>
      <c r="P888" s="144">
        <v>0</v>
      </c>
      <c r="Q888" s="341">
        <v>0</v>
      </c>
      <c r="R888" s="342">
        <v>0</v>
      </c>
      <c r="S888" s="340">
        <v>0</v>
      </c>
      <c r="T888" s="340">
        <v>0</v>
      </c>
      <c r="U888" s="340">
        <v>0</v>
      </c>
      <c r="V888" s="340">
        <v>0</v>
      </c>
      <c r="W888" s="340">
        <v>0</v>
      </c>
      <c r="X888" s="343">
        <v>0</v>
      </c>
      <c r="Y888" s="344">
        <f t="shared" si="74"/>
        <v>0</v>
      </c>
      <c r="Z888" s="12">
        <f t="shared" si="74"/>
        <v>0</v>
      </c>
      <c r="AA888" s="12">
        <f t="shared" si="74"/>
        <v>0</v>
      </c>
      <c r="AB888" s="12">
        <f t="shared" si="74"/>
        <v>0</v>
      </c>
      <c r="AC888" s="12">
        <f t="shared" si="74"/>
        <v>0</v>
      </c>
      <c r="AD888" s="15">
        <f t="shared" si="74"/>
        <v>0</v>
      </c>
      <c r="AE888" s="12">
        <f t="shared" si="74"/>
        <v>0</v>
      </c>
      <c r="AF888" s="12">
        <f t="shared" si="76"/>
        <v>0</v>
      </c>
      <c r="AG888" s="12">
        <f t="shared" si="76"/>
        <v>0</v>
      </c>
      <c r="AH888" s="12">
        <f t="shared" si="76"/>
        <v>0</v>
      </c>
      <c r="AI888" s="12">
        <f t="shared" si="76"/>
        <v>0</v>
      </c>
      <c r="AJ888" s="12">
        <f t="shared" si="76"/>
        <v>0</v>
      </c>
      <c r="AK888" s="15">
        <f t="shared" si="75"/>
        <v>0</v>
      </c>
      <c r="AL888" s="343">
        <f t="shared" si="75"/>
        <v>0</v>
      </c>
    </row>
    <row r="889" spans="1:38" s="185" customFormat="1" ht="12.75" customHeight="1" x14ac:dyDescent="0.25">
      <c r="A889" s="348">
        <v>1793</v>
      </c>
      <c r="B889" s="338">
        <v>881</v>
      </c>
      <c r="C889" s="239" t="s">
        <v>1975</v>
      </c>
      <c r="D889" s="247">
        <v>0</v>
      </c>
      <c r="E889" s="138">
        <v>0</v>
      </c>
      <c r="F889" s="138">
        <v>0</v>
      </c>
      <c r="G889" s="138">
        <v>0</v>
      </c>
      <c r="H889" s="138">
        <v>0</v>
      </c>
      <c r="I889" s="138">
        <v>0</v>
      </c>
      <c r="J889" s="339">
        <v>0</v>
      </c>
      <c r="K889" s="339">
        <v>0</v>
      </c>
      <c r="L889" s="340">
        <v>0</v>
      </c>
      <c r="M889" s="340">
        <v>0</v>
      </c>
      <c r="N889" s="340">
        <v>0</v>
      </c>
      <c r="O889" s="340">
        <v>0</v>
      </c>
      <c r="P889" s="144">
        <v>0</v>
      </c>
      <c r="Q889" s="341">
        <v>0</v>
      </c>
      <c r="R889" s="342">
        <v>0</v>
      </c>
      <c r="S889" s="340">
        <v>0</v>
      </c>
      <c r="T889" s="340">
        <v>0</v>
      </c>
      <c r="U889" s="340">
        <v>0</v>
      </c>
      <c r="V889" s="340">
        <v>0</v>
      </c>
      <c r="W889" s="340">
        <v>0</v>
      </c>
      <c r="X889" s="343">
        <v>0</v>
      </c>
      <c r="Y889" s="344">
        <f t="shared" si="74"/>
        <v>0</v>
      </c>
      <c r="Z889" s="12">
        <f t="shared" si="74"/>
        <v>0</v>
      </c>
      <c r="AA889" s="12">
        <f t="shared" si="74"/>
        <v>0</v>
      </c>
      <c r="AB889" s="12">
        <f t="shared" si="74"/>
        <v>0</v>
      </c>
      <c r="AC889" s="12">
        <f t="shared" si="74"/>
        <v>0</v>
      </c>
      <c r="AD889" s="15">
        <f t="shared" si="74"/>
        <v>0</v>
      </c>
      <c r="AE889" s="12">
        <f t="shared" si="74"/>
        <v>0</v>
      </c>
      <c r="AF889" s="12">
        <f t="shared" si="76"/>
        <v>0</v>
      </c>
      <c r="AG889" s="12">
        <f t="shared" si="76"/>
        <v>0</v>
      </c>
      <c r="AH889" s="12">
        <f t="shared" si="76"/>
        <v>0</v>
      </c>
      <c r="AI889" s="12">
        <f t="shared" si="76"/>
        <v>0</v>
      </c>
      <c r="AJ889" s="12">
        <f t="shared" si="76"/>
        <v>0</v>
      </c>
      <c r="AK889" s="15">
        <f t="shared" si="75"/>
        <v>0</v>
      </c>
      <c r="AL889" s="343">
        <f t="shared" si="75"/>
        <v>0</v>
      </c>
    </row>
    <row r="890" spans="1:38" s="185" customFormat="1" ht="12.75" customHeight="1" x14ac:dyDescent="0.25">
      <c r="A890" s="348">
        <v>1794</v>
      </c>
      <c r="B890" s="338">
        <v>882</v>
      </c>
      <c r="C890" s="239" t="s">
        <v>1434</v>
      </c>
      <c r="D890" s="247">
        <v>0</v>
      </c>
      <c r="E890" s="138">
        <v>0</v>
      </c>
      <c r="F890" s="138">
        <v>0</v>
      </c>
      <c r="G890" s="138">
        <v>0</v>
      </c>
      <c r="H890" s="138">
        <v>0</v>
      </c>
      <c r="I890" s="138">
        <v>0</v>
      </c>
      <c r="J890" s="339">
        <v>0</v>
      </c>
      <c r="K890" s="339">
        <v>0</v>
      </c>
      <c r="L890" s="340">
        <v>0</v>
      </c>
      <c r="M890" s="340">
        <v>0</v>
      </c>
      <c r="N890" s="340">
        <v>0</v>
      </c>
      <c r="O890" s="340">
        <v>0</v>
      </c>
      <c r="P890" s="144">
        <v>0</v>
      </c>
      <c r="Q890" s="341">
        <v>0</v>
      </c>
      <c r="R890" s="342">
        <v>0</v>
      </c>
      <c r="S890" s="340">
        <v>0</v>
      </c>
      <c r="T890" s="340">
        <v>0</v>
      </c>
      <c r="U890" s="340">
        <v>0</v>
      </c>
      <c r="V890" s="340">
        <v>0</v>
      </c>
      <c r="W890" s="340">
        <v>0</v>
      </c>
      <c r="X890" s="343">
        <v>0</v>
      </c>
      <c r="Y890" s="344">
        <f t="shared" si="74"/>
        <v>0</v>
      </c>
      <c r="Z890" s="12">
        <f t="shared" si="74"/>
        <v>0</v>
      </c>
      <c r="AA890" s="12">
        <f t="shared" si="74"/>
        <v>0</v>
      </c>
      <c r="AB890" s="12">
        <f t="shared" si="74"/>
        <v>0</v>
      </c>
      <c r="AC890" s="12">
        <f t="shared" si="74"/>
        <v>0</v>
      </c>
      <c r="AD890" s="15">
        <f t="shared" si="74"/>
        <v>0</v>
      </c>
      <c r="AE890" s="12">
        <f t="shared" si="74"/>
        <v>0</v>
      </c>
      <c r="AF890" s="12">
        <f t="shared" si="76"/>
        <v>0</v>
      </c>
      <c r="AG890" s="12">
        <f t="shared" si="76"/>
        <v>0</v>
      </c>
      <c r="AH890" s="12">
        <f t="shared" si="76"/>
        <v>0</v>
      </c>
      <c r="AI890" s="12">
        <f t="shared" si="76"/>
        <v>0</v>
      </c>
      <c r="AJ890" s="12">
        <f t="shared" si="76"/>
        <v>0</v>
      </c>
      <c r="AK890" s="15">
        <f t="shared" si="75"/>
        <v>0</v>
      </c>
      <c r="AL890" s="343">
        <f t="shared" si="75"/>
        <v>0</v>
      </c>
    </row>
    <row r="891" spans="1:38" s="185" customFormat="1" ht="12.75" customHeight="1" x14ac:dyDescent="0.25">
      <c r="A891" s="348">
        <v>1795</v>
      </c>
      <c r="B891" s="338">
        <v>883</v>
      </c>
      <c r="C891" s="239" t="s">
        <v>1893</v>
      </c>
      <c r="D891" s="247">
        <v>0</v>
      </c>
      <c r="E891" s="138">
        <v>0</v>
      </c>
      <c r="F891" s="138">
        <v>0</v>
      </c>
      <c r="G891" s="138">
        <v>0</v>
      </c>
      <c r="H891" s="138">
        <v>0</v>
      </c>
      <c r="I891" s="138">
        <v>0</v>
      </c>
      <c r="J891" s="339">
        <v>0</v>
      </c>
      <c r="K891" s="339">
        <v>0</v>
      </c>
      <c r="L891" s="340">
        <v>0</v>
      </c>
      <c r="M891" s="340">
        <v>0</v>
      </c>
      <c r="N891" s="340">
        <v>0</v>
      </c>
      <c r="O891" s="340">
        <v>0</v>
      </c>
      <c r="P891" s="144">
        <v>0</v>
      </c>
      <c r="Q891" s="341">
        <v>0</v>
      </c>
      <c r="R891" s="342">
        <v>0</v>
      </c>
      <c r="S891" s="340">
        <v>0</v>
      </c>
      <c r="T891" s="340">
        <v>0</v>
      </c>
      <c r="U891" s="340">
        <v>0</v>
      </c>
      <c r="V891" s="340">
        <v>0</v>
      </c>
      <c r="W891" s="340">
        <v>0</v>
      </c>
      <c r="X891" s="343">
        <v>0</v>
      </c>
      <c r="Y891" s="344">
        <f t="shared" si="74"/>
        <v>0</v>
      </c>
      <c r="Z891" s="12">
        <f t="shared" si="74"/>
        <v>0</v>
      </c>
      <c r="AA891" s="12">
        <f t="shared" si="74"/>
        <v>0</v>
      </c>
      <c r="AB891" s="12">
        <f t="shared" si="74"/>
        <v>0</v>
      </c>
      <c r="AC891" s="12">
        <f t="shared" si="74"/>
        <v>0</v>
      </c>
      <c r="AD891" s="15">
        <f t="shared" si="74"/>
        <v>0</v>
      </c>
      <c r="AE891" s="12">
        <f t="shared" si="74"/>
        <v>0</v>
      </c>
      <c r="AF891" s="12">
        <f t="shared" si="76"/>
        <v>0</v>
      </c>
      <c r="AG891" s="12">
        <f t="shared" si="76"/>
        <v>0</v>
      </c>
      <c r="AH891" s="12">
        <f t="shared" si="76"/>
        <v>0</v>
      </c>
      <c r="AI891" s="12">
        <f t="shared" si="76"/>
        <v>0</v>
      </c>
      <c r="AJ891" s="12">
        <f t="shared" si="76"/>
        <v>0</v>
      </c>
      <c r="AK891" s="15">
        <f t="shared" si="75"/>
        <v>0</v>
      </c>
      <c r="AL891" s="343">
        <f t="shared" si="75"/>
        <v>0</v>
      </c>
    </row>
    <row r="892" spans="1:38" s="185" customFormat="1" ht="12.75" customHeight="1" x14ac:dyDescent="0.25">
      <c r="A892" s="348">
        <v>1796</v>
      </c>
      <c r="B892" s="338">
        <v>884</v>
      </c>
      <c r="C892" s="239" t="s">
        <v>1976</v>
      </c>
      <c r="D892" s="247">
        <v>0</v>
      </c>
      <c r="E892" s="138">
        <v>0</v>
      </c>
      <c r="F892" s="138">
        <v>0</v>
      </c>
      <c r="G892" s="138">
        <v>0</v>
      </c>
      <c r="H892" s="138">
        <v>0</v>
      </c>
      <c r="I892" s="138">
        <v>0</v>
      </c>
      <c r="J892" s="339">
        <v>0</v>
      </c>
      <c r="K892" s="339">
        <v>0</v>
      </c>
      <c r="L892" s="340">
        <v>0</v>
      </c>
      <c r="M892" s="340">
        <v>0</v>
      </c>
      <c r="N892" s="340">
        <v>0</v>
      </c>
      <c r="O892" s="340">
        <v>0</v>
      </c>
      <c r="P892" s="144">
        <v>0</v>
      </c>
      <c r="Q892" s="341">
        <v>0</v>
      </c>
      <c r="R892" s="342">
        <v>0</v>
      </c>
      <c r="S892" s="340">
        <v>0</v>
      </c>
      <c r="T892" s="340">
        <v>0</v>
      </c>
      <c r="U892" s="340">
        <v>0</v>
      </c>
      <c r="V892" s="340">
        <v>0</v>
      </c>
      <c r="W892" s="340">
        <v>0</v>
      </c>
      <c r="X892" s="343">
        <v>0</v>
      </c>
      <c r="Y892" s="344">
        <f t="shared" si="74"/>
        <v>0</v>
      </c>
      <c r="Z892" s="12">
        <f t="shared" ref="Z892:AE922" si="77">S892-L892</f>
        <v>0</v>
      </c>
      <c r="AA892" s="12">
        <f t="shared" si="77"/>
        <v>0</v>
      </c>
      <c r="AB892" s="12">
        <f t="shared" si="77"/>
        <v>0</v>
      </c>
      <c r="AC892" s="12">
        <f t="shared" si="77"/>
        <v>0</v>
      </c>
      <c r="AD892" s="15">
        <f t="shared" si="77"/>
        <v>0</v>
      </c>
      <c r="AE892" s="12">
        <f t="shared" si="77"/>
        <v>0</v>
      </c>
      <c r="AF892" s="12">
        <f t="shared" si="76"/>
        <v>0</v>
      </c>
      <c r="AG892" s="12">
        <f t="shared" si="76"/>
        <v>0</v>
      </c>
      <c r="AH892" s="12">
        <f t="shared" si="76"/>
        <v>0</v>
      </c>
      <c r="AI892" s="12">
        <f t="shared" si="76"/>
        <v>0</v>
      </c>
      <c r="AJ892" s="12">
        <f t="shared" si="76"/>
        <v>0</v>
      </c>
      <c r="AK892" s="15">
        <f t="shared" si="75"/>
        <v>0</v>
      </c>
      <c r="AL892" s="343">
        <f t="shared" si="75"/>
        <v>0</v>
      </c>
    </row>
    <row r="893" spans="1:38" s="185" customFormat="1" ht="12.75" customHeight="1" x14ac:dyDescent="0.25">
      <c r="A893" s="348">
        <v>1797</v>
      </c>
      <c r="B893" s="338">
        <v>885</v>
      </c>
      <c r="C893" s="239" t="s">
        <v>1310</v>
      </c>
      <c r="D893" s="247">
        <v>0</v>
      </c>
      <c r="E893" s="138">
        <v>0</v>
      </c>
      <c r="F893" s="138">
        <v>0</v>
      </c>
      <c r="G893" s="138">
        <v>0</v>
      </c>
      <c r="H893" s="138">
        <v>0</v>
      </c>
      <c r="I893" s="138">
        <v>0</v>
      </c>
      <c r="J893" s="339">
        <v>0</v>
      </c>
      <c r="K893" s="339">
        <v>0</v>
      </c>
      <c r="L893" s="340">
        <v>0</v>
      </c>
      <c r="M893" s="340">
        <v>0</v>
      </c>
      <c r="N893" s="340">
        <v>0</v>
      </c>
      <c r="O893" s="340">
        <v>0</v>
      </c>
      <c r="P893" s="144">
        <v>0</v>
      </c>
      <c r="Q893" s="341">
        <v>0</v>
      </c>
      <c r="R893" s="342">
        <v>0</v>
      </c>
      <c r="S893" s="340">
        <v>0</v>
      </c>
      <c r="T893" s="340">
        <v>0</v>
      </c>
      <c r="U893" s="340">
        <v>0</v>
      </c>
      <c r="V893" s="340">
        <v>0</v>
      </c>
      <c r="W893" s="340">
        <v>0</v>
      </c>
      <c r="X893" s="343">
        <v>0</v>
      </c>
      <c r="Y893" s="344">
        <f t="shared" ref="Y893:AE956" si="78">R893-K893</f>
        <v>0</v>
      </c>
      <c r="Z893" s="12">
        <f t="shared" si="77"/>
        <v>0</v>
      </c>
      <c r="AA893" s="12">
        <f t="shared" si="77"/>
        <v>0</v>
      </c>
      <c r="AB893" s="12">
        <f t="shared" si="77"/>
        <v>0</v>
      </c>
      <c r="AC893" s="12">
        <f t="shared" si="77"/>
        <v>0</v>
      </c>
      <c r="AD893" s="15">
        <f t="shared" si="77"/>
        <v>0</v>
      </c>
      <c r="AE893" s="12">
        <f t="shared" si="77"/>
        <v>0</v>
      </c>
      <c r="AF893" s="12">
        <f t="shared" si="76"/>
        <v>0</v>
      </c>
      <c r="AG893" s="12">
        <f t="shared" si="76"/>
        <v>0</v>
      </c>
      <c r="AH893" s="12">
        <f t="shared" si="76"/>
        <v>0</v>
      </c>
      <c r="AI893" s="12">
        <f t="shared" si="76"/>
        <v>0</v>
      </c>
      <c r="AJ893" s="12">
        <f t="shared" si="76"/>
        <v>0</v>
      </c>
      <c r="AK893" s="15">
        <f t="shared" si="75"/>
        <v>0</v>
      </c>
      <c r="AL893" s="343">
        <f t="shared" si="75"/>
        <v>0</v>
      </c>
    </row>
    <row r="894" spans="1:38" s="185" customFormat="1" ht="12.75" customHeight="1" x14ac:dyDescent="0.25">
      <c r="A894" s="348">
        <v>1798</v>
      </c>
      <c r="B894" s="338">
        <v>886</v>
      </c>
      <c r="C894" s="239" t="s">
        <v>1977</v>
      </c>
      <c r="D894" s="247">
        <v>0</v>
      </c>
      <c r="E894" s="138">
        <v>0</v>
      </c>
      <c r="F894" s="138">
        <v>0</v>
      </c>
      <c r="G894" s="138">
        <v>0</v>
      </c>
      <c r="H894" s="138">
        <v>0</v>
      </c>
      <c r="I894" s="138">
        <v>0</v>
      </c>
      <c r="J894" s="339">
        <v>0</v>
      </c>
      <c r="K894" s="339">
        <v>0</v>
      </c>
      <c r="L894" s="340">
        <v>0</v>
      </c>
      <c r="M894" s="340">
        <v>0</v>
      </c>
      <c r="N894" s="340">
        <v>0</v>
      </c>
      <c r="O894" s="340">
        <v>0</v>
      </c>
      <c r="P894" s="144">
        <v>0</v>
      </c>
      <c r="Q894" s="341">
        <v>0</v>
      </c>
      <c r="R894" s="342">
        <v>0</v>
      </c>
      <c r="S894" s="340">
        <v>0</v>
      </c>
      <c r="T894" s="340">
        <v>0</v>
      </c>
      <c r="U894" s="340">
        <v>0</v>
      </c>
      <c r="V894" s="340">
        <v>0</v>
      </c>
      <c r="W894" s="340">
        <v>0</v>
      </c>
      <c r="X894" s="343">
        <v>0</v>
      </c>
      <c r="Y894" s="344">
        <f t="shared" si="78"/>
        <v>0</v>
      </c>
      <c r="Z894" s="12">
        <f t="shared" si="77"/>
        <v>0</v>
      </c>
      <c r="AA894" s="12">
        <f t="shared" si="77"/>
        <v>0</v>
      </c>
      <c r="AB894" s="12">
        <f t="shared" si="77"/>
        <v>0</v>
      </c>
      <c r="AC894" s="12">
        <f t="shared" si="77"/>
        <v>0</v>
      </c>
      <c r="AD894" s="15">
        <f t="shared" si="77"/>
        <v>0</v>
      </c>
      <c r="AE894" s="12">
        <f t="shared" si="77"/>
        <v>0</v>
      </c>
      <c r="AF894" s="12">
        <f t="shared" si="76"/>
        <v>0</v>
      </c>
      <c r="AG894" s="12">
        <f t="shared" si="76"/>
        <v>0</v>
      </c>
      <c r="AH894" s="12">
        <f t="shared" si="76"/>
        <v>0</v>
      </c>
      <c r="AI894" s="12">
        <f t="shared" si="76"/>
        <v>0</v>
      </c>
      <c r="AJ894" s="12">
        <f t="shared" si="76"/>
        <v>0</v>
      </c>
      <c r="AK894" s="15">
        <f t="shared" si="75"/>
        <v>0</v>
      </c>
      <c r="AL894" s="343">
        <f t="shared" si="75"/>
        <v>0</v>
      </c>
    </row>
    <row r="895" spans="1:38" s="185" customFormat="1" ht="12.75" customHeight="1" x14ac:dyDescent="0.25">
      <c r="A895" s="348">
        <v>1792</v>
      </c>
      <c r="B895" s="338">
        <v>887</v>
      </c>
      <c r="C895" s="239" t="s">
        <v>1961</v>
      </c>
      <c r="D895" s="247">
        <v>48.9</v>
      </c>
      <c r="E895" s="138">
        <v>0</v>
      </c>
      <c r="F895" s="138">
        <v>0</v>
      </c>
      <c r="G895" s="138">
        <v>0</v>
      </c>
      <c r="H895" s="138">
        <v>0</v>
      </c>
      <c r="I895" s="138">
        <v>48.9</v>
      </c>
      <c r="J895" s="339">
        <v>0</v>
      </c>
      <c r="K895" s="339">
        <v>48.9</v>
      </c>
      <c r="L895" s="340">
        <v>0</v>
      </c>
      <c r="M895" s="340">
        <v>0</v>
      </c>
      <c r="N895" s="340">
        <v>0</v>
      </c>
      <c r="O895" s="340">
        <v>0</v>
      </c>
      <c r="P895" s="144">
        <v>48.9</v>
      </c>
      <c r="Q895" s="341">
        <v>0</v>
      </c>
      <c r="R895" s="342">
        <v>0</v>
      </c>
      <c r="S895" s="340">
        <v>0</v>
      </c>
      <c r="T895" s="340">
        <v>0</v>
      </c>
      <c r="U895" s="340">
        <v>0</v>
      </c>
      <c r="V895" s="340">
        <v>0</v>
      </c>
      <c r="W895" s="340">
        <v>0</v>
      </c>
      <c r="X895" s="343">
        <v>0</v>
      </c>
      <c r="Y895" s="344">
        <f t="shared" si="78"/>
        <v>-48.9</v>
      </c>
      <c r="Z895" s="12">
        <f t="shared" si="77"/>
        <v>0</v>
      </c>
      <c r="AA895" s="12">
        <f t="shared" si="77"/>
        <v>0</v>
      </c>
      <c r="AB895" s="12">
        <f t="shared" si="77"/>
        <v>0</v>
      </c>
      <c r="AC895" s="12">
        <f t="shared" si="77"/>
        <v>0</v>
      </c>
      <c r="AD895" s="15">
        <f t="shared" si="77"/>
        <v>-48.9</v>
      </c>
      <c r="AE895" s="12">
        <f t="shared" si="77"/>
        <v>0</v>
      </c>
      <c r="AF895" s="12">
        <f t="shared" si="76"/>
        <v>0</v>
      </c>
      <c r="AG895" s="12">
        <f t="shared" si="76"/>
        <v>0</v>
      </c>
      <c r="AH895" s="12">
        <f t="shared" si="76"/>
        <v>0</v>
      </c>
      <c r="AI895" s="12">
        <f t="shared" si="76"/>
        <v>0</v>
      </c>
      <c r="AJ895" s="12">
        <f t="shared" si="76"/>
        <v>0</v>
      </c>
      <c r="AK895" s="15">
        <f t="shared" si="75"/>
        <v>0</v>
      </c>
      <c r="AL895" s="343">
        <f t="shared" si="75"/>
        <v>0</v>
      </c>
    </row>
    <row r="896" spans="1:38" s="185" customFormat="1" ht="12.75" customHeight="1" x14ac:dyDescent="0.25">
      <c r="A896" s="348">
        <v>1799</v>
      </c>
      <c r="B896" s="338">
        <v>888</v>
      </c>
      <c r="C896" s="239" t="s">
        <v>1978</v>
      </c>
      <c r="D896" s="247">
        <v>0</v>
      </c>
      <c r="E896" s="138">
        <v>0</v>
      </c>
      <c r="F896" s="138">
        <v>0</v>
      </c>
      <c r="G896" s="138">
        <v>0</v>
      </c>
      <c r="H896" s="138">
        <v>0</v>
      </c>
      <c r="I896" s="138">
        <v>0</v>
      </c>
      <c r="J896" s="339">
        <v>0</v>
      </c>
      <c r="K896" s="339">
        <v>0</v>
      </c>
      <c r="L896" s="340">
        <v>0</v>
      </c>
      <c r="M896" s="340">
        <v>0</v>
      </c>
      <c r="N896" s="340">
        <v>0</v>
      </c>
      <c r="O896" s="340">
        <v>0</v>
      </c>
      <c r="P896" s="144">
        <v>0</v>
      </c>
      <c r="Q896" s="341">
        <v>0</v>
      </c>
      <c r="R896" s="342">
        <v>0</v>
      </c>
      <c r="S896" s="340">
        <v>0</v>
      </c>
      <c r="T896" s="340">
        <v>0</v>
      </c>
      <c r="U896" s="340">
        <v>0</v>
      </c>
      <c r="V896" s="340">
        <v>0</v>
      </c>
      <c r="W896" s="340">
        <v>0</v>
      </c>
      <c r="X896" s="343">
        <v>0</v>
      </c>
      <c r="Y896" s="344">
        <f t="shared" si="78"/>
        <v>0</v>
      </c>
      <c r="Z896" s="12">
        <f t="shared" si="77"/>
        <v>0</v>
      </c>
      <c r="AA896" s="12">
        <f t="shared" si="77"/>
        <v>0</v>
      </c>
      <c r="AB896" s="12">
        <f t="shared" si="77"/>
        <v>0</v>
      </c>
      <c r="AC896" s="12">
        <f t="shared" si="77"/>
        <v>0</v>
      </c>
      <c r="AD896" s="15">
        <f t="shared" si="77"/>
        <v>0</v>
      </c>
      <c r="AE896" s="12">
        <f t="shared" si="77"/>
        <v>0</v>
      </c>
      <c r="AF896" s="12">
        <f t="shared" si="76"/>
        <v>0</v>
      </c>
      <c r="AG896" s="12">
        <f t="shared" si="76"/>
        <v>0</v>
      </c>
      <c r="AH896" s="12">
        <f t="shared" si="76"/>
        <v>0</v>
      </c>
      <c r="AI896" s="12">
        <f t="shared" si="76"/>
        <v>0</v>
      </c>
      <c r="AJ896" s="12">
        <f t="shared" si="76"/>
        <v>0</v>
      </c>
      <c r="AK896" s="15">
        <f t="shared" si="75"/>
        <v>0</v>
      </c>
      <c r="AL896" s="343">
        <f t="shared" si="75"/>
        <v>0</v>
      </c>
    </row>
    <row r="897" spans="1:38" s="185" customFormat="1" ht="12.75" customHeight="1" x14ac:dyDescent="0.25">
      <c r="A897" s="348">
        <v>1800</v>
      </c>
      <c r="B897" s="338">
        <v>889</v>
      </c>
      <c r="C897" s="239" t="s">
        <v>1384</v>
      </c>
      <c r="D897" s="247">
        <v>0</v>
      </c>
      <c r="E897" s="138">
        <v>0</v>
      </c>
      <c r="F897" s="138">
        <v>0</v>
      </c>
      <c r="G897" s="138">
        <v>0</v>
      </c>
      <c r="H897" s="138">
        <v>0</v>
      </c>
      <c r="I897" s="138">
        <v>0</v>
      </c>
      <c r="J897" s="339">
        <v>0</v>
      </c>
      <c r="K897" s="339">
        <v>0</v>
      </c>
      <c r="L897" s="340">
        <v>0</v>
      </c>
      <c r="M897" s="340">
        <v>0</v>
      </c>
      <c r="N897" s="340">
        <v>0</v>
      </c>
      <c r="O897" s="340">
        <v>0</v>
      </c>
      <c r="P897" s="144">
        <v>0</v>
      </c>
      <c r="Q897" s="341">
        <v>0</v>
      </c>
      <c r="R897" s="342">
        <v>0</v>
      </c>
      <c r="S897" s="340">
        <v>0</v>
      </c>
      <c r="T897" s="340">
        <v>0</v>
      </c>
      <c r="U897" s="340">
        <v>0</v>
      </c>
      <c r="V897" s="340">
        <v>0</v>
      </c>
      <c r="W897" s="340">
        <v>0</v>
      </c>
      <c r="X897" s="343">
        <v>0</v>
      </c>
      <c r="Y897" s="344">
        <f t="shared" si="78"/>
        <v>0</v>
      </c>
      <c r="Z897" s="12">
        <f t="shared" si="77"/>
        <v>0</v>
      </c>
      <c r="AA897" s="12">
        <f t="shared" si="77"/>
        <v>0</v>
      </c>
      <c r="AB897" s="12">
        <f t="shared" si="77"/>
        <v>0</v>
      </c>
      <c r="AC897" s="12">
        <f t="shared" si="77"/>
        <v>0</v>
      </c>
      <c r="AD897" s="15">
        <f t="shared" si="77"/>
        <v>0</v>
      </c>
      <c r="AE897" s="12">
        <f t="shared" si="77"/>
        <v>0</v>
      </c>
      <c r="AF897" s="12">
        <f t="shared" si="76"/>
        <v>0</v>
      </c>
      <c r="AG897" s="12">
        <f t="shared" si="76"/>
        <v>0</v>
      </c>
      <c r="AH897" s="12">
        <f t="shared" si="76"/>
        <v>0</v>
      </c>
      <c r="AI897" s="12">
        <f t="shared" si="76"/>
        <v>0</v>
      </c>
      <c r="AJ897" s="12">
        <f t="shared" si="76"/>
        <v>0</v>
      </c>
      <c r="AK897" s="15">
        <f t="shared" si="75"/>
        <v>0</v>
      </c>
      <c r="AL897" s="343">
        <f t="shared" si="75"/>
        <v>0</v>
      </c>
    </row>
    <row r="898" spans="1:38" s="185" customFormat="1" ht="12.75" customHeight="1" x14ac:dyDescent="0.25">
      <c r="A898" s="348">
        <v>1801</v>
      </c>
      <c r="B898" s="338">
        <v>890</v>
      </c>
      <c r="C898" s="239" t="s">
        <v>1979</v>
      </c>
      <c r="D898" s="247">
        <v>0</v>
      </c>
      <c r="E898" s="138">
        <v>0</v>
      </c>
      <c r="F898" s="138">
        <v>0</v>
      </c>
      <c r="G898" s="138">
        <v>0</v>
      </c>
      <c r="H898" s="138">
        <v>0</v>
      </c>
      <c r="I898" s="138">
        <v>0</v>
      </c>
      <c r="J898" s="339">
        <v>0</v>
      </c>
      <c r="K898" s="339">
        <v>0</v>
      </c>
      <c r="L898" s="340">
        <v>0</v>
      </c>
      <c r="M898" s="340">
        <v>0</v>
      </c>
      <c r="N898" s="340">
        <v>0</v>
      </c>
      <c r="O898" s="340">
        <v>0</v>
      </c>
      <c r="P898" s="144">
        <v>0</v>
      </c>
      <c r="Q898" s="341">
        <v>0</v>
      </c>
      <c r="R898" s="342">
        <v>0</v>
      </c>
      <c r="S898" s="340">
        <v>0</v>
      </c>
      <c r="T898" s="340">
        <v>0</v>
      </c>
      <c r="U898" s="340">
        <v>0</v>
      </c>
      <c r="V898" s="340">
        <v>0</v>
      </c>
      <c r="W898" s="340">
        <v>0</v>
      </c>
      <c r="X898" s="343">
        <v>0</v>
      </c>
      <c r="Y898" s="344">
        <f t="shared" si="78"/>
        <v>0</v>
      </c>
      <c r="Z898" s="12">
        <f t="shared" si="77"/>
        <v>0</v>
      </c>
      <c r="AA898" s="12">
        <f t="shared" si="77"/>
        <v>0</v>
      </c>
      <c r="AB898" s="12">
        <f t="shared" si="77"/>
        <v>0</v>
      </c>
      <c r="AC898" s="12">
        <f t="shared" si="77"/>
        <v>0</v>
      </c>
      <c r="AD898" s="15">
        <f t="shared" si="77"/>
        <v>0</v>
      </c>
      <c r="AE898" s="12">
        <f t="shared" si="77"/>
        <v>0</v>
      </c>
      <c r="AF898" s="12">
        <f t="shared" si="76"/>
        <v>0</v>
      </c>
      <c r="AG898" s="12">
        <f t="shared" si="76"/>
        <v>0</v>
      </c>
      <c r="AH898" s="12">
        <f t="shared" si="76"/>
        <v>0</v>
      </c>
      <c r="AI898" s="12">
        <f t="shared" si="76"/>
        <v>0</v>
      </c>
      <c r="AJ898" s="12">
        <f t="shared" si="76"/>
        <v>0</v>
      </c>
      <c r="AK898" s="15">
        <f t="shared" si="75"/>
        <v>0</v>
      </c>
      <c r="AL898" s="343">
        <f t="shared" si="75"/>
        <v>0</v>
      </c>
    </row>
    <row r="899" spans="1:38" s="185" customFormat="1" ht="12.75" customHeight="1" x14ac:dyDescent="0.25">
      <c r="A899" s="348">
        <v>1802</v>
      </c>
      <c r="B899" s="338">
        <v>891</v>
      </c>
      <c r="C899" s="239" t="s">
        <v>1980</v>
      </c>
      <c r="D899" s="247">
        <v>0</v>
      </c>
      <c r="E899" s="138">
        <v>0</v>
      </c>
      <c r="F899" s="138">
        <v>0</v>
      </c>
      <c r="G899" s="138">
        <v>0</v>
      </c>
      <c r="H899" s="138">
        <v>0</v>
      </c>
      <c r="I899" s="138">
        <v>0</v>
      </c>
      <c r="J899" s="339">
        <v>0</v>
      </c>
      <c r="K899" s="339">
        <v>0</v>
      </c>
      <c r="L899" s="340">
        <v>0</v>
      </c>
      <c r="M899" s="340">
        <v>0</v>
      </c>
      <c r="N899" s="340">
        <v>0</v>
      </c>
      <c r="O899" s="340">
        <v>0</v>
      </c>
      <c r="P899" s="144">
        <v>0</v>
      </c>
      <c r="Q899" s="341">
        <v>0</v>
      </c>
      <c r="R899" s="342">
        <v>0</v>
      </c>
      <c r="S899" s="340">
        <v>0</v>
      </c>
      <c r="T899" s="340">
        <v>0</v>
      </c>
      <c r="U899" s="340">
        <v>0</v>
      </c>
      <c r="V899" s="340">
        <v>0</v>
      </c>
      <c r="W899" s="340">
        <v>0</v>
      </c>
      <c r="X899" s="343">
        <v>0</v>
      </c>
      <c r="Y899" s="344">
        <f t="shared" si="78"/>
        <v>0</v>
      </c>
      <c r="Z899" s="12">
        <f t="shared" si="77"/>
        <v>0</v>
      </c>
      <c r="AA899" s="12">
        <f t="shared" si="77"/>
        <v>0</v>
      </c>
      <c r="AB899" s="12">
        <f t="shared" si="77"/>
        <v>0</v>
      </c>
      <c r="AC899" s="12">
        <f t="shared" si="77"/>
        <v>0</v>
      </c>
      <c r="AD899" s="15">
        <f t="shared" si="77"/>
        <v>0</v>
      </c>
      <c r="AE899" s="12">
        <f t="shared" si="77"/>
        <v>0</v>
      </c>
      <c r="AF899" s="12">
        <f t="shared" si="76"/>
        <v>0</v>
      </c>
      <c r="AG899" s="12">
        <f t="shared" si="76"/>
        <v>0</v>
      </c>
      <c r="AH899" s="12">
        <f t="shared" si="76"/>
        <v>0</v>
      </c>
      <c r="AI899" s="12">
        <f t="shared" si="76"/>
        <v>0</v>
      </c>
      <c r="AJ899" s="12">
        <f t="shared" si="76"/>
        <v>0</v>
      </c>
      <c r="AK899" s="15">
        <f t="shared" si="75"/>
        <v>0</v>
      </c>
      <c r="AL899" s="343">
        <f t="shared" si="75"/>
        <v>0</v>
      </c>
    </row>
    <row r="900" spans="1:38" s="185" customFormat="1" ht="12.75" customHeight="1" x14ac:dyDescent="0.25">
      <c r="A900" s="348">
        <v>1803</v>
      </c>
      <c r="B900" s="338">
        <v>892</v>
      </c>
      <c r="C900" s="239" t="s">
        <v>1981</v>
      </c>
      <c r="D900" s="247">
        <v>0</v>
      </c>
      <c r="E900" s="138">
        <v>0</v>
      </c>
      <c r="F900" s="138">
        <v>0</v>
      </c>
      <c r="G900" s="138">
        <v>0</v>
      </c>
      <c r="H900" s="138">
        <v>0</v>
      </c>
      <c r="I900" s="138">
        <v>0</v>
      </c>
      <c r="J900" s="339">
        <v>0</v>
      </c>
      <c r="K900" s="339">
        <v>0</v>
      </c>
      <c r="L900" s="340">
        <v>0</v>
      </c>
      <c r="M900" s="340">
        <v>0</v>
      </c>
      <c r="N900" s="340">
        <v>0</v>
      </c>
      <c r="O900" s="340">
        <v>0</v>
      </c>
      <c r="P900" s="144">
        <v>0</v>
      </c>
      <c r="Q900" s="341">
        <v>0</v>
      </c>
      <c r="R900" s="342">
        <v>0</v>
      </c>
      <c r="S900" s="340">
        <v>0</v>
      </c>
      <c r="T900" s="340">
        <v>0</v>
      </c>
      <c r="U900" s="340">
        <v>0</v>
      </c>
      <c r="V900" s="340">
        <v>0</v>
      </c>
      <c r="W900" s="340">
        <v>0</v>
      </c>
      <c r="X900" s="343">
        <v>0</v>
      </c>
      <c r="Y900" s="344">
        <f t="shared" si="78"/>
        <v>0</v>
      </c>
      <c r="Z900" s="12">
        <f t="shared" si="77"/>
        <v>0</v>
      </c>
      <c r="AA900" s="12">
        <f t="shared" si="77"/>
        <v>0</v>
      </c>
      <c r="AB900" s="12">
        <f t="shared" si="77"/>
        <v>0</v>
      </c>
      <c r="AC900" s="12">
        <f t="shared" si="77"/>
        <v>0</v>
      </c>
      <c r="AD900" s="15">
        <f t="shared" si="77"/>
        <v>0</v>
      </c>
      <c r="AE900" s="12">
        <f t="shared" si="77"/>
        <v>0</v>
      </c>
      <c r="AF900" s="12">
        <f t="shared" si="76"/>
        <v>0</v>
      </c>
      <c r="AG900" s="12">
        <f t="shared" si="76"/>
        <v>0</v>
      </c>
      <c r="AH900" s="12">
        <f t="shared" si="76"/>
        <v>0</v>
      </c>
      <c r="AI900" s="12">
        <f t="shared" si="76"/>
        <v>0</v>
      </c>
      <c r="AJ900" s="12">
        <f t="shared" si="76"/>
        <v>0</v>
      </c>
      <c r="AK900" s="15">
        <f t="shared" si="75"/>
        <v>0</v>
      </c>
      <c r="AL900" s="343">
        <f t="shared" si="75"/>
        <v>0</v>
      </c>
    </row>
    <row r="901" spans="1:38" s="185" customFormat="1" ht="12.75" customHeight="1" x14ac:dyDescent="0.25">
      <c r="A901" s="348">
        <v>1804</v>
      </c>
      <c r="B901" s="338">
        <v>893</v>
      </c>
      <c r="C901" s="239" t="s">
        <v>1982</v>
      </c>
      <c r="D901" s="247">
        <v>0</v>
      </c>
      <c r="E901" s="138">
        <v>0</v>
      </c>
      <c r="F901" s="138">
        <v>0</v>
      </c>
      <c r="G901" s="138">
        <v>0</v>
      </c>
      <c r="H901" s="138">
        <v>0</v>
      </c>
      <c r="I901" s="138">
        <v>0</v>
      </c>
      <c r="J901" s="339">
        <v>0</v>
      </c>
      <c r="K901" s="339">
        <v>0</v>
      </c>
      <c r="L901" s="340">
        <v>0</v>
      </c>
      <c r="M901" s="340">
        <v>0</v>
      </c>
      <c r="N901" s="340">
        <v>0</v>
      </c>
      <c r="O901" s="340">
        <v>0</v>
      </c>
      <c r="P901" s="144">
        <v>0</v>
      </c>
      <c r="Q901" s="341">
        <v>0</v>
      </c>
      <c r="R901" s="342">
        <v>0</v>
      </c>
      <c r="S901" s="340">
        <v>0</v>
      </c>
      <c r="T901" s="340">
        <v>0</v>
      </c>
      <c r="U901" s="340">
        <v>0</v>
      </c>
      <c r="V901" s="340">
        <v>0</v>
      </c>
      <c r="W901" s="340">
        <v>0</v>
      </c>
      <c r="X901" s="343">
        <v>0</v>
      </c>
      <c r="Y901" s="344">
        <f t="shared" si="78"/>
        <v>0</v>
      </c>
      <c r="Z901" s="12">
        <f t="shared" si="77"/>
        <v>0</v>
      </c>
      <c r="AA901" s="12">
        <f t="shared" si="77"/>
        <v>0</v>
      </c>
      <c r="AB901" s="12">
        <f t="shared" si="77"/>
        <v>0</v>
      </c>
      <c r="AC901" s="12">
        <f t="shared" si="77"/>
        <v>0</v>
      </c>
      <c r="AD901" s="15">
        <f t="shared" si="77"/>
        <v>0</v>
      </c>
      <c r="AE901" s="12">
        <f t="shared" si="77"/>
        <v>0</v>
      </c>
      <c r="AF901" s="12">
        <f t="shared" si="76"/>
        <v>0</v>
      </c>
      <c r="AG901" s="12">
        <f t="shared" si="76"/>
        <v>0</v>
      </c>
      <c r="AH901" s="12">
        <f t="shared" si="76"/>
        <v>0</v>
      </c>
      <c r="AI901" s="12">
        <f t="shared" si="76"/>
        <v>0</v>
      </c>
      <c r="AJ901" s="12">
        <f t="shared" si="76"/>
        <v>0</v>
      </c>
      <c r="AK901" s="15">
        <f t="shared" si="75"/>
        <v>0</v>
      </c>
      <c r="AL901" s="343">
        <f t="shared" si="75"/>
        <v>0</v>
      </c>
    </row>
    <row r="902" spans="1:38" s="185" customFormat="1" ht="12.75" customHeight="1" x14ac:dyDescent="0.25">
      <c r="A902" s="337"/>
      <c r="B902" s="338">
        <v>894</v>
      </c>
      <c r="C902" s="239"/>
      <c r="D902" s="240"/>
      <c r="E902" s="138"/>
      <c r="F902" s="138"/>
      <c r="G902" s="138"/>
      <c r="H902" s="138"/>
      <c r="I902" s="138"/>
      <c r="J902" s="339"/>
      <c r="K902" s="339">
        <v>0</v>
      </c>
      <c r="L902" s="340"/>
      <c r="M902" s="340"/>
      <c r="N902" s="340"/>
      <c r="O902" s="340"/>
      <c r="P902" s="144">
        <v>0</v>
      </c>
      <c r="Q902" s="341"/>
      <c r="R902" s="342">
        <v>0</v>
      </c>
      <c r="S902" s="340"/>
      <c r="T902" s="340"/>
      <c r="U902" s="340"/>
      <c r="V902" s="340"/>
      <c r="W902" s="340">
        <v>0</v>
      </c>
      <c r="X902" s="343"/>
      <c r="Y902" s="344">
        <f t="shared" si="78"/>
        <v>0</v>
      </c>
      <c r="Z902" s="12"/>
      <c r="AA902" s="12"/>
      <c r="AB902" s="12"/>
      <c r="AC902" s="12"/>
      <c r="AD902" s="15">
        <f t="shared" si="77"/>
        <v>0</v>
      </c>
      <c r="AE902" s="12"/>
      <c r="AF902" s="12"/>
      <c r="AG902" s="12"/>
      <c r="AH902" s="12"/>
      <c r="AI902" s="12"/>
      <c r="AJ902" s="12"/>
      <c r="AK902" s="15">
        <f t="shared" si="75"/>
        <v>0</v>
      </c>
      <c r="AL902" s="343"/>
    </row>
    <row r="903" spans="1:38" s="185" customFormat="1" ht="12.75" customHeight="1" x14ac:dyDescent="0.25">
      <c r="A903" s="337"/>
      <c r="B903" s="338">
        <v>895</v>
      </c>
      <c r="C903" s="246" t="s">
        <v>1983</v>
      </c>
      <c r="D903" s="247">
        <v>3848.2000000000003</v>
      </c>
      <c r="E903" s="144">
        <v>1689.4</v>
      </c>
      <c r="F903" s="144">
        <v>1144.4000000000001</v>
      </c>
      <c r="G903" s="144">
        <v>0</v>
      </c>
      <c r="H903" s="144">
        <v>605.5</v>
      </c>
      <c r="I903" s="144">
        <v>51.3</v>
      </c>
      <c r="J903" s="345">
        <v>357.6</v>
      </c>
      <c r="K903" s="345">
        <v>3848.2000000000003</v>
      </c>
      <c r="L903" s="144">
        <v>1689.4</v>
      </c>
      <c r="M903" s="144">
        <v>1144.4000000000001</v>
      </c>
      <c r="N903" s="144">
        <v>0</v>
      </c>
      <c r="O903" s="144">
        <v>605.5</v>
      </c>
      <c r="P903" s="144">
        <v>51.3</v>
      </c>
      <c r="Q903" s="248">
        <v>357.6</v>
      </c>
      <c r="R903" s="342">
        <v>3233.2973000000002</v>
      </c>
      <c r="S903" s="144">
        <v>1492.0607</v>
      </c>
      <c r="T903" s="144">
        <v>1016.489</v>
      </c>
      <c r="U903" s="144">
        <v>0</v>
      </c>
      <c r="V903" s="144">
        <v>410.62720000000002</v>
      </c>
      <c r="W903" s="144">
        <v>44.831400000000002</v>
      </c>
      <c r="X903" s="248">
        <v>269.28899999999999</v>
      </c>
      <c r="Y903" s="344">
        <f t="shared" si="78"/>
        <v>-614.9027000000001</v>
      </c>
      <c r="Z903" s="15">
        <f t="shared" si="78"/>
        <v>-197.33930000000009</v>
      </c>
      <c r="AA903" s="15">
        <f t="shared" si="78"/>
        <v>-127.91100000000006</v>
      </c>
      <c r="AB903" s="15">
        <f t="shared" si="78"/>
        <v>0</v>
      </c>
      <c r="AC903" s="15">
        <f t="shared" si="78"/>
        <v>-194.87279999999998</v>
      </c>
      <c r="AD903" s="15">
        <f t="shared" si="77"/>
        <v>-6.468599999999995</v>
      </c>
      <c r="AE903" s="15">
        <f t="shared" si="77"/>
        <v>-88.311000000000035</v>
      </c>
      <c r="AF903" s="15">
        <f t="shared" ref="AF903:AJ929" si="79">IF(K903=0,0,R903/K903*100)</f>
        <v>84.021030611714565</v>
      </c>
      <c r="AG903" s="15">
        <f t="shared" si="79"/>
        <v>88.318971232390197</v>
      </c>
      <c r="AH903" s="15">
        <f t="shared" si="79"/>
        <v>88.822876616567626</v>
      </c>
      <c r="AI903" s="15">
        <f t="shared" si="79"/>
        <v>0</v>
      </c>
      <c r="AJ903" s="15">
        <f t="shared" si="79"/>
        <v>67.816218001651535</v>
      </c>
      <c r="AK903" s="15">
        <f t="shared" si="75"/>
        <v>87.390643274853801</v>
      </c>
      <c r="AL903" s="346">
        <f t="shared" si="75"/>
        <v>75.304530201342274</v>
      </c>
    </row>
    <row r="904" spans="1:38" s="347" customFormat="1" ht="12.75" customHeight="1" x14ac:dyDescent="0.2">
      <c r="A904" s="337"/>
      <c r="B904" s="338">
        <v>896</v>
      </c>
      <c r="C904" s="246" t="s">
        <v>1265</v>
      </c>
      <c r="D904" s="247">
        <v>3796.9</v>
      </c>
      <c r="E904" s="144">
        <v>1689.4</v>
      </c>
      <c r="F904" s="144">
        <v>1144.4000000000001</v>
      </c>
      <c r="G904" s="144">
        <v>0</v>
      </c>
      <c r="H904" s="144">
        <v>605.5</v>
      </c>
      <c r="I904" s="144">
        <v>0</v>
      </c>
      <c r="J904" s="345">
        <v>357.6</v>
      </c>
      <c r="K904" s="345">
        <v>3796.9</v>
      </c>
      <c r="L904" s="144">
        <v>1689.4</v>
      </c>
      <c r="M904" s="144">
        <v>1144.4000000000001</v>
      </c>
      <c r="N904" s="144">
        <v>0</v>
      </c>
      <c r="O904" s="144">
        <v>605.5</v>
      </c>
      <c r="P904" s="144">
        <v>0</v>
      </c>
      <c r="Q904" s="248">
        <v>357.6</v>
      </c>
      <c r="R904" s="342">
        <v>3188.4659000000001</v>
      </c>
      <c r="S904" s="144">
        <v>1492.0607</v>
      </c>
      <c r="T904" s="144">
        <v>1016.489</v>
      </c>
      <c r="U904" s="144">
        <v>0</v>
      </c>
      <c r="V904" s="144">
        <v>410.62720000000002</v>
      </c>
      <c r="W904" s="144">
        <v>0</v>
      </c>
      <c r="X904" s="248">
        <v>269.28899999999999</v>
      </c>
      <c r="Y904" s="344">
        <f t="shared" si="78"/>
        <v>-608.43409999999994</v>
      </c>
      <c r="Z904" s="15">
        <f t="shared" si="78"/>
        <v>-197.33930000000009</v>
      </c>
      <c r="AA904" s="15">
        <f t="shared" si="78"/>
        <v>-127.91100000000006</v>
      </c>
      <c r="AB904" s="15">
        <f t="shared" si="78"/>
        <v>0</v>
      </c>
      <c r="AC904" s="15">
        <f t="shared" si="78"/>
        <v>-194.87279999999998</v>
      </c>
      <c r="AD904" s="15">
        <f t="shared" si="77"/>
        <v>0</v>
      </c>
      <c r="AE904" s="15">
        <f t="shared" si="77"/>
        <v>-88.311000000000035</v>
      </c>
      <c r="AF904" s="15">
        <f t="shared" si="79"/>
        <v>83.975503700387151</v>
      </c>
      <c r="AG904" s="15">
        <f t="shared" si="79"/>
        <v>88.318971232390197</v>
      </c>
      <c r="AH904" s="15">
        <f t="shared" si="79"/>
        <v>88.822876616567626</v>
      </c>
      <c r="AI904" s="15">
        <f t="shared" si="79"/>
        <v>0</v>
      </c>
      <c r="AJ904" s="15">
        <f t="shared" si="79"/>
        <v>67.816218001651535</v>
      </c>
      <c r="AK904" s="15">
        <f t="shared" si="75"/>
        <v>0</v>
      </c>
      <c r="AL904" s="346">
        <f t="shared" si="75"/>
        <v>75.304530201342274</v>
      </c>
    </row>
    <row r="905" spans="1:38" s="347" customFormat="1" ht="12.75" customHeight="1" x14ac:dyDescent="0.2">
      <c r="A905" s="337"/>
      <c r="B905" s="338">
        <v>897</v>
      </c>
      <c r="C905" s="246" t="s">
        <v>1266</v>
      </c>
      <c r="D905" s="247">
        <v>51.3</v>
      </c>
      <c r="E905" s="144">
        <v>0</v>
      </c>
      <c r="F905" s="144">
        <v>0</v>
      </c>
      <c r="G905" s="144">
        <v>0</v>
      </c>
      <c r="H905" s="144">
        <v>0</v>
      </c>
      <c r="I905" s="144">
        <v>51.3</v>
      </c>
      <c r="J905" s="345">
        <v>0</v>
      </c>
      <c r="K905" s="345">
        <v>51.3</v>
      </c>
      <c r="L905" s="144">
        <v>0</v>
      </c>
      <c r="M905" s="144">
        <v>0</v>
      </c>
      <c r="N905" s="144">
        <v>0</v>
      </c>
      <c r="O905" s="144">
        <v>0</v>
      </c>
      <c r="P905" s="144">
        <v>51.3</v>
      </c>
      <c r="Q905" s="248">
        <v>0</v>
      </c>
      <c r="R905" s="342">
        <v>44.831400000000002</v>
      </c>
      <c r="S905" s="144">
        <v>0</v>
      </c>
      <c r="T905" s="144">
        <v>0</v>
      </c>
      <c r="U905" s="144">
        <v>0</v>
      </c>
      <c r="V905" s="144">
        <v>0</v>
      </c>
      <c r="W905" s="144">
        <v>44.831400000000002</v>
      </c>
      <c r="X905" s="248">
        <v>0</v>
      </c>
      <c r="Y905" s="344">
        <f t="shared" si="78"/>
        <v>-6.468599999999995</v>
      </c>
      <c r="Z905" s="15">
        <f t="shared" si="78"/>
        <v>0</v>
      </c>
      <c r="AA905" s="15">
        <f t="shared" si="78"/>
        <v>0</v>
      </c>
      <c r="AB905" s="15">
        <f t="shared" si="78"/>
        <v>0</v>
      </c>
      <c r="AC905" s="15">
        <f t="shared" si="78"/>
        <v>0</v>
      </c>
      <c r="AD905" s="15">
        <f t="shared" si="77"/>
        <v>-6.468599999999995</v>
      </c>
      <c r="AE905" s="15">
        <f t="shared" si="77"/>
        <v>0</v>
      </c>
      <c r="AF905" s="15">
        <f t="shared" si="79"/>
        <v>87.390643274853801</v>
      </c>
      <c r="AG905" s="15">
        <f t="shared" si="79"/>
        <v>0</v>
      </c>
      <c r="AH905" s="15">
        <f t="shared" si="79"/>
        <v>0</v>
      </c>
      <c r="AI905" s="15">
        <f t="shared" si="79"/>
        <v>0</v>
      </c>
      <c r="AJ905" s="15">
        <f t="shared" si="79"/>
        <v>0</v>
      </c>
      <c r="AK905" s="15">
        <f t="shared" si="75"/>
        <v>87.390643274853801</v>
      </c>
      <c r="AL905" s="346">
        <f t="shared" si="75"/>
        <v>0</v>
      </c>
    </row>
    <row r="906" spans="1:38" s="185" customFormat="1" ht="12.75" customHeight="1" x14ac:dyDescent="0.25">
      <c r="A906" s="348">
        <v>1805</v>
      </c>
      <c r="B906" s="338">
        <v>898</v>
      </c>
      <c r="C906" s="239" t="s">
        <v>1291</v>
      </c>
      <c r="D906" s="247">
        <v>3796.9</v>
      </c>
      <c r="E906" s="138">
        <v>1689.4</v>
      </c>
      <c r="F906" s="138">
        <v>1144.4000000000001</v>
      </c>
      <c r="G906" s="138">
        <v>0</v>
      </c>
      <c r="H906" s="138">
        <v>605.5</v>
      </c>
      <c r="I906" s="138">
        <v>0</v>
      </c>
      <c r="J906" s="339">
        <v>357.6</v>
      </c>
      <c r="K906" s="339">
        <v>3796.9</v>
      </c>
      <c r="L906" s="340">
        <v>1689.4</v>
      </c>
      <c r="M906" s="340">
        <v>1144.4000000000001</v>
      </c>
      <c r="N906" s="340">
        <v>0</v>
      </c>
      <c r="O906" s="340">
        <v>605.5</v>
      </c>
      <c r="P906" s="144">
        <v>0</v>
      </c>
      <c r="Q906" s="341">
        <v>357.6</v>
      </c>
      <c r="R906" s="342">
        <v>3188.4659000000001</v>
      </c>
      <c r="S906" s="340">
        <v>1492.0607</v>
      </c>
      <c r="T906" s="340">
        <v>1016.489</v>
      </c>
      <c r="U906" s="340">
        <v>0</v>
      </c>
      <c r="V906" s="340">
        <v>410.62720000000002</v>
      </c>
      <c r="W906" s="340">
        <v>0</v>
      </c>
      <c r="X906" s="343">
        <v>269.28899999999999</v>
      </c>
      <c r="Y906" s="344">
        <f t="shared" si="78"/>
        <v>-608.43409999999994</v>
      </c>
      <c r="Z906" s="12">
        <f t="shared" si="78"/>
        <v>-197.33930000000009</v>
      </c>
      <c r="AA906" s="12">
        <f t="shared" si="78"/>
        <v>-127.91100000000006</v>
      </c>
      <c r="AB906" s="12">
        <f t="shared" si="78"/>
        <v>0</v>
      </c>
      <c r="AC906" s="12">
        <f t="shared" si="78"/>
        <v>-194.87279999999998</v>
      </c>
      <c r="AD906" s="15">
        <f t="shared" si="77"/>
        <v>0</v>
      </c>
      <c r="AE906" s="12">
        <f t="shared" si="77"/>
        <v>-88.311000000000035</v>
      </c>
      <c r="AF906" s="12">
        <f t="shared" si="79"/>
        <v>83.975503700387151</v>
      </c>
      <c r="AG906" s="12">
        <f t="shared" si="79"/>
        <v>88.318971232390197</v>
      </c>
      <c r="AH906" s="12">
        <f t="shared" si="79"/>
        <v>88.822876616567626</v>
      </c>
      <c r="AI906" s="12">
        <f t="shared" si="79"/>
        <v>0</v>
      </c>
      <c r="AJ906" s="12">
        <f t="shared" si="79"/>
        <v>67.816218001651535</v>
      </c>
      <c r="AK906" s="15">
        <f t="shared" si="75"/>
        <v>0</v>
      </c>
      <c r="AL906" s="343">
        <f t="shared" si="75"/>
        <v>75.304530201342274</v>
      </c>
    </row>
    <row r="907" spans="1:38" s="185" customFormat="1" ht="12.75" customHeight="1" x14ac:dyDescent="0.25">
      <c r="A907" s="348">
        <v>1806</v>
      </c>
      <c r="B907" s="338">
        <v>899</v>
      </c>
      <c r="C907" s="239" t="s">
        <v>1984</v>
      </c>
      <c r="D907" s="247">
        <v>0</v>
      </c>
      <c r="E907" s="138">
        <v>0</v>
      </c>
      <c r="F907" s="138">
        <v>0</v>
      </c>
      <c r="G907" s="138">
        <v>0</v>
      </c>
      <c r="H907" s="138">
        <v>0</v>
      </c>
      <c r="I907" s="138">
        <v>0</v>
      </c>
      <c r="J907" s="339">
        <v>0</v>
      </c>
      <c r="K907" s="339">
        <v>0</v>
      </c>
      <c r="L907" s="340">
        <v>0</v>
      </c>
      <c r="M907" s="340">
        <v>0</v>
      </c>
      <c r="N907" s="340">
        <v>0</v>
      </c>
      <c r="O907" s="340">
        <v>0</v>
      </c>
      <c r="P907" s="144">
        <v>0</v>
      </c>
      <c r="Q907" s="341">
        <v>0</v>
      </c>
      <c r="R907" s="342">
        <v>0</v>
      </c>
      <c r="S907" s="340">
        <v>0</v>
      </c>
      <c r="T907" s="340">
        <v>0</v>
      </c>
      <c r="U907" s="340">
        <v>0</v>
      </c>
      <c r="V907" s="340">
        <v>0</v>
      </c>
      <c r="W907" s="340">
        <v>0</v>
      </c>
      <c r="X907" s="343">
        <v>0</v>
      </c>
      <c r="Y907" s="344">
        <f t="shared" si="78"/>
        <v>0</v>
      </c>
      <c r="Z907" s="12">
        <f t="shared" si="78"/>
        <v>0</v>
      </c>
      <c r="AA907" s="12">
        <f t="shared" si="78"/>
        <v>0</v>
      </c>
      <c r="AB907" s="12">
        <f t="shared" si="78"/>
        <v>0</v>
      </c>
      <c r="AC907" s="12">
        <f t="shared" si="78"/>
        <v>0</v>
      </c>
      <c r="AD907" s="15">
        <f t="shared" si="77"/>
        <v>0</v>
      </c>
      <c r="AE907" s="12">
        <f t="shared" si="77"/>
        <v>0</v>
      </c>
      <c r="AF907" s="12">
        <f t="shared" si="79"/>
        <v>0</v>
      </c>
      <c r="AG907" s="12">
        <f t="shared" si="79"/>
        <v>0</v>
      </c>
      <c r="AH907" s="12">
        <f t="shared" si="79"/>
        <v>0</v>
      </c>
      <c r="AI907" s="12">
        <f t="shared" si="79"/>
        <v>0</v>
      </c>
      <c r="AJ907" s="12">
        <f t="shared" si="79"/>
        <v>0</v>
      </c>
      <c r="AK907" s="15">
        <f t="shared" si="75"/>
        <v>0</v>
      </c>
      <c r="AL907" s="343">
        <f t="shared" si="75"/>
        <v>0</v>
      </c>
    </row>
    <row r="908" spans="1:38" s="185" customFormat="1" ht="12.75" customHeight="1" x14ac:dyDescent="0.25">
      <c r="A908" s="348">
        <v>1808</v>
      </c>
      <c r="B908" s="338">
        <v>900</v>
      </c>
      <c r="C908" s="239" t="s">
        <v>1985</v>
      </c>
      <c r="D908" s="247">
        <v>0</v>
      </c>
      <c r="E908" s="138">
        <v>0</v>
      </c>
      <c r="F908" s="138">
        <v>0</v>
      </c>
      <c r="G908" s="138">
        <v>0</v>
      </c>
      <c r="H908" s="138">
        <v>0</v>
      </c>
      <c r="I908" s="138">
        <v>0</v>
      </c>
      <c r="J908" s="339">
        <v>0</v>
      </c>
      <c r="K908" s="339">
        <v>0</v>
      </c>
      <c r="L908" s="340">
        <v>0</v>
      </c>
      <c r="M908" s="340">
        <v>0</v>
      </c>
      <c r="N908" s="340">
        <v>0</v>
      </c>
      <c r="O908" s="340">
        <v>0</v>
      </c>
      <c r="P908" s="144">
        <v>0</v>
      </c>
      <c r="Q908" s="341">
        <v>0</v>
      </c>
      <c r="R908" s="342">
        <v>0</v>
      </c>
      <c r="S908" s="340">
        <v>0</v>
      </c>
      <c r="T908" s="340">
        <v>0</v>
      </c>
      <c r="U908" s="340">
        <v>0</v>
      </c>
      <c r="V908" s="340">
        <v>0</v>
      </c>
      <c r="W908" s="340">
        <v>0</v>
      </c>
      <c r="X908" s="343">
        <v>0</v>
      </c>
      <c r="Y908" s="344">
        <f t="shared" si="78"/>
        <v>0</v>
      </c>
      <c r="Z908" s="12">
        <f t="shared" si="78"/>
        <v>0</v>
      </c>
      <c r="AA908" s="12">
        <f t="shared" si="78"/>
        <v>0</v>
      </c>
      <c r="AB908" s="12">
        <f t="shared" si="78"/>
        <v>0</v>
      </c>
      <c r="AC908" s="12">
        <f t="shared" si="78"/>
        <v>0</v>
      </c>
      <c r="AD908" s="15">
        <f t="shared" si="77"/>
        <v>0</v>
      </c>
      <c r="AE908" s="12">
        <f t="shared" si="77"/>
        <v>0</v>
      </c>
      <c r="AF908" s="12">
        <f t="shared" si="79"/>
        <v>0</v>
      </c>
      <c r="AG908" s="12">
        <f t="shared" si="79"/>
        <v>0</v>
      </c>
      <c r="AH908" s="12">
        <f t="shared" si="79"/>
        <v>0</v>
      </c>
      <c r="AI908" s="12">
        <f t="shared" si="79"/>
        <v>0</v>
      </c>
      <c r="AJ908" s="12">
        <f t="shared" si="79"/>
        <v>0</v>
      </c>
      <c r="AK908" s="15">
        <f t="shared" si="75"/>
        <v>0</v>
      </c>
      <c r="AL908" s="343">
        <f t="shared" si="75"/>
        <v>0</v>
      </c>
    </row>
    <row r="909" spans="1:38" s="185" customFormat="1" ht="12.75" customHeight="1" x14ac:dyDescent="0.25">
      <c r="A909" s="348">
        <v>1807</v>
      </c>
      <c r="B909" s="338">
        <v>901</v>
      </c>
      <c r="C909" s="239" t="s">
        <v>1986</v>
      </c>
      <c r="D909" s="247">
        <v>0</v>
      </c>
      <c r="E909" s="138">
        <v>0</v>
      </c>
      <c r="F909" s="138">
        <v>0</v>
      </c>
      <c r="G909" s="138">
        <v>0</v>
      </c>
      <c r="H909" s="138">
        <v>0</v>
      </c>
      <c r="I909" s="138">
        <v>0</v>
      </c>
      <c r="J909" s="339">
        <v>0</v>
      </c>
      <c r="K909" s="339">
        <v>0</v>
      </c>
      <c r="L909" s="340">
        <v>0</v>
      </c>
      <c r="M909" s="340">
        <v>0</v>
      </c>
      <c r="N909" s="340">
        <v>0</v>
      </c>
      <c r="O909" s="340">
        <v>0</v>
      </c>
      <c r="P909" s="144">
        <v>0</v>
      </c>
      <c r="Q909" s="341">
        <v>0</v>
      </c>
      <c r="R909" s="342">
        <v>0</v>
      </c>
      <c r="S909" s="340">
        <v>0</v>
      </c>
      <c r="T909" s="340">
        <v>0</v>
      </c>
      <c r="U909" s="340">
        <v>0</v>
      </c>
      <c r="V909" s="340">
        <v>0</v>
      </c>
      <c r="W909" s="340">
        <v>0</v>
      </c>
      <c r="X909" s="343">
        <v>0</v>
      </c>
      <c r="Y909" s="344">
        <f t="shared" si="78"/>
        <v>0</v>
      </c>
      <c r="Z909" s="12">
        <f t="shared" si="78"/>
        <v>0</v>
      </c>
      <c r="AA909" s="12">
        <f t="shared" si="78"/>
        <v>0</v>
      </c>
      <c r="AB909" s="12">
        <f t="shared" si="78"/>
        <v>0</v>
      </c>
      <c r="AC909" s="12">
        <f t="shared" si="78"/>
        <v>0</v>
      </c>
      <c r="AD909" s="15">
        <f t="shared" si="77"/>
        <v>0</v>
      </c>
      <c r="AE909" s="12">
        <f t="shared" si="77"/>
        <v>0</v>
      </c>
      <c r="AF909" s="12">
        <f t="shared" si="79"/>
        <v>0</v>
      </c>
      <c r="AG909" s="12">
        <f t="shared" si="79"/>
        <v>0</v>
      </c>
      <c r="AH909" s="12">
        <f t="shared" si="79"/>
        <v>0</v>
      </c>
      <c r="AI909" s="12">
        <f t="shared" si="79"/>
        <v>0</v>
      </c>
      <c r="AJ909" s="12">
        <f t="shared" si="79"/>
        <v>0</v>
      </c>
      <c r="AK909" s="15">
        <f t="shared" si="75"/>
        <v>0</v>
      </c>
      <c r="AL909" s="343">
        <f t="shared" si="75"/>
        <v>0</v>
      </c>
    </row>
    <row r="910" spans="1:38" s="185" customFormat="1" ht="12.75" customHeight="1" x14ac:dyDescent="0.25">
      <c r="A910" s="348">
        <v>1809</v>
      </c>
      <c r="B910" s="338">
        <v>902</v>
      </c>
      <c r="C910" s="239" t="s">
        <v>1987</v>
      </c>
      <c r="D910" s="247">
        <v>0</v>
      </c>
      <c r="E910" s="138">
        <v>0</v>
      </c>
      <c r="F910" s="138">
        <v>0</v>
      </c>
      <c r="G910" s="138">
        <v>0</v>
      </c>
      <c r="H910" s="138">
        <v>0</v>
      </c>
      <c r="I910" s="138">
        <v>0</v>
      </c>
      <c r="J910" s="339">
        <v>0</v>
      </c>
      <c r="K910" s="339">
        <v>0</v>
      </c>
      <c r="L910" s="340">
        <v>0</v>
      </c>
      <c r="M910" s="340">
        <v>0</v>
      </c>
      <c r="N910" s="340">
        <v>0</v>
      </c>
      <c r="O910" s="340">
        <v>0</v>
      </c>
      <c r="P910" s="144">
        <v>0</v>
      </c>
      <c r="Q910" s="341">
        <v>0</v>
      </c>
      <c r="R910" s="342">
        <v>0</v>
      </c>
      <c r="S910" s="340">
        <v>0</v>
      </c>
      <c r="T910" s="340">
        <v>0</v>
      </c>
      <c r="U910" s="340">
        <v>0</v>
      </c>
      <c r="V910" s="340">
        <v>0</v>
      </c>
      <c r="W910" s="340">
        <v>0</v>
      </c>
      <c r="X910" s="343">
        <v>0</v>
      </c>
      <c r="Y910" s="344">
        <f t="shared" si="78"/>
        <v>0</v>
      </c>
      <c r="Z910" s="12">
        <f t="shared" si="78"/>
        <v>0</v>
      </c>
      <c r="AA910" s="12">
        <f t="shared" si="78"/>
        <v>0</v>
      </c>
      <c r="AB910" s="12">
        <f t="shared" si="78"/>
        <v>0</v>
      </c>
      <c r="AC910" s="12">
        <f t="shared" si="78"/>
        <v>0</v>
      </c>
      <c r="AD910" s="15">
        <f t="shared" si="77"/>
        <v>0</v>
      </c>
      <c r="AE910" s="12">
        <f t="shared" si="77"/>
        <v>0</v>
      </c>
      <c r="AF910" s="12">
        <f t="shared" si="79"/>
        <v>0</v>
      </c>
      <c r="AG910" s="12">
        <f t="shared" si="79"/>
        <v>0</v>
      </c>
      <c r="AH910" s="12">
        <f t="shared" si="79"/>
        <v>0</v>
      </c>
      <c r="AI910" s="12">
        <f t="shared" si="79"/>
        <v>0</v>
      </c>
      <c r="AJ910" s="12">
        <f t="shared" si="79"/>
        <v>0</v>
      </c>
      <c r="AK910" s="15">
        <f t="shared" si="75"/>
        <v>0</v>
      </c>
      <c r="AL910" s="343">
        <f t="shared" si="75"/>
        <v>0</v>
      </c>
    </row>
    <row r="911" spans="1:38" s="185" customFormat="1" ht="12.75" customHeight="1" x14ac:dyDescent="0.25">
      <c r="A911" s="348">
        <v>1810</v>
      </c>
      <c r="B911" s="338">
        <v>903</v>
      </c>
      <c r="C911" s="239" t="s">
        <v>1988</v>
      </c>
      <c r="D911" s="247">
        <v>0</v>
      </c>
      <c r="E911" s="138">
        <v>0</v>
      </c>
      <c r="F911" s="138">
        <v>0</v>
      </c>
      <c r="G911" s="138">
        <v>0</v>
      </c>
      <c r="H911" s="138">
        <v>0</v>
      </c>
      <c r="I911" s="138">
        <v>0</v>
      </c>
      <c r="J911" s="339">
        <v>0</v>
      </c>
      <c r="K911" s="339">
        <v>0</v>
      </c>
      <c r="L911" s="340">
        <v>0</v>
      </c>
      <c r="M911" s="340">
        <v>0</v>
      </c>
      <c r="N911" s="340">
        <v>0</v>
      </c>
      <c r="O911" s="340">
        <v>0</v>
      </c>
      <c r="P911" s="144">
        <v>0</v>
      </c>
      <c r="Q911" s="341">
        <v>0</v>
      </c>
      <c r="R911" s="342">
        <v>0</v>
      </c>
      <c r="S911" s="340">
        <v>0</v>
      </c>
      <c r="T911" s="340">
        <v>0</v>
      </c>
      <c r="U911" s="340">
        <v>0</v>
      </c>
      <c r="V911" s="340">
        <v>0</v>
      </c>
      <c r="W911" s="340">
        <v>0</v>
      </c>
      <c r="X911" s="343">
        <v>0</v>
      </c>
      <c r="Y911" s="344">
        <f t="shared" si="78"/>
        <v>0</v>
      </c>
      <c r="Z911" s="12">
        <f t="shared" si="78"/>
        <v>0</v>
      </c>
      <c r="AA911" s="12">
        <f t="shared" si="78"/>
        <v>0</v>
      </c>
      <c r="AB911" s="12">
        <f t="shared" si="78"/>
        <v>0</v>
      </c>
      <c r="AC911" s="12">
        <f t="shared" si="78"/>
        <v>0</v>
      </c>
      <c r="AD911" s="15">
        <f t="shared" si="77"/>
        <v>0</v>
      </c>
      <c r="AE911" s="12">
        <f t="shared" si="77"/>
        <v>0</v>
      </c>
      <c r="AF911" s="12">
        <f t="shared" si="79"/>
        <v>0</v>
      </c>
      <c r="AG911" s="12">
        <f t="shared" si="79"/>
        <v>0</v>
      </c>
      <c r="AH911" s="12">
        <f t="shared" si="79"/>
        <v>0</v>
      </c>
      <c r="AI911" s="12">
        <f t="shared" si="79"/>
        <v>0</v>
      </c>
      <c r="AJ911" s="12">
        <f t="shared" si="79"/>
        <v>0</v>
      </c>
      <c r="AK911" s="15">
        <f t="shared" si="75"/>
        <v>0</v>
      </c>
      <c r="AL911" s="343">
        <f t="shared" si="75"/>
        <v>0</v>
      </c>
    </row>
    <row r="912" spans="1:38" s="185" customFormat="1" ht="12.75" customHeight="1" x14ac:dyDescent="0.25">
      <c r="A912" s="348">
        <v>1811</v>
      </c>
      <c r="B912" s="338">
        <v>904</v>
      </c>
      <c r="C912" s="239" t="s">
        <v>1989</v>
      </c>
      <c r="D912" s="247">
        <v>0</v>
      </c>
      <c r="E912" s="138">
        <v>0</v>
      </c>
      <c r="F912" s="138">
        <v>0</v>
      </c>
      <c r="G912" s="138">
        <v>0</v>
      </c>
      <c r="H912" s="138">
        <v>0</v>
      </c>
      <c r="I912" s="138">
        <v>0</v>
      </c>
      <c r="J912" s="339">
        <v>0</v>
      </c>
      <c r="K912" s="339">
        <v>0</v>
      </c>
      <c r="L912" s="340">
        <v>0</v>
      </c>
      <c r="M912" s="340">
        <v>0</v>
      </c>
      <c r="N912" s="340">
        <v>0</v>
      </c>
      <c r="O912" s="340">
        <v>0</v>
      </c>
      <c r="P912" s="144">
        <v>0</v>
      </c>
      <c r="Q912" s="341">
        <v>0</v>
      </c>
      <c r="R912" s="342">
        <v>0</v>
      </c>
      <c r="S912" s="340">
        <v>0</v>
      </c>
      <c r="T912" s="340">
        <v>0</v>
      </c>
      <c r="U912" s="340">
        <v>0</v>
      </c>
      <c r="V912" s="340">
        <v>0</v>
      </c>
      <c r="W912" s="340">
        <v>0</v>
      </c>
      <c r="X912" s="343">
        <v>0</v>
      </c>
      <c r="Y912" s="344">
        <f t="shared" si="78"/>
        <v>0</v>
      </c>
      <c r="Z912" s="12">
        <f t="shared" si="78"/>
        <v>0</v>
      </c>
      <c r="AA912" s="12">
        <f t="shared" si="78"/>
        <v>0</v>
      </c>
      <c r="AB912" s="12">
        <f t="shared" si="78"/>
        <v>0</v>
      </c>
      <c r="AC912" s="12">
        <f t="shared" si="78"/>
        <v>0</v>
      </c>
      <c r="AD912" s="15">
        <f t="shared" si="77"/>
        <v>0</v>
      </c>
      <c r="AE912" s="12">
        <f t="shared" si="77"/>
        <v>0</v>
      </c>
      <c r="AF912" s="12">
        <f t="shared" si="79"/>
        <v>0</v>
      </c>
      <c r="AG912" s="12">
        <f t="shared" si="79"/>
        <v>0</v>
      </c>
      <c r="AH912" s="12">
        <f t="shared" si="79"/>
        <v>0</v>
      </c>
      <c r="AI912" s="12">
        <f t="shared" si="79"/>
        <v>0</v>
      </c>
      <c r="AJ912" s="12">
        <f t="shared" si="79"/>
        <v>0</v>
      </c>
      <c r="AK912" s="15">
        <f t="shared" si="75"/>
        <v>0</v>
      </c>
      <c r="AL912" s="343">
        <f t="shared" si="75"/>
        <v>0</v>
      </c>
    </row>
    <row r="913" spans="1:38" s="185" customFormat="1" ht="12.75" customHeight="1" x14ac:dyDescent="0.25">
      <c r="A913" s="348">
        <v>1812</v>
      </c>
      <c r="B913" s="338">
        <v>905</v>
      </c>
      <c r="C913" s="239" t="s">
        <v>1990</v>
      </c>
      <c r="D913" s="247">
        <v>0</v>
      </c>
      <c r="E913" s="138">
        <v>0</v>
      </c>
      <c r="F913" s="138">
        <v>0</v>
      </c>
      <c r="G913" s="138">
        <v>0</v>
      </c>
      <c r="H913" s="138">
        <v>0</v>
      </c>
      <c r="I913" s="138">
        <v>0</v>
      </c>
      <c r="J913" s="339">
        <v>0</v>
      </c>
      <c r="K913" s="339">
        <v>0</v>
      </c>
      <c r="L913" s="340">
        <v>0</v>
      </c>
      <c r="M913" s="340">
        <v>0</v>
      </c>
      <c r="N913" s="340">
        <v>0</v>
      </c>
      <c r="O913" s="340">
        <v>0</v>
      </c>
      <c r="P913" s="144">
        <v>0</v>
      </c>
      <c r="Q913" s="341">
        <v>0</v>
      </c>
      <c r="R913" s="342">
        <v>0</v>
      </c>
      <c r="S913" s="340">
        <v>0</v>
      </c>
      <c r="T913" s="340">
        <v>0</v>
      </c>
      <c r="U913" s="340">
        <v>0</v>
      </c>
      <c r="V913" s="340">
        <v>0</v>
      </c>
      <c r="W913" s="340">
        <v>0</v>
      </c>
      <c r="X913" s="343">
        <v>0</v>
      </c>
      <c r="Y913" s="344">
        <f t="shared" si="78"/>
        <v>0</v>
      </c>
      <c r="Z913" s="12">
        <f t="shared" si="78"/>
        <v>0</v>
      </c>
      <c r="AA913" s="12">
        <f t="shared" si="78"/>
        <v>0</v>
      </c>
      <c r="AB913" s="12">
        <f t="shared" si="78"/>
        <v>0</v>
      </c>
      <c r="AC913" s="12">
        <f t="shared" si="78"/>
        <v>0</v>
      </c>
      <c r="AD913" s="15">
        <f t="shared" si="77"/>
        <v>0</v>
      </c>
      <c r="AE913" s="12">
        <f t="shared" si="77"/>
        <v>0</v>
      </c>
      <c r="AF913" s="12">
        <f t="shared" si="79"/>
        <v>0</v>
      </c>
      <c r="AG913" s="12">
        <f t="shared" si="79"/>
        <v>0</v>
      </c>
      <c r="AH913" s="12">
        <f t="shared" si="79"/>
        <v>0</v>
      </c>
      <c r="AI913" s="12">
        <f t="shared" si="79"/>
        <v>0</v>
      </c>
      <c r="AJ913" s="12">
        <f t="shared" si="79"/>
        <v>0</v>
      </c>
      <c r="AK913" s="15">
        <f t="shared" si="75"/>
        <v>0</v>
      </c>
      <c r="AL913" s="343">
        <f t="shared" si="75"/>
        <v>0</v>
      </c>
    </row>
    <row r="914" spans="1:38" s="185" customFormat="1" ht="12.75" customHeight="1" x14ac:dyDescent="0.25">
      <c r="A914" s="348">
        <v>1813</v>
      </c>
      <c r="B914" s="338">
        <v>906</v>
      </c>
      <c r="C914" s="239" t="s">
        <v>1991</v>
      </c>
      <c r="D914" s="247">
        <v>0</v>
      </c>
      <c r="E914" s="138">
        <v>0</v>
      </c>
      <c r="F914" s="138">
        <v>0</v>
      </c>
      <c r="G914" s="138">
        <v>0</v>
      </c>
      <c r="H914" s="138">
        <v>0</v>
      </c>
      <c r="I914" s="138">
        <v>0</v>
      </c>
      <c r="J914" s="339">
        <v>0</v>
      </c>
      <c r="K914" s="339">
        <v>0</v>
      </c>
      <c r="L914" s="340">
        <v>0</v>
      </c>
      <c r="M914" s="340">
        <v>0</v>
      </c>
      <c r="N914" s="340">
        <v>0</v>
      </c>
      <c r="O914" s="340">
        <v>0</v>
      </c>
      <c r="P914" s="144">
        <v>0</v>
      </c>
      <c r="Q914" s="341">
        <v>0</v>
      </c>
      <c r="R914" s="342">
        <v>0</v>
      </c>
      <c r="S914" s="340">
        <v>0</v>
      </c>
      <c r="T914" s="340">
        <v>0</v>
      </c>
      <c r="U914" s="340">
        <v>0</v>
      </c>
      <c r="V914" s="340">
        <v>0</v>
      </c>
      <c r="W914" s="340">
        <v>0</v>
      </c>
      <c r="X914" s="343">
        <v>0</v>
      </c>
      <c r="Y914" s="344">
        <f t="shared" si="78"/>
        <v>0</v>
      </c>
      <c r="Z914" s="12">
        <f t="shared" si="78"/>
        <v>0</v>
      </c>
      <c r="AA914" s="12">
        <f t="shared" si="78"/>
        <v>0</v>
      </c>
      <c r="AB914" s="12">
        <f t="shared" si="78"/>
        <v>0</v>
      </c>
      <c r="AC914" s="12">
        <f t="shared" si="78"/>
        <v>0</v>
      </c>
      <c r="AD914" s="15">
        <f t="shared" si="77"/>
        <v>0</v>
      </c>
      <c r="AE914" s="12">
        <f t="shared" si="77"/>
        <v>0</v>
      </c>
      <c r="AF914" s="12">
        <f t="shared" si="79"/>
        <v>0</v>
      </c>
      <c r="AG914" s="12">
        <f t="shared" si="79"/>
        <v>0</v>
      </c>
      <c r="AH914" s="12">
        <f t="shared" si="79"/>
        <v>0</v>
      </c>
      <c r="AI914" s="12">
        <f t="shared" si="79"/>
        <v>0</v>
      </c>
      <c r="AJ914" s="12">
        <f t="shared" si="79"/>
        <v>0</v>
      </c>
      <c r="AK914" s="15">
        <f t="shared" si="75"/>
        <v>0</v>
      </c>
      <c r="AL914" s="343">
        <f t="shared" si="75"/>
        <v>0</v>
      </c>
    </row>
    <row r="915" spans="1:38" s="185" customFormat="1" ht="12.75" customHeight="1" x14ac:dyDescent="0.25">
      <c r="A915" s="348">
        <v>1814</v>
      </c>
      <c r="B915" s="338">
        <v>907</v>
      </c>
      <c r="C915" s="239" t="s">
        <v>1992</v>
      </c>
      <c r="D915" s="247">
        <v>0</v>
      </c>
      <c r="E915" s="138">
        <v>0</v>
      </c>
      <c r="F915" s="138">
        <v>0</v>
      </c>
      <c r="G915" s="138">
        <v>0</v>
      </c>
      <c r="H915" s="138">
        <v>0</v>
      </c>
      <c r="I915" s="138">
        <v>0</v>
      </c>
      <c r="J915" s="339">
        <v>0</v>
      </c>
      <c r="K915" s="339">
        <v>0</v>
      </c>
      <c r="L915" s="340">
        <v>0</v>
      </c>
      <c r="M915" s="340">
        <v>0</v>
      </c>
      <c r="N915" s="340">
        <v>0</v>
      </c>
      <c r="O915" s="340">
        <v>0</v>
      </c>
      <c r="P915" s="144">
        <v>0</v>
      </c>
      <c r="Q915" s="341">
        <v>0</v>
      </c>
      <c r="R915" s="342">
        <v>0</v>
      </c>
      <c r="S915" s="340">
        <v>0</v>
      </c>
      <c r="T915" s="340">
        <v>0</v>
      </c>
      <c r="U915" s="340">
        <v>0</v>
      </c>
      <c r="V915" s="340">
        <v>0</v>
      </c>
      <c r="W915" s="340">
        <v>0</v>
      </c>
      <c r="X915" s="343">
        <v>0</v>
      </c>
      <c r="Y915" s="344">
        <f t="shared" si="78"/>
        <v>0</v>
      </c>
      <c r="Z915" s="12">
        <f t="shared" si="78"/>
        <v>0</v>
      </c>
      <c r="AA915" s="12">
        <f t="shared" si="78"/>
        <v>0</v>
      </c>
      <c r="AB915" s="12">
        <f t="shared" si="78"/>
        <v>0</v>
      </c>
      <c r="AC915" s="12">
        <f t="shared" si="78"/>
        <v>0</v>
      </c>
      <c r="AD915" s="15">
        <f t="shared" si="77"/>
        <v>0</v>
      </c>
      <c r="AE915" s="12">
        <f t="shared" si="77"/>
        <v>0</v>
      </c>
      <c r="AF915" s="12">
        <f t="shared" si="79"/>
        <v>0</v>
      </c>
      <c r="AG915" s="12">
        <f t="shared" si="79"/>
        <v>0</v>
      </c>
      <c r="AH915" s="12">
        <f t="shared" si="79"/>
        <v>0</v>
      </c>
      <c r="AI915" s="12">
        <f t="shared" si="79"/>
        <v>0</v>
      </c>
      <c r="AJ915" s="12">
        <f t="shared" si="79"/>
        <v>0</v>
      </c>
      <c r="AK915" s="15">
        <f t="shared" si="75"/>
        <v>0</v>
      </c>
      <c r="AL915" s="343">
        <f t="shared" si="75"/>
        <v>0</v>
      </c>
    </row>
    <row r="916" spans="1:38" s="185" customFormat="1" ht="12.75" customHeight="1" x14ac:dyDescent="0.25">
      <c r="A916" s="348">
        <v>1815</v>
      </c>
      <c r="B916" s="338">
        <v>908</v>
      </c>
      <c r="C916" s="239" t="s">
        <v>1616</v>
      </c>
      <c r="D916" s="247">
        <v>0</v>
      </c>
      <c r="E916" s="138">
        <v>0</v>
      </c>
      <c r="F916" s="138">
        <v>0</v>
      </c>
      <c r="G916" s="138">
        <v>0</v>
      </c>
      <c r="H916" s="138">
        <v>0</v>
      </c>
      <c r="I916" s="138">
        <v>0</v>
      </c>
      <c r="J916" s="339">
        <v>0</v>
      </c>
      <c r="K916" s="339">
        <v>0</v>
      </c>
      <c r="L916" s="340">
        <v>0</v>
      </c>
      <c r="M916" s="340">
        <v>0</v>
      </c>
      <c r="N916" s="340">
        <v>0</v>
      </c>
      <c r="O916" s="340">
        <v>0</v>
      </c>
      <c r="P916" s="144">
        <v>0</v>
      </c>
      <c r="Q916" s="341">
        <v>0</v>
      </c>
      <c r="R916" s="342">
        <v>0</v>
      </c>
      <c r="S916" s="340">
        <v>0</v>
      </c>
      <c r="T916" s="340">
        <v>0</v>
      </c>
      <c r="U916" s="340">
        <v>0</v>
      </c>
      <c r="V916" s="340">
        <v>0</v>
      </c>
      <c r="W916" s="340">
        <v>0</v>
      </c>
      <c r="X916" s="343">
        <v>0</v>
      </c>
      <c r="Y916" s="344">
        <f t="shared" si="78"/>
        <v>0</v>
      </c>
      <c r="Z916" s="12">
        <f t="shared" si="78"/>
        <v>0</v>
      </c>
      <c r="AA916" s="12">
        <f t="shared" si="78"/>
        <v>0</v>
      </c>
      <c r="AB916" s="12">
        <f t="shared" si="78"/>
        <v>0</v>
      </c>
      <c r="AC916" s="12">
        <f t="shared" si="78"/>
        <v>0</v>
      </c>
      <c r="AD916" s="15">
        <f t="shared" si="77"/>
        <v>0</v>
      </c>
      <c r="AE916" s="12">
        <f t="shared" si="77"/>
        <v>0</v>
      </c>
      <c r="AF916" s="12">
        <f t="shared" si="79"/>
        <v>0</v>
      </c>
      <c r="AG916" s="12">
        <f t="shared" si="79"/>
        <v>0</v>
      </c>
      <c r="AH916" s="12">
        <f t="shared" si="79"/>
        <v>0</v>
      </c>
      <c r="AI916" s="12">
        <f t="shared" si="79"/>
        <v>0</v>
      </c>
      <c r="AJ916" s="12">
        <f t="shared" si="79"/>
        <v>0</v>
      </c>
      <c r="AK916" s="15">
        <f t="shared" si="75"/>
        <v>0</v>
      </c>
      <c r="AL916" s="343">
        <f t="shared" si="75"/>
        <v>0</v>
      </c>
    </row>
    <row r="917" spans="1:38" s="185" customFormat="1" ht="12.75" customHeight="1" x14ac:dyDescent="0.25">
      <c r="A917" s="348">
        <v>1816</v>
      </c>
      <c r="B917" s="338">
        <v>909</v>
      </c>
      <c r="C917" s="239" t="s">
        <v>1993</v>
      </c>
      <c r="D917" s="247">
        <v>0</v>
      </c>
      <c r="E917" s="138">
        <v>0</v>
      </c>
      <c r="F917" s="138">
        <v>0</v>
      </c>
      <c r="G917" s="138">
        <v>0</v>
      </c>
      <c r="H917" s="138">
        <v>0</v>
      </c>
      <c r="I917" s="138">
        <v>0</v>
      </c>
      <c r="J917" s="339">
        <v>0</v>
      </c>
      <c r="K917" s="339">
        <v>0</v>
      </c>
      <c r="L917" s="340">
        <v>0</v>
      </c>
      <c r="M917" s="340">
        <v>0</v>
      </c>
      <c r="N917" s="340">
        <v>0</v>
      </c>
      <c r="O917" s="340">
        <v>0</v>
      </c>
      <c r="P917" s="144">
        <v>0</v>
      </c>
      <c r="Q917" s="341">
        <v>0</v>
      </c>
      <c r="R917" s="342">
        <v>0</v>
      </c>
      <c r="S917" s="340">
        <v>0</v>
      </c>
      <c r="T917" s="340">
        <v>0</v>
      </c>
      <c r="U917" s="340">
        <v>0</v>
      </c>
      <c r="V917" s="340">
        <v>0</v>
      </c>
      <c r="W917" s="340">
        <v>0</v>
      </c>
      <c r="X917" s="343">
        <v>0</v>
      </c>
      <c r="Y917" s="344">
        <f t="shared" si="78"/>
        <v>0</v>
      </c>
      <c r="Z917" s="12">
        <f t="shared" si="78"/>
        <v>0</v>
      </c>
      <c r="AA917" s="12">
        <f t="shared" si="78"/>
        <v>0</v>
      </c>
      <c r="AB917" s="12">
        <f t="shared" si="78"/>
        <v>0</v>
      </c>
      <c r="AC917" s="12">
        <f t="shared" si="78"/>
        <v>0</v>
      </c>
      <c r="AD917" s="15">
        <f t="shared" si="77"/>
        <v>0</v>
      </c>
      <c r="AE917" s="12">
        <f t="shared" si="77"/>
        <v>0</v>
      </c>
      <c r="AF917" s="12">
        <f t="shared" si="79"/>
        <v>0</v>
      </c>
      <c r="AG917" s="12">
        <f t="shared" si="79"/>
        <v>0</v>
      </c>
      <c r="AH917" s="12">
        <f t="shared" si="79"/>
        <v>0</v>
      </c>
      <c r="AI917" s="12">
        <f t="shared" si="79"/>
        <v>0</v>
      </c>
      <c r="AJ917" s="12">
        <f t="shared" si="79"/>
        <v>0</v>
      </c>
      <c r="AK917" s="15">
        <f t="shared" si="75"/>
        <v>0</v>
      </c>
      <c r="AL917" s="343">
        <f t="shared" si="75"/>
        <v>0</v>
      </c>
    </row>
    <row r="918" spans="1:38" s="185" customFormat="1" ht="12.75" customHeight="1" x14ac:dyDescent="0.25">
      <c r="A918" s="348">
        <v>1817</v>
      </c>
      <c r="B918" s="338">
        <v>910</v>
      </c>
      <c r="C918" s="239" t="s">
        <v>1994</v>
      </c>
      <c r="D918" s="247">
        <v>0</v>
      </c>
      <c r="E918" s="138">
        <v>0</v>
      </c>
      <c r="F918" s="138">
        <v>0</v>
      </c>
      <c r="G918" s="138">
        <v>0</v>
      </c>
      <c r="H918" s="138">
        <v>0</v>
      </c>
      <c r="I918" s="138">
        <v>0</v>
      </c>
      <c r="J918" s="339">
        <v>0</v>
      </c>
      <c r="K918" s="339">
        <v>0</v>
      </c>
      <c r="L918" s="340">
        <v>0</v>
      </c>
      <c r="M918" s="340">
        <v>0</v>
      </c>
      <c r="N918" s="340">
        <v>0</v>
      </c>
      <c r="O918" s="340">
        <v>0</v>
      </c>
      <c r="P918" s="144">
        <v>0</v>
      </c>
      <c r="Q918" s="341">
        <v>0</v>
      </c>
      <c r="R918" s="342">
        <v>0</v>
      </c>
      <c r="S918" s="340">
        <v>0</v>
      </c>
      <c r="T918" s="340">
        <v>0</v>
      </c>
      <c r="U918" s="340">
        <v>0</v>
      </c>
      <c r="V918" s="340">
        <v>0</v>
      </c>
      <c r="W918" s="340">
        <v>0</v>
      </c>
      <c r="X918" s="343">
        <v>0</v>
      </c>
      <c r="Y918" s="344">
        <f t="shared" si="78"/>
        <v>0</v>
      </c>
      <c r="Z918" s="12">
        <f t="shared" si="78"/>
        <v>0</v>
      </c>
      <c r="AA918" s="12">
        <f t="shared" si="78"/>
        <v>0</v>
      </c>
      <c r="AB918" s="12">
        <f t="shared" si="78"/>
        <v>0</v>
      </c>
      <c r="AC918" s="12">
        <f t="shared" si="78"/>
        <v>0</v>
      </c>
      <c r="AD918" s="15">
        <f t="shared" si="77"/>
        <v>0</v>
      </c>
      <c r="AE918" s="12">
        <f t="shared" si="77"/>
        <v>0</v>
      </c>
      <c r="AF918" s="12">
        <f t="shared" si="79"/>
        <v>0</v>
      </c>
      <c r="AG918" s="12">
        <f t="shared" si="79"/>
        <v>0</v>
      </c>
      <c r="AH918" s="12">
        <f t="shared" si="79"/>
        <v>0</v>
      </c>
      <c r="AI918" s="12">
        <f t="shared" si="79"/>
        <v>0</v>
      </c>
      <c r="AJ918" s="12">
        <f t="shared" si="79"/>
        <v>0</v>
      </c>
      <c r="AK918" s="15">
        <f t="shared" si="75"/>
        <v>0</v>
      </c>
      <c r="AL918" s="343">
        <f t="shared" si="75"/>
        <v>0</v>
      </c>
    </row>
    <row r="919" spans="1:38" s="185" customFormat="1" ht="12.75" customHeight="1" x14ac:dyDescent="0.25">
      <c r="A919" s="348">
        <v>1819</v>
      </c>
      <c r="B919" s="338">
        <v>911</v>
      </c>
      <c r="C919" s="239" t="s">
        <v>1942</v>
      </c>
      <c r="D919" s="247">
        <v>0</v>
      </c>
      <c r="E919" s="138">
        <v>0</v>
      </c>
      <c r="F919" s="138">
        <v>0</v>
      </c>
      <c r="G919" s="138">
        <v>0</v>
      </c>
      <c r="H919" s="138">
        <v>0</v>
      </c>
      <c r="I919" s="138">
        <v>0</v>
      </c>
      <c r="J919" s="339">
        <v>0</v>
      </c>
      <c r="K919" s="339">
        <v>0</v>
      </c>
      <c r="L919" s="340">
        <v>0</v>
      </c>
      <c r="M919" s="340">
        <v>0</v>
      </c>
      <c r="N919" s="340">
        <v>0</v>
      </c>
      <c r="O919" s="340">
        <v>0</v>
      </c>
      <c r="P919" s="144">
        <v>0</v>
      </c>
      <c r="Q919" s="341">
        <v>0</v>
      </c>
      <c r="R919" s="342">
        <v>0</v>
      </c>
      <c r="S919" s="340">
        <v>0</v>
      </c>
      <c r="T919" s="340">
        <v>0</v>
      </c>
      <c r="U919" s="340">
        <v>0</v>
      </c>
      <c r="V919" s="340">
        <v>0</v>
      </c>
      <c r="W919" s="340">
        <v>0</v>
      </c>
      <c r="X919" s="343">
        <v>0</v>
      </c>
      <c r="Y919" s="344">
        <f t="shared" si="78"/>
        <v>0</v>
      </c>
      <c r="Z919" s="12">
        <f t="shared" si="78"/>
        <v>0</v>
      </c>
      <c r="AA919" s="12">
        <f t="shared" si="78"/>
        <v>0</v>
      </c>
      <c r="AB919" s="12">
        <f t="shared" si="78"/>
        <v>0</v>
      </c>
      <c r="AC919" s="12">
        <f t="shared" si="78"/>
        <v>0</v>
      </c>
      <c r="AD919" s="15">
        <f t="shared" si="77"/>
        <v>0</v>
      </c>
      <c r="AE919" s="12">
        <f t="shared" si="77"/>
        <v>0</v>
      </c>
      <c r="AF919" s="12">
        <f t="shared" si="79"/>
        <v>0</v>
      </c>
      <c r="AG919" s="12">
        <f t="shared" si="79"/>
        <v>0</v>
      </c>
      <c r="AH919" s="12">
        <f t="shared" si="79"/>
        <v>0</v>
      </c>
      <c r="AI919" s="12">
        <f t="shared" si="79"/>
        <v>0</v>
      </c>
      <c r="AJ919" s="12">
        <f t="shared" si="79"/>
        <v>0</v>
      </c>
      <c r="AK919" s="15">
        <f t="shared" si="75"/>
        <v>0</v>
      </c>
      <c r="AL919" s="343">
        <f t="shared" si="75"/>
        <v>0</v>
      </c>
    </row>
    <row r="920" spans="1:38" s="185" customFormat="1" ht="12.75" customHeight="1" x14ac:dyDescent="0.25">
      <c r="A920" s="348">
        <v>1820</v>
      </c>
      <c r="B920" s="338">
        <v>912</v>
      </c>
      <c r="C920" s="239" t="s">
        <v>1995</v>
      </c>
      <c r="D920" s="247">
        <v>0</v>
      </c>
      <c r="E920" s="138">
        <v>0</v>
      </c>
      <c r="F920" s="138">
        <v>0</v>
      </c>
      <c r="G920" s="138">
        <v>0</v>
      </c>
      <c r="H920" s="138">
        <v>0</v>
      </c>
      <c r="I920" s="138">
        <v>0</v>
      </c>
      <c r="J920" s="339">
        <v>0</v>
      </c>
      <c r="K920" s="339">
        <v>0</v>
      </c>
      <c r="L920" s="340">
        <v>0</v>
      </c>
      <c r="M920" s="340">
        <v>0</v>
      </c>
      <c r="N920" s="340">
        <v>0</v>
      </c>
      <c r="O920" s="340">
        <v>0</v>
      </c>
      <c r="P920" s="144">
        <v>0</v>
      </c>
      <c r="Q920" s="341">
        <v>0</v>
      </c>
      <c r="R920" s="342">
        <v>0</v>
      </c>
      <c r="S920" s="340">
        <v>0</v>
      </c>
      <c r="T920" s="340">
        <v>0</v>
      </c>
      <c r="U920" s="340">
        <v>0</v>
      </c>
      <c r="V920" s="340">
        <v>0</v>
      </c>
      <c r="W920" s="340">
        <v>0</v>
      </c>
      <c r="X920" s="343">
        <v>0</v>
      </c>
      <c r="Y920" s="344">
        <f t="shared" si="78"/>
        <v>0</v>
      </c>
      <c r="Z920" s="12">
        <f t="shared" si="78"/>
        <v>0</v>
      </c>
      <c r="AA920" s="12">
        <f t="shared" si="78"/>
        <v>0</v>
      </c>
      <c r="AB920" s="12">
        <f t="shared" si="78"/>
        <v>0</v>
      </c>
      <c r="AC920" s="12">
        <f t="shared" si="78"/>
        <v>0</v>
      </c>
      <c r="AD920" s="15">
        <f t="shared" si="77"/>
        <v>0</v>
      </c>
      <c r="AE920" s="12">
        <f t="shared" si="77"/>
        <v>0</v>
      </c>
      <c r="AF920" s="12">
        <f t="shared" si="79"/>
        <v>0</v>
      </c>
      <c r="AG920" s="12">
        <f t="shared" si="79"/>
        <v>0</v>
      </c>
      <c r="AH920" s="12">
        <f t="shared" si="79"/>
        <v>0</v>
      </c>
      <c r="AI920" s="12">
        <f t="shared" si="79"/>
        <v>0</v>
      </c>
      <c r="AJ920" s="12">
        <f t="shared" si="79"/>
        <v>0</v>
      </c>
      <c r="AK920" s="15">
        <f t="shared" si="75"/>
        <v>0</v>
      </c>
      <c r="AL920" s="343">
        <f t="shared" si="75"/>
        <v>0</v>
      </c>
    </row>
    <row r="921" spans="1:38" s="185" customFormat="1" ht="12.75" customHeight="1" x14ac:dyDescent="0.25">
      <c r="A921" s="348">
        <v>1821</v>
      </c>
      <c r="B921" s="338">
        <v>913</v>
      </c>
      <c r="C921" s="239" t="s">
        <v>1996</v>
      </c>
      <c r="D921" s="247">
        <v>0</v>
      </c>
      <c r="E921" s="138">
        <v>0</v>
      </c>
      <c r="F921" s="138">
        <v>0</v>
      </c>
      <c r="G921" s="138">
        <v>0</v>
      </c>
      <c r="H921" s="138">
        <v>0</v>
      </c>
      <c r="I921" s="138">
        <v>0</v>
      </c>
      <c r="J921" s="339">
        <v>0</v>
      </c>
      <c r="K921" s="339">
        <v>0</v>
      </c>
      <c r="L921" s="340">
        <v>0</v>
      </c>
      <c r="M921" s="340">
        <v>0</v>
      </c>
      <c r="N921" s="340">
        <v>0</v>
      </c>
      <c r="O921" s="340">
        <v>0</v>
      </c>
      <c r="P921" s="144">
        <v>0</v>
      </c>
      <c r="Q921" s="341">
        <v>0</v>
      </c>
      <c r="R921" s="342">
        <v>0</v>
      </c>
      <c r="S921" s="340">
        <v>0</v>
      </c>
      <c r="T921" s="340">
        <v>0</v>
      </c>
      <c r="U921" s="340">
        <v>0</v>
      </c>
      <c r="V921" s="340">
        <v>0</v>
      </c>
      <c r="W921" s="340">
        <v>0</v>
      </c>
      <c r="X921" s="343">
        <v>0</v>
      </c>
      <c r="Y921" s="344">
        <f t="shared" si="78"/>
        <v>0</v>
      </c>
      <c r="Z921" s="12">
        <f t="shared" si="78"/>
        <v>0</v>
      </c>
      <c r="AA921" s="12">
        <f t="shared" si="78"/>
        <v>0</v>
      </c>
      <c r="AB921" s="12">
        <f t="shared" si="78"/>
        <v>0</v>
      </c>
      <c r="AC921" s="12">
        <f t="shared" si="78"/>
        <v>0</v>
      </c>
      <c r="AD921" s="15">
        <f t="shared" si="77"/>
        <v>0</v>
      </c>
      <c r="AE921" s="12">
        <f t="shared" si="77"/>
        <v>0</v>
      </c>
      <c r="AF921" s="12">
        <f t="shared" si="79"/>
        <v>0</v>
      </c>
      <c r="AG921" s="12">
        <f t="shared" si="79"/>
        <v>0</v>
      </c>
      <c r="AH921" s="12">
        <f t="shared" si="79"/>
        <v>0</v>
      </c>
      <c r="AI921" s="12">
        <f t="shared" si="79"/>
        <v>0</v>
      </c>
      <c r="AJ921" s="12">
        <f t="shared" si="79"/>
        <v>0</v>
      </c>
      <c r="AK921" s="15">
        <f t="shared" si="75"/>
        <v>0</v>
      </c>
      <c r="AL921" s="343">
        <f t="shared" si="75"/>
        <v>0</v>
      </c>
    </row>
    <row r="922" spans="1:38" s="185" customFormat="1" ht="12.75" customHeight="1" x14ac:dyDescent="0.25">
      <c r="A922" s="348">
        <v>1822</v>
      </c>
      <c r="B922" s="338">
        <v>914</v>
      </c>
      <c r="C922" s="239" t="s">
        <v>1997</v>
      </c>
      <c r="D922" s="247">
        <v>51.3</v>
      </c>
      <c r="E922" s="138">
        <v>0</v>
      </c>
      <c r="F922" s="138">
        <v>0</v>
      </c>
      <c r="G922" s="138">
        <v>0</v>
      </c>
      <c r="H922" s="138">
        <v>0</v>
      </c>
      <c r="I922" s="138">
        <v>51.3</v>
      </c>
      <c r="J922" s="339">
        <v>0</v>
      </c>
      <c r="K922" s="339">
        <v>51.3</v>
      </c>
      <c r="L922" s="340">
        <v>0</v>
      </c>
      <c r="M922" s="340">
        <v>0</v>
      </c>
      <c r="N922" s="340">
        <v>0</v>
      </c>
      <c r="O922" s="340">
        <v>0</v>
      </c>
      <c r="P922" s="144">
        <v>51.3</v>
      </c>
      <c r="Q922" s="341">
        <v>0</v>
      </c>
      <c r="R922" s="342">
        <v>44.831400000000002</v>
      </c>
      <c r="S922" s="340">
        <v>0</v>
      </c>
      <c r="T922" s="340">
        <v>0</v>
      </c>
      <c r="U922" s="340">
        <v>0</v>
      </c>
      <c r="V922" s="340">
        <v>0</v>
      </c>
      <c r="W922" s="340">
        <v>44.831400000000002</v>
      </c>
      <c r="X922" s="343">
        <v>0</v>
      </c>
      <c r="Y922" s="344">
        <f t="shared" si="78"/>
        <v>-6.468599999999995</v>
      </c>
      <c r="Z922" s="12">
        <f t="shared" si="78"/>
        <v>0</v>
      </c>
      <c r="AA922" s="12">
        <f t="shared" si="78"/>
        <v>0</v>
      </c>
      <c r="AB922" s="12">
        <f t="shared" si="78"/>
        <v>0</v>
      </c>
      <c r="AC922" s="12">
        <f t="shared" si="78"/>
        <v>0</v>
      </c>
      <c r="AD922" s="15">
        <f t="shared" si="77"/>
        <v>-6.468599999999995</v>
      </c>
      <c r="AE922" s="12">
        <f t="shared" si="77"/>
        <v>0</v>
      </c>
      <c r="AF922" s="12">
        <f t="shared" si="79"/>
        <v>87.390643274853801</v>
      </c>
      <c r="AG922" s="12">
        <f t="shared" si="79"/>
        <v>0</v>
      </c>
      <c r="AH922" s="12">
        <f t="shared" si="79"/>
        <v>0</v>
      </c>
      <c r="AI922" s="12">
        <f t="shared" si="79"/>
        <v>0</v>
      </c>
      <c r="AJ922" s="12">
        <f t="shared" si="79"/>
        <v>0</v>
      </c>
      <c r="AK922" s="15">
        <f t="shared" si="75"/>
        <v>87.390643274853801</v>
      </c>
      <c r="AL922" s="343">
        <f t="shared" si="75"/>
        <v>0</v>
      </c>
    </row>
    <row r="923" spans="1:38" s="185" customFormat="1" ht="12.75" customHeight="1" x14ac:dyDescent="0.25">
      <c r="A923" s="348">
        <v>1823</v>
      </c>
      <c r="B923" s="338">
        <v>915</v>
      </c>
      <c r="C923" s="239" t="s">
        <v>1998</v>
      </c>
      <c r="D923" s="247">
        <v>0</v>
      </c>
      <c r="E923" s="138">
        <v>0</v>
      </c>
      <c r="F923" s="138">
        <v>0</v>
      </c>
      <c r="G923" s="138">
        <v>0</v>
      </c>
      <c r="H923" s="138">
        <v>0</v>
      </c>
      <c r="I923" s="138">
        <v>0</v>
      </c>
      <c r="J923" s="339">
        <v>0</v>
      </c>
      <c r="K923" s="339">
        <v>0</v>
      </c>
      <c r="L923" s="340">
        <v>0</v>
      </c>
      <c r="M923" s="340">
        <v>0</v>
      </c>
      <c r="N923" s="340">
        <v>0</v>
      </c>
      <c r="O923" s="340">
        <v>0</v>
      </c>
      <c r="P923" s="144">
        <v>0</v>
      </c>
      <c r="Q923" s="341">
        <v>0</v>
      </c>
      <c r="R923" s="342">
        <v>0</v>
      </c>
      <c r="S923" s="340">
        <v>0</v>
      </c>
      <c r="T923" s="340">
        <v>0</v>
      </c>
      <c r="U923" s="340">
        <v>0</v>
      </c>
      <c r="V923" s="340">
        <v>0</v>
      </c>
      <c r="W923" s="340">
        <v>0</v>
      </c>
      <c r="X923" s="343">
        <v>0</v>
      </c>
      <c r="Y923" s="344">
        <f t="shared" si="78"/>
        <v>0</v>
      </c>
      <c r="Z923" s="12">
        <f t="shared" si="78"/>
        <v>0</v>
      </c>
      <c r="AA923" s="12">
        <f t="shared" si="78"/>
        <v>0</v>
      </c>
      <c r="AB923" s="12">
        <f t="shared" si="78"/>
        <v>0</v>
      </c>
      <c r="AC923" s="12">
        <f t="shared" si="78"/>
        <v>0</v>
      </c>
      <c r="AD923" s="15">
        <f t="shared" si="78"/>
        <v>0</v>
      </c>
      <c r="AE923" s="12">
        <f t="shared" si="78"/>
        <v>0</v>
      </c>
      <c r="AF923" s="12">
        <f t="shared" si="79"/>
        <v>0</v>
      </c>
      <c r="AG923" s="12">
        <f t="shared" si="79"/>
        <v>0</v>
      </c>
      <c r="AH923" s="12">
        <f t="shared" si="79"/>
        <v>0</v>
      </c>
      <c r="AI923" s="12">
        <f t="shared" si="79"/>
        <v>0</v>
      </c>
      <c r="AJ923" s="12">
        <f t="shared" si="79"/>
        <v>0</v>
      </c>
      <c r="AK923" s="15">
        <f t="shared" si="75"/>
        <v>0</v>
      </c>
      <c r="AL923" s="343">
        <f t="shared" si="75"/>
        <v>0</v>
      </c>
    </row>
    <row r="924" spans="1:38" s="185" customFormat="1" ht="12.75" customHeight="1" x14ac:dyDescent="0.25">
      <c r="A924" s="348">
        <v>1824</v>
      </c>
      <c r="B924" s="338">
        <v>916</v>
      </c>
      <c r="C924" s="239" t="s">
        <v>1999</v>
      </c>
      <c r="D924" s="247">
        <v>0</v>
      </c>
      <c r="E924" s="138">
        <v>0</v>
      </c>
      <c r="F924" s="138">
        <v>0</v>
      </c>
      <c r="G924" s="138">
        <v>0</v>
      </c>
      <c r="H924" s="138">
        <v>0</v>
      </c>
      <c r="I924" s="138">
        <v>0</v>
      </c>
      <c r="J924" s="339">
        <v>0</v>
      </c>
      <c r="K924" s="339">
        <v>0</v>
      </c>
      <c r="L924" s="340">
        <v>0</v>
      </c>
      <c r="M924" s="340">
        <v>0</v>
      </c>
      <c r="N924" s="340">
        <v>0</v>
      </c>
      <c r="O924" s="340">
        <v>0</v>
      </c>
      <c r="P924" s="144">
        <v>0</v>
      </c>
      <c r="Q924" s="341">
        <v>0</v>
      </c>
      <c r="R924" s="342">
        <v>0</v>
      </c>
      <c r="S924" s="340">
        <v>0</v>
      </c>
      <c r="T924" s="340">
        <v>0</v>
      </c>
      <c r="U924" s="340">
        <v>0</v>
      </c>
      <c r="V924" s="340">
        <v>0</v>
      </c>
      <c r="W924" s="340">
        <v>0</v>
      </c>
      <c r="X924" s="343">
        <v>0</v>
      </c>
      <c r="Y924" s="344">
        <f t="shared" si="78"/>
        <v>0</v>
      </c>
      <c r="Z924" s="12">
        <f t="shared" si="78"/>
        <v>0</v>
      </c>
      <c r="AA924" s="12">
        <f t="shared" si="78"/>
        <v>0</v>
      </c>
      <c r="AB924" s="12">
        <f t="shared" si="78"/>
        <v>0</v>
      </c>
      <c r="AC924" s="12">
        <f t="shared" si="78"/>
        <v>0</v>
      </c>
      <c r="AD924" s="15">
        <f t="shared" si="78"/>
        <v>0</v>
      </c>
      <c r="AE924" s="12">
        <f t="shared" si="78"/>
        <v>0</v>
      </c>
      <c r="AF924" s="12">
        <f t="shared" si="79"/>
        <v>0</v>
      </c>
      <c r="AG924" s="12">
        <f t="shared" si="79"/>
        <v>0</v>
      </c>
      <c r="AH924" s="12">
        <f t="shared" si="79"/>
        <v>0</v>
      </c>
      <c r="AI924" s="12">
        <f t="shared" si="79"/>
        <v>0</v>
      </c>
      <c r="AJ924" s="12">
        <f t="shared" si="79"/>
        <v>0</v>
      </c>
      <c r="AK924" s="15">
        <f t="shared" si="75"/>
        <v>0</v>
      </c>
      <c r="AL924" s="343">
        <f t="shared" si="75"/>
        <v>0</v>
      </c>
    </row>
    <row r="925" spans="1:38" s="185" customFormat="1" ht="12.75" customHeight="1" x14ac:dyDescent="0.25">
      <c r="A925" s="348">
        <v>1825</v>
      </c>
      <c r="B925" s="338">
        <v>917</v>
      </c>
      <c r="C925" s="239" t="s">
        <v>2000</v>
      </c>
      <c r="D925" s="247">
        <v>0</v>
      </c>
      <c r="E925" s="138">
        <v>0</v>
      </c>
      <c r="F925" s="138">
        <v>0</v>
      </c>
      <c r="G925" s="138">
        <v>0</v>
      </c>
      <c r="H925" s="138">
        <v>0</v>
      </c>
      <c r="I925" s="138">
        <v>0</v>
      </c>
      <c r="J925" s="339">
        <v>0</v>
      </c>
      <c r="K925" s="339">
        <v>0</v>
      </c>
      <c r="L925" s="340">
        <v>0</v>
      </c>
      <c r="M925" s="340">
        <v>0</v>
      </c>
      <c r="N925" s="340">
        <v>0</v>
      </c>
      <c r="O925" s="340">
        <v>0</v>
      </c>
      <c r="P925" s="144">
        <v>0</v>
      </c>
      <c r="Q925" s="341">
        <v>0</v>
      </c>
      <c r="R925" s="342">
        <v>0</v>
      </c>
      <c r="S925" s="340">
        <v>0</v>
      </c>
      <c r="T925" s="340">
        <v>0</v>
      </c>
      <c r="U925" s="340">
        <v>0</v>
      </c>
      <c r="V925" s="340">
        <v>0</v>
      </c>
      <c r="W925" s="340">
        <v>0</v>
      </c>
      <c r="X925" s="343">
        <v>0</v>
      </c>
      <c r="Y925" s="344">
        <f t="shared" si="78"/>
        <v>0</v>
      </c>
      <c r="Z925" s="12">
        <f t="shared" si="78"/>
        <v>0</v>
      </c>
      <c r="AA925" s="12">
        <f t="shared" si="78"/>
        <v>0</v>
      </c>
      <c r="AB925" s="12">
        <f t="shared" si="78"/>
        <v>0</v>
      </c>
      <c r="AC925" s="12">
        <f t="shared" si="78"/>
        <v>0</v>
      </c>
      <c r="AD925" s="15">
        <f t="shared" si="78"/>
        <v>0</v>
      </c>
      <c r="AE925" s="12">
        <f t="shared" si="78"/>
        <v>0</v>
      </c>
      <c r="AF925" s="12">
        <f t="shared" si="79"/>
        <v>0</v>
      </c>
      <c r="AG925" s="12">
        <f t="shared" si="79"/>
        <v>0</v>
      </c>
      <c r="AH925" s="12">
        <f t="shared" si="79"/>
        <v>0</v>
      </c>
      <c r="AI925" s="12">
        <f t="shared" si="79"/>
        <v>0</v>
      </c>
      <c r="AJ925" s="12">
        <f t="shared" si="79"/>
        <v>0</v>
      </c>
      <c r="AK925" s="15">
        <f t="shared" si="75"/>
        <v>0</v>
      </c>
      <c r="AL925" s="343">
        <f t="shared" si="75"/>
        <v>0</v>
      </c>
    </row>
    <row r="926" spans="1:38" s="185" customFormat="1" ht="12.75" customHeight="1" x14ac:dyDescent="0.25">
      <c r="A926" s="348">
        <v>1826</v>
      </c>
      <c r="B926" s="338">
        <v>918</v>
      </c>
      <c r="C926" s="239" t="s">
        <v>2001</v>
      </c>
      <c r="D926" s="247">
        <v>0</v>
      </c>
      <c r="E926" s="138">
        <v>0</v>
      </c>
      <c r="F926" s="138">
        <v>0</v>
      </c>
      <c r="G926" s="138">
        <v>0</v>
      </c>
      <c r="H926" s="138">
        <v>0</v>
      </c>
      <c r="I926" s="138">
        <v>0</v>
      </c>
      <c r="J926" s="339">
        <v>0</v>
      </c>
      <c r="K926" s="339">
        <v>0</v>
      </c>
      <c r="L926" s="340">
        <v>0</v>
      </c>
      <c r="M926" s="340">
        <v>0</v>
      </c>
      <c r="N926" s="340">
        <v>0</v>
      </c>
      <c r="O926" s="340">
        <v>0</v>
      </c>
      <c r="P926" s="144">
        <v>0</v>
      </c>
      <c r="Q926" s="341">
        <v>0</v>
      </c>
      <c r="R926" s="342">
        <v>0</v>
      </c>
      <c r="S926" s="340">
        <v>0</v>
      </c>
      <c r="T926" s="340">
        <v>0</v>
      </c>
      <c r="U926" s="340">
        <v>0</v>
      </c>
      <c r="V926" s="340">
        <v>0</v>
      </c>
      <c r="W926" s="340">
        <v>0</v>
      </c>
      <c r="X926" s="343">
        <v>0</v>
      </c>
      <c r="Y926" s="344">
        <f t="shared" si="78"/>
        <v>0</v>
      </c>
      <c r="Z926" s="12">
        <f t="shared" si="78"/>
        <v>0</v>
      </c>
      <c r="AA926" s="12">
        <f t="shared" si="78"/>
        <v>0</v>
      </c>
      <c r="AB926" s="12">
        <f t="shared" si="78"/>
        <v>0</v>
      </c>
      <c r="AC926" s="12">
        <f t="shared" si="78"/>
        <v>0</v>
      </c>
      <c r="AD926" s="15">
        <f t="shared" si="78"/>
        <v>0</v>
      </c>
      <c r="AE926" s="12">
        <f t="shared" si="78"/>
        <v>0</v>
      </c>
      <c r="AF926" s="12">
        <f t="shared" si="79"/>
        <v>0</v>
      </c>
      <c r="AG926" s="12">
        <f t="shared" si="79"/>
        <v>0</v>
      </c>
      <c r="AH926" s="12">
        <f t="shared" si="79"/>
        <v>0</v>
      </c>
      <c r="AI926" s="12">
        <f t="shared" si="79"/>
        <v>0</v>
      </c>
      <c r="AJ926" s="12">
        <f t="shared" si="79"/>
        <v>0</v>
      </c>
      <c r="AK926" s="15">
        <f t="shared" si="75"/>
        <v>0</v>
      </c>
      <c r="AL926" s="343">
        <f t="shared" si="75"/>
        <v>0</v>
      </c>
    </row>
    <row r="927" spans="1:38" s="185" customFormat="1" ht="12.75" customHeight="1" x14ac:dyDescent="0.25">
      <c r="A927" s="348">
        <v>1827</v>
      </c>
      <c r="B927" s="338">
        <v>919</v>
      </c>
      <c r="C927" s="239" t="s">
        <v>2002</v>
      </c>
      <c r="D927" s="247">
        <v>0</v>
      </c>
      <c r="E927" s="138">
        <v>0</v>
      </c>
      <c r="F927" s="138">
        <v>0</v>
      </c>
      <c r="G927" s="138">
        <v>0</v>
      </c>
      <c r="H927" s="138">
        <v>0</v>
      </c>
      <c r="I927" s="138">
        <v>0</v>
      </c>
      <c r="J927" s="339">
        <v>0</v>
      </c>
      <c r="K927" s="339">
        <v>0</v>
      </c>
      <c r="L927" s="340">
        <v>0</v>
      </c>
      <c r="M927" s="340">
        <v>0</v>
      </c>
      <c r="N927" s="340">
        <v>0</v>
      </c>
      <c r="O927" s="340">
        <v>0</v>
      </c>
      <c r="P927" s="144">
        <v>0</v>
      </c>
      <c r="Q927" s="341">
        <v>0</v>
      </c>
      <c r="R927" s="342">
        <v>0</v>
      </c>
      <c r="S927" s="340">
        <v>0</v>
      </c>
      <c r="T927" s="340">
        <v>0</v>
      </c>
      <c r="U927" s="340">
        <v>0</v>
      </c>
      <c r="V927" s="340">
        <v>0</v>
      </c>
      <c r="W927" s="340">
        <v>0</v>
      </c>
      <c r="X927" s="343">
        <v>0</v>
      </c>
      <c r="Y927" s="344">
        <f t="shared" si="78"/>
        <v>0</v>
      </c>
      <c r="Z927" s="12">
        <f t="shared" si="78"/>
        <v>0</v>
      </c>
      <c r="AA927" s="12">
        <f t="shared" si="78"/>
        <v>0</v>
      </c>
      <c r="AB927" s="12">
        <f t="shared" si="78"/>
        <v>0</v>
      </c>
      <c r="AC927" s="12">
        <f t="shared" si="78"/>
        <v>0</v>
      </c>
      <c r="AD927" s="15">
        <f t="shared" si="78"/>
        <v>0</v>
      </c>
      <c r="AE927" s="12">
        <f t="shared" si="78"/>
        <v>0</v>
      </c>
      <c r="AF927" s="12">
        <f t="shared" si="79"/>
        <v>0</v>
      </c>
      <c r="AG927" s="12">
        <f t="shared" si="79"/>
        <v>0</v>
      </c>
      <c r="AH927" s="12">
        <f t="shared" si="79"/>
        <v>0</v>
      </c>
      <c r="AI927" s="12">
        <f t="shared" si="79"/>
        <v>0</v>
      </c>
      <c r="AJ927" s="12">
        <f t="shared" si="79"/>
        <v>0</v>
      </c>
      <c r="AK927" s="15">
        <f t="shared" si="75"/>
        <v>0</v>
      </c>
      <c r="AL927" s="343">
        <f t="shared" si="75"/>
        <v>0</v>
      </c>
    </row>
    <row r="928" spans="1:38" s="185" customFormat="1" ht="12.75" customHeight="1" x14ac:dyDescent="0.25">
      <c r="A928" s="348">
        <v>1818</v>
      </c>
      <c r="B928" s="338">
        <v>920</v>
      </c>
      <c r="C928" s="239" t="s">
        <v>1983</v>
      </c>
      <c r="D928" s="247">
        <v>0</v>
      </c>
      <c r="E928" s="138">
        <v>0</v>
      </c>
      <c r="F928" s="138">
        <v>0</v>
      </c>
      <c r="G928" s="138">
        <v>0</v>
      </c>
      <c r="H928" s="138">
        <v>0</v>
      </c>
      <c r="I928" s="138">
        <v>0</v>
      </c>
      <c r="J928" s="339">
        <v>0</v>
      </c>
      <c r="K928" s="339">
        <v>0</v>
      </c>
      <c r="L928" s="340">
        <v>0</v>
      </c>
      <c r="M928" s="340">
        <v>0</v>
      </c>
      <c r="N928" s="340">
        <v>0</v>
      </c>
      <c r="O928" s="340">
        <v>0</v>
      </c>
      <c r="P928" s="144">
        <v>0</v>
      </c>
      <c r="Q928" s="341">
        <v>0</v>
      </c>
      <c r="R928" s="342">
        <v>0</v>
      </c>
      <c r="S928" s="340">
        <v>0</v>
      </c>
      <c r="T928" s="340">
        <v>0</v>
      </c>
      <c r="U928" s="340">
        <v>0</v>
      </c>
      <c r="V928" s="340">
        <v>0</v>
      </c>
      <c r="W928" s="340">
        <v>0</v>
      </c>
      <c r="X928" s="343">
        <v>0</v>
      </c>
      <c r="Y928" s="344">
        <f t="shared" si="78"/>
        <v>0</v>
      </c>
      <c r="Z928" s="12">
        <f t="shared" si="78"/>
        <v>0</v>
      </c>
      <c r="AA928" s="12">
        <f t="shared" si="78"/>
        <v>0</v>
      </c>
      <c r="AB928" s="12">
        <f t="shared" si="78"/>
        <v>0</v>
      </c>
      <c r="AC928" s="12">
        <f t="shared" si="78"/>
        <v>0</v>
      </c>
      <c r="AD928" s="15">
        <f t="shared" si="78"/>
        <v>0</v>
      </c>
      <c r="AE928" s="12">
        <f t="shared" si="78"/>
        <v>0</v>
      </c>
      <c r="AF928" s="12">
        <f t="shared" si="79"/>
        <v>0</v>
      </c>
      <c r="AG928" s="12">
        <f t="shared" si="79"/>
        <v>0</v>
      </c>
      <c r="AH928" s="12">
        <f t="shared" si="79"/>
        <v>0</v>
      </c>
      <c r="AI928" s="12">
        <f t="shared" si="79"/>
        <v>0</v>
      </c>
      <c r="AJ928" s="12">
        <f t="shared" si="79"/>
        <v>0</v>
      </c>
      <c r="AK928" s="15">
        <f t="shared" si="75"/>
        <v>0</v>
      </c>
      <c r="AL928" s="343">
        <f t="shared" si="75"/>
        <v>0</v>
      </c>
    </row>
    <row r="929" spans="1:38" s="185" customFormat="1" ht="12.75" customHeight="1" x14ac:dyDescent="0.25">
      <c r="A929" s="348">
        <v>1828</v>
      </c>
      <c r="B929" s="338">
        <v>921</v>
      </c>
      <c r="C929" s="239" t="s">
        <v>2003</v>
      </c>
      <c r="D929" s="247">
        <v>0</v>
      </c>
      <c r="E929" s="138">
        <v>0</v>
      </c>
      <c r="F929" s="138">
        <v>0</v>
      </c>
      <c r="G929" s="138">
        <v>0</v>
      </c>
      <c r="H929" s="138">
        <v>0</v>
      </c>
      <c r="I929" s="138">
        <v>0</v>
      </c>
      <c r="J929" s="339">
        <v>0</v>
      </c>
      <c r="K929" s="339">
        <v>0</v>
      </c>
      <c r="L929" s="340">
        <v>0</v>
      </c>
      <c r="M929" s="340">
        <v>0</v>
      </c>
      <c r="N929" s="340">
        <v>0</v>
      </c>
      <c r="O929" s="340">
        <v>0</v>
      </c>
      <c r="P929" s="144">
        <v>0</v>
      </c>
      <c r="Q929" s="341">
        <v>0</v>
      </c>
      <c r="R929" s="342">
        <v>0</v>
      </c>
      <c r="S929" s="340">
        <v>0</v>
      </c>
      <c r="T929" s="340">
        <v>0</v>
      </c>
      <c r="U929" s="340">
        <v>0</v>
      </c>
      <c r="V929" s="340">
        <v>0</v>
      </c>
      <c r="W929" s="340">
        <v>0</v>
      </c>
      <c r="X929" s="343">
        <v>0</v>
      </c>
      <c r="Y929" s="344">
        <f t="shared" si="78"/>
        <v>0</v>
      </c>
      <c r="Z929" s="12">
        <f t="shared" si="78"/>
        <v>0</v>
      </c>
      <c r="AA929" s="12">
        <f t="shared" si="78"/>
        <v>0</v>
      </c>
      <c r="AB929" s="12">
        <f t="shared" si="78"/>
        <v>0</v>
      </c>
      <c r="AC929" s="12">
        <f t="shared" si="78"/>
        <v>0</v>
      </c>
      <c r="AD929" s="15">
        <f t="shared" si="78"/>
        <v>0</v>
      </c>
      <c r="AE929" s="12">
        <f t="shared" si="78"/>
        <v>0</v>
      </c>
      <c r="AF929" s="12">
        <f t="shared" si="79"/>
        <v>0</v>
      </c>
      <c r="AG929" s="12">
        <f t="shared" si="79"/>
        <v>0</v>
      </c>
      <c r="AH929" s="12">
        <f t="shared" si="79"/>
        <v>0</v>
      </c>
      <c r="AI929" s="12">
        <f t="shared" si="79"/>
        <v>0</v>
      </c>
      <c r="AJ929" s="12">
        <f t="shared" si="79"/>
        <v>0</v>
      </c>
      <c r="AK929" s="15">
        <f t="shared" si="75"/>
        <v>0</v>
      </c>
      <c r="AL929" s="343">
        <f t="shared" si="75"/>
        <v>0</v>
      </c>
    </row>
    <row r="930" spans="1:38" s="185" customFormat="1" ht="12.75" customHeight="1" x14ac:dyDescent="0.25">
      <c r="A930" s="337"/>
      <c r="B930" s="338">
        <v>922</v>
      </c>
      <c r="C930" s="239"/>
      <c r="D930" s="240"/>
      <c r="E930" s="138"/>
      <c r="F930" s="138"/>
      <c r="G930" s="138"/>
      <c r="H930" s="138"/>
      <c r="I930" s="138"/>
      <c r="J930" s="339"/>
      <c r="K930" s="339">
        <v>0</v>
      </c>
      <c r="L930" s="340"/>
      <c r="M930" s="340"/>
      <c r="N930" s="340"/>
      <c r="O930" s="340"/>
      <c r="P930" s="144">
        <v>0</v>
      </c>
      <c r="Q930" s="341"/>
      <c r="R930" s="342">
        <v>0</v>
      </c>
      <c r="S930" s="340"/>
      <c r="T930" s="340"/>
      <c r="U930" s="340"/>
      <c r="V930" s="340"/>
      <c r="W930" s="340">
        <v>0</v>
      </c>
      <c r="X930" s="343"/>
      <c r="Y930" s="344">
        <f t="shared" si="78"/>
        <v>0</v>
      </c>
      <c r="Z930" s="12"/>
      <c r="AA930" s="12"/>
      <c r="AB930" s="12"/>
      <c r="AC930" s="12"/>
      <c r="AD930" s="15">
        <f t="shared" si="78"/>
        <v>0</v>
      </c>
      <c r="AE930" s="12"/>
      <c r="AF930" s="12"/>
      <c r="AG930" s="12"/>
      <c r="AH930" s="12"/>
      <c r="AI930" s="12"/>
      <c r="AJ930" s="12"/>
      <c r="AK930" s="15">
        <f t="shared" si="75"/>
        <v>0</v>
      </c>
      <c r="AL930" s="343"/>
    </row>
    <row r="931" spans="1:38" s="185" customFormat="1" ht="12.75" customHeight="1" x14ac:dyDescent="0.25">
      <c r="A931" s="337"/>
      <c r="B931" s="338">
        <v>923</v>
      </c>
      <c r="C931" s="246" t="s">
        <v>2004</v>
      </c>
      <c r="D931" s="247">
        <v>4233.5</v>
      </c>
      <c r="E931" s="144">
        <v>1305.3</v>
      </c>
      <c r="F931" s="144">
        <v>1891.6</v>
      </c>
      <c r="G931" s="144">
        <v>0</v>
      </c>
      <c r="H931" s="144">
        <v>531</v>
      </c>
      <c r="I931" s="144">
        <v>51.3</v>
      </c>
      <c r="J931" s="345">
        <v>454.3</v>
      </c>
      <c r="K931" s="345">
        <v>4233.5</v>
      </c>
      <c r="L931" s="144">
        <v>1305.3</v>
      </c>
      <c r="M931" s="144">
        <v>1891.6</v>
      </c>
      <c r="N931" s="144">
        <v>0</v>
      </c>
      <c r="O931" s="144">
        <v>531</v>
      </c>
      <c r="P931" s="144">
        <v>51.3</v>
      </c>
      <c r="Q931" s="248">
        <v>454.3</v>
      </c>
      <c r="R931" s="342">
        <v>3095.0046000000002</v>
      </c>
      <c r="S931" s="144">
        <v>819.86069999999995</v>
      </c>
      <c r="T931" s="144">
        <v>1616.68</v>
      </c>
      <c r="U931" s="144">
        <v>0</v>
      </c>
      <c r="V931" s="144">
        <v>251.34719999999999</v>
      </c>
      <c r="W931" s="144">
        <v>43.505699999999997</v>
      </c>
      <c r="X931" s="248">
        <v>363.61099999999999</v>
      </c>
      <c r="Y931" s="344">
        <f t="shared" si="78"/>
        <v>-1138.4953999999998</v>
      </c>
      <c r="Z931" s="15">
        <f t="shared" si="78"/>
        <v>-485.4393</v>
      </c>
      <c r="AA931" s="15">
        <f t="shared" si="78"/>
        <v>-274.91999999999985</v>
      </c>
      <c r="AB931" s="15">
        <f t="shared" si="78"/>
        <v>0</v>
      </c>
      <c r="AC931" s="15">
        <f t="shared" si="78"/>
        <v>-279.65280000000001</v>
      </c>
      <c r="AD931" s="15">
        <f t="shared" si="78"/>
        <v>-7.7942999999999998</v>
      </c>
      <c r="AE931" s="15">
        <f t="shared" si="78"/>
        <v>-90.689000000000021</v>
      </c>
      <c r="AF931" s="15">
        <f t="shared" ref="AF931:AL957" si="80">IF(K931=0,0,R931/K931*100)</f>
        <v>73.107466635171846</v>
      </c>
      <c r="AG931" s="15">
        <f t="shared" si="80"/>
        <v>62.810135601011261</v>
      </c>
      <c r="AH931" s="15">
        <f t="shared" si="80"/>
        <v>85.466271939099187</v>
      </c>
      <c r="AI931" s="15">
        <f t="shared" si="80"/>
        <v>0</v>
      </c>
      <c r="AJ931" s="15">
        <f t="shared" si="80"/>
        <v>47.334689265536724</v>
      </c>
      <c r="AK931" s="15">
        <f t="shared" si="75"/>
        <v>84.806432748538015</v>
      </c>
      <c r="AL931" s="346">
        <f t="shared" si="75"/>
        <v>80.037640325775911</v>
      </c>
    </row>
    <row r="932" spans="1:38" s="347" customFormat="1" ht="12.75" customHeight="1" x14ac:dyDescent="0.2">
      <c r="A932" s="337"/>
      <c r="B932" s="338">
        <v>924</v>
      </c>
      <c r="C932" s="246" t="s">
        <v>1265</v>
      </c>
      <c r="D932" s="247">
        <v>4182.2</v>
      </c>
      <c r="E932" s="144">
        <v>1305.3</v>
      </c>
      <c r="F932" s="144">
        <v>1891.6</v>
      </c>
      <c r="G932" s="144">
        <v>0</v>
      </c>
      <c r="H932" s="144">
        <v>531</v>
      </c>
      <c r="I932" s="144">
        <v>0</v>
      </c>
      <c r="J932" s="345">
        <v>454.3</v>
      </c>
      <c r="K932" s="345">
        <v>4182.2</v>
      </c>
      <c r="L932" s="144">
        <v>1305.3</v>
      </c>
      <c r="M932" s="144">
        <v>1891.6</v>
      </c>
      <c r="N932" s="144">
        <v>0</v>
      </c>
      <c r="O932" s="144">
        <v>531</v>
      </c>
      <c r="P932" s="144">
        <v>0</v>
      </c>
      <c r="Q932" s="248">
        <v>454.3</v>
      </c>
      <c r="R932" s="342">
        <v>3051.4989</v>
      </c>
      <c r="S932" s="144">
        <v>819.86069999999995</v>
      </c>
      <c r="T932" s="144">
        <v>1616.68</v>
      </c>
      <c r="U932" s="144">
        <v>0</v>
      </c>
      <c r="V932" s="144">
        <v>251.34719999999999</v>
      </c>
      <c r="W932" s="144">
        <v>0</v>
      </c>
      <c r="X932" s="248">
        <v>363.61099999999999</v>
      </c>
      <c r="Y932" s="344">
        <f t="shared" si="78"/>
        <v>-1130.7010999999998</v>
      </c>
      <c r="Z932" s="15">
        <f t="shared" si="78"/>
        <v>-485.4393</v>
      </c>
      <c r="AA932" s="15">
        <f t="shared" si="78"/>
        <v>-274.91999999999985</v>
      </c>
      <c r="AB932" s="15">
        <f t="shared" si="78"/>
        <v>0</v>
      </c>
      <c r="AC932" s="15">
        <f t="shared" si="78"/>
        <v>-279.65280000000001</v>
      </c>
      <c r="AD932" s="15">
        <f t="shared" si="78"/>
        <v>0</v>
      </c>
      <c r="AE932" s="15">
        <f t="shared" si="78"/>
        <v>-90.689000000000021</v>
      </c>
      <c r="AF932" s="15">
        <f t="shared" si="80"/>
        <v>72.963963942422652</v>
      </c>
      <c r="AG932" s="15">
        <f t="shared" si="80"/>
        <v>62.810135601011261</v>
      </c>
      <c r="AH932" s="15">
        <f t="shared" si="80"/>
        <v>85.466271939099187</v>
      </c>
      <c r="AI932" s="15">
        <f t="shared" si="80"/>
        <v>0</v>
      </c>
      <c r="AJ932" s="15">
        <f t="shared" si="80"/>
        <v>47.334689265536724</v>
      </c>
      <c r="AK932" s="15">
        <f t="shared" si="75"/>
        <v>0</v>
      </c>
      <c r="AL932" s="346">
        <f t="shared" si="75"/>
        <v>80.037640325775911</v>
      </c>
    </row>
    <row r="933" spans="1:38" s="347" customFormat="1" ht="12.75" customHeight="1" x14ac:dyDescent="0.2">
      <c r="A933" s="337"/>
      <c r="B933" s="338">
        <v>925</v>
      </c>
      <c r="C933" s="246" t="s">
        <v>1266</v>
      </c>
      <c r="D933" s="247">
        <v>51.3</v>
      </c>
      <c r="E933" s="144">
        <v>0</v>
      </c>
      <c r="F933" s="144">
        <v>0</v>
      </c>
      <c r="G933" s="144">
        <v>0</v>
      </c>
      <c r="H933" s="144">
        <v>0</v>
      </c>
      <c r="I933" s="144">
        <v>51.3</v>
      </c>
      <c r="J933" s="345">
        <v>0</v>
      </c>
      <c r="K933" s="345">
        <v>51.3</v>
      </c>
      <c r="L933" s="144">
        <v>0</v>
      </c>
      <c r="M933" s="144">
        <v>0</v>
      </c>
      <c r="N933" s="144">
        <v>0</v>
      </c>
      <c r="O933" s="144">
        <v>0</v>
      </c>
      <c r="P933" s="144">
        <v>51.3</v>
      </c>
      <c r="Q933" s="248">
        <v>0</v>
      </c>
      <c r="R933" s="342">
        <v>43.505699999999997</v>
      </c>
      <c r="S933" s="144">
        <v>0</v>
      </c>
      <c r="T933" s="144">
        <v>0</v>
      </c>
      <c r="U933" s="144">
        <v>0</v>
      </c>
      <c r="V933" s="144">
        <v>0</v>
      </c>
      <c r="W933" s="144">
        <v>43.505699999999997</v>
      </c>
      <c r="X933" s="248">
        <v>0</v>
      </c>
      <c r="Y933" s="344">
        <f t="shared" si="78"/>
        <v>-7.7942999999999998</v>
      </c>
      <c r="Z933" s="15">
        <f t="shared" si="78"/>
        <v>0</v>
      </c>
      <c r="AA933" s="15">
        <f t="shared" si="78"/>
        <v>0</v>
      </c>
      <c r="AB933" s="15">
        <f t="shared" si="78"/>
        <v>0</v>
      </c>
      <c r="AC933" s="15">
        <f t="shared" si="78"/>
        <v>0</v>
      </c>
      <c r="AD933" s="15">
        <f t="shared" si="78"/>
        <v>-7.7942999999999998</v>
      </c>
      <c r="AE933" s="15">
        <f t="shared" si="78"/>
        <v>0</v>
      </c>
      <c r="AF933" s="15">
        <f t="shared" si="80"/>
        <v>84.806432748538015</v>
      </c>
      <c r="AG933" s="15">
        <f t="shared" si="80"/>
        <v>0</v>
      </c>
      <c r="AH933" s="15">
        <f t="shared" si="80"/>
        <v>0</v>
      </c>
      <c r="AI933" s="15">
        <f t="shared" si="80"/>
        <v>0</v>
      </c>
      <c r="AJ933" s="15">
        <f t="shared" si="80"/>
        <v>0</v>
      </c>
      <c r="AK933" s="15">
        <f t="shared" si="75"/>
        <v>84.806432748538015</v>
      </c>
      <c r="AL933" s="346">
        <f t="shared" si="75"/>
        <v>0</v>
      </c>
    </row>
    <row r="934" spans="1:38" s="185" customFormat="1" ht="12.75" customHeight="1" x14ac:dyDescent="0.25">
      <c r="A934" s="348">
        <v>1829</v>
      </c>
      <c r="B934" s="338">
        <v>926</v>
      </c>
      <c r="C934" s="239" t="s">
        <v>1291</v>
      </c>
      <c r="D934" s="247">
        <v>4182.2</v>
      </c>
      <c r="E934" s="138">
        <v>1305.3</v>
      </c>
      <c r="F934" s="138">
        <v>1891.6</v>
      </c>
      <c r="G934" s="138">
        <v>0</v>
      </c>
      <c r="H934" s="138">
        <v>531</v>
      </c>
      <c r="I934" s="138">
        <v>0</v>
      </c>
      <c r="J934" s="339">
        <v>454.3</v>
      </c>
      <c r="K934" s="339">
        <v>4182.2</v>
      </c>
      <c r="L934" s="340">
        <v>1305.3</v>
      </c>
      <c r="M934" s="340">
        <v>1891.6</v>
      </c>
      <c r="N934" s="340">
        <v>0</v>
      </c>
      <c r="O934" s="340">
        <v>531</v>
      </c>
      <c r="P934" s="144">
        <v>0</v>
      </c>
      <c r="Q934" s="341">
        <v>454.3</v>
      </c>
      <c r="R934" s="342">
        <v>3051.4989</v>
      </c>
      <c r="S934" s="340">
        <v>819.86069999999995</v>
      </c>
      <c r="T934" s="340">
        <v>1616.68</v>
      </c>
      <c r="U934" s="340">
        <v>0</v>
      </c>
      <c r="V934" s="340">
        <v>251.34719999999999</v>
      </c>
      <c r="W934" s="340">
        <v>0</v>
      </c>
      <c r="X934" s="343">
        <v>363.61099999999999</v>
      </c>
      <c r="Y934" s="344">
        <f t="shared" si="78"/>
        <v>-1130.7010999999998</v>
      </c>
      <c r="Z934" s="12">
        <f t="shared" si="78"/>
        <v>-485.4393</v>
      </c>
      <c r="AA934" s="12">
        <f t="shared" si="78"/>
        <v>-274.91999999999985</v>
      </c>
      <c r="AB934" s="12">
        <f t="shared" si="78"/>
        <v>0</v>
      </c>
      <c r="AC934" s="12">
        <f t="shared" si="78"/>
        <v>-279.65280000000001</v>
      </c>
      <c r="AD934" s="15">
        <f t="shared" si="78"/>
        <v>0</v>
      </c>
      <c r="AE934" s="12">
        <f t="shared" si="78"/>
        <v>-90.689000000000021</v>
      </c>
      <c r="AF934" s="12">
        <f t="shared" si="80"/>
        <v>72.963963942422652</v>
      </c>
      <c r="AG934" s="12">
        <f t="shared" si="80"/>
        <v>62.810135601011261</v>
      </c>
      <c r="AH934" s="12">
        <f t="shared" si="80"/>
        <v>85.466271939099187</v>
      </c>
      <c r="AI934" s="12">
        <f t="shared" si="80"/>
        <v>0</v>
      </c>
      <c r="AJ934" s="12">
        <f t="shared" si="80"/>
        <v>47.334689265536724</v>
      </c>
      <c r="AK934" s="15">
        <f t="shared" si="80"/>
        <v>0</v>
      </c>
      <c r="AL934" s="343">
        <f t="shared" si="80"/>
        <v>80.037640325775911</v>
      </c>
    </row>
    <row r="935" spans="1:38" s="185" customFormat="1" ht="12.75" customHeight="1" x14ac:dyDescent="0.25">
      <c r="A935" s="348">
        <v>1830</v>
      </c>
      <c r="B935" s="338">
        <v>927</v>
      </c>
      <c r="C935" s="239" t="s">
        <v>2005</v>
      </c>
      <c r="D935" s="247">
        <v>0</v>
      </c>
      <c r="E935" s="138">
        <v>0</v>
      </c>
      <c r="F935" s="138">
        <v>0</v>
      </c>
      <c r="G935" s="138">
        <v>0</v>
      </c>
      <c r="H935" s="138">
        <v>0</v>
      </c>
      <c r="I935" s="138">
        <v>0</v>
      </c>
      <c r="J935" s="339">
        <v>0</v>
      </c>
      <c r="K935" s="339">
        <v>0</v>
      </c>
      <c r="L935" s="340">
        <v>0</v>
      </c>
      <c r="M935" s="340">
        <v>0</v>
      </c>
      <c r="N935" s="340">
        <v>0</v>
      </c>
      <c r="O935" s="340">
        <v>0</v>
      </c>
      <c r="P935" s="144">
        <v>0</v>
      </c>
      <c r="Q935" s="341">
        <v>0</v>
      </c>
      <c r="R935" s="342">
        <v>0</v>
      </c>
      <c r="S935" s="340">
        <v>0</v>
      </c>
      <c r="T935" s="340">
        <v>0</v>
      </c>
      <c r="U935" s="340">
        <v>0</v>
      </c>
      <c r="V935" s="340">
        <v>0</v>
      </c>
      <c r="W935" s="340">
        <v>0</v>
      </c>
      <c r="X935" s="343">
        <v>0</v>
      </c>
      <c r="Y935" s="344">
        <f t="shared" si="78"/>
        <v>0</v>
      </c>
      <c r="Z935" s="12">
        <f t="shared" si="78"/>
        <v>0</v>
      </c>
      <c r="AA935" s="12">
        <f t="shared" si="78"/>
        <v>0</v>
      </c>
      <c r="AB935" s="12">
        <f t="shared" si="78"/>
        <v>0</v>
      </c>
      <c r="AC935" s="12">
        <f t="shared" si="78"/>
        <v>0</v>
      </c>
      <c r="AD935" s="15">
        <f t="shared" si="78"/>
        <v>0</v>
      </c>
      <c r="AE935" s="12">
        <f t="shared" si="78"/>
        <v>0</v>
      </c>
      <c r="AF935" s="12">
        <f t="shared" si="80"/>
        <v>0</v>
      </c>
      <c r="AG935" s="12">
        <f t="shared" si="80"/>
        <v>0</v>
      </c>
      <c r="AH935" s="12">
        <f t="shared" si="80"/>
        <v>0</v>
      </c>
      <c r="AI935" s="12">
        <f t="shared" si="80"/>
        <v>0</v>
      </c>
      <c r="AJ935" s="12">
        <f t="shared" si="80"/>
        <v>0</v>
      </c>
      <c r="AK935" s="15">
        <f t="shared" si="80"/>
        <v>0</v>
      </c>
      <c r="AL935" s="343">
        <f t="shared" si="80"/>
        <v>0</v>
      </c>
    </row>
    <row r="936" spans="1:38" s="185" customFormat="1" ht="12.75" customHeight="1" x14ac:dyDescent="0.25">
      <c r="A936" s="348">
        <v>1831</v>
      </c>
      <c r="B936" s="338">
        <v>928</v>
      </c>
      <c r="C936" s="239" t="s">
        <v>1389</v>
      </c>
      <c r="D936" s="247">
        <v>0</v>
      </c>
      <c r="E936" s="138">
        <v>0</v>
      </c>
      <c r="F936" s="138">
        <v>0</v>
      </c>
      <c r="G936" s="138">
        <v>0</v>
      </c>
      <c r="H936" s="138">
        <v>0</v>
      </c>
      <c r="I936" s="138">
        <v>0</v>
      </c>
      <c r="J936" s="339">
        <v>0</v>
      </c>
      <c r="K936" s="339">
        <v>0</v>
      </c>
      <c r="L936" s="340">
        <v>0</v>
      </c>
      <c r="M936" s="340">
        <v>0</v>
      </c>
      <c r="N936" s="340">
        <v>0</v>
      </c>
      <c r="O936" s="340">
        <v>0</v>
      </c>
      <c r="P936" s="144">
        <v>0</v>
      </c>
      <c r="Q936" s="341">
        <v>0</v>
      </c>
      <c r="R936" s="342">
        <v>0</v>
      </c>
      <c r="S936" s="340">
        <v>0</v>
      </c>
      <c r="T936" s="340">
        <v>0</v>
      </c>
      <c r="U936" s="340">
        <v>0</v>
      </c>
      <c r="V936" s="340">
        <v>0</v>
      </c>
      <c r="W936" s="340">
        <v>0</v>
      </c>
      <c r="X936" s="343">
        <v>0</v>
      </c>
      <c r="Y936" s="344">
        <f t="shared" si="78"/>
        <v>0</v>
      </c>
      <c r="Z936" s="12">
        <f t="shared" si="78"/>
        <v>0</v>
      </c>
      <c r="AA936" s="12">
        <f t="shared" si="78"/>
        <v>0</v>
      </c>
      <c r="AB936" s="12">
        <f t="shared" si="78"/>
        <v>0</v>
      </c>
      <c r="AC936" s="12">
        <f t="shared" si="78"/>
        <v>0</v>
      </c>
      <c r="AD936" s="15">
        <f t="shared" si="78"/>
        <v>0</v>
      </c>
      <c r="AE936" s="12">
        <f t="shared" si="78"/>
        <v>0</v>
      </c>
      <c r="AF936" s="12">
        <f t="shared" si="80"/>
        <v>0</v>
      </c>
      <c r="AG936" s="12">
        <f t="shared" si="80"/>
        <v>0</v>
      </c>
      <c r="AH936" s="12">
        <f t="shared" si="80"/>
        <v>0</v>
      </c>
      <c r="AI936" s="12">
        <f t="shared" si="80"/>
        <v>0</v>
      </c>
      <c r="AJ936" s="12">
        <f t="shared" si="80"/>
        <v>0</v>
      </c>
      <c r="AK936" s="15">
        <f t="shared" si="80"/>
        <v>0</v>
      </c>
      <c r="AL936" s="343">
        <f t="shared" si="80"/>
        <v>0</v>
      </c>
    </row>
    <row r="937" spans="1:38" s="185" customFormat="1" ht="12.75" customHeight="1" x14ac:dyDescent="0.25">
      <c r="A937" s="348">
        <v>1832</v>
      </c>
      <c r="B937" s="338">
        <v>929</v>
      </c>
      <c r="C937" s="239" t="s">
        <v>2006</v>
      </c>
      <c r="D937" s="247">
        <v>0</v>
      </c>
      <c r="E937" s="138">
        <v>0</v>
      </c>
      <c r="F937" s="138">
        <v>0</v>
      </c>
      <c r="G937" s="138">
        <v>0</v>
      </c>
      <c r="H937" s="138">
        <v>0</v>
      </c>
      <c r="I937" s="138">
        <v>0</v>
      </c>
      <c r="J937" s="339">
        <v>0</v>
      </c>
      <c r="K937" s="339">
        <v>0</v>
      </c>
      <c r="L937" s="340">
        <v>0</v>
      </c>
      <c r="M937" s="340">
        <v>0</v>
      </c>
      <c r="N937" s="340">
        <v>0</v>
      </c>
      <c r="O937" s="340">
        <v>0</v>
      </c>
      <c r="P937" s="144">
        <v>0</v>
      </c>
      <c r="Q937" s="341">
        <v>0</v>
      </c>
      <c r="R937" s="342">
        <v>0</v>
      </c>
      <c r="S937" s="340">
        <v>0</v>
      </c>
      <c r="T937" s="340">
        <v>0</v>
      </c>
      <c r="U937" s="340">
        <v>0</v>
      </c>
      <c r="V937" s="340">
        <v>0</v>
      </c>
      <c r="W937" s="340">
        <v>0</v>
      </c>
      <c r="X937" s="343">
        <v>0</v>
      </c>
      <c r="Y937" s="344">
        <f t="shared" si="78"/>
        <v>0</v>
      </c>
      <c r="Z937" s="12">
        <f t="shared" si="78"/>
        <v>0</v>
      </c>
      <c r="AA937" s="12">
        <f t="shared" si="78"/>
        <v>0</v>
      </c>
      <c r="AB937" s="12">
        <f t="shared" si="78"/>
        <v>0</v>
      </c>
      <c r="AC937" s="12">
        <f t="shared" si="78"/>
        <v>0</v>
      </c>
      <c r="AD937" s="15">
        <f t="shared" si="78"/>
        <v>0</v>
      </c>
      <c r="AE937" s="12">
        <f t="shared" si="78"/>
        <v>0</v>
      </c>
      <c r="AF937" s="12">
        <f t="shared" si="80"/>
        <v>0</v>
      </c>
      <c r="AG937" s="12">
        <f t="shared" si="80"/>
        <v>0</v>
      </c>
      <c r="AH937" s="12">
        <f t="shared" si="80"/>
        <v>0</v>
      </c>
      <c r="AI937" s="12">
        <f t="shared" si="80"/>
        <v>0</v>
      </c>
      <c r="AJ937" s="12">
        <f t="shared" si="80"/>
        <v>0</v>
      </c>
      <c r="AK937" s="15">
        <f t="shared" si="80"/>
        <v>0</v>
      </c>
      <c r="AL937" s="343">
        <f t="shared" si="80"/>
        <v>0</v>
      </c>
    </row>
    <row r="938" spans="1:38" s="185" customFormat="1" ht="12.75" customHeight="1" x14ac:dyDescent="0.25">
      <c r="A938" s="348">
        <v>1834</v>
      </c>
      <c r="B938" s="338">
        <v>930</v>
      </c>
      <c r="C938" s="239" t="s">
        <v>2007</v>
      </c>
      <c r="D938" s="247">
        <v>0</v>
      </c>
      <c r="E938" s="138">
        <v>0</v>
      </c>
      <c r="F938" s="138">
        <v>0</v>
      </c>
      <c r="G938" s="138">
        <v>0</v>
      </c>
      <c r="H938" s="138">
        <v>0</v>
      </c>
      <c r="I938" s="138">
        <v>0</v>
      </c>
      <c r="J938" s="339">
        <v>0</v>
      </c>
      <c r="K938" s="339">
        <v>0</v>
      </c>
      <c r="L938" s="340">
        <v>0</v>
      </c>
      <c r="M938" s="340">
        <v>0</v>
      </c>
      <c r="N938" s="340">
        <v>0</v>
      </c>
      <c r="O938" s="340">
        <v>0</v>
      </c>
      <c r="P938" s="144">
        <v>0</v>
      </c>
      <c r="Q938" s="341">
        <v>0</v>
      </c>
      <c r="R938" s="342">
        <v>0</v>
      </c>
      <c r="S938" s="340">
        <v>0</v>
      </c>
      <c r="T938" s="340">
        <v>0</v>
      </c>
      <c r="U938" s="340">
        <v>0</v>
      </c>
      <c r="V938" s="340">
        <v>0</v>
      </c>
      <c r="W938" s="340">
        <v>0</v>
      </c>
      <c r="X938" s="343">
        <v>0</v>
      </c>
      <c r="Y938" s="344">
        <f t="shared" si="78"/>
        <v>0</v>
      </c>
      <c r="Z938" s="12">
        <f t="shared" si="78"/>
        <v>0</v>
      </c>
      <c r="AA938" s="12">
        <f t="shared" si="78"/>
        <v>0</v>
      </c>
      <c r="AB938" s="12">
        <f t="shared" si="78"/>
        <v>0</v>
      </c>
      <c r="AC938" s="12">
        <f t="shared" si="78"/>
        <v>0</v>
      </c>
      <c r="AD938" s="15">
        <f t="shared" si="78"/>
        <v>0</v>
      </c>
      <c r="AE938" s="12">
        <f t="shared" si="78"/>
        <v>0</v>
      </c>
      <c r="AF938" s="12">
        <f t="shared" si="80"/>
        <v>0</v>
      </c>
      <c r="AG938" s="12">
        <f t="shared" si="80"/>
        <v>0</v>
      </c>
      <c r="AH938" s="12">
        <f t="shared" si="80"/>
        <v>0</v>
      </c>
      <c r="AI938" s="12">
        <f t="shared" si="80"/>
        <v>0</v>
      </c>
      <c r="AJ938" s="12">
        <f t="shared" si="80"/>
        <v>0</v>
      </c>
      <c r="AK938" s="15">
        <f t="shared" si="80"/>
        <v>0</v>
      </c>
      <c r="AL938" s="343">
        <f t="shared" si="80"/>
        <v>0</v>
      </c>
    </row>
    <row r="939" spans="1:38" s="185" customFormat="1" ht="12.75" customHeight="1" x14ac:dyDescent="0.25">
      <c r="A939" s="348">
        <v>1833</v>
      </c>
      <c r="B939" s="338">
        <v>931</v>
      </c>
      <c r="C939" s="239" t="s">
        <v>2008</v>
      </c>
      <c r="D939" s="247">
        <v>0</v>
      </c>
      <c r="E939" s="138">
        <v>0</v>
      </c>
      <c r="F939" s="138">
        <v>0</v>
      </c>
      <c r="G939" s="138">
        <v>0</v>
      </c>
      <c r="H939" s="138">
        <v>0</v>
      </c>
      <c r="I939" s="138">
        <v>0</v>
      </c>
      <c r="J939" s="339">
        <v>0</v>
      </c>
      <c r="K939" s="339">
        <v>0</v>
      </c>
      <c r="L939" s="340">
        <v>0</v>
      </c>
      <c r="M939" s="340">
        <v>0</v>
      </c>
      <c r="N939" s="340">
        <v>0</v>
      </c>
      <c r="O939" s="340">
        <v>0</v>
      </c>
      <c r="P939" s="144">
        <v>0</v>
      </c>
      <c r="Q939" s="341">
        <v>0</v>
      </c>
      <c r="R939" s="342">
        <v>0</v>
      </c>
      <c r="S939" s="340">
        <v>0</v>
      </c>
      <c r="T939" s="340">
        <v>0</v>
      </c>
      <c r="U939" s="340">
        <v>0</v>
      </c>
      <c r="V939" s="340">
        <v>0</v>
      </c>
      <c r="W939" s="340">
        <v>0</v>
      </c>
      <c r="X939" s="343">
        <v>0</v>
      </c>
      <c r="Y939" s="344">
        <f t="shared" si="78"/>
        <v>0</v>
      </c>
      <c r="Z939" s="12">
        <f t="shared" si="78"/>
        <v>0</v>
      </c>
      <c r="AA939" s="12">
        <f t="shared" si="78"/>
        <v>0</v>
      </c>
      <c r="AB939" s="12">
        <f t="shared" si="78"/>
        <v>0</v>
      </c>
      <c r="AC939" s="12">
        <f t="shared" si="78"/>
        <v>0</v>
      </c>
      <c r="AD939" s="15">
        <f t="shared" si="78"/>
        <v>0</v>
      </c>
      <c r="AE939" s="12">
        <f t="shared" si="78"/>
        <v>0</v>
      </c>
      <c r="AF939" s="12">
        <f t="shared" si="80"/>
        <v>0</v>
      </c>
      <c r="AG939" s="12">
        <f t="shared" si="80"/>
        <v>0</v>
      </c>
      <c r="AH939" s="12">
        <f t="shared" si="80"/>
        <v>0</v>
      </c>
      <c r="AI939" s="12">
        <f t="shared" si="80"/>
        <v>0</v>
      </c>
      <c r="AJ939" s="12">
        <f t="shared" si="80"/>
        <v>0</v>
      </c>
      <c r="AK939" s="15">
        <f t="shared" si="80"/>
        <v>0</v>
      </c>
      <c r="AL939" s="343">
        <f t="shared" si="80"/>
        <v>0</v>
      </c>
    </row>
    <row r="940" spans="1:38" s="185" customFormat="1" ht="12.75" customHeight="1" x14ac:dyDescent="0.25">
      <c r="A940" s="348">
        <v>1835</v>
      </c>
      <c r="B940" s="338">
        <v>932</v>
      </c>
      <c r="C940" s="239" t="s">
        <v>2009</v>
      </c>
      <c r="D940" s="247">
        <v>0</v>
      </c>
      <c r="E940" s="138">
        <v>0</v>
      </c>
      <c r="F940" s="138">
        <v>0</v>
      </c>
      <c r="G940" s="138">
        <v>0</v>
      </c>
      <c r="H940" s="138">
        <v>0</v>
      </c>
      <c r="I940" s="138">
        <v>0</v>
      </c>
      <c r="J940" s="339">
        <v>0</v>
      </c>
      <c r="K940" s="339">
        <v>0</v>
      </c>
      <c r="L940" s="340">
        <v>0</v>
      </c>
      <c r="M940" s="340">
        <v>0</v>
      </c>
      <c r="N940" s="340">
        <v>0</v>
      </c>
      <c r="O940" s="340">
        <v>0</v>
      </c>
      <c r="P940" s="144">
        <v>0</v>
      </c>
      <c r="Q940" s="341">
        <v>0</v>
      </c>
      <c r="R940" s="342">
        <v>0</v>
      </c>
      <c r="S940" s="340">
        <v>0</v>
      </c>
      <c r="T940" s="340">
        <v>0</v>
      </c>
      <c r="U940" s="340">
        <v>0</v>
      </c>
      <c r="V940" s="340">
        <v>0</v>
      </c>
      <c r="W940" s="340">
        <v>0</v>
      </c>
      <c r="X940" s="343">
        <v>0</v>
      </c>
      <c r="Y940" s="344">
        <f t="shared" si="78"/>
        <v>0</v>
      </c>
      <c r="Z940" s="12">
        <f t="shared" si="78"/>
        <v>0</v>
      </c>
      <c r="AA940" s="12">
        <f t="shared" si="78"/>
        <v>0</v>
      </c>
      <c r="AB940" s="12">
        <f t="shared" si="78"/>
        <v>0</v>
      </c>
      <c r="AC940" s="12">
        <f t="shared" si="78"/>
        <v>0</v>
      </c>
      <c r="AD940" s="15">
        <f t="shared" si="78"/>
        <v>0</v>
      </c>
      <c r="AE940" s="12">
        <f t="shared" si="78"/>
        <v>0</v>
      </c>
      <c r="AF940" s="12">
        <f t="shared" si="80"/>
        <v>0</v>
      </c>
      <c r="AG940" s="12">
        <f t="shared" si="80"/>
        <v>0</v>
      </c>
      <c r="AH940" s="12">
        <f t="shared" si="80"/>
        <v>0</v>
      </c>
      <c r="AI940" s="12">
        <f t="shared" si="80"/>
        <v>0</v>
      </c>
      <c r="AJ940" s="12">
        <f t="shared" si="80"/>
        <v>0</v>
      </c>
      <c r="AK940" s="15">
        <f t="shared" si="80"/>
        <v>0</v>
      </c>
      <c r="AL940" s="343">
        <f t="shared" si="80"/>
        <v>0</v>
      </c>
    </row>
    <row r="941" spans="1:38" s="185" customFormat="1" ht="12.75" customHeight="1" x14ac:dyDescent="0.25">
      <c r="A941" s="348">
        <v>1836</v>
      </c>
      <c r="B941" s="338">
        <v>933</v>
      </c>
      <c r="C941" s="239" t="s">
        <v>2010</v>
      </c>
      <c r="D941" s="247">
        <v>0</v>
      </c>
      <c r="E941" s="138">
        <v>0</v>
      </c>
      <c r="F941" s="138">
        <v>0</v>
      </c>
      <c r="G941" s="138">
        <v>0</v>
      </c>
      <c r="H941" s="138">
        <v>0</v>
      </c>
      <c r="I941" s="138">
        <v>0</v>
      </c>
      <c r="J941" s="339">
        <v>0</v>
      </c>
      <c r="K941" s="339">
        <v>0</v>
      </c>
      <c r="L941" s="340">
        <v>0</v>
      </c>
      <c r="M941" s="340">
        <v>0</v>
      </c>
      <c r="N941" s="340">
        <v>0</v>
      </c>
      <c r="O941" s="340">
        <v>0</v>
      </c>
      <c r="P941" s="144">
        <v>0</v>
      </c>
      <c r="Q941" s="341">
        <v>0</v>
      </c>
      <c r="R941" s="342">
        <v>0</v>
      </c>
      <c r="S941" s="340">
        <v>0</v>
      </c>
      <c r="T941" s="340">
        <v>0</v>
      </c>
      <c r="U941" s="340">
        <v>0</v>
      </c>
      <c r="V941" s="340">
        <v>0</v>
      </c>
      <c r="W941" s="340">
        <v>0</v>
      </c>
      <c r="X941" s="343">
        <v>0</v>
      </c>
      <c r="Y941" s="344">
        <f t="shared" si="78"/>
        <v>0</v>
      </c>
      <c r="Z941" s="12">
        <f t="shared" si="78"/>
        <v>0</v>
      </c>
      <c r="AA941" s="12">
        <f t="shared" si="78"/>
        <v>0</v>
      </c>
      <c r="AB941" s="12">
        <f t="shared" si="78"/>
        <v>0</v>
      </c>
      <c r="AC941" s="12">
        <f t="shared" si="78"/>
        <v>0</v>
      </c>
      <c r="AD941" s="15">
        <f t="shared" si="78"/>
        <v>0</v>
      </c>
      <c r="AE941" s="12">
        <f t="shared" si="78"/>
        <v>0</v>
      </c>
      <c r="AF941" s="12">
        <f t="shared" si="80"/>
        <v>0</v>
      </c>
      <c r="AG941" s="12">
        <f t="shared" si="80"/>
        <v>0</v>
      </c>
      <c r="AH941" s="12">
        <f t="shared" si="80"/>
        <v>0</v>
      </c>
      <c r="AI941" s="12">
        <f t="shared" si="80"/>
        <v>0</v>
      </c>
      <c r="AJ941" s="12">
        <f t="shared" si="80"/>
        <v>0</v>
      </c>
      <c r="AK941" s="15">
        <f t="shared" si="80"/>
        <v>0</v>
      </c>
      <c r="AL941" s="343">
        <f t="shared" si="80"/>
        <v>0</v>
      </c>
    </row>
    <row r="942" spans="1:38" s="185" customFormat="1" ht="12.75" customHeight="1" x14ac:dyDescent="0.25">
      <c r="A942" s="348">
        <v>1837</v>
      </c>
      <c r="B942" s="338">
        <v>934</v>
      </c>
      <c r="C942" s="239" t="s">
        <v>2011</v>
      </c>
      <c r="D942" s="247">
        <v>0</v>
      </c>
      <c r="E942" s="138">
        <v>0</v>
      </c>
      <c r="F942" s="138">
        <v>0</v>
      </c>
      <c r="G942" s="138">
        <v>0</v>
      </c>
      <c r="H942" s="138">
        <v>0</v>
      </c>
      <c r="I942" s="138">
        <v>0</v>
      </c>
      <c r="J942" s="339">
        <v>0</v>
      </c>
      <c r="K942" s="339">
        <v>0</v>
      </c>
      <c r="L942" s="340">
        <v>0</v>
      </c>
      <c r="M942" s="340">
        <v>0</v>
      </c>
      <c r="N942" s="340">
        <v>0</v>
      </c>
      <c r="O942" s="340">
        <v>0</v>
      </c>
      <c r="P942" s="144">
        <v>0</v>
      </c>
      <c r="Q942" s="341">
        <v>0</v>
      </c>
      <c r="R942" s="342">
        <v>0</v>
      </c>
      <c r="S942" s="340">
        <v>0</v>
      </c>
      <c r="T942" s="340">
        <v>0</v>
      </c>
      <c r="U942" s="340">
        <v>0</v>
      </c>
      <c r="V942" s="340">
        <v>0</v>
      </c>
      <c r="W942" s="340">
        <v>0</v>
      </c>
      <c r="X942" s="343">
        <v>0</v>
      </c>
      <c r="Y942" s="344">
        <f t="shared" si="78"/>
        <v>0</v>
      </c>
      <c r="Z942" s="12">
        <f t="shared" si="78"/>
        <v>0</v>
      </c>
      <c r="AA942" s="12">
        <f t="shared" si="78"/>
        <v>0</v>
      </c>
      <c r="AB942" s="12">
        <f t="shared" si="78"/>
        <v>0</v>
      </c>
      <c r="AC942" s="12">
        <f t="shared" si="78"/>
        <v>0</v>
      </c>
      <c r="AD942" s="15">
        <f t="shared" si="78"/>
        <v>0</v>
      </c>
      <c r="AE942" s="12">
        <f t="shared" si="78"/>
        <v>0</v>
      </c>
      <c r="AF942" s="12">
        <f t="shared" si="80"/>
        <v>0</v>
      </c>
      <c r="AG942" s="12">
        <f t="shared" si="80"/>
        <v>0</v>
      </c>
      <c r="AH942" s="12">
        <f t="shared" si="80"/>
        <v>0</v>
      </c>
      <c r="AI942" s="12">
        <f t="shared" si="80"/>
        <v>0</v>
      </c>
      <c r="AJ942" s="12">
        <f t="shared" si="80"/>
        <v>0</v>
      </c>
      <c r="AK942" s="15">
        <f t="shared" si="80"/>
        <v>0</v>
      </c>
      <c r="AL942" s="343">
        <f t="shared" si="80"/>
        <v>0</v>
      </c>
    </row>
    <row r="943" spans="1:38" s="185" customFormat="1" ht="12.75" customHeight="1" x14ac:dyDescent="0.25">
      <c r="A943" s="348">
        <v>1838</v>
      </c>
      <c r="B943" s="338">
        <v>935</v>
      </c>
      <c r="C943" s="239" t="s">
        <v>2012</v>
      </c>
      <c r="D943" s="247">
        <v>0</v>
      </c>
      <c r="E943" s="138">
        <v>0</v>
      </c>
      <c r="F943" s="138">
        <v>0</v>
      </c>
      <c r="G943" s="138">
        <v>0</v>
      </c>
      <c r="H943" s="138">
        <v>0</v>
      </c>
      <c r="I943" s="138">
        <v>0</v>
      </c>
      <c r="J943" s="339">
        <v>0</v>
      </c>
      <c r="K943" s="339">
        <v>0</v>
      </c>
      <c r="L943" s="340">
        <v>0</v>
      </c>
      <c r="M943" s="340">
        <v>0</v>
      </c>
      <c r="N943" s="340">
        <v>0</v>
      </c>
      <c r="O943" s="340">
        <v>0</v>
      </c>
      <c r="P943" s="144">
        <v>0</v>
      </c>
      <c r="Q943" s="341">
        <v>0</v>
      </c>
      <c r="R943" s="342">
        <v>0</v>
      </c>
      <c r="S943" s="340">
        <v>0</v>
      </c>
      <c r="T943" s="340">
        <v>0</v>
      </c>
      <c r="U943" s="340">
        <v>0</v>
      </c>
      <c r="V943" s="340">
        <v>0</v>
      </c>
      <c r="W943" s="340">
        <v>0</v>
      </c>
      <c r="X943" s="343">
        <v>0</v>
      </c>
      <c r="Y943" s="344">
        <f t="shared" si="78"/>
        <v>0</v>
      </c>
      <c r="Z943" s="12">
        <f t="shared" si="78"/>
        <v>0</v>
      </c>
      <c r="AA943" s="12">
        <f t="shared" si="78"/>
        <v>0</v>
      </c>
      <c r="AB943" s="12">
        <f t="shared" si="78"/>
        <v>0</v>
      </c>
      <c r="AC943" s="12">
        <f t="shared" si="78"/>
        <v>0</v>
      </c>
      <c r="AD943" s="15">
        <f t="shared" si="78"/>
        <v>0</v>
      </c>
      <c r="AE943" s="12">
        <f t="shared" si="78"/>
        <v>0</v>
      </c>
      <c r="AF943" s="12">
        <f t="shared" si="80"/>
        <v>0</v>
      </c>
      <c r="AG943" s="12">
        <f t="shared" si="80"/>
        <v>0</v>
      </c>
      <c r="AH943" s="12">
        <f t="shared" si="80"/>
        <v>0</v>
      </c>
      <c r="AI943" s="12">
        <f t="shared" si="80"/>
        <v>0</v>
      </c>
      <c r="AJ943" s="12">
        <f t="shared" si="80"/>
        <v>0</v>
      </c>
      <c r="AK943" s="15">
        <f t="shared" si="80"/>
        <v>0</v>
      </c>
      <c r="AL943" s="343">
        <f t="shared" si="80"/>
        <v>0</v>
      </c>
    </row>
    <row r="944" spans="1:38" s="185" customFormat="1" ht="12.75" customHeight="1" x14ac:dyDescent="0.25">
      <c r="A944" s="348">
        <v>1839</v>
      </c>
      <c r="B944" s="338">
        <v>936</v>
      </c>
      <c r="C944" s="239" t="s">
        <v>2013</v>
      </c>
      <c r="D944" s="247">
        <v>0</v>
      </c>
      <c r="E944" s="138">
        <v>0</v>
      </c>
      <c r="F944" s="138">
        <v>0</v>
      </c>
      <c r="G944" s="138">
        <v>0</v>
      </c>
      <c r="H944" s="138">
        <v>0</v>
      </c>
      <c r="I944" s="138">
        <v>0</v>
      </c>
      <c r="J944" s="339">
        <v>0</v>
      </c>
      <c r="K944" s="339">
        <v>0</v>
      </c>
      <c r="L944" s="340">
        <v>0</v>
      </c>
      <c r="M944" s="340">
        <v>0</v>
      </c>
      <c r="N944" s="340">
        <v>0</v>
      </c>
      <c r="O944" s="340">
        <v>0</v>
      </c>
      <c r="P944" s="144">
        <v>0</v>
      </c>
      <c r="Q944" s="341">
        <v>0</v>
      </c>
      <c r="R944" s="342">
        <v>0</v>
      </c>
      <c r="S944" s="340">
        <v>0</v>
      </c>
      <c r="T944" s="340">
        <v>0</v>
      </c>
      <c r="U944" s="340">
        <v>0</v>
      </c>
      <c r="V944" s="340">
        <v>0</v>
      </c>
      <c r="W944" s="340">
        <v>0</v>
      </c>
      <c r="X944" s="343">
        <v>0</v>
      </c>
      <c r="Y944" s="344">
        <f t="shared" si="78"/>
        <v>0</v>
      </c>
      <c r="Z944" s="12">
        <f t="shared" si="78"/>
        <v>0</v>
      </c>
      <c r="AA944" s="12">
        <f t="shared" si="78"/>
        <v>0</v>
      </c>
      <c r="AB944" s="12">
        <f t="shared" ref="AB944:AE970" si="81">U944-N944</f>
        <v>0</v>
      </c>
      <c r="AC944" s="12">
        <f t="shared" si="81"/>
        <v>0</v>
      </c>
      <c r="AD944" s="15">
        <f t="shared" si="81"/>
        <v>0</v>
      </c>
      <c r="AE944" s="12">
        <f t="shared" si="81"/>
        <v>0</v>
      </c>
      <c r="AF944" s="12">
        <f t="shared" si="80"/>
        <v>0</v>
      </c>
      <c r="AG944" s="12">
        <f t="shared" si="80"/>
        <v>0</v>
      </c>
      <c r="AH944" s="12">
        <f t="shared" si="80"/>
        <v>0</v>
      </c>
      <c r="AI944" s="12">
        <f t="shared" si="80"/>
        <v>0</v>
      </c>
      <c r="AJ944" s="12">
        <f t="shared" si="80"/>
        <v>0</v>
      </c>
      <c r="AK944" s="15">
        <f t="shared" si="80"/>
        <v>0</v>
      </c>
      <c r="AL944" s="343">
        <f t="shared" si="80"/>
        <v>0</v>
      </c>
    </row>
    <row r="945" spans="1:38" s="185" customFormat="1" ht="12.75" customHeight="1" x14ac:dyDescent="0.25">
      <c r="A945" s="348">
        <v>1840</v>
      </c>
      <c r="B945" s="338">
        <v>937</v>
      </c>
      <c r="C945" s="239" t="s">
        <v>2014</v>
      </c>
      <c r="D945" s="247">
        <v>0</v>
      </c>
      <c r="E945" s="138">
        <v>0</v>
      </c>
      <c r="F945" s="138">
        <v>0</v>
      </c>
      <c r="G945" s="138">
        <v>0</v>
      </c>
      <c r="H945" s="138">
        <v>0</v>
      </c>
      <c r="I945" s="138">
        <v>0</v>
      </c>
      <c r="J945" s="339">
        <v>0</v>
      </c>
      <c r="K945" s="339">
        <v>0</v>
      </c>
      <c r="L945" s="340">
        <v>0</v>
      </c>
      <c r="M945" s="340">
        <v>0</v>
      </c>
      <c r="N945" s="340">
        <v>0</v>
      </c>
      <c r="O945" s="340">
        <v>0</v>
      </c>
      <c r="P945" s="144">
        <v>0</v>
      </c>
      <c r="Q945" s="341">
        <v>0</v>
      </c>
      <c r="R945" s="342">
        <v>0</v>
      </c>
      <c r="S945" s="340">
        <v>0</v>
      </c>
      <c r="T945" s="340">
        <v>0</v>
      </c>
      <c r="U945" s="340">
        <v>0</v>
      </c>
      <c r="V945" s="340">
        <v>0</v>
      </c>
      <c r="W945" s="340">
        <v>0</v>
      </c>
      <c r="X945" s="343">
        <v>0</v>
      </c>
      <c r="Y945" s="344">
        <f t="shared" ref="Y945:AE1008" si="82">R945-K945</f>
        <v>0</v>
      </c>
      <c r="Z945" s="12">
        <f t="shared" si="82"/>
        <v>0</v>
      </c>
      <c r="AA945" s="12">
        <f t="shared" si="82"/>
        <v>0</v>
      </c>
      <c r="AB945" s="12">
        <f t="shared" si="81"/>
        <v>0</v>
      </c>
      <c r="AC945" s="12">
        <f t="shared" si="81"/>
        <v>0</v>
      </c>
      <c r="AD945" s="15">
        <f t="shared" si="81"/>
        <v>0</v>
      </c>
      <c r="AE945" s="12">
        <f t="shared" si="81"/>
        <v>0</v>
      </c>
      <c r="AF945" s="12">
        <f t="shared" si="80"/>
        <v>0</v>
      </c>
      <c r="AG945" s="12">
        <f t="shared" si="80"/>
        <v>0</v>
      </c>
      <c r="AH945" s="12">
        <f t="shared" si="80"/>
        <v>0</v>
      </c>
      <c r="AI945" s="12">
        <f t="shared" si="80"/>
        <v>0</v>
      </c>
      <c r="AJ945" s="12">
        <f t="shared" si="80"/>
        <v>0</v>
      </c>
      <c r="AK945" s="15">
        <f t="shared" si="80"/>
        <v>0</v>
      </c>
      <c r="AL945" s="343">
        <f t="shared" si="80"/>
        <v>0</v>
      </c>
    </row>
    <row r="946" spans="1:38" s="185" customFormat="1" ht="12.75" customHeight="1" x14ac:dyDescent="0.25">
      <c r="A946" s="348">
        <v>1841</v>
      </c>
      <c r="B946" s="338">
        <v>938</v>
      </c>
      <c r="C946" s="239" t="s">
        <v>2015</v>
      </c>
      <c r="D946" s="247">
        <v>0</v>
      </c>
      <c r="E946" s="138">
        <v>0</v>
      </c>
      <c r="F946" s="138">
        <v>0</v>
      </c>
      <c r="G946" s="138">
        <v>0</v>
      </c>
      <c r="H946" s="138">
        <v>0</v>
      </c>
      <c r="I946" s="138">
        <v>0</v>
      </c>
      <c r="J946" s="339">
        <v>0</v>
      </c>
      <c r="K946" s="339">
        <v>0</v>
      </c>
      <c r="L946" s="340">
        <v>0</v>
      </c>
      <c r="M946" s="340">
        <v>0</v>
      </c>
      <c r="N946" s="340">
        <v>0</v>
      </c>
      <c r="O946" s="340">
        <v>0</v>
      </c>
      <c r="P946" s="144">
        <v>0</v>
      </c>
      <c r="Q946" s="341">
        <v>0</v>
      </c>
      <c r="R946" s="342">
        <v>0</v>
      </c>
      <c r="S946" s="340">
        <v>0</v>
      </c>
      <c r="T946" s="340">
        <v>0</v>
      </c>
      <c r="U946" s="340">
        <v>0</v>
      </c>
      <c r="V946" s="340">
        <v>0</v>
      </c>
      <c r="W946" s="340">
        <v>0</v>
      </c>
      <c r="X946" s="343">
        <v>0</v>
      </c>
      <c r="Y946" s="344">
        <f t="shared" si="82"/>
        <v>0</v>
      </c>
      <c r="Z946" s="12">
        <f t="shared" si="82"/>
        <v>0</v>
      </c>
      <c r="AA946" s="12">
        <f t="shared" si="82"/>
        <v>0</v>
      </c>
      <c r="AB946" s="12">
        <f t="shared" si="81"/>
        <v>0</v>
      </c>
      <c r="AC946" s="12">
        <f t="shared" si="81"/>
        <v>0</v>
      </c>
      <c r="AD946" s="15">
        <f t="shared" si="81"/>
        <v>0</v>
      </c>
      <c r="AE946" s="12">
        <f t="shared" si="81"/>
        <v>0</v>
      </c>
      <c r="AF946" s="12">
        <f t="shared" si="80"/>
        <v>0</v>
      </c>
      <c r="AG946" s="12">
        <f t="shared" si="80"/>
        <v>0</v>
      </c>
      <c r="AH946" s="12">
        <f t="shared" si="80"/>
        <v>0</v>
      </c>
      <c r="AI946" s="12">
        <f t="shared" si="80"/>
        <v>0</v>
      </c>
      <c r="AJ946" s="12">
        <f t="shared" si="80"/>
        <v>0</v>
      </c>
      <c r="AK946" s="15">
        <f t="shared" si="80"/>
        <v>0</v>
      </c>
      <c r="AL946" s="343">
        <f t="shared" si="80"/>
        <v>0</v>
      </c>
    </row>
    <row r="947" spans="1:38" s="185" customFormat="1" ht="12.75" customHeight="1" x14ac:dyDescent="0.25">
      <c r="A947" s="348">
        <v>1843</v>
      </c>
      <c r="B947" s="338">
        <v>939</v>
      </c>
      <c r="C947" s="239" t="s">
        <v>1553</v>
      </c>
      <c r="D947" s="247">
        <v>0</v>
      </c>
      <c r="E947" s="138">
        <v>0</v>
      </c>
      <c r="F947" s="138">
        <v>0</v>
      </c>
      <c r="G947" s="138">
        <v>0</v>
      </c>
      <c r="H947" s="138">
        <v>0</v>
      </c>
      <c r="I947" s="138">
        <v>0</v>
      </c>
      <c r="J947" s="339">
        <v>0</v>
      </c>
      <c r="K947" s="339">
        <v>0</v>
      </c>
      <c r="L947" s="340">
        <v>0</v>
      </c>
      <c r="M947" s="340">
        <v>0</v>
      </c>
      <c r="N947" s="340">
        <v>0</v>
      </c>
      <c r="O947" s="340">
        <v>0</v>
      </c>
      <c r="P947" s="144">
        <v>0</v>
      </c>
      <c r="Q947" s="341">
        <v>0</v>
      </c>
      <c r="R947" s="342">
        <v>0</v>
      </c>
      <c r="S947" s="340">
        <v>0</v>
      </c>
      <c r="T947" s="340">
        <v>0</v>
      </c>
      <c r="U947" s="340">
        <v>0</v>
      </c>
      <c r="V947" s="340">
        <v>0</v>
      </c>
      <c r="W947" s="340">
        <v>0</v>
      </c>
      <c r="X947" s="343">
        <v>0</v>
      </c>
      <c r="Y947" s="344">
        <f t="shared" si="82"/>
        <v>0</v>
      </c>
      <c r="Z947" s="12">
        <f t="shared" si="82"/>
        <v>0</v>
      </c>
      <c r="AA947" s="12">
        <f t="shared" si="82"/>
        <v>0</v>
      </c>
      <c r="AB947" s="12">
        <f t="shared" si="81"/>
        <v>0</v>
      </c>
      <c r="AC947" s="12">
        <f t="shared" si="81"/>
        <v>0</v>
      </c>
      <c r="AD947" s="15">
        <f t="shared" si="81"/>
        <v>0</v>
      </c>
      <c r="AE947" s="12">
        <f t="shared" si="81"/>
        <v>0</v>
      </c>
      <c r="AF947" s="12">
        <f t="shared" si="80"/>
        <v>0</v>
      </c>
      <c r="AG947" s="12">
        <f t="shared" si="80"/>
        <v>0</v>
      </c>
      <c r="AH947" s="12">
        <f t="shared" si="80"/>
        <v>0</v>
      </c>
      <c r="AI947" s="12">
        <f t="shared" si="80"/>
        <v>0</v>
      </c>
      <c r="AJ947" s="12">
        <f t="shared" si="80"/>
        <v>0</v>
      </c>
      <c r="AK947" s="15">
        <f t="shared" si="80"/>
        <v>0</v>
      </c>
      <c r="AL947" s="343">
        <f t="shared" si="80"/>
        <v>0</v>
      </c>
    </row>
    <row r="948" spans="1:38" s="185" customFormat="1" ht="12.75" customHeight="1" x14ac:dyDescent="0.25">
      <c r="A948" s="348">
        <v>1844</v>
      </c>
      <c r="B948" s="338">
        <v>940</v>
      </c>
      <c r="C948" s="239" t="s">
        <v>2016</v>
      </c>
      <c r="D948" s="247">
        <v>0</v>
      </c>
      <c r="E948" s="138">
        <v>0</v>
      </c>
      <c r="F948" s="138">
        <v>0</v>
      </c>
      <c r="G948" s="138">
        <v>0</v>
      </c>
      <c r="H948" s="138">
        <v>0</v>
      </c>
      <c r="I948" s="138">
        <v>0</v>
      </c>
      <c r="J948" s="339">
        <v>0</v>
      </c>
      <c r="K948" s="339">
        <v>0</v>
      </c>
      <c r="L948" s="340">
        <v>0</v>
      </c>
      <c r="M948" s="340">
        <v>0</v>
      </c>
      <c r="N948" s="340">
        <v>0</v>
      </c>
      <c r="O948" s="340">
        <v>0</v>
      </c>
      <c r="P948" s="144">
        <v>0</v>
      </c>
      <c r="Q948" s="341">
        <v>0</v>
      </c>
      <c r="R948" s="342">
        <v>0</v>
      </c>
      <c r="S948" s="340">
        <v>0</v>
      </c>
      <c r="T948" s="340">
        <v>0</v>
      </c>
      <c r="U948" s="340">
        <v>0</v>
      </c>
      <c r="V948" s="340">
        <v>0</v>
      </c>
      <c r="W948" s="340">
        <v>0</v>
      </c>
      <c r="X948" s="343">
        <v>0</v>
      </c>
      <c r="Y948" s="344">
        <f t="shared" si="82"/>
        <v>0</v>
      </c>
      <c r="Z948" s="12">
        <f t="shared" si="82"/>
        <v>0</v>
      </c>
      <c r="AA948" s="12">
        <f t="shared" si="82"/>
        <v>0</v>
      </c>
      <c r="AB948" s="12">
        <f t="shared" si="81"/>
        <v>0</v>
      </c>
      <c r="AC948" s="12">
        <f t="shared" si="81"/>
        <v>0</v>
      </c>
      <c r="AD948" s="15">
        <f t="shared" si="81"/>
        <v>0</v>
      </c>
      <c r="AE948" s="12">
        <f t="shared" si="81"/>
        <v>0</v>
      </c>
      <c r="AF948" s="12">
        <f t="shared" si="80"/>
        <v>0</v>
      </c>
      <c r="AG948" s="12">
        <f t="shared" si="80"/>
        <v>0</v>
      </c>
      <c r="AH948" s="12">
        <f t="shared" si="80"/>
        <v>0</v>
      </c>
      <c r="AI948" s="12">
        <f t="shared" si="80"/>
        <v>0</v>
      </c>
      <c r="AJ948" s="12">
        <f t="shared" si="80"/>
        <v>0</v>
      </c>
      <c r="AK948" s="15">
        <f t="shared" si="80"/>
        <v>0</v>
      </c>
      <c r="AL948" s="343">
        <f t="shared" si="80"/>
        <v>0</v>
      </c>
    </row>
    <row r="949" spans="1:38" s="185" customFormat="1" ht="12.75" customHeight="1" x14ac:dyDescent="0.25">
      <c r="A949" s="348">
        <v>1845</v>
      </c>
      <c r="B949" s="338">
        <v>941</v>
      </c>
      <c r="C949" s="239" t="s">
        <v>2017</v>
      </c>
      <c r="D949" s="247">
        <v>0</v>
      </c>
      <c r="E949" s="138">
        <v>0</v>
      </c>
      <c r="F949" s="138">
        <v>0</v>
      </c>
      <c r="G949" s="138">
        <v>0</v>
      </c>
      <c r="H949" s="138">
        <v>0</v>
      </c>
      <c r="I949" s="138">
        <v>0</v>
      </c>
      <c r="J949" s="339">
        <v>0</v>
      </c>
      <c r="K949" s="339">
        <v>0</v>
      </c>
      <c r="L949" s="340">
        <v>0</v>
      </c>
      <c r="M949" s="340">
        <v>0</v>
      </c>
      <c r="N949" s="340">
        <v>0</v>
      </c>
      <c r="O949" s="340">
        <v>0</v>
      </c>
      <c r="P949" s="144">
        <v>0</v>
      </c>
      <c r="Q949" s="341">
        <v>0</v>
      </c>
      <c r="R949" s="342">
        <v>0</v>
      </c>
      <c r="S949" s="340">
        <v>0</v>
      </c>
      <c r="T949" s="340">
        <v>0</v>
      </c>
      <c r="U949" s="340">
        <v>0</v>
      </c>
      <c r="V949" s="340">
        <v>0</v>
      </c>
      <c r="W949" s="340">
        <v>0</v>
      </c>
      <c r="X949" s="343">
        <v>0</v>
      </c>
      <c r="Y949" s="344">
        <f t="shared" si="82"/>
        <v>0</v>
      </c>
      <c r="Z949" s="12">
        <f t="shared" si="82"/>
        <v>0</v>
      </c>
      <c r="AA949" s="12">
        <f t="shared" si="82"/>
        <v>0</v>
      </c>
      <c r="AB949" s="12">
        <f t="shared" si="81"/>
        <v>0</v>
      </c>
      <c r="AC949" s="12">
        <f t="shared" si="81"/>
        <v>0</v>
      </c>
      <c r="AD949" s="15">
        <f t="shared" si="81"/>
        <v>0</v>
      </c>
      <c r="AE949" s="12">
        <f t="shared" si="81"/>
        <v>0</v>
      </c>
      <c r="AF949" s="12">
        <f t="shared" si="80"/>
        <v>0</v>
      </c>
      <c r="AG949" s="12">
        <f t="shared" si="80"/>
        <v>0</v>
      </c>
      <c r="AH949" s="12">
        <f t="shared" si="80"/>
        <v>0</v>
      </c>
      <c r="AI949" s="12">
        <f t="shared" si="80"/>
        <v>0</v>
      </c>
      <c r="AJ949" s="12">
        <f t="shared" si="80"/>
        <v>0</v>
      </c>
      <c r="AK949" s="15">
        <f t="shared" si="80"/>
        <v>0</v>
      </c>
      <c r="AL949" s="343">
        <f t="shared" si="80"/>
        <v>0</v>
      </c>
    </row>
    <row r="950" spans="1:38" s="185" customFormat="1" ht="12.75" customHeight="1" x14ac:dyDescent="0.25">
      <c r="A950" s="348">
        <v>1846</v>
      </c>
      <c r="B950" s="338">
        <v>942</v>
      </c>
      <c r="C950" s="239" t="s">
        <v>2018</v>
      </c>
      <c r="D950" s="247">
        <v>0</v>
      </c>
      <c r="E950" s="138">
        <v>0</v>
      </c>
      <c r="F950" s="138">
        <v>0</v>
      </c>
      <c r="G950" s="138">
        <v>0</v>
      </c>
      <c r="H950" s="138">
        <v>0</v>
      </c>
      <c r="I950" s="138">
        <v>0</v>
      </c>
      <c r="J950" s="339">
        <v>0</v>
      </c>
      <c r="K950" s="339">
        <v>0</v>
      </c>
      <c r="L950" s="340">
        <v>0</v>
      </c>
      <c r="M950" s="340">
        <v>0</v>
      </c>
      <c r="N950" s="340">
        <v>0</v>
      </c>
      <c r="O950" s="340">
        <v>0</v>
      </c>
      <c r="P950" s="144">
        <v>0</v>
      </c>
      <c r="Q950" s="341">
        <v>0</v>
      </c>
      <c r="R950" s="342">
        <v>0</v>
      </c>
      <c r="S950" s="340">
        <v>0</v>
      </c>
      <c r="T950" s="340">
        <v>0</v>
      </c>
      <c r="U950" s="340">
        <v>0</v>
      </c>
      <c r="V950" s="340">
        <v>0</v>
      </c>
      <c r="W950" s="340">
        <v>0</v>
      </c>
      <c r="X950" s="343">
        <v>0</v>
      </c>
      <c r="Y950" s="344">
        <f t="shared" si="82"/>
        <v>0</v>
      </c>
      <c r="Z950" s="12">
        <f t="shared" si="82"/>
        <v>0</v>
      </c>
      <c r="AA950" s="12">
        <f t="shared" si="82"/>
        <v>0</v>
      </c>
      <c r="AB950" s="12">
        <f t="shared" si="81"/>
        <v>0</v>
      </c>
      <c r="AC950" s="12">
        <f t="shared" si="81"/>
        <v>0</v>
      </c>
      <c r="AD950" s="15">
        <f t="shared" si="81"/>
        <v>0</v>
      </c>
      <c r="AE950" s="12">
        <f t="shared" si="81"/>
        <v>0</v>
      </c>
      <c r="AF950" s="12">
        <f t="shared" si="80"/>
        <v>0</v>
      </c>
      <c r="AG950" s="12">
        <f t="shared" si="80"/>
        <v>0</v>
      </c>
      <c r="AH950" s="12">
        <f t="shared" si="80"/>
        <v>0</v>
      </c>
      <c r="AI950" s="12">
        <f t="shared" si="80"/>
        <v>0</v>
      </c>
      <c r="AJ950" s="12">
        <f t="shared" si="80"/>
        <v>0</v>
      </c>
      <c r="AK950" s="15">
        <f t="shared" si="80"/>
        <v>0</v>
      </c>
      <c r="AL950" s="343">
        <f t="shared" si="80"/>
        <v>0</v>
      </c>
    </row>
    <row r="951" spans="1:38" s="185" customFormat="1" ht="12.75" customHeight="1" x14ac:dyDescent="0.25">
      <c r="A951" s="348">
        <v>1847</v>
      </c>
      <c r="B951" s="338">
        <v>943</v>
      </c>
      <c r="C951" s="239" t="s">
        <v>2019</v>
      </c>
      <c r="D951" s="247">
        <v>0</v>
      </c>
      <c r="E951" s="138">
        <v>0</v>
      </c>
      <c r="F951" s="138">
        <v>0</v>
      </c>
      <c r="G951" s="138">
        <v>0</v>
      </c>
      <c r="H951" s="138">
        <v>0</v>
      </c>
      <c r="I951" s="138">
        <v>0</v>
      </c>
      <c r="J951" s="339">
        <v>0</v>
      </c>
      <c r="K951" s="339">
        <v>0</v>
      </c>
      <c r="L951" s="340">
        <v>0</v>
      </c>
      <c r="M951" s="340">
        <v>0</v>
      </c>
      <c r="N951" s="340">
        <v>0</v>
      </c>
      <c r="O951" s="340">
        <v>0</v>
      </c>
      <c r="P951" s="144">
        <v>0</v>
      </c>
      <c r="Q951" s="341">
        <v>0</v>
      </c>
      <c r="R951" s="342">
        <v>0</v>
      </c>
      <c r="S951" s="340">
        <v>0</v>
      </c>
      <c r="T951" s="340">
        <v>0</v>
      </c>
      <c r="U951" s="340">
        <v>0</v>
      </c>
      <c r="V951" s="340">
        <v>0</v>
      </c>
      <c r="W951" s="340">
        <v>0</v>
      </c>
      <c r="X951" s="343">
        <v>0</v>
      </c>
      <c r="Y951" s="344">
        <f t="shared" si="82"/>
        <v>0</v>
      </c>
      <c r="Z951" s="12">
        <f t="shared" si="82"/>
        <v>0</v>
      </c>
      <c r="AA951" s="12">
        <f t="shared" si="82"/>
        <v>0</v>
      </c>
      <c r="AB951" s="12">
        <f t="shared" si="81"/>
        <v>0</v>
      </c>
      <c r="AC951" s="12">
        <f t="shared" si="81"/>
        <v>0</v>
      </c>
      <c r="AD951" s="15">
        <f t="shared" si="81"/>
        <v>0</v>
      </c>
      <c r="AE951" s="12">
        <f t="shared" si="81"/>
        <v>0</v>
      </c>
      <c r="AF951" s="12">
        <f t="shared" si="80"/>
        <v>0</v>
      </c>
      <c r="AG951" s="12">
        <f t="shared" si="80"/>
        <v>0</v>
      </c>
      <c r="AH951" s="12">
        <f t="shared" si="80"/>
        <v>0</v>
      </c>
      <c r="AI951" s="12">
        <f t="shared" si="80"/>
        <v>0</v>
      </c>
      <c r="AJ951" s="12">
        <f t="shared" si="80"/>
        <v>0</v>
      </c>
      <c r="AK951" s="15">
        <f t="shared" si="80"/>
        <v>0</v>
      </c>
      <c r="AL951" s="343">
        <f t="shared" si="80"/>
        <v>0</v>
      </c>
    </row>
    <row r="952" spans="1:38" s="185" customFormat="1" ht="12.75" customHeight="1" x14ac:dyDescent="0.25">
      <c r="A952" s="348">
        <v>1848</v>
      </c>
      <c r="B952" s="338">
        <v>944</v>
      </c>
      <c r="C952" s="239" t="s">
        <v>2020</v>
      </c>
      <c r="D952" s="247">
        <v>0</v>
      </c>
      <c r="E952" s="138">
        <v>0</v>
      </c>
      <c r="F952" s="138">
        <v>0</v>
      </c>
      <c r="G952" s="138">
        <v>0</v>
      </c>
      <c r="H952" s="138">
        <v>0</v>
      </c>
      <c r="I952" s="138">
        <v>0</v>
      </c>
      <c r="J952" s="339">
        <v>0</v>
      </c>
      <c r="K952" s="339">
        <v>0</v>
      </c>
      <c r="L952" s="340">
        <v>0</v>
      </c>
      <c r="M952" s="340">
        <v>0</v>
      </c>
      <c r="N952" s="340">
        <v>0</v>
      </c>
      <c r="O952" s="340">
        <v>0</v>
      </c>
      <c r="P952" s="144">
        <v>0</v>
      </c>
      <c r="Q952" s="341">
        <v>0</v>
      </c>
      <c r="R952" s="342">
        <v>0</v>
      </c>
      <c r="S952" s="340">
        <v>0</v>
      </c>
      <c r="T952" s="340">
        <v>0</v>
      </c>
      <c r="U952" s="340">
        <v>0</v>
      </c>
      <c r="V952" s="340">
        <v>0</v>
      </c>
      <c r="W952" s="340">
        <v>0</v>
      </c>
      <c r="X952" s="343">
        <v>0</v>
      </c>
      <c r="Y952" s="344">
        <f t="shared" si="82"/>
        <v>0</v>
      </c>
      <c r="Z952" s="12">
        <f t="shared" si="82"/>
        <v>0</v>
      </c>
      <c r="AA952" s="12">
        <f t="shared" si="82"/>
        <v>0</v>
      </c>
      <c r="AB952" s="12">
        <f t="shared" si="81"/>
        <v>0</v>
      </c>
      <c r="AC952" s="12">
        <f t="shared" si="81"/>
        <v>0</v>
      </c>
      <c r="AD952" s="15">
        <f t="shared" si="81"/>
        <v>0</v>
      </c>
      <c r="AE952" s="12">
        <f t="shared" si="81"/>
        <v>0</v>
      </c>
      <c r="AF952" s="12">
        <f t="shared" si="80"/>
        <v>0</v>
      </c>
      <c r="AG952" s="12">
        <f t="shared" si="80"/>
        <v>0</v>
      </c>
      <c r="AH952" s="12">
        <f t="shared" si="80"/>
        <v>0</v>
      </c>
      <c r="AI952" s="12">
        <f t="shared" si="80"/>
        <v>0</v>
      </c>
      <c r="AJ952" s="12">
        <f t="shared" si="80"/>
        <v>0</v>
      </c>
      <c r="AK952" s="15">
        <f t="shared" si="80"/>
        <v>0</v>
      </c>
      <c r="AL952" s="343">
        <f t="shared" si="80"/>
        <v>0</v>
      </c>
    </row>
    <row r="953" spans="1:38" s="185" customFormat="1" ht="12.75" customHeight="1" x14ac:dyDescent="0.25">
      <c r="A953" s="348">
        <v>1842</v>
      </c>
      <c r="B953" s="338">
        <v>945</v>
      </c>
      <c r="C953" s="239" t="s">
        <v>2004</v>
      </c>
      <c r="D953" s="247">
        <v>0</v>
      </c>
      <c r="E953" s="138">
        <v>0</v>
      </c>
      <c r="F953" s="138">
        <v>0</v>
      </c>
      <c r="G953" s="138">
        <v>0</v>
      </c>
      <c r="H953" s="138">
        <v>0</v>
      </c>
      <c r="I953" s="138">
        <v>0</v>
      </c>
      <c r="J953" s="339">
        <v>0</v>
      </c>
      <c r="K953" s="339">
        <v>0</v>
      </c>
      <c r="L953" s="340">
        <v>0</v>
      </c>
      <c r="M953" s="340">
        <v>0</v>
      </c>
      <c r="N953" s="340">
        <v>0</v>
      </c>
      <c r="O953" s="340">
        <v>0</v>
      </c>
      <c r="P953" s="144">
        <v>0</v>
      </c>
      <c r="Q953" s="341">
        <v>0</v>
      </c>
      <c r="R953" s="342">
        <v>0</v>
      </c>
      <c r="S953" s="340">
        <v>0</v>
      </c>
      <c r="T953" s="340">
        <v>0</v>
      </c>
      <c r="U953" s="340">
        <v>0</v>
      </c>
      <c r="V953" s="340">
        <v>0</v>
      </c>
      <c r="W953" s="340">
        <v>0</v>
      </c>
      <c r="X953" s="343">
        <v>0</v>
      </c>
      <c r="Y953" s="344">
        <f t="shared" si="82"/>
        <v>0</v>
      </c>
      <c r="Z953" s="12">
        <f t="shared" si="82"/>
        <v>0</v>
      </c>
      <c r="AA953" s="12">
        <f t="shared" si="82"/>
        <v>0</v>
      </c>
      <c r="AB953" s="12">
        <f t="shared" si="81"/>
        <v>0</v>
      </c>
      <c r="AC953" s="12">
        <f t="shared" si="81"/>
        <v>0</v>
      </c>
      <c r="AD953" s="15">
        <f t="shared" si="81"/>
        <v>0</v>
      </c>
      <c r="AE953" s="12">
        <f t="shared" si="81"/>
        <v>0</v>
      </c>
      <c r="AF953" s="12">
        <f t="shared" si="80"/>
        <v>0</v>
      </c>
      <c r="AG953" s="12">
        <f t="shared" si="80"/>
        <v>0</v>
      </c>
      <c r="AH953" s="12">
        <f t="shared" si="80"/>
        <v>0</v>
      </c>
      <c r="AI953" s="12">
        <f t="shared" si="80"/>
        <v>0</v>
      </c>
      <c r="AJ953" s="12">
        <f t="shared" si="80"/>
        <v>0</v>
      </c>
      <c r="AK953" s="15">
        <f t="shared" si="80"/>
        <v>0</v>
      </c>
      <c r="AL953" s="343">
        <f t="shared" si="80"/>
        <v>0</v>
      </c>
    </row>
    <row r="954" spans="1:38" s="185" customFormat="1" ht="12.75" customHeight="1" x14ac:dyDescent="0.25">
      <c r="A954" s="348">
        <v>1849</v>
      </c>
      <c r="B954" s="338">
        <v>946</v>
      </c>
      <c r="C954" s="239" t="s">
        <v>1668</v>
      </c>
      <c r="D954" s="247">
        <v>0</v>
      </c>
      <c r="E954" s="138">
        <v>0</v>
      </c>
      <c r="F954" s="138">
        <v>0</v>
      </c>
      <c r="G954" s="138">
        <v>0</v>
      </c>
      <c r="H954" s="138">
        <v>0</v>
      </c>
      <c r="I954" s="138">
        <v>0</v>
      </c>
      <c r="J954" s="339">
        <v>0</v>
      </c>
      <c r="K954" s="339">
        <v>0</v>
      </c>
      <c r="L954" s="340">
        <v>0</v>
      </c>
      <c r="M954" s="340">
        <v>0</v>
      </c>
      <c r="N954" s="340">
        <v>0</v>
      </c>
      <c r="O954" s="340">
        <v>0</v>
      </c>
      <c r="P954" s="144">
        <v>0</v>
      </c>
      <c r="Q954" s="341">
        <v>0</v>
      </c>
      <c r="R954" s="342">
        <v>0</v>
      </c>
      <c r="S954" s="340">
        <v>0</v>
      </c>
      <c r="T954" s="340">
        <v>0</v>
      </c>
      <c r="U954" s="340">
        <v>0</v>
      </c>
      <c r="V954" s="340">
        <v>0</v>
      </c>
      <c r="W954" s="340">
        <v>0</v>
      </c>
      <c r="X954" s="343">
        <v>0</v>
      </c>
      <c r="Y954" s="344">
        <f t="shared" si="82"/>
        <v>0</v>
      </c>
      <c r="Z954" s="12">
        <f t="shared" si="82"/>
        <v>0</v>
      </c>
      <c r="AA954" s="12">
        <f t="shared" si="82"/>
        <v>0</v>
      </c>
      <c r="AB954" s="12">
        <f t="shared" si="81"/>
        <v>0</v>
      </c>
      <c r="AC954" s="12">
        <f t="shared" si="81"/>
        <v>0</v>
      </c>
      <c r="AD954" s="15">
        <f t="shared" si="81"/>
        <v>0</v>
      </c>
      <c r="AE954" s="12">
        <f t="shared" si="81"/>
        <v>0</v>
      </c>
      <c r="AF954" s="12">
        <f t="shared" si="80"/>
        <v>0</v>
      </c>
      <c r="AG954" s="12">
        <f t="shared" si="80"/>
        <v>0</v>
      </c>
      <c r="AH954" s="12">
        <f t="shared" si="80"/>
        <v>0</v>
      </c>
      <c r="AI954" s="12">
        <f t="shared" si="80"/>
        <v>0</v>
      </c>
      <c r="AJ954" s="12">
        <f t="shared" si="80"/>
        <v>0</v>
      </c>
      <c r="AK954" s="15">
        <f t="shared" si="80"/>
        <v>0</v>
      </c>
      <c r="AL954" s="343">
        <f t="shared" si="80"/>
        <v>0</v>
      </c>
    </row>
    <row r="955" spans="1:38" s="185" customFormat="1" ht="12.75" customHeight="1" x14ac:dyDescent="0.25">
      <c r="A955" s="348">
        <v>1850</v>
      </c>
      <c r="B955" s="338">
        <v>947</v>
      </c>
      <c r="C955" s="239" t="s">
        <v>2021</v>
      </c>
      <c r="D955" s="247">
        <v>51.3</v>
      </c>
      <c r="E955" s="138">
        <v>0</v>
      </c>
      <c r="F955" s="138">
        <v>0</v>
      </c>
      <c r="G955" s="138">
        <v>0</v>
      </c>
      <c r="H955" s="138">
        <v>0</v>
      </c>
      <c r="I955" s="138">
        <v>51.3</v>
      </c>
      <c r="J955" s="339">
        <v>0</v>
      </c>
      <c r="K955" s="339">
        <v>51.3</v>
      </c>
      <c r="L955" s="340">
        <v>0</v>
      </c>
      <c r="M955" s="340">
        <v>0</v>
      </c>
      <c r="N955" s="340">
        <v>0</v>
      </c>
      <c r="O955" s="340">
        <v>0</v>
      </c>
      <c r="P955" s="144">
        <v>51.3</v>
      </c>
      <c r="Q955" s="341">
        <v>0</v>
      </c>
      <c r="R955" s="342">
        <v>43.505699999999997</v>
      </c>
      <c r="S955" s="340">
        <v>0</v>
      </c>
      <c r="T955" s="340">
        <v>0</v>
      </c>
      <c r="U955" s="340">
        <v>0</v>
      </c>
      <c r="V955" s="340">
        <v>0</v>
      </c>
      <c r="W955" s="340">
        <v>43.505699999999997</v>
      </c>
      <c r="X955" s="343">
        <v>0</v>
      </c>
      <c r="Y955" s="344">
        <f t="shared" si="82"/>
        <v>-7.7942999999999998</v>
      </c>
      <c r="Z955" s="12">
        <f t="shared" si="82"/>
        <v>0</v>
      </c>
      <c r="AA955" s="12">
        <f t="shared" si="82"/>
        <v>0</v>
      </c>
      <c r="AB955" s="12">
        <f t="shared" si="81"/>
        <v>0</v>
      </c>
      <c r="AC955" s="12">
        <f t="shared" si="81"/>
        <v>0</v>
      </c>
      <c r="AD955" s="15">
        <f t="shared" si="81"/>
        <v>-7.7942999999999998</v>
      </c>
      <c r="AE955" s="12">
        <f t="shared" si="81"/>
        <v>0</v>
      </c>
      <c r="AF955" s="12">
        <f t="shared" si="80"/>
        <v>84.806432748538015</v>
      </c>
      <c r="AG955" s="12">
        <f t="shared" si="80"/>
        <v>0</v>
      </c>
      <c r="AH955" s="12">
        <f t="shared" si="80"/>
        <v>0</v>
      </c>
      <c r="AI955" s="12">
        <f t="shared" si="80"/>
        <v>0</v>
      </c>
      <c r="AJ955" s="12">
        <f t="shared" si="80"/>
        <v>0</v>
      </c>
      <c r="AK955" s="15">
        <f t="shared" si="80"/>
        <v>84.806432748538015</v>
      </c>
      <c r="AL955" s="343">
        <f t="shared" si="80"/>
        <v>0</v>
      </c>
    </row>
    <row r="956" spans="1:38" s="185" customFormat="1" ht="12.75" customHeight="1" x14ac:dyDescent="0.25">
      <c r="A956" s="348">
        <v>1851</v>
      </c>
      <c r="B956" s="338">
        <v>948</v>
      </c>
      <c r="C956" s="239" t="s">
        <v>2022</v>
      </c>
      <c r="D956" s="247">
        <v>0</v>
      </c>
      <c r="E956" s="138">
        <v>0</v>
      </c>
      <c r="F956" s="138">
        <v>0</v>
      </c>
      <c r="G956" s="138">
        <v>0</v>
      </c>
      <c r="H956" s="138">
        <v>0</v>
      </c>
      <c r="I956" s="138">
        <v>0</v>
      </c>
      <c r="J956" s="339">
        <v>0</v>
      </c>
      <c r="K956" s="339">
        <v>0</v>
      </c>
      <c r="L956" s="340">
        <v>0</v>
      </c>
      <c r="M956" s="340">
        <v>0</v>
      </c>
      <c r="N956" s="340">
        <v>0</v>
      </c>
      <c r="O956" s="340">
        <v>0</v>
      </c>
      <c r="P956" s="144">
        <v>0</v>
      </c>
      <c r="Q956" s="341">
        <v>0</v>
      </c>
      <c r="R956" s="342">
        <v>0</v>
      </c>
      <c r="S956" s="340">
        <v>0</v>
      </c>
      <c r="T956" s="340">
        <v>0</v>
      </c>
      <c r="U956" s="340">
        <v>0</v>
      </c>
      <c r="V956" s="340">
        <v>0</v>
      </c>
      <c r="W956" s="340">
        <v>0</v>
      </c>
      <c r="X956" s="343">
        <v>0</v>
      </c>
      <c r="Y956" s="344">
        <f t="shared" si="82"/>
        <v>0</v>
      </c>
      <c r="Z956" s="12">
        <f t="shared" si="82"/>
        <v>0</v>
      </c>
      <c r="AA956" s="12">
        <f t="shared" si="82"/>
        <v>0</v>
      </c>
      <c r="AB956" s="12">
        <f t="shared" si="81"/>
        <v>0</v>
      </c>
      <c r="AC956" s="12">
        <f t="shared" si="81"/>
        <v>0</v>
      </c>
      <c r="AD956" s="15">
        <f t="shared" si="81"/>
        <v>0</v>
      </c>
      <c r="AE956" s="12">
        <f t="shared" si="81"/>
        <v>0</v>
      </c>
      <c r="AF956" s="12">
        <f t="shared" si="80"/>
        <v>0</v>
      </c>
      <c r="AG956" s="12">
        <f t="shared" si="80"/>
        <v>0</v>
      </c>
      <c r="AH956" s="12">
        <f t="shared" si="80"/>
        <v>0</v>
      </c>
      <c r="AI956" s="12">
        <f t="shared" si="80"/>
        <v>0</v>
      </c>
      <c r="AJ956" s="12">
        <f t="shared" si="80"/>
        <v>0</v>
      </c>
      <c r="AK956" s="15">
        <f t="shared" si="80"/>
        <v>0</v>
      </c>
      <c r="AL956" s="343">
        <f t="shared" si="80"/>
        <v>0</v>
      </c>
    </row>
    <row r="957" spans="1:38" s="185" customFormat="1" ht="12.75" customHeight="1" x14ac:dyDescent="0.25">
      <c r="A957" s="348">
        <v>1852</v>
      </c>
      <c r="B957" s="338">
        <v>949</v>
      </c>
      <c r="C957" s="239" t="s">
        <v>2023</v>
      </c>
      <c r="D957" s="247">
        <v>0</v>
      </c>
      <c r="E957" s="138">
        <v>0</v>
      </c>
      <c r="F957" s="138">
        <v>0</v>
      </c>
      <c r="G957" s="138">
        <v>0</v>
      </c>
      <c r="H957" s="138">
        <v>0</v>
      </c>
      <c r="I957" s="138">
        <v>0</v>
      </c>
      <c r="J957" s="339">
        <v>0</v>
      </c>
      <c r="K957" s="339">
        <v>0</v>
      </c>
      <c r="L957" s="340">
        <v>0</v>
      </c>
      <c r="M957" s="340">
        <v>0</v>
      </c>
      <c r="N957" s="340">
        <v>0</v>
      </c>
      <c r="O957" s="340">
        <v>0</v>
      </c>
      <c r="P957" s="144">
        <v>0</v>
      </c>
      <c r="Q957" s="341">
        <v>0</v>
      </c>
      <c r="R957" s="342">
        <v>0</v>
      </c>
      <c r="S957" s="340">
        <v>0</v>
      </c>
      <c r="T957" s="340">
        <v>0</v>
      </c>
      <c r="U957" s="340">
        <v>0</v>
      </c>
      <c r="V957" s="340">
        <v>0</v>
      </c>
      <c r="W957" s="340">
        <v>0</v>
      </c>
      <c r="X957" s="343">
        <v>0</v>
      </c>
      <c r="Y957" s="344">
        <f t="shared" si="82"/>
        <v>0</v>
      </c>
      <c r="Z957" s="12">
        <f t="shared" si="82"/>
        <v>0</v>
      </c>
      <c r="AA957" s="12">
        <f t="shared" si="82"/>
        <v>0</v>
      </c>
      <c r="AB957" s="12">
        <f t="shared" si="81"/>
        <v>0</v>
      </c>
      <c r="AC957" s="12">
        <f t="shared" si="81"/>
        <v>0</v>
      </c>
      <c r="AD957" s="15">
        <f t="shared" si="81"/>
        <v>0</v>
      </c>
      <c r="AE957" s="12">
        <f t="shared" si="81"/>
        <v>0</v>
      </c>
      <c r="AF957" s="12">
        <f t="shared" si="80"/>
        <v>0</v>
      </c>
      <c r="AG957" s="12">
        <f t="shared" si="80"/>
        <v>0</v>
      </c>
      <c r="AH957" s="12">
        <f t="shared" si="80"/>
        <v>0</v>
      </c>
      <c r="AI957" s="12">
        <f t="shared" si="80"/>
        <v>0</v>
      </c>
      <c r="AJ957" s="12">
        <f t="shared" si="80"/>
        <v>0</v>
      </c>
      <c r="AK957" s="15">
        <f t="shared" si="80"/>
        <v>0</v>
      </c>
      <c r="AL957" s="343">
        <f t="shared" si="80"/>
        <v>0</v>
      </c>
    </row>
    <row r="958" spans="1:38" s="185" customFormat="1" ht="12.75" customHeight="1" x14ac:dyDescent="0.25">
      <c r="A958" s="337"/>
      <c r="B958" s="338">
        <v>950</v>
      </c>
      <c r="C958" s="239"/>
      <c r="D958" s="240"/>
      <c r="E958" s="138"/>
      <c r="F958" s="138"/>
      <c r="G958" s="138"/>
      <c r="H958" s="138"/>
      <c r="I958" s="138"/>
      <c r="J958" s="339"/>
      <c r="K958" s="339">
        <v>0</v>
      </c>
      <c r="L958" s="340"/>
      <c r="M958" s="340"/>
      <c r="N958" s="340"/>
      <c r="O958" s="340"/>
      <c r="P958" s="144">
        <v>0</v>
      </c>
      <c r="Q958" s="341"/>
      <c r="R958" s="342">
        <v>0</v>
      </c>
      <c r="S958" s="340"/>
      <c r="T958" s="340"/>
      <c r="U958" s="340"/>
      <c r="V958" s="340"/>
      <c r="W958" s="340">
        <v>0</v>
      </c>
      <c r="X958" s="343"/>
      <c r="Y958" s="344">
        <f t="shared" si="82"/>
        <v>0</v>
      </c>
      <c r="Z958" s="12"/>
      <c r="AA958" s="12"/>
      <c r="AB958" s="12"/>
      <c r="AC958" s="12"/>
      <c r="AD958" s="15">
        <f t="shared" si="81"/>
        <v>0</v>
      </c>
      <c r="AE958" s="12"/>
      <c r="AF958" s="12"/>
      <c r="AG958" s="12"/>
      <c r="AH958" s="12"/>
      <c r="AI958" s="12"/>
      <c r="AJ958" s="12"/>
      <c r="AK958" s="15">
        <f t="shared" ref="AK958:AL1021" si="83">IF(P958=0,0,W958/P958*100)</f>
        <v>0</v>
      </c>
      <c r="AL958" s="343"/>
    </row>
    <row r="959" spans="1:38" s="185" customFormat="1" ht="20.25" customHeight="1" x14ac:dyDescent="0.25">
      <c r="A959" s="337"/>
      <c r="B959" s="338">
        <v>951</v>
      </c>
      <c r="C959" s="246" t="s">
        <v>1464</v>
      </c>
      <c r="D959" s="247">
        <v>2714.7000000000003</v>
      </c>
      <c r="E959" s="144">
        <v>1153.8</v>
      </c>
      <c r="F959" s="144">
        <v>744.3</v>
      </c>
      <c r="G959" s="144">
        <v>0</v>
      </c>
      <c r="H959" s="144">
        <v>694.7</v>
      </c>
      <c r="I959" s="144">
        <v>51.3</v>
      </c>
      <c r="J959" s="345">
        <v>70.599999999999994</v>
      </c>
      <c r="K959" s="345">
        <v>2723.2000000000003</v>
      </c>
      <c r="L959" s="144">
        <v>1153.8</v>
      </c>
      <c r="M959" s="144">
        <v>744.3</v>
      </c>
      <c r="N959" s="144">
        <v>0</v>
      </c>
      <c r="O959" s="144">
        <v>694.7</v>
      </c>
      <c r="P959" s="144">
        <v>59.8</v>
      </c>
      <c r="Q959" s="248">
        <v>70.599999999999994</v>
      </c>
      <c r="R959" s="342">
        <v>2313.0616</v>
      </c>
      <c r="S959" s="144">
        <v>997.5403</v>
      </c>
      <c r="T959" s="144">
        <v>522.14099999999996</v>
      </c>
      <c r="U959" s="144">
        <v>0</v>
      </c>
      <c r="V959" s="144">
        <v>694.7</v>
      </c>
      <c r="W959" s="144">
        <v>48.080300000000001</v>
      </c>
      <c r="X959" s="248">
        <v>50.6</v>
      </c>
      <c r="Y959" s="344">
        <f t="shared" si="82"/>
        <v>-410.13840000000027</v>
      </c>
      <c r="Z959" s="15">
        <f t="shared" si="82"/>
        <v>-156.25969999999995</v>
      </c>
      <c r="AA959" s="15">
        <f t="shared" si="82"/>
        <v>-222.15899999999999</v>
      </c>
      <c r="AB959" s="15">
        <f t="shared" si="82"/>
        <v>0</v>
      </c>
      <c r="AC959" s="15">
        <f t="shared" si="82"/>
        <v>0</v>
      </c>
      <c r="AD959" s="15">
        <f t="shared" si="81"/>
        <v>-11.719699999999996</v>
      </c>
      <c r="AE959" s="15">
        <f t="shared" si="81"/>
        <v>-19.999999999999993</v>
      </c>
      <c r="AF959" s="15">
        <f t="shared" ref="AF959:AJ977" si="84">IF(K959=0,0,R959/K959*100)</f>
        <v>84.939101057579308</v>
      </c>
      <c r="AG959" s="15">
        <f t="shared" si="84"/>
        <v>86.45695094470446</v>
      </c>
      <c r="AH959" s="15">
        <f t="shared" si="84"/>
        <v>70.151954856912539</v>
      </c>
      <c r="AI959" s="15">
        <f t="shared" si="84"/>
        <v>0</v>
      </c>
      <c r="AJ959" s="15">
        <f t="shared" si="84"/>
        <v>100</v>
      </c>
      <c r="AK959" s="15">
        <f t="shared" si="83"/>
        <v>80.401839464882954</v>
      </c>
      <c r="AL959" s="346">
        <f t="shared" si="83"/>
        <v>71.671388101983013</v>
      </c>
    </row>
    <row r="960" spans="1:38" s="347" customFormat="1" ht="12.75" customHeight="1" x14ac:dyDescent="0.2">
      <c r="A960" s="337"/>
      <c r="B960" s="338">
        <v>952</v>
      </c>
      <c r="C960" s="246" t="s">
        <v>1265</v>
      </c>
      <c r="D960" s="247">
        <v>2663.4</v>
      </c>
      <c r="E960" s="144">
        <v>1153.8</v>
      </c>
      <c r="F960" s="144">
        <v>744.3</v>
      </c>
      <c r="G960" s="144">
        <v>0</v>
      </c>
      <c r="H960" s="144">
        <v>694.7</v>
      </c>
      <c r="I960" s="144">
        <v>0</v>
      </c>
      <c r="J960" s="345">
        <v>70.599999999999994</v>
      </c>
      <c r="K960" s="345">
        <v>2663.4</v>
      </c>
      <c r="L960" s="144">
        <v>1153.8</v>
      </c>
      <c r="M960" s="144">
        <v>744.3</v>
      </c>
      <c r="N960" s="144">
        <v>0</v>
      </c>
      <c r="O960" s="144">
        <v>694.7</v>
      </c>
      <c r="P960" s="144">
        <v>0</v>
      </c>
      <c r="Q960" s="248">
        <v>70.599999999999994</v>
      </c>
      <c r="R960" s="342">
        <v>2264.9812999999999</v>
      </c>
      <c r="S960" s="144">
        <v>997.5403</v>
      </c>
      <c r="T960" s="144">
        <v>522.14099999999996</v>
      </c>
      <c r="U960" s="144">
        <v>0</v>
      </c>
      <c r="V960" s="144">
        <v>694.7</v>
      </c>
      <c r="W960" s="144">
        <v>0</v>
      </c>
      <c r="X960" s="248">
        <v>50.6</v>
      </c>
      <c r="Y960" s="344">
        <f t="shared" si="82"/>
        <v>-398.41870000000017</v>
      </c>
      <c r="Z960" s="15">
        <f t="shared" si="82"/>
        <v>-156.25969999999995</v>
      </c>
      <c r="AA960" s="15">
        <f t="shared" si="82"/>
        <v>-222.15899999999999</v>
      </c>
      <c r="AB960" s="15">
        <f t="shared" si="82"/>
        <v>0</v>
      </c>
      <c r="AC960" s="15">
        <f t="shared" si="82"/>
        <v>0</v>
      </c>
      <c r="AD960" s="15">
        <f t="shared" si="81"/>
        <v>0</v>
      </c>
      <c r="AE960" s="15">
        <f t="shared" si="81"/>
        <v>-19.999999999999993</v>
      </c>
      <c r="AF960" s="15">
        <f t="shared" si="84"/>
        <v>85.04097394308026</v>
      </c>
      <c r="AG960" s="15">
        <f t="shared" si="84"/>
        <v>86.45695094470446</v>
      </c>
      <c r="AH960" s="15">
        <f t="shared" si="84"/>
        <v>70.151954856912539</v>
      </c>
      <c r="AI960" s="15">
        <f t="shared" si="84"/>
        <v>0</v>
      </c>
      <c r="AJ960" s="15">
        <f t="shared" si="84"/>
        <v>100</v>
      </c>
      <c r="AK960" s="15">
        <f t="shared" si="83"/>
        <v>0</v>
      </c>
      <c r="AL960" s="346">
        <f t="shared" si="83"/>
        <v>71.671388101983013</v>
      </c>
    </row>
    <row r="961" spans="1:38" s="347" customFormat="1" ht="12.75" customHeight="1" x14ac:dyDescent="0.2">
      <c r="A961" s="337"/>
      <c r="B961" s="338">
        <v>953</v>
      </c>
      <c r="C961" s="246" t="s">
        <v>1266</v>
      </c>
      <c r="D961" s="247">
        <v>51.3</v>
      </c>
      <c r="E961" s="144">
        <v>0</v>
      </c>
      <c r="F961" s="144">
        <v>0</v>
      </c>
      <c r="G961" s="144">
        <v>0</v>
      </c>
      <c r="H961" s="144">
        <v>0</v>
      </c>
      <c r="I961" s="144">
        <v>51.3</v>
      </c>
      <c r="J961" s="345">
        <v>0</v>
      </c>
      <c r="K961" s="345">
        <v>59.8</v>
      </c>
      <c r="L961" s="144">
        <v>0</v>
      </c>
      <c r="M961" s="144">
        <v>0</v>
      </c>
      <c r="N961" s="144">
        <v>0</v>
      </c>
      <c r="O961" s="144">
        <v>0</v>
      </c>
      <c r="P961" s="144">
        <v>59.8</v>
      </c>
      <c r="Q961" s="248">
        <v>0</v>
      </c>
      <c r="R961" s="342">
        <v>48.080300000000001</v>
      </c>
      <c r="S961" s="144">
        <v>0</v>
      </c>
      <c r="T961" s="144">
        <v>0</v>
      </c>
      <c r="U961" s="144">
        <v>0</v>
      </c>
      <c r="V961" s="144">
        <v>0</v>
      </c>
      <c r="W961" s="144">
        <v>48.080300000000001</v>
      </c>
      <c r="X961" s="248">
        <v>0</v>
      </c>
      <c r="Y961" s="344">
        <f t="shared" si="82"/>
        <v>-11.719699999999996</v>
      </c>
      <c r="Z961" s="15">
        <f t="shared" si="82"/>
        <v>0</v>
      </c>
      <c r="AA961" s="15">
        <f t="shared" si="82"/>
        <v>0</v>
      </c>
      <c r="AB961" s="15">
        <f t="shared" si="82"/>
        <v>0</v>
      </c>
      <c r="AC961" s="15">
        <f t="shared" si="82"/>
        <v>0</v>
      </c>
      <c r="AD961" s="15">
        <f t="shared" si="81"/>
        <v>-11.719699999999996</v>
      </c>
      <c r="AE961" s="15">
        <f t="shared" si="81"/>
        <v>0</v>
      </c>
      <c r="AF961" s="15">
        <f t="shared" si="84"/>
        <v>80.401839464882954</v>
      </c>
      <c r="AG961" s="15">
        <f t="shared" si="84"/>
        <v>0</v>
      </c>
      <c r="AH961" s="15">
        <f t="shared" si="84"/>
        <v>0</v>
      </c>
      <c r="AI961" s="15">
        <f t="shared" si="84"/>
        <v>0</v>
      </c>
      <c r="AJ961" s="15">
        <f t="shared" si="84"/>
        <v>0</v>
      </c>
      <c r="AK961" s="15">
        <f t="shared" si="83"/>
        <v>80.401839464882954</v>
      </c>
      <c r="AL961" s="346">
        <f t="shared" si="83"/>
        <v>0</v>
      </c>
    </row>
    <row r="962" spans="1:38" s="185" customFormat="1" ht="12.75" customHeight="1" x14ac:dyDescent="0.25">
      <c r="A962" s="348">
        <v>1853</v>
      </c>
      <c r="B962" s="338">
        <v>954</v>
      </c>
      <c r="C962" s="239" t="s">
        <v>1291</v>
      </c>
      <c r="D962" s="247">
        <v>2663.4</v>
      </c>
      <c r="E962" s="138">
        <v>1153.8</v>
      </c>
      <c r="F962" s="138">
        <v>744.3</v>
      </c>
      <c r="G962" s="138">
        <v>0</v>
      </c>
      <c r="H962" s="138">
        <v>694.7</v>
      </c>
      <c r="I962" s="138">
        <v>0</v>
      </c>
      <c r="J962" s="339">
        <v>70.599999999999994</v>
      </c>
      <c r="K962" s="339">
        <v>2663.4</v>
      </c>
      <c r="L962" s="340">
        <v>1153.8</v>
      </c>
      <c r="M962" s="340">
        <v>744.3</v>
      </c>
      <c r="N962" s="340">
        <v>0</v>
      </c>
      <c r="O962" s="340">
        <v>694.7</v>
      </c>
      <c r="P962" s="144">
        <v>0</v>
      </c>
      <c r="Q962" s="341">
        <v>70.599999999999994</v>
      </c>
      <c r="R962" s="342">
        <v>2264.9812999999999</v>
      </c>
      <c r="S962" s="340">
        <v>997.5403</v>
      </c>
      <c r="T962" s="340">
        <v>522.14099999999996</v>
      </c>
      <c r="U962" s="340">
        <v>0</v>
      </c>
      <c r="V962" s="340">
        <v>694.7</v>
      </c>
      <c r="W962" s="340">
        <v>0</v>
      </c>
      <c r="X962" s="343">
        <v>50.6</v>
      </c>
      <c r="Y962" s="344">
        <f t="shared" si="82"/>
        <v>-398.41870000000017</v>
      </c>
      <c r="Z962" s="12">
        <f t="shared" si="82"/>
        <v>-156.25969999999995</v>
      </c>
      <c r="AA962" s="12">
        <f t="shared" si="82"/>
        <v>-222.15899999999999</v>
      </c>
      <c r="AB962" s="12">
        <f t="shared" si="82"/>
        <v>0</v>
      </c>
      <c r="AC962" s="12">
        <f t="shared" si="82"/>
        <v>0</v>
      </c>
      <c r="AD962" s="15">
        <f t="shared" si="81"/>
        <v>0</v>
      </c>
      <c r="AE962" s="12">
        <f t="shared" si="81"/>
        <v>-19.999999999999993</v>
      </c>
      <c r="AF962" s="12">
        <f t="shared" si="84"/>
        <v>85.04097394308026</v>
      </c>
      <c r="AG962" s="12">
        <f t="shared" si="84"/>
        <v>86.45695094470446</v>
      </c>
      <c r="AH962" s="12">
        <f t="shared" si="84"/>
        <v>70.151954856912539</v>
      </c>
      <c r="AI962" s="12">
        <f t="shared" si="84"/>
        <v>0</v>
      </c>
      <c r="AJ962" s="12">
        <f t="shared" si="84"/>
        <v>100</v>
      </c>
      <c r="AK962" s="15">
        <f t="shared" si="83"/>
        <v>0</v>
      </c>
      <c r="AL962" s="343">
        <f t="shared" si="83"/>
        <v>71.671388101983013</v>
      </c>
    </row>
    <row r="963" spans="1:38" s="185" customFormat="1" ht="12.75" customHeight="1" x14ac:dyDescent="0.25">
      <c r="A963" s="348">
        <v>1854</v>
      </c>
      <c r="B963" s="338">
        <v>955</v>
      </c>
      <c r="C963" s="239" t="s">
        <v>2024</v>
      </c>
      <c r="D963" s="247">
        <v>0</v>
      </c>
      <c r="E963" s="138">
        <v>0</v>
      </c>
      <c r="F963" s="138">
        <v>0</v>
      </c>
      <c r="G963" s="138">
        <v>0</v>
      </c>
      <c r="H963" s="138">
        <v>0</v>
      </c>
      <c r="I963" s="138">
        <v>0</v>
      </c>
      <c r="J963" s="339">
        <v>0</v>
      </c>
      <c r="K963" s="339">
        <v>0</v>
      </c>
      <c r="L963" s="340">
        <v>0</v>
      </c>
      <c r="M963" s="340">
        <v>0</v>
      </c>
      <c r="N963" s="340">
        <v>0</v>
      </c>
      <c r="O963" s="340">
        <v>0</v>
      </c>
      <c r="P963" s="144">
        <v>0</v>
      </c>
      <c r="Q963" s="341">
        <v>0</v>
      </c>
      <c r="R963" s="342">
        <v>0</v>
      </c>
      <c r="S963" s="340">
        <v>0</v>
      </c>
      <c r="T963" s="340">
        <v>0</v>
      </c>
      <c r="U963" s="340">
        <v>0</v>
      </c>
      <c r="V963" s="340">
        <v>0</v>
      </c>
      <c r="W963" s="340">
        <v>0</v>
      </c>
      <c r="X963" s="343">
        <v>0</v>
      </c>
      <c r="Y963" s="344">
        <f t="shared" si="82"/>
        <v>0</v>
      </c>
      <c r="Z963" s="12">
        <f t="shared" si="82"/>
        <v>0</v>
      </c>
      <c r="AA963" s="12">
        <f t="shared" si="82"/>
        <v>0</v>
      </c>
      <c r="AB963" s="12">
        <f t="shared" si="82"/>
        <v>0</v>
      </c>
      <c r="AC963" s="12">
        <f t="shared" si="82"/>
        <v>0</v>
      </c>
      <c r="AD963" s="15">
        <f t="shared" si="81"/>
        <v>0</v>
      </c>
      <c r="AE963" s="12">
        <f t="shared" si="81"/>
        <v>0</v>
      </c>
      <c r="AF963" s="12">
        <f t="shared" si="84"/>
        <v>0</v>
      </c>
      <c r="AG963" s="12">
        <f t="shared" si="84"/>
        <v>0</v>
      </c>
      <c r="AH963" s="12">
        <f t="shared" si="84"/>
        <v>0</v>
      </c>
      <c r="AI963" s="12">
        <f t="shared" si="84"/>
        <v>0</v>
      </c>
      <c r="AJ963" s="12">
        <f t="shared" si="84"/>
        <v>0</v>
      </c>
      <c r="AK963" s="15">
        <f t="shared" si="83"/>
        <v>0</v>
      </c>
      <c r="AL963" s="343">
        <f t="shared" si="83"/>
        <v>0</v>
      </c>
    </row>
    <row r="964" spans="1:38" s="185" customFormat="1" ht="12.75" customHeight="1" x14ac:dyDescent="0.25">
      <c r="A964" s="348">
        <v>1855</v>
      </c>
      <c r="B964" s="338">
        <v>956</v>
      </c>
      <c r="C964" s="239" t="s">
        <v>2025</v>
      </c>
      <c r="D964" s="247">
        <v>0</v>
      </c>
      <c r="E964" s="138">
        <v>0</v>
      </c>
      <c r="F964" s="138">
        <v>0</v>
      </c>
      <c r="G964" s="138">
        <v>0</v>
      </c>
      <c r="H964" s="138">
        <v>0</v>
      </c>
      <c r="I964" s="138">
        <v>0</v>
      </c>
      <c r="J964" s="339">
        <v>0</v>
      </c>
      <c r="K964" s="339">
        <v>0</v>
      </c>
      <c r="L964" s="340">
        <v>0</v>
      </c>
      <c r="M964" s="340">
        <v>0</v>
      </c>
      <c r="N964" s="340">
        <v>0</v>
      </c>
      <c r="O964" s="340">
        <v>0</v>
      </c>
      <c r="P964" s="144">
        <v>0</v>
      </c>
      <c r="Q964" s="341">
        <v>0</v>
      </c>
      <c r="R964" s="342">
        <v>0</v>
      </c>
      <c r="S964" s="340">
        <v>0</v>
      </c>
      <c r="T964" s="340">
        <v>0</v>
      </c>
      <c r="U964" s="340">
        <v>0</v>
      </c>
      <c r="V964" s="340">
        <v>0</v>
      </c>
      <c r="W964" s="340">
        <v>0</v>
      </c>
      <c r="X964" s="343">
        <v>0</v>
      </c>
      <c r="Y964" s="344">
        <f t="shared" si="82"/>
        <v>0</v>
      </c>
      <c r="Z964" s="12">
        <f t="shared" si="82"/>
        <v>0</v>
      </c>
      <c r="AA964" s="12">
        <f t="shared" si="82"/>
        <v>0</v>
      </c>
      <c r="AB964" s="12">
        <f t="shared" si="82"/>
        <v>0</v>
      </c>
      <c r="AC964" s="12">
        <f t="shared" si="82"/>
        <v>0</v>
      </c>
      <c r="AD964" s="15">
        <f t="shared" si="81"/>
        <v>0</v>
      </c>
      <c r="AE964" s="12">
        <f t="shared" si="81"/>
        <v>0</v>
      </c>
      <c r="AF964" s="12">
        <f t="shared" si="84"/>
        <v>0</v>
      </c>
      <c r="AG964" s="12">
        <f t="shared" si="84"/>
        <v>0</v>
      </c>
      <c r="AH964" s="12">
        <f t="shared" si="84"/>
        <v>0</v>
      </c>
      <c r="AI964" s="12">
        <f t="shared" si="84"/>
        <v>0</v>
      </c>
      <c r="AJ964" s="12">
        <f t="shared" si="84"/>
        <v>0</v>
      </c>
      <c r="AK964" s="15">
        <f t="shared" si="83"/>
        <v>0</v>
      </c>
      <c r="AL964" s="343">
        <f t="shared" si="83"/>
        <v>0</v>
      </c>
    </row>
    <row r="965" spans="1:38" s="185" customFormat="1" ht="12.75" customHeight="1" x14ac:dyDescent="0.25">
      <c r="A965" s="348">
        <v>1856</v>
      </c>
      <c r="B965" s="338">
        <v>957</v>
      </c>
      <c r="C965" s="239" t="s">
        <v>2026</v>
      </c>
      <c r="D965" s="247">
        <v>0</v>
      </c>
      <c r="E965" s="138">
        <v>0</v>
      </c>
      <c r="F965" s="138">
        <v>0</v>
      </c>
      <c r="G965" s="138">
        <v>0</v>
      </c>
      <c r="H965" s="138">
        <v>0</v>
      </c>
      <c r="I965" s="138">
        <v>0</v>
      </c>
      <c r="J965" s="339">
        <v>0</v>
      </c>
      <c r="K965" s="339">
        <v>0</v>
      </c>
      <c r="L965" s="340">
        <v>0</v>
      </c>
      <c r="M965" s="340">
        <v>0</v>
      </c>
      <c r="N965" s="340">
        <v>0</v>
      </c>
      <c r="O965" s="340">
        <v>0</v>
      </c>
      <c r="P965" s="144">
        <v>0</v>
      </c>
      <c r="Q965" s="341">
        <v>0</v>
      </c>
      <c r="R965" s="342">
        <v>0</v>
      </c>
      <c r="S965" s="340">
        <v>0</v>
      </c>
      <c r="T965" s="340">
        <v>0</v>
      </c>
      <c r="U965" s="340">
        <v>0</v>
      </c>
      <c r="V965" s="340">
        <v>0</v>
      </c>
      <c r="W965" s="340">
        <v>0</v>
      </c>
      <c r="X965" s="343">
        <v>0</v>
      </c>
      <c r="Y965" s="344">
        <f t="shared" si="82"/>
        <v>0</v>
      </c>
      <c r="Z965" s="12">
        <f t="shared" si="82"/>
        <v>0</v>
      </c>
      <c r="AA965" s="12">
        <f t="shared" si="82"/>
        <v>0</v>
      </c>
      <c r="AB965" s="12">
        <f t="shared" si="82"/>
        <v>0</v>
      </c>
      <c r="AC965" s="12">
        <f t="shared" si="82"/>
        <v>0</v>
      </c>
      <c r="AD965" s="15">
        <f t="shared" si="81"/>
        <v>0</v>
      </c>
      <c r="AE965" s="12">
        <f t="shared" si="81"/>
        <v>0</v>
      </c>
      <c r="AF965" s="12">
        <f t="shared" si="84"/>
        <v>0</v>
      </c>
      <c r="AG965" s="12">
        <f t="shared" si="84"/>
        <v>0</v>
      </c>
      <c r="AH965" s="12">
        <f t="shared" si="84"/>
        <v>0</v>
      </c>
      <c r="AI965" s="12">
        <f t="shared" si="84"/>
        <v>0</v>
      </c>
      <c r="AJ965" s="12">
        <f t="shared" si="84"/>
        <v>0</v>
      </c>
      <c r="AK965" s="15">
        <f t="shared" si="83"/>
        <v>0</v>
      </c>
      <c r="AL965" s="343">
        <f t="shared" si="83"/>
        <v>0</v>
      </c>
    </row>
    <row r="966" spans="1:38" s="185" customFormat="1" ht="12.75" customHeight="1" x14ac:dyDescent="0.25">
      <c r="A966" s="348">
        <v>1857</v>
      </c>
      <c r="B966" s="338">
        <v>958</v>
      </c>
      <c r="C966" s="239" t="s">
        <v>2027</v>
      </c>
      <c r="D966" s="247">
        <v>0</v>
      </c>
      <c r="E966" s="138">
        <v>0</v>
      </c>
      <c r="F966" s="138">
        <v>0</v>
      </c>
      <c r="G966" s="138">
        <v>0</v>
      </c>
      <c r="H966" s="138">
        <v>0</v>
      </c>
      <c r="I966" s="138">
        <v>0</v>
      </c>
      <c r="J966" s="339">
        <v>0</v>
      </c>
      <c r="K966" s="339">
        <v>0</v>
      </c>
      <c r="L966" s="340">
        <v>0</v>
      </c>
      <c r="M966" s="340">
        <v>0</v>
      </c>
      <c r="N966" s="340">
        <v>0</v>
      </c>
      <c r="O966" s="340">
        <v>0</v>
      </c>
      <c r="P966" s="144">
        <v>0</v>
      </c>
      <c r="Q966" s="341">
        <v>0</v>
      </c>
      <c r="R966" s="342">
        <v>0</v>
      </c>
      <c r="S966" s="340">
        <v>0</v>
      </c>
      <c r="T966" s="340">
        <v>0</v>
      </c>
      <c r="U966" s="340">
        <v>0</v>
      </c>
      <c r="V966" s="340">
        <v>0</v>
      </c>
      <c r="W966" s="340">
        <v>0</v>
      </c>
      <c r="X966" s="343">
        <v>0</v>
      </c>
      <c r="Y966" s="344">
        <f t="shared" si="82"/>
        <v>0</v>
      </c>
      <c r="Z966" s="12">
        <f t="shared" si="82"/>
        <v>0</v>
      </c>
      <c r="AA966" s="12">
        <f t="shared" si="82"/>
        <v>0</v>
      </c>
      <c r="AB966" s="12">
        <f t="shared" si="82"/>
        <v>0</v>
      </c>
      <c r="AC966" s="12">
        <f t="shared" si="82"/>
        <v>0</v>
      </c>
      <c r="AD966" s="15">
        <f t="shared" si="81"/>
        <v>0</v>
      </c>
      <c r="AE966" s="12">
        <f t="shared" si="81"/>
        <v>0</v>
      </c>
      <c r="AF966" s="12">
        <f t="shared" si="84"/>
        <v>0</v>
      </c>
      <c r="AG966" s="12">
        <f t="shared" si="84"/>
        <v>0</v>
      </c>
      <c r="AH966" s="12">
        <f t="shared" si="84"/>
        <v>0</v>
      </c>
      <c r="AI966" s="12">
        <f t="shared" si="84"/>
        <v>0</v>
      </c>
      <c r="AJ966" s="12">
        <f t="shared" si="84"/>
        <v>0</v>
      </c>
      <c r="AK966" s="15">
        <f t="shared" si="83"/>
        <v>0</v>
      </c>
      <c r="AL966" s="343">
        <f t="shared" si="83"/>
        <v>0</v>
      </c>
    </row>
    <row r="967" spans="1:38" s="185" customFormat="1" ht="12.75" customHeight="1" x14ac:dyDescent="0.25">
      <c r="A967" s="348">
        <v>1858</v>
      </c>
      <c r="B967" s="338">
        <v>959</v>
      </c>
      <c r="C967" s="239" t="s">
        <v>2028</v>
      </c>
      <c r="D967" s="247">
        <v>0</v>
      </c>
      <c r="E967" s="138">
        <v>0</v>
      </c>
      <c r="F967" s="138">
        <v>0</v>
      </c>
      <c r="G967" s="138">
        <v>0</v>
      </c>
      <c r="H967" s="138">
        <v>0</v>
      </c>
      <c r="I967" s="138">
        <v>0</v>
      </c>
      <c r="J967" s="339">
        <v>0</v>
      </c>
      <c r="K967" s="339">
        <v>0</v>
      </c>
      <c r="L967" s="340">
        <v>0</v>
      </c>
      <c r="M967" s="340">
        <v>0</v>
      </c>
      <c r="N967" s="340">
        <v>0</v>
      </c>
      <c r="O967" s="340">
        <v>0</v>
      </c>
      <c r="P967" s="144">
        <v>0</v>
      </c>
      <c r="Q967" s="341">
        <v>0</v>
      </c>
      <c r="R967" s="342">
        <v>0</v>
      </c>
      <c r="S967" s="340">
        <v>0</v>
      </c>
      <c r="T967" s="340">
        <v>0</v>
      </c>
      <c r="U967" s="340">
        <v>0</v>
      </c>
      <c r="V967" s="340">
        <v>0</v>
      </c>
      <c r="W967" s="340">
        <v>0</v>
      </c>
      <c r="X967" s="343">
        <v>0</v>
      </c>
      <c r="Y967" s="344">
        <f t="shared" si="82"/>
        <v>0</v>
      </c>
      <c r="Z967" s="12">
        <f t="shared" si="82"/>
        <v>0</v>
      </c>
      <c r="AA967" s="12">
        <f t="shared" si="82"/>
        <v>0</v>
      </c>
      <c r="AB967" s="12">
        <f t="shared" si="82"/>
        <v>0</v>
      </c>
      <c r="AC967" s="12">
        <f t="shared" si="82"/>
        <v>0</v>
      </c>
      <c r="AD967" s="15">
        <f t="shared" si="81"/>
        <v>0</v>
      </c>
      <c r="AE967" s="12">
        <f t="shared" si="81"/>
        <v>0</v>
      </c>
      <c r="AF967" s="12">
        <f t="shared" si="84"/>
        <v>0</v>
      </c>
      <c r="AG967" s="12">
        <f t="shared" si="84"/>
        <v>0</v>
      </c>
      <c r="AH967" s="12">
        <f t="shared" si="84"/>
        <v>0</v>
      </c>
      <c r="AI967" s="12">
        <f t="shared" si="84"/>
        <v>0</v>
      </c>
      <c r="AJ967" s="12">
        <f t="shared" si="84"/>
        <v>0</v>
      </c>
      <c r="AK967" s="15">
        <f t="shared" si="83"/>
        <v>0</v>
      </c>
      <c r="AL967" s="343">
        <f t="shared" si="83"/>
        <v>0</v>
      </c>
    </row>
    <row r="968" spans="1:38" s="185" customFormat="1" ht="12.75" customHeight="1" x14ac:dyDescent="0.25">
      <c r="A968" s="348">
        <v>1859</v>
      </c>
      <c r="B968" s="338">
        <v>960</v>
      </c>
      <c r="C968" s="239" t="s">
        <v>2029</v>
      </c>
      <c r="D968" s="247">
        <v>0</v>
      </c>
      <c r="E968" s="138">
        <v>0</v>
      </c>
      <c r="F968" s="138">
        <v>0</v>
      </c>
      <c r="G968" s="138">
        <v>0</v>
      </c>
      <c r="H968" s="138">
        <v>0</v>
      </c>
      <c r="I968" s="138">
        <v>0</v>
      </c>
      <c r="J968" s="339">
        <v>0</v>
      </c>
      <c r="K968" s="339">
        <v>0</v>
      </c>
      <c r="L968" s="340">
        <v>0</v>
      </c>
      <c r="M968" s="340">
        <v>0</v>
      </c>
      <c r="N968" s="340">
        <v>0</v>
      </c>
      <c r="O968" s="340">
        <v>0</v>
      </c>
      <c r="P968" s="144">
        <v>0</v>
      </c>
      <c r="Q968" s="341">
        <v>0</v>
      </c>
      <c r="R968" s="342">
        <v>0</v>
      </c>
      <c r="S968" s="340">
        <v>0</v>
      </c>
      <c r="T968" s="340">
        <v>0</v>
      </c>
      <c r="U968" s="340">
        <v>0</v>
      </c>
      <c r="V968" s="340">
        <v>0</v>
      </c>
      <c r="W968" s="340">
        <v>0</v>
      </c>
      <c r="X968" s="343">
        <v>0</v>
      </c>
      <c r="Y968" s="344">
        <f t="shared" si="82"/>
        <v>0</v>
      </c>
      <c r="Z968" s="12">
        <f t="shared" si="82"/>
        <v>0</v>
      </c>
      <c r="AA968" s="12">
        <f t="shared" si="82"/>
        <v>0</v>
      </c>
      <c r="AB968" s="12">
        <f t="shared" si="82"/>
        <v>0</v>
      </c>
      <c r="AC968" s="12">
        <f t="shared" si="82"/>
        <v>0</v>
      </c>
      <c r="AD968" s="15">
        <f t="shared" si="81"/>
        <v>0</v>
      </c>
      <c r="AE968" s="12">
        <f t="shared" si="81"/>
        <v>0</v>
      </c>
      <c r="AF968" s="12">
        <f t="shared" si="84"/>
        <v>0</v>
      </c>
      <c r="AG968" s="12">
        <f t="shared" si="84"/>
        <v>0</v>
      </c>
      <c r="AH968" s="12">
        <f t="shared" si="84"/>
        <v>0</v>
      </c>
      <c r="AI968" s="12">
        <f t="shared" si="84"/>
        <v>0</v>
      </c>
      <c r="AJ968" s="12">
        <f t="shared" si="84"/>
        <v>0</v>
      </c>
      <c r="AK968" s="15">
        <f t="shared" si="83"/>
        <v>0</v>
      </c>
      <c r="AL968" s="343">
        <f t="shared" si="83"/>
        <v>0</v>
      </c>
    </row>
    <row r="969" spans="1:38" s="185" customFormat="1" ht="12.75" customHeight="1" x14ac:dyDescent="0.25">
      <c r="A969" s="348">
        <v>1860</v>
      </c>
      <c r="B969" s="338">
        <v>961</v>
      </c>
      <c r="C969" s="239" t="s">
        <v>2030</v>
      </c>
      <c r="D969" s="247">
        <v>0</v>
      </c>
      <c r="E969" s="138">
        <v>0</v>
      </c>
      <c r="F969" s="138">
        <v>0</v>
      </c>
      <c r="G969" s="138">
        <v>0</v>
      </c>
      <c r="H969" s="138">
        <v>0</v>
      </c>
      <c r="I969" s="138">
        <v>0</v>
      </c>
      <c r="J969" s="339">
        <v>0</v>
      </c>
      <c r="K969" s="339">
        <v>0</v>
      </c>
      <c r="L969" s="340">
        <v>0</v>
      </c>
      <c r="M969" s="340">
        <v>0</v>
      </c>
      <c r="N969" s="340">
        <v>0</v>
      </c>
      <c r="O969" s="340">
        <v>0</v>
      </c>
      <c r="P969" s="144">
        <v>0</v>
      </c>
      <c r="Q969" s="341">
        <v>0</v>
      </c>
      <c r="R969" s="342">
        <v>0</v>
      </c>
      <c r="S969" s="340">
        <v>0</v>
      </c>
      <c r="T969" s="340">
        <v>0</v>
      </c>
      <c r="U969" s="340">
        <v>0</v>
      </c>
      <c r="V969" s="340">
        <v>0</v>
      </c>
      <c r="W969" s="340">
        <v>0</v>
      </c>
      <c r="X969" s="343">
        <v>0</v>
      </c>
      <c r="Y969" s="344">
        <f t="shared" si="82"/>
        <v>0</v>
      </c>
      <c r="Z969" s="12">
        <f t="shared" si="82"/>
        <v>0</v>
      </c>
      <c r="AA969" s="12">
        <f t="shared" si="82"/>
        <v>0</v>
      </c>
      <c r="AB969" s="12">
        <f t="shared" si="82"/>
        <v>0</v>
      </c>
      <c r="AC969" s="12">
        <f t="shared" si="82"/>
        <v>0</v>
      </c>
      <c r="AD969" s="15">
        <f t="shared" si="81"/>
        <v>0</v>
      </c>
      <c r="AE969" s="12">
        <f t="shared" si="81"/>
        <v>0</v>
      </c>
      <c r="AF969" s="12">
        <f t="shared" si="84"/>
        <v>0</v>
      </c>
      <c r="AG969" s="12">
        <f t="shared" si="84"/>
        <v>0</v>
      </c>
      <c r="AH969" s="12">
        <f t="shared" si="84"/>
        <v>0</v>
      </c>
      <c r="AI969" s="12">
        <f t="shared" si="84"/>
        <v>0</v>
      </c>
      <c r="AJ969" s="12">
        <f t="shared" si="84"/>
        <v>0</v>
      </c>
      <c r="AK969" s="15">
        <f t="shared" si="83"/>
        <v>0</v>
      </c>
      <c r="AL969" s="343">
        <f t="shared" si="83"/>
        <v>0</v>
      </c>
    </row>
    <row r="970" spans="1:38" s="185" customFormat="1" ht="12.75" customHeight="1" x14ac:dyDescent="0.25">
      <c r="A970" s="348">
        <v>1861</v>
      </c>
      <c r="B970" s="338">
        <v>962</v>
      </c>
      <c r="C970" s="239" t="s">
        <v>2031</v>
      </c>
      <c r="D970" s="247">
        <v>0</v>
      </c>
      <c r="E970" s="138">
        <v>0</v>
      </c>
      <c r="F970" s="138">
        <v>0</v>
      </c>
      <c r="G970" s="138">
        <v>0</v>
      </c>
      <c r="H970" s="138">
        <v>0</v>
      </c>
      <c r="I970" s="138">
        <v>0</v>
      </c>
      <c r="J970" s="339">
        <v>0</v>
      </c>
      <c r="K970" s="339">
        <v>0</v>
      </c>
      <c r="L970" s="340">
        <v>0</v>
      </c>
      <c r="M970" s="340">
        <v>0</v>
      </c>
      <c r="N970" s="340">
        <v>0</v>
      </c>
      <c r="O970" s="340">
        <v>0</v>
      </c>
      <c r="P970" s="144">
        <v>0</v>
      </c>
      <c r="Q970" s="341">
        <v>0</v>
      </c>
      <c r="R970" s="342">
        <v>0</v>
      </c>
      <c r="S970" s="340">
        <v>0</v>
      </c>
      <c r="T970" s="340">
        <v>0</v>
      </c>
      <c r="U970" s="340">
        <v>0</v>
      </c>
      <c r="V970" s="340">
        <v>0</v>
      </c>
      <c r="W970" s="340">
        <v>0</v>
      </c>
      <c r="X970" s="343">
        <v>0</v>
      </c>
      <c r="Y970" s="344">
        <f t="shared" si="82"/>
        <v>0</v>
      </c>
      <c r="Z970" s="12">
        <f t="shared" si="82"/>
        <v>0</v>
      </c>
      <c r="AA970" s="12">
        <f t="shared" si="82"/>
        <v>0</v>
      </c>
      <c r="AB970" s="12">
        <f t="shared" si="82"/>
        <v>0</v>
      </c>
      <c r="AC970" s="12">
        <f t="shared" si="82"/>
        <v>0</v>
      </c>
      <c r="AD970" s="15">
        <f t="shared" si="81"/>
        <v>0</v>
      </c>
      <c r="AE970" s="12">
        <f t="shared" si="81"/>
        <v>0</v>
      </c>
      <c r="AF970" s="12">
        <f t="shared" si="84"/>
        <v>0</v>
      </c>
      <c r="AG970" s="12">
        <f t="shared" si="84"/>
        <v>0</v>
      </c>
      <c r="AH970" s="12">
        <f t="shared" si="84"/>
        <v>0</v>
      </c>
      <c r="AI970" s="12">
        <f t="shared" si="84"/>
        <v>0</v>
      </c>
      <c r="AJ970" s="12">
        <f t="shared" si="84"/>
        <v>0</v>
      </c>
      <c r="AK970" s="15">
        <f t="shared" si="83"/>
        <v>0</v>
      </c>
      <c r="AL970" s="343">
        <f t="shared" si="83"/>
        <v>0</v>
      </c>
    </row>
    <row r="971" spans="1:38" s="185" customFormat="1" ht="12.75" customHeight="1" x14ac:dyDescent="0.25">
      <c r="A971" s="348">
        <v>1862</v>
      </c>
      <c r="B971" s="338">
        <v>963</v>
      </c>
      <c r="C971" s="239" t="s">
        <v>2032</v>
      </c>
      <c r="D971" s="247">
        <v>0</v>
      </c>
      <c r="E971" s="138">
        <v>0</v>
      </c>
      <c r="F971" s="138">
        <v>0</v>
      </c>
      <c r="G971" s="138">
        <v>0</v>
      </c>
      <c r="H971" s="138">
        <v>0</v>
      </c>
      <c r="I971" s="138">
        <v>0</v>
      </c>
      <c r="J971" s="339">
        <v>0</v>
      </c>
      <c r="K971" s="339">
        <v>0</v>
      </c>
      <c r="L971" s="340">
        <v>0</v>
      </c>
      <c r="M971" s="340">
        <v>0</v>
      </c>
      <c r="N971" s="340">
        <v>0</v>
      </c>
      <c r="O971" s="340">
        <v>0</v>
      </c>
      <c r="P971" s="144">
        <v>0</v>
      </c>
      <c r="Q971" s="341">
        <v>0</v>
      </c>
      <c r="R971" s="342">
        <v>0</v>
      </c>
      <c r="S971" s="340">
        <v>0</v>
      </c>
      <c r="T971" s="340">
        <v>0</v>
      </c>
      <c r="U971" s="340">
        <v>0</v>
      </c>
      <c r="V971" s="340">
        <v>0</v>
      </c>
      <c r="W971" s="340">
        <v>0</v>
      </c>
      <c r="X971" s="343">
        <v>0</v>
      </c>
      <c r="Y971" s="344">
        <f t="shared" si="82"/>
        <v>0</v>
      </c>
      <c r="Z971" s="12">
        <f t="shared" si="82"/>
        <v>0</v>
      </c>
      <c r="AA971" s="12">
        <f t="shared" si="82"/>
        <v>0</v>
      </c>
      <c r="AB971" s="12">
        <f t="shared" si="82"/>
        <v>0</v>
      </c>
      <c r="AC971" s="12">
        <f t="shared" si="82"/>
        <v>0</v>
      </c>
      <c r="AD971" s="15">
        <f t="shared" si="82"/>
        <v>0</v>
      </c>
      <c r="AE971" s="12">
        <f t="shared" si="82"/>
        <v>0</v>
      </c>
      <c r="AF971" s="12">
        <f t="shared" si="84"/>
        <v>0</v>
      </c>
      <c r="AG971" s="12">
        <f t="shared" si="84"/>
        <v>0</v>
      </c>
      <c r="AH971" s="12">
        <f t="shared" si="84"/>
        <v>0</v>
      </c>
      <c r="AI971" s="12">
        <f t="shared" si="84"/>
        <v>0</v>
      </c>
      <c r="AJ971" s="12">
        <f t="shared" si="84"/>
        <v>0</v>
      </c>
      <c r="AK971" s="15">
        <f t="shared" si="83"/>
        <v>0</v>
      </c>
      <c r="AL971" s="343">
        <f t="shared" si="83"/>
        <v>0</v>
      </c>
    </row>
    <row r="972" spans="1:38" s="185" customFormat="1" ht="12.75" customHeight="1" x14ac:dyDescent="0.25">
      <c r="A972" s="348">
        <v>1863</v>
      </c>
      <c r="B972" s="338">
        <v>964</v>
      </c>
      <c r="C972" s="239" t="s">
        <v>2033</v>
      </c>
      <c r="D972" s="247">
        <v>0</v>
      </c>
      <c r="E972" s="138">
        <v>0</v>
      </c>
      <c r="F972" s="138">
        <v>0</v>
      </c>
      <c r="G972" s="138">
        <v>0</v>
      </c>
      <c r="H972" s="138">
        <v>0</v>
      </c>
      <c r="I972" s="138">
        <v>0</v>
      </c>
      <c r="J972" s="339">
        <v>0</v>
      </c>
      <c r="K972" s="339">
        <v>0</v>
      </c>
      <c r="L972" s="340">
        <v>0</v>
      </c>
      <c r="M972" s="340">
        <v>0</v>
      </c>
      <c r="N972" s="340">
        <v>0</v>
      </c>
      <c r="O972" s="340">
        <v>0</v>
      </c>
      <c r="P972" s="144">
        <v>0</v>
      </c>
      <c r="Q972" s="341">
        <v>0</v>
      </c>
      <c r="R972" s="342">
        <v>0</v>
      </c>
      <c r="S972" s="340">
        <v>0</v>
      </c>
      <c r="T972" s="340">
        <v>0</v>
      </c>
      <c r="U972" s="340">
        <v>0</v>
      </c>
      <c r="V972" s="340">
        <v>0</v>
      </c>
      <c r="W972" s="340">
        <v>0</v>
      </c>
      <c r="X972" s="343">
        <v>0</v>
      </c>
      <c r="Y972" s="344">
        <f t="shared" si="82"/>
        <v>0</v>
      </c>
      <c r="Z972" s="12">
        <f t="shared" si="82"/>
        <v>0</v>
      </c>
      <c r="AA972" s="12">
        <f t="shared" si="82"/>
        <v>0</v>
      </c>
      <c r="AB972" s="12">
        <f t="shared" si="82"/>
        <v>0</v>
      </c>
      <c r="AC972" s="12">
        <f t="shared" si="82"/>
        <v>0</v>
      </c>
      <c r="AD972" s="15">
        <f t="shared" si="82"/>
        <v>0</v>
      </c>
      <c r="AE972" s="12">
        <f t="shared" si="82"/>
        <v>0</v>
      </c>
      <c r="AF972" s="12">
        <f t="shared" si="84"/>
        <v>0</v>
      </c>
      <c r="AG972" s="12">
        <f t="shared" si="84"/>
        <v>0</v>
      </c>
      <c r="AH972" s="12">
        <f t="shared" si="84"/>
        <v>0</v>
      </c>
      <c r="AI972" s="12">
        <f t="shared" si="84"/>
        <v>0</v>
      </c>
      <c r="AJ972" s="12">
        <f t="shared" si="84"/>
        <v>0</v>
      </c>
      <c r="AK972" s="15">
        <f t="shared" si="83"/>
        <v>0</v>
      </c>
      <c r="AL972" s="343">
        <f t="shared" si="83"/>
        <v>0</v>
      </c>
    </row>
    <row r="973" spans="1:38" s="185" customFormat="1" ht="12.75" customHeight="1" x14ac:dyDescent="0.25">
      <c r="A973" s="348">
        <v>1865</v>
      </c>
      <c r="B973" s="338">
        <v>965</v>
      </c>
      <c r="C973" s="239" t="s">
        <v>1999</v>
      </c>
      <c r="D973" s="247">
        <v>0</v>
      </c>
      <c r="E973" s="138">
        <v>0</v>
      </c>
      <c r="F973" s="138">
        <v>0</v>
      </c>
      <c r="G973" s="138">
        <v>0</v>
      </c>
      <c r="H973" s="138">
        <v>0</v>
      </c>
      <c r="I973" s="138">
        <v>0</v>
      </c>
      <c r="J973" s="339">
        <v>0</v>
      </c>
      <c r="K973" s="339">
        <v>0</v>
      </c>
      <c r="L973" s="340">
        <v>0</v>
      </c>
      <c r="M973" s="340">
        <v>0</v>
      </c>
      <c r="N973" s="340">
        <v>0</v>
      </c>
      <c r="O973" s="340">
        <v>0</v>
      </c>
      <c r="P973" s="144">
        <v>0</v>
      </c>
      <c r="Q973" s="341">
        <v>0</v>
      </c>
      <c r="R973" s="342">
        <v>0</v>
      </c>
      <c r="S973" s="340">
        <v>0</v>
      </c>
      <c r="T973" s="340">
        <v>0</v>
      </c>
      <c r="U973" s="340">
        <v>0</v>
      </c>
      <c r="V973" s="340">
        <v>0</v>
      </c>
      <c r="W973" s="340">
        <v>0</v>
      </c>
      <c r="X973" s="343">
        <v>0</v>
      </c>
      <c r="Y973" s="344">
        <f t="shared" si="82"/>
        <v>0</v>
      </c>
      <c r="Z973" s="12">
        <f t="shared" si="82"/>
        <v>0</v>
      </c>
      <c r="AA973" s="12">
        <f t="shared" si="82"/>
        <v>0</v>
      </c>
      <c r="AB973" s="12">
        <f t="shared" si="82"/>
        <v>0</v>
      </c>
      <c r="AC973" s="12">
        <f t="shared" si="82"/>
        <v>0</v>
      </c>
      <c r="AD973" s="15">
        <f t="shared" si="82"/>
        <v>0</v>
      </c>
      <c r="AE973" s="12">
        <f t="shared" si="82"/>
        <v>0</v>
      </c>
      <c r="AF973" s="12">
        <f t="shared" si="84"/>
        <v>0</v>
      </c>
      <c r="AG973" s="12">
        <f t="shared" si="84"/>
        <v>0</v>
      </c>
      <c r="AH973" s="12">
        <f t="shared" si="84"/>
        <v>0</v>
      </c>
      <c r="AI973" s="12">
        <f t="shared" si="84"/>
        <v>0</v>
      </c>
      <c r="AJ973" s="12">
        <f t="shared" si="84"/>
        <v>0</v>
      </c>
      <c r="AK973" s="15">
        <f t="shared" si="83"/>
        <v>0</v>
      </c>
      <c r="AL973" s="343">
        <f t="shared" si="83"/>
        <v>0</v>
      </c>
    </row>
    <row r="974" spans="1:38" s="185" customFormat="1" ht="12.75" customHeight="1" x14ac:dyDescent="0.25">
      <c r="A974" s="348">
        <v>1864</v>
      </c>
      <c r="B974" s="338">
        <v>966</v>
      </c>
      <c r="C974" s="239" t="s">
        <v>1464</v>
      </c>
      <c r="D974" s="247">
        <v>51.3</v>
      </c>
      <c r="E974" s="138">
        <v>0</v>
      </c>
      <c r="F974" s="138">
        <v>0</v>
      </c>
      <c r="G974" s="138">
        <v>0</v>
      </c>
      <c r="H974" s="138">
        <v>0</v>
      </c>
      <c r="I974" s="138">
        <v>51.3</v>
      </c>
      <c r="J974" s="339">
        <v>0</v>
      </c>
      <c r="K974" s="339">
        <v>59.8</v>
      </c>
      <c r="L974" s="340">
        <v>0</v>
      </c>
      <c r="M974" s="340">
        <v>0</v>
      </c>
      <c r="N974" s="340">
        <v>0</v>
      </c>
      <c r="O974" s="340">
        <v>0</v>
      </c>
      <c r="P974" s="144">
        <v>59.8</v>
      </c>
      <c r="Q974" s="341">
        <v>0</v>
      </c>
      <c r="R974" s="342">
        <v>48.080300000000001</v>
      </c>
      <c r="S974" s="340">
        <v>0</v>
      </c>
      <c r="T974" s="340">
        <v>0</v>
      </c>
      <c r="U974" s="340">
        <v>0</v>
      </c>
      <c r="V974" s="340">
        <v>0</v>
      </c>
      <c r="W974" s="340">
        <v>48.080300000000001</v>
      </c>
      <c r="X974" s="343">
        <v>0</v>
      </c>
      <c r="Y974" s="344">
        <f t="shared" si="82"/>
        <v>-11.719699999999996</v>
      </c>
      <c r="Z974" s="12">
        <f t="shared" si="82"/>
        <v>0</v>
      </c>
      <c r="AA974" s="12">
        <f t="shared" si="82"/>
        <v>0</v>
      </c>
      <c r="AB974" s="12">
        <f t="shared" si="82"/>
        <v>0</v>
      </c>
      <c r="AC974" s="12">
        <f t="shared" si="82"/>
        <v>0</v>
      </c>
      <c r="AD974" s="15">
        <f t="shared" si="82"/>
        <v>-11.719699999999996</v>
      </c>
      <c r="AE974" s="12">
        <f t="shared" si="82"/>
        <v>0</v>
      </c>
      <c r="AF974" s="12">
        <f t="shared" si="84"/>
        <v>80.401839464882954</v>
      </c>
      <c r="AG974" s="12">
        <f t="shared" si="84"/>
        <v>0</v>
      </c>
      <c r="AH974" s="12">
        <f t="shared" si="84"/>
        <v>0</v>
      </c>
      <c r="AI974" s="12">
        <f t="shared" si="84"/>
        <v>0</v>
      </c>
      <c r="AJ974" s="12">
        <f t="shared" si="84"/>
        <v>0</v>
      </c>
      <c r="AK974" s="15">
        <f t="shared" si="83"/>
        <v>80.401839464882954</v>
      </c>
      <c r="AL974" s="343">
        <f t="shared" si="83"/>
        <v>0</v>
      </c>
    </row>
    <row r="975" spans="1:38" s="185" customFormat="1" ht="12.75" customHeight="1" x14ac:dyDescent="0.25">
      <c r="A975" s="348">
        <v>1866</v>
      </c>
      <c r="B975" s="338">
        <v>967</v>
      </c>
      <c r="C975" s="239" t="s">
        <v>2034</v>
      </c>
      <c r="D975" s="247">
        <v>0</v>
      </c>
      <c r="E975" s="138">
        <v>0</v>
      </c>
      <c r="F975" s="138">
        <v>0</v>
      </c>
      <c r="G975" s="138">
        <v>0</v>
      </c>
      <c r="H975" s="138">
        <v>0</v>
      </c>
      <c r="I975" s="138">
        <v>0</v>
      </c>
      <c r="J975" s="339">
        <v>0</v>
      </c>
      <c r="K975" s="339">
        <v>0</v>
      </c>
      <c r="L975" s="340">
        <v>0</v>
      </c>
      <c r="M975" s="340">
        <v>0</v>
      </c>
      <c r="N975" s="340">
        <v>0</v>
      </c>
      <c r="O975" s="340">
        <v>0</v>
      </c>
      <c r="P975" s="144">
        <v>0</v>
      </c>
      <c r="Q975" s="341">
        <v>0</v>
      </c>
      <c r="R975" s="342">
        <v>0</v>
      </c>
      <c r="S975" s="340">
        <v>0</v>
      </c>
      <c r="T975" s="340">
        <v>0</v>
      </c>
      <c r="U975" s="340">
        <v>0</v>
      </c>
      <c r="V975" s="340">
        <v>0</v>
      </c>
      <c r="W975" s="340">
        <v>0</v>
      </c>
      <c r="X975" s="343">
        <v>0</v>
      </c>
      <c r="Y975" s="344">
        <f t="shared" si="82"/>
        <v>0</v>
      </c>
      <c r="Z975" s="12">
        <f t="shared" si="82"/>
        <v>0</v>
      </c>
      <c r="AA975" s="12">
        <f t="shared" si="82"/>
        <v>0</v>
      </c>
      <c r="AB975" s="12">
        <f t="shared" si="82"/>
        <v>0</v>
      </c>
      <c r="AC975" s="12">
        <f t="shared" si="82"/>
        <v>0</v>
      </c>
      <c r="AD975" s="15">
        <f t="shared" si="82"/>
        <v>0</v>
      </c>
      <c r="AE975" s="12">
        <f t="shared" si="82"/>
        <v>0</v>
      </c>
      <c r="AF975" s="12">
        <f t="shared" si="84"/>
        <v>0</v>
      </c>
      <c r="AG975" s="12">
        <f t="shared" si="84"/>
        <v>0</v>
      </c>
      <c r="AH975" s="12">
        <f t="shared" si="84"/>
        <v>0</v>
      </c>
      <c r="AI975" s="12">
        <f t="shared" si="84"/>
        <v>0</v>
      </c>
      <c r="AJ975" s="12">
        <f t="shared" si="84"/>
        <v>0</v>
      </c>
      <c r="AK975" s="15">
        <f t="shared" si="83"/>
        <v>0</v>
      </c>
      <c r="AL975" s="343">
        <f t="shared" si="83"/>
        <v>0</v>
      </c>
    </row>
    <row r="976" spans="1:38" s="185" customFormat="1" ht="12.75" customHeight="1" x14ac:dyDescent="0.25">
      <c r="A976" s="348">
        <v>1867</v>
      </c>
      <c r="B976" s="338">
        <v>968</v>
      </c>
      <c r="C976" s="239" t="s">
        <v>1491</v>
      </c>
      <c r="D976" s="247">
        <v>0</v>
      </c>
      <c r="E976" s="138">
        <v>0</v>
      </c>
      <c r="F976" s="138">
        <v>0</v>
      </c>
      <c r="G976" s="138">
        <v>0</v>
      </c>
      <c r="H976" s="138">
        <v>0</v>
      </c>
      <c r="I976" s="138">
        <v>0</v>
      </c>
      <c r="J976" s="339">
        <v>0</v>
      </c>
      <c r="K976" s="339">
        <v>0</v>
      </c>
      <c r="L976" s="340">
        <v>0</v>
      </c>
      <c r="M976" s="340">
        <v>0</v>
      </c>
      <c r="N976" s="340">
        <v>0</v>
      </c>
      <c r="O976" s="340">
        <v>0</v>
      </c>
      <c r="P976" s="144">
        <v>0</v>
      </c>
      <c r="Q976" s="341">
        <v>0</v>
      </c>
      <c r="R976" s="342">
        <v>0</v>
      </c>
      <c r="S976" s="340">
        <v>0</v>
      </c>
      <c r="T976" s="340">
        <v>0</v>
      </c>
      <c r="U976" s="340">
        <v>0</v>
      </c>
      <c r="V976" s="340">
        <v>0</v>
      </c>
      <c r="W976" s="340">
        <v>0</v>
      </c>
      <c r="X976" s="343">
        <v>0</v>
      </c>
      <c r="Y976" s="344">
        <f t="shared" si="82"/>
        <v>0</v>
      </c>
      <c r="Z976" s="12">
        <f t="shared" si="82"/>
        <v>0</v>
      </c>
      <c r="AA976" s="12">
        <f t="shared" si="82"/>
        <v>0</v>
      </c>
      <c r="AB976" s="12">
        <f t="shared" si="82"/>
        <v>0</v>
      </c>
      <c r="AC976" s="12">
        <f t="shared" si="82"/>
        <v>0</v>
      </c>
      <c r="AD976" s="15">
        <f t="shared" si="82"/>
        <v>0</v>
      </c>
      <c r="AE976" s="12">
        <f t="shared" si="82"/>
        <v>0</v>
      </c>
      <c r="AF976" s="12">
        <f t="shared" si="84"/>
        <v>0</v>
      </c>
      <c r="AG976" s="12">
        <f t="shared" si="84"/>
        <v>0</v>
      </c>
      <c r="AH976" s="12">
        <f t="shared" si="84"/>
        <v>0</v>
      </c>
      <c r="AI976" s="12">
        <f t="shared" si="84"/>
        <v>0</v>
      </c>
      <c r="AJ976" s="12">
        <f t="shared" si="84"/>
        <v>0</v>
      </c>
      <c r="AK976" s="15">
        <f t="shared" si="83"/>
        <v>0</v>
      </c>
      <c r="AL976" s="343">
        <f t="shared" si="83"/>
        <v>0</v>
      </c>
    </row>
    <row r="977" spans="1:38" s="185" customFormat="1" ht="12.75" customHeight="1" x14ac:dyDescent="0.25">
      <c r="A977" s="348">
        <v>1868</v>
      </c>
      <c r="B977" s="338">
        <v>969</v>
      </c>
      <c r="C977" s="239" t="s">
        <v>2035</v>
      </c>
      <c r="D977" s="247">
        <v>0</v>
      </c>
      <c r="E977" s="138">
        <v>0</v>
      </c>
      <c r="F977" s="138">
        <v>0</v>
      </c>
      <c r="G977" s="138">
        <v>0</v>
      </c>
      <c r="H977" s="138">
        <v>0</v>
      </c>
      <c r="I977" s="138">
        <v>0</v>
      </c>
      <c r="J977" s="339">
        <v>0</v>
      </c>
      <c r="K977" s="339">
        <v>0</v>
      </c>
      <c r="L977" s="340">
        <v>0</v>
      </c>
      <c r="M977" s="340">
        <v>0</v>
      </c>
      <c r="N977" s="340">
        <v>0</v>
      </c>
      <c r="O977" s="340">
        <v>0</v>
      </c>
      <c r="P977" s="144">
        <v>0</v>
      </c>
      <c r="Q977" s="341">
        <v>0</v>
      </c>
      <c r="R977" s="342">
        <v>0</v>
      </c>
      <c r="S977" s="340">
        <v>0</v>
      </c>
      <c r="T977" s="340">
        <v>0</v>
      </c>
      <c r="U977" s="340">
        <v>0</v>
      </c>
      <c r="V977" s="340">
        <v>0</v>
      </c>
      <c r="W977" s="340">
        <v>0</v>
      </c>
      <c r="X977" s="343">
        <v>0</v>
      </c>
      <c r="Y977" s="344">
        <f t="shared" si="82"/>
        <v>0</v>
      </c>
      <c r="Z977" s="12">
        <f t="shared" si="82"/>
        <v>0</v>
      </c>
      <c r="AA977" s="12">
        <f t="shared" si="82"/>
        <v>0</v>
      </c>
      <c r="AB977" s="12">
        <f t="shared" si="82"/>
        <v>0</v>
      </c>
      <c r="AC977" s="12">
        <f t="shared" si="82"/>
        <v>0</v>
      </c>
      <c r="AD977" s="15">
        <f t="shared" si="82"/>
        <v>0</v>
      </c>
      <c r="AE977" s="12">
        <f t="shared" si="82"/>
        <v>0</v>
      </c>
      <c r="AF977" s="12">
        <f t="shared" si="84"/>
        <v>0</v>
      </c>
      <c r="AG977" s="12">
        <f t="shared" si="84"/>
        <v>0</v>
      </c>
      <c r="AH977" s="12">
        <f t="shared" si="84"/>
        <v>0</v>
      </c>
      <c r="AI977" s="12">
        <f t="shared" si="84"/>
        <v>0</v>
      </c>
      <c r="AJ977" s="12">
        <f t="shared" si="84"/>
        <v>0</v>
      </c>
      <c r="AK977" s="15">
        <f t="shared" si="83"/>
        <v>0</v>
      </c>
      <c r="AL977" s="343">
        <f t="shared" si="83"/>
        <v>0</v>
      </c>
    </row>
    <row r="978" spans="1:38" s="185" customFormat="1" ht="12.75" customHeight="1" x14ac:dyDescent="0.25">
      <c r="A978" s="337"/>
      <c r="B978" s="338">
        <v>970</v>
      </c>
      <c r="C978" s="239"/>
      <c r="D978" s="240"/>
      <c r="E978" s="138"/>
      <c r="F978" s="138"/>
      <c r="G978" s="138"/>
      <c r="H978" s="138"/>
      <c r="I978" s="138"/>
      <c r="J978" s="339"/>
      <c r="K978" s="339">
        <v>0</v>
      </c>
      <c r="L978" s="340"/>
      <c r="M978" s="340"/>
      <c r="N978" s="340"/>
      <c r="O978" s="340"/>
      <c r="P978" s="144">
        <v>0</v>
      </c>
      <c r="Q978" s="341"/>
      <c r="R978" s="342">
        <v>0</v>
      </c>
      <c r="S978" s="340"/>
      <c r="T978" s="340"/>
      <c r="U978" s="340"/>
      <c r="V978" s="340"/>
      <c r="W978" s="340">
        <v>0</v>
      </c>
      <c r="X978" s="343"/>
      <c r="Y978" s="344">
        <f t="shared" si="82"/>
        <v>0</v>
      </c>
      <c r="Z978" s="12"/>
      <c r="AA978" s="12"/>
      <c r="AB978" s="12"/>
      <c r="AC978" s="12"/>
      <c r="AD978" s="15">
        <f t="shared" si="82"/>
        <v>0</v>
      </c>
      <c r="AE978" s="12"/>
      <c r="AF978" s="12"/>
      <c r="AG978" s="12"/>
      <c r="AH978" s="12"/>
      <c r="AI978" s="12"/>
      <c r="AJ978" s="12"/>
      <c r="AK978" s="15">
        <f t="shared" si="83"/>
        <v>0</v>
      </c>
      <c r="AL978" s="343"/>
    </row>
    <row r="979" spans="1:38" s="185" customFormat="1" ht="16.5" customHeight="1" x14ac:dyDescent="0.25">
      <c r="A979" s="337"/>
      <c r="B979" s="338">
        <v>971</v>
      </c>
      <c r="C979" s="246" t="s">
        <v>2036</v>
      </c>
      <c r="D979" s="247">
        <v>4367.5</v>
      </c>
      <c r="E979" s="144">
        <v>1819.2</v>
      </c>
      <c r="F979" s="144">
        <v>1233.5999999999999</v>
      </c>
      <c r="G979" s="144">
        <v>0</v>
      </c>
      <c r="H979" s="144">
        <v>939.7</v>
      </c>
      <c r="I979" s="144">
        <v>0</v>
      </c>
      <c r="J979" s="345">
        <v>375</v>
      </c>
      <c r="K979" s="345">
        <v>4367.5</v>
      </c>
      <c r="L979" s="144">
        <v>1819.2</v>
      </c>
      <c r="M979" s="144">
        <v>1233.5999999999999</v>
      </c>
      <c r="N979" s="144">
        <v>0</v>
      </c>
      <c r="O979" s="144">
        <v>939.7</v>
      </c>
      <c r="P979" s="144">
        <v>0</v>
      </c>
      <c r="Q979" s="248">
        <v>375</v>
      </c>
      <c r="R979" s="342">
        <v>3537.7289000000001</v>
      </c>
      <c r="S979" s="144">
        <v>1611.1969999999999</v>
      </c>
      <c r="T979" s="144">
        <v>1212.26</v>
      </c>
      <c r="U979" s="144">
        <v>0</v>
      </c>
      <c r="V979" s="144">
        <v>355.86790000000002</v>
      </c>
      <c r="W979" s="144">
        <v>0</v>
      </c>
      <c r="X979" s="248">
        <v>358.404</v>
      </c>
      <c r="Y979" s="344">
        <f t="shared" si="82"/>
        <v>-829.77109999999993</v>
      </c>
      <c r="Z979" s="15">
        <f t="shared" si="82"/>
        <v>-208.00300000000016</v>
      </c>
      <c r="AA979" s="15">
        <f t="shared" si="82"/>
        <v>-21.339999999999918</v>
      </c>
      <c r="AB979" s="15">
        <f t="shared" si="82"/>
        <v>0</v>
      </c>
      <c r="AC979" s="15">
        <f t="shared" si="82"/>
        <v>-583.83210000000008</v>
      </c>
      <c r="AD979" s="15">
        <f t="shared" si="82"/>
        <v>0</v>
      </c>
      <c r="AE979" s="15">
        <f t="shared" si="82"/>
        <v>-16.596000000000004</v>
      </c>
      <c r="AF979" s="15">
        <f t="shared" ref="AF979:AJ1013" si="85">IF(K979=0,0,R979/K979*100)</f>
        <v>81.001234115626787</v>
      </c>
      <c r="AG979" s="15">
        <f t="shared" si="85"/>
        <v>88.566237906772187</v>
      </c>
      <c r="AH979" s="15">
        <f t="shared" si="85"/>
        <v>98.270103761348906</v>
      </c>
      <c r="AI979" s="15">
        <f t="shared" si="85"/>
        <v>0</v>
      </c>
      <c r="AJ979" s="15">
        <f t="shared" si="85"/>
        <v>37.870373523464934</v>
      </c>
      <c r="AK979" s="15">
        <f t="shared" si="83"/>
        <v>0</v>
      </c>
      <c r="AL979" s="346">
        <f t="shared" si="83"/>
        <v>95.574399999999997</v>
      </c>
    </row>
    <row r="980" spans="1:38" s="347" customFormat="1" ht="12.75" customHeight="1" x14ac:dyDescent="0.2">
      <c r="A980" s="337"/>
      <c r="B980" s="338">
        <v>972</v>
      </c>
      <c r="C980" s="246" t="s">
        <v>1265</v>
      </c>
      <c r="D980" s="247">
        <v>4367.5</v>
      </c>
      <c r="E980" s="144">
        <v>1819.2</v>
      </c>
      <c r="F980" s="144">
        <v>1233.5999999999999</v>
      </c>
      <c r="G980" s="144">
        <v>0</v>
      </c>
      <c r="H980" s="144">
        <v>939.7</v>
      </c>
      <c r="I980" s="144">
        <v>0</v>
      </c>
      <c r="J980" s="345">
        <v>375</v>
      </c>
      <c r="K980" s="345">
        <v>4367.5</v>
      </c>
      <c r="L980" s="144">
        <v>1819.2</v>
      </c>
      <c r="M980" s="144">
        <v>1233.5999999999999</v>
      </c>
      <c r="N980" s="144">
        <v>0</v>
      </c>
      <c r="O980" s="144">
        <v>939.7</v>
      </c>
      <c r="P980" s="144">
        <v>0</v>
      </c>
      <c r="Q980" s="248">
        <v>375</v>
      </c>
      <c r="R980" s="342">
        <v>3537.7289000000001</v>
      </c>
      <c r="S980" s="144">
        <v>1611.1969999999999</v>
      </c>
      <c r="T980" s="144">
        <v>1212.26</v>
      </c>
      <c r="U980" s="144">
        <v>0</v>
      </c>
      <c r="V980" s="144">
        <v>355.86790000000002</v>
      </c>
      <c r="W980" s="144">
        <v>0</v>
      </c>
      <c r="X980" s="248">
        <v>358.404</v>
      </c>
      <c r="Y980" s="344">
        <f t="shared" si="82"/>
        <v>-829.77109999999993</v>
      </c>
      <c r="Z980" s="15">
        <f t="shared" si="82"/>
        <v>-208.00300000000016</v>
      </c>
      <c r="AA980" s="15">
        <f t="shared" si="82"/>
        <v>-21.339999999999918</v>
      </c>
      <c r="AB980" s="15">
        <f t="shared" si="82"/>
        <v>0</v>
      </c>
      <c r="AC980" s="15">
        <f t="shared" si="82"/>
        <v>-583.83210000000008</v>
      </c>
      <c r="AD980" s="15">
        <f t="shared" si="82"/>
        <v>0</v>
      </c>
      <c r="AE980" s="15">
        <f t="shared" si="82"/>
        <v>-16.596000000000004</v>
      </c>
      <c r="AF980" s="15">
        <f t="shared" si="85"/>
        <v>81.001234115626787</v>
      </c>
      <c r="AG980" s="15">
        <f t="shared" si="85"/>
        <v>88.566237906772187</v>
      </c>
      <c r="AH980" s="15">
        <f t="shared" si="85"/>
        <v>98.270103761348906</v>
      </c>
      <c r="AI980" s="15">
        <f t="shared" si="85"/>
        <v>0</v>
      </c>
      <c r="AJ980" s="15">
        <f t="shared" si="85"/>
        <v>37.870373523464934</v>
      </c>
      <c r="AK980" s="15">
        <f t="shared" si="83"/>
        <v>0</v>
      </c>
      <c r="AL980" s="346">
        <f t="shared" si="83"/>
        <v>95.574399999999997</v>
      </c>
    </row>
    <row r="981" spans="1:38" s="347" customFormat="1" ht="12.75" customHeight="1" x14ac:dyDescent="0.2">
      <c r="A981" s="337"/>
      <c r="B981" s="338">
        <v>973</v>
      </c>
      <c r="C981" s="246" t="s">
        <v>1266</v>
      </c>
      <c r="D981" s="247">
        <v>0</v>
      </c>
      <c r="E981" s="144">
        <v>0</v>
      </c>
      <c r="F981" s="144">
        <v>0</v>
      </c>
      <c r="G981" s="144">
        <v>0</v>
      </c>
      <c r="H981" s="144">
        <v>0</v>
      </c>
      <c r="I981" s="144">
        <v>0</v>
      </c>
      <c r="J981" s="345">
        <v>0</v>
      </c>
      <c r="K981" s="345">
        <v>0</v>
      </c>
      <c r="L981" s="144">
        <v>0</v>
      </c>
      <c r="M981" s="144">
        <v>0</v>
      </c>
      <c r="N981" s="144">
        <v>0</v>
      </c>
      <c r="O981" s="144">
        <v>0</v>
      </c>
      <c r="P981" s="144">
        <v>0</v>
      </c>
      <c r="Q981" s="248">
        <v>0</v>
      </c>
      <c r="R981" s="342">
        <v>0</v>
      </c>
      <c r="S981" s="144">
        <v>0</v>
      </c>
      <c r="T981" s="144">
        <v>0</v>
      </c>
      <c r="U981" s="144">
        <v>0</v>
      </c>
      <c r="V981" s="144">
        <v>0</v>
      </c>
      <c r="W981" s="144">
        <v>0</v>
      </c>
      <c r="X981" s="248">
        <v>0</v>
      </c>
      <c r="Y981" s="344">
        <f t="shared" si="82"/>
        <v>0</v>
      </c>
      <c r="Z981" s="15">
        <f t="shared" si="82"/>
        <v>0</v>
      </c>
      <c r="AA981" s="15">
        <f t="shared" si="82"/>
        <v>0</v>
      </c>
      <c r="AB981" s="15">
        <f t="shared" si="82"/>
        <v>0</v>
      </c>
      <c r="AC981" s="15">
        <f t="shared" si="82"/>
        <v>0</v>
      </c>
      <c r="AD981" s="15">
        <f t="shared" si="82"/>
        <v>0</v>
      </c>
      <c r="AE981" s="15">
        <f t="shared" si="82"/>
        <v>0</v>
      </c>
      <c r="AF981" s="15">
        <f t="shared" si="85"/>
        <v>0</v>
      </c>
      <c r="AG981" s="15">
        <f t="shared" si="85"/>
        <v>0</v>
      </c>
      <c r="AH981" s="15">
        <f t="shared" si="85"/>
        <v>0</v>
      </c>
      <c r="AI981" s="15">
        <f t="shared" si="85"/>
        <v>0</v>
      </c>
      <c r="AJ981" s="15">
        <f t="shared" si="85"/>
        <v>0</v>
      </c>
      <c r="AK981" s="15">
        <f t="shared" si="83"/>
        <v>0</v>
      </c>
      <c r="AL981" s="346">
        <f t="shared" si="83"/>
        <v>0</v>
      </c>
    </row>
    <row r="982" spans="1:38" s="185" customFormat="1" ht="12.75" customHeight="1" x14ac:dyDescent="0.25">
      <c r="A982" s="348">
        <v>1869</v>
      </c>
      <c r="B982" s="338">
        <v>974</v>
      </c>
      <c r="C982" s="239" t="s">
        <v>1291</v>
      </c>
      <c r="D982" s="247">
        <v>4367.5</v>
      </c>
      <c r="E982" s="138">
        <v>1819.2</v>
      </c>
      <c r="F982" s="138">
        <v>1233.5999999999999</v>
      </c>
      <c r="G982" s="138">
        <v>0</v>
      </c>
      <c r="H982" s="138">
        <v>939.7</v>
      </c>
      <c r="I982" s="138">
        <v>0</v>
      </c>
      <c r="J982" s="339">
        <v>375</v>
      </c>
      <c r="K982" s="339">
        <v>4367.5</v>
      </c>
      <c r="L982" s="340">
        <v>1819.2</v>
      </c>
      <c r="M982" s="340">
        <v>1233.5999999999999</v>
      </c>
      <c r="N982" s="340">
        <v>0</v>
      </c>
      <c r="O982" s="340">
        <v>939.7</v>
      </c>
      <c r="P982" s="144">
        <v>0</v>
      </c>
      <c r="Q982" s="341">
        <v>375</v>
      </c>
      <c r="R982" s="342">
        <v>3537.7289000000001</v>
      </c>
      <c r="S982" s="340">
        <v>1611.1969999999999</v>
      </c>
      <c r="T982" s="340">
        <v>1212.26</v>
      </c>
      <c r="U982" s="340">
        <v>0</v>
      </c>
      <c r="V982" s="340">
        <v>355.86790000000002</v>
      </c>
      <c r="W982" s="340">
        <v>0</v>
      </c>
      <c r="X982" s="343">
        <v>358.404</v>
      </c>
      <c r="Y982" s="344">
        <f t="shared" si="82"/>
        <v>-829.77109999999993</v>
      </c>
      <c r="Z982" s="12">
        <f t="shared" si="82"/>
        <v>-208.00300000000016</v>
      </c>
      <c r="AA982" s="12">
        <f t="shared" si="82"/>
        <v>-21.339999999999918</v>
      </c>
      <c r="AB982" s="12">
        <f t="shared" si="82"/>
        <v>0</v>
      </c>
      <c r="AC982" s="12">
        <f t="shared" si="82"/>
        <v>-583.83210000000008</v>
      </c>
      <c r="AD982" s="15">
        <f t="shared" si="82"/>
        <v>0</v>
      </c>
      <c r="AE982" s="12">
        <f t="shared" si="82"/>
        <v>-16.596000000000004</v>
      </c>
      <c r="AF982" s="12">
        <f t="shared" si="85"/>
        <v>81.001234115626787</v>
      </c>
      <c r="AG982" s="12">
        <f t="shared" si="85"/>
        <v>88.566237906772187</v>
      </c>
      <c r="AH982" s="12">
        <f t="shared" si="85"/>
        <v>98.270103761348906</v>
      </c>
      <c r="AI982" s="12">
        <f t="shared" si="85"/>
        <v>0</v>
      </c>
      <c r="AJ982" s="12">
        <f t="shared" si="85"/>
        <v>37.870373523464934</v>
      </c>
      <c r="AK982" s="15">
        <f t="shared" si="83"/>
        <v>0</v>
      </c>
      <c r="AL982" s="343">
        <f t="shared" si="83"/>
        <v>95.574399999999997</v>
      </c>
    </row>
    <row r="983" spans="1:38" s="185" customFormat="1" ht="12.75" customHeight="1" x14ac:dyDescent="0.25">
      <c r="A983" s="348">
        <v>1870</v>
      </c>
      <c r="B983" s="338">
        <v>975</v>
      </c>
      <c r="C983" s="239" t="s">
        <v>2037</v>
      </c>
      <c r="D983" s="247">
        <v>0</v>
      </c>
      <c r="E983" s="138">
        <v>0</v>
      </c>
      <c r="F983" s="138">
        <v>0</v>
      </c>
      <c r="G983" s="138">
        <v>0</v>
      </c>
      <c r="H983" s="138">
        <v>0</v>
      </c>
      <c r="I983" s="138">
        <v>0</v>
      </c>
      <c r="J983" s="339">
        <v>0</v>
      </c>
      <c r="K983" s="339">
        <v>0</v>
      </c>
      <c r="L983" s="340">
        <v>0</v>
      </c>
      <c r="M983" s="340">
        <v>0</v>
      </c>
      <c r="N983" s="340">
        <v>0</v>
      </c>
      <c r="O983" s="340">
        <v>0</v>
      </c>
      <c r="P983" s="144">
        <v>0</v>
      </c>
      <c r="Q983" s="341">
        <v>0</v>
      </c>
      <c r="R983" s="342">
        <v>0</v>
      </c>
      <c r="S983" s="340">
        <v>0</v>
      </c>
      <c r="T983" s="340">
        <v>0</v>
      </c>
      <c r="U983" s="340">
        <v>0</v>
      </c>
      <c r="V983" s="340">
        <v>0</v>
      </c>
      <c r="W983" s="340">
        <v>0</v>
      </c>
      <c r="X983" s="343">
        <v>0</v>
      </c>
      <c r="Y983" s="344">
        <f t="shared" si="82"/>
        <v>0</v>
      </c>
      <c r="Z983" s="12">
        <f t="shared" si="82"/>
        <v>0</v>
      </c>
      <c r="AA983" s="12">
        <f t="shared" si="82"/>
        <v>0</v>
      </c>
      <c r="AB983" s="12">
        <f t="shared" si="82"/>
        <v>0</v>
      </c>
      <c r="AC983" s="12">
        <f t="shared" si="82"/>
        <v>0</v>
      </c>
      <c r="AD983" s="15">
        <f t="shared" si="82"/>
        <v>0</v>
      </c>
      <c r="AE983" s="12">
        <f t="shared" si="82"/>
        <v>0</v>
      </c>
      <c r="AF983" s="12">
        <f t="shared" si="85"/>
        <v>0</v>
      </c>
      <c r="AG983" s="12">
        <f t="shared" si="85"/>
        <v>0</v>
      </c>
      <c r="AH983" s="12">
        <f t="shared" si="85"/>
        <v>0</v>
      </c>
      <c r="AI983" s="12">
        <f t="shared" si="85"/>
        <v>0</v>
      </c>
      <c r="AJ983" s="12">
        <f t="shared" si="85"/>
        <v>0</v>
      </c>
      <c r="AK983" s="15">
        <f t="shared" si="83"/>
        <v>0</v>
      </c>
      <c r="AL983" s="343">
        <f t="shared" si="83"/>
        <v>0</v>
      </c>
    </row>
    <row r="984" spans="1:38" s="185" customFormat="1" ht="12.75" customHeight="1" x14ac:dyDescent="0.25">
      <c r="A984" s="348">
        <v>1871</v>
      </c>
      <c r="B984" s="338">
        <v>976</v>
      </c>
      <c r="C984" s="239" t="s">
        <v>2038</v>
      </c>
      <c r="D984" s="247">
        <v>0</v>
      </c>
      <c r="E984" s="138">
        <v>0</v>
      </c>
      <c r="F984" s="138">
        <v>0</v>
      </c>
      <c r="G984" s="138">
        <v>0</v>
      </c>
      <c r="H984" s="138">
        <v>0</v>
      </c>
      <c r="I984" s="138">
        <v>0</v>
      </c>
      <c r="J984" s="339">
        <v>0</v>
      </c>
      <c r="K984" s="339">
        <v>0</v>
      </c>
      <c r="L984" s="340">
        <v>0</v>
      </c>
      <c r="M984" s="340">
        <v>0</v>
      </c>
      <c r="N984" s="340">
        <v>0</v>
      </c>
      <c r="O984" s="340">
        <v>0</v>
      </c>
      <c r="P984" s="144">
        <v>0</v>
      </c>
      <c r="Q984" s="341">
        <v>0</v>
      </c>
      <c r="R984" s="342">
        <v>0</v>
      </c>
      <c r="S984" s="340">
        <v>0</v>
      </c>
      <c r="T984" s="340">
        <v>0</v>
      </c>
      <c r="U984" s="340">
        <v>0</v>
      </c>
      <c r="V984" s="340">
        <v>0</v>
      </c>
      <c r="W984" s="340">
        <v>0</v>
      </c>
      <c r="X984" s="343">
        <v>0</v>
      </c>
      <c r="Y984" s="344">
        <f t="shared" si="82"/>
        <v>0</v>
      </c>
      <c r="Z984" s="12">
        <f t="shared" si="82"/>
        <v>0</v>
      </c>
      <c r="AA984" s="12">
        <f t="shared" si="82"/>
        <v>0</v>
      </c>
      <c r="AB984" s="12">
        <f t="shared" si="82"/>
        <v>0</v>
      </c>
      <c r="AC984" s="12">
        <f t="shared" si="82"/>
        <v>0</v>
      </c>
      <c r="AD984" s="15">
        <f t="shared" si="82"/>
        <v>0</v>
      </c>
      <c r="AE984" s="12">
        <f t="shared" si="82"/>
        <v>0</v>
      </c>
      <c r="AF984" s="12">
        <f t="shared" si="85"/>
        <v>0</v>
      </c>
      <c r="AG984" s="12">
        <f t="shared" si="85"/>
        <v>0</v>
      </c>
      <c r="AH984" s="12">
        <f t="shared" si="85"/>
        <v>0</v>
      </c>
      <c r="AI984" s="12">
        <f t="shared" si="85"/>
        <v>0</v>
      </c>
      <c r="AJ984" s="12">
        <f t="shared" si="85"/>
        <v>0</v>
      </c>
      <c r="AK984" s="15">
        <f t="shared" si="83"/>
        <v>0</v>
      </c>
      <c r="AL984" s="343">
        <f t="shared" si="83"/>
        <v>0</v>
      </c>
    </row>
    <row r="985" spans="1:38" s="185" customFormat="1" ht="12.75" customHeight="1" x14ac:dyDescent="0.25">
      <c r="A985" s="348">
        <v>1872</v>
      </c>
      <c r="B985" s="338">
        <v>977</v>
      </c>
      <c r="C985" s="239" t="s">
        <v>2039</v>
      </c>
      <c r="D985" s="247">
        <v>0</v>
      </c>
      <c r="E985" s="138">
        <v>0</v>
      </c>
      <c r="F985" s="138">
        <v>0</v>
      </c>
      <c r="G985" s="138">
        <v>0</v>
      </c>
      <c r="H985" s="138">
        <v>0</v>
      </c>
      <c r="I985" s="138">
        <v>0</v>
      </c>
      <c r="J985" s="339">
        <v>0</v>
      </c>
      <c r="K985" s="339">
        <v>0</v>
      </c>
      <c r="L985" s="340">
        <v>0</v>
      </c>
      <c r="M985" s="340">
        <v>0</v>
      </c>
      <c r="N985" s="340">
        <v>0</v>
      </c>
      <c r="O985" s="340">
        <v>0</v>
      </c>
      <c r="P985" s="144">
        <v>0</v>
      </c>
      <c r="Q985" s="341">
        <v>0</v>
      </c>
      <c r="R985" s="342">
        <v>0</v>
      </c>
      <c r="S985" s="340">
        <v>0</v>
      </c>
      <c r="T985" s="340">
        <v>0</v>
      </c>
      <c r="U985" s="340">
        <v>0</v>
      </c>
      <c r="V985" s="340">
        <v>0</v>
      </c>
      <c r="W985" s="340">
        <v>0</v>
      </c>
      <c r="X985" s="343">
        <v>0</v>
      </c>
      <c r="Y985" s="344">
        <f t="shared" si="82"/>
        <v>0</v>
      </c>
      <c r="Z985" s="12">
        <f t="shared" si="82"/>
        <v>0</v>
      </c>
      <c r="AA985" s="12">
        <f t="shared" si="82"/>
        <v>0</v>
      </c>
      <c r="AB985" s="12">
        <f t="shared" si="82"/>
        <v>0</v>
      </c>
      <c r="AC985" s="12">
        <f t="shared" si="82"/>
        <v>0</v>
      </c>
      <c r="AD985" s="15">
        <f t="shared" si="82"/>
        <v>0</v>
      </c>
      <c r="AE985" s="12">
        <f t="shared" si="82"/>
        <v>0</v>
      </c>
      <c r="AF985" s="12">
        <f t="shared" si="85"/>
        <v>0</v>
      </c>
      <c r="AG985" s="12">
        <f t="shared" si="85"/>
        <v>0</v>
      </c>
      <c r="AH985" s="12">
        <f t="shared" si="85"/>
        <v>0</v>
      </c>
      <c r="AI985" s="12">
        <f t="shared" si="85"/>
        <v>0</v>
      </c>
      <c r="AJ985" s="12">
        <f t="shared" si="85"/>
        <v>0</v>
      </c>
      <c r="AK985" s="15">
        <f t="shared" si="83"/>
        <v>0</v>
      </c>
      <c r="AL985" s="343">
        <f t="shared" si="83"/>
        <v>0</v>
      </c>
    </row>
    <row r="986" spans="1:38" s="185" customFormat="1" ht="12.75" customHeight="1" x14ac:dyDescent="0.25">
      <c r="A986" s="348">
        <v>1873</v>
      </c>
      <c r="B986" s="338">
        <v>978</v>
      </c>
      <c r="C986" s="239" t="s">
        <v>2028</v>
      </c>
      <c r="D986" s="247">
        <v>0</v>
      </c>
      <c r="E986" s="138">
        <v>0</v>
      </c>
      <c r="F986" s="138">
        <v>0</v>
      </c>
      <c r="G986" s="138">
        <v>0</v>
      </c>
      <c r="H986" s="138">
        <v>0</v>
      </c>
      <c r="I986" s="138">
        <v>0</v>
      </c>
      <c r="J986" s="339">
        <v>0</v>
      </c>
      <c r="K986" s="339">
        <v>0</v>
      </c>
      <c r="L986" s="340">
        <v>0</v>
      </c>
      <c r="M986" s="340">
        <v>0</v>
      </c>
      <c r="N986" s="340">
        <v>0</v>
      </c>
      <c r="O986" s="340">
        <v>0</v>
      </c>
      <c r="P986" s="144">
        <v>0</v>
      </c>
      <c r="Q986" s="341">
        <v>0</v>
      </c>
      <c r="R986" s="342">
        <v>0</v>
      </c>
      <c r="S986" s="340">
        <v>0</v>
      </c>
      <c r="T986" s="340">
        <v>0</v>
      </c>
      <c r="U986" s="340">
        <v>0</v>
      </c>
      <c r="V986" s="340">
        <v>0</v>
      </c>
      <c r="W986" s="340">
        <v>0</v>
      </c>
      <c r="X986" s="343">
        <v>0</v>
      </c>
      <c r="Y986" s="344">
        <f t="shared" si="82"/>
        <v>0</v>
      </c>
      <c r="Z986" s="12">
        <f t="shared" si="82"/>
        <v>0</v>
      </c>
      <c r="AA986" s="12">
        <f t="shared" si="82"/>
        <v>0</v>
      </c>
      <c r="AB986" s="12">
        <f t="shared" si="82"/>
        <v>0</v>
      </c>
      <c r="AC986" s="12">
        <f t="shared" si="82"/>
        <v>0</v>
      </c>
      <c r="AD986" s="15">
        <f t="shared" si="82"/>
        <v>0</v>
      </c>
      <c r="AE986" s="12">
        <f t="shared" si="82"/>
        <v>0</v>
      </c>
      <c r="AF986" s="12">
        <f t="shared" si="85"/>
        <v>0</v>
      </c>
      <c r="AG986" s="12">
        <f t="shared" si="85"/>
        <v>0</v>
      </c>
      <c r="AH986" s="12">
        <f t="shared" si="85"/>
        <v>0</v>
      </c>
      <c r="AI986" s="12">
        <f t="shared" si="85"/>
        <v>0</v>
      </c>
      <c r="AJ986" s="12">
        <f t="shared" si="85"/>
        <v>0</v>
      </c>
      <c r="AK986" s="15">
        <f t="shared" si="83"/>
        <v>0</v>
      </c>
      <c r="AL986" s="343">
        <f t="shared" si="83"/>
        <v>0</v>
      </c>
    </row>
    <row r="987" spans="1:38" s="185" customFormat="1" ht="12.75" customHeight="1" x14ac:dyDescent="0.25">
      <c r="A987" s="348">
        <v>1874</v>
      </c>
      <c r="B987" s="338">
        <v>979</v>
      </c>
      <c r="C987" s="239" t="s">
        <v>2040</v>
      </c>
      <c r="D987" s="247">
        <v>0</v>
      </c>
      <c r="E987" s="138">
        <v>0</v>
      </c>
      <c r="F987" s="138">
        <v>0</v>
      </c>
      <c r="G987" s="138">
        <v>0</v>
      </c>
      <c r="H987" s="138">
        <v>0</v>
      </c>
      <c r="I987" s="138">
        <v>0</v>
      </c>
      <c r="J987" s="339">
        <v>0</v>
      </c>
      <c r="K987" s="339">
        <v>0</v>
      </c>
      <c r="L987" s="340">
        <v>0</v>
      </c>
      <c r="M987" s="340">
        <v>0</v>
      </c>
      <c r="N987" s="340">
        <v>0</v>
      </c>
      <c r="O987" s="340">
        <v>0</v>
      </c>
      <c r="P987" s="144">
        <v>0</v>
      </c>
      <c r="Q987" s="341">
        <v>0</v>
      </c>
      <c r="R987" s="342">
        <v>0</v>
      </c>
      <c r="S987" s="340">
        <v>0</v>
      </c>
      <c r="T987" s="340">
        <v>0</v>
      </c>
      <c r="U987" s="340">
        <v>0</v>
      </c>
      <c r="V987" s="340">
        <v>0</v>
      </c>
      <c r="W987" s="340">
        <v>0</v>
      </c>
      <c r="X987" s="343">
        <v>0</v>
      </c>
      <c r="Y987" s="344">
        <f t="shared" si="82"/>
        <v>0</v>
      </c>
      <c r="Z987" s="12">
        <f t="shared" si="82"/>
        <v>0</v>
      </c>
      <c r="AA987" s="12">
        <f t="shared" si="82"/>
        <v>0</v>
      </c>
      <c r="AB987" s="12">
        <f t="shared" si="82"/>
        <v>0</v>
      </c>
      <c r="AC987" s="12">
        <f t="shared" si="82"/>
        <v>0</v>
      </c>
      <c r="AD987" s="15">
        <f t="shared" si="82"/>
        <v>0</v>
      </c>
      <c r="AE987" s="12">
        <f t="shared" si="82"/>
        <v>0</v>
      </c>
      <c r="AF987" s="12">
        <f t="shared" si="85"/>
        <v>0</v>
      </c>
      <c r="AG987" s="12">
        <f t="shared" si="85"/>
        <v>0</v>
      </c>
      <c r="AH987" s="12">
        <f t="shared" si="85"/>
        <v>0</v>
      </c>
      <c r="AI987" s="12">
        <f t="shared" si="85"/>
        <v>0</v>
      </c>
      <c r="AJ987" s="12">
        <f t="shared" si="85"/>
        <v>0</v>
      </c>
      <c r="AK987" s="15">
        <f t="shared" si="83"/>
        <v>0</v>
      </c>
      <c r="AL987" s="343">
        <f t="shared" si="83"/>
        <v>0</v>
      </c>
    </row>
    <row r="988" spans="1:38" s="185" customFormat="1" ht="12.75" customHeight="1" x14ac:dyDescent="0.25">
      <c r="A988" s="348">
        <v>1875</v>
      </c>
      <c r="B988" s="338">
        <v>980</v>
      </c>
      <c r="C988" s="239" t="s">
        <v>1395</v>
      </c>
      <c r="D988" s="247">
        <v>0</v>
      </c>
      <c r="E988" s="138">
        <v>0</v>
      </c>
      <c r="F988" s="138">
        <v>0</v>
      </c>
      <c r="G988" s="138">
        <v>0</v>
      </c>
      <c r="H988" s="138">
        <v>0</v>
      </c>
      <c r="I988" s="138">
        <v>0</v>
      </c>
      <c r="J988" s="339">
        <v>0</v>
      </c>
      <c r="K988" s="339">
        <v>0</v>
      </c>
      <c r="L988" s="340">
        <v>0</v>
      </c>
      <c r="M988" s="340">
        <v>0</v>
      </c>
      <c r="N988" s="340">
        <v>0</v>
      </c>
      <c r="O988" s="340">
        <v>0</v>
      </c>
      <c r="P988" s="144">
        <v>0</v>
      </c>
      <c r="Q988" s="341">
        <v>0</v>
      </c>
      <c r="R988" s="342">
        <v>0</v>
      </c>
      <c r="S988" s="340">
        <v>0</v>
      </c>
      <c r="T988" s="340">
        <v>0</v>
      </c>
      <c r="U988" s="340">
        <v>0</v>
      </c>
      <c r="V988" s="340">
        <v>0</v>
      </c>
      <c r="W988" s="340">
        <v>0</v>
      </c>
      <c r="X988" s="343">
        <v>0</v>
      </c>
      <c r="Y988" s="344">
        <f t="shared" si="82"/>
        <v>0</v>
      </c>
      <c r="Z988" s="12">
        <f t="shared" si="82"/>
        <v>0</v>
      </c>
      <c r="AA988" s="12">
        <f t="shared" si="82"/>
        <v>0</v>
      </c>
      <c r="AB988" s="12">
        <f t="shared" si="82"/>
        <v>0</v>
      </c>
      <c r="AC988" s="12">
        <f t="shared" si="82"/>
        <v>0</v>
      </c>
      <c r="AD988" s="15">
        <f t="shared" si="82"/>
        <v>0</v>
      </c>
      <c r="AE988" s="12">
        <f t="shared" si="82"/>
        <v>0</v>
      </c>
      <c r="AF988" s="12">
        <f t="shared" si="85"/>
        <v>0</v>
      </c>
      <c r="AG988" s="12">
        <f t="shared" si="85"/>
        <v>0</v>
      </c>
      <c r="AH988" s="12">
        <f t="shared" si="85"/>
        <v>0</v>
      </c>
      <c r="AI988" s="12">
        <f t="shared" si="85"/>
        <v>0</v>
      </c>
      <c r="AJ988" s="12">
        <f t="shared" si="85"/>
        <v>0</v>
      </c>
      <c r="AK988" s="15">
        <f t="shared" si="83"/>
        <v>0</v>
      </c>
      <c r="AL988" s="343">
        <f t="shared" si="83"/>
        <v>0</v>
      </c>
    </row>
    <row r="989" spans="1:38" s="185" customFormat="1" ht="12.75" customHeight="1" x14ac:dyDescent="0.25">
      <c r="A989" s="348">
        <v>1877</v>
      </c>
      <c r="B989" s="338">
        <v>981</v>
      </c>
      <c r="C989" s="239" t="s">
        <v>2041</v>
      </c>
      <c r="D989" s="247">
        <v>0</v>
      </c>
      <c r="E989" s="138">
        <v>0</v>
      </c>
      <c r="F989" s="138">
        <v>0</v>
      </c>
      <c r="G989" s="138">
        <v>0</v>
      </c>
      <c r="H989" s="138">
        <v>0</v>
      </c>
      <c r="I989" s="138">
        <v>0</v>
      </c>
      <c r="J989" s="339">
        <v>0</v>
      </c>
      <c r="K989" s="339">
        <v>0</v>
      </c>
      <c r="L989" s="340">
        <v>0</v>
      </c>
      <c r="M989" s="340">
        <v>0</v>
      </c>
      <c r="N989" s="340">
        <v>0</v>
      </c>
      <c r="O989" s="340">
        <v>0</v>
      </c>
      <c r="P989" s="144">
        <v>0</v>
      </c>
      <c r="Q989" s="341">
        <v>0</v>
      </c>
      <c r="R989" s="342">
        <v>0</v>
      </c>
      <c r="S989" s="340">
        <v>0</v>
      </c>
      <c r="T989" s="340">
        <v>0</v>
      </c>
      <c r="U989" s="340">
        <v>0</v>
      </c>
      <c r="V989" s="340">
        <v>0</v>
      </c>
      <c r="W989" s="340">
        <v>0</v>
      </c>
      <c r="X989" s="343">
        <v>0</v>
      </c>
      <c r="Y989" s="344">
        <f t="shared" si="82"/>
        <v>0</v>
      </c>
      <c r="Z989" s="12">
        <f t="shared" si="82"/>
        <v>0</v>
      </c>
      <c r="AA989" s="12">
        <f t="shared" si="82"/>
        <v>0</v>
      </c>
      <c r="AB989" s="12">
        <f t="shared" si="82"/>
        <v>0</v>
      </c>
      <c r="AC989" s="12">
        <f t="shared" si="82"/>
        <v>0</v>
      </c>
      <c r="AD989" s="15">
        <f t="shared" si="82"/>
        <v>0</v>
      </c>
      <c r="AE989" s="12">
        <f t="shared" si="82"/>
        <v>0</v>
      </c>
      <c r="AF989" s="12">
        <f t="shared" si="85"/>
        <v>0</v>
      </c>
      <c r="AG989" s="12">
        <f t="shared" si="85"/>
        <v>0</v>
      </c>
      <c r="AH989" s="12">
        <f t="shared" si="85"/>
        <v>0</v>
      </c>
      <c r="AI989" s="12">
        <f t="shared" si="85"/>
        <v>0</v>
      </c>
      <c r="AJ989" s="12">
        <f t="shared" si="85"/>
        <v>0</v>
      </c>
      <c r="AK989" s="15">
        <f t="shared" si="83"/>
        <v>0</v>
      </c>
      <c r="AL989" s="343">
        <f t="shared" si="83"/>
        <v>0</v>
      </c>
    </row>
    <row r="990" spans="1:38" s="185" customFormat="1" ht="12.75" customHeight="1" x14ac:dyDescent="0.25">
      <c r="A990" s="348">
        <v>1876</v>
      </c>
      <c r="B990" s="338">
        <v>982</v>
      </c>
      <c r="C990" s="239" t="s">
        <v>2042</v>
      </c>
      <c r="D990" s="247">
        <v>0</v>
      </c>
      <c r="E990" s="138">
        <v>0</v>
      </c>
      <c r="F990" s="138">
        <v>0</v>
      </c>
      <c r="G990" s="138">
        <v>0</v>
      </c>
      <c r="H990" s="138">
        <v>0</v>
      </c>
      <c r="I990" s="138">
        <v>0</v>
      </c>
      <c r="J990" s="339">
        <v>0</v>
      </c>
      <c r="K990" s="339">
        <v>0</v>
      </c>
      <c r="L990" s="340">
        <v>0</v>
      </c>
      <c r="M990" s="340">
        <v>0</v>
      </c>
      <c r="N990" s="340">
        <v>0</v>
      </c>
      <c r="O990" s="340">
        <v>0</v>
      </c>
      <c r="P990" s="144">
        <v>0</v>
      </c>
      <c r="Q990" s="341">
        <v>0</v>
      </c>
      <c r="R990" s="342">
        <v>0</v>
      </c>
      <c r="S990" s="340">
        <v>0</v>
      </c>
      <c r="T990" s="340">
        <v>0</v>
      </c>
      <c r="U990" s="340">
        <v>0</v>
      </c>
      <c r="V990" s="340">
        <v>0</v>
      </c>
      <c r="W990" s="340">
        <v>0</v>
      </c>
      <c r="X990" s="343">
        <v>0</v>
      </c>
      <c r="Y990" s="344">
        <f t="shared" si="82"/>
        <v>0</v>
      </c>
      <c r="Z990" s="12">
        <f t="shared" si="82"/>
        <v>0</v>
      </c>
      <c r="AA990" s="12">
        <f t="shared" si="82"/>
        <v>0</v>
      </c>
      <c r="AB990" s="12">
        <f t="shared" si="82"/>
        <v>0</v>
      </c>
      <c r="AC990" s="12">
        <f t="shared" si="82"/>
        <v>0</v>
      </c>
      <c r="AD990" s="15">
        <f t="shared" si="82"/>
        <v>0</v>
      </c>
      <c r="AE990" s="12">
        <f t="shared" si="82"/>
        <v>0</v>
      </c>
      <c r="AF990" s="12">
        <f t="shared" si="85"/>
        <v>0</v>
      </c>
      <c r="AG990" s="12">
        <f t="shared" si="85"/>
        <v>0</v>
      </c>
      <c r="AH990" s="12">
        <f t="shared" si="85"/>
        <v>0</v>
      </c>
      <c r="AI990" s="12">
        <f t="shared" si="85"/>
        <v>0</v>
      </c>
      <c r="AJ990" s="12">
        <f t="shared" si="85"/>
        <v>0</v>
      </c>
      <c r="AK990" s="15">
        <f t="shared" si="83"/>
        <v>0</v>
      </c>
      <c r="AL990" s="343">
        <f t="shared" si="83"/>
        <v>0</v>
      </c>
    </row>
    <row r="991" spans="1:38" s="185" customFormat="1" ht="12.75" customHeight="1" x14ac:dyDescent="0.25">
      <c r="A991" s="348">
        <v>1878</v>
      </c>
      <c r="B991" s="338">
        <v>983</v>
      </c>
      <c r="C991" s="239" t="s">
        <v>2043</v>
      </c>
      <c r="D991" s="247">
        <v>0</v>
      </c>
      <c r="E991" s="138">
        <v>0</v>
      </c>
      <c r="F991" s="138">
        <v>0</v>
      </c>
      <c r="G991" s="138">
        <v>0</v>
      </c>
      <c r="H991" s="138">
        <v>0</v>
      </c>
      <c r="I991" s="138">
        <v>0</v>
      </c>
      <c r="J991" s="339">
        <v>0</v>
      </c>
      <c r="K991" s="339">
        <v>0</v>
      </c>
      <c r="L991" s="340">
        <v>0</v>
      </c>
      <c r="M991" s="340">
        <v>0</v>
      </c>
      <c r="N991" s="340">
        <v>0</v>
      </c>
      <c r="O991" s="340">
        <v>0</v>
      </c>
      <c r="P991" s="144">
        <v>0</v>
      </c>
      <c r="Q991" s="341">
        <v>0</v>
      </c>
      <c r="R991" s="342">
        <v>0</v>
      </c>
      <c r="S991" s="340">
        <v>0</v>
      </c>
      <c r="T991" s="340">
        <v>0</v>
      </c>
      <c r="U991" s="340">
        <v>0</v>
      </c>
      <c r="V991" s="340">
        <v>0</v>
      </c>
      <c r="W991" s="340">
        <v>0</v>
      </c>
      <c r="X991" s="343">
        <v>0</v>
      </c>
      <c r="Y991" s="344">
        <f t="shared" si="82"/>
        <v>0</v>
      </c>
      <c r="Z991" s="12">
        <f t="shared" si="82"/>
        <v>0</v>
      </c>
      <c r="AA991" s="12">
        <f t="shared" si="82"/>
        <v>0</v>
      </c>
      <c r="AB991" s="12">
        <f t="shared" si="82"/>
        <v>0</v>
      </c>
      <c r="AC991" s="12">
        <f t="shared" si="82"/>
        <v>0</v>
      </c>
      <c r="AD991" s="15">
        <f t="shared" si="82"/>
        <v>0</v>
      </c>
      <c r="AE991" s="12">
        <f t="shared" si="82"/>
        <v>0</v>
      </c>
      <c r="AF991" s="12">
        <f t="shared" si="85"/>
        <v>0</v>
      </c>
      <c r="AG991" s="12">
        <f t="shared" si="85"/>
        <v>0</v>
      </c>
      <c r="AH991" s="12">
        <f t="shared" si="85"/>
        <v>0</v>
      </c>
      <c r="AI991" s="12">
        <f t="shared" si="85"/>
        <v>0</v>
      </c>
      <c r="AJ991" s="12">
        <f t="shared" si="85"/>
        <v>0</v>
      </c>
      <c r="AK991" s="15">
        <f t="shared" si="83"/>
        <v>0</v>
      </c>
      <c r="AL991" s="343">
        <f t="shared" si="83"/>
        <v>0</v>
      </c>
    </row>
    <row r="992" spans="1:38" s="185" customFormat="1" ht="12.75" customHeight="1" x14ac:dyDescent="0.25">
      <c r="A992" s="348">
        <v>1879</v>
      </c>
      <c r="B992" s="338">
        <v>984</v>
      </c>
      <c r="C992" s="239" t="s">
        <v>2044</v>
      </c>
      <c r="D992" s="247">
        <v>0</v>
      </c>
      <c r="E992" s="138">
        <v>0</v>
      </c>
      <c r="F992" s="138">
        <v>0</v>
      </c>
      <c r="G992" s="138">
        <v>0</v>
      </c>
      <c r="H992" s="138">
        <v>0</v>
      </c>
      <c r="I992" s="138">
        <v>0</v>
      </c>
      <c r="J992" s="339">
        <v>0</v>
      </c>
      <c r="K992" s="339">
        <v>0</v>
      </c>
      <c r="L992" s="340">
        <v>0</v>
      </c>
      <c r="M992" s="340">
        <v>0</v>
      </c>
      <c r="N992" s="340">
        <v>0</v>
      </c>
      <c r="O992" s="340">
        <v>0</v>
      </c>
      <c r="P992" s="144">
        <v>0</v>
      </c>
      <c r="Q992" s="341">
        <v>0</v>
      </c>
      <c r="R992" s="342">
        <v>0</v>
      </c>
      <c r="S992" s="340">
        <v>0</v>
      </c>
      <c r="T992" s="340">
        <v>0</v>
      </c>
      <c r="U992" s="340">
        <v>0</v>
      </c>
      <c r="V992" s="340">
        <v>0</v>
      </c>
      <c r="W992" s="340">
        <v>0</v>
      </c>
      <c r="X992" s="343">
        <v>0</v>
      </c>
      <c r="Y992" s="344">
        <f t="shared" si="82"/>
        <v>0</v>
      </c>
      <c r="Z992" s="12">
        <f t="shared" si="82"/>
        <v>0</v>
      </c>
      <c r="AA992" s="12">
        <f t="shared" si="82"/>
        <v>0</v>
      </c>
      <c r="AB992" s="12">
        <f t="shared" si="82"/>
        <v>0</v>
      </c>
      <c r="AC992" s="12">
        <f t="shared" si="82"/>
        <v>0</v>
      </c>
      <c r="AD992" s="15">
        <f t="shared" si="82"/>
        <v>0</v>
      </c>
      <c r="AE992" s="12">
        <f t="shared" si="82"/>
        <v>0</v>
      </c>
      <c r="AF992" s="12">
        <f t="shared" si="85"/>
        <v>0</v>
      </c>
      <c r="AG992" s="12">
        <f t="shared" si="85"/>
        <v>0</v>
      </c>
      <c r="AH992" s="12">
        <f t="shared" si="85"/>
        <v>0</v>
      </c>
      <c r="AI992" s="12">
        <f t="shared" si="85"/>
        <v>0</v>
      </c>
      <c r="AJ992" s="12">
        <f t="shared" si="85"/>
        <v>0</v>
      </c>
      <c r="AK992" s="15">
        <f t="shared" si="83"/>
        <v>0</v>
      </c>
      <c r="AL992" s="343">
        <f t="shared" si="83"/>
        <v>0</v>
      </c>
    </row>
    <row r="993" spans="1:38" s="185" customFormat="1" ht="12.75" customHeight="1" x14ac:dyDescent="0.25">
      <c r="A993" s="348">
        <v>1880</v>
      </c>
      <c r="B993" s="338">
        <v>985</v>
      </c>
      <c r="C993" s="239" t="s">
        <v>2045</v>
      </c>
      <c r="D993" s="247">
        <v>0</v>
      </c>
      <c r="E993" s="138">
        <v>0</v>
      </c>
      <c r="F993" s="138">
        <v>0</v>
      </c>
      <c r="G993" s="138">
        <v>0</v>
      </c>
      <c r="H993" s="138">
        <v>0</v>
      </c>
      <c r="I993" s="138">
        <v>0</v>
      </c>
      <c r="J993" s="339">
        <v>0</v>
      </c>
      <c r="K993" s="339">
        <v>0</v>
      </c>
      <c r="L993" s="340">
        <v>0</v>
      </c>
      <c r="M993" s="340">
        <v>0</v>
      </c>
      <c r="N993" s="340">
        <v>0</v>
      </c>
      <c r="O993" s="340">
        <v>0</v>
      </c>
      <c r="P993" s="144">
        <v>0</v>
      </c>
      <c r="Q993" s="341">
        <v>0</v>
      </c>
      <c r="R993" s="342">
        <v>0</v>
      </c>
      <c r="S993" s="340">
        <v>0</v>
      </c>
      <c r="T993" s="340">
        <v>0</v>
      </c>
      <c r="U993" s="340">
        <v>0</v>
      </c>
      <c r="V993" s="340">
        <v>0</v>
      </c>
      <c r="W993" s="340">
        <v>0</v>
      </c>
      <c r="X993" s="343">
        <v>0</v>
      </c>
      <c r="Y993" s="344">
        <f t="shared" si="82"/>
        <v>0</v>
      </c>
      <c r="Z993" s="12">
        <f t="shared" si="82"/>
        <v>0</v>
      </c>
      <c r="AA993" s="12">
        <f t="shared" si="82"/>
        <v>0</v>
      </c>
      <c r="AB993" s="12">
        <f t="shared" si="82"/>
        <v>0</v>
      </c>
      <c r="AC993" s="12">
        <f t="shared" si="82"/>
        <v>0</v>
      </c>
      <c r="AD993" s="15">
        <f t="shared" si="82"/>
        <v>0</v>
      </c>
      <c r="AE993" s="12">
        <f t="shared" ref="AE993:AE1027" si="86">X993-Q993</f>
        <v>0</v>
      </c>
      <c r="AF993" s="12">
        <f t="shared" si="85"/>
        <v>0</v>
      </c>
      <c r="AG993" s="12">
        <f t="shared" si="85"/>
        <v>0</v>
      </c>
      <c r="AH993" s="12">
        <f t="shared" si="85"/>
        <v>0</v>
      </c>
      <c r="AI993" s="12">
        <f t="shared" si="85"/>
        <v>0</v>
      </c>
      <c r="AJ993" s="12">
        <f t="shared" si="85"/>
        <v>0</v>
      </c>
      <c r="AK993" s="15">
        <f t="shared" si="83"/>
        <v>0</v>
      </c>
      <c r="AL993" s="343">
        <f t="shared" si="83"/>
        <v>0</v>
      </c>
    </row>
    <row r="994" spans="1:38" s="185" customFormat="1" ht="12.75" customHeight="1" x14ac:dyDescent="0.25">
      <c r="A994" s="348">
        <v>1881</v>
      </c>
      <c r="B994" s="338">
        <v>986</v>
      </c>
      <c r="C994" s="239" t="s">
        <v>2046</v>
      </c>
      <c r="D994" s="247">
        <v>0</v>
      </c>
      <c r="E994" s="138">
        <v>0</v>
      </c>
      <c r="F994" s="138">
        <v>0</v>
      </c>
      <c r="G994" s="138">
        <v>0</v>
      </c>
      <c r="H994" s="138">
        <v>0</v>
      </c>
      <c r="I994" s="138">
        <v>0</v>
      </c>
      <c r="J994" s="339">
        <v>0</v>
      </c>
      <c r="K994" s="339">
        <v>0</v>
      </c>
      <c r="L994" s="340">
        <v>0</v>
      </c>
      <c r="M994" s="340">
        <v>0</v>
      </c>
      <c r="N994" s="340">
        <v>0</v>
      </c>
      <c r="O994" s="340">
        <v>0</v>
      </c>
      <c r="P994" s="144">
        <v>0</v>
      </c>
      <c r="Q994" s="341">
        <v>0</v>
      </c>
      <c r="R994" s="342">
        <v>0</v>
      </c>
      <c r="S994" s="340">
        <v>0</v>
      </c>
      <c r="T994" s="340">
        <v>0</v>
      </c>
      <c r="U994" s="340">
        <v>0</v>
      </c>
      <c r="V994" s="340">
        <v>0</v>
      </c>
      <c r="W994" s="340">
        <v>0</v>
      </c>
      <c r="X994" s="343">
        <v>0</v>
      </c>
      <c r="Y994" s="344">
        <f t="shared" ref="Y994:AE1057" si="87">R994-K994</f>
        <v>0</v>
      </c>
      <c r="Z994" s="12">
        <f t="shared" si="87"/>
        <v>0</v>
      </c>
      <c r="AA994" s="12">
        <f t="shared" si="87"/>
        <v>0</v>
      </c>
      <c r="AB994" s="12">
        <f t="shared" si="87"/>
        <v>0</v>
      </c>
      <c r="AC994" s="12">
        <f t="shared" si="87"/>
        <v>0</v>
      </c>
      <c r="AD994" s="15">
        <f t="shared" si="87"/>
        <v>0</v>
      </c>
      <c r="AE994" s="12">
        <f t="shared" si="86"/>
        <v>0</v>
      </c>
      <c r="AF994" s="12">
        <f t="shared" si="85"/>
        <v>0</v>
      </c>
      <c r="AG994" s="12">
        <f t="shared" si="85"/>
        <v>0</v>
      </c>
      <c r="AH994" s="12">
        <f t="shared" si="85"/>
        <v>0</v>
      </c>
      <c r="AI994" s="12">
        <f t="shared" si="85"/>
        <v>0</v>
      </c>
      <c r="AJ994" s="12">
        <f t="shared" si="85"/>
        <v>0</v>
      </c>
      <c r="AK994" s="15">
        <f t="shared" si="83"/>
        <v>0</v>
      </c>
      <c r="AL994" s="343">
        <f t="shared" si="83"/>
        <v>0</v>
      </c>
    </row>
    <row r="995" spans="1:38" s="185" customFormat="1" ht="12.75" customHeight="1" x14ac:dyDescent="0.25">
      <c r="A995" s="348">
        <v>1882</v>
      </c>
      <c r="B995" s="338">
        <v>987</v>
      </c>
      <c r="C995" s="239" t="s">
        <v>2047</v>
      </c>
      <c r="D995" s="247">
        <v>0</v>
      </c>
      <c r="E995" s="138">
        <v>0</v>
      </c>
      <c r="F995" s="138">
        <v>0</v>
      </c>
      <c r="G995" s="138">
        <v>0</v>
      </c>
      <c r="H995" s="138">
        <v>0</v>
      </c>
      <c r="I995" s="138">
        <v>0</v>
      </c>
      <c r="J995" s="339">
        <v>0</v>
      </c>
      <c r="K995" s="339">
        <v>0</v>
      </c>
      <c r="L995" s="340">
        <v>0</v>
      </c>
      <c r="M995" s="340">
        <v>0</v>
      </c>
      <c r="N995" s="340">
        <v>0</v>
      </c>
      <c r="O995" s="340">
        <v>0</v>
      </c>
      <c r="P995" s="144">
        <v>0</v>
      </c>
      <c r="Q995" s="341">
        <v>0</v>
      </c>
      <c r="R995" s="342">
        <v>0</v>
      </c>
      <c r="S995" s="340">
        <v>0</v>
      </c>
      <c r="T995" s="340">
        <v>0</v>
      </c>
      <c r="U995" s="340">
        <v>0</v>
      </c>
      <c r="V995" s="340">
        <v>0</v>
      </c>
      <c r="W995" s="340">
        <v>0</v>
      </c>
      <c r="X995" s="343">
        <v>0</v>
      </c>
      <c r="Y995" s="344">
        <f t="shared" si="87"/>
        <v>0</v>
      </c>
      <c r="Z995" s="12">
        <f t="shared" si="87"/>
        <v>0</v>
      </c>
      <c r="AA995" s="12">
        <f t="shared" si="87"/>
        <v>0</v>
      </c>
      <c r="AB995" s="12">
        <f t="shared" si="87"/>
        <v>0</v>
      </c>
      <c r="AC995" s="12">
        <f t="shared" si="87"/>
        <v>0</v>
      </c>
      <c r="AD995" s="15">
        <f t="shared" si="87"/>
        <v>0</v>
      </c>
      <c r="AE995" s="12">
        <f t="shared" si="86"/>
        <v>0</v>
      </c>
      <c r="AF995" s="12">
        <f t="shared" si="85"/>
        <v>0</v>
      </c>
      <c r="AG995" s="12">
        <f t="shared" si="85"/>
        <v>0</v>
      </c>
      <c r="AH995" s="12">
        <f t="shared" si="85"/>
        <v>0</v>
      </c>
      <c r="AI995" s="12">
        <f t="shared" si="85"/>
        <v>0</v>
      </c>
      <c r="AJ995" s="12">
        <f t="shared" si="85"/>
        <v>0</v>
      </c>
      <c r="AK995" s="15">
        <f t="shared" si="83"/>
        <v>0</v>
      </c>
      <c r="AL995" s="343">
        <f t="shared" si="83"/>
        <v>0</v>
      </c>
    </row>
    <row r="996" spans="1:38" s="185" customFormat="1" ht="12.75" customHeight="1" x14ac:dyDescent="0.25">
      <c r="A996" s="348">
        <v>1883</v>
      </c>
      <c r="B996" s="338">
        <v>988</v>
      </c>
      <c r="C996" s="239" t="s">
        <v>2048</v>
      </c>
      <c r="D996" s="247">
        <v>0</v>
      </c>
      <c r="E996" s="138">
        <v>0</v>
      </c>
      <c r="F996" s="138">
        <v>0</v>
      </c>
      <c r="G996" s="138">
        <v>0</v>
      </c>
      <c r="H996" s="138">
        <v>0</v>
      </c>
      <c r="I996" s="138">
        <v>0</v>
      </c>
      <c r="J996" s="339">
        <v>0</v>
      </c>
      <c r="K996" s="339">
        <v>0</v>
      </c>
      <c r="L996" s="340">
        <v>0</v>
      </c>
      <c r="M996" s="340">
        <v>0</v>
      </c>
      <c r="N996" s="340">
        <v>0</v>
      </c>
      <c r="O996" s="340">
        <v>0</v>
      </c>
      <c r="P996" s="144">
        <v>0</v>
      </c>
      <c r="Q996" s="341">
        <v>0</v>
      </c>
      <c r="R996" s="342">
        <v>0</v>
      </c>
      <c r="S996" s="340">
        <v>0</v>
      </c>
      <c r="T996" s="340">
        <v>0</v>
      </c>
      <c r="U996" s="340">
        <v>0</v>
      </c>
      <c r="V996" s="340">
        <v>0</v>
      </c>
      <c r="W996" s="340">
        <v>0</v>
      </c>
      <c r="X996" s="343">
        <v>0</v>
      </c>
      <c r="Y996" s="344">
        <f t="shared" si="87"/>
        <v>0</v>
      </c>
      <c r="Z996" s="12">
        <f t="shared" si="87"/>
        <v>0</v>
      </c>
      <c r="AA996" s="12">
        <f t="shared" si="87"/>
        <v>0</v>
      </c>
      <c r="AB996" s="12">
        <f t="shared" si="87"/>
        <v>0</v>
      </c>
      <c r="AC996" s="12">
        <f t="shared" si="87"/>
        <v>0</v>
      </c>
      <c r="AD996" s="15">
        <f t="shared" si="87"/>
        <v>0</v>
      </c>
      <c r="AE996" s="12">
        <f t="shared" si="86"/>
        <v>0</v>
      </c>
      <c r="AF996" s="12">
        <f t="shared" si="85"/>
        <v>0</v>
      </c>
      <c r="AG996" s="12">
        <f t="shared" si="85"/>
        <v>0</v>
      </c>
      <c r="AH996" s="12">
        <f t="shared" si="85"/>
        <v>0</v>
      </c>
      <c r="AI996" s="12">
        <f t="shared" si="85"/>
        <v>0</v>
      </c>
      <c r="AJ996" s="12">
        <f t="shared" si="85"/>
        <v>0</v>
      </c>
      <c r="AK996" s="15">
        <f t="shared" si="83"/>
        <v>0</v>
      </c>
      <c r="AL996" s="343">
        <f t="shared" si="83"/>
        <v>0</v>
      </c>
    </row>
    <row r="997" spans="1:38" s="185" customFormat="1" ht="12.75" customHeight="1" x14ac:dyDescent="0.25">
      <c r="A997" s="348">
        <v>1884</v>
      </c>
      <c r="B997" s="338">
        <v>989</v>
      </c>
      <c r="C997" s="239" t="s">
        <v>2049</v>
      </c>
      <c r="D997" s="247">
        <v>0</v>
      </c>
      <c r="E997" s="138">
        <v>0</v>
      </c>
      <c r="F997" s="138">
        <v>0</v>
      </c>
      <c r="G997" s="138">
        <v>0</v>
      </c>
      <c r="H997" s="138">
        <v>0</v>
      </c>
      <c r="I997" s="138">
        <v>0</v>
      </c>
      <c r="J997" s="339">
        <v>0</v>
      </c>
      <c r="K997" s="339">
        <v>0</v>
      </c>
      <c r="L997" s="340">
        <v>0</v>
      </c>
      <c r="M997" s="340">
        <v>0</v>
      </c>
      <c r="N997" s="340">
        <v>0</v>
      </c>
      <c r="O997" s="340">
        <v>0</v>
      </c>
      <c r="P997" s="144">
        <v>0</v>
      </c>
      <c r="Q997" s="341">
        <v>0</v>
      </c>
      <c r="R997" s="342">
        <v>0</v>
      </c>
      <c r="S997" s="340">
        <v>0</v>
      </c>
      <c r="T997" s="340">
        <v>0</v>
      </c>
      <c r="U997" s="340">
        <v>0</v>
      </c>
      <c r="V997" s="340">
        <v>0</v>
      </c>
      <c r="W997" s="340">
        <v>0</v>
      </c>
      <c r="X997" s="343">
        <v>0</v>
      </c>
      <c r="Y997" s="344">
        <f t="shared" si="87"/>
        <v>0</v>
      </c>
      <c r="Z997" s="12">
        <f t="shared" si="87"/>
        <v>0</v>
      </c>
      <c r="AA997" s="12">
        <f t="shared" si="87"/>
        <v>0</v>
      </c>
      <c r="AB997" s="12">
        <f t="shared" si="87"/>
        <v>0</v>
      </c>
      <c r="AC997" s="12">
        <f t="shared" si="87"/>
        <v>0</v>
      </c>
      <c r="AD997" s="15">
        <f t="shared" si="87"/>
        <v>0</v>
      </c>
      <c r="AE997" s="12">
        <f t="shared" si="86"/>
        <v>0</v>
      </c>
      <c r="AF997" s="12">
        <f t="shared" si="85"/>
        <v>0</v>
      </c>
      <c r="AG997" s="12">
        <f t="shared" si="85"/>
        <v>0</v>
      </c>
      <c r="AH997" s="12">
        <f t="shared" si="85"/>
        <v>0</v>
      </c>
      <c r="AI997" s="12">
        <f t="shared" si="85"/>
        <v>0</v>
      </c>
      <c r="AJ997" s="12">
        <f t="shared" si="85"/>
        <v>0</v>
      </c>
      <c r="AK997" s="15">
        <f t="shared" si="83"/>
        <v>0</v>
      </c>
      <c r="AL997" s="343">
        <f t="shared" si="83"/>
        <v>0</v>
      </c>
    </row>
    <row r="998" spans="1:38" s="185" customFormat="1" ht="12.75" customHeight="1" x14ac:dyDescent="0.25">
      <c r="A998" s="348">
        <v>1885</v>
      </c>
      <c r="B998" s="338">
        <v>990</v>
      </c>
      <c r="C998" s="239" t="s">
        <v>1711</v>
      </c>
      <c r="D998" s="247">
        <v>0</v>
      </c>
      <c r="E998" s="138">
        <v>0</v>
      </c>
      <c r="F998" s="138">
        <v>0</v>
      </c>
      <c r="G998" s="138">
        <v>0</v>
      </c>
      <c r="H998" s="138">
        <v>0</v>
      </c>
      <c r="I998" s="138">
        <v>0</v>
      </c>
      <c r="J998" s="339">
        <v>0</v>
      </c>
      <c r="K998" s="339">
        <v>0</v>
      </c>
      <c r="L998" s="340">
        <v>0</v>
      </c>
      <c r="M998" s="340">
        <v>0</v>
      </c>
      <c r="N998" s="340">
        <v>0</v>
      </c>
      <c r="O998" s="340">
        <v>0</v>
      </c>
      <c r="P998" s="144">
        <v>0</v>
      </c>
      <c r="Q998" s="341">
        <v>0</v>
      </c>
      <c r="R998" s="342">
        <v>0</v>
      </c>
      <c r="S998" s="340">
        <v>0</v>
      </c>
      <c r="T998" s="340">
        <v>0</v>
      </c>
      <c r="U998" s="340">
        <v>0</v>
      </c>
      <c r="V998" s="340">
        <v>0</v>
      </c>
      <c r="W998" s="340">
        <v>0</v>
      </c>
      <c r="X998" s="343">
        <v>0</v>
      </c>
      <c r="Y998" s="344">
        <f t="shared" si="87"/>
        <v>0</v>
      </c>
      <c r="Z998" s="12">
        <f t="shared" si="87"/>
        <v>0</v>
      </c>
      <c r="AA998" s="12">
        <f t="shared" si="87"/>
        <v>0</v>
      </c>
      <c r="AB998" s="12">
        <f t="shared" si="87"/>
        <v>0</v>
      </c>
      <c r="AC998" s="12">
        <f t="shared" si="87"/>
        <v>0</v>
      </c>
      <c r="AD998" s="15">
        <f t="shared" si="87"/>
        <v>0</v>
      </c>
      <c r="AE998" s="12">
        <f t="shared" si="86"/>
        <v>0</v>
      </c>
      <c r="AF998" s="12">
        <f t="shared" si="85"/>
        <v>0</v>
      </c>
      <c r="AG998" s="12">
        <f t="shared" si="85"/>
        <v>0</v>
      </c>
      <c r="AH998" s="12">
        <f t="shared" si="85"/>
        <v>0</v>
      </c>
      <c r="AI998" s="12">
        <f t="shared" si="85"/>
        <v>0</v>
      </c>
      <c r="AJ998" s="12">
        <f t="shared" si="85"/>
        <v>0</v>
      </c>
      <c r="AK998" s="15">
        <f t="shared" si="83"/>
        <v>0</v>
      </c>
      <c r="AL998" s="343">
        <f t="shared" si="83"/>
        <v>0</v>
      </c>
    </row>
    <row r="999" spans="1:38" s="185" customFormat="1" ht="12.75" customHeight="1" x14ac:dyDescent="0.25">
      <c r="A999" s="348">
        <v>1886</v>
      </c>
      <c r="B999" s="338">
        <v>991</v>
      </c>
      <c r="C999" s="239" t="s">
        <v>2050</v>
      </c>
      <c r="D999" s="247">
        <v>0</v>
      </c>
      <c r="E999" s="138">
        <v>0</v>
      </c>
      <c r="F999" s="138">
        <v>0</v>
      </c>
      <c r="G999" s="138">
        <v>0</v>
      </c>
      <c r="H999" s="138">
        <v>0</v>
      </c>
      <c r="I999" s="138">
        <v>0</v>
      </c>
      <c r="J999" s="339">
        <v>0</v>
      </c>
      <c r="K999" s="339">
        <v>0</v>
      </c>
      <c r="L999" s="340">
        <v>0</v>
      </c>
      <c r="M999" s="340">
        <v>0</v>
      </c>
      <c r="N999" s="340">
        <v>0</v>
      </c>
      <c r="O999" s="340">
        <v>0</v>
      </c>
      <c r="P999" s="144">
        <v>0</v>
      </c>
      <c r="Q999" s="341">
        <v>0</v>
      </c>
      <c r="R999" s="342">
        <v>0</v>
      </c>
      <c r="S999" s="340">
        <v>0</v>
      </c>
      <c r="T999" s="340">
        <v>0</v>
      </c>
      <c r="U999" s="340">
        <v>0</v>
      </c>
      <c r="V999" s="340">
        <v>0</v>
      </c>
      <c r="W999" s="340">
        <v>0</v>
      </c>
      <c r="X999" s="343">
        <v>0</v>
      </c>
      <c r="Y999" s="344">
        <f t="shared" si="87"/>
        <v>0</v>
      </c>
      <c r="Z999" s="12">
        <f t="shared" si="87"/>
        <v>0</v>
      </c>
      <c r="AA999" s="12">
        <f t="shared" si="87"/>
        <v>0</v>
      </c>
      <c r="AB999" s="12">
        <f t="shared" si="87"/>
        <v>0</v>
      </c>
      <c r="AC999" s="12">
        <f t="shared" si="87"/>
        <v>0</v>
      </c>
      <c r="AD999" s="15">
        <f t="shared" si="87"/>
        <v>0</v>
      </c>
      <c r="AE999" s="12">
        <f t="shared" si="86"/>
        <v>0</v>
      </c>
      <c r="AF999" s="12">
        <f t="shared" si="85"/>
        <v>0</v>
      </c>
      <c r="AG999" s="12">
        <f t="shared" si="85"/>
        <v>0</v>
      </c>
      <c r="AH999" s="12">
        <f t="shared" si="85"/>
        <v>0</v>
      </c>
      <c r="AI999" s="12">
        <f t="shared" si="85"/>
        <v>0</v>
      </c>
      <c r="AJ999" s="12">
        <f t="shared" si="85"/>
        <v>0</v>
      </c>
      <c r="AK999" s="15">
        <f t="shared" si="83"/>
        <v>0</v>
      </c>
      <c r="AL999" s="343">
        <f t="shared" si="83"/>
        <v>0</v>
      </c>
    </row>
    <row r="1000" spans="1:38" s="185" customFormat="1" ht="12.75" customHeight="1" x14ac:dyDescent="0.25">
      <c r="A1000" s="348">
        <v>1887</v>
      </c>
      <c r="B1000" s="338">
        <v>992</v>
      </c>
      <c r="C1000" s="239" t="s">
        <v>2051</v>
      </c>
      <c r="D1000" s="247">
        <v>0</v>
      </c>
      <c r="E1000" s="138">
        <v>0</v>
      </c>
      <c r="F1000" s="138">
        <v>0</v>
      </c>
      <c r="G1000" s="138">
        <v>0</v>
      </c>
      <c r="H1000" s="138">
        <v>0</v>
      </c>
      <c r="I1000" s="138">
        <v>0</v>
      </c>
      <c r="J1000" s="339">
        <v>0</v>
      </c>
      <c r="K1000" s="339">
        <v>0</v>
      </c>
      <c r="L1000" s="340">
        <v>0</v>
      </c>
      <c r="M1000" s="340">
        <v>0</v>
      </c>
      <c r="N1000" s="340">
        <v>0</v>
      </c>
      <c r="O1000" s="340">
        <v>0</v>
      </c>
      <c r="P1000" s="144">
        <v>0</v>
      </c>
      <c r="Q1000" s="341">
        <v>0</v>
      </c>
      <c r="R1000" s="342">
        <v>0</v>
      </c>
      <c r="S1000" s="340">
        <v>0</v>
      </c>
      <c r="T1000" s="340">
        <v>0</v>
      </c>
      <c r="U1000" s="340">
        <v>0</v>
      </c>
      <c r="V1000" s="340">
        <v>0</v>
      </c>
      <c r="W1000" s="340">
        <v>0</v>
      </c>
      <c r="X1000" s="343">
        <v>0</v>
      </c>
      <c r="Y1000" s="344">
        <f t="shared" si="87"/>
        <v>0</v>
      </c>
      <c r="Z1000" s="12">
        <f t="shared" si="87"/>
        <v>0</v>
      </c>
      <c r="AA1000" s="12">
        <f t="shared" si="87"/>
        <v>0</v>
      </c>
      <c r="AB1000" s="12">
        <f t="shared" si="87"/>
        <v>0</v>
      </c>
      <c r="AC1000" s="12">
        <f t="shared" si="87"/>
        <v>0</v>
      </c>
      <c r="AD1000" s="15">
        <f t="shared" si="87"/>
        <v>0</v>
      </c>
      <c r="AE1000" s="12">
        <f t="shared" si="86"/>
        <v>0</v>
      </c>
      <c r="AF1000" s="12">
        <f t="shared" si="85"/>
        <v>0</v>
      </c>
      <c r="AG1000" s="12">
        <f t="shared" si="85"/>
        <v>0</v>
      </c>
      <c r="AH1000" s="12">
        <f t="shared" si="85"/>
        <v>0</v>
      </c>
      <c r="AI1000" s="12">
        <f t="shared" si="85"/>
        <v>0</v>
      </c>
      <c r="AJ1000" s="12">
        <f t="shared" si="85"/>
        <v>0</v>
      </c>
      <c r="AK1000" s="15">
        <f t="shared" si="83"/>
        <v>0</v>
      </c>
      <c r="AL1000" s="343">
        <f t="shared" si="83"/>
        <v>0</v>
      </c>
    </row>
    <row r="1001" spans="1:38" s="185" customFormat="1" ht="12.75" customHeight="1" x14ac:dyDescent="0.25">
      <c r="A1001" s="348">
        <v>1888</v>
      </c>
      <c r="B1001" s="338">
        <v>993</v>
      </c>
      <c r="C1001" s="239" t="s">
        <v>2052</v>
      </c>
      <c r="D1001" s="247">
        <v>0</v>
      </c>
      <c r="E1001" s="138">
        <v>0</v>
      </c>
      <c r="F1001" s="138">
        <v>0</v>
      </c>
      <c r="G1001" s="138">
        <v>0</v>
      </c>
      <c r="H1001" s="138">
        <v>0</v>
      </c>
      <c r="I1001" s="138">
        <v>0</v>
      </c>
      <c r="J1001" s="339">
        <v>0</v>
      </c>
      <c r="K1001" s="339">
        <v>0</v>
      </c>
      <c r="L1001" s="340">
        <v>0</v>
      </c>
      <c r="M1001" s="340">
        <v>0</v>
      </c>
      <c r="N1001" s="340">
        <v>0</v>
      </c>
      <c r="O1001" s="340">
        <v>0</v>
      </c>
      <c r="P1001" s="144">
        <v>0</v>
      </c>
      <c r="Q1001" s="341">
        <v>0</v>
      </c>
      <c r="R1001" s="342">
        <v>0</v>
      </c>
      <c r="S1001" s="340">
        <v>0</v>
      </c>
      <c r="T1001" s="340">
        <v>0</v>
      </c>
      <c r="U1001" s="340">
        <v>0</v>
      </c>
      <c r="V1001" s="340">
        <v>0</v>
      </c>
      <c r="W1001" s="340">
        <v>0</v>
      </c>
      <c r="X1001" s="343">
        <v>0</v>
      </c>
      <c r="Y1001" s="344">
        <f t="shared" si="87"/>
        <v>0</v>
      </c>
      <c r="Z1001" s="12">
        <f t="shared" si="87"/>
        <v>0</v>
      </c>
      <c r="AA1001" s="12">
        <f t="shared" si="87"/>
        <v>0</v>
      </c>
      <c r="AB1001" s="12">
        <f t="shared" si="87"/>
        <v>0</v>
      </c>
      <c r="AC1001" s="12">
        <f t="shared" si="87"/>
        <v>0</v>
      </c>
      <c r="AD1001" s="15">
        <f t="shared" si="87"/>
        <v>0</v>
      </c>
      <c r="AE1001" s="12">
        <f t="shared" si="86"/>
        <v>0</v>
      </c>
      <c r="AF1001" s="12">
        <f t="shared" si="85"/>
        <v>0</v>
      </c>
      <c r="AG1001" s="12">
        <f t="shared" si="85"/>
        <v>0</v>
      </c>
      <c r="AH1001" s="12">
        <f t="shared" si="85"/>
        <v>0</v>
      </c>
      <c r="AI1001" s="12">
        <f t="shared" si="85"/>
        <v>0</v>
      </c>
      <c r="AJ1001" s="12">
        <f t="shared" si="85"/>
        <v>0</v>
      </c>
      <c r="AK1001" s="15">
        <f t="shared" si="83"/>
        <v>0</v>
      </c>
      <c r="AL1001" s="343">
        <f t="shared" si="83"/>
        <v>0</v>
      </c>
    </row>
    <row r="1002" spans="1:38" s="185" customFormat="1" ht="12.75" customHeight="1" x14ac:dyDescent="0.25">
      <c r="A1002" s="348">
        <v>1890</v>
      </c>
      <c r="B1002" s="338">
        <v>994</v>
      </c>
      <c r="C1002" s="239" t="s">
        <v>2053</v>
      </c>
      <c r="D1002" s="247">
        <v>0</v>
      </c>
      <c r="E1002" s="138">
        <v>0</v>
      </c>
      <c r="F1002" s="138">
        <v>0</v>
      </c>
      <c r="G1002" s="138">
        <v>0</v>
      </c>
      <c r="H1002" s="138">
        <v>0</v>
      </c>
      <c r="I1002" s="138">
        <v>0</v>
      </c>
      <c r="J1002" s="339">
        <v>0</v>
      </c>
      <c r="K1002" s="339">
        <v>0</v>
      </c>
      <c r="L1002" s="340">
        <v>0</v>
      </c>
      <c r="M1002" s="340">
        <v>0</v>
      </c>
      <c r="N1002" s="340">
        <v>0</v>
      </c>
      <c r="O1002" s="340">
        <v>0</v>
      </c>
      <c r="P1002" s="144">
        <v>0</v>
      </c>
      <c r="Q1002" s="341">
        <v>0</v>
      </c>
      <c r="R1002" s="342">
        <v>0</v>
      </c>
      <c r="S1002" s="340">
        <v>0</v>
      </c>
      <c r="T1002" s="340">
        <v>0</v>
      </c>
      <c r="U1002" s="340">
        <v>0</v>
      </c>
      <c r="V1002" s="340">
        <v>0</v>
      </c>
      <c r="W1002" s="340">
        <v>0</v>
      </c>
      <c r="X1002" s="343">
        <v>0</v>
      </c>
      <c r="Y1002" s="344">
        <f t="shared" si="87"/>
        <v>0</v>
      </c>
      <c r="Z1002" s="12">
        <f t="shared" si="87"/>
        <v>0</v>
      </c>
      <c r="AA1002" s="12">
        <f t="shared" si="87"/>
        <v>0</v>
      </c>
      <c r="AB1002" s="12">
        <f t="shared" si="87"/>
        <v>0</v>
      </c>
      <c r="AC1002" s="12">
        <f t="shared" si="87"/>
        <v>0</v>
      </c>
      <c r="AD1002" s="15">
        <f t="shared" si="87"/>
        <v>0</v>
      </c>
      <c r="AE1002" s="12">
        <f t="shared" si="86"/>
        <v>0</v>
      </c>
      <c r="AF1002" s="12">
        <f t="shared" si="85"/>
        <v>0</v>
      </c>
      <c r="AG1002" s="12">
        <f t="shared" si="85"/>
        <v>0</v>
      </c>
      <c r="AH1002" s="12">
        <f t="shared" si="85"/>
        <v>0</v>
      </c>
      <c r="AI1002" s="12">
        <f t="shared" si="85"/>
        <v>0</v>
      </c>
      <c r="AJ1002" s="12">
        <f t="shared" si="85"/>
        <v>0</v>
      </c>
      <c r="AK1002" s="15">
        <f t="shared" si="83"/>
        <v>0</v>
      </c>
      <c r="AL1002" s="343">
        <f t="shared" si="83"/>
        <v>0</v>
      </c>
    </row>
    <row r="1003" spans="1:38" s="185" customFormat="1" ht="12.75" customHeight="1" x14ac:dyDescent="0.25">
      <c r="A1003" s="348">
        <v>1891</v>
      </c>
      <c r="B1003" s="338">
        <v>995</v>
      </c>
      <c r="C1003" s="239" t="s">
        <v>2054</v>
      </c>
      <c r="D1003" s="247">
        <v>0</v>
      </c>
      <c r="E1003" s="138">
        <v>0</v>
      </c>
      <c r="F1003" s="138">
        <v>0</v>
      </c>
      <c r="G1003" s="138">
        <v>0</v>
      </c>
      <c r="H1003" s="138">
        <v>0</v>
      </c>
      <c r="I1003" s="138">
        <v>0</v>
      </c>
      <c r="J1003" s="339">
        <v>0</v>
      </c>
      <c r="K1003" s="339">
        <v>0</v>
      </c>
      <c r="L1003" s="340">
        <v>0</v>
      </c>
      <c r="M1003" s="340">
        <v>0</v>
      </c>
      <c r="N1003" s="340">
        <v>0</v>
      </c>
      <c r="O1003" s="340">
        <v>0</v>
      </c>
      <c r="P1003" s="144">
        <v>0</v>
      </c>
      <c r="Q1003" s="341">
        <v>0</v>
      </c>
      <c r="R1003" s="342">
        <v>0</v>
      </c>
      <c r="S1003" s="340">
        <v>0</v>
      </c>
      <c r="T1003" s="340">
        <v>0</v>
      </c>
      <c r="U1003" s="340">
        <v>0</v>
      </c>
      <c r="V1003" s="340">
        <v>0</v>
      </c>
      <c r="W1003" s="340">
        <v>0</v>
      </c>
      <c r="X1003" s="343">
        <v>0</v>
      </c>
      <c r="Y1003" s="344">
        <f t="shared" si="87"/>
        <v>0</v>
      </c>
      <c r="Z1003" s="12">
        <f t="shared" si="87"/>
        <v>0</v>
      </c>
      <c r="AA1003" s="12">
        <f t="shared" si="87"/>
        <v>0</v>
      </c>
      <c r="AB1003" s="12">
        <f t="shared" si="87"/>
        <v>0</v>
      </c>
      <c r="AC1003" s="12">
        <f t="shared" si="87"/>
        <v>0</v>
      </c>
      <c r="AD1003" s="15">
        <f t="shared" si="87"/>
        <v>0</v>
      </c>
      <c r="AE1003" s="12">
        <f t="shared" si="86"/>
        <v>0</v>
      </c>
      <c r="AF1003" s="12">
        <f t="shared" si="85"/>
        <v>0</v>
      </c>
      <c r="AG1003" s="12">
        <f t="shared" si="85"/>
        <v>0</v>
      </c>
      <c r="AH1003" s="12">
        <f t="shared" si="85"/>
        <v>0</v>
      </c>
      <c r="AI1003" s="12">
        <f t="shared" si="85"/>
        <v>0</v>
      </c>
      <c r="AJ1003" s="12">
        <f t="shared" si="85"/>
        <v>0</v>
      </c>
      <c r="AK1003" s="15">
        <f t="shared" si="83"/>
        <v>0</v>
      </c>
      <c r="AL1003" s="343">
        <f t="shared" si="83"/>
        <v>0</v>
      </c>
    </row>
    <row r="1004" spans="1:38" s="185" customFormat="1" ht="12.75" customHeight="1" x14ac:dyDescent="0.25">
      <c r="A1004" s="348">
        <v>1892</v>
      </c>
      <c r="B1004" s="338">
        <v>996</v>
      </c>
      <c r="C1004" s="239" t="s">
        <v>2055</v>
      </c>
      <c r="D1004" s="247">
        <v>0</v>
      </c>
      <c r="E1004" s="138">
        <v>0</v>
      </c>
      <c r="F1004" s="138">
        <v>0</v>
      </c>
      <c r="G1004" s="138">
        <v>0</v>
      </c>
      <c r="H1004" s="138">
        <v>0</v>
      </c>
      <c r="I1004" s="138">
        <v>0</v>
      </c>
      <c r="J1004" s="339">
        <v>0</v>
      </c>
      <c r="K1004" s="339">
        <v>0</v>
      </c>
      <c r="L1004" s="340">
        <v>0</v>
      </c>
      <c r="M1004" s="340">
        <v>0</v>
      </c>
      <c r="N1004" s="340">
        <v>0</v>
      </c>
      <c r="O1004" s="340">
        <v>0</v>
      </c>
      <c r="P1004" s="144">
        <v>0</v>
      </c>
      <c r="Q1004" s="341">
        <v>0</v>
      </c>
      <c r="R1004" s="342">
        <v>0</v>
      </c>
      <c r="S1004" s="340">
        <v>0</v>
      </c>
      <c r="T1004" s="340">
        <v>0</v>
      </c>
      <c r="U1004" s="340">
        <v>0</v>
      </c>
      <c r="V1004" s="340">
        <v>0</v>
      </c>
      <c r="W1004" s="340">
        <v>0</v>
      </c>
      <c r="X1004" s="343">
        <v>0</v>
      </c>
      <c r="Y1004" s="344">
        <f t="shared" si="87"/>
        <v>0</v>
      </c>
      <c r="Z1004" s="12">
        <f t="shared" si="87"/>
        <v>0</v>
      </c>
      <c r="AA1004" s="12">
        <f t="shared" si="87"/>
        <v>0</v>
      </c>
      <c r="AB1004" s="12">
        <f t="shared" si="87"/>
        <v>0</v>
      </c>
      <c r="AC1004" s="12">
        <f t="shared" si="87"/>
        <v>0</v>
      </c>
      <c r="AD1004" s="15">
        <f t="shared" si="87"/>
        <v>0</v>
      </c>
      <c r="AE1004" s="12">
        <f t="shared" si="86"/>
        <v>0</v>
      </c>
      <c r="AF1004" s="12">
        <f t="shared" si="85"/>
        <v>0</v>
      </c>
      <c r="AG1004" s="12">
        <f t="shared" si="85"/>
        <v>0</v>
      </c>
      <c r="AH1004" s="12">
        <f t="shared" si="85"/>
        <v>0</v>
      </c>
      <c r="AI1004" s="12">
        <f t="shared" si="85"/>
        <v>0</v>
      </c>
      <c r="AJ1004" s="12">
        <f t="shared" si="85"/>
        <v>0</v>
      </c>
      <c r="AK1004" s="15">
        <f t="shared" si="83"/>
        <v>0</v>
      </c>
      <c r="AL1004" s="343">
        <f t="shared" si="83"/>
        <v>0</v>
      </c>
    </row>
    <row r="1005" spans="1:38" s="185" customFormat="1" ht="12.75" customHeight="1" x14ac:dyDescent="0.25">
      <c r="A1005" s="348">
        <v>1893</v>
      </c>
      <c r="B1005" s="338">
        <v>997</v>
      </c>
      <c r="C1005" s="239" t="s">
        <v>2056</v>
      </c>
      <c r="D1005" s="247">
        <v>0</v>
      </c>
      <c r="E1005" s="138">
        <v>0</v>
      </c>
      <c r="F1005" s="138">
        <v>0</v>
      </c>
      <c r="G1005" s="138">
        <v>0</v>
      </c>
      <c r="H1005" s="138">
        <v>0</v>
      </c>
      <c r="I1005" s="138">
        <v>0</v>
      </c>
      <c r="J1005" s="339">
        <v>0</v>
      </c>
      <c r="K1005" s="339">
        <v>0</v>
      </c>
      <c r="L1005" s="340">
        <v>0</v>
      </c>
      <c r="M1005" s="340">
        <v>0</v>
      </c>
      <c r="N1005" s="340">
        <v>0</v>
      </c>
      <c r="O1005" s="340">
        <v>0</v>
      </c>
      <c r="P1005" s="144">
        <v>0</v>
      </c>
      <c r="Q1005" s="341">
        <v>0</v>
      </c>
      <c r="R1005" s="342">
        <v>0</v>
      </c>
      <c r="S1005" s="340">
        <v>0</v>
      </c>
      <c r="T1005" s="340">
        <v>0</v>
      </c>
      <c r="U1005" s="340">
        <v>0</v>
      </c>
      <c r="V1005" s="340">
        <v>0</v>
      </c>
      <c r="W1005" s="340">
        <v>0</v>
      </c>
      <c r="X1005" s="343">
        <v>0</v>
      </c>
      <c r="Y1005" s="344">
        <f t="shared" si="87"/>
        <v>0</v>
      </c>
      <c r="Z1005" s="12">
        <f t="shared" si="87"/>
        <v>0</v>
      </c>
      <c r="AA1005" s="12">
        <f t="shared" si="87"/>
        <v>0</v>
      </c>
      <c r="AB1005" s="12">
        <f t="shared" si="87"/>
        <v>0</v>
      </c>
      <c r="AC1005" s="12">
        <f t="shared" si="87"/>
        <v>0</v>
      </c>
      <c r="AD1005" s="15">
        <f t="shared" si="87"/>
        <v>0</v>
      </c>
      <c r="AE1005" s="12">
        <f t="shared" si="86"/>
        <v>0</v>
      </c>
      <c r="AF1005" s="12">
        <f t="shared" si="85"/>
        <v>0</v>
      </c>
      <c r="AG1005" s="12">
        <f t="shared" si="85"/>
        <v>0</v>
      </c>
      <c r="AH1005" s="12">
        <f t="shared" si="85"/>
        <v>0</v>
      </c>
      <c r="AI1005" s="12">
        <f t="shared" si="85"/>
        <v>0</v>
      </c>
      <c r="AJ1005" s="12">
        <f t="shared" si="85"/>
        <v>0</v>
      </c>
      <c r="AK1005" s="15">
        <f t="shared" si="83"/>
        <v>0</v>
      </c>
      <c r="AL1005" s="343">
        <f t="shared" si="83"/>
        <v>0</v>
      </c>
    </row>
    <row r="1006" spans="1:38" s="185" customFormat="1" ht="12.75" customHeight="1" x14ac:dyDescent="0.25">
      <c r="A1006" s="348">
        <v>1894</v>
      </c>
      <c r="B1006" s="338">
        <v>998</v>
      </c>
      <c r="C1006" s="239" t="s">
        <v>2057</v>
      </c>
      <c r="D1006" s="247">
        <v>0</v>
      </c>
      <c r="E1006" s="138">
        <v>0</v>
      </c>
      <c r="F1006" s="138">
        <v>0</v>
      </c>
      <c r="G1006" s="138">
        <v>0</v>
      </c>
      <c r="H1006" s="138">
        <v>0</v>
      </c>
      <c r="I1006" s="138">
        <v>0</v>
      </c>
      <c r="J1006" s="339">
        <v>0</v>
      </c>
      <c r="K1006" s="339">
        <v>0</v>
      </c>
      <c r="L1006" s="340">
        <v>0</v>
      </c>
      <c r="M1006" s="340">
        <v>0</v>
      </c>
      <c r="N1006" s="340">
        <v>0</v>
      </c>
      <c r="O1006" s="340">
        <v>0</v>
      </c>
      <c r="P1006" s="144">
        <v>0</v>
      </c>
      <c r="Q1006" s="341">
        <v>0</v>
      </c>
      <c r="R1006" s="342">
        <v>0</v>
      </c>
      <c r="S1006" s="340">
        <v>0</v>
      </c>
      <c r="T1006" s="340">
        <v>0</v>
      </c>
      <c r="U1006" s="340">
        <v>0</v>
      </c>
      <c r="V1006" s="340">
        <v>0</v>
      </c>
      <c r="W1006" s="340">
        <v>0</v>
      </c>
      <c r="X1006" s="343">
        <v>0</v>
      </c>
      <c r="Y1006" s="344">
        <f t="shared" si="87"/>
        <v>0</v>
      </c>
      <c r="Z1006" s="12">
        <f t="shared" si="87"/>
        <v>0</v>
      </c>
      <c r="AA1006" s="12">
        <f t="shared" si="87"/>
        <v>0</v>
      </c>
      <c r="AB1006" s="12">
        <f t="shared" si="87"/>
        <v>0</v>
      </c>
      <c r="AC1006" s="12">
        <f t="shared" si="87"/>
        <v>0</v>
      </c>
      <c r="AD1006" s="15">
        <f t="shared" si="87"/>
        <v>0</v>
      </c>
      <c r="AE1006" s="12">
        <f t="shared" si="86"/>
        <v>0</v>
      </c>
      <c r="AF1006" s="12">
        <f t="shared" si="85"/>
        <v>0</v>
      </c>
      <c r="AG1006" s="12">
        <f t="shared" si="85"/>
        <v>0</v>
      </c>
      <c r="AH1006" s="12">
        <f t="shared" si="85"/>
        <v>0</v>
      </c>
      <c r="AI1006" s="12">
        <f t="shared" si="85"/>
        <v>0</v>
      </c>
      <c r="AJ1006" s="12">
        <f t="shared" si="85"/>
        <v>0</v>
      </c>
      <c r="AK1006" s="15">
        <f t="shared" si="83"/>
        <v>0</v>
      </c>
      <c r="AL1006" s="343">
        <f t="shared" si="83"/>
        <v>0</v>
      </c>
    </row>
    <row r="1007" spans="1:38" s="185" customFormat="1" ht="12.75" customHeight="1" x14ac:dyDescent="0.25">
      <c r="A1007" s="348">
        <v>1895</v>
      </c>
      <c r="B1007" s="338">
        <v>999</v>
      </c>
      <c r="C1007" s="239" t="s">
        <v>2058</v>
      </c>
      <c r="D1007" s="247">
        <v>0</v>
      </c>
      <c r="E1007" s="138">
        <v>0</v>
      </c>
      <c r="F1007" s="138">
        <v>0</v>
      </c>
      <c r="G1007" s="138">
        <v>0</v>
      </c>
      <c r="H1007" s="138">
        <v>0</v>
      </c>
      <c r="I1007" s="138">
        <v>0</v>
      </c>
      <c r="J1007" s="339">
        <v>0</v>
      </c>
      <c r="K1007" s="339">
        <v>0</v>
      </c>
      <c r="L1007" s="340">
        <v>0</v>
      </c>
      <c r="M1007" s="340">
        <v>0</v>
      </c>
      <c r="N1007" s="340">
        <v>0</v>
      </c>
      <c r="O1007" s="340">
        <v>0</v>
      </c>
      <c r="P1007" s="144">
        <v>0</v>
      </c>
      <c r="Q1007" s="341">
        <v>0</v>
      </c>
      <c r="R1007" s="342">
        <v>0</v>
      </c>
      <c r="S1007" s="340">
        <v>0</v>
      </c>
      <c r="T1007" s="340">
        <v>0</v>
      </c>
      <c r="U1007" s="340">
        <v>0</v>
      </c>
      <c r="V1007" s="340">
        <v>0</v>
      </c>
      <c r="W1007" s="340">
        <v>0</v>
      </c>
      <c r="X1007" s="343">
        <v>0</v>
      </c>
      <c r="Y1007" s="344">
        <f t="shared" si="87"/>
        <v>0</v>
      </c>
      <c r="Z1007" s="12">
        <f t="shared" si="87"/>
        <v>0</v>
      </c>
      <c r="AA1007" s="12">
        <f t="shared" si="87"/>
        <v>0</v>
      </c>
      <c r="AB1007" s="12">
        <f t="shared" si="87"/>
        <v>0</v>
      </c>
      <c r="AC1007" s="12">
        <f t="shared" si="87"/>
        <v>0</v>
      </c>
      <c r="AD1007" s="15">
        <f t="shared" si="87"/>
        <v>0</v>
      </c>
      <c r="AE1007" s="12">
        <f t="shared" si="86"/>
        <v>0</v>
      </c>
      <c r="AF1007" s="12">
        <f t="shared" si="85"/>
        <v>0</v>
      </c>
      <c r="AG1007" s="12">
        <f t="shared" si="85"/>
        <v>0</v>
      </c>
      <c r="AH1007" s="12">
        <f t="shared" si="85"/>
        <v>0</v>
      </c>
      <c r="AI1007" s="12">
        <f t="shared" si="85"/>
        <v>0</v>
      </c>
      <c r="AJ1007" s="12">
        <f t="shared" si="85"/>
        <v>0</v>
      </c>
      <c r="AK1007" s="15">
        <f t="shared" si="83"/>
        <v>0</v>
      </c>
      <c r="AL1007" s="343">
        <f t="shared" si="83"/>
        <v>0</v>
      </c>
    </row>
    <row r="1008" spans="1:38" s="185" customFormat="1" ht="12.75" customHeight="1" x14ac:dyDescent="0.25">
      <c r="A1008" s="348">
        <v>1889</v>
      </c>
      <c r="B1008" s="338">
        <v>1000</v>
      </c>
      <c r="C1008" s="239" t="s">
        <v>2036</v>
      </c>
      <c r="D1008" s="247">
        <v>0</v>
      </c>
      <c r="E1008" s="138">
        <v>0</v>
      </c>
      <c r="F1008" s="138">
        <v>0</v>
      </c>
      <c r="G1008" s="138">
        <v>0</v>
      </c>
      <c r="H1008" s="138">
        <v>0</v>
      </c>
      <c r="I1008" s="138">
        <v>0</v>
      </c>
      <c r="J1008" s="339">
        <v>0</v>
      </c>
      <c r="K1008" s="339">
        <v>0</v>
      </c>
      <c r="L1008" s="340">
        <v>0</v>
      </c>
      <c r="M1008" s="340">
        <v>0</v>
      </c>
      <c r="N1008" s="340">
        <v>0</v>
      </c>
      <c r="O1008" s="340">
        <v>0</v>
      </c>
      <c r="P1008" s="144">
        <v>0</v>
      </c>
      <c r="Q1008" s="341">
        <v>0</v>
      </c>
      <c r="R1008" s="342">
        <v>0</v>
      </c>
      <c r="S1008" s="340">
        <v>0</v>
      </c>
      <c r="T1008" s="340">
        <v>0</v>
      </c>
      <c r="U1008" s="340">
        <v>0</v>
      </c>
      <c r="V1008" s="340">
        <v>0</v>
      </c>
      <c r="W1008" s="340">
        <v>0</v>
      </c>
      <c r="X1008" s="343">
        <v>0</v>
      </c>
      <c r="Y1008" s="344">
        <f t="shared" si="87"/>
        <v>0</v>
      </c>
      <c r="Z1008" s="12">
        <f t="shared" si="87"/>
        <v>0</v>
      </c>
      <c r="AA1008" s="12">
        <f t="shared" si="87"/>
        <v>0</v>
      </c>
      <c r="AB1008" s="12">
        <f t="shared" si="87"/>
        <v>0</v>
      </c>
      <c r="AC1008" s="12">
        <f t="shared" si="87"/>
        <v>0</v>
      </c>
      <c r="AD1008" s="15">
        <f t="shared" si="87"/>
        <v>0</v>
      </c>
      <c r="AE1008" s="12">
        <f t="shared" si="86"/>
        <v>0</v>
      </c>
      <c r="AF1008" s="12">
        <f t="shared" si="85"/>
        <v>0</v>
      </c>
      <c r="AG1008" s="12">
        <f t="shared" si="85"/>
        <v>0</v>
      </c>
      <c r="AH1008" s="12">
        <f t="shared" si="85"/>
        <v>0</v>
      </c>
      <c r="AI1008" s="12">
        <f t="shared" si="85"/>
        <v>0</v>
      </c>
      <c r="AJ1008" s="12">
        <f t="shared" si="85"/>
        <v>0</v>
      </c>
      <c r="AK1008" s="15">
        <f t="shared" si="83"/>
        <v>0</v>
      </c>
      <c r="AL1008" s="343">
        <f t="shared" si="83"/>
        <v>0</v>
      </c>
    </row>
    <row r="1009" spans="1:38" s="185" customFormat="1" ht="12.75" customHeight="1" x14ac:dyDescent="0.25">
      <c r="A1009" s="348">
        <v>1897</v>
      </c>
      <c r="B1009" s="338">
        <v>1001</v>
      </c>
      <c r="C1009" s="239" t="s">
        <v>2059</v>
      </c>
      <c r="D1009" s="247">
        <v>0</v>
      </c>
      <c r="E1009" s="138">
        <v>0</v>
      </c>
      <c r="F1009" s="138">
        <v>0</v>
      </c>
      <c r="G1009" s="138">
        <v>0</v>
      </c>
      <c r="H1009" s="138">
        <v>0</v>
      </c>
      <c r="I1009" s="138">
        <v>0</v>
      </c>
      <c r="J1009" s="339">
        <v>0</v>
      </c>
      <c r="K1009" s="339">
        <v>0</v>
      </c>
      <c r="L1009" s="340">
        <v>0</v>
      </c>
      <c r="M1009" s="340">
        <v>0</v>
      </c>
      <c r="N1009" s="340">
        <v>0</v>
      </c>
      <c r="O1009" s="340">
        <v>0</v>
      </c>
      <c r="P1009" s="144">
        <v>0</v>
      </c>
      <c r="Q1009" s="341">
        <v>0</v>
      </c>
      <c r="R1009" s="342">
        <v>0</v>
      </c>
      <c r="S1009" s="340">
        <v>0</v>
      </c>
      <c r="T1009" s="340">
        <v>0</v>
      </c>
      <c r="U1009" s="340">
        <v>0</v>
      </c>
      <c r="V1009" s="340">
        <v>0</v>
      </c>
      <c r="W1009" s="340">
        <v>0</v>
      </c>
      <c r="X1009" s="343">
        <v>0</v>
      </c>
      <c r="Y1009" s="344">
        <f t="shared" si="87"/>
        <v>0</v>
      </c>
      <c r="Z1009" s="12">
        <f t="shared" si="87"/>
        <v>0</v>
      </c>
      <c r="AA1009" s="12">
        <f t="shared" si="87"/>
        <v>0</v>
      </c>
      <c r="AB1009" s="12">
        <f t="shared" si="87"/>
        <v>0</v>
      </c>
      <c r="AC1009" s="12">
        <f t="shared" si="87"/>
        <v>0</v>
      </c>
      <c r="AD1009" s="15">
        <f t="shared" si="87"/>
        <v>0</v>
      </c>
      <c r="AE1009" s="12">
        <f t="shared" si="86"/>
        <v>0</v>
      </c>
      <c r="AF1009" s="12">
        <f t="shared" si="85"/>
        <v>0</v>
      </c>
      <c r="AG1009" s="12">
        <f t="shared" si="85"/>
        <v>0</v>
      </c>
      <c r="AH1009" s="12">
        <f t="shared" si="85"/>
        <v>0</v>
      </c>
      <c r="AI1009" s="12">
        <f t="shared" si="85"/>
        <v>0</v>
      </c>
      <c r="AJ1009" s="12">
        <f t="shared" si="85"/>
        <v>0</v>
      </c>
      <c r="AK1009" s="15">
        <f t="shared" si="83"/>
        <v>0</v>
      </c>
      <c r="AL1009" s="343">
        <f t="shared" si="83"/>
        <v>0</v>
      </c>
    </row>
    <row r="1010" spans="1:38" s="185" customFormat="1" ht="12.75" customHeight="1" x14ac:dyDescent="0.25">
      <c r="A1010" s="348">
        <v>1896</v>
      </c>
      <c r="B1010" s="338">
        <v>1002</v>
      </c>
      <c r="C1010" s="239" t="s">
        <v>2060</v>
      </c>
      <c r="D1010" s="247">
        <v>0</v>
      </c>
      <c r="E1010" s="138">
        <v>0</v>
      </c>
      <c r="F1010" s="138">
        <v>0</v>
      </c>
      <c r="G1010" s="138">
        <v>0</v>
      </c>
      <c r="H1010" s="138">
        <v>0</v>
      </c>
      <c r="I1010" s="138">
        <v>0</v>
      </c>
      <c r="J1010" s="339">
        <v>0</v>
      </c>
      <c r="K1010" s="339">
        <v>0</v>
      </c>
      <c r="L1010" s="340">
        <v>0</v>
      </c>
      <c r="M1010" s="340">
        <v>0</v>
      </c>
      <c r="N1010" s="340">
        <v>0</v>
      </c>
      <c r="O1010" s="340">
        <v>0</v>
      </c>
      <c r="P1010" s="144">
        <v>0</v>
      </c>
      <c r="Q1010" s="341">
        <v>0</v>
      </c>
      <c r="R1010" s="342">
        <v>0</v>
      </c>
      <c r="S1010" s="340">
        <v>0</v>
      </c>
      <c r="T1010" s="340">
        <v>0</v>
      </c>
      <c r="U1010" s="340">
        <v>0</v>
      </c>
      <c r="V1010" s="340">
        <v>0</v>
      </c>
      <c r="W1010" s="340">
        <v>0</v>
      </c>
      <c r="X1010" s="343">
        <v>0</v>
      </c>
      <c r="Y1010" s="344">
        <f t="shared" si="87"/>
        <v>0</v>
      </c>
      <c r="Z1010" s="12">
        <f t="shared" si="87"/>
        <v>0</v>
      </c>
      <c r="AA1010" s="12">
        <f t="shared" si="87"/>
        <v>0</v>
      </c>
      <c r="AB1010" s="12">
        <f t="shared" si="87"/>
        <v>0</v>
      </c>
      <c r="AC1010" s="12">
        <f t="shared" si="87"/>
        <v>0</v>
      </c>
      <c r="AD1010" s="15">
        <f t="shared" si="87"/>
        <v>0</v>
      </c>
      <c r="AE1010" s="12">
        <f t="shared" si="86"/>
        <v>0</v>
      </c>
      <c r="AF1010" s="12">
        <f t="shared" si="85"/>
        <v>0</v>
      </c>
      <c r="AG1010" s="12">
        <f t="shared" si="85"/>
        <v>0</v>
      </c>
      <c r="AH1010" s="12">
        <f t="shared" si="85"/>
        <v>0</v>
      </c>
      <c r="AI1010" s="12">
        <f t="shared" si="85"/>
        <v>0</v>
      </c>
      <c r="AJ1010" s="12">
        <f t="shared" si="85"/>
        <v>0</v>
      </c>
      <c r="AK1010" s="15">
        <f t="shared" si="83"/>
        <v>0</v>
      </c>
      <c r="AL1010" s="343">
        <f t="shared" si="83"/>
        <v>0</v>
      </c>
    </row>
    <row r="1011" spans="1:38" s="185" customFormat="1" ht="12.75" customHeight="1" x14ac:dyDescent="0.25">
      <c r="A1011" s="348">
        <v>1898</v>
      </c>
      <c r="B1011" s="338">
        <v>1003</v>
      </c>
      <c r="C1011" s="239" t="s">
        <v>1746</v>
      </c>
      <c r="D1011" s="247">
        <v>0</v>
      </c>
      <c r="E1011" s="138">
        <v>0</v>
      </c>
      <c r="F1011" s="138">
        <v>0</v>
      </c>
      <c r="G1011" s="138">
        <v>0</v>
      </c>
      <c r="H1011" s="138">
        <v>0</v>
      </c>
      <c r="I1011" s="138">
        <v>0</v>
      </c>
      <c r="J1011" s="339">
        <v>0</v>
      </c>
      <c r="K1011" s="339">
        <v>0</v>
      </c>
      <c r="L1011" s="340">
        <v>0</v>
      </c>
      <c r="M1011" s="340">
        <v>0</v>
      </c>
      <c r="N1011" s="340">
        <v>0</v>
      </c>
      <c r="O1011" s="340">
        <v>0</v>
      </c>
      <c r="P1011" s="144">
        <v>0</v>
      </c>
      <c r="Q1011" s="341">
        <v>0</v>
      </c>
      <c r="R1011" s="342">
        <v>0</v>
      </c>
      <c r="S1011" s="340">
        <v>0</v>
      </c>
      <c r="T1011" s="340">
        <v>0</v>
      </c>
      <c r="U1011" s="340">
        <v>0</v>
      </c>
      <c r="V1011" s="340">
        <v>0</v>
      </c>
      <c r="W1011" s="340">
        <v>0</v>
      </c>
      <c r="X1011" s="343">
        <v>0</v>
      </c>
      <c r="Y1011" s="344">
        <f t="shared" si="87"/>
        <v>0</v>
      </c>
      <c r="Z1011" s="12">
        <f t="shared" si="87"/>
        <v>0</v>
      </c>
      <c r="AA1011" s="12">
        <f t="shared" si="87"/>
        <v>0</v>
      </c>
      <c r="AB1011" s="12">
        <f t="shared" si="87"/>
        <v>0</v>
      </c>
      <c r="AC1011" s="12">
        <f t="shared" si="87"/>
        <v>0</v>
      </c>
      <c r="AD1011" s="15">
        <f t="shared" si="87"/>
        <v>0</v>
      </c>
      <c r="AE1011" s="12">
        <f t="shared" si="86"/>
        <v>0</v>
      </c>
      <c r="AF1011" s="12">
        <f t="shared" si="85"/>
        <v>0</v>
      </c>
      <c r="AG1011" s="12">
        <f t="shared" si="85"/>
        <v>0</v>
      </c>
      <c r="AH1011" s="12">
        <f t="shared" si="85"/>
        <v>0</v>
      </c>
      <c r="AI1011" s="12">
        <f t="shared" si="85"/>
        <v>0</v>
      </c>
      <c r="AJ1011" s="12">
        <f t="shared" si="85"/>
        <v>0</v>
      </c>
      <c r="AK1011" s="15">
        <f t="shared" si="83"/>
        <v>0</v>
      </c>
      <c r="AL1011" s="343">
        <f t="shared" si="83"/>
        <v>0</v>
      </c>
    </row>
    <row r="1012" spans="1:38" s="185" customFormat="1" ht="12.75" customHeight="1" x14ac:dyDescent="0.25">
      <c r="A1012" s="348">
        <v>1899</v>
      </c>
      <c r="B1012" s="338">
        <v>1004</v>
      </c>
      <c r="C1012" s="239" t="s">
        <v>2061</v>
      </c>
      <c r="D1012" s="247">
        <v>0</v>
      </c>
      <c r="E1012" s="138">
        <v>0</v>
      </c>
      <c r="F1012" s="138">
        <v>0</v>
      </c>
      <c r="G1012" s="138">
        <v>0</v>
      </c>
      <c r="H1012" s="138">
        <v>0</v>
      </c>
      <c r="I1012" s="138">
        <v>0</v>
      </c>
      <c r="J1012" s="339">
        <v>0</v>
      </c>
      <c r="K1012" s="339">
        <v>0</v>
      </c>
      <c r="L1012" s="340">
        <v>0</v>
      </c>
      <c r="M1012" s="340">
        <v>0</v>
      </c>
      <c r="N1012" s="340">
        <v>0</v>
      </c>
      <c r="O1012" s="340">
        <v>0</v>
      </c>
      <c r="P1012" s="144">
        <v>0</v>
      </c>
      <c r="Q1012" s="341">
        <v>0</v>
      </c>
      <c r="R1012" s="342">
        <v>0</v>
      </c>
      <c r="S1012" s="340">
        <v>0</v>
      </c>
      <c r="T1012" s="340">
        <v>0</v>
      </c>
      <c r="U1012" s="340">
        <v>0</v>
      </c>
      <c r="V1012" s="340">
        <v>0</v>
      </c>
      <c r="W1012" s="340">
        <v>0</v>
      </c>
      <c r="X1012" s="343">
        <v>0</v>
      </c>
      <c r="Y1012" s="344">
        <f t="shared" si="87"/>
        <v>0</v>
      </c>
      <c r="Z1012" s="12">
        <f t="shared" si="87"/>
        <v>0</v>
      </c>
      <c r="AA1012" s="12">
        <f t="shared" si="87"/>
        <v>0</v>
      </c>
      <c r="AB1012" s="12">
        <f t="shared" si="87"/>
        <v>0</v>
      </c>
      <c r="AC1012" s="12">
        <f t="shared" si="87"/>
        <v>0</v>
      </c>
      <c r="AD1012" s="15">
        <f t="shared" si="87"/>
        <v>0</v>
      </c>
      <c r="AE1012" s="12">
        <f t="shared" si="86"/>
        <v>0</v>
      </c>
      <c r="AF1012" s="12">
        <f t="shared" si="85"/>
        <v>0</v>
      </c>
      <c r="AG1012" s="12">
        <f t="shared" si="85"/>
        <v>0</v>
      </c>
      <c r="AH1012" s="12">
        <f t="shared" si="85"/>
        <v>0</v>
      </c>
      <c r="AI1012" s="12">
        <f t="shared" si="85"/>
        <v>0</v>
      </c>
      <c r="AJ1012" s="12">
        <f t="shared" si="85"/>
        <v>0</v>
      </c>
      <c r="AK1012" s="15">
        <f t="shared" si="83"/>
        <v>0</v>
      </c>
      <c r="AL1012" s="343">
        <f t="shared" si="83"/>
        <v>0</v>
      </c>
    </row>
    <row r="1013" spans="1:38" s="185" customFormat="1" ht="12.75" customHeight="1" x14ac:dyDescent="0.25">
      <c r="A1013" s="348">
        <v>1900</v>
      </c>
      <c r="B1013" s="338">
        <v>1005</v>
      </c>
      <c r="C1013" s="239" t="s">
        <v>2062</v>
      </c>
      <c r="D1013" s="247">
        <v>0</v>
      </c>
      <c r="E1013" s="138">
        <v>0</v>
      </c>
      <c r="F1013" s="138">
        <v>0</v>
      </c>
      <c r="G1013" s="138">
        <v>0</v>
      </c>
      <c r="H1013" s="138">
        <v>0</v>
      </c>
      <c r="I1013" s="138">
        <v>0</v>
      </c>
      <c r="J1013" s="339">
        <v>0</v>
      </c>
      <c r="K1013" s="339">
        <v>0</v>
      </c>
      <c r="L1013" s="340">
        <v>0</v>
      </c>
      <c r="M1013" s="340">
        <v>0</v>
      </c>
      <c r="N1013" s="340">
        <v>0</v>
      </c>
      <c r="O1013" s="340">
        <v>0</v>
      </c>
      <c r="P1013" s="144">
        <v>0</v>
      </c>
      <c r="Q1013" s="341">
        <v>0</v>
      </c>
      <c r="R1013" s="342">
        <v>0</v>
      </c>
      <c r="S1013" s="340">
        <v>0</v>
      </c>
      <c r="T1013" s="340">
        <v>0</v>
      </c>
      <c r="U1013" s="340">
        <v>0</v>
      </c>
      <c r="V1013" s="340">
        <v>0</v>
      </c>
      <c r="W1013" s="340">
        <v>0</v>
      </c>
      <c r="X1013" s="343">
        <v>0</v>
      </c>
      <c r="Y1013" s="344">
        <f t="shared" si="87"/>
        <v>0</v>
      </c>
      <c r="Z1013" s="12">
        <f t="shared" si="87"/>
        <v>0</v>
      </c>
      <c r="AA1013" s="12">
        <f t="shared" si="87"/>
        <v>0</v>
      </c>
      <c r="AB1013" s="12">
        <f t="shared" si="87"/>
        <v>0</v>
      </c>
      <c r="AC1013" s="12">
        <f t="shared" si="87"/>
        <v>0</v>
      </c>
      <c r="AD1013" s="15">
        <f t="shared" si="87"/>
        <v>0</v>
      </c>
      <c r="AE1013" s="12">
        <f t="shared" si="86"/>
        <v>0</v>
      </c>
      <c r="AF1013" s="12">
        <f t="shared" si="85"/>
        <v>0</v>
      </c>
      <c r="AG1013" s="12">
        <f t="shared" si="85"/>
        <v>0</v>
      </c>
      <c r="AH1013" s="12">
        <f t="shared" si="85"/>
        <v>0</v>
      </c>
      <c r="AI1013" s="12">
        <f t="shared" si="85"/>
        <v>0</v>
      </c>
      <c r="AJ1013" s="12">
        <f t="shared" si="85"/>
        <v>0</v>
      </c>
      <c r="AK1013" s="15">
        <f t="shared" si="83"/>
        <v>0</v>
      </c>
      <c r="AL1013" s="343">
        <f t="shared" si="83"/>
        <v>0</v>
      </c>
    </row>
    <row r="1014" spans="1:38" s="185" customFormat="1" ht="12.75" customHeight="1" x14ac:dyDescent="0.25">
      <c r="A1014" s="337"/>
      <c r="B1014" s="338">
        <v>1006</v>
      </c>
      <c r="C1014" s="239"/>
      <c r="D1014" s="240"/>
      <c r="E1014" s="138"/>
      <c r="F1014" s="138"/>
      <c r="G1014" s="138"/>
      <c r="H1014" s="138"/>
      <c r="I1014" s="138"/>
      <c r="J1014" s="339"/>
      <c r="K1014" s="339">
        <v>0</v>
      </c>
      <c r="L1014" s="340"/>
      <c r="M1014" s="340"/>
      <c r="N1014" s="340"/>
      <c r="O1014" s="340"/>
      <c r="P1014" s="144">
        <v>0</v>
      </c>
      <c r="Q1014" s="341"/>
      <c r="R1014" s="342">
        <v>0</v>
      </c>
      <c r="S1014" s="340"/>
      <c r="T1014" s="340"/>
      <c r="U1014" s="340"/>
      <c r="V1014" s="340"/>
      <c r="W1014" s="340">
        <v>0</v>
      </c>
      <c r="X1014" s="343"/>
      <c r="Y1014" s="344">
        <f t="shared" si="87"/>
        <v>0</v>
      </c>
      <c r="Z1014" s="12"/>
      <c r="AA1014" s="12"/>
      <c r="AB1014" s="12"/>
      <c r="AC1014" s="12"/>
      <c r="AD1014" s="15">
        <f t="shared" si="87"/>
        <v>0</v>
      </c>
      <c r="AE1014" s="12"/>
      <c r="AF1014" s="12"/>
      <c r="AG1014" s="12"/>
      <c r="AH1014" s="12"/>
      <c r="AI1014" s="12"/>
      <c r="AJ1014" s="12"/>
      <c r="AK1014" s="15">
        <f t="shared" si="83"/>
        <v>0</v>
      </c>
      <c r="AL1014" s="343"/>
    </row>
    <row r="1015" spans="1:38" s="185" customFormat="1" ht="18.75" customHeight="1" x14ac:dyDescent="0.25">
      <c r="A1015" s="337"/>
      <c r="B1015" s="338">
        <v>1007</v>
      </c>
      <c r="C1015" s="246" t="s">
        <v>2063</v>
      </c>
      <c r="D1015" s="247">
        <v>7144</v>
      </c>
      <c r="E1015" s="144">
        <v>1710.2</v>
      </c>
      <c r="F1015" s="144">
        <v>3325</v>
      </c>
      <c r="G1015" s="144">
        <v>0</v>
      </c>
      <c r="H1015" s="144">
        <v>1725</v>
      </c>
      <c r="I1015" s="144">
        <v>0</v>
      </c>
      <c r="J1015" s="345">
        <v>383.8</v>
      </c>
      <c r="K1015" s="345">
        <v>7144</v>
      </c>
      <c r="L1015" s="144">
        <v>1710.2</v>
      </c>
      <c r="M1015" s="144">
        <v>3325</v>
      </c>
      <c r="N1015" s="144">
        <v>0</v>
      </c>
      <c r="O1015" s="144">
        <v>1725</v>
      </c>
      <c r="P1015" s="144">
        <v>0</v>
      </c>
      <c r="Q1015" s="248">
        <v>383.8</v>
      </c>
      <c r="R1015" s="342">
        <v>6187.6005000000005</v>
      </c>
      <c r="S1015" s="144">
        <v>1649.6663000000001</v>
      </c>
      <c r="T1015" s="144">
        <v>2877.5093000000002</v>
      </c>
      <c r="U1015" s="144">
        <v>0</v>
      </c>
      <c r="V1015" s="144">
        <v>1288.1919</v>
      </c>
      <c r="W1015" s="144">
        <v>0</v>
      </c>
      <c r="X1015" s="248">
        <v>372.233</v>
      </c>
      <c r="Y1015" s="344">
        <f t="shared" si="87"/>
        <v>-956.39949999999953</v>
      </c>
      <c r="Z1015" s="15">
        <f t="shared" si="87"/>
        <v>-60.533699999999953</v>
      </c>
      <c r="AA1015" s="15">
        <f t="shared" si="87"/>
        <v>-447.49069999999983</v>
      </c>
      <c r="AB1015" s="15">
        <f t="shared" si="87"/>
        <v>0</v>
      </c>
      <c r="AC1015" s="15">
        <f t="shared" si="87"/>
        <v>-436.80809999999997</v>
      </c>
      <c r="AD1015" s="15">
        <f t="shared" si="87"/>
        <v>0</v>
      </c>
      <c r="AE1015" s="15">
        <f t="shared" si="87"/>
        <v>-11.567000000000007</v>
      </c>
      <c r="AF1015" s="15">
        <f t="shared" ref="AF1015:AL1051" si="88">IF(K1015=0,0,R1015/K1015*100)</f>
        <v>86.612548992161265</v>
      </c>
      <c r="AG1015" s="15">
        <f t="shared" si="88"/>
        <v>96.460431528476207</v>
      </c>
      <c r="AH1015" s="15">
        <f t="shared" si="88"/>
        <v>86.541633082706767</v>
      </c>
      <c r="AI1015" s="15">
        <f t="shared" si="88"/>
        <v>0</v>
      </c>
      <c r="AJ1015" s="15">
        <f t="shared" si="88"/>
        <v>74.677791304347835</v>
      </c>
      <c r="AK1015" s="15">
        <f t="shared" si="83"/>
        <v>0</v>
      </c>
      <c r="AL1015" s="346">
        <f t="shared" si="83"/>
        <v>96.986190724335586</v>
      </c>
    </row>
    <row r="1016" spans="1:38" s="347" customFormat="1" ht="12.75" customHeight="1" x14ac:dyDescent="0.2">
      <c r="A1016" s="337"/>
      <c r="B1016" s="338">
        <v>1008</v>
      </c>
      <c r="C1016" s="246" t="s">
        <v>1265</v>
      </c>
      <c r="D1016" s="247">
        <v>7144</v>
      </c>
      <c r="E1016" s="144">
        <v>1710.2</v>
      </c>
      <c r="F1016" s="144">
        <v>3325</v>
      </c>
      <c r="G1016" s="144">
        <v>0</v>
      </c>
      <c r="H1016" s="144">
        <v>1725</v>
      </c>
      <c r="I1016" s="144">
        <v>0</v>
      </c>
      <c r="J1016" s="345">
        <v>383.8</v>
      </c>
      <c r="K1016" s="345">
        <v>7144</v>
      </c>
      <c r="L1016" s="144">
        <v>1710.2</v>
      </c>
      <c r="M1016" s="144">
        <v>3325</v>
      </c>
      <c r="N1016" s="144">
        <v>0</v>
      </c>
      <c r="O1016" s="144">
        <v>1725</v>
      </c>
      <c r="P1016" s="144">
        <v>0</v>
      </c>
      <c r="Q1016" s="248">
        <v>383.8</v>
      </c>
      <c r="R1016" s="342">
        <v>6187.6005000000005</v>
      </c>
      <c r="S1016" s="144">
        <v>1649.6663000000001</v>
      </c>
      <c r="T1016" s="144">
        <v>2877.5093000000002</v>
      </c>
      <c r="U1016" s="144">
        <v>0</v>
      </c>
      <c r="V1016" s="144">
        <v>1288.1919</v>
      </c>
      <c r="W1016" s="144">
        <v>0</v>
      </c>
      <c r="X1016" s="248">
        <v>372.233</v>
      </c>
      <c r="Y1016" s="344">
        <f t="shared" si="87"/>
        <v>-956.39949999999953</v>
      </c>
      <c r="Z1016" s="15">
        <f t="shared" si="87"/>
        <v>-60.533699999999953</v>
      </c>
      <c r="AA1016" s="15">
        <f t="shared" si="87"/>
        <v>-447.49069999999983</v>
      </c>
      <c r="AB1016" s="15">
        <f t="shared" si="87"/>
        <v>0</v>
      </c>
      <c r="AC1016" s="15">
        <f t="shared" si="87"/>
        <v>-436.80809999999997</v>
      </c>
      <c r="AD1016" s="15">
        <f t="shared" si="87"/>
        <v>0</v>
      </c>
      <c r="AE1016" s="15">
        <f t="shared" si="87"/>
        <v>-11.567000000000007</v>
      </c>
      <c r="AF1016" s="15">
        <f t="shared" si="88"/>
        <v>86.612548992161265</v>
      </c>
      <c r="AG1016" s="15">
        <f t="shared" si="88"/>
        <v>96.460431528476207</v>
      </c>
      <c r="AH1016" s="15">
        <f t="shared" si="88"/>
        <v>86.541633082706767</v>
      </c>
      <c r="AI1016" s="15">
        <f t="shared" si="88"/>
        <v>0</v>
      </c>
      <c r="AJ1016" s="15">
        <f t="shared" si="88"/>
        <v>74.677791304347835</v>
      </c>
      <c r="AK1016" s="15">
        <f t="shared" si="83"/>
        <v>0</v>
      </c>
      <c r="AL1016" s="346">
        <f t="shared" si="83"/>
        <v>96.986190724335586</v>
      </c>
    </row>
    <row r="1017" spans="1:38" s="347" customFormat="1" ht="12.75" customHeight="1" x14ac:dyDescent="0.2">
      <c r="A1017" s="337"/>
      <c r="B1017" s="338">
        <v>1009</v>
      </c>
      <c r="C1017" s="246" t="s">
        <v>1266</v>
      </c>
      <c r="D1017" s="247">
        <v>0</v>
      </c>
      <c r="E1017" s="144">
        <v>0</v>
      </c>
      <c r="F1017" s="144">
        <v>0</v>
      </c>
      <c r="G1017" s="144">
        <v>0</v>
      </c>
      <c r="H1017" s="144">
        <v>0</v>
      </c>
      <c r="I1017" s="144">
        <v>0</v>
      </c>
      <c r="J1017" s="345">
        <v>0</v>
      </c>
      <c r="K1017" s="345">
        <v>0</v>
      </c>
      <c r="L1017" s="144">
        <v>0</v>
      </c>
      <c r="M1017" s="144">
        <v>0</v>
      </c>
      <c r="N1017" s="144">
        <v>0</v>
      </c>
      <c r="O1017" s="144">
        <v>0</v>
      </c>
      <c r="P1017" s="144">
        <v>0</v>
      </c>
      <c r="Q1017" s="248">
        <v>0</v>
      </c>
      <c r="R1017" s="342">
        <v>0</v>
      </c>
      <c r="S1017" s="144">
        <v>0</v>
      </c>
      <c r="T1017" s="144">
        <v>0</v>
      </c>
      <c r="U1017" s="144">
        <v>0</v>
      </c>
      <c r="V1017" s="144">
        <v>0</v>
      </c>
      <c r="W1017" s="144">
        <v>0</v>
      </c>
      <c r="X1017" s="248">
        <v>0</v>
      </c>
      <c r="Y1017" s="344">
        <f t="shared" si="87"/>
        <v>0</v>
      </c>
      <c r="Z1017" s="15">
        <f t="shared" si="87"/>
        <v>0</v>
      </c>
      <c r="AA1017" s="15">
        <f t="shared" si="87"/>
        <v>0</v>
      </c>
      <c r="AB1017" s="15">
        <f t="shared" si="87"/>
        <v>0</v>
      </c>
      <c r="AC1017" s="15">
        <f t="shared" si="87"/>
        <v>0</v>
      </c>
      <c r="AD1017" s="15">
        <f t="shared" si="87"/>
        <v>0</v>
      </c>
      <c r="AE1017" s="15">
        <f t="shared" si="87"/>
        <v>0</v>
      </c>
      <c r="AF1017" s="15">
        <f t="shared" si="88"/>
        <v>0</v>
      </c>
      <c r="AG1017" s="15">
        <f t="shared" si="88"/>
        <v>0</v>
      </c>
      <c r="AH1017" s="15">
        <f t="shared" si="88"/>
        <v>0</v>
      </c>
      <c r="AI1017" s="15">
        <f t="shared" si="88"/>
        <v>0</v>
      </c>
      <c r="AJ1017" s="15">
        <f t="shared" si="88"/>
        <v>0</v>
      </c>
      <c r="AK1017" s="15">
        <f t="shared" si="83"/>
        <v>0</v>
      </c>
      <c r="AL1017" s="346">
        <f t="shared" si="83"/>
        <v>0</v>
      </c>
    </row>
    <row r="1018" spans="1:38" s="185" customFormat="1" ht="12.75" customHeight="1" x14ac:dyDescent="0.25">
      <c r="A1018" s="348">
        <v>1901</v>
      </c>
      <c r="B1018" s="338">
        <v>1010</v>
      </c>
      <c r="C1018" s="239" t="s">
        <v>1291</v>
      </c>
      <c r="D1018" s="247">
        <v>7144</v>
      </c>
      <c r="E1018" s="138">
        <v>1710.2</v>
      </c>
      <c r="F1018" s="138">
        <v>3325</v>
      </c>
      <c r="G1018" s="138">
        <v>0</v>
      </c>
      <c r="H1018" s="138">
        <v>1725</v>
      </c>
      <c r="I1018" s="138">
        <v>0</v>
      </c>
      <c r="J1018" s="339">
        <v>383.8</v>
      </c>
      <c r="K1018" s="339">
        <v>7144</v>
      </c>
      <c r="L1018" s="340">
        <v>1710.2</v>
      </c>
      <c r="M1018" s="340">
        <v>3325</v>
      </c>
      <c r="N1018" s="340">
        <v>0</v>
      </c>
      <c r="O1018" s="340">
        <v>1725</v>
      </c>
      <c r="P1018" s="144">
        <v>0</v>
      </c>
      <c r="Q1018" s="341">
        <v>383.8</v>
      </c>
      <c r="R1018" s="342">
        <v>6187.6005000000005</v>
      </c>
      <c r="S1018" s="340">
        <v>1649.6663000000001</v>
      </c>
      <c r="T1018" s="340">
        <v>2877.5093000000002</v>
      </c>
      <c r="U1018" s="340">
        <v>0</v>
      </c>
      <c r="V1018" s="340">
        <v>1288.1919</v>
      </c>
      <c r="W1018" s="340">
        <v>0</v>
      </c>
      <c r="X1018" s="343">
        <v>372.233</v>
      </c>
      <c r="Y1018" s="344">
        <f t="shared" si="87"/>
        <v>-956.39949999999953</v>
      </c>
      <c r="Z1018" s="12">
        <f t="shared" si="87"/>
        <v>-60.533699999999953</v>
      </c>
      <c r="AA1018" s="12">
        <f t="shared" si="87"/>
        <v>-447.49069999999983</v>
      </c>
      <c r="AB1018" s="12">
        <f t="shared" si="87"/>
        <v>0</v>
      </c>
      <c r="AC1018" s="12">
        <f t="shared" si="87"/>
        <v>-436.80809999999997</v>
      </c>
      <c r="AD1018" s="15">
        <f t="shared" si="87"/>
        <v>0</v>
      </c>
      <c r="AE1018" s="12">
        <f t="shared" si="87"/>
        <v>-11.567000000000007</v>
      </c>
      <c r="AF1018" s="12">
        <f t="shared" si="88"/>
        <v>86.612548992161265</v>
      </c>
      <c r="AG1018" s="12">
        <f t="shared" si="88"/>
        <v>96.460431528476207</v>
      </c>
      <c r="AH1018" s="12">
        <f t="shared" si="88"/>
        <v>86.541633082706767</v>
      </c>
      <c r="AI1018" s="12">
        <f t="shared" si="88"/>
        <v>0</v>
      </c>
      <c r="AJ1018" s="12">
        <f t="shared" si="88"/>
        <v>74.677791304347835</v>
      </c>
      <c r="AK1018" s="15">
        <f t="shared" si="83"/>
        <v>0</v>
      </c>
      <c r="AL1018" s="343">
        <f t="shared" si="83"/>
        <v>96.986190724335586</v>
      </c>
    </row>
    <row r="1019" spans="1:38" s="185" customFormat="1" ht="12.75" customHeight="1" x14ac:dyDescent="0.25">
      <c r="A1019" s="348">
        <v>1902</v>
      </c>
      <c r="B1019" s="338">
        <v>1011</v>
      </c>
      <c r="C1019" s="239" t="s">
        <v>2064</v>
      </c>
      <c r="D1019" s="247">
        <v>0</v>
      </c>
      <c r="E1019" s="138">
        <v>0</v>
      </c>
      <c r="F1019" s="138">
        <v>0</v>
      </c>
      <c r="G1019" s="138">
        <v>0</v>
      </c>
      <c r="H1019" s="138">
        <v>0</v>
      </c>
      <c r="I1019" s="138">
        <v>0</v>
      </c>
      <c r="J1019" s="339">
        <v>0</v>
      </c>
      <c r="K1019" s="339">
        <v>0</v>
      </c>
      <c r="L1019" s="340">
        <v>0</v>
      </c>
      <c r="M1019" s="340">
        <v>0</v>
      </c>
      <c r="N1019" s="340">
        <v>0</v>
      </c>
      <c r="O1019" s="340">
        <v>0</v>
      </c>
      <c r="P1019" s="144">
        <v>0</v>
      </c>
      <c r="Q1019" s="341">
        <v>0</v>
      </c>
      <c r="R1019" s="342">
        <v>0</v>
      </c>
      <c r="S1019" s="340">
        <v>0</v>
      </c>
      <c r="T1019" s="340">
        <v>0</v>
      </c>
      <c r="U1019" s="340">
        <v>0</v>
      </c>
      <c r="V1019" s="340">
        <v>0</v>
      </c>
      <c r="W1019" s="340">
        <v>0</v>
      </c>
      <c r="X1019" s="343">
        <v>0</v>
      </c>
      <c r="Y1019" s="344">
        <f t="shared" si="87"/>
        <v>0</v>
      </c>
      <c r="Z1019" s="12">
        <f t="shared" si="87"/>
        <v>0</v>
      </c>
      <c r="AA1019" s="12">
        <f t="shared" si="87"/>
        <v>0</v>
      </c>
      <c r="AB1019" s="12">
        <f t="shared" si="87"/>
        <v>0</v>
      </c>
      <c r="AC1019" s="12">
        <f t="shared" si="87"/>
        <v>0</v>
      </c>
      <c r="AD1019" s="15">
        <f t="shared" si="87"/>
        <v>0</v>
      </c>
      <c r="AE1019" s="12">
        <f t="shared" si="87"/>
        <v>0</v>
      </c>
      <c r="AF1019" s="12">
        <f t="shared" si="88"/>
        <v>0</v>
      </c>
      <c r="AG1019" s="12">
        <f t="shared" si="88"/>
        <v>0</v>
      </c>
      <c r="AH1019" s="12">
        <f t="shared" si="88"/>
        <v>0</v>
      </c>
      <c r="AI1019" s="12">
        <f t="shared" si="88"/>
        <v>0</v>
      </c>
      <c r="AJ1019" s="12">
        <f t="shared" si="88"/>
        <v>0</v>
      </c>
      <c r="AK1019" s="15">
        <f t="shared" si="83"/>
        <v>0</v>
      </c>
      <c r="AL1019" s="343">
        <f t="shared" si="83"/>
        <v>0</v>
      </c>
    </row>
    <row r="1020" spans="1:38" s="185" customFormat="1" ht="12.75" customHeight="1" x14ac:dyDescent="0.25">
      <c r="A1020" s="348">
        <v>1903</v>
      </c>
      <c r="B1020" s="338">
        <v>1012</v>
      </c>
      <c r="C1020" s="239" t="s">
        <v>1576</v>
      </c>
      <c r="D1020" s="247">
        <v>0</v>
      </c>
      <c r="E1020" s="138">
        <v>0</v>
      </c>
      <c r="F1020" s="138">
        <v>0</v>
      </c>
      <c r="G1020" s="138">
        <v>0</v>
      </c>
      <c r="H1020" s="138">
        <v>0</v>
      </c>
      <c r="I1020" s="138">
        <v>0</v>
      </c>
      <c r="J1020" s="339">
        <v>0</v>
      </c>
      <c r="K1020" s="339">
        <v>0</v>
      </c>
      <c r="L1020" s="340">
        <v>0</v>
      </c>
      <c r="M1020" s="340">
        <v>0</v>
      </c>
      <c r="N1020" s="340">
        <v>0</v>
      </c>
      <c r="O1020" s="340">
        <v>0</v>
      </c>
      <c r="P1020" s="144">
        <v>0</v>
      </c>
      <c r="Q1020" s="341">
        <v>0</v>
      </c>
      <c r="R1020" s="342">
        <v>0</v>
      </c>
      <c r="S1020" s="340">
        <v>0</v>
      </c>
      <c r="T1020" s="340">
        <v>0</v>
      </c>
      <c r="U1020" s="340">
        <v>0</v>
      </c>
      <c r="V1020" s="340">
        <v>0</v>
      </c>
      <c r="W1020" s="340">
        <v>0</v>
      </c>
      <c r="X1020" s="343">
        <v>0</v>
      </c>
      <c r="Y1020" s="344">
        <f t="shared" si="87"/>
        <v>0</v>
      </c>
      <c r="Z1020" s="12">
        <f t="shared" si="87"/>
        <v>0</v>
      </c>
      <c r="AA1020" s="12">
        <f t="shared" si="87"/>
        <v>0</v>
      </c>
      <c r="AB1020" s="12">
        <f t="shared" si="87"/>
        <v>0</v>
      </c>
      <c r="AC1020" s="12">
        <f t="shared" si="87"/>
        <v>0</v>
      </c>
      <c r="AD1020" s="15">
        <f t="shared" si="87"/>
        <v>0</v>
      </c>
      <c r="AE1020" s="12">
        <f t="shared" si="87"/>
        <v>0</v>
      </c>
      <c r="AF1020" s="12">
        <f t="shared" si="88"/>
        <v>0</v>
      </c>
      <c r="AG1020" s="12">
        <f t="shared" si="88"/>
        <v>0</v>
      </c>
      <c r="AH1020" s="12">
        <f t="shared" si="88"/>
        <v>0</v>
      </c>
      <c r="AI1020" s="12">
        <f t="shared" si="88"/>
        <v>0</v>
      </c>
      <c r="AJ1020" s="12">
        <f t="shared" si="88"/>
        <v>0</v>
      </c>
      <c r="AK1020" s="15">
        <f t="shared" si="83"/>
        <v>0</v>
      </c>
      <c r="AL1020" s="343">
        <f t="shared" si="83"/>
        <v>0</v>
      </c>
    </row>
    <row r="1021" spans="1:38" s="185" customFormat="1" ht="12.75" customHeight="1" x14ac:dyDescent="0.25">
      <c r="A1021" s="348">
        <v>1904</v>
      </c>
      <c r="B1021" s="338">
        <v>1013</v>
      </c>
      <c r="C1021" s="239" t="s">
        <v>2065</v>
      </c>
      <c r="D1021" s="247">
        <v>0</v>
      </c>
      <c r="E1021" s="138">
        <v>0</v>
      </c>
      <c r="F1021" s="138">
        <v>0</v>
      </c>
      <c r="G1021" s="138">
        <v>0</v>
      </c>
      <c r="H1021" s="138">
        <v>0</v>
      </c>
      <c r="I1021" s="138">
        <v>0</v>
      </c>
      <c r="J1021" s="339">
        <v>0</v>
      </c>
      <c r="K1021" s="339">
        <v>0</v>
      </c>
      <c r="L1021" s="340">
        <v>0</v>
      </c>
      <c r="M1021" s="340">
        <v>0</v>
      </c>
      <c r="N1021" s="340">
        <v>0</v>
      </c>
      <c r="O1021" s="340">
        <v>0</v>
      </c>
      <c r="P1021" s="144">
        <v>0</v>
      </c>
      <c r="Q1021" s="341">
        <v>0</v>
      </c>
      <c r="R1021" s="342">
        <v>0</v>
      </c>
      <c r="S1021" s="340">
        <v>0</v>
      </c>
      <c r="T1021" s="340">
        <v>0</v>
      </c>
      <c r="U1021" s="340">
        <v>0</v>
      </c>
      <c r="V1021" s="340">
        <v>0</v>
      </c>
      <c r="W1021" s="340">
        <v>0</v>
      </c>
      <c r="X1021" s="343">
        <v>0</v>
      </c>
      <c r="Y1021" s="344">
        <f t="shared" si="87"/>
        <v>0</v>
      </c>
      <c r="Z1021" s="12">
        <f t="shared" si="87"/>
        <v>0</v>
      </c>
      <c r="AA1021" s="12">
        <f t="shared" si="87"/>
        <v>0</v>
      </c>
      <c r="AB1021" s="12">
        <f t="shared" si="87"/>
        <v>0</v>
      </c>
      <c r="AC1021" s="12">
        <f t="shared" si="87"/>
        <v>0</v>
      </c>
      <c r="AD1021" s="15">
        <f t="shared" si="87"/>
        <v>0</v>
      </c>
      <c r="AE1021" s="12">
        <f t="shared" si="87"/>
        <v>0</v>
      </c>
      <c r="AF1021" s="12">
        <f t="shared" si="88"/>
        <v>0</v>
      </c>
      <c r="AG1021" s="12">
        <f t="shared" si="88"/>
        <v>0</v>
      </c>
      <c r="AH1021" s="12">
        <f t="shared" si="88"/>
        <v>0</v>
      </c>
      <c r="AI1021" s="12">
        <f t="shared" si="88"/>
        <v>0</v>
      </c>
      <c r="AJ1021" s="12">
        <f t="shared" si="88"/>
        <v>0</v>
      </c>
      <c r="AK1021" s="15">
        <f t="shared" si="83"/>
        <v>0</v>
      </c>
      <c r="AL1021" s="343">
        <f t="shared" si="83"/>
        <v>0</v>
      </c>
    </row>
    <row r="1022" spans="1:38" s="185" customFormat="1" ht="12.75" customHeight="1" x14ac:dyDescent="0.25">
      <c r="A1022" s="348">
        <v>1905</v>
      </c>
      <c r="B1022" s="338">
        <v>1014</v>
      </c>
      <c r="C1022" s="239" t="s">
        <v>2066</v>
      </c>
      <c r="D1022" s="247">
        <v>0</v>
      </c>
      <c r="E1022" s="138">
        <v>0</v>
      </c>
      <c r="F1022" s="138">
        <v>0</v>
      </c>
      <c r="G1022" s="138">
        <v>0</v>
      </c>
      <c r="H1022" s="138">
        <v>0</v>
      </c>
      <c r="I1022" s="138">
        <v>0</v>
      </c>
      <c r="J1022" s="339">
        <v>0</v>
      </c>
      <c r="K1022" s="339">
        <v>0</v>
      </c>
      <c r="L1022" s="340">
        <v>0</v>
      </c>
      <c r="M1022" s="340">
        <v>0</v>
      </c>
      <c r="N1022" s="340">
        <v>0</v>
      </c>
      <c r="O1022" s="340">
        <v>0</v>
      </c>
      <c r="P1022" s="144">
        <v>0</v>
      </c>
      <c r="Q1022" s="341">
        <v>0</v>
      </c>
      <c r="R1022" s="342">
        <v>0</v>
      </c>
      <c r="S1022" s="340">
        <v>0</v>
      </c>
      <c r="T1022" s="340">
        <v>0</v>
      </c>
      <c r="U1022" s="340">
        <v>0</v>
      </c>
      <c r="V1022" s="340">
        <v>0</v>
      </c>
      <c r="W1022" s="340">
        <v>0</v>
      </c>
      <c r="X1022" s="343">
        <v>0</v>
      </c>
      <c r="Y1022" s="344">
        <f t="shared" si="87"/>
        <v>0</v>
      </c>
      <c r="Z1022" s="12">
        <f t="shared" si="87"/>
        <v>0</v>
      </c>
      <c r="AA1022" s="12">
        <f t="shared" si="87"/>
        <v>0</v>
      </c>
      <c r="AB1022" s="12">
        <f t="shared" si="87"/>
        <v>0</v>
      </c>
      <c r="AC1022" s="12">
        <f t="shared" si="87"/>
        <v>0</v>
      </c>
      <c r="AD1022" s="15">
        <f t="shared" si="87"/>
        <v>0</v>
      </c>
      <c r="AE1022" s="12">
        <f t="shared" si="87"/>
        <v>0</v>
      </c>
      <c r="AF1022" s="12">
        <f t="shared" si="88"/>
        <v>0</v>
      </c>
      <c r="AG1022" s="12">
        <f t="shared" si="88"/>
        <v>0</v>
      </c>
      <c r="AH1022" s="12">
        <f t="shared" si="88"/>
        <v>0</v>
      </c>
      <c r="AI1022" s="12">
        <f t="shared" si="88"/>
        <v>0</v>
      </c>
      <c r="AJ1022" s="12">
        <f t="shared" si="88"/>
        <v>0</v>
      </c>
      <c r="AK1022" s="15">
        <f t="shared" si="88"/>
        <v>0</v>
      </c>
      <c r="AL1022" s="343">
        <f t="shared" si="88"/>
        <v>0</v>
      </c>
    </row>
    <row r="1023" spans="1:38" s="185" customFormat="1" ht="12.75" customHeight="1" x14ac:dyDescent="0.25">
      <c r="A1023" s="348">
        <v>1906</v>
      </c>
      <c r="B1023" s="338">
        <v>1015</v>
      </c>
      <c r="C1023" s="239" t="s">
        <v>2067</v>
      </c>
      <c r="D1023" s="247">
        <v>0</v>
      </c>
      <c r="E1023" s="138">
        <v>0</v>
      </c>
      <c r="F1023" s="138">
        <v>0</v>
      </c>
      <c r="G1023" s="138">
        <v>0</v>
      </c>
      <c r="H1023" s="138">
        <v>0</v>
      </c>
      <c r="I1023" s="138">
        <v>0</v>
      </c>
      <c r="J1023" s="339">
        <v>0</v>
      </c>
      <c r="K1023" s="339">
        <v>0</v>
      </c>
      <c r="L1023" s="340">
        <v>0</v>
      </c>
      <c r="M1023" s="340">
        <v>0</v>
      </c>
      <c r="N1023" s="340">
        <v>0</v>
      </c>
      <c r="O1023" s="340">
        <v>0</v>
      </c>
      <c r="P1023" s="144">
        <v>0</v>
      </c>
      <c r="Q1023" s="341">
        <v>0</v>
      </c>
      <c r="R1023" s="342">
        <v>0</v>
      </c>
      <c r="S1023" s="340">
        <v>0</v>
      </c>
      <c r="T1023" s="340">
        <v>0</v>
      </c>
      <c r="U1023" s="340">
        <v>0</v>
      </c>
      <c r="V1023" s="340">
        <v>0</v>
      </c>
      <c r="W1023" s="340">
        <v>0</v>
      </c>
      <c r="X1023" s="343">
        <v>0</v>
      </c>
      <c r="Y1023" s="344">
        <f t="shared" si="87"/>
        <v>0</v>
      </c>
      <c r="Z1023" s="12">
        <f t="shared" si="87"/>
        <v>0</v>
      </c>
      <c r="AA1023" s="12">
        <f t="shared" si="87"/>
        <v>0</v>
      </c>
      <c r="AB1023" s="12">
        <f t="shared" si="87"/>
        <v>0</v>
      </c>
      <c r="AC1023" s="12">
        <f t="shared" si="87"/>
        <v>0</v>
      </c>
      <c r="AD1023" s="15">
        <f t="shared" si="87"/>
        <v>0</v>
      </c>
      <c r="AE1023" s="12">
        <f t="shared" si="87"/>
        <v>0</v>
      </c>
      <c r="AF1023" s="12">
        <f t="shared" si="88"/>
        <v>0</v>
      </c>
      <c r="AG1023" s="12">
        <f t="shared" si="88"/>
        <v>0</v>
      </c>
      <c r="AH1023" s="12">
        <f t="shared" si="88"/>
        <v>0</v>
      </c>
      <c r="AI1023" s="12">
        <f t="shared" si="88"/>
        <v>0</v>
      </c>
      <c r="AJ1023" s="12">
        <f t="shared" si="88"/>
        <v>0</v>
      </c>
      <c r="AK1023" s="15">
        <f t="shared" si="88"/>
        <v>0</v>
      </c>
      <c r="AL1023" s="343">
        <f t="shared" si="88"/>
        <v>0</v>
      </c>
    </row>
    <row r="1024" spans="1:38" s="185" customFormat="1" ht="12.75" customHeight="1" x14ac:dyDescent="0.25">
      <c r="A1024" s="348">
        <v>1907</v>
      </c>
      <c r="B1024" s="338">
        <v>1016</v>
      </c>
      <c r="C1024" s="239" t="s">
        <v>2068</v>
      </c>
      <c r="D1024" s="247">
        <v>0</v>
      </c>
      <c r="E1024" s="138">
        <v>0</v>
      </c>
      <c r="F1024" s="138">
        <v>0</v>
      </c>
      <c r="G1024" s="138">
        <v>0</v>
      </c>
      <c r="H1024" s="138">
        <v>0</v>
      </c>
      <c r="I1024" s="138">
        <v>0</v>
      </c>
      <c r="J1024" s="339">
        <v>0</v>
      </c>
      <c r="K1024" s="339">
        <v>0</v>
      </c>
      <c r="L1024" s="340">
        <v>0</v>
      </c>
      <c r="M1024" s="340">
        <v>0</v>
      </c>
      <c r="N1024" s="340">
        <v>0</v>
      </c>
      <c r="O1024" s="340">
        <v>0</v>
      </c>
      <c r="P1024" s="144">
        <v>0</v>
      </c>
      <c r="Q1024" s="341">
        <v>0</v>
      </c>
      <c r="R1024" s="342">
        <v>0</v>
      </c>
      <c r="S1024" s="340">
        <v>0</v>
      </c>
      <c r="T1024" s="340">
        <v>0</v>
      </c>
      <c r="U1024" s="340">
        <v>0</v>
      </c>
      <c r="V1024" s="340">
        <v>0</v>
      </c>
      <c r="W1024" s="340">
        <v>0</v>
      </c>
      <c r="X1024" s="343">
        <v>0</v>
      </c>
      <c r="Y1024" s="344">
        <f t="shared" si="87"/>
        <v>0</v>
      </c>
      <c r="Z1024" s="12">
        <f t="shared" si="87"/>
        <v>0</v>
      </c>
      <c r="AA1024" s="12">
        <f t="shared" si="87"/>
        <v>0</v>
      </c>
      <c r="AB1024" s="12">
        <f t="shared" si="87"/>
        <v>0</v>
      </c>
      <c r="AC1024" s="12">
        <f t="shared" si="87"/>
        <v>0</v>
      </c>
      <c r="AD1024" s="15">
        <f t="shared" si="87"/>
        <v>0</v>
      </c>
      <c r="AE1024" s="12">
        <f t="shared" si="87"/>
        <v>0</v>
      </c>
      <c r="AF1024" s="12">
        <f t="shared" si="88"/>
        <v>0</v>
      </c>
      <c r="AG1024" s="12">
        <f t="shared" si="88"/>
        <v>0</v>
      </c>
      <c r="AH1024" s="12">
        <f t="shared" si="88"/>
        <v>0</v>
      </c>
      <c r="AI1024" s="12">
        <f t="shared" si="88"/>
        <v>0</v>
      </c>
      <c r="AJ1024" s="12">
        <f t="shared" si="88"/>
        <v>0</v>
      </c>
      <c r="AK1024" s="15">
        <f t="shared" si="88"/>
        <v>0</v>
      </c>
      <c r="AL1024" s="343">
        <f t="shared" si="88"/>
        <v>0</v>
      </c>
    </row>
    <row r="1025" spans="1:38" s="185" customFormat="1" ht="12.75" customHeight="1" x14ac:dyDescent="0.25">
      <c r="A1025" s="348">
        <v>1908</v>
      </c>
      <c r="B1025" s="338">
        <v>1017</v>
      </c>
      <c r="C1025" s="239" t="s">
        <v>2069</v>
      </c>
      <c r="D1025" s="247">
        <v>0</v>
      </c>
      <c r="E1025" s="138">
        <v>0</v>
      </c>
      <c r="F1025" s="138">
        <v>0</v>
      </c>
      <c r="G1025" s="138">
        <v>0</v>
      </c>
      <c r="H1025" s="138">
        <v>0</v>
      </c>
      <c r="I1025" s="138">
        <v>0</v>
      </c>
      <c r="J1025" s="339">
        <v>0</v>
      </c>
      <c r="K1025" s="339">
        <v>0</v>
      </c>
      <c r="L1025" s="340">
        <v>0</v>
      </c>
      <c r="M1025" s="340">
        <v>0</v>
      </c>
      <c r="N1025" s="340">
        <v>0</v>
      </c>
      <c r="O1025" s="340">
        <v>0</v>
      </c>
      <c r="P1025" s="144">
        <v>0</v>
      </c>
      <c r="Q1025" s="341">
        <v>0</v>
      </c>
      <c r="R1025" s="342">
        <v>0</v>
      </c>
      <c r="S1025" s="340">
        <v>0</v>
      </c>
      <c r="T1025" s="340">
        <v>0</v>
      </c>
      <c r="U1025" s="340">
        <v>0</v>
      </c>
      <c r="V1025" s="340">
        <v>0</v>
      </c>
      <c r="W1025" s="340">
        <v>0</v>
      </c>
      <c r="X1025" s="343">
        <v>0</v>
      </c>
      <c r="Y1025" s="344">
        <f t="shared" si="87"/>
        <v>0</v>
      </c>
      <c r="Z1025" s="12">
        <f t="shared" si="87"/>
        <v>0</v>
      </c>
      <c r="AA1025" s="12">
        <f t="shared" si="87"/>
        <v>0</v>
      </c>
      <c r="AB1025" s="12">
        <f t="shared" si="87"/>
        <v>0</v>
      </c>
      <c r="AC1025" s="12">
        <f t="shared" si="87"/>
        <v>0</v>
      </c>
      <c r="AD1025" s="15">
        <f t="shared" si="87"/>
        <v>0</v>
      </c>
      <c r="AE1025" s="12">
        <f t="shared" si="87"/>
        <v>0</v>
      </c>
      <c r="AF1025" s="12">
        <f t="shared" si="88"/>
        <v>0</v>
      </c>
      <c r="AG1025" s="12">
        <f t="shared" si="88"/>
        <v>0</v>
      </c>
      <c r="AH1025" s="12">
        <f t="shared" si="88"/>
        <v>0</v>
      </c>
      <c r="AI1025" s="12">
        <f t="shared" si="88"/>
        <v>0</v>
      </c>
      <c r="AJ1025" s="12">
        <f t="shared" si="88"/>
        <v>0</v>
      </c>
      <c r="AK1025" s="15">
        <f t="shared" si="88"/>
        <v>0</v>
      </c>
      <c r="AL1025" s="343">
        <f t="shared" si="88"/>
        <v>0</v>
      </c>
    </row>
    <row r="1026" spans="1:38" s="185" customFormat="1" ht="12.75" customHeight="1" x14ac:dyDescent="0.25">
      <c r="A1026" s="348">
        <v>1909</v>
      </c>
      <c r="B1026" s="338">
        <v>1018</v>
      </c>
      <c r="C1026" s="239" t="s">
        <v>2070</v>
      </c>
      <c r="D1026" s="247">
        <v>0</v>
      </c>
      <c r="E1026" s="138">
        <v>0</v>
      </c>
      <c r="F1026" s="138">
        <v>0</v>
      </c>
      <c r="G1026" s="138">
        <v>0</v>
      </c>
      <c r="H1026" s="138">
        <v>0</v>
      </c>
      <c r="I1026" s="138">
        <v>0</v>
      </c>
      <c r="J1026" s="339">
        <v>0</v>
      </c>
      <c r="K1026" s="339">
        <v>0</v>
      </c>
      <c r="L1026" s="340">
        <v>0</v>
      </c>
      <c r="M1026" s="340">
        <v>0</v>
      </c>
      <c r="N1026" s="340">
        <v>0</v>
      </c>
      <c r="O1026" s="340">
        <v>0</v>
      </c>
      <c r="P1026" s="144">
        <v>0</v>
      </c>
      <c r="Q1026" s="341">
        <v>0</v>
      </c>
      <c r="R1026" s="342">
        <v>0</v>
      </c>
      <c r="S1026" s="340">
        <v>0</v>
      </c>
      <c r="T1026" s="340">
        <v>0</v>
      </c>
      <c r="U1026" s="340">
        <v>0</v>
      </c>
      <c r="V1026" s="340">
        <v>0</v>
      </c>
      <c r="W1026" s="340">
        <v>0</v>
      </c>
      <c r="X1026" s="343">
        <v>0</v>
      </c>
      <c r="Y1026" s="344">
        <f t="shared" si="87"/>
        <v>0</v>
      </c>
      <c r="Z1026" s="12">
        <f t="shared" si="87"/>
        <v>0</v>
      </c>
      <c r="AA1026" s="12">
        <f t="shared" si="87"/>
        <v>0</v>
      </c>
      <c r="AB1026" s="12">
        <f t="shared" si="87"/>
        <v>0</v>
      </c>
      <c r="AC1026" s="12">
        <f t="shared" si="87"/>
        <v>0</v>
      </c>
      <c r="AD1026" s="15">
        <f t="shared" si="87"/>
        <v>0</v>
      </c>
      <c r="AE1026" s="12">
        <f t="shared" si="87"/>
        <v>0</v>
      </c>
      <c r="AF1026" s="12">
        <f t="shared" si="88"/>
        <v>0</v>
      </c>
      <c r="AG1026" s="12">
        <f t="shared" si="88"/>
        <v>0</v>
      </c>
      <c r="AH1026" s="12">
        <f t="shared" si="88"/>
        <v>0</v>
      </c>
      <c r="AI1026" s="12">
        <f t="shared" si="88"/>
        <v>0</v>
      </c>
      <c r="AJ1026" s="12">
        <f t="shared" si="88"/>
        <v>0</v>
      </c>
      <c r="AK1026" s="15">
        <f t="shared" si="88"/>
        <v>0</v>
      </c>
      <c r="AL1026" s="343">
        <f t="shared" si="88"/>
        <v>0</v>
      </c>
    </row>
    <row r="1027" spans="1:38" s="185" customFormat="1" ht="12.75" customHeight="1" x14ac:dyDescent="0.25">
      <c r="A1027" s="348">
        <v>1910</v>
      </c>
      <c r="B1027" s="338">
        <v>1019</v>
      </c>
      <c r="C1027" s="239" t="s">
        <v>2071</v>
      </c>
      <c r="D1027" s="247">
        <v>0</v>
      </c>
      <c r="E1027" s="138">
        <v>0</v>
      </c>
      <c r="F1027" s="138">
        <v>0</v>
      </c>
      <c r="G1027" s="138">
        <v>0</v>
      </c>
      <c r="H1027" s="138">
        <v>0</v>
      </c>
      <c r="I1027" s="138">
        <v>0</v>
      </c>
      <c r="J1027" s="339">
        <v>0</v>
      </c>
      <c r="K1027" s="339">
        <v>0</v>
      </c>
      <c r="L1027" s="340">
        <v>0</v>
      </c>
      <c r="M1027" s="340">
        <v>0</v>
      </c>
      <c r="N1027" s="340">
        <v>0</v>
      </c>
      <c r="O1027" s="340">
        <v>0</v>
      </c>
      <c r="P1027" s="144">
        <v>0</v>
      </c>
      <c r="Q1027" s="341">
        <v>0</v>
      </c>
      <c r="R1027" s="342">
        <v>0</v>
      </c>
      <c r="S1027" s="340">
        <v>0</v>
      </c>
      <c r="T1027" s="340">
        <v>0</v>
      </c>
      <c r="U1027" s="340">
        <v>0</v>
      </c>
      <c r="V1027" s="340">
        <v>0</v>
      </c>
      <c r="W1027" s="340">
        <v>0</v>
      </c>
      <c r="X1027" s="343">
        <v>0</v>
      </c>
      <c r="Y1027" s="344">
        <f t="shared" si="87"/>
        <v>0</v>
      </c>
      <c r="Z1027" s="12">
        <f t="shared" si="87"/>
        <v>0</v>
      </c>
      <c r="AA1027" s="12">
        <f t="shared" si="87"/>
        <v>0</v>
      </c>
      <c r="AB1027" s="12">
        <f t="shared" si="87"/>
        <v>0</v>
      </c>
      <c r="AC1027" s="12">
        <f t="shared" si="87"/>
        <v>0</v>
      </c>
      <c r="AD1027" s="15">
        <f t="shared" si="87"/>
        <v>0</v>
      </c>
      <c r="AE1027" s="12">
        <f t="shared" si="87"/>
        <v>0</v>
      </c>
      <c r="AF1027" s="12">
        <f t="shared" si="88"/>
        <v>0</v>
      </c>
      <c r="AG1027" s="12">
        <f t="shared" si="88"/>
        <v>0</v>
      </c>
      <c r="AH1027" s="12">
        <f t="shared" si="88"/>
        <v>0</v>
      </c>
      <c r="AI1027" s="12">
        <f t="shared" si="88"/>
        <v>0</v>
      </c>
      <c r="AJ1027" s="12">
        <f t="shared" si="88"/>
        <v>0</v>
      </c>
      <c r="AK1027" s="15">
        <f t="shared" si="88"/>
        <v>0</v>
      </c>
      <c r="AL1027" s="343">
        <f t="shared" si="88"/>
        <v>0</v>
      </c>
    </row>
    <row r="1028" spans="1:38" s="185" customFormat="1" ht="12.75" customHeight="1" x14ac:dyDescent="0.25">
      <c r="A1028" s="348">
        <v>1911</v>
      </c>
      <c r="B1028" s="338">
        <v>1020</v>
      </c>
      <c r="C1028" s="239" t="s">
        <v>2072</v>
      </c>
      <c r="D1028" s="247">
        <v>0</v>
      </c>
      <c r="E1028" s="138">
        <v>0</v>
      </c>
      <c r="F1028" s="138">
        <v>0</v>
      </c>
      <c r="G1028" s="138">
        <v>0</v>
      </c>
      <c r="H1028" s="138">
        <v>0</v>
      </c>
      <c r="I1028" s="138">
        <v>0</v>
      </c>
      <c r="J1028" s="339">
        <v>0</v>
      </c>
      <c r="K1028" s="339">
        <v>0</v>
      </c>
      <c r="L1028" s="340">
        <v>0</v>
      </c>
      <c r="M1028" s="340">
        <v>0</v>
      </c>
      <c r="N1028" s="340">
        <v>0</v>
      </c>
      <c r="O1028" s="340">
        <v>0</v>
      </c>
      <c r="P1028" s="144">
        <v>0</v>
      </c>
      <c r="Q1028" s="341">
        <v>0</v>
      </c>
      <c r="R1028" s="342">
        <v>0</v>
      </c>
      <c r="S1028" s="340">
        <v>0</v>
      </c>
      <c r="T1028" s="340">
        <v>0</v>
      </c>
      <c r="U1028" s="340">
        <v>0</v>
      </c>
      <c r="V1028" s="340">
        <v>0</v>
      </c>
      <c r="W1028" s="340">
        <v>0</v>
      </c>
      <c r="X1028" s="343">
        <v>0</v>
      </c>
      <c r="Y1028" s="344">
        <f t="shared" si="87"/>
        <v>0</v>
      </c>
      <c r="Z1028" s="12">
        <f t="shared" si="87"/>
        <v>0</v>
      </c>
      <c r="AA1028" s="12">
        <f t="shared" si="87"/>
        <v>0</v>
      </c>
      <c r="AB1028" s="12">
        <f t="shared" si="87"/>
        <v>0</v>
      </c>
      <c r="AC1028" s="12">
        <f t="shared" si="87"/>
        <v>0</v>
      </c>
      <c r="AD1028" s="15">
        <f t="shared" si="87"/>
        <v>0</v>
      </c>
      <c r="AE1028" s="12">
        <f t="shared" si="87"/>
        <v>0</v>
      </c>
      <c r="AF1028" s="12">
        <f t="shared" si="88"/>
        <v>0</v>
      </c>
      <c r="AG1028" s="12">
        <f t="shared" si="88"/>
        <v>0</v>
      </c>
      <c r="AH1028" s="12">
        <f t="shared" si="88"/>
        <v>0</v>
      </c>
      <c r="AI1028" s="12">
        <f t="shared" si="88"/>
        <v>0</v>
      </c>
      <c r="AJ1028" s="12">
        <f t="shared" si="88"/>
        <v>0</v>
      </c>
      <c r="AK1028" s="15">
        <f t="shared" si="88"/>
        <v>0</v>
      </c>
      <c r="AL1028" s="343">
        <f t="shared" si="88"/>
        <v>0</v>
      </c>
    </row>
    <row r="1029" spans="1:38" s="185" customFormat="1" ht="12.75" customHeight="1" x14ac:dyDescent="0.25">
      <c r="A1029" s="348">
        <v>1912</v>
      </c>
      <c r="B1029" s="338">
        <v>1021</v>
      </c>
      <c r="C1029" s="239" t="s">
        <v>2073</v>
      </c>
      <c r="D1029" s="247">
        <v>0</v>
      </c>
      <c r="E1029" s="138">
        <v>0</v>
      </c>
      <c r="F1029" s="138">
        <v>0</v>
      </c>
      <c r="G1029" s="138">
        <v>0</v>
      </c>
      <c r="H1029" s="138">
        <v>0</v>
      </c>
      <c r="I1029" s="138">
        <v>0</v>
      </c>
      <c r="J1029" s="339">
        <v>0</v>
      </c>
      <c r="K1029" s="339">
        <v>0</v>
      </c>
      <c r="L1029" s="340">
        <v>0</v>
      </c>
      <c r="M1029" s="340">
        <v>0</v>
      </c>
      <c r="N1029" s="340">
        <v>0</v>
      </c>
      <c r="O1029" s="340">
        <v>0</v>
      </c>
      <c r="P1029" s="144">
        <v>0</v>
      </c>
      <c r="Q1029" s="341">
        <v>0</v>
      </c>
      <c r="R1029" s="342">
        <v>0</v>
      </c>
      <c r="S1029" s="340">
        <v>0</v>
      </c>
      <c r="T1029" s="340">
        <v>0</v>
      </c>
      <c r="U1029" s="340">
        <v>0</v>
      </c>
      <c r="V1029" s="340">
        <v>0</v>
      </c>
      <c r="W1029" s="340">
        <v>0</v>
      </c>
      <c r="X1029" s="343">
        <v>0</v>
      </c>
      <c r="Y1029" s="344">
        <f t="shared" si="87"/>
        <v>0</v>
      </c>
      <c r="Z1029" s="12">
        <f t="shared" si="87"/>
        <v>0</v>
      </c>
      <c r="AA1029" s="12">
        <f t="shared" si="87"/>
        <v>0</v>
      </c>
      <c r="AB1029" s="12">
        <f t="shared" si="87"/>
        <v>0</v>
      </c>
      <c r="AC1029" s="12">
        <f t="shared" si="87"/>
        <v>0</v>
      </c>
      <c r="AD1029" s="15">
        <f t="shared" si="87"/>
        <v>0</v>
      </c>
      <c r="AE1029" s="12">
        <f t="shared" si="87"/>
        <v>0</v>
      </c>
      <c r="AF1029" s="12">
        <f t="shared" si="88"/>
        <v>0</v>
      </c>
      <c r="AG1029" s="12">
        <f t="shared" si="88"/>
        <v>0</v>
      </c>
      <c r="AH1029" s="12">
        <f t="shared" si="88"/>
        <v>0</v>
      </c>
      <c r="AI1029" s="12">
        <f t="shared" si="88"/>
        <v>0</v>
      </c>
      <c r="AJ1029" s="12">
        <f t="shared" si="88"/>
        <v>0</v>
      </c>
      <c r="AK1029" s="15">
        <f t="shared" si="88"/>
        <v>0</v>
      </c>
      <c r="AL1029" s="343">
        <f t="shared" si="88"/>
        <v>0</v>
      </c>
    </row>
    <row r="1030" spans="1:38" s="185" customFormat="1" ht="12.75" customHeight="1" x14ac:dyDescent="0.25">
      <c r="A1030" s="348">
        <v>1913</v>
      </c>
      <c r="B1030" s="338">
        <v>1022</v>
      </c>
      <c r="C1030" s="239" t="s">
        <v>2074</v>
      </c>
      <c r="D1030" s="247">
        <v>0</v>
      </c>
      <c r="E1030" s="138">
        <v>0</v>
      </c>
      <c r="F1030" s="138">
        <v>0</v>
      </c>
      <c r="G1030" s="138">
        <v>0</v>
      </c>
      <c r="H1030" s="138">
        <v>0</v>
      </c>
      <c r="I1030" s="138">
        <v>0</v>
      </c>
      <c r="J1030" s="339">
        <v>0</v>
      </c>
      <c r="K1030" s="339">
        <v>0</v>
      </c>
      <c r="L1030" s="340">
        <v>0</v>
      </c>
      <c r="M1030" s="340">
        <v>0</v>
      </c>
      <c r="N1030" s="340">
        <v>0</v>
      </c>
      <c r="O1030" s="340">
        <v>0</v>
      </c>
      <c r="P1030" s="144">
        <v>0</v>
      </c>
      <c r="Q1030" s="341">
        <v>0</v>
      </c>
      <c r="R1030" s="342">
        <v>0</v>
      </c>
      <c r="S1030" s="340">
        <v>0</v>
      </c>
      <c r="T1030" s="340">
        <v>0</v>
      </c>
      <c r="U1030" s="340">
        <v>0</v>
      </c>
      <c r="V1030" s="340">
        <v>0</v>
      </c>
      <c r="W1030" s="340">
        <v>0</v>
      </c>
      <c r="X1030" s="343">
        <v>0</v>
      </c>
      <c r="Y1030" s="344">
        <f t="shared" si="87"/>
        <v>0</v>
      </c>
      <c r="Z1030" s="12">
        <f t="shared" si="87"/>
        <v>0</v>
      </c>
      <c r="AA1030" s="12">
        <f t="shared" si="87"/>
        <v>0</v>
      </c>
      <c r="AB1030" s="12">
        <f t="shared" si="87"/>
        <v>0</v>
      </c>
      <c r="AC1030" s="12">
        <f t="shared" si="87"/>
        <v>0</v>
      </c>
      <c r="AD1030" s="15">
        <f t="shared" si="87"/>
        <v>0</v>
      </c>
      <c r="AE1030" s="12">
        <f t="shared" si="87"/>
        <v>0</v>
      </c>
      <c r="AF1030" s="12">
        <f t="shared" si="88"/>
        <v>0</v>
      </c>
      <c r="AG1030" s="12">
        <f t="shared" si="88"/>
        <v>0</v>
      </c>
      <c r="AH1030" s="12">
        <f t="shared" si="88"/>
        <v>0</v>
      </c>
      <c r="AI1030" s="12">
        <f t="shared" si="88"/>
        <v>0</v>
      </c>
      <c r="AJ1030" s="12">
        <f t="shared" si="88"/>
        <v>0</v>
      </c>
      <c r="AK1030" s="15">
        <f t="shared" si="88"/>
        <v>0</v>
      </c>
      <c r="AL1030" s="343">
        <f t="shared" si="88"/>
        <v>0</v>
      </c>
    </row>
    <row r="1031" spans="1:38" s="185" customFormat="1" ht="12.75" customHeight="1" x14ac:dyDescent="0.25">
      <c r="A1031" s="348">
        <v>1914</v>
      </c>
      <c r="B1031" s="338">
        <v>1023</v>
      </c>
      <c r="C1031" s="239" t="s">
        <v>2075</v>
      </c>
      <c r="D1031" s="247">
        <v>0</v>
      </c>
      <c r="E1031" s="138">
        <v>0</v>
      </c>
      <c r="F1031" s="138">
        <v>0</v>
      </c>
      <c r="G1031" s="138">
        <v>0</v>
      </c>
      <c r="H1031" s="138">
        <v>0</v>
      </c>
      <c r="I1031" s="138">
        <v>0</v>
      </c>
      <c r="J1031" s="339">
        <v>0</v>
      </c>
      <c r="K1031" s="339">
        <v>0</v>
      </c>
      <c r="L1031" s="340">
        <v>0</v>
      </c>
      <c r="M1031" s="340">
        <v>0</v>
      </c>
      <c r="N1031" s="340">
        <v>0</v>
      </c>
      <c r="O1031" s="340">
        <v>0</v>
      </c>
      <c r="P1031" s="144">
        <v>0</v>
      </c>
      <c r="Q1031" s="341">
        <v>0</v>
      </c>
      <c r="R1031" s="342">
        <v>0</v>
      </c>
      <c r="S1031" s="340">
        <v>0</v>
      </c>
      <c r="T1031" s="340">
        <v>0</v>
      </c>
      <c r="U1031" s="340">
        <v>0</v>
      </c>
      <c r="V1031" s="340">
        <v>0</v>
      </c>
      <c r="W1031" s="340">
        <v>0</v>
      </c>
      <c r="X1031" s="343">
        <v>0</v>
      </c>
      <c r="Y1031" s="344">
        <f t="shared" si="87"/>
        <v>0</v>
      </c>
      <c r="Z1031" s="12">
        <f t="shared" si="87"/>
        <v>0</v>
      </c>
      <c r="AA1031" s="12">
        <f t="shared" si="87"/>
        <v>0</v>
      </c>
      <c r="AB1031" s="12">
        <f t="shared" si="87"/>
        <v>0</v>
      </c>
      <c r="AC1031" s="12">
        <f t="shared" si="87"/>
        <v>0</v>
      </c>
      <c r="AD1031" s="15">
        <f t="shared" si="87"/>
        <v>0</v>
      </c>
      <c r="AE1031" s="12">
        <f t="shared" si="87"/>
        <v>0</v>
      </c>
      <c r="AF1031" s="12">
        <f t="shared" si="88"/>
        <v>0</v>
      </c>
      <c r="AG1031" s="12">
        <f t="shared" si="88"/>
        <v>0</v>
      </c>
      <c r="AH1031" s="12">
        <f t="shared" si="88"/>
        <v>0</v>
      </c>
      <c r="AI1031" s="12">
        <f t="shared" si="88"/>
        <v>0</v>
      </c>
      <c r="AJ1031" s="12">
        <f t="shared" si="88"/>
        <v>0</v>
      </c>
      <c r="AK1031" s="15">
        <f t="shared" si="88"/>
        <v>0</v>
      </c>
      <c r="AL1031" s="343">
        <f t="shared" si="88"/>
        <v>0</v>
      </c>
    </row>
    <row r="1032" spans="1:38" s="185" customFormat="1" ht="12.75" customHeight="1" x14ac:dyDescent="0.25">
      <c r="A1032" s="348">
        <v>1915</v>
      </c>
      <c r="B1032" s="338">
        <v>1024</v>
      </c>
      <c r="C1032" s="239" t="s">
        <v>2076</v>
      </c>
      <c r="D1032" s="247">
        <v>0</v>
      </c>
      <c r="E1032" s="138">
        <v>0</v>
      </c>
      <c r="F1032" s="138">
        <v>0</v>
      </c>
      <c r="G1032" s="138">
        <v>0</v>
      </c>
      <c r="H1032" s="138">
        <v>0</v>
      </c>
      <c r="I1032" s="138">
        <v>0</v>
      </c>
      <c r="J1032" s="339">
        <v>0</v>
      </c>
      <c r="K1032" s="339">
        <v>0</v>
      </c>
      <c r="L1032" s="340">
        <v>0</v>
      </c>
      <c r="M1032" s="340">
        <v>0</v>
      </c>
      <c r="N1032" s="340">
        <v>0</v>
      </c>
      <c r="O1032" s="340">
        <v>0</v>
      </c>
      <c r="P1032" s="144">
        <v>0</v>
      </c>
      <c r="Q1032" s="341">
        <v>0</v>
      </c>
      <c r="R1032" s="342">
        <v>0</v>
      </c>
      <c r="S1032" s="340">
        <v>0</v>
      </c>
      <c r="T1032" s="340">
        <v>0</v>
      </c>
      <c r="U1032" s="340">
        <v>0</v>
      </c>
      <c r="V1032" s="340">
        <v>0</v>
      </c>
      <c r="W1032" s="340">
        <v>0</v>
      </c>
      <c r="X1032" s="343">
        <v>0</v>
      </c>
      <c r="Y1032" s="344">
        <f t="shared" si="87"/>
        <v>0</v>
      </c>
      <c r="Z1032" s="12">
        <f t="shared" si="87"/>
        <v>0</v>
      </c>
      <c r="AA1032" s="12">
        <f t="shared" si="87"/>
        <v>0</v>
      </c>
      <c r="AB1032" s="12">
        <f t="shared" si="87"/>
        <v>0</v>
      </c>
      <c r="AC1032" s="12">
        <f t="shared" si="87"/>
        <v>0</v>
      </c>
      <c r="AD1032" s="15">
        <f t="shared" si="87"/>
        <v>0</v>
      </c>
      <c r="AE1032" s="12">
        <f t="shared" si="87"/>
        <v>0</v>
      </c>
      <c r="AF1032" s="12">
        <f t="shared" si="88"/>
        <v>0</v>
      </c>
      <c r="AG1032" s="12">
        <f t="shared" si="88"/>
        <v>0</v>
      </c>
      <c r="AH1032" s="12">
        <f t="shared" si="88"/>
        <v>0</v>
      </c>
      <c r="AI1032" s="12">
        <f t="shared" si="88"/>
        <v>0</v>
      </c>
      <c r="AJ1032" s="12">
        <f t="shared" si="88"/>
        <v>0</v>
      </c>
      <c r="AK1032" s="15">
        <f t="shared" si="88"/>
        <v>0</v>
      </c>
      <c r="AL1032" s="343">
        <f t="shared" si="88"/>
        <v>0</v>
      </c>
    </row>
    <row r="1033" spans="1:38" s="185" customFormat="1" ht="12.75" customHeight="1" x14ac:dyDescent="0.25">
      <c r="A1033" s="348">
        <v>1916</v>
      </c>
      <c r="B1033" s="338">
        <v>1025</v>
      </c>
      <c r="C1033" s="239" t="s">
        <v>2077</v>
      </c>
      <c r="D1033" s="247">
        <v>0</v>
      </c>
      <c r="E1033" s="138">
        <v>0</v>
      </c>
      <c r="F1033" s="138">
        <v>0</v>
      </c>
      <c r="G1033" s="138">
        <v>0</v>
      </c>
      <c r="H1033" s="138">
        <v>0</v>
      </c>
      <c r="I1033" s="138">
        <v>0</v>
      </c>
      <c r="J1033" s="339">
        <v>0</v>
      </c>
      <c r="K1033" s="339">
        <v>0</v>
      </c>
      <c r="L1033" s="340">
        <v>0</v>
      </c>
      <c r="M1033" s="340">
        <v>0</v>
      </c>
      <c r="N1033" s="340">
        <v>0</v>
      </c>
      <c r="O1033" s="340">
        <v>0</v>
      </c>
      <c r="P1033" s="144">
        <v>0</v>
      </c>
      <c r="Q1033" s="341">
        <v>0</v>
      </c>
      <c r="R1033" s="342">
        <v>0</v>
      </c>
      <c r="S1033" s="340">
        <v>0</v>
      </c>
      <c r="T1033" s="340">
        <v>0</v>
      </c>
      <c r="U1033" s="340">
        <v>0</v>
      </c>
      <c r="V1033" s="340">
        <v>0</v>
      </c>
      <c r="W1033" s="340">
        <v>0</v>
      </c>
      <c r="X1033" s="343">
        <v>0</v>
      </c>
      <c r="Y1033" s="344">
        <f t="shared" si="87"/>
        <v>0</v>
      </c>
      <c r="Z1033" s="12">
        <f t="shared" si="87"/>
        <v>0</v>
      </c>
      <c r="AA1033" s="12">
        <f t="shared" si="87"/>
        <v>0</v>
      </c>
      <c r="AB1033" s="12">
        <f t="shared" si="87"/>
        <v>0</v>
      </c>
      <c r="AC1033" s="12">
        <f t="shared" si="87"/>
        <v>0</v>
      </c>
      <c r="AD1033" s="15">
        <f t="shared" si="87"/>
        <v>0</v>
      </c>
      <c r="AE1033" s="12">
        <f t="shared" si="87"/>
        <v>0</v>
      </c>
      <c r="AF1033" s="12">
        <f t="shared" si="88"/>
        <v>0</v>
      </c>
      <c r="AG1033" s="12">
        <f t="shared" si="88"/>
        <v>0</v>
      </c>
      <c r="AH1033" s="12">
        <f t="shared" si="88"/>
        <v>0</v>
      </c>
      <c r="AI1033" s="12">
        <f t="shared" si="88"/>
        <v>0</v>
      </c>
      <c r="AJ1033" s="12">
        <f t="shared" si="88"/>
        <v>0</v>
      </c>
      <c r="AK1033" s="15">
        <f t="shared" si="88"/>
        <v>0</v>
      </c>
      <c r="AL1033" s="343">
        <f t="shared" si="88"/>
        <v>0</v>
      </c>
    </row>
    <row r="1034" spans="1:38" s="185" customFormat="1" ht="12.75" customHeight="1" x14ac:dyDescent="0.25">
      <c r="A1034" s="348">
        <v>1919</v>
      </c>
      <c r="B1034" s="338">
        <v>1026</v>
      </c>
      <c r="C1034" s="239" t="s">
        <v>2078</v>
      </c>
      <c r="D1034" s="247">
        <v>0</v>
      </c>
      <c r="E1034" s="138">
        <v>0</v>
      </c>
      <c r="F1034" s="138">
        <v>0</v>
      </c>
      <c r="G1034" s="138">
        <v>0</v>
      </c>
      <c r="H1034" s="138">
        <v>0</v>
      </c>
      <c r="I1034" s="138">
        <v>0</v>
      </c>
      <c r="J1034" s="339">
        <v>0</v>
      </c>
      <c r="K1034" s="339">
        <v>0</v>
      </c>
      <c r="L1034" s="340">
        <v>0</v>
      </c>
      <c r="M1034" s="340">
        <v>0</v>
      </c>
      <c r="N1034" s="340">
        <v>0</v>
      </c>
      <c r="O1034" s="340">
        <v>0</v>
      </c>
      <c r="P1034" s="144">
        <v>0</v>
      </c>
      <c r="Q1034" s="341">
        <v>0</v>
      </c>
      <c r="R1034" s="342">
        <v>0</v>
      </c>
      <c r="S1034" s="340">
        <v>0</v>
      </c>
      <c r="T1034" s="340">
        <v>0</v>
      </c>
      <c r="U1034" s="340">
        <v>0</v>
      </c>
      <c r="V1034" s="340">
        <v>0</v>
      </c>
      <c r="W1034" s="340">
        <v>0</v>
      </c>
      <c r="X1034" s="343">
        <v>0</v>
      </c>
      <c r="Y1034" s="344">
        <f t="shared" ref="Y1034:AE1097" si="89">R1034-K1034</f>
        <v>0</v>
      </c>
      <c r="Z1034" s="12">
        <f t="shared" si="89"/>
        <v>0</v>
      </c>
      <c r="AA1034" s="12">
        <f t="shared" si="89"/>
        <v>0</v>
      </c>
      <c r="AB1034" s="12">
        <f t="shared" si="89"/>
        <v>0</v>
      </c>
      <c r="AC1034" s="12">
        <f t="shared" si="89"/>
        <v>0</v>
      </c>
      <c r="AD1034" s="15">
        <f t="shared" si="89"/>
        <v>0</v>
      </c>
      <c r="AE1034" s="12">
        <f t="shared" si="89"/>
        <v>0</v>
      </c>
      <c r="AF1034" s="12">
        <f t="shared" si="88"/>
        <v>0</v>
      </c>
      <c r="AG1034" s="12">
        <f t="shared" si="88"/>
        <v>0</v>
      </c>
      <c r="AH1034" s="12">
        <f t="shared" si="88"/>
        <v>0</v>
      </c>
      <c r="AI1034" s="12">
        <f t="shared" si="88"/>
        <v>0</v>
      </c>
      <c r="AJ1034" s="12">
        <f t="shared" si="88"/>
        <v>0</v>
      </c>
      <c r="AK1034" s="15">
        <f t="shared" si="88"/>
        <v>0</v>
      </c>
      <c r="AL1034" s="343">
        <f t="shared" si="88"/>
        <v>0</v>
      </c>
    </row>
    <row r="1035" spans="1:38" s="185" customFormat="1" ht="12.75" customHeight="1" x14ac:dyDescent="0.25">
      <c r="A1035" s="348">
        <v>1917</v>
      </c>
      <c r="B1035" s="338">
        <v>1027</v>
      </c>
      <c r="C1035" s="239" t="s">
        <v>2079</v>
      </c>
      <c r="D1035" s="247">
        <v>0</v>
      </c>
      <c r="E1035" s="138">
        <v>0</v>
      </c>
      <c r="F1035" s="138">
        <v>0</v>
      </c>
      <c r="G1035" s="138">
        <v>0</v>
      </c>
      <c r="H1035" s="138">
        <v>0</v>
      </c>
      <c r="I1035" s="138">
        <v>0</v>
      </c>
      <c r="J1035" s="339">
        <v>0</v>
      </c>
      <c r="K1035" s="339">
        <v>0</v>
      </c>
      <c r="L1035" s="340">
        <v>0</v>
      </c>
      <c r="M1035" s="340">
        <v>0</v>
      </c>
      <c r="N1035" s="340">
        <v>0</v>
      </c>
      <c r="O1035" s="340">
        <v>0</v>
      </c>
      <c r="P1035" s="144">
        <v>0</v>
      </c>
      <c r="Q1035" s="341">
        <v>0</v>
      </c>
      <c r="R1035" s="342">
        <v>0</v>
      </c>
      <c r="S1035" s="340">
        <v>0</v>
      </c>
      <c r="T1035" s="340">
        <v>0</v>
      </c>
      <c r="U1035" s="340">
        <v>0</v>
      </c>
      <c r="V1035" s="340">
        <v>0</v>
      </c>
      <c r="W1035" s="340">
        <v>0</v>
      </c>
      <c r="X1035" s="343">
        <v>0</v>
      </c>
      <c r="Y1035" s="344">
        <f t="shared" si="89"/>
        <v>0</v>
      </c>
      <c r="Z1035" s="12">
        <f t="shared" si="89"/>
        <v>0</v>
      </c>
      <c r="AA1035" s="12">
        <f t="shared" si="89"/>
        <v>0</v>
      </c>
      <c r="AB1035" s="12">
        <f t="shared" si="89"/>
        <v>0</v>
      </c>
      <c r="AC1035" s="12">
        <f t="shared" si="89"/>
        <v>0</v>
      </c>
      <c r="AD1035" s="15">
        <f t="shared" si="89"/>
        <v>0</v>
      </c>
      <c r="AE1035" s="12">
        <f t="shared" si="89"/>
        <v>0</v>
      </c>
      <c r="AF1035" s="12">
        <f t="shared" si="88"/>
        <v>0</v>
      </c>
      <c r="AG1035" s="12">
        <f t="shared" si="88"/>
        <v>0</v>
      </c>
      <c r="AH1035" s="12">
        <f t="shared" si="88"/>
        <v>0</v>
      </c>
      <c r="AI1035" s="12">
        <f t="shared" si="88"/>
        <v>0</v>
      </c>
      <c r="AJ1035" s="12">
        <f t="shared" si="88"/>
        <v>0</v>
      </c>
      <c r="AK1035" s="15">
        <f t="shared" si="88"/>
        <v>0</v>
      </c>
      <c r="AL1035" s="343">
        <f t="shared" si="88"/>
        <v>0</v>
      </c>
    </row>
    <row r="1036" spans="1:38" s="185" customFormat="1" ht="12.75" customHeight="1" x14ac:dyDescent="0.25">
      <c r="A1036" s="348">
        <v>1918</v>
      </c>
      <c r="B1036" s="338">
        <v>1028</v>
      </c>
      <c r="C1036" s="239" t="s">
        <v>2080</v>
      </c>
      <c r="D1036" s="247">
        <v>0</v>
      </c>
      <c r="E1036" s="138">
        <v>0</v>
      </c>
      <c r="F1036" s="138">
        <v>0</v>
      </c>
      <c r="G1036" s="138">
        <v>0</v>
      </c>
      <c r="H1036" s="138">
        <v>0</v>
      </c>
      <c r="I1036" s="138">
        <v>0</v>
      </c>
      <c r="J1036" s="339">
        <v>0</v>
      </c>
      <c r="K1036" s="339">
        <v>0</v>
      </c>
      <c r="L1036" s="340">
        <v>0</v>
      </c>
      <c r="M1036" s="340">
        <v>0</v>
      </c>
      <c r="N1036" s="340">
        <v>0</v>
      </c>
      <c r="O1036" s="340">
        <v>0</v>
      </c>
      <c r="P1036" s="144">
        <v>0</v>
      </c>
      <c r="Q1036" s="341">
        <v>0</v>
      </c>
      <c r="R1036" s="342">
        <v>0</v>
      </c>
      <c r="S1036" s="340">
        <v>0</v>
      </c>
      <c r="T1036" s="340">
        <v>0</v>
      </c>
      <c r="U1036" s="340">
        <v>0</v>
      </c>
      <c r="V1036" s="340">
        <v>0</v>
      </c>
      <c r="W1036" s="340">
        <v>0</v>
      </c>
      <c r="X1036" s="343">
        <v>0</v>
      </c>
      <c r="Y1036" s="344">
        <f t="shared" si="89"/>
        <v>0</v>
      </c>
      <c r="Z1036" s="12">
        <f t="shared" si="89"/>
        <v>0</v>
      </c>
      <c r="AA1036" s="12">
        <f t="shared" si="89"/>
        <v>0</v>
      </c>
      <c r="AB1036" s="12">
        <f t="shared" si="89"/>
        <v>0</v>
      </c>
      <c r="AC1036" s="12">
        <f t="shared" si="89"/>
        <v>0</v>
      </c>
      <c r="AD1036" s="15">
        <f t="shared" si="89"/>
        <v>0</v>
      </c>
      <c r="AE1036" s="12">
        <f t="shared" si="89"/>
        <v>0</v>
      </c>
      <c r="AF1036" s="12">
        <f t="shared" si="88"/>
        <v>0</v>
      </c>
      <c r="AG1036" s="12">
        <f t="shared" si="88"/>
        <v>0</v>
      </c>
      <c r="AH1036" s="12">
        <f t="shared" si="88"/>
        <v>0</v>
      </c>
      <c r="AI1036" s="12">
        <f t="shared" si="88"/>
        <v>0</v>
      </c>
      <c r="AJ1036" s="12">
        <f t="shared" si="88"/>
        <v>0</v>
      </c>
      <c r="AK1036" s="15">
        <f t="shared" si="88"/>
        <v>0</v>
      </c>
      <c r="AL1036" s="343">
        <f t="shared" si="88"/>
        <v>0</v>
      </c>
    </row>
    <row r="1037" spans="1:38" s="185" customFormat="1" ht="12.75" customHeight="1" x14ac:dyDescent="0.25">
      <c r="A1037" s="348">
        <v>1920</v>
      </c>
      <c r="B1037" s="338">
        <v>1029</v>
      </c>
      <c r="C1037" s="239" t="s">
        <v>2081</v>
      </c>
      <c r="D1037" s="247">
        <v>0</v>
      </c>
      <c r="E1037" s="138">
        <v>0</v>
      </c>
      <c r="F1037" s="138">
        <v>0</v>
      </c>
      <c r="G1037" s="138">
        <v>0</v>
      </c>
      <c r="H1037" s="138">
        <v>0</v>
      </c>
      <c r="I1037" s="138">
        <v>0</v>
      </c>
      <c r="J1037" s="339">
        <v>0</v>
      </c>
      <c r="K1037" s="339">
        <v>0</v>
      </c>
      <c r="L1037" s="340">
        <v>0</v>
      </c>
      <c r="M1037" s="340">
        <v>0</v>
      </c>
      <c r="N1037" s="340">
        <v>0</v>
      </c>
      <c r="O1037" s="340">
        <v>0</v>
      </c>
      <c r="P1037" s="144">
        <v>0</v>
      </c>
      <c r="Q1037" s="341">
        <v>0</v>
      </c>
      <c r="R1037" s="342">
        <v>0</v>
      </c>
      <c r="S1037" s="340">
        <v>0</v>
      </c>
      <c r="T1037" s="340">
        <v>0</v>
      </c>
      <c r="U1037" s="340">
        <v>0</v>
      </c>
      <c r="V1037" s="340">
        <v>0</v>
      </c>
      <c r="W1037" s="340">
        <v>0</v>
      </c>
      <c r="X1037" s="343">
        <v>0</v>
      </c>
      <c r="Y1037" s="344">
        <f t="shared" si="89"/>
        <v>0</v>
      </c>
      <c r="Z1037" s="12">
        <f t="shared" si="89"/>
        <v>0</v>
      </c>
      <c r="AA1037" s="12">
        <f t="shared" si="89"/>
        <v>0</v>
      </c>
      <c r="AB1037" s="12">
        <f t="shared" si="89"/>
        <v>0</v>
      </c>
      <c r="AC1037" s="12">
        <f t="shared" si="89"/>
        <v>0</v>
      </c>
      <c r="AD1037" s="15">
        <f t="shared" si="89"/>
        <v>0</v>
      </c>
      <c r="AE1037" s="12">
        <f t="shared" si="89"/>
        <v>0</v>
      </c>
      <c r="AF1037" s="12">
        <f t="shared" si="88"/>
        <v>0</v>
      </c>
      <c r="AG1037" s="12">
        <f t="shared" si="88"/>
        <v>0</v>
      </c>
      <c r="AH1037" s="12">
        <f t="shared" si="88"/>
        <v>0</v>
      </c>
      <c r="AI1037" s="12">
        <f t="shared" si="88"/>
        <v>0</v>
      </c>
      <c r="AJ1037" s="12">
        <f t="shared" si="88"/>
        <v>0</v>
      </c>
      <c r="AK1037" s="15">
        <f t="shared" si="88"/>
        <v>0</v>
      </c>
      <c r="AL1037" s="343">
        <f t="shared" si="88"/>
        <v>0</v>
      </c>
    </row>
    <row r="1038" spans="1:38" s="185" customFormat="1" ht="12.75" customHeight="1" x14ac:dyDescent="0.25">
      <c r="A1038" s="348">
        <v>1921</v>
      </c>
      <c r="B1038" s="338">
        <v>1030</v>
      </c>
      <c r="C1038" s="239" t="s">
        <v>2082</v>
      </c>
      <c r="D1038" s="247">
        <v>0</v>
      </c>
      <c r="E1038" s="138">
        <v>0</v>
      </c>
      <c r="F1038" s="138">
        <v>0</v>
      </c>
      <c r="G1038" s="138">
        <v>0</v>
      </c>
      <c r="H1038" s="138">
        <v>0</v>
      </c>
      <c r="I1038" s="138">
        <v>0</v>
      </c>
      <c r="J1038" s="339">
        <v>0</v>
      </c>
      <c r="K1038" s="339">
        <v>0</v>
      </c>
      <c r="L1038" s="340">
        <v>0</v>
      </c>
      <c r="M1038" s="340">
        <v>0</v>
      </c>
      <c r="N1038" s="340">
        <v>0</v>
      </c>
      <c r="O1038" s="340">
        <v>0</v>
      </c>
      <c r="P1038" s="144">
        <v>0</v>
      </c>
      <c r="Q1038" s="341">
        <v>0</v>
      </c>
      <c r="R1038" s="342">
        <v>0</v>
      </c>
      <c r="S1038" s="340">
        <v>0</v>
      </c>
      <c r="T1038" s="340">
        <v>0</v>
      </c>
      <c r="U1038" s="340">
        <v>0</v>
      </c>
      <c r="V1038" s="340">
        <v>0</v>
      </c>
      <c r="W1038" s="340">
        <v>0</v>
      </c>
      <c r="X1038" s="343">
        <v>0</v>
      </c>
      <c r="Y1038" s="344">
        <f t="shared" si="89"/>
        <v>0</v>
      </c>
      <c r="Z1038" s="12">
        <f t="shared" si="89"/>
        <v>0</v>
      </c>
      <c r="AA1038" s="12">
        <f t="shared" si="89"/>
        <v>0</v>
      </c>
      <c r="AB1038" s="12">
        <f t="shared" si="89"/>
        <v>0</v>
      </c>
      <c r="AC1038" s="12">
        <f t="shared" si="89"/>
        <v>0</v>
      </c>
      <c r="AD1038" s="15">
        <f t="shared" si="89"/>
        <v>0</v>
      </c>
      <c r="AE1038" s="12">
        <f t="shared" si="89"/>
        <v>0</v>
      </c>
      <c r="AF1038" s="12">
        <f t="shared" si="88"/>
        <v>0</v>
      </c>
      <c r="AG1038" s="12">
        <f t="shared" si="88"/>
        <v>0</v>
      </c>
      <c r="AH1038" s="12">
        <f t="shared" si="88"/>
        <v>0</v>
      </c>
      <c r="AI1038" s="12">
        <f t="shared" si="88"/>
        <v>0</v>
      </c>
      <c r="AJ1038" s="12">
        <f t="shared" si="88"/>
        <v>0</v>
      </c>
      <c r="AK1038" s="15">
        <f t="shared" si="88"/>
        <v>0</v>
      </c>
      <c r="AL1038" s="343">
        <f t="shared" si="88"/>
        <v>0</v>
      </c>
    </row>
    <row r="1039" spans="1:38" s="185" customFormat="1" ht="12.75" customHeight="1" x14ac:dyDescent="0.25">
      <c r="A1039" s="348">
        <v>1922</v>
      </c>
      <c r="B1039" s="338">
        <v>1031</v>
      </c>
      <c r="C1039" s="239" t="s">
        <v>2083</v>
      </c>
      <c r="D1039" s="247">
        <v>0</v>
      </c>
      <c r="E1039" s="138">
        <v>0</v>
      </c>
      <c r="F1039" s="138">
        <v>0</v>
      </c>
      <c r="G1039" s="138">
        <v>0</v>
      </c>
      <c r="H1039" s="138">
        <v>0</v>
      </c>
      <c r="I1039" s="138">
        <v>0</v>
      </c>
      <c r="J1039" s="339">
        <v>0</v>
      </c>
      <c r="K1039" s="339">
        <v>0</v>
      </c>
      <c r="L1039" s="340">
        <v>0</v>
      </c>
      <c r="M1039" s="340">
        <v>0</v>
      </c>
      <c r="N1039" s="340">
        <v>0</v>
      </c>
      <c r="O1039" s="340">
        <v>0</v>
      </c>
      <c r="P1039" s="144">
        <v>0</v>
      </c>
      <c r="Q1039" s="341">
        <v>0</v>
      </c>
      <c r="R1039" s="342">
        <v>0</v>
      </c>
      <c r="S1039" s="340">
        <v>0</v>
      </c>
      <c r="T1039" s="340">
        <v>0</v>
      </c>
      <c r="U1039" s="340">
        <v>0</v>
      </c>
      <c r="V1039" s="340">
        <v>0</v>
      </c>
      <c r="W1039" s="340">
        <v>0</v>
      </c>
      <c r="X1039" s="343">
        <v>0</v>
      </c>
      <c r="Y1039" s="344">
        <f t="shared" si="89"/>
        <v>0</v>
      </c>
      <c r="Z1039" s="12">
        <f t="shared" si="89"/>
        <v>0</v>
      </c>
      <c r="AA1039" s="12">
        <f t="shared" si="89"/>
        <v>0</v>
      </c>
      <c r="AB1039" s="12">
        <f t="shared" si="89"/>
        <v>0</v>
      </c>
      <c r="AC1039" s="12">
        <f t="shared" si="89"/>
        <v>0</v>
      </c>
      <c r="AD1039" s="15">
        <f t="shared" si="89"/>
        <v>0</v>
      </c>
      <c r="AE1039" s="12">
        <f t="shared" si="89"/>
        <v>0</v>
      </c>
      <c r="AF1039" s="12">
        <f t="shared" si="88"/>
        <v>0</v>
      </c>
      <c r="AG1039" s="12">
        <f t="shared" si="88"/>
        <v>0</v>
      </c>
      <c r="AH1039" s="12">
        <f t="shared" si="88"/>
        <v>0</v>
      </c>
      <c r="AI1039" s="12">
        <f t="shared" si="88"/>
        <v>0</v>
      </c>
      <c r="AJ1039" s="12">
        <f t="shared" si="88"/>
        <v>0</v>
      </c>
      <c r="AK1039" s="15">
        <f t="shared" si="88"/>
        <v>0</v>
      </c>
      <c r="AL1039" s="343">
        <f t="shared" si="88"/>
        <v>0</v>
      </c>
    </row>
    <row r="1040" spans="1:38" s="185" customFormat="1" ht="12.75" customHeight="1" x14ac:dyDescent="0.25">
      <c r="A1040" s="348">
        <v>1923</v>
      </c>
      <c r="B1040" s="338">
        <v>1032</v>
      </c>
      <c r="C1040" s="239" t="s">
        <v>2084</v>
      </c>
      <c r="D1040" s="247">
        <v>0</v>
      </c>
      <c r="E1040" s="138">
        <v>0</v>
      </c>
      <c r="F1040" s="138">
        <v>0</v>
      </c>
      <c r="G1040" s="138">
        <v>0</v>
      </c>
      <c r="H1040" s="138">
        <v>0</v>
      </c>
      <c r="I1040" s="138">
        <v>0</v>
      </c>
      <c r="J1040" s="339">
        <v>0</v>
      </c>
      <c r="K1040" s="339">
        <v>0</v>
      </c>
      <c r="L1040" s="340">
        <v>0</v>
      </c>
      <c r="M1040" s="340">
        <v>0</v>
      </c>
      <c r="N1040" s="340">
        <v>0</v>
      </c>
      <c r="O1040" s="340">
        <v>0</v>
      </c>
      <c r="P1040" s="144">
        <v>0</v>
      </c>
      <c r="Q1040" s="341">
        <v>0</v>
      </c>
      <c r="R1040" s="342">
        <v>0</v>
      </c>
      <c r="S1040" s="340">
        <v>0</v>
      </c>
      <c r="T1040" s="340">
        <v>0</v>
      </c>
      <c r="U1040" s="340">
        <v>0</v>
      </c>
      <c r="V1040" s="340">
        <v>0</v>
      </c>
      <c r="W1040" s="340">
        <v>0</v>
      </c>
      <c r="X1040" s="343">
        <v>0</v>
      </c>
      <c r="Y1040" s="344">
        <f t="shared" si="89"/>
        <v>0</v>
      </c>
      <c r="Z1040" s="12">
        <f t="shared" si="89"/>
        <v>0</v>
      </c>
      <c r="AA1040" s="12">
        <f t="shared" si="89"/>
        <v>0</v>
      </c>
      <c r="AB1040" s="12">
        <f t="shared" si="89"/>
        <v>0</v>
      </c>
      <c r="AC1040" s="12">
        <f t="shared" si="89"/>
        <v>0</v>
      </c>
      <c r="AD1040" s="15">
        <f t="shared" si="89"/>
        <v>0</v>
      </c>
      <c r="AE1040" s="12">
        <f t="shared" si="89"/>
        <v>0</v>
      </c>
      <c r="AF1040" s="12">
        <f t="shared" si="88"/>
        <v>0</v>
      </c>
      <c r="AG1040" s="12">
        <f t="shared" si="88"/>
        <v>0</v>
      </c>
      <c r="AH1040" s="12">
        <f t="shared" si="88"/>
        <v>0</v>
      </c>
      <c r="AI1040" s="12">
        <f t="shared" si="88"/>
        <v>0</v>
      </c>
      <c r="AJ1040" s="12">
        <f t="shared" si="88"/>
        <v>0</v>
      </c>
      <c r="AK1040" s="15">
        <f t="shared" si="88"/>
        <v>0</v>
      </c>
      <c r="AL1040" s="343">
        <f t="shared" si="88"/>
        <v>0</v>
      </c>
    </row>
    <row r="1041" spans="1:38" s="185" customFormat="1" ht="12.75" customHeight="1" x14ac:dyDescent="0.25">
      <c r="A1041" s="348">
        <v>1925</v>
      </c>
      <c r="B1041" s="338">
        <v>1033</v>
      </c>
      <c r="C1041" s="239" t="s">
        <v>2085</v>
      </c>
      <c r="D1041" s="247">
        <v>0</v>
      </c>
      <c r="E1041" s="138">
        <v>0</v>
      </c>
      <c r="F1041" s="138">
        <v>0</v>
      </c>
      <c r="G1041" s="138">
        <v>0</v>
      </c>
      <c r="H1041" s="138">
        <v>0</v>
      </c>
      <c r="I1041" s="138">
        <v>0</v>
      </c>
      <c r="J1041" s="339">
        <v>0</v>
      </c>
      <c r="K1041" s="339">
        <v>0</v>
      </c>
      <c r="L1041" s="340">
        <v>0</v>
      </c>
      <c r="M1041" s="340">
        <v>0</v>
      </c>
      <c r="N1041" s="340">
        <v>0</v>
      </c>
      <c r="O1041" s="340">
        <v>0</v>
      </c>
      <c r="P1041" s="144">
        <v>0</v>
      </c>
      <c r="Q1041" s="341">
        <v>0</v>
      </c>
      <c r="R1041" s="342">
        <v>0</v>
      </c>
      <c r="S1041" s="340">
        <v>0</v>
      </c>
      <c r="T1041" s="340">
        <v>0</v>
      </c>
      <c r="U1041" s="340">
        <v>0</v>
      </c>
      <c r="V1041" s="340">
        <v>0</v>
      </c>
      <c r="W1041" s="340">
        <v>0</v>
      </c>
      <c r="X1041" s="343">
        <v>0</v>
      </c>
      <c r="Y1041" s="344">
        <f t="shared" si="89"/>
        <v>0</v>
      </c>
      <c r="Z1041" s="12">
        <f t="shared" si="89"/>
        <v>0</v>
      </c>
      <c r="AA1041" s="12">
        <f t="shared" si="89"/>
        <v>0</v>
      </c>
      <c r="AB1041" s="12">
        <f t="shared" si="89"/>
        <v>0</v>
      </c>
      <c r="AC1041" s="12">
        <f t="shared" si="89"/>
        <v>0</v>
      </c>
      <c r="AD1041" s="15">
        <f t="shared" si="89"/>
        <v>0</v>
      </c>
      <c r="AE1041" s="12">
        <f t="shared" si="89"/>
        <v>0</v>
      </c>
      <c r="AF1041" s="12">
        <f t="shared" si="88"/>
        <v>0</v>
      </c>
      <c r="AG1041" s="12">
        <f t="shared" si="88"/>
        <v>0</v>
      </c>
      <c r="AH1041" s="12">
        <f t="shared" si="88"/>
        <v>0</v>
      </c>
      <c r="AI1041" s="12">
        <f t="shared" si="88"/>
        <v>0</v>
      </c>
      <c r="AJ1041" s="12">
        <f t="shared" si="88"/>
        <v>0</v>
      </c>
      <c r="AK1041" s="15">
        <f t="shared" si="88"/>
        <v>0</v>
      </c>
      <c r="AL1041" s="343">
        <f t="shared" si="88"/>
        <v>0</v>
      </c>
    </row>
    <row r="1042" spans="1:38" s="185" customFormat="1" ht="12.75" customHeight="1" x14ac:dyDescent="0.25">
      <c r="A1042" s="348">
        <v>1926</v>
      </c>
      <c r="B1042" s="338">
        <v>1034</v>
      </c>
      <c r="C1042" s="239" t="s">
        <v>1631</v>
      </c>
      <c r="D1042" s="247">
        <v>0</v>
      </c>
      <c r="E1042" s="138">
        <v>0</v>
      </c>
      <c r="F1042" s="138">
        <v>0</v>
      </c>
      <c r="G1042" s="138">
        <v>0</v>
      </c>
      <c r="H1042" s="138">
        <v>0</v>
      </c>
      <c r="I1042" s="138">
        <v>0</v>
      </c>
      <c r="J1042" s="339">
        <v>0</v>
      </c>
      <c r="K1042" s="339">
        <v>0</v>
      </c>
      <c r="L1042" s="340">
        <v>0</v>
      </c>
      <c r="M1042" s="340">
        <v>0</v>
      </c>
      <c r="N1042" s="340">
        <v>0</v>
      </c>
      <c r="O1042" s="340">
        <v>0</v>
      </c>
      <c r="P1042" s="144">
        <v>0</v>
      </c>
      <c r="Q1042" s="341">
        <v>0</v>
      </c>
      <c r="R1042" s="342">
        <v>0</v>
      </c>
      <c r="S1042" s="340">
        <v>0</v>
      </c>
      <c r="T1042" s="340">
        <v>0</v>
      </c>
      <c r="U1042" s="340">
        <v>0</v>
      </c>
      <c r="V1042" s="340">
        <v>0</v>
      </c>
      <c r="W1042" s="340">
        <v>0</v>
      </c>
      <c r="X1042" s="343">
        <v>0</v>
      </c>
      <c r="Y1042" s="344">
        <f t="shared" si="89"/>
        <v>0</v>
      </c>
      <c r="Z1042" s="12">
        <f t="shared" si="89"/>
        <v>0</v>
      </c>
      <c r="AA1042" s="12">
        <f t="shared" si="89"/>
        <v>0</v>
      </c>
      <c r="AB1042" s="12">
        <f t="shared" si="89"/>
        <v>0</v>
      </c>
      <c r="AC1042" s="12">
        <f t="shared" si="89"/>
        <v>0</v>
      </c>
      <c r="AD1042" s="15">
        <f t="shared" si="89"/>
        <v>0</v>
      </c>
      <c r="AE1042" s="12">
        <f t="shared" si="89"/>
        <v>0</v>
      </c>
      <c r="AF1042" s="12">
        <f t="shared" si="88"/>
        <v>0</v>
      </c>
      <c r="AG1042" s="12">
        <f t="shared" si="88"/>
        <v>0</v>
      </c>
      <c r="AH1042" s="12">
        <f t="shared" si="88"/>
        <v>0</v>
      </c>
      <c r="AI1042" s="12">
        <f t="shared" si="88"/>
        <v>0</v>
      </c>
      <c r="AJ1042" s="12">
        <f t="shared" si="88"/>
        <v>0</v>
      </c>
      <c r="AK1042" s="15">
        <f t="shared" si="88"/>
        <v>0</v>
      </c>
      <c r="AL1042" s="343">
        <f t="shared" si="88"/>
        <v>0</v>
      </c>
    </row>
    <row r="1043" spans="1:38" s="185" customFormat="1" ht="12.75" customHeight="1" x14ac:dyDescent="0.25">
      <c r="A1043" s="348">
        <v>1927</v>
      </c>
      <c r="B1043" s="338">
        <v>1035</v>
      </c>
      <c r="C1043" s="239" t="s">
        <v>2086</v>
      </c>
      <c r="D1043" s="247">
        <v>0</v>
      </c>
      <c r="E1043" s="138">
        <v>0</v>
      </c>
      <c r="F1043" s="138">
        <v>0</v>
      </c>
      <c r="G1043" s="138">
        <v>0</v>
      </c>
      <c r="H1043" s="138">
        <v>0</v>
      </c>
      <c r="I1043" s="138">
        <v>0</v>
      </c>
      <c r="J1043" s="339">
        <v>0</v>
      </c>
      <c r="K1043" s="339">
        <v>0</v>
      </c>
      <c r="L1043" s="340">
        <v>0</v>
      </c>
      <c r="M1043" s="340">
        <v>0</v>
      </c>
      <c r="N1043" s="340">
        <v>0</v>
      </c>
      <c r="O1043" s="340">
        <v>0</v>
      </c>
      <c r="P1043" s="144">
        <v>0</v>
      </c>
      <c r="Q1043" s="341">
        <v>0</v>
      </c>
      <c r="R1043" s="342">
        <v>0</v>
      </c>
      <c r="S1043" s="340">
        <v>0</v>
      </c>
      <c r="T1043" s="340">
        <v>0</v>
      </c>
      <c r="U1043" s="340">
        <v>0</v>
      </c>
      <c r="V1043" s="340">
        <v>0</v>
      </c>
      <c r="W1043" s="340">
        <v>0</v>
      </c>
      <c r="X1043" s="343">
        <v>0</v>
      </c>
      <c r="Y1043" s="344">
        <f t="shared" si="89"/>
        <v>0</v>
      </c>
      <c r="Z1043" s="12">
        <f t="shared" si="89"/>
        <v>0</v>
      </c>
      <c r="AA1043" s="12">
        <f t="shared" si="89"/>
        <v>0</v>
      </c>
      <c r="AB1043" s="12">
        <f t="shared" si="89"/>
        <v>0</v>
      </c>
      <c r="AC1043" s="12">
        <f t="shared" si="89"/>
        <v>0</v>
      </c>
      <c r="AD1043" s="15">
        <f t="shared" si="89"/>
        <v>0</v>
      </c>
      <c r="AE1043" s="12">
        <f t="shared" si="89"/>
        <v>0</v>
      </c>
      <c r="AF1043" s="12">
        <f t="shared" si="88"/>
        <v>0</v>
      </c>
      <c r="AG1043" s="12">
        <f t="shared" si="88"/>
        <v>0</v>
      </c>
      <c r="AH1043" s="12">
        <f t="shared" si="88"/>
        <v>0</v>
      </c>
      <c r="AI1043" s="12">
        <f t="shared" si="88"/>
        <v>0</v>
      </c>
      <c r="AJ1043" s="12">
        <f t="shared" si="88"/>
        <v>0</v>
      </c>
      <c r="AK1043" s="15">
        <f t="shared" si="88"/>
        <v>0</v>
      </c>
      <c r="AL1043" s="343">
        <f t="shared" si="88"/>
        <v>0</v>
      </c>
    </row>
    <row r="1044" spans="1:38" s="185" customFormat="1" ht="12.75" customHeight="1" x14ac:dyDescent="0.25">
      <c r="A1044" s="348">
        <v>1928</v>
      </c>
      <c r="B1044" s="338">
        <v>1036</v>
      </c>
      <c r="C1044" s="239" t="s">
        <v>2087</v>
      </c>
      <c r="D1044" s="247">
        <v>0</v>
      </c>
      <c r="E1044" s="138">
        <v>0</v>
      </c>
      <c r="F1044" s="138">
        <v>0</v>
      </c>
      <c r="G1044" s="138">
        <v>0</v>
      </c>
      <c r="H1044" s="138">
        <v>0</v>
      </c>
      <c r="I1044" s="138">
        <v>0</v>
      </c>
      <c r="J1044" s="339">
        <v>0</v>
      </c>
      <c r="K1044" s="339">
        <v>0</v>
      </c>
      <c r="L1044" s="340">
        <v>0</v>
      </c>
      <c r="M1044" s="340">
        <v>0</v>
      </c>
      <c r="N1044" s="340">
        <v>0</v>
      </c>
      <c r="O1044" s="340">
        <v>0</v>
      </c>
      <c r="P1044" s="144">
        <v>0</v>
      </c>
      <c r="Q1044" s="341">
        <v>0</v>
      </c>
      <c r="R1044" s="342">
        <v>0</v>
      </c>
      <c r="S1044" s="340">
        <v>0</v>
      </c>
      <c r="T1044" s="340">
        <v>0</v>
      </c>
      <c r="U1044" s="340">
        <v>0</v>
      </c>
      <c r="V1044" s="340">
        <v>0</v>
      </c>
      <c r="W1044" s="340">
        <v>0</v>
      </c>
      <c r="X1044" s="343">
        <v>0</v>
      </c>
      <c r="Y1044" s="344">
        <f t="shared" si="89"/>
        <v>0</v>
      </c>
      <c r="Z1044" s="12">
        <f t="shared" si="89"/>
        <v>0</v>
      </c>
      <c r="AA1044" s="12">
        <f t="shared" si="89"/>
        <v>0</v>
      </c>
      <c r="AB1044" s="12">
        <f t="shared" si="89"/>
        <v>0</v>
      </c>
      <c r="AC1044" s="12">
        <f t="shared" si="89"/>
        <v>0</v>
      </c>
      <c r="AD1044" s="15">
        <f t="shared" si="89"/>
        <v>0</v>
      </c>
      <c r="AE1044" s="12">
        <f t="shared" si="89"/>
        <v>0</v>
      </c>
      <c r="AF1044" s="12">
        <f t="shared" si="88"/>
        <v>0</v>
      </c>
      <c r="AG1044" s="12">
        <f t="shared" si="88"/>
        <v>0</v>
      </c>
      <c r="AH1044" s="12">
        <f t="shared" si="88"/>
        <v>0</v>
      </c>
      <c r="AI1044" s="12">
        <f t="shared" si="88"/>
        <v>0</v>
      </c>
      <c r="AJ1044" s="12">
        <f t="shared" si="88"/>
        <v>0</v>
      </c>
      <c r="AK1044" s="15">
        <f t="shared" si="88"/>
        <v>0</v>
      </c>
      <c r="AL1044" s="343">
        <f t="shared" si="88"/>
        <v>0</v>
      </c>
    </row>
    <row r="1045" spans="1:38" s="185" customFormat="1" ht="12.75" customHeight="1" x14ac:dyDescent="0.25">
      <c r="A1045" s="348">
        <v>1929</v>
      </c>
      <c r="B1045" s="338">
        <v>1037</v>
      </c>
      <c r="C1045" s="239" t="s">
        <v>2088</v>
      </c>
      <c r="D1045" s="247">
        <v>0</v>
      </c>
      <c r="E1045" s="138">
        <v>0</v>
      </c>
      <c r="F1045" s="138">
        <v>0</v>
      </c>
      <c r="G1045" s="138">
        <v>0</v>
      </c>
      <c r="H1045" s="138">
        <v>0</v>
      </c>
      <c r="I1045" s="138">
        <v>0</v>
      </c>
      <c r="J1045" s="339">
        <v>0</v>
      </c>
      <c r="K1045" s="339">
        <v>0</v>
      </c>
      <c r="L1045" s="340">
        <v>0</v>
      </c>
      <c r="M1045" s="340">
        <v>0</v>
      </c>
      <c r="N1045" s="340">
        <v>0</v>
      </c>
      <c r="O1045" s="340">
        <v>0</v>
      </c>
      <c r="P1045" s="144">
        <v>0</v>
      </c>
      <c r="Q1045" s="341">
        <v>0</v>
      </c>
      <c r="R1045" s="342">
        <v>0</v>
      </c>
      <c r="S1045" s="340">
        <v>0</v>
      </c>
      <c r="T1045" s="340">
        <v>0</v>
      </c>
      <c r="U1045" s="340">
        <v>0</v>
      </c>
      <c r="V1045" s="340">
        <v>0</v>
      </c>
      <c r="W1045" s="340">
        <v>0</v>
      </c>
      <c r="X1045" s="343">
        <v>0</v>
      </c>
      <c r="Y1045" s="344">
        <f t="shared" si="89"/>
        <v>0</v>
      </c>
      <c r="Z1045" s="12">
        <f t="shared" si="89"/>
        <v>0</v>
      </c>
      <c r="AA1045" s="12">
        <f t="shared" si="89"/>
        <v>0</v>
      </c>
      <c r="AB1045" s="12">
        <f t="shared" si="89"/>
        <v>0</v>
      </c>
      <c r="AC1045" s="12">
        <f t="shared" si="89"/>
        <v>0</v>
      </c>
      <c r="AD1045" s="15">
        <f t="shared" si="89"/>
        <v>0</v>
      </c>
      <c r="AE1045" s="12">
        <f t="shared" si="89"/>
        <v>0</v>
      </c>
      <c r="AF1045" s="12">
        <f t="shared" si="88"/>
        <v>0</v>
      </c>
      <c r="AG1045" s="12">
        <f t="shared" si="88"/>
        <v>0</v>
      </c>
      <c r="AH1045" s="12">
        <f t="shared" si="88"/>
        <v>0</v>
      </c>
      <c r="AI1045" s="12">
        <f t="shared" si="88"/>
        <v>0</v>
      </c>
      <c r="AJ1045" s="12">
        <f t="shared" si="88"/>
        <v>0</v>
      </c>
      <c r="AK1045" s="15">
        <f t="shared" si="88"/>
        <v>0</v>
      </c>
      <c r="AL1045" s="343">
        <f t="shared" si="88"/>
        <v>0</v>
      </c>
    </row>
    <row r="1046" spans="1:38" s="185" customFormat="1" ht="12.75" customHeight="1" x14ac:dyDescent="0.25">
      <c r="A1046" s="348">
        <v>1930</v>
      </c>
      <c r="B1046" s="338">
        <v>1038</v>
      </c>
      <c r="C1046" s="239" t="s">
        <v>2089</v>
      </c>
      <c r="D1046" s="247">
        <v>0</v>
      </c>
      <c r="E1046" s="138">
        <v>0</v>
      </c>
      <c r="F1046" s="138">
        <v>0</v>
      </c>
      <c r="G1046" s="138">
        <v>0</v>
      </c>
      <c r="H1046" s="138">
        <v>0</v>
      </c>
      <c r="I1046" s="138">
        <v>0</v>
      </c>
      <c r="J1046" s="339">
        <v>0</v>
      </c>
      <c r="K1046" s="339">
        <v>0</v>
      </c>
      <c r="L1046" s="340">
        <v>0</v>
      </c>
      <c r="M1046" s="340">
        <v>0</v>
      </c>
      <c r="N1046" s="340">
        <v>0</v>
      </c>
      <c r="O1046" s="340">
        <v>0</v>
      </c>
      <c r="P1046" s="144">
        <v>0</v>
      </c>
      <c r="Q1046" s="341">
        <v>0</v>
      </c>
      <c r="R1046" s="342">
        <v>0</v>
      </c>
      <c r="S1046" s="340">
        <v>0</v>
      </c>
      <c r="T1046" s="340">
        <v>0</v>
      </c>
      <c r="U1046" s="340">
        <v>0</v>
      </c>
      <c r="V1046" s="340">
        <v>0</v>
      </c>
      <c r="W1046" s="340">
        <v>0</v>
      </c>
      <c r="X1046" s="343">
        <v>0</v>
      </c>
      <c r="Y1046" s="344">
        <f t="shared" si="89"/>
        <v>0</v>
      </c>
      <c r="Z1046" s="12">
        <f t="shared" si="89"/>
        <v>0</v>
      </c>
      <c r="AA1046" s="12">
        <f t="shared" si="89"/>
        <v>0</v>
      </c>
      <c r="AB1046" s="12">
        <f t="shared" si="89"/>
        <v>0</v>
      </c>
      <c r="AC1046" s="12">
        <f t="shared" si="89"/>
        <v>0</v>
      </c>
      <c r="AD1046" s="15">
        <f t="shared" si="89"/>
        <v>0</v>
      </c>
      <c r="AE1046" s="12">
        <f t="shared" si="89"/>
        <v>0</v>
      </c>
      <c r="AF1046" s="12">
        <f t="shared" si="88"/>
        <v>0</v>
      </c>
      <c r="AG1046" s="12">
        <f t="shared" si="88"/>
        <v>0</v>
      </c>
      <c r="AH1046" s="12">
        <f t="shared" si="88"/>
        <v>0</v>
      </c>
      <c r="AI1046" s="12">
        <f t="shared" si="88"/>
        <v>0</v>
      </c>
      <c r="AJ1046" s="12">
        <f t="shared" si="88"/>
        <v>0</v>
      </c>
      <c r="AK1046" s="15">
        <f t="shared" si="88"/>
        <v>0</v>
      </c>
      <c r="AL1046" s="343">
        <f t="shared" si="88"/>
        <v>0</v>
      </c>
    </row>
    <row r="1047" spans="1:38" s="185" customFormat="1" ht="12.75" customHeight="1" x14ac:dyDescent="0.25">
      <c r="A1047" s="348">
        <v>1931</v>
      </c>
      <c r="B1047" s="338">
        <v>1039</v>
      </c>
      <c r="C1047" s="239" t="s">
        <v>2090</v>
      </c>
      <c r="D1047" s="247">
        <v>0</v>
      </c>
      <c r="E1047" s="138">
        <v>0</v>
      </c>
      <c r="F1047" s="138">
        <v>0</v>
      </c>
      <c r="G1047" s="138">
        <v>0</v>
      </c>
      <c r="H1047" s="138">
        <v>0</v>
      </c>
      <c r="I1047" s="138">
        <v>0</v>
      </c>
      <c r="J1047" s="339">
        <v>0</v>
      </c>
      <c r="K1047" s="339">
        <v>0</v>
      </c>
      <c r="L1047" s="340">
        <v>0</v>
      </c>
      <c r="M1047" s="340">
        <v>0</v>
      </c>
      <c r="N1047" s="340">
        <v>0</v>
      </c>
      <c r="O1047" s="340">
        <v>0</v>
      </c>
      <c r="P1047" s="144">
        <v>0</v>
      </c>
      <c r="Q1047" s="341">
        <v>0</v>
      </c>
      <c r="R1047" s="342">
        <v>0</v>
      </c>
      <c r="S1047" s="340">
        <v>0</v>
      </c>
      <c r="T1047" s="340">
        <v>0</v>
      </c>
      <c r="U1047" s="340">
        <v>0</v>
      </c>
      <c r="V1047" s="340">
        <v>0</v>
      </c>
      <c r="W1047" s="340">
        <v>0</v>
      </c>
      <c r="X1047" s="343">
        <v>0</v>
      </c>
      <c r="Y1047" s="344">
        <f t="shared" si="89"/>
        <v>0</v>
      </c>
      <c r="Z1047" s="12">
        <f t="shared" si="89"/>
        <v>0</v>
      </c>
      <c r="AA1047" s="12">
        <f t="shared" si="89"/>
        <v>0</v>
      </c>
      <c r="AB1047" s="12">
        <f t="shared" si="89"/>
        <v>0</v>
      </c>
      <c r="AC1047" s="12">
        <f t="shared" si="89"/>
        <v>0</v>
      </c>
      <c r="AD1047" s="15">
        <f t="shared" si="89"/>
        <v>0</v>
      </c>
      <c r="AE1047" s="12">
        <f t="shared" si="89"/>
        <v>0</v>
      </c>
      <c r="AF1047" s="12">
        <f t="shared" si="88"/>
        <v>0</v>
      </c>
      <c r="AG1047" s="12">
        <f t="shared" si="88"/>
        <v>0</v>
      </c>
      <c r="AH1047" s="12">
        <f t="shared" si="88"/>
        <v>0</v>
      </c>
      <c r="AI1047" s="12">
        <f t="shared" si="88"/>
        <v>0</v>
      </c>
      <c r="AJ1047" s="12">
        <f t="shared" si="88"/>
        <v>0</v>
      </c>
      <c r="AK1047" s="15">
        <f t="shared" si="88"/>
        <v>0</v>
      </c>
      <c r="AL1047" s="343">
        <f t="shared" si="88"/>
        <v>0</v>
      </c>
    </row>
    <row r="1048" spans="1:38" s="185" customFormat="1" ht="12.75" customHeight="1" x14ac:dyDescent="0.25">
      <c r="A1048" s="348">
        <v>1924</v>
      </c>
      <c r="B1048" s="338">
        <v>1040</v>
      </c>
      <c r="C1048" s="239" t="s">
        <v>2063</v>
      </c>
      <c r="D1048" s="247">
        <v>0</v>
      </c>
      <c r="E1048" s="138">
        <v>0</v>
      </c>
      <c r="F1048" s="138">
        <v>0</v>
      </c>
      <c r="G1048" s="138">
        <v>0</v>
      </c>
      <c r="H1048" s="138">
        <v>0</v>
      </c>
      <c r="I1048" s="138">
        <v>0</v>
      </c>
      <c r="J1048" s="339">
        <v>0</v>
      </c>
      <c r="K1048" s="339">
        <v>0</v>
      </c>
      <c r="L1048" s="340">
        <v>0</v>
      </c>
      <c r="M1048" s="340">
        <v>0</v>
      </c>
      <c r="N1048" s="340">
        <v>0</v>
      </c>
      <c r="O1048" s="340">
        <v>0</v>
      </c>
      <c r="P1048" s="144">
        <v>0</v>
      </c>
      <c r="Q1048" s="341">
        <v>0</v>
      </c>
      <c r="R1048" s="342">
        <v>0</v>
      </c>
      <c r="S1048" s="340">
        <v>0</v>
      </c>
      <c r="T1048" s="340">
        <v>0</v>
      </c>
      <c r="U1048" s="340">
        <v>0</v>
      </c>
      <c r="V1048" s="340">
        <v>0</v>
      </c>
      <c r="W1048" s="340">
        <v>0</v>
      </c>
      <c r="X1048" s="343">
        <v>0</v>
      </c>
      <c r="Y1048" s="344">
        <f t="shared" si="89"/>
        <v>0</v>
      </c>
      <c r="Z1048" s="12">
        <f t="shared" si="89"/>
        <v>0</v>
      </c>
      <c r="AA1048" s="12">
        <f t="shared" si="89"/>
        <v>0</v>
      </c>
      <c r="AB1048" s="12">
        <f t="shared" si="89"/>
        <v>0</v>
      </c>
      <c r="AC1048" s="12">
        <f t="shared" si="89"/>
        <v>0</v>
      </c>
      <c r="AD1048" s="15">
        <f t="shared" si="89"/>
        <v>0</v>
      </c>
      <c r="AE1048" s="12">
        <f t="shared" si="89"/>
        <v>0</v>
      </c>
      <c r="AF1048" s="12">
        <f t="shared" si="88"/>
        <v>0</v>
      </c>
      <c r="AG1048" s="12">
        <f t="shared" si="88"/>
        <v>0</v>
      </c>
      <c r="AH1048" s="12">
        <f t="shared" si="88"/>
        <v>0</v>
      </c>
      <c r="AI1048" s="12">
        <f t="shared" si="88"/>
        <v>0</v>
      </c>
      <c r="AJ1048" s="12">
        <f t="shared" si="88"/>
        <v>0</v>
      </c>
      <c r="AK1048" s="15">
        <f t="shared" si="88"/>
        <v>0</v>
      </c>
      <c r="AL1048" s="343">
        <f t="shared" si="88"/>
        <v>0</v>
      </c>
    </row>
    <row r="1049" spans="1:38" s="185" customFormat="1" ht="12.75" customHeight="1" x14ac:dyDescent="0.25">
      <c r="A1049" s="348">
        <v>1932</v>
      </c>
      <c r="B1049" s="338">
        <v>1041</v>
      </c>
      <c r="C1049" s="239" t="s">
        <v>2091</v>
      </c>
      <c r="D1049" s="247">
        <v>0</v>
      </c>
      <c r="E1049" s="138">
        <v>0</v>
      </c>
      <c r="F1049" s="138">
        <v>0</v>
      </c>
      <c r="G1049" s="138">
        <v>0</v>
      </c>
      <c r="H1049" s="138">
        <v>0</v>
      </c>
      <c r="I1049" s="138">
        <v>0</v>
      </c>
      <c r="J1049" s="339">
        <v>0</v>
      </c>
      <c r="K1049" s="339">
        <v>0</v>
      </c>
      <c r="L1049" s="340">
        <v>0</v>
      </c>
      <c r="M1049" s="340">
        <v>0</v>
      </c>
      <c r="N1049" s="340">
        <v>0</v>
      </c>
      <c r="O1049" s="340">
        <v>0</v>
      </c>
      <c r="P1049" s="144">
        <v>0</v>
      </c>
      <c r="Q1049" s="341">
        <v>0</v>
      </c>
      <c r="R1049" s="342">
        <v>0</v>
      </c>
      <c r="S1049" s="340">
        <v>0</v>
      </c>
      <c r="T1049" s="340">
        <v>0</v>
      </c>
      <c r="U1049" s="340">
        <v>0</v>
      </c>
      <c r="V1049" s="340">
        <v>0</v>
      </c>
      <c r="W1049" s="340">
        <v>0</v>
      </c>
      <c r="X1049" s="343">
        <v>0</v>
      </c>
      <c r="Y1049" s="344">
        <f t="shared" si="89"/>
        <v>0</v>
      </c>
      <c r="Z1049" s="12">
        <f t="shared" si="89"/>
        <v>0</v>
      </c>
      <c r="AA1049" s="12">
        <f t="shared" si="89"/>
        <v>0</v>
      </c>
      <c r="AB1049" s="12">
        <f t="shared" si="89"/>
        <v>0</v>
      </c>
      <c r="AC1049" s="12">
        <f t="shared" si="89"/>
        <v>0</v>
      </c>
      <c r="AD1049" s="15">
        <f t="shared" si="89"/>
        <v>0</v>
      </c>
      <c r="AE1049" s="12">
        <f t="shared" si="89"/>
        <v>0</v>
      </c>
      <c r="AF1049" s="12">
        <f t="shared" si="88"/>
        <v>0</v>
      </c>
      <c r="AG1049" s="12">
        <f t="shared" si="88"/>
        <v>0</v>
      </c>
      <c r="AH1049" s="12">
        <f t="shared" si="88"/>
        <v>0</v>
      </c>
      <c r="AI1049" s="12">
        <f t="shared" si="88"/>
        <v>0</v>
      </c>
      <c r="AJ1049" s="12">
        <f t="shared" si="88"/>
        <v>0</v>
      </c>
      <c r="AK1049" s="15">
        <f t="shared" si="88"/>
        <v>0</v>
      </c>
      <c r="AL1049" s="343">
        <f t="shared" si="88"/>
        <v>0</v>
      </c>
    </row>
    <row r="1050" spans="1:38" s="185" customFormat="1" ht="12.75" customHeight="1" x14ac:dyDescent="0.25">
      <c r="A1050" s="348">
        <v>1933</v>
      </c>
      <c r="B1050" s="338">
        <v>1042</v>
      </c>
      <c r="C1050" s="239" t="s">
        <v>2092</v>
      </c>
      <c r="D1050" s="247">
        <v>0</v>
      </c>
      <c r="E1050" s="138">
        <v>0</v>
      </c>
      <c r="F1050" s="138">
        <v>0</v>
      </c>
      <c r="G1050" s="138">
        <v>0</v>
      </c>
      <c r="H1050" s="138">
        <v>0</v>
      </c>
      <c r="I1050" s="138">
        <v>0</v>
      </c>
      <c r="J1050" s="339">
        <v>0</v>
      </c>
      <c r="K1050" s="339">
        <v>0</v>
      </c>
      <c r="L1050" s="340">
        <v>0</v>
      </c>
      <c r="M1050" s="340">
        <v>0</v>
      </c>
      <c r="N1050" s="340">
        <v>0</v>
      </c>
      <c r="O1050" s="340">
        <v>0</v>
      </c>
      <c r="P1050" s="144">
        <v>0</v>
      </c>
      <c r="Q1050" s="341">
        <v>0</v>
      </c>
      <c r="R1050" s="342">
        <v>0</v>
      </c>
      <c r="S1050" s="340">
        <v>0</v>
      </c>
      <c r="T1050" s="340">
        <v>0</v>
      </c>
      <c r="U1050" s="340">
        <v>0</v>
      </c>
      <c r="V1050" s="340">
        <v>0</v>
      </c>
      <c r="W1050" s="340">
        <v>0</v>
      </c>
      <c r="X1050" s="343">
        <v>0</v>
      </c>
      <c r="Y1050" s="344">
        <f t="shared" si="89"/>
        <v>0</v>
      </c>
      <c r="Z1050" s="12">
        <f t="shared" si="89"/>
        <v>0</v>
      </c>
      <c r="AA1050" s="12">
        <f t="shared" si="89"/>
        <v>0</v>
      </c>
      <c r="AB1050" s="12">
        <f t="shared" si="89"/>
        <v>0</v>
      </c>
      <c r="AC1050" s="12">
        <f t="shared" si="89"/>
        <v>0</v>
      </c>
      <c r="AD1050" s="15">
        <f t="shared" si="89"/>
        <v>0</v>
      </c>
      <c r="AE1050" s="12">
        <f t="shared" si="89"/>
        <v>0</v>
      </c>
      <c r="AF1050" s="12">
        <f t="shared" si="88"/>
        <v>0</v>
      </c>
      <c r="AG1050" s="12">
        <f t="shared" si="88"/>
        <v>0</v>
      </c>
      <c r="AH1050" s="12">
        <f t="shared" si="88"/>
        <v>0</v>
      </c>
      <c r="AI1050" s="12">
        <f t="shared" si="88"/>
        <v>0</v>
      </c>
      <c r="AJ1050" s="12">
        <f t="shared" si="88"/>
        <v>0</v>
      </c>
      <c r="AK1050" s="15">
        <f t="shared" si="88"/>
        <v>0</v>
      </c>
      <c r="AL1050" s="343">
        <f t="shared" si="88"/>
        <v>0</v>
      </c>
    </row>
    <row r="1051" spans="1:38" s="185" customFormat="1" ht="12.75" customHeight="1" x14ac:dyDescent="0.25">
      <c r="A1051" s="348">
        <v>1934</v>
      </c>
      <c r="B1051" s="338">
        <v>1043</v>
      </c>
      <c r="C1051" s="239" t="s">
        <v>2093</v>
      </c>
      <c r="D1051" s="247">
        <v>0</v>
      </c>
      <c r="E1051" s="138">
        <v>0</v>
      </c>
      <c r="F1051" s="138">
        <v>0</v>
      </c>
      <c r="G1051" s="138">
        <v>0</v>
      </c>
      <c r="H1051" s="138">
        <v>0</v>
      </c>
      <c r="I1051" s="138">
        <v>0</v>
      </c>
      <c r="J1051" s="339">
        <v>0</v>
      </c>
      <c r="K1051" s="339">
        <v>0</v>
      </c>
      <c r="L1051" s="340">
        <v>0</v>
      </c>
      <c r="M1051" s="340">
        <v>0</v>
      </c>
      <c r="N1051" s="340">
        <v>0</v>
      </c>
      <c r="O1051" s="340">
        <v>0</v>
      </c>
      <c r="P1051" s="144">
        <v>0</v>
      </c>
      <c r="Q1051" s="341">
        <v>0</v>
      </c>
      <c r="R1051" s="342">
        <v>0</v>
      </c>
      <c r="S1051" s="340">
        <v>0</v>
      </c>
      <c r="T1051" s="340">
        <v>0</v>
      </c>
      <c r="U1051" s="340">
        <v>0</v>
      </c>
      <c r="V1051" s="340">
        <v>0</v>
      </c>
      <c r="W1051" s="340">
        <v>0</v>
      </c>
      <c r="X1051" s="343">
        <v>0</v>
      </c>
      <c r="Y1051" s="344">
        <f t="shared" si="89"/>
        <v>0</v>
      </c>
      <c r="Z1051" s="12">
        <f t="shared" si="89"/>
        <v>0</v>
      </c>
      <c r="AA1051" s="12">
        <f t="shared" si="89"/>
        <v>0</v>
      </c>
      <c r="AB1051" s="12">
        <f t="shared" si="89"/>
        <v>0</v>
      </c>
      <c r="AC1051" s="12">
        <f t="shared" si="89"/>
        <v>0</v>
      </c>
      <c r="AD1051" s="15">
        <f t="shared" si="89"/>
        <v>0</v>
      </c>
      <c r="AE1051" s="12">
        <f t="shared" si="89"/>
        <v>0</v>
      </c>
      <c r="AF1051" s="12">
        <f t="shared" si="88"/>
        <v>0</v>
      </c>
      <c r="AG1051" s="12">
        <f t="shared" si="88"/>
        <v>0</v>
      </c>
      <c r="AH1051" s="12">
        <f t="shared" si="88"/>
        <v>0</v>
      </c>
      <c r="AI1051" s="12">
        <f t="shared" si="88"/>
        <v>0</v>
      </c>
      <c r="AJ1051" s="12">
        <f t="shared" si="88"/>
        <v>0</v>
      </c>
      <c r="AK1051" s="15">
        <f t="shared" si="88"/>
        <v>0</v>
      </c>
      <c r="AL1051" s="343">
        <f t="shared" si="88"/>
        <v>0</v>
      </c>
    </row>
    <row r="1052" spans="1:38" s="185" customFormat="1" ht="12.75" customHeight="1" x14ac:dyDescent="0.25">
      <c r="A1052" s="337"/>
      <c r="B1052" s="338">
        <v>1044</v>
      </c>
      <c r="C1052" s="239"/>
      <c r="D1052" s="240"/>
      <c r="E1052" s="138"/>
      <c r="F1052" s="138"/>
      <c r="G1052" s="138"/>
      <c r="H1052" s="138"/>
      <c r="I1052" s="138"/>
      <c r="J1052" s="339"/>
      <c r="K1052" s="339">
        <v>0</v>
      </c>
      <c r="L1052" s="340"/>
      <c r="M1052" s="340"/>
      <c r="N1052" s="340"/>
      <c r="O1052" s="340"/>
      <c r="P1052" s="144">
        <v>0</v>
      </c>
      <c r="Q1052" s="341"/>
      <c r="R1052" s="342">
        <v>0</v>
      </c>
      <c r="S1052" s="340"/>
      <c r="T1052" s="340"/>
      <c r="U1052" s="340"/>
      <c r="V1052" s="340"/>
      <c r="W1052" s="340">
        <v>0</v>
      </c>
      <c r="X1052" s="343"/>
      <c r="Y1052" s="344">
        <f t="shared" si="89"/>
        <v>0</v>
      </c>
      <c r="Z1052" s="12"/>
      <c r="AA1052" s="12"/>
      <c r="AB1052" s="12"/>
      <c r="AC1052" s="12"/>
      <c r="AD1052" s="15">
        <f t="shared" si="89"/>
        <v>0</v>
      </c>
      <c r="AE1052" s="12"/>
      <c r="AF1052" s="12"/>
      <c r="AG1052" s="12"/>
      <c r="AH1052" s="12"/>
      <c r="AI1052" s="12"/>
      <c r="AJ1052" s="12"/>
      <c r="AK1052" s="15">
        <f t="shared" ref="AK1052:AK1071" si="90">IF(P1052=0,0,W1052/P1052*100)</f>
        <v>0</v>
      </c>
      <c r="AL1052" s="343"/>
    </row>
    <row r="1053" spans="1:38" s="347" customFormat="1" ht="35.25" customHeight="1" thickBot="1" x14ac:dyDescent="0.25">
      <c r="A1053" s="349">
        <v>1210</v>
      </c>
      <c r="B1053" s="338">
        <v>1045</v>
      </c>
      <c r="C1053" s="246" t="s">
        <v>2094</v>
      </c>
      <c r="D1053" s="255">
        <v>11298.7</v>
      </c>
      <c r="E1053" s="152">
        <v>5308.5</v>
      </c>
      <c r="F1053" s="152">
        <v>2131.8000000000002</v>
      </c>
      <c r="G1053" s="152">
        <v>0</v>
      </c>
      <c r="H1053" s="152">
        <v>2756.9</v>
      </c>
      <c r="I1053" s="152">
        <v>933.9</v>
      </c>
      <c r="J1053" s="350">
        <v>167.6</v>
      </c>
      <c r="K1053" s="350">
        <v>11377.400000000001</v>
      </c>
      <c r="L1053" s="351">
        <v>5308.5</v>
      </c>
      <c r="M1053" s="351">
        <v>2131.8000000000002</v>
      </c>
      <c r="N1053" s="351">
        <v>0</v>
      </c>
      <c r="O1053" s="351">
        <v>2756.9</v>
      </c>
      <c r="P1053" s="152">
        <v>1012.6</v>
      </c>
      <c r="Q1053" s="352">
        <v>167.6</v>
      </c>
      <c r="R1053" s="353">
        <v>9486.0717000000041</v>
      </c>
      <c r="S1053" s="351">
        <v>4304.0150000000003</v>
      </c>
      <c r="T1053" s="351">
        <v>1902.3810000000001</v>
      </c>
      <c r="U1053" s="351">
        <v>0</v>
      </c>
      <c r="V1053" s="351">
        <v>2150.7800000000002</v>
      </c>
      <c r="W1053" s="351">
        <v>961.29570000000001</v>
      </c>
      <c r="X1053" s="354">
        <v>167.6</v>
      </c>
      <c r="Y1053" s="355">
        <f t="shared" si="89"/>
        <v>-1891.3282999999974</v>
      </c>
      <c r="Z1053" s="356">
        <f>S1053-L1053</f>
        <v>-1004.4849999999997</v>
      </c>
      <c r="AA1053" s="356">
        <f>T1053-M1053</f>
        <v>-229.4190000000001</v>
      </c>
      <c r="AB1053" s="356">
        <f>U1053-N1053</f>
        <v>0</v>
      </c>
      <c r="AC1053" s="356">
        <f>V1053-O1053</f>
        <v>-606.11999999999989</v>
      </c>
      <c r="AD1053" s="356">
        <f t="shared" si="89"/>
        <v>-51.304300000000012</v>
      </c>
      <c r="AE1053" s="356">
        <f>X1053-Q1053</f>
        <v>0</v>
      </c>
      <c r="AF1053" s="356">
        <f>IF(K1053=0,0,R1053/K1053*100)</f>
        <v>83.376445409320254</v>
      </c>
      <c r="AG1053" s="356">
        <f>IF(L1053=0,0,S1053/L1053*100)</f>
        <v>81.077799755109737</v>
      </c>
      <c r="AH1053" s="356">
        <f>IF(M1053=0,0,T1053/M1053*100)</f>
        <v>89.238249366732333</v>
      </c>
      <c r="AI1053" s="356">
        <f>IF(N1053=0,0,U1053/N1053*100)</f>
        <v>0</v>
      </c>
      <c r="AJ1053" s="356">
        <f>IF(O1053=0,0,V1053/O1053*100)</f>
        <v>78.014436504769861</v>
      </c>
      <c r="AK1053" s="356">
        <f t="shared" si="90"/>
        <v>94.933409046020145</v>
      </c>
      <c r="AL1053" s="354">
        <f>IF(Q1053=0,0,X1053/Q1053*100)</f>
        <v>100</v>
      </c>
    </row>
    <row r="1054" spans="1:38" s="185" customFormat="1" ht="12.75" customHeight="1" x14ac:dyDescent="0.25">
      <c r="A1054" s="178"/>
      <c r="B1054" s="178"/>
      <c r="C1054" s="264"/>
      <c r="D1054" s="265"/>
      <c r="E1054" s="265"/>
      <c r="F1054" s="265"/>
      <c r="G1054" s="265"/>
      <c r="H1054" s="265"/>
      <c r="I1054" s="265"/>
      <c r="J1054" s="265"/>
      <c r="K1054" s="265"/>
      <c r="L1054" s="266"/>
      <c r="M1054" s="266"/>
      <c r="N1054" s="266"/>
      <c r="O1054" s="266"/>
      <c r="P1054" s="266"/>
      <c r="Q1054" s="266"/>
      <c r="R1054" s="266"/>
      <c r="S1054" s="266"/>
      <c r="T1054" s="266"/>
      <c r="U1054" s="266"/>
      <c r="V1054" s="4"/>
      <c r="W1054" s="4"/>
      <c r="X1054" s="4"/>
      <c r="Y1054" s="4"/>
      <c r="Z1054" s="4"/>
      <c r="AA1054" s="4"/>
      <c r="AB1054" s="4"/>
      <c r="AC1054" s="4"/>
      <c r="AD1054" s="4"/>
      <c r="AE1054" s="4"/>
      <c r="AF1054" s="4"/>
      <c r="AG1054" s="4"/>
      <c r="AH1054" s="4"/>
      <c r="AI1054" s="4"/>
      <c r="AJ1054" s="4"/>
      <c r="AK1054" s="4"/>
      <c r="AL1054" s="4"/>
    </row>
    <row r="1058" spans="3:18" s="358" customFormat="1" ht="39.75" customHeight="1" x14ac:dyDescent="0.3">
      <c r="C1058" s="357" t="s">
        <v>2181</v>
      </c>
      <c r="D1058" s="357"/>
      <c r="E1058" s="357"/>
      <c r="F1058" s="357"/>
      <c r="G1058" s="357"/>
      <c r="H1058" s="357"/>
      <c r="I1058" s="357"/>
      <c r="J1058" s="276"/>
      <c r="L1058" s="359"/>
      <c r="M1058" s="359"/>
      <c r="N1058" s="359"/>
      <c r="O1058" s="360" t="s">
        <v>92</v>
      </c>
      <c r="P1058" s="360"/>
      <c r="Q1058" s="360"/>
      <c r="R1058" s="360"/>
    </row>
    <row r="1059" spans="3:18" s="358" customFormat="1" ht="16.5" customHeight="1" x14ac:dyDescent="0.3">
      <c r="C1059" s="361"/>
      <c r="D1059" s="361"/>
      <c r="E1059" s="361"/>
      <c r="F1059" s="361"/>
      <c r="G1059" s="362"/>
      <c r="H1059" s="276"/>
      <c r="I1059" s="276"/>
      <c r="J1059" s="276"/>
      <c r="L1059" s="363"/>
      <c r="M1059" s="363"/>
      <c r="N1059" s="363"/>
      <c r="P1059" s="363"/>
    </row>
    <row r="1060" spans="3:18" s="358" customFormat="1" ht="26.25" customHeight="1" x14ac:dyDescent="0.3">
      <c r="C1060" s="364" t="s">
        <v>2096</v>
      </c>
      <c r="D1060" s="364"/>
      <c r="E1060" s="364"/>
      <c r="F1060" s="364"/>
      <c r="G1060" s="364"/>
      <c r="H1060" s="364"/>
      <c r="I1060" s="364"/>
      <c r="J1060" s="276"/>
      <c r="L1060" s="359"/>
      <c r="M1060" s="359"/>
      <c r="N1060" s="359"/>
      <c r="O1060" s="360" t="s">
        <v>87</v>
      </c>
      <c r="P1060" s="360"/>
      <c r="Q1060" s="360"/>
      <c r="R1060" s="360"/>
    </row>
    <row r="1061" spans="3:18" s="358" customFormat="1" ht="16.5" customHeight="1" x14ac:dyDescent="0.3">
      <c r="C1061" s="365"/>
      <c r="D1061" s="365"/>
      <c r="E1061" s="365"/>
      <c r="F1061" s="365"/>
      <c r="G1061" s="366"/>
      <c r="H1061" s="276"/>
      <c r="I1061" s="276"/>
      <c r="J1061" s="276"/>
      <c r="L1061" s="363"/>
      <c r="M1061" s="363"/>
      <c r="N1061" s="363"/>
      <c r="P1061" s="363"/>
    </row>
    <row r="1062" spans="3:18" s="358" customFormat="1" ht="26.25" customHeight="1" x14ac:dyDescent="0.3">
      <c r="C1062" s="364" t="s">
        <v>2096</v>
      </c>
      <c r="D1062" s="364"/>
      <c r="E1062" s="364"/>
      <c r="F1062" s="364"/>
      <c r="G1062" s="364"/>
      <c r="H1062" s="364"/>
      <c r="I1062" s="364"/>
      <c r="J1062" s="276"/>
      <c r="L1062" s="359"/>
      <c r="M1062" s="359"/>
      <c r="N1062" s="359"/>
      <c r="O1062" s="360" t="s">
        <v>88</v>
      </c>
      <c r="P1062" s="360"/>
      <c r="Q1062" s="360"/>
      <c r="R1062" s="360"/>
    </row>
    <row r="1063" spans="3:18" s="358" customFormat="1" ht="12.75" customHeight="1" x14ac:dyDescent="0.3">
      <c r="C1063" s="365"/>
      <c r="D1063" s="365"/>
      <c r="E1063" s="365"/>
      <c r="F1063" s="365"/>
      <c r="G1063" s="366"/>
      <c r="H1063" s="276"/>
      <c r="I1063" s="276"/>
      <c r="J1063" s="276"/>
      <c r="L1063" s="363"/>
      <c r="M1063" s="363"/>
      <c r="N1063" s="363"/>
      <c r="P1063" s="363"/>
    </row>
    <row r="1064" spans="3:18" s="358" customFormat="1" ht="42.75" customHeight="1" x14ac:dyDescent="0.3">
      <c r="C1064" s="364" t="s">
        <v>2097</v>
      </c>
      <c r="D1064" s="364"/>
      <c r="E1064" s="364"/>
      <c r="F1064" s="364"/>
      <c r="G1064" s="364"/>
      <c r="H1064" s="364"/>
      <c r="I1064" s="364"/>
      <c r="J1064" s="276"/>
      <c r="L1064" s="359"/>
      <c r="M1064" s="359"/>
      <c r="N1064" s="359"/>
      <c r="O1064" s="360" t="s">
        <v>1220</v>
      </c>
      <c r="P1064" s="360"/>
      <c r="Q1064" s="360"/>
      <c r="R1064" s="360"/>
    </row>
    <row r="1065" spans="3:18" s="358" customFormat="1" ht="15" customHeight="1" x14ac:dyDescent="0.3">
      <c r="C1065" s="365"/>
      <c r="D1065" s="365"/>
      <c r="E1065" s="365"/>
      <c r="F1065" s="365"/>
      <c r="G1065" s="366"/>
      <c r="H1065" s="276"/>
      <c r="I1065" s="276"/>
      <c r="J1065" s="276"/>
      <c r="L1065" s="363"/>
      <c r="M1065" s="363"/>
      <c r="N1065" s="363"/>
      <c r="P1065" s="363"/>
    </row>
    <row r="1066" spans="3:18" s="358" customFormat="1" ht="26.25" customHeight="1" x14ac:dyDescent="0.3">
      <c r="C1066" s="364" t="s">
        <v>2098</v>
      </c>
      <c r="D1066" s="364"/>
      <c r="E1066" s="364"/>
      <c r="F1066" s="364"/>
      <c r="G1066" s="364"/>
      <c r="H1066" s="364"/>
      <c r="I1066" s="364"/>
      <c r="J1066" s="276"/>
      <c r="L1066" s="359"/>
      <c r="M1066" s="359"/>
      <c r="N1066" s="359"/>
      <c r="O1066" s="360" t="s">
        <v>90</v>
      </c>
      <c r="P1066" s="360"/>
      <c r="Q1066" s="360"/>
      <c r="R1066" s="360"/>
    </row>
    <row r="1067" spans="3:18" s="358" customFormat="1" ht="16.5" customHeight="1" x14ac:dyDescent="0.3">
      <c r="C1067" s="365"/>
      <c r="D1067" s="365"/>
      <c r="E1067" s="365"/>
      <c r="F1067" s="365"/>
      <c r="G1067" s="366"/>
      <c r="H1067" s="276"/>
      <c r="I1067" s="276"/>
      <c r="J1067" s="276"/>
      <c r="L1067" s="363"/>
      <c r="M1067" s="363"/>
      <c r="N1067" s="363"/>
      <c r="P1067" s="363"/>
    </row>
    <row r="1068" spans="3:18" s="358" customFormat="1" ht="26.25" customHeight="1" x14ac:dyDescent="0.3">
      <c r="C1068" s="364" t="s">
        <v>2182</v>
      </c>
      <c r="D1068" s="364"/>
      <c r="E1068" s="364"/>
      <c r="F1068" s="364"/>
      <c r="G1068" s="364"/>
      <c r="H1068" s="364"/>
      <c r="I1068" s="364"/>
      <c r="J1068" s="276"/>
      <c r="L1068" s="359"/>
      <c r="M1068" s="359"/>
      <c r="N1068" s="359"/>
      <c r="O1068" s="360" t="s">
        <v>895</v>
      </c>
      <c r="P1068" s="360"/>
      <c r="Q1068" s="360"/>
      <c r="R1068" s="360"/>
    </row>
    <row r="1069" spans="3:18" s="358" customFormat="1" ht="17.25" customHeight="1" x14ac:dyDescent="0.3">
      <c r="C1069" s="365"/>
      <c r="D1069" s="365"/>
      <c r="E1069" s="365"/>
      <c r="F1069" s="365"/>
      <c r="G1069" s="366"/>
      <c r="H1069" s="276"/>
      <c r="I1069" s="276"/>
      <c r="J1069" s="276"/>
      <c r="L1069" s="363"/>
      <c r="M1069" s="363"/>
      <c r="N1069" s="363"/>
      <c r="P1069" s="363"/>
    </row>
    <row r="1070" spans="3:18" s="358" customFormat="1" ht="26.25" customHeight="1" x14ac:dyDescent="0.3">
      <c r="C1070" s="364" t="s">
        <v>2183</v>
      </c>
      <c r="D1070" s="364"/>
      <c r="E1070" s="364"/>
      <c r="F1070" s="364"/>
      <c r="G1070" s="364"/>
      <c r="H1070" s="364"/>
      <c r="I1070" s="364"/>
      <c r="J1070" s="364"/>
      <c r="L1070" s="367"/>
      <c r="M1070" s="367"/>
      <c r="N1070" s="367"/>
      <c r="O1070" s="368" t="s">
        <v>91</v>
      </c>
      <c r="P1070" s="368"/>
      <c r="Q1070" s="368"/>
      <c r="R1070" s="368"/>
    </row>
  </sheetData>
  <mergeCells count="25">
    <mergeCell ref="C1068:I1068"/>
    <mergeCell ref="O1068:R1068"/>
    <mergeCell ref="C1070:J1070"/>
    <mergeCell ref="O1070:R1070"/>
    <mergeCell ref="C1062:I1062"/>
    <mergeCell ref="O1062:R1062"/>
    <mergeCell ref="C1064:I1064"/>
    <mergeCell ref="O1064:R1064"/>
    <mergeCell ref="C1066:I1066"/>
    <mergeCell ref="O1066:R1066"/>
    <mergeCell ref="Y5:AL5"/>
    <mergeCell ref="Y6:AE6"/>
    <mergeCell ref="AF6:AL6"/>
    <mergeCell ref="C1058:I1058"/>
    <mergeCell ref="O1058:R1058"/>
    <mergeCell ref="C1060:I1060"/>
    <mergeCell ref="O1060:R1060"/>
    <mergeCell ref="I2:S2"/>
    <mergeCell ref="H3:S3"/>
    <mergeCell ref="A5:A6"/>
    <mergeCell ref="B5:B6"/>
    <mergeCell ref="C5:C6"/>
    <mergeCell ref="D5:J6"/>
    <mergeCell ref="K5:Q6"/>
    <mergeCell ref="R5:X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0"/>
  <sheetViews>
    <sheetView workbookViewId="0">
      <selection activeCell="A2" sqref="A2"/>
    </sheetView>
  </sheetViews>
  <sheetFormatPr defaultRowHeight="12.75" x14ac:dyDescent="0.2"/>
  <cols>
    <col min="1" max="1" width="60.7109375" style="2" customWidth="1"/>
    <col min="2" max="2" width="8.140625" style="3" customWidth="1"/>
    <col min="3" max="6" width="15.7109375" style="4" customWidth="1"/>
    <col min="7" max="7" width="6.7109375" style="1" customWidth="1"/>
    <col min="8" max="8" width="15.7109375" customWidth="1"/>
    <col min="9" max="9" width="12.42578125" customWidth="1"/>
    <col min="10" max="10" width="12.85546875" customWidth="1"/>
  </cols>
  <sheetData>
    <row r="1" spans="1:7" x14ac:dyDescent="0.2">
      <c r="E1" s="25" t="s">
        <v>2184</v>
      </c>
      <c r="F1" s="55"/>
      <c r="G1" s="55"/>
    </row>
    <row r="2" spans="1:7" ht="29.25" customHeight="1" x14ac:dyDescent="0.2">
      <c r="E2" s="25" t="s">
        <v>1</v>
      </c>
      <c r="F2" s="55"/>
      <c r="G2" s="55"/>
    </row>
    <row r="3" spans="1:7" ht="51" customHeight="1" x14ac:dyDescent="0.2">
      <c r="A3" s="49" t="s">
        <v>2185</v>
      </c>
      <c r="B3" s="49"/>
      <c r="C3" s="49"/>
      <c r="D3" s="49"/>
      <c r="E3" s="49"/>
      <c r="F3" s="49"/>
      <c r="G3" s="49"/>
    </row>
    <row r="4" spans="1:7" x14ac:dyDescent="0.2">
      <c r="F4" s="4" t="s">
        <v>3</v>
      </c>
    </row>
    <row r="5" spans="1:7" ht="28.5" customHeight="1" x14ac:dyDescent="0.2">
      <c r="A5" s="51" t="s">
        <v>4</v>
      </c>
      <c r="B5" s="369" t="s">
        <v>2186</v>
      </c>
      <c r="C5" s="52" t="s">
        <v>6</v>
      </c>
      <c r="D5" s="52" t="s">
        <v>7</v>
      </c>
      <c r="E5" s="52" t="s">
        <v>8</v>
      </c>
      <c r="F5" s="52" t="s">
        <v>9</v>
      </c>
      <c r="G5" s="52"/>
    </row>
    <row r="6" spans="1:7" x14ac:dyDescent="0.2">
      <c r="A6" s="51"/>
      <c r="B6" s="369"/>
      <c r="C6" s="52"/>
      <c r="D6" s="52"/>
      <c r="E6" s="52"/>
      <c r="F6" s="7" t="s">
        <v>10</v>
      </c>
      <c r="G6" s="8" t="s">
        <v>11</v>
      </c>
    </row>
    <row r="7" spans="1:7" ht="11.1" customHeight="1" x14ac:dyDescent="0.2">
      <c r="A7" s="9">
        <v>1</v>
      </c>
      <c r="B7" s="10" t="s">
        <v>12</v>
      </c>
      <c r="C7" s="10">
        <v>3</v>
      </c>
      <c r="D7" s="10">
        <v>4</v>
      </c>
      <c r="E7" s="10">
        <v>5</v>
      </c>
      <c r="F7" s="10">
        <v>6</v>
      </c>
      <c r="G7" s="10">
        <v>7</v>
      </c>
    </row>
    <row r="8" spans="1:7" x14ac:dyDescent="0.2">
      <c r="A8" s="14" t="s">
        <v>2187</v>
      </c>
      <c r="B8" s="17" t="s">
        <v>31</v>
      </c>
      <c r="C8" s="15">
        <v>47664200</v>
      </c>
      <c r="D8" s="15">
        <v>46346212.600000001</v>
      </c>
      <c r="E8" s="15">
        <v>43073923.299999997</v>
      </c>
      <c r="F8" s="15">
        <v>-3272289.3</v>
      </c>
      <c r="G8" s="16" t="s">
        <v>29</v>
      </c>
    </row>
    <row r="9" spans="1:7" x14ac:dyDescent="0.2">
      <c r="A9" s="14" t="s">
        <v>2188</v>
      </c>
      <c r="B9" s="17" t="s">
        <v>12</v>
      </c>
      <c r="C9" s="15">
        <v>42845374.799999997</v>
      </c>
      <c r="D9" s="15">
        <v>42377438</v>
      </c>
      <c r="E9" s="15">
        <v>40060213.200000003</v>
      </c>
      <c r="F9" s="15">
        <v>-2317224.7999999998</v>
      </c>
      <c r="G9" s="16" t="s">
        <v>178</v>
      </c>
    </row>
    <row r="10" spans="1:7" x14ac:dyDescent="0.2">
      <c r="A10" s="14" t="s">
        <v>32</v>
      </c>
      <c r="B10" s="17" t="s">
        <v>33</v>
      </c>
      <c r="C10" s="15">
        <v>7226722.7999999998</v>
      </c>
      <c r="D10" s="15">
        <v>6781412.5</v>
      </c>
      <c r="E10" s="15">
        <v>6465290.5999999996</v>
      </c>
      <c r="F10" s="15">
        <v>-316121.90000000002</v>
      </c>
      <c r="G10" s="16" t="s">
        <v>34</v>
      </c>
    </row>
    <row r="11" spans="1:7" x14ac:dyDescent="0.2">
      <c r="A11" s="11" t="s">
        <v>2189</v>
      </c>
      <c r="B11" s="18" t="s">
        <v>2190</v>
      </c>
      <c r="C11" s="12">
        <v>5938152</v>
      </c>
      <c r="D11" s="12">
        <v>5441504.7000000002</v>
      </c>
      <c r="E11" s="12">
        <v>5144247.5999999996</v>
      </c>
      <c r="F11" s="12">
        <v>-297257.09999999998</v>
      </c>
      <c r="G11" s="13" t="s">
        <v>178</v>
      </c>
    </row>
    <row r="12" spans="1:7" x14ac:dyDescent="0.2">
      <c r="A12" s="11" t="s">
        <v>2191</v>
      </c>
      <c r="B12" s="18" t="s">
        <v>2192</v>
      </c>
      <c r="C12" s="12">
        <v>5836050.7999999998</v>
      </c>
      <c r="D12" s="12">
        <v>5384305.5999999996</v>
      </c>
      <c r="E12" s="12">
        <v>5093269</v>
      </c>
      <c r="F12" s="12">
        <v>-291036.59999999998</v>
      </c>
      <c r="G12" s="13" t="s">
        <v>622</v>
      </c>
    </row>
    <row r="13" spans="1:7" x14ac:dyDescent="0.2">
      <c r="A13" s="11" t="s">
        <v>2193</v>
      </c>
      <c r="B13" s="18" t="s">
        <v>2194</v>
      </c>
      <c r="C13" s="12">
        <v>132607</v>
      </c>
      <c r="D13" s="12">
        <v>161.6</v>
      </c>
      <c r="E13" s="12">
        <v>161.6</v>
      </c>
      <c r="F13" s="12"/>
      <c r="G13" s="13" t="s">
        <v>79</v>
      </c>
    </row>
    <row r="14" spans="1:7" x14ac:dyDescent="0.2">
      <c r="A14" s="11" t="s">
        <v>2193</v>
      </c>
      <c r="B14" s="18" t="s">
        <v>2195</v>
      </c>
      <c r="C14" s="12">
        <v>132607</v>
      </c>
      <c r="D14" s="12">
        <v>161.6</v>
      </c>
      <c r="E14" s="12">
        <v>161.6</v>
      </c>
      <c r="F14" s="12"/>
      <c r="G14" s="13" t="s">
        <v>79</v>
      </c>
    </row>
    <row r="15" spans="1:7" x14ac:dyDescent="0.2">
      <c r="A15" s="11" t="s">
        <v>2196</v>
      </c>
      <c r="B15" s="18" t="s">
        <v>2197</v>
      </c>
      <c r="C15" s="12">
        <v>50114.5</v>
      </c>
      <c r="D15" s="12"/>
      <c r="E15" s="12"/>
      <c r="F15" s="12"/>
      <c r="G15" s="13" t="s">
        <v>31</v>
      </c>
    </row>
    <row r="16" spans="1:7" x14ac:dyDescent="0.2">
      <c r="A16" s="11" t="s">
        <v>2196</v>
      </c>
      <c r="B16" s="18" t="s">
        <v>2198</v>
      </c>
      <c r="C16" s="12">
        <v>50114.5</v>
      </c>
      <c r="D16" s="12"/>
      <c r="E16" s="12"/>
      <c r="F16" s="12"/>
      <c r="G16" s="13" t="s">
        <v>31</v>
      </c>
    </row>
    <row r="17" spans="1:7" x14ac:dyDescent="0.2">
      <c r="A17" s="11" t="s">
        <v>2199</v>
      </c>
      <c r="B17" s="18" t="s">
        <v>2200</v>
      </c>
      <c r="C17" s="12">
        <v>7389.5</v>
      </c>
      <c r="D17" s="12"/>
      <c r="E17" s="12"/>
      <c r="F17" s="12"/>
      <c r="G17" s="13" t="s">
        <v>31</v>
      </c>
    </row>
    <row r="18" spans="1:7" x14ac:dyDescent="0.2">
      <c r="A18" s="11" t="s">
        <v>2199</v>
      </c>
      <c r="B18" s="18" t="s">
        <v>2201</v>
      </c>
      <c r="C18" s="12">
        <v>7389.5</v>
      </c>
      <c r="D18" s="12"/>
      <c r="E18" s="12"/>
      <c r="F18" s="12"/>
      <c r="G18" s="13" t="s">
        <v>31</v>
      </c>
    </row>
    <row r="19" spans="1:7" x14ac:dyDescent="0.2">
      <c r="A19" s="11" t="s">
        <v>2202</v>
      </c>
      <c r="B19" s="18" t="s">
        <v>2203</v>
      </c>
      <c r="C19" s="12">
        <v>9775.2000000000007</v>
      </c>
      <c r="D19" s="12"/>
      <c r="E19" s="12"/>
      <c r="F19" s="12"/>
      <c r="G19" s="13" t="s">
        <v>31</v>
      </c>
    </row>
    <row r="20" spans="1:7" x14ac:dyDescent="0.2">
      <c r="A20" s="11" t="s">
        <v>2202</v>
      </c>
      <c r="B20" s="18" t="s">
        <v>2204</v>
      </c>
      <c r="C20" s="12">
        <v>9775.2000000000007</v>
      </c>
      <c r="D20" s="12"/>
      <c r="E20" s="12"/>
      <c r="F20" s="12"/>
      <c r="G20" s="13" t="s">
        <v>31</v>
      </c>
    </row>
    <row r="21" spans="1:7" x14ac:dyDescent="0.2">
      <c r="A21" s="11" t="s">
        <v>2191</v>
      </c>
      <c r="B21" s="18" t="s">
        <v>2205</v>
      </c>
      <c r="C21" s="12">
        <v>5630616.5999999996</v>
      </c>
      <c r="D21" s="12">
        <v>5384144</v>
      </c>
      <c r="E21" s="12">
        <v>5093107.4000000004</v>
      </c>
      <c r="F21" s="12">
        <v>-291036.59999999998</v>
      </c>
      <c r="G21" s="13" t="s">
        <v>622</v>
      </c>
    </row>
    <row r="22" spans="1:7" x14ac:dyDescent="0.2">
      <c r="A22" s="11" t="s">
        <v>2191</v>
      </c>
      <c r="B22" s="18" t="s">
        <v>2206</v>
      </c>
      <c r="C22" s="12">
        <v>5630616.5999999996</v>
      </c>
      <c r="D22" s="12">
        <v>5384144</v>
      </c>
      <c r="E22" s="12">
        <v>5093107.4000000004</v>
      </c>
      <c r="F22" s="12">
        <v>-291036.59999999998</v>
      </c>
      <c r="G22" s="13" t="s">
        <v>622</v>
      </c>
    </row>
    <row r="23" spans="1:7" x14ac:dyDescent="0.2">
      <c r="A23" s="11" t="s">
        <v>2207</v>
      </c>
      <c r="B23" s="18" t="s">
        <v>2208</v>
      </c>
      <c r="C23" s="12">
        <v>5548</v>
      </c>
      <c r="D23" s="12"/>
      <c r="E23" s="12"/>
      <c r="F23" s="12"/>
      <c r="G23" s="13" t="s">
        <v>31</v>
      </c>
    </row>
    <row r="24" spans="1:7" x14ac:dyDescent="0.2">
      <c r="A24" s="11" t="s">
        <v>2207</v>
      </c>
      <c r="B24" s="18" t="s">
        <v>2209</v>
      </c>
      <c r="C24" s="12">
        <v>5548</v>
      </c>
      <c r="D24" s="12"/>
      <c r="E24" s="12"/>
      <c r="F24" s="12"/>
      <c r="G24" s="13" t="s">
        <v>31</v>
      </c>
    </row>
    <row r="25" spans="1:7" x14ac:dyDescent="0.2">
      <c r="A25" s="11" t="s">
        <v>2210</v>
      </c>
      <c r="B25" s="18" t="s">
        <v>2211</v>
      </c>
      <c r="C25" s="12">
        <v>688.9</v>
      </c>
      <c r="D25" s="12">
        <v>418.2</v>
      </c>
      <c r="E25" s="12">
        <v>332.4</v>
      </c>
      <c r="F25" s="12">
        <v>-85.8</v>
      </c>
      <c r="G25" s="13" t="s">
        <v>2212</v>
      </c>
    </row>
    <row r="26" spans="1:7" x14ac:dyDescent="0.2">
      <c r="A26" s="11" t="s">
        <v>2210</v>
      </c>
      <c r="B26" s="18" t="s">
        <v>2213</v>
      </c>
      <c r="C26" s="12">
        <v>688.9</v>
      </c>
      <c r="D26" s="12">
        <v>418.2</v>
      </c>
      <c r="E26" s="12">
        <v>332.4</v>
      </c>
      <c r="F26" s="12">
        <v>-85.8</v>
      </c>
      <c r="G26" s="13" t="s">
        <v>2212</v>
      </c>
    </row>
    <row r="27" spans="1:7" x14ac:dyDescent="0.2">
      <c r="A27" s="11" t="s">
        <v>2210</v>
      </c>
      <c r="B27" s="18" t="s">
        <v>2214</v>
      </c>
      <c r="C27" s="12">
        <v>688.9</v>
      </c>
      <c r="D27" s="12">
        <v>418.2</v>
      </c>
      <c r="E27" s="12">
        <v>332.4</v>
      </c>
      <c r="F27" s="12">
        <v>-85.8</v>
      </c>
      <c r="G27" s="13" t="s">
        <v>2212</v>
      </c>
    </row>
    <row r="28" spans="1:7" x14ac:dyDescent="0.2">
      <c r="A28" s="11" t="s">
        <v>2215</v>
      </c>
      <c r="B28" s="18" t="s">
        <v>2216</v>
      </c>
      <c r="C28" s="12">
        <v>101412.3</v>
      </c>
      <c r="D28" s="12">
        <v>56780.800000000003</v>
      </c>
      <c r="E28" s="12">
        <v>50646.2</v>
      </c>
      <c r="F28" s="12">
        <v>-6134.6</v>
      </c>
      <c r="G28" s="13" t="s">
        <v>2217</v>
      </c>
    </row>
    <row r="29" spans="1:7" x14ac:dyDescent="0.2">
      <c r="A29" s="11" t="s">
        <v>2218</v>
      </c>
      <c r="B29" s="18" t="s">
        <v>2219</v>
      </c>
      <c r="C29" s="12">
        <v>1068</v>
      </c>
      <c r="D29" s="12"/>
      <c r="E29" s="12"/>
      <c r="F29" s="12"/>
      <c r="G29" s="13" t="s">
        <v>31</v>
      </c>
    </row>
    <row r="30" spans="1:7" x14ac:dyDescent="0.2">
      <c r="A30" s="11" t="s">
        <v>2218</v>
      </c>
      <c r="B30" s="18" t="s">
        <v>2220</v>
      </c>
      <c r="C30" s="12">
        <v>1068</v>
      </c>
      <c r="D30" s="12"/>
      <c r="E30" s="12"/>
      <c r="F30" s="12"/>
      <c r="G30" s="13" t="s">
        <v>31</v>
      </c>
    </row>
    <row r="31" spans="1:7" x14ac:dyDescent="0.2">
      <c r="A31" s="11" t="s">
        <v>2221</v>
      </c>
      <c r="B31" s="18" t="s">
        <v>2222</v>
      </c>
      <c r="C31" s="12">
        <v>6798</v>
      </c>
      <c r="D31" s="12">
        <v>3985.1</v>
      </c>
      <c r="E31" s="12">
        <v>3378</v>
      </c>
      <c r="F31" s="12">
        <v>-607.1</v>
      </c>
      <c r="G31" s="13" t="s">
        <v>2223</v>
      </c>
    </row>
    <row r="32" spans="1:7" x14ac:dyDescent="0.2">
      <c r="A32" s="11" t="s">
        <v>2221</v>
      </c>
      <c r="B32" s="18" t="s">
        <v>2224</v>
      </c>
      <c r="C32" s="12">
        <v>6798</v>
      </c>
      <c r="D32" s="12">
        <v>3985.1</v>
      </c>
      <c r="E32" s="12">
        <v>3378</v>
      </c>
      <c r="F32" s="12">
        <v>-607.1</v>
      </c>
      <c r="G32" s="13" t="s">
        <v>2223</v>
      </c>
    </row>
    <row r="33" spans="1:7" x14ac:dyDescent="0.2">
      <c r="A33" s="11" t="s">
        <v>2225</v>
      </c>
      <c r="B33" s="18" t="s">
        <v>2226</v>
      </c>
      <c r="C33" s="12">
        <v>65977</v>
      </c>
      <c r="D33" s="12">
        <v>29365.200000000001</v>
      </c>
      <c r="E33" s="12">
        <v>24306.799999999999</v>
      </c>
      <c r="F33" s="12">
        <v>-5058.3999999999996</v>
      </c>
      <c r="G33" s="13" t="s">
        <v>2227</v>
      </c>
    </row>
    <row r="34" spans="1:7" x14ac:dyDescent="0.2">
      <c r="A34" s="11" t="s">
        <v>2225</v>
      </c>
      <c r="B34" s="18" t="s">
        <v>2228</v>
      </c>
      <c r="C34" s="12">
        <v>65977</v>
      </c>
      <c r="D34" s="12">
        <v>29365.200000000001</v>
      </c>
      <c r="E34" s="12">
        <v>24306.799999999999</v>
      </c>
      <c r="F34" s="12">
        <v>-5058.3999999999996</v>
      </c>
      <c r="G34" s="13" t="s">
        <v>2227</v>
      </c>
    </row>
    <row r="35" spans="1:7" ht="25.5" x14ac:dyDescent="0.2">
      <c r="A35" s="11" t="s">
        <v>2229</v>
      </c>
      <c r="B35" s="18" t="s">
        <v>2230</v>
      </c>
      <c r="C35" s="12">
        <v>34.4</v>
      </c>
      <c r="D35" s="12"/>
      <c r="E35" s="12"/>
      <c r="F35" s="12"/>
      <c r="G35" s="13" t="s">
        <v>31</v>
      </c>
    </row>
    <row r="36" spans="1:7" ht="25.5" x14ac:dyDescent="0.2">
      <c r="A36" s="11" t="s">
        <v>2229</v>
      </c>
      <c r="B36" s="18" t="s">
        <v>2231</v>
      </c>
      <c r="C36" s="12">
        <v>34.4</v>
      </c>
      <c r="D36" s="12"/>
      <c r="E36" s="12"/>
      <c r="F36" s="12"/>
      <c r="G36" s="13" t="s">
        <v>31</v>
      </c>
    </row>
    <row r="37" spans="1:7" x14ac:dyDescent="0.2">
      <c r="A37" s="11" t="s">
        <v>2232</v>
      </c>
      <c r="B37" s="18" t="s">
        <v>2233</v>
      </c>
      <c r="C37" s="12">
        <v>1140.9000000000001</v>
      </c>
      <c r="D37" s="12">
        <v>1145.3</v>
      </c>
      <c r="E37" s="12">
        <v>676.2</v>
      </c>
      <c r="F37" s="12">
        <v>-469.1</v>
      </c>
      <c r="G37" s="13" t="s">
        <v>2234</v>
      </c>
    </row>
    <row r="38" spans="1:7" x14ac:dyDescent="0.2">
      <c r="A38" s="11" t="s">
        <v>2232</v>
      </c>
      <c r="B38" s="18" t="s">
        <v>2235</v>
      </c>
      <c r="C38" s="12">
        <v>1140.9000000000001</v>
      </c>
      <c r="D38" s="12">
        <v>1145.3</v>
      </c>
      <c r="E38" s="12">
        <v>676.2</v>
      </c>
      <c r="F38" s="12">
        <v>-469.1</v>
      </c>
      <c r="G38" s="13" t="s">
        <v>2234</v>
      </c>
    </row>
    <row r="39" spans="1:7" x14ac:dyDescent="0.2">
      <c r="A39" s="11" t="s">
        <v>2236</v>
      </c>
      <c r="B39" s="18" t="s">
        <v>2237</v>
      </c>
      <c r="C39" s="12">
        <v>26394</v>
      </c>
      <c r="D39" s="12">
        <v>22285.200000000001</v>
      </c>
      <c r="E39" s="12">
        <v>22285.200000000001</v>
      </c>
      <c r="F39" s="12"/>
      <c r="G39" s="13" t="s">
        <v>79</v>
      </c>
    </row>
    <row r="40" spans="1:7" x14ac:dyDescent="0.2">
      <c r="A40" s="11" t="s">
        <v>2236</v>
      </c>
      <c r="B40" s="18" t="s">
        <v>2238</v>
      </c>
      <c r="C40" s="12">
        <v>26394</v>
      </c>
      <c r="D40" s="12">
        <v>22285.200000000001</v>
      </c>
      <c r="E40" s="12">
        <v>22285.200000000001</v>
      </c>
      <c r="F40" s="12"/>
      <c r="G40" s="13" t="s">
        <v>79</v>
      </c>
    </row>
    <row r="41" spans="1:7" x14ac:dyDescent="0.2">
      <c r="A41" s="11" t="s">
        <v>2239</v>
      </c>
      <c r="B41" s="18" t="s">
        <v>2240</v>
      </c>
      <c r="C41" s="12">
        <v>1288570.8999999999</v>
      </c>
      <c r="D41" s="12">
        <v>1339907.8999999999</v>
      </c>
      <c r="E41" s="12">
        <v>1321042.8999999999</v>
      </c>
      <c r="F41" s="12">
        <v>-18865</v>
      </c>
      <c r="G41" s="13" t="s">
        <v>380</v>
      </c>
    </row>
    <row r="42" spans="1:7" x14ac:dyDescent="0.2">
      <c r="A42" s="11" t="s">
        <v>2241</v>
      </c>
      <c r="B42" s="18" t="s">
        <v>2242</v>
      </c>
      <c r="C42" s="12">
        <v>1148881.2</v>
      </c>
      <c r="D42" s="12">
        <v>1194940.3999999999</v>
      </c>
      <c r="E42" s="12">
        <v>1179710.3</v>
      </c>
      <c r="F42" s="12">
        <v>-15230.1</v>
      </c>
      <c r="G42" s="13" t="s">
        <v>559</v>
      </c>
    </row>
    <row r="43" spans="1:7" x14ac:dyDescent="0.2">
      <c r="A43" s="11" t="s">
        <v>2241</v>
      </c>
      <c r="B43" s="18" t="s">
        <v>2243</v>
      </c>
      <c r="C43" s="12">
        <v>1148881.2</v>
      </c>
      <c r="D43" s="12">
        <v>1194940.3999999999</v>
      </c>
      <c r="E43" s="12">
        <v>1179710.3</v>
      </c>
      <c r="F43" s="12">
        <v>-15230.1</v>
      </c>
      <c r="G43" s="13" t="s">
        <v>559</v>
      </c>
    </row>
    <row r="44" spans="1:7" x14ac:dyDescent="0.2">
      <c r="A44" s="11" t="s">
        <v>2241</v>
      </c>
      <c r="B44" s="18" t="s">
        <v>2244</v>
      </c>
      <c r="C44" s="12">
        <v>1148881.2</v>
      </c>
      <c r="D44" s="12">
        <v>1194940.3999999999</v>
      </c>
      <c r="E44" s="12">
        <v>1179710.3</v>
      </c>
      <c r="F44" s="12">
        <v>-15230.1</v>
      </c>
      <c r="G44" s="13" t="s">
        <v>559</v>
      </c>
    </row>
    <row r="45" spans="1:7" x14ac:dyDescent="0.2">
      <c r="A45" s="11" t="s">
        <v>2245</v>
      </c>
      <c r="B45" s="18" t="s">
        <v>2246</v>
      </c>
      <c r="C45" s="12">
        <v>139689.70000000001</v>
      </c>
      <c r="D45" s="12">
        <v>144967.5</v>
      </c>
      <c r="E45" s="12">
        <v>141332.70000000001</v>
      </c>
      <c r="F45" s="12">
        <v>-3634.8</v>
      </c>
      <c r="G45" s="13" t="s">
        <v>349</v>
      </c>
    </row>
    <row r="46" spans="1:7" ht="25.5" x14ac:dyDescent="0.2">
      <c r="A46" s="11" t="s">
        <v>2247</v>
      </c>
      <c r="B46" s="18" t="s">
        <v>2248</v>
      </c>
      <c r="C46" s="12">
        <v>139689.70000000001</v>
      </c>
      <c r="D46" s="12">
        <v>144967.5</v>
      </c>
      <c r="E46" s="12">
        <v>141332.70000000001</v>
      </c>
      <c r="F46" s="12">
        <v>-3634.8</v>
      </c>
      <c r="G46" s="13" t="s">
        <v>349</v>
      </c>
    </row>
    <row r="47" spans="1:7" ht="25.5" x14ac:dyDescent="0.2">
      <c r="A47" s="11" t="s">
        <v>2247</v>
      </c>
      <c r="B47" s="18" t="s">
        <v>2249</v>
      </c>
      <c r="C47" s="12">
        <v>139689.70000000001</v>
      </c>
      <c r="D47" s="12">
        <v>144967.5</v>
      </c>
      <c r="E47" s="12">
        <v>141332.70000000001</v>
      </c>
      <c r="F47" s="12">
        <v>-3634.8</v>
      </c>
      <c r="G47" s="13" t="s">
        <v>349</v>
      </c>
    </row>
    <row r="48" spans="1:7" x14ac:dyDescent="0.2">
      <c r="A48" s="14" t="s">
        <v>2250</v>
      </c>
      <c r="B48" s="17" t="s">
        <v>2251</v>
      </c>
      <c r="C48" s="15">
        <v>2542419.5</v>
      </c>
      <c r="D48" s="15">
        <v>2159988.2000000002</v>
      </c>
      <c r="E48" s="15">
        <v>1725155.3</v>
      </c>
      <c r="F48" s="15">
        <v>-434832.9</v>
      </c>
      <c r="G48" s="16" t="s">
        <v>1106</v>
      </c>
    </row>
    <row r="49" spans="1:7" x14ac:dyDescent="0.2">
      <c r="A49" s="11" t="s">
        <v>2252</v>
      </c>
      <c r="B49" s="18" t="s">
        <v>2253</v>
      </c>
      <c r="C49" s="12">
        <v>2542419.5</v>
      </c>
      <c r="D49" s="12">
        <v>2159988.2000000002</v>
      </c>
      <c r="E49" s="12">
        <v>1725155.3</v>
      </c>
      <c r="F49" s="12">
        <v>-434832.9</v>
      </c>
      <c r="G49" s="13" t="s">
        <v>1106</v>
      </c>
    </row>
    <row r="50" spans="1:7" x14ac:dyDescent="0.2">
      <c r="A50" s="11" t="s">
        <v>2254</v>
      </c>
      <c r="B50" s="18" t="s">
        <v>2255</v>
      </c>
      <c r="C50" s="12">
        <v>410868.1</v>
      </c>
      <c r="D50" s="12">
        <v>369618</v>
      </c>
      <c r="E50" s="12">
        <v>326748.7</v>
      </c>
      <c r="F50" s="12">
        <v>-42869.3</v>
      </c>
      <c r="G50" s="13" t="s">
        <v>2256</v>
      </c>
    </row>
    <row r="51" spans="1:7" x14ac:dyDescent="0.2">
      <c r="A51" s="11" t="s">
        <v>2257</v>
      </c>
      <c r="B51" s="18" t="s">
        <v>2258</v>
      </c>
      <c r="C51" s="12">
        <v>195117.9</v>
      </c>
      <c r="D51" s="12">
        <v>165398.5</v>
      </c>
      <c r="E51" s="12">
        <v>148290.9</v>
      </c>
      <c r="F51" s="12">
        <v>-17107.599999999999</v>
      </c>
      <c r="G51" s="13" t="s">
        <v>879</v>
      </c>
    </row>
    <row r="52" spans="1:7" x14ac:dyDescent="0.2">
      <c r="A52" s="11" t="s">
        <v>2257</v>
      </c>
      <c r="B52" s="18" t="s">
        <v>2259</v>
      </c>
      <c r="C52" s="12">
        <v>195117.9</v>
      </c>
      <c r="D52" s="12">
        <v>165398.5</v>
      </c>
      <c r="E52" s="12">
        <v>148290.9</v>
      </c>
      <c r="F52" s="12">
        <v>-17107.599999999999</v>
      </c>
      <c r="G52" s="13" t="s">
        <v>879</v>
      </c>
    </row>
    <row r="53" spans="1:7" x14ac:dyDescent="0.2">
      <c r="A53" s="11" t="s">
        <v>2260</v>
      </c>
      <c r="B53" s="18" t="s">
        <v>2261</v>
      </c>
      <c r="C53" s="12">
        <v>61418</v>
      </c>
      <c r="D53" s="12">
        <v>57350.9</v>
      </c>
      <c r="E53" s="12">
        <v>47456.2</v>
      </c>
      <c r="F53" s="12">
        <v>-9894.7000000000007</v>
      </c>
      <c r="G53" s="13" t="s">
        <v>2262</v>
      </c>
    </row>
    <row r="54" spans="1:7" x14ac:dyDescent="0.2">
      <c r="A54" s="11" t="s">
        <v>2260</v>
      </c>
      <c r="B54" s="18" t="s">
        <v>2263</v>
      </c>
      <c r="C54" s="12">
        <v>61418</v>
      </c>
      <c r="D54" s="12">
        <v>57350.9</v>
      </c>
      <c r="E54" s="12">
        <v>47456.2</v>
      </c>
      <c r="F54" s="12">
        <v>-9894.7000000000007</v>
      </c>
      <c r="G54" s="13" t="s">
        <v>2262</v>
      </c>
    </row>
    <row r="55" spans="1:7" x14ac:dyDescent="0.2">
      <c r="A55" s="11" t="s">
        <v>2264</v>
      </c>
      <c r="B55" s="18" t="s">
        <v>2265</v>
      </c>
      <c r="C55" s="12">
        <v>80935.3</v>
      </c>
      <c r="D55" s="12">
        <v>87933.6</v>
      </c>
      <c r="E55" s="12">
        <v>77777.8</v>
      </c>
      <c r="F55" s="12">
        <v>-10155.799999999999</v>
      </c>
      <c r="G55" s="13" t="s">
        <v>166</v>
      </c>
    </row>
    <row r="56" spans="1:7" x14ac:dyDescent="0.2">
      <c r="A56" s="11" t="s">
        <v>2264</v>
      </c>
      <c r="B56" s="18" t="s">
        <v>2266</v>
      </c>
      <c r="C56" s="12">
        <v>80935.3</v>
      </c>
      <c r="D56" s="12">
        <v>87933.6</v>
      </c>
      <c r="E56" s="12">
        <v>77777.8</v>
      </c>
      <c r="F56" s="12">
        <v>-10155.799999999999</v>
      </c>
      <c r="G56" s="13" t="s">
        <v>166</v>
      </c>
    </row>
    <row r="57" spans="1:7" x14ac:dyDescent="0.2">
      <c r="A57" s="11" t="s">
        <v>2267</v>
      </c>
      <c r="B57" s="18" t="s">
        <v>2268</v>
      </c>
      <c r="C57" s="12">
        <v>33786</v>
      </c>
      <c r="D57" s="12">
        <v>50013.9</v>
      </c>
      <c r="E57" s="12">
        <v>46161.8</v>
      </c>
      <c r="F57" s="12">
        <v>-3852.1</v>
      </c>
      <c r="G57" s="13" t="s">
        <v>310</v>
      </c>
    </row>
    <row r="58" spans="1:7" x14ac:dyDescent="0.2">
      <c r="A58" s="11" t="s">
        <v>2267</v>
      </c>
      <c r="B58" s="18" t="s">
        <v>2269</v>
      </c>
      <c r="C58" s="12">
        <v>33786</v>
      </c>
      <c r="D58" s="12">
        <v>50013.9</v>
      </c>
      <c r="E58" s="12">
        <v>46161.8</v>
      </c>
      <c r="F58" s="12">
        <v>-3852.1</v>
      </c>
      <c r="G58" s="13" t="s">
        <v>310</v>
      </c>
    </row>
    <row r="59" spans="1:7" x14ac:dyDescent="0.2">
      <c r="A59" s="11" t="s">
        <v>2270</v>
      </c>
      <c r="B59" s="18" t="s">
        <v>2271</v>
      </c>
      <c r="C59" s="12">
        <v>39610.9</v>
      </c>
      <c r="D59" s="12">
        <v>8921</v>
      </c>
      <c r="E59" s="12">
        <v>7062.1</v>
      </c>
      <c r="F59" s="12">
        <v>-1858.9</v>
      </c>
      <c r="G59" s="13" t="s">
        <v>504</v>
      </c>
    </row>
    <row r="60" spans="1:7" x14ac:dyDescent="0.2">
      <c r="A60" s="11" t="s">
        <v>2270</v>
      </c>
      <c r="B60" s="18" t="s">
        <v>2272</v>
      </c>
      <c r="C60" s="12">
        <v>39610.9</v>
      </c>
      <c r="D60" s="12">
        <v>8921</v>
      </c>
      <c r="E60" s="12">
        <v>7062.1</v>
      </c>
      <c r="F60" s="12">
        <v>-1858.9</v>
      </c>
      <c r="G60" s="13" t="s">
        <v>504</v>
      </c>
    </row>
    <row r="61" spans="1:7" x14ac:dyDescent="0.2">
      <c r="A61" s="11" t="s">
        <v>2273</v>
      </c>
      <c r="B61" s="18" t="s">
        <v>2274</v>
      </c>
      <c r="C61" s="12">
        <v>231303.9</v>
      </c>
      <c r="D61" s="12">
        <v>202500.8</v>
      </c>
      <c r="E61" s="12">
        <v>163924.29999999999</v>
      </c>
      <c r="F61" s="12">
        <v>-38576.5</v>
      </c>
      <c r="G61" s="13" t="s">
        <v>2275</v>
      </c>
    </row>
    <row r="62" spans="1:7" x14ac:dyDescent="0.2">
      <c r="A62" s="11" t="s">
        <v>2276</v>
      </c>
      <c r="B62" s="18" t="s">
        <v>2277</v>
      </c>
      <c r="C62" s="12">
        <v>187103.7</v>
      </c>
      <c r="D62" s="12">
        <v>162060.6</v>
      </c>
      <c r="E62" s="12">
        <v>139662.9</v>
      </c>
      <c r="F62" s="12">
        <v>-22397.7</v>
      </c>
      <c r="G62" s="13" t="s">
        <v>584</v>
      </c>
    </row>
    <row r="63" spans="1:7" x14ac:dyDescent="0.2">
      <c r="A63" s="11" t="s">
        <v>2276</v>
      </c>
      <c r="B63" s="18" t="s">
        <v>2278</v>
      </c>
      <c r="C63" s="12">
        <v>187103.7</v>
      </c>
      <c r="D63" s="12">
        <v>162060.6</v>
      </c>
      <c r="E63" s="12">
        <v>139662.9</v>
      </c>
      <c r="F63" s="12">
        <v>-22397.7</v>
      </c>
      <c r="G63" s="13" t="s">
        <v>584</v>
      </c>
    </row>
    <row r="64" spans="1:7" x14ac:dyDescent="0.2">
      <c r="A64" s="11" t="s">
        <v>2279</v>
      </c>
      <c r="B64" s="18" t="s">
        <v>2280</v>
      </c>
      <c r="C64" s="12">
        <v>44200.2</v>
      </c>
      <c r="D64" s="12">
        <v>40440.300000000003</v>
      </c>
      <c r="E64" s="12">
        <v>24261.5</v>
      </c>
      <c r="F64" s="12">
        <v>-16178.8</v>
      </c>
      <c r="G64" s="13" t="s">
        <v>2281</v>
      </c>
    </row>
    <row r="65" spans="1:7" x14ac:dyDescent="0.2">
      <c r="A65" s="11" t="s">
        <v>2279</v>
      </c>
      <c r="B65" s="18" t="s">
        <v>2282</v>
      </c>
      <c r="C65" s="12">
        <v>44200.2</v>
      </c>
      <c r="D65" s="12">
        <v>40440.300000000003</v>
      </c>
      <c r="E65" s="12">
        <v>24261.5</v>
      </c>
      <c r="F65" s="12">
        <v>-16178.8</v>
      </c>
      <c r="G65" s="13" t="s">
        <v>2281</v>
      </c>
    </row>
    <row r="66" spans="1:7" x14ac:dyDescent="0.2">
      <c r="A66" s="11" t="s">
        <v>2283</v>
      </c>
      <c r="B66" s="18" t="s">
        <v>2284</v>
      </c>
      <c r="C66" s="12">
        <v>217011.3</v>
      </c>
      <c r="D66" s="12">
        <v>204574.2</v>
      </c>
      <c r="E66" s="12">
        <v>185698.8</v>
      </c>
      <c r="F66" s="12">
        <v>-18875.400000000001</v>
      </c>
      <c r="G66" s="13" t="s">
        <v>411</v>
      </c>
    </row>
    <row r="67" spans="1:7" x14ac:dyDescent="0.2">
      <c r="A67" s="11" t="s">
        <v>2283</v>
      </c>
      <c r="B67" s="18" t="s">
        <v>2285</v>
      </c>
      <c r="C67" s="12">
        <v>217011.3</v>
      </c>
      <c r="D67" s="12">
        <v>204574.2</v>
      </c>
      <c r="E67" s="12">
        <v>185698.8</v>
      </c>
      <c r="F67" s="12">
        <v>-18875.400000000001</v>
      </c>
      <c r="G67" s="13" t="s">
        <v>411</v>
      </c>
    </row>
    <row r="68" spans="1:7" x14ac:dyDescent="0.2">
      <c r="A68" s="11" t="s">
        <v>2283</v>
      </c>
      <c r="B68" s="18" t="s">
        <v>2286</v>
      </c>
      <c r="C68" s="12">
        <v>217011.3</v>
      </c>
      <c r="D68" s="12">
        <v>204574.2</v>
      </c>
      <c r="E68" s="12">
        <v>185698.8</v>
      </c>
      <c r="F68" s="12">
        <v>-18875.400000000001</v>
      </c>
      <c r="G68" s="13" t="s">
        <v>411</v>
      </c>
    </row>
    <row r="69" spans="1:7" x14ac:dyDescent="0.2">
      <c r="A69" s="11" t="s">
        <v>2287</v>
      </c>
      <c r="B69" s="18" t="s">
        <v>2288</v>
      </c>
      <c r="C69" s="12">
        <v>45197.599999999999</v>
      </c>
      <c r="D69" s="12">
        <v>38108.9</v>
      </c>
      <c r="E69" s="12">
        <v>30085.7</v>
      </c>
      <c r="F69" s="12">
        <v>-8023.2</v>
      </c>
      <c r="G69" s="13" t="s">
        <v>2289</v>
      </c>
    </row>
    <row r="70" spans="1:7" x14ac:dyDescent="0.2">
      <c r="A70" s="11" t="s">
        <v>2287</v>
      </c>
      <c r="B70" s="18" t="s">
        <v>2290</v>
      </c>
      <c r="C70" s="12">
        <v>45197.599999999999</v>
      </c>
      <c r="D70" s="12">
        <v>38108.9</v>
      </c>
      <c r="E70" s="12">
        <v>30085.7</v>
      </c>
      <c r="F70" s="12">
        <v>-8023.2</v>
      </c>
      <c r="G70" s="13" t="s">
        <v>2289</v>
      </c>
    </row>
    <row r="71" spans="1:7" x14ac:dyDescent="0.2">
      <c r="A71" s="11" t="s">
        <v>2287</v>
      </c>
      <c r="B71" s="18" t="s">
        <v>2291</v>
      </c>
      <c r="C71" s="12">
        <v>45197.599999999999</v>
      </c>
      <c r="D71" s="12">
        <v>38108.9</v>
      </c>
      <c r="E71" s="12">
        <v>30085.7</v>
      </c>
      <c r="F71" s="12">
        <v>-8023.2</v>
      </c>
      <c r="G71" s="13" t="s">
        <v>2289</v>
      </c>
    </row>
    <row r="72" spans="1:7" x14ac:dyDescent="0.2">
      <c r="A72" s="11" t="s">
        <v>2292</v>
      </c>
      <c r="B72" s="18" t="s">
        <v>2293</v>
      </c>
      <c r="C72" s="12">
        <v>130321.1</v>
      </c>
      <c r="D72" s="12">
        <v>140775.4</v>
      </c>
      <c r="E72" s="12">
        <v>122698.2</v>
      </c>
      <c r="F72" s="12">
        <v>-18077.2</v>
      </c>
      <c r="G72" s="13" t="s">
        <v>518</v>
      </c>
    </row>
    <row r="73" spans="1:7" x14ac:dyDescent="0.2">
      <c r="A73" s="11" t="s">
        <v>2292</v>
      </c>
      <c r="B73" s="18" t="s">
        <v>2294</v>
      </c>
      <c r="C73" s="12">
        <v>130321.1</v>
      </c>
      <c r="D73" s="12">
        <v>140775.4</v>
      </c>
      <c r="E73" s="12">
        <v>122698.2</v>
      </c>
      <c r="F73" s="12">
        <v>-18077.2</v>
      </c>
      <c r="G73" s="13" t="s">
        <v>518</v>
      </c>
    </row>
    <row r="74" spans="1:7" x14ac:dyDescent="0.2">
      <c r="A74" s="11" t="s">
        <v>2292</v>
      </c>
      <c r="B74" s="18" t="s">
        <v>2295</v>
      </c>
      <c r="C74" s="12">
        <v>130321.1</v>
      </c>
      <c r="D74" s="12">
        <v>140775.4</v>
      </c>
      <c r="E74" s="12">
        <v>122698.2</v>
      </c>
      <c r="F74" s="12">
        <v>-18077.2</v>
      </c>
      <c r="G74" s="13" t="s">
        <v>518</v>
      </c>
    </row>
    <row r="75" spans="1:7" x14ac:dyDescent="0.2">
      <c r="A75" s="11" t="s">
        <v>2296</v>
      </c>
      <c r="B75" s="18" t="s">
        <v>2297</v>
      </c>
      <c r="C75" s="12">
        <v>50723.8</v>
      </c>
      <c r="D75" s="12">
        <v>46350.9</v>
      </c>
      <c r="E75" s="12">
        <v>32937</v>
      </c>
      <c r="F75" s="12">
        <v>-13413.9</v>
      </c>
      <c r="G75" s="13" t="s">
        <v>2298</v>
      </c>
    </row>
    <row r="76" spans="1:7" x14ac:dyDescent="0.2">
      <c r="A76" s="11" t="s">
        <v>2296</v>
      </c>
      <c r="B76" s="18" t="s">
        <v>2299</v>
      </c>
      <c r="C76" s="12">
        <v>50723.8</v>
      </c>
      <c r="D76" s="12">
        <v>46350.9</v>
      </c>
      <c r="E76" s="12">
        <v>32937</v>
      </c>
      <c r="F76" s="12">
        <v>-13413.9</v>
      </c>
      <c r="G76" s="13" t="s">
        <v>2298</v>
      </c>
    </row>
    <row r="77" spans="1:7" x14ac:dyDescent="0.2">
      <c r="A77" s="11" t="s">
        <v>2296</v>
      </c>
      <c r="B77" s="18" t="s">
        <v>2300</v>
      </c>
      <c r="C77" s="12">
        <v>50723.8</v>
      </c>
      <c r="D77" s="12">
        <v>46350.9</v>
      </c>
      <c r="E77" s="12">
        <v>32937</v>
      </c>
      <c r="F77" s="12">
        <v>-13413.9</v>
      </c>
      <c r="G77" s="13" t="s">
        <v>2298</v>
      </c>
    </row>
    <row r="78" spans="1:7" x14ac:dyDescent="0.2">
      <c r="A78" s="11" t="s">
        <v>2301</v>
      </c>
      <c r="B78" s="18" t="s">
        <v>2302</v>
      </c>
      <c r="C78" s="12">
        <v>288367.7</v>
      </c>
      <c r="D78" s="12">
        <v>273754.40000000002</v>
      </c>
      <c r="E78" s="12">
        <v>227055.2</v>
      </c>
      <c r="F78" s="12">
        <v>-46699.199999999997</v>
      </c>
      <c r="G78" s="13" t="s">
        <v>2303</v>
      </c>
    </row>
    <row r="79" spans="1:7" x14ac:dyDescent="0.2">
      <c r="A79" s="11" t="s">
        <v>2304</v>
      </c>
      <c r="B79" s="18" t="s">
        <v>2305</v>
      </c>
      <c r="C79" s="12">
        <v>35664.199999999997</v>
      </c>
      <c r="D79" s="12">
        <v>26621.599999999999</v>
      </c>
      <c r="E79" s="12">
        <v>23126.400000000001</v>
      </c>
      <c r="F79" s="12">
        <v>-3495.2</v>
      </c>
      <c r="G79" s="13" t="s">
        <v>1224</v>
      </c>
    </row>
    <row r="80" spans="1:7" x14ac:dyDescent="0.2">
      <c r="A80" s="11" t="s">
        <v>2304</v>
      </c>
      <c r="B80" s="18" t="s">
        <v>2306</v>
      </c>
      <c r="C80" s="12">
        <v>35664.199999999997</v>
      </c>
      <c r="D80" s="12">
        <v>26621.599999999999</v>
      </c>
      <c r="E80" s="12">
        <v>23126.400000000001</v>
      </c>
      <c r="F80" s="12">
        <v>-3495.2</v>
      </c>
      <c r="G80" s="13" t="s">
        <v>1224</v>
      </c>
    </row>
    <row r="81" spans="1:7" x14ac:dyDescent="0.2">
      <c r="A81" s="11" t="s">
        <v>2307</v>
      </c>
      <c r="B81" s="18" t="s">
        <v>2308</v>
      </c>
      <c r="C81" s="12">
        <v>128411.6</v>
      </c>
      <c r="D81" s="12">
        <v>123826.3</v>
      </c>
      <c r="E81" s="12">
        <v>86551</v>
      </c>
      <c r="F81" s="12">
        <v>-37275.300000000003</v>
      </c>
      <c r="G81" s="13" t="s">
        <v>2309</v>
      </c>
    </row>
    <row r="82" spans="1:7" x14ac:dyDescent="0.2">
      <c r="A82" s="11" t="s">
        <v>2307</v>
      </c>
      <c r="B82" s="18" t="s">
        <v>2310</v>
      </c>
      <c r="C82" s="12">
        <v>128411.6</v>
      </c>
      <c r="D82" s="12">
        <v>123826.3</v>
      </c>
      <c r="E82" s="12">
        <v>86551</v>
      </c>
      <c r="F82" s="12">
        <v>-37275.300000000003</v>
      </c>
      <c r="G82" s="13" t="s">
        <v>2309</v>
      </c>
    </row>
    <row r="83" spans="1:7" x14ac:dyDescent="0.2">
      <c r="A83" s="11" t="s">
        <v>2311</v>
      </c>
      <c r="B83" s="18" t="s">
        <v>2312</v>
      </c>
      <c r="C83" s="12">
        <v>124291.9</v>
      </c>
      <c r="D83" s="12">
        <v>123306.4</v>
      </c>
      <c r="E83" s="12">
        <v>117377.8</v>
      </c>
      <c r="F83" s="12">
        <v>-5928.6</v>
      </c>
      <c r="G83" s="13" t="s">
        <v>291</v>
      </c>
    </row>
    <row r="84" spans="1:7" x14ac:dyDescent="0.2">
      <c r="A84" s="11" t="s">
        <v>2311</v>
      </c>
      <c r="B84" s="18" t="s">
        <v>2313</v>
      </c>
      <c r="C84" s="12">
        <v>124291.9</v>
      </c>
      <c r="D84" s="12">
        <v>123306.4</v>
      </c>
      <c r="E84" s="12">
        <v>117377.8</v>
      </c>
      <c r="F84" s="12">
        <v>-5928.6</v>
      </c>
      <c r="G84" s="13" t="s">
        <v>291</v>
      </c>
    </row>
    <row r="85" spans="1:7" x14ac:dyDescent="0.2">
      <c r="A85" s="11" t="s">
        <v>2314</v>
      </c>
      <c r="B85" s="18" t="s">
        <v>2315</v>
      </c>
      <c r="C85" s="12">
        <v>75515.7</v>
      </c>
      <c r="D85" s="12">
        <v>69482.899999999994</v>
      </c>
      <c r="E85" s="12">
        <v>64232.2</v>
      </c>
      <c r="F85" s="12">
        <v>-5250.7</v>
      </c>
      <c r="G85" s="13" t="s">
        <v>305</v>
      </c>
    </row>
    <row r="86" spans="1:7" x14ac:dyDescent="0.2">
      <c r="A86" s="11" t="s">
        <v>2314</v>
      </c>
      <c r="B86" s="18" t="s">
        <v>2316</v>
      </c>
      <c r="C86" s="12">
        <v>56377.4</v>
      </c>
      <c r="D86" s="12">
        <v>52586.9</v>
      </c>
      <c r="E86" s="12">
        <v>49562.9</v>
      </c>
      <c r="F86" s="12">
        <v>-3024</v>
      </c>
      <c r="G86" s="13" t="s">
        <v>571</v>
      </c>
    </row>
    <row r="87" spans="1:7" x14ac:dyDescent="0.2">
      <c r="A87" s="11" t="s">
        <v>2314</v>
      </c>
      <c r="B87" s="18" t="s">
        <v>2317</v>
      </c>
      <c r="C87" s="12">
        <v>56377.4</v>
      </c>
      <c r="D87" s="12">
        <v>52586.9</v>
      </c>
      <c r="E87" s="12">
        <v>49562.9</v>
      </c>
      <c r="F87" s="12">
        <v>-3024</v>
      </c>
      <c r="G87" s="13" t="s">
        <v>571</v>
      </c>
    </row>
    <row r="88" spans="1:7" x14ac:dyDescent="0.2">
      <c r="A88" s="11" t="s">
        <v>2318</v>
      </c>
      <c r="B88" s="18" t="s">
        <v>2319</v>
      </c>
      <c r="C88" s="12">
        <v>19138.3</v>
      </c>
      <c r="D88" s="12">
        <v>16896</v>
      </c>
      <c r="E88" s="12">
        <v>14669.3</v>
      </c>
      <c r="F88" s="12">
        <v>-2226.6999999999998</v>
      </c>
      <c r="G88" s="13" t="s">
        <v>238</v>
      </c>
    </row>
    <row r="89" spans="1:7" x14ac:dyDescent="0.2">
      <c r="A89" s="11" t="s">
        <v>2318</v>
      </c>
      <c r="B89" s="18" t="s">
        <v>2320</v>
      </c>
      <c r="C89" s="12">
        <v>19138.3</v>
      </c>
      <c r="D89" s="12">
        <v>16896</v>
      </c>
      <c r="E89" s="12">
        <v>14669.3</v>
      </c>
      <c r="F89" s="12">
        <v>-2226.6999999999998</v>
      </c>
      <c r="G89" s="13" t="s">
        <v>238</v>
      </c>
    </row>
    <row r="90" spans="1:7" x14ac:dyDescent="0.2">
      <c r="A90" s="11" t="s">
        <v>2321</v>
      </c>
      <c r="B90" s="18" t="s">
        <v>2322</v>
      </c>
      <c r="C90" s="12">
        <v>1093110.3999999999</v>
      </c>
      <c r="D90" s="12">
        <v>814822.7</v>
      </c>
      <c r="E90" s="12">
        <v>571775.1</v>
      </c>
      <c r="F90" s="12">
        <v>-243047.6</v>
      </c>
      <c r="G90" s="13" t="s">
        <v>2323</v>
      </c>
    </row>
    <row r="91" spans="1:7" x14ac:dyDescent="0.2">
      <c r="A91" s="11" t="s">
        <v>2324</v>
      </c>
      <c r="B91" s="18" t="s">
        <v>2325</v>
      </c>
      <c r="C91" s="12">
        <v>38142.400000000001</v>
      </c>
      <c r="D91" s="12">
        <v>17052.3</v>
      </c>
      <c r="E91" s="12">
        <v>11155.4</v>
      </c>
      <c r="F91" s="12">
        <v>-5896.9</v>
      </c>
      <c r="G91" s="13" t="s">
        <v>2326</v>
      </c>
    </row>
    <row r="92" spans="1:7" x14ac:dyDescent="0.2">
      <c r="A92" s="11" t="s">
        <v>2324</v>
      </c>
      <c r="B92" s="18" t="s">
        <v>2327</v>
      </c>
      <c r="C92" s="12">
        <v>38142.400000000001</v>
      </c>
      <c r="D92" s="12">
        <v>17052.3</v>
      </c>
      <c r="E92" s="12">
        <v>11155.4</v>
      </c>
      <c r="F92" s="12">
        <v>-5896.9</v>
      </c>
      <c r="G92" s="13" t="s">
        <v>2326</v>
      </c>
    </row>
    <row r="93" spans="1:7" x14ac:dyDescent="0.2">
      <c r="A93" s="11" t="s">
        <v>2328</v>
      </c>
      <c r="B93" s="18" t="s">
        <v>2329</v>
      </c>
      <c r="C93" s="12">
        <v>20218.5</v>
      </c>
      <c r="D93" s="12">
        <v>18838.900000000001</v>
      </c>
      <c r="E93" s="12">
        <v>11893.2</v>
      </c>
      <c r="F93" s="12">
        <v>-6945.7</v>
      </c>
      <c r="G93" s="13" t="s">
        <v>2330</v>
      </c>
    </row>
    <row r="94" spans="1:7" x14ac:dyDescent="0.2">
      <c r="A94" s="11" t="s">
        <v>2328</v>
      </c>
      <c r="B94" s="18" t="s">
        <v>2331</v>
      </c>
      <c r="C94" s="12">
        <v>20218.5</v>
      </c>
      <c r="D94" s="12">
        <v>18838.900000000001</v>
      </c>
      <c r="E94" s="12">
        <v>11893.2</v>
      </c>
      <c r="F94" s="12">
        <v>-6945.7</v>
      </c>
      <c r="G94" s="13" t="s">
        <v>2330</v>
      </c>
    </row>
    <row r="95" spans="1:7" x14ac:dyDescent="0.2">
      <c r="A95" s="11" t="s">
        <v>2332</v>
      </c>
      <c r="B95" s="18" t="s">
        <v>2333</v>
      </c>
      <c r="C95" s="12">
        <v>88670.5</v>
      </c>
      <c r="D95" s="12">
        <v>92310</v>
      </c>
      <c r="E95" s="12">
        <v>84739.3</v>
      </c>
      <c r="F95" s="12">
        <v>-7570.7</v>
      </c>
      <c r="G95" s="13" t="s">
        <v>492</v>
      </c>
    </row>
    <row r="96" spans="1:7" x14ac:dyDescent="0.2">
      <c r="A96" s="11" t="s">
        <v>2332</v>
      </c>
      <c r="B96" s="18" t="s">
        <v>2334</v>
      </c>
      <c r="C96" s="12">
        <v>88670.5</v>
      </c>
      <c r="D96" s="12">
        <v>92310</v>
      </c>
      <c r="E96" s="12">
        <v>84739.3</v>
      </c>
      <c r="F96" s="12">
        <v>-7570.7</v>
      </c>
      <c r="G96" s="13" t="s">
        <v>492</v>
      </c>
    </row>
    <row r="97" spans="1:7" x14ac:dyDescent="0.2">
      <c r="A97" s="11" t="s">
        <v>2335</v>
      </c>
      <c r="B97" s="18" t="s">
        <v>2336</v>
      </c>
      <c r="C97" s="12">
        <v>26491.7</v>
      </c>
      <c r="D97" s="12">
        <v>28902.6</v>
      </c>
      <c r="E97" s="12">
        <v>28229.8</v>
      </c>
      <c r="F97" s="12">
        <v>-672.8</v>
      </c>
      <c r="G97" s="13" t="s">
        <v>111</v>
      </c>
    </row>
    <row r="98" spans="1:7" x14ac:dyDescent="0.2">
      <c r="A98" s="11" t="s">
        <v>2335</v>
      </c>
      <c r="B98" s="18" t="s">
        <v>2337</v>
      </c>
      <c r="C98" s="12">
        <v>26491.7</v>
      </c>
      <c r="D98" s="12">
        <v>28902.6</v>
      </c>
      <c r="E98" s="12">
        <v>28229.8</v>
      </c>
      <c r="F98" s="12">
        <v>-672.8</v>
      </c>
      <c r="G98" s="13" t="s">
        <v>111</v>
      </c>
    </row>
    <row r="99" spans="1:7" x14ac:dyDescent="0.2">
      <c r="A99" s="11" t="s">
        <v>2338</v>
      </c>
      <c r="B99" s="18" t="s">
        <v>2339</v>
      </c>
      <c r="C99" s="12">
        <v>37208.1</v>
      </c>
      <c r="D99" s="12">
        <v>40408.300000000003</v>
      </c>
      <c r="E99" s="12">
        <v>35960.800000000003</v>
      </c>
      <c r="F99" s="12">
        <v>-4447.5</v>
      </c>
      <c r="G99" s="13" t="s">
        <v>529</v>
      </c>
    </row>
    <row r="100" spans="1:7" x14ac:dyDescent="0.2">
      <c r="A100" s="11" t="s">
        <v>2340</v>
      </c>
      <c r="B100" s="18" t="s">
        <v>2341</v>
      </c>
      <c r="C100" s="12">
        <v>37208.1</v>
      </c>
      <c r="D100" s="12">
        <v>40408.300000000003</v>
      </c>
      <c r="E100" s="12">
        <v>35960.800000000003</v>
      </c>
      <c r="F100" s="12">
        <v>-4447.5</v>
      </c>
      <c r="G100" s="13" t="s">
        <v>529</v>
      </c>
    </row>
    <row r="101" spans="1:7" x14ac:dyDescent="0.2">
      <c r="A101" s="11" t="s">
        <v>2342</v>
      </c>
      <c r="B101" s="18" t="s">
        <v>2343</v>
      </c>
      <c r="C101" s="12">
        <v>2690</v>
      </c>
      <c r="D101" s="12">
        <v>2116.6999999999998</v>
      </c>
      <c r="E101" s="12">
        <v>393.3</v>
      </c>
      <c r="F101" s="12">
        <v>-1723.4</v>
      </c>
      <c r="G101" s="13" t="s">
        <v>2344</v>
      </c>
    </row>
    <row r="102" spans="1:7" x14ac:dyDescent="0.2">
      <c r="A102" s="11" t="s">
        <v>2342</v>
      </c>
      <c r="B102" s="18" t="s">
        <v>2345</v>
      </c>
      <c r="C102" s="12">
        <v>2690</v>
      </c>
      <c r="D102" s="12">
        <v>2116.6999999999998</v>
      </c>
      <c r="E102" s="12">
        <v>393.3</v>
      </c>
      <c r="F102" s="12">
        <v>-1723.4</v>
      </c>
      <c r="G102" s="13" t="s">
        <v>2344</v>
      </c>
    </row>
    <row r="103" spans="1:7" x14ac:dyDescent="0.2">
      <c r="A103" s="11" t="s">
        <v>2346</v>
      </c>
      <c r="B103" s="18" t="s">
        <v>2347</v>
      </c>
      <c r="C103" s="12">
        <v>37234.300000000003</v>
      </c>
      <c r="D103" s="12">
        <v>36892.5</v>
      </c>
      <c r="E103" s="12">
        <v>35043</v>
      </c>
      <c r="F103" s="12">
        <v>-1849.5</v>
      </c>
      <c r="G103" s="13" t="s">
        <v>612</v>
      </c>
    </row>
    <row r="104" spans="1:7" x14ac:dyDescent="0.2">
      <c r="A104" s="11" t="s">
        <v>2346</v>
      </c>
      <c r="B104" s="18" t="s">
        <v>2348</v>
      </c>
      <c r="C104" s="12">
        <v>37234.300000000003</v>
      </c>
      <c r="D104" s="12">
        <v>36892.5</v>
      </c>
      <c r="E104" s="12">
        <v>35043</v>
      </c>
      <c r="F104" s="12">
        <v>-1849.5</v>
      </c>
      <c r="G104" s="13" t="s">
        <v>612</v>
      </c>
    </row>
    <row r="105" spans="1:7" x14ac:dyDescent="0.2">
      <c r="A105" s="11" t="s">
        <v>2349</v>
      </c>
      <c r="B105" s="18" t="s">
        <v>2350</v>
      </c>
      <c r="C105" s="12">
        <v>14722.9</v>
      </c>
      <c r="D105" s="12">
        <v>18875.900000000001</v>
      </c>
      <c r="E105" s="12">
        <v>16420.2</v>
      </c>
      <c r="F105" s="12">
        <v>-2455.6999999999998</v>
      </c>
      <c r="G105" s="13" t="s">
        <v>771</v>
      </c>
    </row>
    <row r="106" spans="1:7" x14ac:dyDescent="0.2">
      <c r="A106" s="11" t="s">
        <v>2351</v>
      </c>
      <c r="B106" s="18" t="s">
        <v>2352</v>
      </c>
      <c r="C106" s="12">
        <v>14722.9</v>
      </c>
      <c r="D106" s="12">
        <v>18875.900000000001</v>
      </c>
      <c r="E106" s="12">
        <v>16420.2</v>
      </c>
      <c r="F106" s="12">
        <v>-2455.6999999999998</v>
      </c>
      <c r="G106" s="13" t="s">
        <v>771</v>
      </c>
    </row>
    <row r="107" spans="1:7" x14ac:dyDescent="0.2">
      <c r="A107" s="11" t="s">
        <v>2353</v>
      </c>
      <c r="B107" s="18" t="s">
        <v>2354</v>
      </c>
      <c r="C107" s="12">
        <v>827732</v>
      </c>
      <c r="D107" s="12">
        <v>559425.4</v>
      </c>
      <c r="E107" s="12">
        <v>347940.2</v>
      </c>
      <c r="F107" s="12">
        <v>-211485.2</v>
      </c>
      <c r="G107" s="13" t="s">
        <v>2355</v>
      </c>
    </row>
    <row r="108" spans="1:7" x14ac:dyDescent="0.2">
      <c r="A108" s="11" t="s">
        <v>2353</v>
      </c>
      <c r="B108" s="18" t="s">
        <v>2356</v>
      </c>
      <c r="C108" s="12">
        <v>827732</v>
      </c>
      <c r="D108" s="12">
        <v>559425.4</v>
      </c>
      <c r="E108" s="12">
        <v>347940.2</v>
      </c>
      <c r="F108" s="12">
        <v>-211485.2</v>
      </c>
      <c r="G108" s="13" t="s">
        <v>2355</v>
      </c>
    </row>
    <row r="109" spans="1:7" x14ac:dyDescent="0.2">
      <c r="A109" s="14" t="s">
        <v>2357</v>
      </c>
      <c r="B109" s="17" t="s">
        <v>2358</v>
      </c>
      <c r="C109" s="15">
        <v>1944592.4</v>
      </c>
      <c r="D109" s="15">
        <v>1669092.4</v>
      </c>
      <c r="E109" s="15">
        <v>1619563.4</v>
      </c>
      <c r="F109" s="15">
        <v>-49529</v>
      </c>
      <c r="G109" s="16" t="s">
        <v>398</v>
      </c>
    </row>
    <row r="110" spans="1:7" x14ac:dyDescent="0.2">
      <c r="A110" s="11" t="s">
        <v>2359</v>
      </c>
      <c r="B110" s="18" t="s">
        <v>2360</v>
      </c>
      <c r="C110" s="12">
        <v>457692.4</v>
      </c>
      <c r="D110" s="12">
        <v>457692.4</v>
      </c>
      <c r="E110" s="12">
        <v>412125.9</v>
      </c>
      <c r="F110" s="12">
        <v>-45566.5</v>
      </c>
      <c r="G110" s="13" t="s">
        <v>718</v>
      </c>
    </row>
    <row r="111" spans="1:7" x14ac:dyDescent="0.2">
      <c r="A111" s="11" t="s">
        <v>2361</v>
      </c>
      <c r="B111" s="18" t="s">
        <v>2362</v>
      </c>
      <c r="C111" s="12">
        <v>457692.4</v>
      </c>
      <c r="D111" s="12">
        <v>457692.4</v>
      </c>
      <c r="E111" s="12">
        <v>412125.9</v>
      </c>
      <c r="F111" s="12">
        <v>-45566.5</v>
      </c>
      <c r="G111" s="13" t="s">
        <v>718</v>
      </c>
    </row>
    <row r="112" spans="1:7" x14ac:dyDescent="0.2">
      <c r="A112" s="11" t="s">
        <v>2361</v>
      </c>
      <c r="B112" s="18" t="s">
        <v>2363</v>
      </c>
      <c r="C112" s="12">
        <v>457692.4</v>
      </c>
      <c r="D112" s="12">
        <v>457692.4</v>
      </c>
      <c r="E112" s="12">
        <v>412125.9</v>
      </c>
      <c r="F112" s="12">
        <v>-45566.5</v>
      </c>
      <c r="G112" s="13" t="s">
        <v>718</v>
      </c>
    </row>
    <row r="113" spans="1:7" x14ac:dyDescent="0.2">
      <c r="A113" s="11" t="s">
        <v>2361</v>
      </c>
      <c r="B113" s="18" t="s">
        <v>2364</v>
      </c>
      <c r="C113" s="12">
        <v>457692.4</v>
      </c>
      <c r="D113" s="12">
        <v>457692.4</v>
      </c>
      <c r="E113" s="12">
        <v>412125.9</v>
      </c>
      <c r="F113" s="12">
        <v>-45566.5</v>
      </c>
      <c r="G113" s="13" t="s">
        <v>718</v>
      </c>
    </row>
    <row r="114" spans="1:7" x14ac:dyDescent="0.2">
      <c r="A114" s="11" t="s">
        <v>2365</v>
      </c>
      <c r="B114" s="18" t="s">
        <v>2366</v>
      </c>
      <c r="C114" s="12">
        <v>1486900</v>
      </c>
      <c r="D114" s="12">
        <v>1211400</v>
      </c>
      <c r="E114" s="12">
        <v>1207437.6000000001</v>
      </c>
      <c r="F114" s="12">
        <v>-3962.4</v>
      </c>
      <c r="G114" s="13" t="s">
        <v>82</v>
      </c>
    </row>
    <row r="115" spans="1:7" x14ac:dyDescent="0.2">
      <c r="A115" s="11" t="s">
        <v>2367</v>
      </c>
      <c r="B115" s="18" t="s">
        <v>2368</v>
      </c>
      <c r="C115" s="12">
        <v>588300</v>
      </c>
      <c r="D115" s="12">
        <v>414476</v>
      </c>
      <c r="E115" s="12">
        <v>410578.6</v>
      </c>
      <c r="F115" s="12">
        <v>-3897.4</v>
      </c>
      <c r="G115" s="13" t="s">
        <v>108</v>
      </c>
    </row>
    <row r="116" spans="1:7" x14ac:dyDescent="0.2">
      <c r="A116" s="11" t="s">
        <v>2367</v>
      </c>
      <c r="B116" s="18" t="s">
        <v>2369</v>
      </c>
      <c r="C116" s="12">
        <v>588300</v>
      </c>
      <c r="D116" s="12">
        <v>414476</v>
      </c>
      <c r="E116" s="12">
        <v>410578.6</v>
      </c>
      <c r="F116" s="12">
        <v>-3897.4</v>
      </c>
      <c r="G116" s="13" t="s">
        <v>108</v>
      </c>
    </row>
    <row r="117" spans="1:7" x14ac:dyDescent="0.2">
      <c r="A117" s="11" t="s">
        <v>2367</v>
      </c>
      <c r="B117" s="18" t="s">
        <v>2370</v>
      </c>
      <c r="C117" s="12">
        <v>588300</v>
      </c>
      <c r="D117" s="12">
        <v>414476</v>
      </c>
      <c r="E117" s="12">
        <v>410578.6</v>
      </c>
      <c r="F117" s="12">
        <v>-3897.4</v>
      </c>
      <c r="G117" s="13" t="s">
        <v>108</v>
      </c>
    </row>
    <row r="118" spans="1:7" x14ac:dyDescent="0.2">
      <c r="A118" s="11" t="s">
        <v>2371</v>
      </c>
      <c r="B118" s="18" t="s">
        <v>2372</v>
      </c>
      <c r="C118" s="12">
        <v>134100</v>
      </c>
      <c r="D118" s="12">
        <v>153300</v>
      </c>
      <c r="E118" s="12">
        <v>153262.79999999999</v>
      </c>
      <c r="F118" s="12">
        <v>-37.200000000000003</v>
      </c>
      <c r="G118" s="13" t="s">
        <v>79</v>
      </c>
    </row>
    <row r="119" spans="1:7" x14ac:dyDescent="0.2">
      <c r="A119" s="11" t="s">
        <v>2371</v>
      </c>
      <c r="B119" s="18" t="s">
        <v>2373</v>
      </c>
      <c r="C119" s="12">
        <v>134100</v>
      </c>
      <c r="D119" s="12">
        <v>153300</v>
      </c>
      <c r="E119" s="12">
        <v>153262.79999999999</v>
      </c>
      <c r="F119" s="12">
        <v>-37.200000000000003</v>
      </c>
      <c r="G119" s="13" t="s">
        <v>79</v>
      </c>
    </row>
    <row r="120" spans="1:7" x14ac:dyDescent="0.2">
      <c r="A120" s="11" t="s">
        <v>2371</v>
      </c>
      <c r="B120" s="18" t="s">
        <v>2374</v>
      </c>
      <c r="C120" s="12">
        <v>134100</v>
      </c>
      <c r="D120" s="12">
        <v>153300</v>
      </c>
      <c r="E120" s="12">
        <v>153262.79999999999</v>
      </c>
      <c r="F120" s="12">
        <v>-37.200000000000003</v>
      </c>
      <c r="G120" s="13" t="s">
        <v>79</v>
      </c>
    </row>
    <row r="121" spans="1:7" x14ac:dyDescent="0.2">
      <c r="A121" s="11" t="s">
        <v>2375</v>
      </c>
      <c r="B121" s="18" t="s">
        <v>2376</v>
      </c>
      <c r="C121" s="12">
        <v>764500</v>
      </c>
      <c r="D121" s="12">
        <v>643624</v>
      </c>
      <c r="E121" s="12">
        <v>643596.30000000005</v>
      </c>
      <c r="F121" s="12">
        <v>-27.7</v>
      </c>
      <c r="G121" s="13" t="s">
        <v>79</v>
      </c>
    </row>
    <row r="122" spans="1:7" ht="25.5" x14ac:dyDescent="0.2">
      <c r="A122" s="11" t="s">
        <v>2377</v>
      </c>
      <c r="B122" s="18" t="s">
        <v>2378</v>
      </c>
      <c r="C122" s="12">
        <v>614500</v>
      </c>
      <c r="D122" s="12">
        <v>614524</v>
      </c>
      <c r="E122" s="12">
        <v>614523.6</v>
      </c>
      <c r="F122" s="12">
        <v>-0.4</v>
      </c>
      <c r="G122" s="13" t="s">
        <v>79</v>
      </c>
    </row>
    <row r="123" spans="1:7" ht="25.5" x14ac:dyDescent="0.2">
      <c r="A123" s="11" t="s">
        <v>2377</v>
      </c>
      <c r="B123" s="18" t="s">
        <v>2379</v>
      </c>
      <c r="C123" s="12">
        <v>614500</v>
      </c>
      <c r="D123" s="12">
        <v>614524</v>
      </c>
      <c r="E123" s="12">
        <v>614523.6</v>
      </c>
      <c r="F123" s="12">
        <v>-0.4</v>
      </c>
      <c r="G123" s="13" t="s">
        <v>79</v>
      </c>
    </row>
    <row r="124" spans="1:7" ht="25.5" x14ac:dyDescent="0.2">
      <c r="A124" s="11" t="s">
        <v>2380</v>
      </c>
      <c r="B124" s="18" t="s">
        <v>2381</v>
      </c>
      <c r="C124" s="12">
        <v>150000</v>
      </c>
      <c r="D124" s="12">
        <v>29100</v>
      </c>
      <c r="E124" s="12">
        <v>29072.7</v>
      </c>
      <c r="F124" s="12">
        <v>-27.3</v>
      </c>
      <c r="G124" s="13" t="s">
        <v>352</v>
      </c>
    </row>
    <row r="125" spans="1:7" ht="25.5" x14ac:dyDescent="0.2">
      <c r="A125" s="11" t="s">
        <v>2380</v>
      </c>
      <c r="B125" s="18" t="s">
        <v>2382</v>
      </c>
      <c r="C125" s="12">
        <v>150000</v>
      </c>
      <c r="D125" s="12">
        <v>29100</v>
      </c>
      <c r="E125" s="12">
        <v>29072.7</v>
      </c>
      <c r="F125" s="12">
        <v>-27.3</v>
      </c>
      <c r="G125" s="13" t="s">
        <v>352</v>
      </c>
    </row>
    <row r="126" spans="1:7" x14ac:dyDescent="0.2">
      <c r="A126" s="14" t="s">
        <v>2383</v>
      </c>
      <c r="B126" s="17" t="s">
        <v>2384</v>
      </c>
      <c r="C126" s="15">
        <v>4082359.7</v>
      </c>
      <c r="D126" s="15">
        <v>4057142.1</v>
      </c>
      <c r="E126" s="15">
        <v>3894950.4</v>
      </c>
      <c r="F126" s="15">
        <v>-162191.70000000001</v>
      </c>
      <c r="G126" s="16" t="s">
        <v>918</v>
      </c>
    </row>
    <row r="127" spans="1:7" x14ac:dyDescent="0.2">
      <c r="A127" s="11" t="s">
        <v>2385</v>
      </c>
      <c r="B127" s="18" t="s">
        <v>2386</v>
      </c>
      <c r="C127" s="12">
        <v>2227935.2999999998</v>
      </c>
      <c r="D127" s="12">
        <v>2246699.1</v>
      </c>
      <c r="E127" s="12">
        <v>2219939.2000000002</v>
      </c>
      <c r="F127" s="12">
        <v>-26759.9</v>
      </c>
      <c r="G127" s="13" t="s">
        <v>125</v>
      </c>
    </row>
    <row r="128" spans="1:7" x14ac:dyDescent="0.2">
      <c r="A128" s="11" t="s">
        <v>2387</v>
      </c>
      <c r="B128" s="18" t="s">
        <v>2388</v>
      </c>
      <c r="C128" s="12">
        <v>2227935.2999999998</v>
      </c>
      <c r="D128" s="12">
        <v>2246699.1</v>
      </c>
      <c r="E128" s="12">
        <v>2219939.2000000002</v>
      </c>
      <c r="F128" s="12">
        <v>-26759.9</v>
      </c>
      <c r="G128" s="13" t="s">
        <v>125</v>
      </c>
    </row>
    <row r="129" spans="1:7" x14ac:dyDescent="0.2">
      <c r="A129" s="11" t="s">
        <v>2387</v>
      </c>
      <c r="B129" s="18" t="s">
        <v>2389</v>
      </c>
      <c r="C129" s="12">
        <v>2227935.2999999998</v>
      </c>
      <c r="D129" s="12">
        <v>2246699.1</v>
      </c>
      <c r="E129" s="12">
        <v>2219939.2000000002</v>
      </c>
      <c r="F129" s="12">
        <v>-26759.9</v>
      </c>
      <c r="G129" s="13" t="s">
        <v>125</v>
      </c>
    </row>
    <row r="130" spans="1:7" x14ac:dyDescent="0.2">
      <c r="A130" s="11" t="s">
        <v>2387</v>
      </c>
      <c r="B130" s="18" t="s">
        <v>2390</v>
      </c>
      <c r="C130" s="12">
        <v>2227935.2999999998</v>
      </c>
      <c r="D130" s="12">
        <v>2246699.1</v>
      </c>
      <c r="E130" s="12">
        <v>2219939.2000000002</v>
      </c>
      <c r="F130" s="12">
        <v>-26759.9</v>
      </c>
      <c r="G130" s="13" t="s">
        <v>125</v>
      </c>
    </row>
    <row r="131" spans="1:7" x14ac:dyDescent="0.2">
      <c r="A131" s="11" t="s">
        <v>2391</v>
      </c>
      <c r="B131" s="18" t="s">
        <v>2392</v>
      </c>
      <c r="C131" s="12">
        <v>1071666.6000000001</v>
      </c>
      <c r="D131" s="12">
        <v>1050983</v>
      </c>
      <c r="E131" s="12">
        <v>1010722.4</v>
      </c>
      <c r="F131" s="12">
        <v>-40260.6</v>
      </c>
      <c r="G131" s="13" t="s">
        <v>1063</v>
      </c>
    </row>
    <row r="132" spans="1:7" x14ac:dyDescent="0.2">
      <c r="A132" s="11" t="s">
        <v>2393</v>
      </c>
      <c r="B132" s="18" t="s">
        <v>2394</v>
      </c>
      <c r="C132" s="12">
        <v>1046626.6</v>
      </c>
      <c r="D132" s="12">
        <v>1043501.7</v>
      </c>
      <c r="E132" s="12">
        <v>1005355.9</v>
      </c>
      <c r="F132" s="12">
        <v>-38145.800000000003</v>
      </c>
      <c r="G132" s="13" t="s">
        <v>629</v>
      </c>
    </row>
    <row r="133" spans="1:7" x14ac:dyDescent="0.2">
      <c r="A133" s="11" t="s">
        <v>2393</v>
      </c>
      <c r="B133" s="18" t="s">
        <v>2395</v>
      </c>
      <c r="C133" s="12">
        <v>1046626.6</v>
      </c>
      <c r="D133" s="12">
        <v>1043501.7</v>
      </c>
      <c r="E133" s="12">
        <v>1005355.9</v>
      </c>
      <c r="F133" s="12">
        <v>-38145.800000000003</v>
      </c>
      <c r="G133" s="13" t="s">
        <v>629</v>
      </c>
    </row>
    <row r="134" spans="1:7" x14ac:dyDescent="0.2">
      <c r="A134" s="11" t="s">
        <v>2393</v>
      </c>
      <c r="B134" s="18" t="s">
        <v>2396</v>
      </c>
      <c r="C134" s="12">
        <v>1046626.6</v>
      </c>
      <c r="D134" s="12">
        <v>1043501.7</v>
      </c>
      <c r="E134" s="12">
        <v>1005355.9</v>
      </c>
      <c r="F134" s="12">
        <v>-38145.800000000003</v>
      </c>
      <c r="G134" s="13" t="s">
        <v>629</v>
      </c>
    </row>
    <row r="135" spans="1:7" x14ac:dyDescent="0.2">
      <c r="A135" s="11" t="s">
        <v>2397</v>
      </c>
      <c r="B135" s="18" t="s">
        <v>2398</v>
      </c>
      <c r="C135" s="12">
        <v>25040</v>
      </c>
      <c r="D135" s="12">
        <v>7481.3</v>
      </c>
      <c r="E135" s="12">
        <v>5366.5</v>
      </c>
      <c r="F135" s="12">
        <v>-2114.8000000000002</v>
      </c>
      <c r="G135" s="13" t="s">
        <v>2399</v>
      </c>
    </row>
    <row r="136" spans="1:7" x14ac:dyDescent="0.2">
      <c r="A136" s="11" t="s">
        <v>2397</v>
      </c>
      <c r="B136" s="18" t="s">
        <v>2400</v>
      </c>
      <c r="C136" s="12">
        <v>25040</v>
      </c>
      <c r="D136" s="12">
        <v>7481.3</v>
      </c>
      <c r="E136" s="12">
        <v>5366.5</v>
      </c>
      <c r="F136" s="12">
        <v>-2114.8000000000002</v>
      </c>
      <c r="G136" s="13" t="s">
        <v>2399</v>
      </c>
    </row>
    <row r="137" spans="1:7" x14ac:dyDescent="0.2">
      <c r="A137" s="11" t="s">
        <v>2397</v>
      </c>
      <c r="B137" s="18" t="s">
        <v>2401</v>
      </c>
      <c r="C137" s="12">
        <v>25040</v>
      </c>
      <c r="D137" s="12">
        <v>7481.3</v>
      </c>
      <c r="E137" s="12">
        <v>5366.5</v>
      </c>
      <c r="F137" s="12">
        <v>-2114.8000000000002</v>
      </c>
      <c r="G137" s="13" t="s">
        <v>2399</v>
      </c>
    </row>
    <row r="138" spans="1:7" x14ac:dyDescent="0.2">
      <c r="A138" s="11" t="s">
        <v>2402</v>
      </c>
      <c r="B138" s="18" t="s">
        <v>2403</v>
      </c>
      <c r="C138" s="12">
        <v>102991.4</v>
      </c>
      <c r="D138" s="12">
        <v>110500.2</v>
      </c>
      <c r="E138" s="12">
        <v>101718.39999999999</v>
      </c>
      <c r="F138" s="12">
        <v>-8781.7999999999993</v>
      </c>
      <c r="G138" s="13" t="s">
        <v>362</v>
      </c>
    </row>
    <row r="139" spans="1:7" x14ac:dyDescent="0.2">
      <c r="A139" s="11" t="s">
        <v>2402</v>
      </c>
      <c r="B139" s="18" t="s">
        <v>2404</v>
      </c>
      <c r="C139" s="12">
        <v>102991.4</v>
      </c>
      <c r="D139" s="12">
        <v>110500.2</v>
      </c>
      <c r="E139" s="12">
        <v>101718.39999999999</v>
      </c>
      <c r="F139" s="12">
        <v>-8781.7999999999993</v>
      </c>
      <c r="G139" s="13" t="s">
        <v>362</v>
      </c>
    </row>
    <row r="140" spans="1:7" x14ac:dyDescent="0.2">
      <c r="A140" s="11" t="s">
        <v>2402</v>
      </c>
      <c r="B140" s="18" t="s">
        <v>2405</v>
      </c>
      <c r="C140" s="12">
        <v>102991.4</v>
      </c>
      <c r="D140" s="12">
        <v>110500.2</v>
      </c>
      <c r="E140" s="12">
        <v>101718.39999999999</v>
      </c>
      <c r="F140" s="12">
        <v>-8781.7999999999993</v>
      </c>
      <c r="G140" s="13" t="s">
        <v>362</v>
      </c>
    </row>
    <row r="141" spans="1:7" x14ac:dyDescent="0.2">
      <c r="A141" s="11" t="s">
        <v>2402</v>
      </c>
      <c r="B141" s="18" t="s">
        <v>2406</v>
      </c>
      <c r="C141" s="12">
        <v>102991.4</v>
      </c>
      <c r="D141" s="12">
        <v>110500.2</v>
      </c>
      <c r="E141" s="12">
        <v>101718.39999999999</v>
      </c>
      <c r="F141" s="12">
        <v>-8781.7999999999993</v>
      </c>
      <c r="G141" s="13" t="s">
        <v>362</v>
      </c>
    </row>
    <row r="142" spans="1:7" x14ac:dyDescent="0.2">
      <c r="A142" s="11" t="s">
        <v>2407</v>
      </c>
      <c r="B142" s="18" t="s">
        <v>2408</v>
      </c>
      <c r="C142" s="12">
        <v>679766.4</v>
      </c>
      <c r="D142" s="12">
        <v>648959.80000000005</v>
      </c>
      <c r="E142" s="12">
        <v>562570.4</v>
      </c>
      <c r="F142" s="12">
        <v>-86389.4</v>
      </c>
      <c r="G142" s="13" t="s">
        <v>2409</v>
      </c>
    </row>
    <row r="143" spans="1:7" x14ac:dyDescent="0.2">
      <c r="A143" s="11" t="s">
        <v>2407</v>
      </c>
      <c r="B143" s="18" t="s">
        <v>2410</v>
      </c>
      <c r="C143" s="12">
        <v>679766.4</v>
      </c>
      <c r="D143" s="12">
        <v>648959.80000000005</v>
      </c>
      <c r="E143" s="12">
        <v>562570.4</v>
      </c>
      <c r="F143" s="12">
        <v>-86389.4</v>
      </c>
      <c r="G143" s="13" t="s">
        <v>2409</v>
      </c>
    </row>
    <row r="144" spans="1:7" x14ac:dyDescent="0.2">
      <c r="A144" s="11" t="s">
        <v>2407</v>
      </c>
      <c r="B144" s="18" t="s">
        <v>2411</v>
      </c>
      <c r="C144" s="12">
        <v>679766.4</v>
      </c>
      <c r="D144" s="12">
        <v>648959.80000000005</v>
      </c>
      <c r="E144" s="12">
        <v>562570.4</v>
      </c>
      <c r="F144" s="12">
        <v>-86389.4</v>
      </c>
      <c r="G144" s="13" t="s">
        <v>2409</v>
      </c>
    </row>
    <row r="145" spans="1:7" x14ac:dyDescent="0.2">
      <c r="A145" s="11" t="s">
        <v>2407</v>
      </c>
      <c r="B145" s="18" t="s">
        <v>2412</v>
      </c>
      <c r="C145" s="12">
        <v>679766.4</v>
      </c>
      <c r="D145" s="12">
        <v>648959.80000000005</v>
      </c>
      <c r="E145" s="12">
        <v>562570.4</v>
      </c>
      <c r="F145" s="12">
        <v>-86389.4</v>
      </c>
      <c r="G145" s="13" t="s">
        <v>2409</v>
      </c>
    </row>
    <row r="146" spans="1:7" x14ac:dyDescent="0.2">
      <c r="A146" s="14" t="s">
        <v>2413</v>
      </c>
      <c r="B146" s="17" t="s">
        <v>2121</v>
      </c>
      <c r="C146" s="15">
        <v>25371.599999999999</v>
      </c>
      <c r="D146" s="15">
        <v>52958.1</v>
      </c>
      <c r="E146" s="15">
        <v>32904.300000000003</v>
      </c>
      <c r="F146" s="15">
        <v>-20053.8</v>
      </c>
      <c r="G146" s="16" t="s">
        <v>2414</v>
      </c>
    </row>
    <row r="147" spans="1:7" x14ac:dyDescent="0.2">
      <c r="A147" s="11" t="s">
        <v>2415</v>
      </c>
      <c r="B147" s="18" t="s">
        <v>2416</v>
      </c>
      <c r="C147" s="12">
        <v>25371.599999999999</v>
      </c>
      <c r="D147" s="12">
        <v>52958.1</v>
      </c>
      <c r="E147" s="12">
        <v>32904.300000000003</v>
      </c>
      <c r="F147" s="12">
        <v>-20053.8</v>
      </c>
      <c r="G147" s="13" t="s">
        <v>2414</v>
      </c>
    </row>
    <row r="148" spans="1:7" x14ac:dyDescent="0.2">
      <c r="A148" s="11" t="s">
        <v>2417</v>
      </c>
      <c r="B148" s="18" t="s">
        <v>2418</v>
      </c>
      <c r="C148" s="12">
        <v>25371.599999999999</v>
      </c>
      <c r="D148" s="12">
        <v>21289.599999999999</v>
      </c>
      <c r="E148" s="12">
        <v>7165.6</v>
      </c>
      <c r="F148" s="12">
        <v>-14124</v>
      </c>
      <c r="G148" s="13" t="s">
        <v>2419</v>
      </c>
    </row>
    <row r="149" spans="1:7" x14ac:dyDescent="0.2">
      <c r="A149" s="11" t="s">
        <v>2417</v>
      </c>
      <c r="B149" s="18" t="s">
        <v>2420</v>
      </c>
      <c r="C149" s="12">
        <v>25371.599999999999</v>
      </c>
      <c r="D149" s="12">
        <v>21289.599999999999</v>
      </c>
      <c r="E149" s="12">
        <v>7165.6</v>
      </c>
      <c r="F149" s="12">
        <v>-14124</v>
      </c>
      <c r="G149" s="13" t="s">
        <v>2419</v>
      </c>
    </row>
    <row r="150" spans="1:7" x14ac:dyDescent="0.2">
      <c r="A150" s="11" t="s">
        <v>2421</v>
      </c>
      <c r="B150" s="18" t="s">
        <v>2422</v>
      </c>
      <c r="C150" s="12">
        <v>25371.599999999999</v>
      </c>
      <c r="D150" s="12">
        <v>21289.599999999999</v>
      </c>
      <c r="E150" s="12">
        <v>7165.6</v>
      </c>
      <c r="F150" s="12">
        <v>-14124</v>
      </c>
      <c r="G150" s="13" t="s">
        <v>2419</v>
      </c>
    </row>
    <row r="151" spans="1:7" x14ac:dyDescent="0.2">
      <c r="A151" s="11" t="s">
        <v>2423</v>
      </c>
      <c r="B151" s="18" t="s">
        <v>2424</v>
      </c>
      <c r="C151" s="12"/>
      <c r="D151" s="12">
        <v>21610.1</v>
      </c>
      <c r="E151" s="12">
        <v>16103.8</v>
      </c>
      <c r="F151" s="12">
        <v>-5506.3</v>
      </c>
      <c r="G151" s="13" t="s">
        <v>831</v>
      </c>
    </row>
    <row r="152" spans="1:7" x14ac:dyDescent="0.2">
      <c r="A152" s="11" t="s">
        <v>2425</v>
      </c>
      <c r="B152" s="18" t="s">
        <v>2426</v>
      </c>
      <c r="C152" s="12"/>
      <c r="D152" s="12">
        <v>17908.2</v>
      </c>
      <c r="E152" s="12">
        <v>14508.4</v>
      </c>
      <c r="F152" s="12">
        <v>-3399.8</v>
      </c>
      <c r="G152" s="13" t="s">
        <v>2427</v>
      </c>
    </row>
    <row r="153" spans="1:7" x14ac:dyDescent="0.2">
      <c r="A153" s="11" t="s">
        <v>2425</v>
      </c>
      <c r="B153" s="18" t="s">
        <v>2428</v>
      </c>
      <c r="C153" s="12"/>
      <c r="D153" s="12">
        <v>17908.2</v>
      </c>
      <c r="E153" s="12">
        <v>14508.4</v>
      </c>
      <c r="F153" s="12">
        <v>-3399.8</v>
      </c>
      <c r="G153" s="13" t="s">
        <v>2427</v>
      </c>
    </row>
    <row r="154" spans="1:7" x14ac:dyDescent="0.2">
      <c r="A154" s="11" t="s">
        <v>2429</v>
      </c>
      <c r="B154" s="18" t="s">
        <v>2430</v>
      </c>
      <c r="C154" s="12"/>
      <c r="D154" s="12">
        <v>3702</v>
      </c>
      <c r="E154" s="12">
        <v>1595.4</v>
      </c>
      <c r="F154" s="12">
        <v>-2106.6</v>
      </c>
      <c r="G154" s="13" t="s">
        <v>2431</v>
      </c>
    </row>
    <row r="155" spans="1:7" x14ac:dyDescent="0.2">
      <c r="A155" s="11" t="s">
        <v>2429</v>
      </c>
      <c r="B155" s="18" t="s">
        <v>2432</v>
      </c>
      <c r="C155" s="12"/>
      <c r="D155" s="12">
        <v>3702</v>
      </c>
      <c r="E155" s="12">
        <v>1595.4</v>
      </c>
      <c r="F155" s="12">
        <v>-2106.6</v>
      </c>
      <c r="G155" s="13" t="s">
        <v>2431</v>
      </c>
    </row>
    <row r="156" spans="1:7" x14ac:dyDescent="0.2">
      <c r="A156" s="11" t="s">
        <v>2433</v>
      </c>
      <c r="B156" s="18" t="s">
        <v>2434</v>
      </c>
      <c r="C156" s="12"/>
      <c r="D156" s="12">
        <v>10058.299999999999</v>
      </c>
      <c r="E156" s="12">
        <v>9634.7999999999993</v>
      </c>
      <c r="F156" s="12">
        <v>-423.5</v>
      </c>
      <c r="G156" s="13" t="s">
        <v>624</v>
      </c>
    </row>
    <row r="157" spans="1:7" x14ac:dyDescent="0.2">
      <c r="A157" s="11" t="s">
        <v>2435</v>
      </c>
      <c r="B157" s="18" t="s">
        <v>2436</v>
      </c>
      <c r="C157" s="12"/>
      <c r="D157" s="12">
        <v>9258.2999999999993</v>
      </c>
      <c r="E157" s="12">
        <v>9248.9</v>
      </c>
      <c r="F157" s="12">
        <v>-9.4</v>
      </c>
      <c r="G157" s="13" t="s">
        <v>352</v>
      </c>
    </row>
    <row r="158" spans="1:7" x14ac:dyDescent="0.2">
      <c r="A158" s="11" t="s">
        <v>2435</v>
      </c>
      <c r="B158" s="18" t="s">
        <v>2437</v>
      </c>
      <c r="C158" s="12"/>
      <c r="D158" s="12">
        <v>9258.2999999999993</v>
      </c>
      <c r="E158" s="12">
        <v>9248.9</v>
      </c>
      <c r="F158" s="12">
        <v>-9.4</v>
      </c>
      <c r="G158" s="13" t="s">
        <v>352</v>
      </c>
    </row>
    <row r="159" spans="1:7" x14ac:dyDescent="0.2">
      <c r="A159" s="11" t="s">
        <v>2438</v>
      </c>
      <c r="B159" s="18" t="s">
        <v>2439</v>
      </c>
      <c r="C159" s="12"/>
      <c r="D159" s="12">
        <v>800</v>
      </c>
      <c r="E159" s="12">
        <v>385.9</v>
      </c>
      <c r="F159" s="12">
        <v>-414.1</v>
      </c>
      <c r="G159" s="13" t="s">
        <v>906</v>
      </c>
    </row>
    <row r="160" spans="1:7" x14ac:dyDescent="0.2">
      <c r="A160" s="11" t="s">
        <v>2438</v>
      </c>
      <c r="B160" s="18" t="s">
        <v>2440</v>
      </c>
      <c r="C160" s="12"/>
      <c r="D160" s="12">
        <v>800</v>
      </c>
      <c r="E160" s="12">
        <v>385.9</v>
      </c>
      <c r="F160" s="12">
        <v>-414.1</v>
      </c>
      <c r="G160" s="13" t="s">
        <v>906</v>
      </c>
    </row>
    <row r="161" spans="1:7" x14ac:dyDescent="0.2">
      <c r="A161" s="14" t="s">
        <v>2441</v>
      </c>
      <c r="B161" s="17" t="s">
        <v>2122</v>
      </c>
      <c r="C161" s="15">
        <v>474492.6</v>
      </c>
      <c r="D161" s="15">
        <v>482126.5</v>
      </c>
      <c r="E161" s="15">
        <v>399335.8</v>
      </c>
      <c r="F161" s="15">
        <v>-82790.7</v>
      </c>
      <c r="G161" s="16" t="s">
        <v>2227</v>
      </c>
    </row>
    <row r="162" spans="1:7" x14ac:dyDescent="0.2">
      <c r="A162" s="11" t="s">
        <v>2442</v>
      </c>
      <c r="B162" s="18" t="s">
        <v>2443</v>
      </c>
      <c r="C162" s="12">
        <v>179114.2</v>
      </c>
      <c r="D162" s="12">
        <v>156649.9</v>
      </c>
      <c r="E162" s="12">
        <v>104385</v>
      </c>
      <c r="F162" s="12">
        <v>-52264.9</v>
      </c>
      <c r="G162" s="13" t="s">
        <v>486</v>
      </c>
    </row>
    <row r="163" spans="1:7" x14ac:dyDescent="0.2">
      <c r="A163" s="11" t="s">
        <v>2444</v>
      </c>
      <c r="B163" s="18" t="s">
        <v>2445</v>
      </c>
      <c r="C163" s="12">
        <v>432</v>
      </c>
      <c r="D163" s="12">
        <v>547.4</v>
      </c>
      <c r="E163" s="12">
        <v>547.4</v>
      </c>
      <c r="F163" s="12"/>
      <c r="G163" s="13" t="s">
        <v>79</v>
      </c>
    </row>
    <row r="164" spans="1:7" x14ac:dyDescent="0.2">
      <c r="A164" s="11" t="s">
        <v>2444</v>
      </c>
      <c r="B164" s="18" t="s">
        <v>2446</v>
      </c>
      <c r="C164" s="12">
        <v>432</v>
      </c>
      <c r="D164" s="12">
        <v>547.4</v>
      </c>
      <c r="E164" s="12">
        <v>547.4</v>
      </c>
      <c r="F164" s="12"/>
      <c r="G164" s="13" t="s">
        <v>79</v>
      </c>
    </row>
    <row r="165" spans="1:7" x14ac:dyDescent="0.2">
      <c r="A165" s="11" t="s">
        <v>2444</v>
      </c>
      <c r="B165" s="18" t="s">
        <v>2447</v>
      </c>
      <c r="C165" s="12">
        <v>432</v>
      </c>
      <c r="D165" s="12">
        <v>547.4</v>
      </c>
      <c r="E165" s="12">
        <v>547.4</v>
      </c>
      <c r="F165" s="12"/>
      <c r="G165" s="13" t="s">
        <v>79</v>
      </c>
    </row>
    <row r="166" spans="1:7" x14ac:dyDescent="0.2">
      <c r="A166" s="11" t="s">
        <v>2448</v>
      </c>
      <c r="B166" s="18" t="s">
        <v>2449</v>
      </c>
      <c r="C166" s="12">
        <v>92097.4</v>
      </c>
      <c r="D166" s="12">
        <v>84551.7</v>
      </c>
      <c r="E166" s="12">
        <v>66978.5</v>
      </c>
      <c r="F166" s="12">
        <v>-17573.2</v>
      </c>
      <c r="G166" s="13" t="s">
        <v>504</v>
      </c>
    </row>
    <row r="167" spans="1:7" x14ac:dyDescent="0.2">
      <c r="A167" s="11" t="s">
        <v>2448</v>
      </c>
      <c r="B167" s="18" t="s">
        <v>2450</v>
      </c>
      <c r="C167" s="12">
        <v>92097.4</v>
      </c>
      <c r="D167" s="12">
        <v>84551.7</v>
      </c>
      <c r="E167" s="12">
        <v>66978.5</v>
      </c>
      <c r="F167" s="12">
        <v>-17573.2</v>
      </c>
      <c r="G167" s="13" t="s">
        <v>504</v>
      </c>
    </row>
    <row r="168" spans="1:7" x14ac:dyDescent="0.2">
      <c r="A168" s="11" t="s">
        <v>2448</v>
      </c>
      <c r="B168" s="18" t="s">
        <v>2451</v>
      </c>
      <c r="C168" s="12">
        <v>92097.4</v>
      </c>
      <c r="D168" s="12">
        <v>84551.7</v>
      </c>
      <c r="E168" s="12">
        <v>66978.5</v>
      </c>
      <c r="F168" s="12">
        <v>-17573.2</v>
      </c>
      <c r="G168" s="13" t="s">
        <v>504</v>
      </c>
    </row>
    <row r="169" spans="1:7" x14ac:dyDescent="0.2">
      <c r="A169" s="11" t="s">
        <v>2452</v>
      </c>
      <c r="B169" s="18" t="s">
        <v>2453</v>
      </c>
      <c r="C169" s="12">
        <v>28964.2</v>
      </c>
      <c r="D169" s="12">
        <v>26151.200000000001</v>
      </c>
      <c r="E169" s="12">
        <v>4944</v>
      </c>
      <c r="F169" s="12">
        <v>-21207.200000000001</v>
      </c>
      <c r="G169" s="13" t="s">
        <v>2454</v>
      </c>
    </row>
    <row r="170" spans="1:7" x14ac:dyDescent="0.2">
      <c r="A170" s="11" t="s">
        <v>2452</v>
      </c>
      <c r="B170" s="18" t="s">
        <v>2455</v>
      </c>
      <c r="C170" s="12">
        <v>28964.2</v>
      </c>
      <c r="D170" s="12">
        <v>26151.200000000001</v>
      </c>
      <c r="E170" s="12">
        <v>4944</v>
      </c>
      <c r="F170" s="12">
        <v>-21207.200000000001</v>
      </c>
      <c r="G170" s="13" t="s">
        <v>2454</v>
      </c>
    </row>
    <row r="171" spans="1:7" x14ac:dyDescent="0.2">
      <c r="A171" s="11" t="s">
        <v>2452</v>
      </c>
      <c r="B171" s="18" t="s">
        <v>2456</v>
      </c>
      <c r="C171" s="12">
        <v>28964.2</v>
      </c>
      <c r="D171" s="12">
        <v>26151.200000000001</v>
      </c>
      <c r="E171" s="12">
        <v>4944</v>
      </c>
      <c r="F171" s="12">
        <v>-21207.200000000001</v>
      </c>
      <c r="G171" s="13" t="s">
        <v>2454</v>
      </c>
    </row>
    <row r="172" spans="1:7" x14ac:dyDescent="0.2">
      <c r="A172" s="11" t="s">
        <v>2457</v>
      </c>
      <c r="B172" s="18" t="s">
        <v>2458</v>
      </c>
      <c r="C172" s="12">
        <v>22449.4</v>
      </c>
      <c r="D172" s="12">
        <v>22526.1</v>
      </c>
      <c r="E172" s="12">
        <v>16701.599999999999</v>
      </c>
      <c r="F172" s="12">
        <v>-5824.5</v>
      </c>
      <c r="G172" s="13" t="s">
        <v>2459</v>
      </c>
    </row>
    <row r="173" spans="1:7" x14ac:dyDescent="0.2">
      <c r="A173" s="11" t="s">
        <v>2457</v>
      </c>
      <c r="B173" s="18" t="s">
        <v>2460</v>
      </c>
      <c r="C173" s="12">
        <v>22449.4</v>
      </c>
      <c r="D173" s="12">
        <v>22526.1</v>
      </c>
      <c r="E173" s="12">
        <v>16701.599999999999</v>
      </c>
      <c r="F173" s="12">
        <v>-5824.5</v>
      </c>
      <c r="G173" s="13" t="s">
        <v>2459</v>
      </c>
    </row>
    <row r="174" spans="1:7" x14ac:dyDescent="0.2">
      <c r="A174" s="11" t="s">
        <v>2457</v>
      </c>
      <c r="B174" s="18" t="s">
        <v>2461</v>
      </c>
      <c r="C174" s="12">
        <v>22449.4</v>
      </c>
      <c r="D174" s="12">
        <v>22526.1</v>
      </c>
      <c r="E174" s="12">
        <v>16701.599999999999</v>
      </c>
      <c r="F174" s="12">
        <v>-5824.5</v>
      </c>
      <c r="G174" s="13" t="s">
        <v>2459</v>
      </c>
    </row>
    <row r="175" spans="1:7" x14ac:dyDescent="0.2">
      <c r="A175" s="11" t="s">
        <v>2462</v>
      </c>
      <c r="B175" s="18" t="s">
        <v>2463</v>
      </c>
      <c r="C175" s="12">
        <v>35171.199999999997</v>
      </c>
      <c r="D175" s="12">
        <v>22873.5</v>
      </c>
      <c r="E175" s="12">
        <v>15213.6</v>
      </c>
      <c r="F175" s="12">
        <v>-7659.9</v>
      </c>
      <c r="G175" s="13" t="s">
        <v>615</v>
      </c>
    </row>
    <row r="176" spans="1:7" x14ac:dyDescent="0.2">
      <c r="A176" s="11" t="s">
        <v>2462</v>
      </c>
      <c r="B176" s="18" t="s">
        <v>2464</v>
      </c>
      <c r="C176" s="12">
        <v>35171.199999999997</v>
      </c>
      <c r="D176" s="12">
        <v>22873.5</v>
      </c>
      <c r="E176" s="12">
        <v>15213.6</v>
      </c>
      <c r="F176" s="12">
        <v>-7659.9</v>
      </c>
      <c r="G176" s="13" t="s">
        <v>615</v>
      </c>
    </row>
    <row r="177" spans="1:7" x14ac:dyDescent="0.2">
      <c r="A177" s="11" t="s">
        <v>2462</v>
      </c>
      <c r="B177" s="18" t="s">
        <v>2465</v>
      </c>
      <c r="C177" s="12">
        <v>35171.199999999997</v>
      </c>
      <c r="D177" s="12">
        <v>22873.5</v>
      </c>
      <c r="E177" s="12">
        <v>15213.6</v>
      </c>
      <c r="F177" s="12">
        <v>-7659.9</v>
      </c>
      <c r="G177" s="13" t="s">
        <v>615</v>
      </c>
    </row>
    <row r="178" spans="1:7" x14ac:dyDescent="0.2">
      <c r="A178" s="11" t="s">
        <v>2466</v>
      </c>
      <c r="B178" s="18" t="s">
        <v>2467</v>
      </c>
      <c r="C178" s="12">
        <v>295378.40000000002</v>
      </c>
      <c r="D178" s="12">
        <v>325476.59999999998</v>
      </c>
      <c r="E178" s="12">
        <v>294950.7</v>
      </c>
      <c r="F178" s="12">
        <v>-30525.9</v>
      </c>
      <c r="G178" s="13" t="s">
        <v>840</v>
      </c>
    </row>
    <row r="179" spans="1:7" ht="25.5" x14ac:dyDescent="0.2">
      <c r="A179" s="11" t="s">
        <v>2468</v>
      </c>
      <c r="B179" s="18" t="s">
        <v>2469</v>
      </c>
      <c r="C179" s="12">
        <v>39424.199999999997</v>
      </c>
      <c r="D179" s="12">
        <v>33976.9</v>
      </c>
      <c r="E179" s="12">
        <v>27621.9</v>
      </c>
      <c r="F179" s="12">
        <v>-6355</v>
      </c>
      <c r="G179" s="13" t="s">
        <v>1018</v>
      </c>
    </row>
    <row r="180" spans="1:7" ht="25.5" x14ac:dyDescent="0.2">
      <c r="A180" s="11" t="s">
        <v>2468</v>
      </c>
      <c r="B180" s="18" t="s">
        <v>2470</v>
      </c>
      <c r="C180" s="12">
        <v>39424.199999999997</v>
      </c>
      <c r="D180" s="12">
        <v>33976.9</v>
      </c>
      <c r="E180" s="12">
        <v>27621.9</v>
      </c>
      <c r="F180" s="12">
        <v>-6355</v>
      </c>
      <c r="G180" s="13" t="s">
        <v>1018</v>
      </c>
    </row>
    <row r="181" spans="1:7" ht="25.5" x14ac:dyDescent="0.2">
      <c r="A181" s="11" t="s">
        <v>2468</v>
      </c>
      <c r="B181" s="18" t="s">
        <v>2471</v>
      </c>
      <c r="C181" s="12">
        <v>39424.199999999997</v>
      </c>
      <c r="D181" s="12">
        <v>33976.9</v>
      </c>
      <c r="E181" s="12">
        <v>27621.9</v>
      </c>
      <c r="F181" s="12">
        <v>-6355</v>
      </c>
      <c r="G181" s="13" t="s">
        <v>1018</v>
      </c>
    </row>
    <row r="182" spans="1:7" x14ac:dyDescent="0.2">
      <c r="A182" s="11" t="s">
        <v>2472</v>
      </c>
      <c r="B182" s="18" t="s">
        <v>2473</v>
      </c>
      <c r="C182" s="12">
        <v>82993.5</v>
      </c>
      <c r="D182" s="12">
        <v>121903.1</v>
      </c>
      <c r="E182" s="12">
        <v>108335.6</v>
      </c>
      <c r="F182" s="12">
        <v>-13567.5</v>
      </c>
      <c r="G182" s="13" t="s">
        <v>905</v>
      </c>
    </row>
    <row r="183" spans="1:7" x14ac:dyDescent="0.2">
      <c r="A183" s="11" t="s">
        <v>2472</v>
      </c>
      <c r="B183" s="18" t="s">
        <v>2474</v>
      </c>
      <c r="C183" s="12">
        <v>82993.5</v>
      </c>
      <c r="D183" s="12">
        <v>121903.1</v>
      </c>
      <c r="E183" s="12">
        <v>108335.6</v>
      </c>
      <c r="F183" s="12">
        <v>-13567.5</v>
      </c>
      <c r="G183" s="13" t="s">
        <v>905</v>
      </c>
    </row>
    <row r="184" spans="1:7" x14ac:dyDescent="0.2">
      <c r="A184" s="11" t="s">
        <v>2472</v>
      </c>
      <c r="B184" s="18" t="s">
        <v>2475</v>
      </c>
      <c r="C184" s="12">
        <v>82993.5</v>
      </c>
      <c r="D184" s="12">
        <v>121903.1</v>
      </c>
      <c r="E184" s="12">
        <v>108335.6</v>
      </c>
      <c r="F184" s="12">
        <v>-13567.5</v>
      </c>
      <c r="G184" s="13" t="s">
        <v>905</v>
      </c>
    </row>
    <row r="185" spans="1:7" x14ac:dyDescent="0.2">
      <c r="A185" s="11" t="s">
        <v>2476</v>
      </c>
      <c r="B185" s="18" t="s">
        <v>2477</v>
      </c>
      <c r="C185" s="12">
        <v>18304.2</v>
      </c>
      <c r="D185" s="12">
        <v>19064</v>
      </c>
      <c r="E185" s="12">
        <v>18397.2</v>
      </c>
      <c r="F185" s="12">
        <v>-666.8</v>
      </c>
      <c r="G185" s="13" t="s">
        <v>550</v>
      </c>
    </row>
    <row r="186" spans="1:7" x14ac:dyDescent="0.2">
      <c r="A186" s="11" t="s">
        <v>2476</v>
      </c>
      <c r="B186" s="18" t="s">
        <v>2478</v>
      </c>
      <c r="C186" s="12">
        <v>18304.2</v>
      </c>
      <c r="D186" s="12">
        <v>19064</v>
      </c>
      <c r="E186" s="12">
        <v>18397.2</v>
      </c>
      <c r="F186" s="12">
        <v>-666.8</v>
      </c>
      <c r="G186" s="13" t="s">
        <v>550</v>
      </c>
    </row>
    <row r="187" spans="1:7" x14ac:dyDescent="0.2">
      <c r="A187" s="11" t="s">
        <v>2476</v>
      </c>
      <c r="B187" s="18" t="s">
        <v>2479</v>
      </c>
      <c r="C187" s="12">
        <v>18304.2</v>
      </c>
      <c r="D187" s="12">
        <v>19064</v>
      </c>
      <c r="E187" s="12">
        <v>18397.2</v>
      </c>
      <c r="F187" s="12">
        <v>-666.8</v>
      </c>
      <c r="G187" s="13" t="s">
        <v>550</v>
      </c>
    </row>
    <row r="188" spans="1:7" ht="25.5" x14ac:dyDescent="0.2">
      <c r="A188" s="11" t="s">
        <v>2480</v>
      </c>
      <c r="B188" s="18" t="s">
        <v>2481</v>
      </c>
      <c r="C188" s="12">
        <v>18863.5</v>
      </c>
      <c r="D188" s="12">
        <v>26931.599999999999</v>
      </c>
      <c r="E188" s="12">
        <v>22973.599999999999</v>
      </c>
      <c r="F188" s="12">
        <v>-3958</v>
      </c>
      <c r="G188" s="13" t="s">
        <v>1009</v>
      </c>
    </row>
    <row r="189" spans="1:7" ht="25.5" x14ac:dyDescent="0.2">
      <c r="A189" s="11" t="s">
        <v>2480</v>
      </c>
      <c r="B189" s="18" t="s">
        <v>2482</v>
      </c>
      <c r="C189" s="12">
        <v>18863.5</v>
      </c>
      <c r="D189" s="12">
        <v>26931.599999999999</v>
      </c>
      <c r="E189" s="12">
        <v>22973.599999999999</v>
      </c>
      <c r="F189" s="12">
        <v>-3958</v>
      </c>
      <c r="G189" s="13" t="s">
        <v>1009</v>
      </c>
    </row>
    <row r="190" spans="1:7" ht="25.5" x14ac:dyDescent="0.2">
      <c r="A190" s="11" t="s">
        <v>2480</v>
      </c>
      <c r="B190" s="18" t="s">
        <v>2483</v>
      </c>
      <c r="C190" s="12">
        <v>18863.5</v>
      </c>
      <c r="D190" s="12">
        <v>26931.599999999999</v>
      </c>
      <c r="E190" s="12">
        <v>22973.599999999999</v>
      </c>
      <c r="F190" s="12">
        <v>-3958</v>
      </c>
      <c r="G190" s="13" t="s">
        <v>1009</v>
      </c>
    </row>
    <row r="191" spans="1:7" x14ac:dyDescent="0.2">
      <c r="A191" s="11" t="s">
        <v>2484</v>
      </c>
      <c r="B191" s="18" t="s">
        <v>2485</v>
      </c>
      <c r="C191" s="12">
        <v>135793</v>
      </c>
      <c r="D191" s="12">
        <v>123601.1</v>
      </c>
      <c r="E191" s="12">
        <v>117622.39999999999</v>
      </c>
      <c r="F191" s="12">
        <v>-5978.7</v>
      </c>
      <c r="G191" s="13" t="s">
        <v>291</v>
      </c>
    </row>
    <row r="192" spans="1:7" x14ac:dyDescent="0.2">
      <c r="A192" s="11" t="s">
        <v>2484</v>
      </c>
      <c r="B192" s="18" t="s">
        <v>2486</v>
      </c>
      <c r="C192" s="12">
        <v>135793</v>
      </c>
      <c r="D192" s="12">
        <v>123601.1</v>
      </c>
      <c r="E192" s="12">
        <v>117622.39999999999</v>
      </c>
      <c r="F192" s="12">
        <v>-5978.7</v>
      </c>
      <c r="G192" s="13" t="s">
        <v>291</v>
      </c>
    </row>
    <row r="193" spans="1:7" x14ac:dyDescent="0.2">
      <c r="A193" s="11" t="s">
        <v>2484</v>
      </c>
      <c r="B193" s="18" t="s">
        <v>2487</v>
      </c>
      <c r="C193" s="12">
        <v>135793</v>
      </c>
      <c r="D193" s="12">
        <v>123601.1</v>
      </c>
      <c r="E193" s="12">
        <v>117622.39999999999</v>
      </c>
      <c r="F193" s="12">
        <v>-5978.7</v>
      </c>
      <c r="G193" s="13" t="s">
        <v>291</v>
      </c>
    </row>
    <row r="194" spans="1:7" x14ac:dyDescent="0.2">
      <c r="A194" s="14" t="s">
        <v>2488</v>
      </c>
      <c r="B194" s="17" t="s">
        <v>2489</v>
      </c>
      <c r="C194" s="15">
        <v>3994003.6</v>
      </c>
      <c r="D194" s="15">
        <v>3444743.5</v>
      </c>
      <c r="E194" s="15">
        <v>2824196.3</v>
      </c>
      <c r="F194" s="15">
        <v>-620547.19999999995</v>
      </c>
      <c r="G194" s="16" t="s">
        <v>569</v>
      </c>
    </row>
    <row r="195" spans="1:7" x14ac:dyDescent="0.2">
      <c r="A195" s="11" t="s">
        <v>2490</v>
      </c>
      <c r="B195" s="18" t="s">
        <v>2491</v>
      </c>
      <c r="C195" s="12">
        <v>2574112.2999999998</v>
      </c>
      <c r="D195" s="12">
        <v>2851940.7</v>
      </c>
      <c r="E195" s="12">
        <v>2608182.6</v>
      </c>
      <c r="F195" s="12">
        <v>-243758.1</v>
      </c>
      <c r="G195" s="13" t="s">
        <v>837</v>
      </c>
    </row>
    <row r="196" spans="1:7" x14ac:dyDescent="0.2">
      <c r="A196" s="11" t="s">
        <v>2492</v>
      </c>
      <c r="B196" s="18" t="s">
        <v>2493</v>
      </c>
      <c r="C196" s="12">
        <v>96882.6</v>
      </c>
      <c r="D196" s="12">
        <v>100668.2</v>
      </c>
      <c r="E196" s="12">
        <v>89512.8</v>
      </c>
      <c r="F196" s="12">
        <v>-11155.4</v>
      </c>
      <c r="G196" s="13" t="s">
        <v>905</v>
      </c>
    </row>
    <row r="197" spans="1:7" x14ac:dyDescent="0.2">
      <c r="A197" s="11" t="s">
        <v>2494</v>
      </c>
      <c r="B197" s="18" t="s">
        <v>2495</v>
      </c>
      <c r="C197" s="12">
        <v>95858</v>
      </c>
      <c r="D197" s="12">
        <v>100645.4</v>
      </c>
      <c r="E197" s="12">
        <v>89499.9</v>
      </c>
      <c r="F197" s="12">
        <v>-11145.5</v>
      </c>
      <c r="G197" s="13" t="s">
        <v>905</v>
      </c>
    </row>
    <row r="198" spans="1:7" x14ac:dyDescent="0.2">
      <c r="A198" s="11" t="s">
        <v>2494</v>
      </c>
      <c r="B198" s="18" t="s">
        <v>2496</v>
      </c>
      <c r="C198" s="12">
        <v>95858</v>
      </c>
      <c r="D198" s="12">
        <v>100645.4</v>
      </c>
      <c r="E198" s="12">
        <v>89499.9</v>
      </c>
      <c r="F198" s="12">
        <v>-11145.5</v>
      </c>
      <c r="G198" s="13" t="s">
        <v>905</v>
      </c>
    </row>
    <row r="199" spans="1:7" x14ac:dyDescent="0.2">
      <c r="A199" s="11" t="s">
        <v>2497</v>
      </c>
      <c r="B199" s="18" t="s">
        <v>2498</v>
      </c>
      <c r="C199" s="12">
        <v>1024.5999999999999</v>
      </c>
      <c r="D199" s="12">
        <v>22.8</v>
      </c>
      <c r="E199" s="12">
        <v>12.9</v>
      </c>
      <c r="F199" s="12">
        <v>-9.9</v>
      </c>
      <c r="G199" s="13" t="s">
        <v>2499</v>
      </c>
    </row>
    <row r="200" spans="1:7" x14ac:dyDescent="0.2">
      <c r="A200" s="11" t="s">
        <v>2497</v>
      </c>
      <c r="B200" s="18" t="s">
        <v>2500</v>
      </c>
      <c r="C200" s="12">
        <v>1024.5999999999999</v>
      </c>
      <c r="D200" s="12">
        <v>22.8</v>
      </c>
      <c r="E200" s="12">
        <v>12.9</v>
      </c>
      <c r="F200" s="12">
        <v>-9.9</v>
      </c>
      <c r="G200" s="13" t="s">
        <v>2499</v>
      </c>
    </row>
    <row r="201" spans="1:7" x14ac:dyDescent="0.2">
      <c r="A201" s="11" t="s">
        <v>2501</v>
      </c>
      <c r="B201" s="18" t="s">
        <v>2502</v>
      </c>
      <c r="C201" s="12">
        <v>302998</v>
      </c>
      <c r="D201" s="12">
        <v>276961</v>
      </c>
      <c r="E201" s="12">
        <v>262627.5</v>
      </c>
      <c r="F201" s="12">
        <v>-14333.5</v>
      </c>
      <c r="G201" s="13" t="s">
        <v>368</v>
      </c>
    </row>
    <row r="202" spans="1:7" x14ac:dyDescent="0.2">
      <c r="A202" s="11" t="s">
        <v>2503</v>
      </c>
      <c r="B202" s="18" t="s">
        <v>2504</v>
      </c>
      <c r="C202" s="12">
        <v>278761.5</v>
      </c>
      <c r="D202" s="12">
        <v>253404.7</v>
      </c>
      <c r="E202" s="12">
        <v>245523.6</v>
      </c>
      <c r="F202" s="12">
        <v>-7881.1</v>
      </c>
      <c r="G202" s="13" t="s">
        <v>873</v>
      </c>
    </row>
    <row r="203" spans="1:7" x14ac:dyDescent="0.2">
      <c r="A203" s="11" t="s">
        <v>2505</v>
      </c>
      <c r="B203" s="18" t="s">
        <v>2506</v>
      </c>
      <c r="C203" s="12">
        <v>277337.59999999998</v>
      </c>
      <c r="D203" s="12">
        <v>251909.9</v>
      </c>
      <c r="E203" s="12">
        <v>244214.6</v>
      </c>
      <c r="F203" s="12">
        <v>-7695.3</v>
      </c>
      <c r="G203" s="13" t="s">
        <v>873</v>
      </c>
    </row>
    <row r="204" spans="1:7" x14ac:dyDescent="0.2">
      <c r="A204" s="11" t="s">
        <v>2507</v>
      </c>
      <c r="B204" s="18" t="s">
        <v>2508</v>
      </c>
      <c r="C204" s="12">
        <v>1423.9</v>
      </c>
      <c r="D204" s="12">
        <v>1494.8</v>
      </c>
      <c r="E204" s="12">
        <v>1309</v>
      </c>
      <c r="F204" s="12">
        <v>-185.8</v>
      </c>
      <c r="G204" s="13" t="s">
        <v>2509</v>
      </c>
    </row>
    <row r="205" spans="1:7" x14ac:dyDescent="0.2">
      <c r="A205" s="11" t="s">
        <v>2510</v>
      </c>
      <c r="B205" s="18" t="s">
        <v>2511</v>
      </c>
      <c r="C205" s="12">
        <v>5257.9</v>
      </c>
      <c r="D205" s="12">
        <v>7837.2</v>
      </c>
      <c r="E205" s="12">
        <v>7062.7</v>
      </c>
      <c r="F205" s="12">
        <v>-774.5</v>
      </c>
      <c r="G205" s="13" t="s">
        <v>1200</v>
      </c>
    </row>
    <row r="206" spans="1:7" x14ac:dyDescent="0.2">
      <c r="A206" s="11" t="s">
        <v>2512</v>
      </c>
      <c r="B206" s="18" t="s">
        <v>2513</v>
      </c>
      <c r="C206" s="12">
        <v>5257.9</v>
      </c>
      <c r="D206" s="12">
        <v>7837.2</v>
      </c>
      <c r="E206" s="12">
        <v>7062.7</v>
      </c>
      <c r="F206" s="12">
        <v>-774.5</v>
      </c>
      <c r="G206" s="13" t="s">
        <v>1200</v>
      </c>
    </row>
    <row r="207" spans="1:7" x14ac:dyDescent="0.2">
      <c r="A207" s="11" t="s">
        <v>2514</v>
      </c>
      <c r="B207" s="18" t="s">
        <v>2515</v>
      </c>
      <c r="C207" s="12">
        <v>18978.599999999999</v>
      </c>
      <c r="D207" s="12">
        <v>15719.1</v>
      </c>
      <c r="E207" s="12">
        <v>10041.299999999999</v>
      </c>
      <c r="F207" s="12">
        <v>-5677.8</v>
      </c>
      <c r="G207" s="13" t="s">
        <v>998</v>
      </c>
    </row>
    <row r="208" spans="1:7" x14ac:dyDescent="0.2">
      <c r="A208" s="11" t="s">
        <v>2514</v>
      </c>
      <c r="B208" s="18" t="s">
        <v>2516</v>
      </c>
      <c r="C208" s="12">
        <v>18978.599999999999</v>
      </c>
      <c r="D208" s="12">
        <v>15719.1</v>
      </c>
      <c r="E208" s="12">
        <v>10041.299999999999</v>
      </c>
      <c r="F208" s="12">
        <v>-5677.8</v>
      </c>
      <c r="G208" s="13" t="s">
        <v>998</v>
      </c>
    </row>
    <row r="209" spans="1:7" x14ac:dyDescent="0.2">
      <c r="A209" s="11" t="s">
        <v>2517</v>
      </c>
      <c r="B209" s="18" t="s">
        <v>2518</v>
      </c>
      <c r="C209" s="12">
        <v>83370.600000000006</v>
      </c>
      <c r="D209" s="12">
        <v>87520.5</v>
      </c>
      <c r="E209" s="12">
        <v>79021.100000000006</v>
      </c>
      <c r="F209" s="12">
        <v>-8499.4</v>
      </c>
      <c r="G209" s="13" t="s">
        <v>58</v>
      </c>
    </row>
    <row r="210" spans="1:7" x14ac:dyDescent="0.2">
      <c r="A210" s="11" t="s">
        <v>2519</v>
      </c>
      <c r="B210" s="18" t="s">
        <v>2520</v>
      </c>
      <c r="C210" s="12">
        <v>6910</v>
      </c>
      <c r="D210" s="12">
        <v>289.89999999999998</v>
      </c>
      <c r="E210" s="12"/>
      <c r="F210" s="12">
        <v>-289.89999999999998</v>
      </c>
      <c r="G210" s="13" t="s">
        <v>31</v>
      </c>
    </row>
    <row r="211" spans="1:7" x14ac:dyDescent="0.2">
      <c r="A211" s="11" t="s">
        <v>2519</v>
      </c>
      <c r="B211" s="18" t="s">
        <v>2521</v>
      </c>
      <c r="C211" s="12">
        <v>6910</v>
      </c>
      <c r="D211" s="12">
        <v>289.89999999999998</v>
      </c>
      <c r="E211" s="12"/>
      <c r="F211" s="12">
        <v>-289.89999999999998</v>
      </c>
      <c r="G211" s="13" t="s">
        <v>31</v>
      </c>
    </row>
    <row r="212" spans="1:7" ht="25.5" x14ac:dyDescent="0.2">
      <c r="A212" s="11" t="s">
        <v>2522</v>
      </c>
      <c r="B212" s="18" t="s">
        <v>2523</v>
      </c>
      <c r="C212" s="12">
        <v>50000</v>
      </c>
      <c r="D212" s="12">
        <v>50000</v>
      </c>
      <c r="E212" s="12">
        <v>44863.4</v>
      </c>
      <c r="F212" s="12">
        <v>-5136.6000000000004</v>
      </c>
      <c r="G212" s="13" t="s">
        <v>879</v>
      </c>
    </row>
    <row r="213" spans="1:7" ht="25.5" x14ac:dyDescent="0.2">
      <c r="A213" s="11" t="s">
        <v>2522</v>
      </c>
      <c r="B213" s="18" t="s">
        <v>2524</v>
      </c>
      <c r="C213" s="12">
        <v>50000</v>
      </c>
      <c r="D213" s="12">
        <v>50000</v>
      </c>
      <c r="E213" s="12">
        <v>44863.4</v>
      </c>
      <c r="F213" s="12">
        <v>-5136.6000000000004</v>
      </c>
      <c r="G213" s="13" t="s">
        <v>879</v>
      </c>
    </row>
    <row r="214" spans="1:7" x14ac:dyDescent="0.2">
      <c r="A214" s="11" t="s">
        <v>2525</v>
      </c>
      <c r="B214" s="18" t="s">
        <v>2526</v>
      </c>
      <c r="C214" s="12">
        <v>25960.6</v>
      </c>
      <c r="D214" s="12">
        <v>36230.6</v>
      </c>
      <c r="E214" s="12">
        <v>33491.599999999999</v>
      </c>
      <c r="F214" s="12">
        <v>-2739</v>
      </c>
      <c r="G214" s="13" t="s">
        <v>305</v>
      </c>
    </row>
    <row r="215" spans="1:7" x14ac:dyDescent="0.2">
      <c r="A215" s="11" t="s">
        <v>2527</v>
      </c>
      <c r="B215" s="18" t="s">
        <v>2528</v>
      </c>
      <c r="C215" s="12">
        <v>24890.6</v>
      </c>
      <c r="D215" s="12">
        <v>29326.7</v>
      </c>
      <c r="E215" s="12">
        <v>26668.1</v>
      </c>
      <c r="F215" s="12">
        <v>-2658.6</v>
      </c>
      <c r="G215" s="13" t="s">
        <v>657</v>
      </c>
    </row>
    <row r="216" spans="1:7" x14ac:dyDescent="0.2">
      <c r="A216" s="11" t="s">
        <v>2529</v>
      </c>
      <c r="B216" s="18" t="s">
        <v>2530</v>
      </c>
      <c r="C216" s="12">
        <v>1070</v>
      </c>
      <c r="D216" s="12">
        <v>6903.9</v>
      </c>
      <c r="E216" s="12">
        <v>6823.5</v>
      </c>
      <c r="F216" s="12">
        <v>-80.400000000000006</v>
      </c>
      <c r="G216" s="13" t="s">
        <v>125</v>
      </c>
    </row>
    <row r="217" spans="1:7" x14ac:dyDescent="0.2">
      <c r="A217" s="11" t="s">
        <v>2531</v>
      </c>
      <c r="B217" s="18" t="s">
        <v>2532</v>
      </c>
      <c r="C217" s="12">
        <v>500</v>
      </c>
      <c r="D217" s="12">
        <v>1000</v>
      </c>
      <c r="E217" s="12">
        <v>666.1</v>
      </c>
      <c r="F217" s="12">
        <v>-333.9</v>
      </c>
      <c r="G217" s="13" t="s">
        <v>486</v>
      </c>
    </row>
    <row r="218" spans="1:7" x14ac:dyDescent="0.2">
      <c r="A218" s="11" t="s">
        <v>2531</v>
      </c>
      <c r="B218" s="18" t="s">
        <v>2533</v>
      </c>
      <c r="C218" s="12">
        <v>500</v>
      </c>
      <c r="D218" s="12">
        <v>1000</v>
      </c>
      <c r="E218" s="12">
        <v>666.1</v>
      </c>
      <c r="F218" s="12">
        <v>-333.9</v>
      </c>
      <c r="G218" s="13" t="s">
        <v>486</v>
      </c>
    </row>
    <row r="219" spans="1:7" x14ac:dyDescent="0.2">
      <c r="A219" s="11" t="s">
        <v>2534</v>
      </c>
      <c r="B219" s="18" t="s">
        <v>2535</v>
      </c>
      <c r="C219" s="12">
        <v>732.3</v>
      </c>
      <c r="D219" s="12">
        <v>902.4</v>
      </c>
      <c r="E219" s="12">
        <v>616</v>
      </c>
      <c r="F219" s="12">
        <v>-286.39999999999998</v>
      </c>
      <c r="G219" s="13" t="s">
        <v>2536</v>
      </c>
    </row>
    <row r="220" spans="1:7" x14ac:dyDescent="0.2">
      <c r="A220" s="11" t="s">
        <v>2534</v>
      </c>
      <c r="B220" s="18" t="s">
        <v>2537</v>
      </c>
      <c r="C220" s="12">
        <v>732.3</v>
      </c>
      <c r="D220" s="12">
        <v>902.4</v>
      </c>
      <c r="E220" s="12">
        <v>616</v>
      </c>
      <c r="F220" s="12">
        <v>-286.39999999999998</v>
      </c>
      <c r="G220" s="13" t="s">
        <v>2536</v>
      </c>
    </row>
    <row r="221" spans="1:7" x14ac:dyDescent="0.2">
      <c r="A221" s="11" t="s">
        <v>2534</v>
      </c>
      <c r="B221" s="18" t="s">
        <v>2538</v>
      </c>
      <c r="C221" s="12">
        <v>732.3</v>
      </c>
      <c r="D221" s="12">
        <v>902.4</v>
      </c>
      <c r="E221" s="12">
        <v>616</v>
      </c>
      <c r="F221" s="12">
        <v>-286.39999999999998</v>
      </c>
      <c r="G221" s="13" t="s">
        <v>2536</v>
      </c>
    </row>
    <row r="222" spans="1:7" x14ac:dyDescent="0.2">
      <c r="A222" s="11" t="s">
        <v>2539</v>
      </c>
      <c r="B222" s="18" t="s">
        <v>2540</v>
      </c>
      <c r="C222" s="12">
        <v>327362.90000000002</v>
      </c>
      <c r="D222" s="12">
        <v>332314.09999999998</v>
      </c>
      <c r="E222" s="12">
        <v>263480.3</v>
      </c>
      <c r="F222" s="12">
        <v>-68833.8</v>
      </c>
      <c r="G222" s="13" t="s">
        <v>570</v>
      </c>
    </row>
    <row r="223" spans="1:7" x14ac:dyDescent="0.2">
      <c r="A223" s="11" t="s">
        <v>2539</v>
      </c>
      <c r="B223" s="18" t="s">
        <v>2541</v>
      </c>
      <c r="C223" s="12">
        <v>327362.90000000002</v>
      </c>
      <c r="D223" s="12">
        <v>332314.09999999998</v>
      </c>
      <c r="E223" s="12">
        <v>263480.3</v>
      </c>
      <c r="F223" s="12">
        <v>-68833.8</v>
      </c>
      <c r="G223" s="13" t="s">
        <v>570</v>
      </c>
    </row>
    <row r="224" spans="1:7" x14ac:dyDescent="0.2">
      <c r="A224" s="11" t="s">
        <v>2539</v>
      </c>
      <c r="B224" s="18" t="s">
        <v>2542</v>
      </c>
      <c r="C224" s="12">
        <v>327362.90000000002</v>
      </c>
      <c r="D224" s="12">
        <v>332314.09999999998</v>
      </c>
      <c r="E224" s="12">
        <v>263480.3</v>
      </c>
      <c r="F224" s="12">
        <v>-68833.8</v>
      </c>
      <c r="G224" s="13" t="s">
        <v>570</v>
      </c>
    </row>
    <row r="225" spans="1:7" x14ac:dyDescent="0.2">
      <c r="A225" s="11" t="s">
        <v>2543</v>
      </c>
      <c r="B225" s="18" t="s">
        <v>2544</v>
      </c>
      <c r="C225" s="12">
        <v>5415.7</v>
      </c>
      <c r="D225" s="12">
        <v>4905.8999999999996</v>
      </c>
      <c r="E225" s="12">
        <v>4567.7</v>
      </c>
      <c r="F225" s="12">
        <v>-338.2</v>
      </c>
      <c r="G225" s="13" t="s">
        <v>2545</v>
      </c>
    </row>
    <row r="226" spans="1:7" x14ac:dyDescent="0.2">
      <c r="A226" s="11" t="s">
        <v>2543</v>
      </c>
      <c r="B226" s="18" t="s">
        <v>2546</v>
      </c>
      <c r="C226" s="12">
        <v>5415.7</v>
      </c>
      <c r="D226" s="12">
        <v>4905.8999999999996</v>
      </c>
      <c r="E226" s="12">
        <v>4567.7</v>
      </c>
      <c r="F226" s="12">
        <v>-338.2</v>
      </c>
      <c r="G226" s="13" t="s">
        <v>2545</v>
      </c>
    </row>
    <row r="227" spans="1:7" x14ac:dyDescent="0.2">
      <c r="A227" s="11" t="s">
        <v>2543</v>
      </c>
      <c r="B227" s="18" t="s">
        <v>2547</v>
      </c>
      <c r="C227" s="12">
        <v>5415.7</v>
      </c>
      <c r="D227" s="12">
        <v>4905.8999999999996</v>
      </c>
      <c r="E227" s="12">
        <v>4567.7</v>
      </c>
      <c r="F227" s="12">
        <v>-338.2</v>
      </c>
      <c r="G227" s="13" t="s">
        <v>2545</v>
      </c>
    </row>
    <row r="228" spans="1:7" x14ac:dyDescent="0.2">
      <c r="A228" s="11" t="s">
        <v>2548</v>
      </c>
      <c r="B228" s="18" t="s">
        <v>2549</v>
      </c>
      <c r="C228" s="12">
        <v>1472733.4</v>
      </c>
      <c r="D228" s="12">
        <v>1745461.1</v>
      </c>
      <c r="E228" s="12">
        <v>1701219.2</v>
      </c>
      <c r="F228" s="12">
        <v>-44241.9</v>
      </c>
      <c r="G228" s="13" t="s">
        <v>349</v>
      </c>
    </row>
    <row r="229" spans="1:7" x14ac:dyDescent="0.2">
      <c r="A229" s="11" t="s">
        <v>2550</v>
      </c>
      <c r="B229" s="18" t="s">
        <v>2551</v>
      </c>
      <c r="C229" s="12">
        <v>20105.599999999999</v>
      </c>
      <c r="D229" s="12"/>
      <c r="E229" s="12"/>
      <c r="F229" s="12"/>
      <c r="G229" s="13" t="s">
        <v>31</v>
      </c>
    </row>
    <row r="230" spans="1:7" x14ac:dyDescent="0.2">
      <c r="A230" s="11" t="s">
        <v>2550</v>
      </c>
      <c r="B230" s="18" t="s">
        <v>2552</v>
      </c>
      <c r="C230" s="12">
        <v>20105.599999999999</v>
      </c>
      <c r="D230" s="12"/>
      <c r="E230" s="12"/>
      <c r="F230" s="12"/>
      <c r="G230" s="13" t="s">
        <v>31</v>
      </c>
    </row>
    <row r="231" spans="1:7" x14ac:dyDescent="0.2">
      <c r="A231" s="11" t="s">
        <v>2548</v>
      </c>
      <c r="B231" s="18" t="s">
        <v>2553</v>
      </c>
      <c r="C231" s="12">
        <v>1452627.8</v>
      </c>
      <c r="D231" s="12">
        <v>1745461.1</v>
      </c>
      <c r="E231" s="12">
        <v>1701219.2</v>
      </c>
      <c r="F231" s="12">
        <v>-44241.9</v>
      </c>
      <c r="G231" s="13" t="s">
        <v>349</v>
      </c>
    </row>
    <row r="232" spans="1:7" x14ac:dyDescent="0.2">
      <c r="A232" s="11" t="s">
        <v>2550</v>
      </c>
      <c r="B232" s="18" t="s">
        <v>2554</v>
      </c>
      <c r="C232" s="12">
        <v>1447892.8</v>
      </c>
      <c r="D232" s="12">
        <v>1744291.3</v>
      </c>
      <c r="E232" s="12">
        <v>1700394.8</v>
      </c>
      <c r="F232" s="12">
        <v>-43896.5</v>
      </c>
      <c r="G232" s="13" t="s">
        <v>349</v>
      </c>
    </row>
    <row r="233" spans="1:7" ht="25.5" x14ac:dyDescent="0.2">
      <c r="A233" s="11" t="s">
        <v>2555</v>
      </c>
      <c r="B233" s="18" t="s">
        <v>2556</v>
      </c>
      <c r="C233" s="12">
        <v>4735</v>
      </c>
      <c r="D233" s="12">
        <v>1169.8</v>
      </c>
      <c r="E233" s="12">
        <v>824.4</v>
      </c>
      <c r="F233" s="12">
        <v>-345.4</v>
      </c>
      <c r="G233" s="13" t="s">
        <v>2557</v>
      </c>
    </row>
    <row r="234" spans="1:7" x14ac:dyDescent="0.2">
      <c r="A234" s="11" t="s">
        <v>2490</v>
      </c>
      <c r="B234" s="18" t="s">
        <v>2558</v>
      </c>
      <c r="C234" s="12">
        <v>284616.8</v>
      </c>
      <c r="D234" s="12">
        <v>303207.7</v>
      </c>
      <c r="E234" s="12">
        <v>207138</v>
      </c>
      <c r="F234" s="12">
        <v>-96069.7</v>
      </c>
      <c r="G234" s="13" t="s">
        <v>2536</v>
      </c>
    </row>
    <row r="235" spans="1:7" x14ac:dyDescent="0.2">
      <c r="A235" s="11" t="s">
        <v>2490</v>
      </c>
      <c r="B235" s="18" t="s">
        <v>2559</v>
      </c>
      <c r="C235" s="12">
        <v>284616.8</v>
      </c>
      <c r="D235" s="12">
        <v>303207.7</v>
      </c>
      <c r="E235" s="12">
        <v>207138</v>
      </c>
      <c r="F235" s="12">
        <v>-96069.7</v>
      </c>
      <c r="G235" s="13" t="s">
        <v>2536</v>
      </c>
    </row>
    <row r="236" spans="1:7" x14ac:dyDescent="0.2">
      <c r="A236" s="11" t="s">
        <v>2490</v>
      </c>
      <c r="B236" s="18" t="s">
        <v>2560</v>
      </c>
      <c r="C236" s="12">
        <v>284616.8</v>
      </c>
      <c r="D236" s="12">
        <v>303207.7</v>
      </c>
      <c r="E236" s="12">
        <v>207138</v>
      </c>
      <c r="F236" s="12">
        <v>-96069.7</v>
      </c>
      <c r="G236" s="13" t="s">
        <v>2536</v>
      </c>
    </row>
    <row r="237" spans="1:7" x14ac:dyDescent="0.2">
      <c r="A237" s="11" t="s">
        <v>2561</v>
      </c>
      <c r="B237" s="18" t="s">
        <v>2562</v>
      </c>
      <c r="C237" s="12">
        <v>1419891.3</v>
      </c>
      <c r="D237" s="12">
        <v>592802.69999999995</v>
      </c>
      <c r="E237" s="12">
        <v>216013.7</v>
      </c>
      <c r="F237" s="12">
        <v>-376789</v>
      </c>
      <c r="G237" s="13" t="s">
        <v>2563</v>
      </c>
    </row>
    <row r="238" spans="1:7" ht="25.5" x14ac:dyDescent="0.2">
      <c r="A238" s="11" t="s">
        <v>2564</v>
      </c>
      <c r="B238" s="18" t="s">
        <v>2565</v>
      </c>
      <c r="C238" s="12">
        <v>9644.2000000000007</v>
      </c>
      <c r="D238" s="12">
        <v>8720.5</v>
      </c>
      <c r="E238" s="12">
        <v>4132.2</v>
      </c>
      <c r="F238" s="12">
        <v>-4588.3</v>
      </c>
      <c r="G238" s="13" t="s">
        <v>2566</v>
      </c>
    </row>
    <row r="239" spans="1:7" ht="25.5" x14ac:dyDescent="0.2">
      <c r="A239" s="11" t="s">
        <v>2564</v>
      </c>
      <c r="B239" s="18" t="s">
        <v>2567</v>
      </c>
      <c r="C239" s="12">
        <v>9644.2000000000007</v>
      </c>
      <c r="D239" s="12">
        <v>8720.5</v>
      </c>
      <c r="E239" s="12">
        <v>4132.2</v>
      </c>
      <c r="F239" s="12">
        <v>-4588.3</v>
      </c>
      <c r="G239" s="13" t="s">
        <v>2566</v>
      </c>
    </row>
    <row r="240" spans="1:7" ht="25.5" x14ac:dyDescent="0.2">
      <c r="A240" s="11" t="s">
        <v>2564</v>
      </c>
      <c r="B240" s="18" t="s">
        <v>2568</v>
      </c>
      <c r="C240" s="12">
        <v>9644.2000000000007</v>
      </c>
      <c r="D240" s="12">
        <v>8720.5</v>
      </c>
      <c r="E240" s="12">
        <v>4132.2</v>
      </c>
      <c r="F240" s="12">
        <v>-4588.3</v>
      </c>
      <c r="G240" s="13" t="s">
        <v>2566</v>
      </c>
    </row>
    <row r="241" spans="1:7" x14ac:dyDescent="0.2">
      <c r="A241" s="11" t="s">
        <v>2569</v>
      </c>
      <c r="B241" s="18" t="s">
        <v>2570</v>
      </c>
      <c r="C241" s="12">
        <v>1410247.1</v>
      </c>
      <c r="D241" s="12">
        <v>584082.19999999995</v>
      </c>
      <c r="E241" s="12">
        <v>211881.4</v>
      </c>
      <c r="F241" s="12">
        <v>-372200.8</v>
      </c>
      <c r="G241" s="13" t="s">
        <v>2571</v>
      </c>
    </row>
    <row r="242" spans="1:7" x14ac:dyDescent="0.2">
      <c r="A242" s="11" t="s">
        <v>2569</v>
      </c>
      <c r="B242" s="18" t="s">
        <v>2572</v>
      </c>
      <c r="C242" s="12">
        <v>1410247.1</v>
      </c>
      <c r="D242" s="12">
        <v>584082.19999999995</v>
      </c>
      <c r="E242" s="12">
        <v>211881.4</v>
      </c>
      <c r="F242" s="12">
        <v>-372200.8</v>
      </c>
      <c r="G242" s="13" t="s">
        <v>2571</v>
      </c>
    </row>
    <row r="243" spans="1:7" x14ac:dyDescent="0.2">
      <c r="A243" s="11" t="s">
        <v>2569</v>
      </c>
      <c r="B243" s="18" t="s">
        <v>2573</v>
      </c>
      <c r="C243" s="12">
        <v>1410247.1</v>
      </c>
      <c r="D243" s="12">
        <v>584082.19999999995</v>
      </c>
      <c r="E243" s="12">
        <v>211881.4</v>
      </c>
      <c r="F243" s="12">
        <v>-372200.8</v>
      </c>
      <c r="G243" s="13" t="s">
        <v>2571</v>
      </c>
    </row>
    <row r="244" spans="1:7" x14ac:dyDescent="0.2">
      <c r="A244" s="14" t="s">
        <v>35</v>
      </c>
      <c r="B244" s="17" t="s">
        <v>36</v>
      </c>
      <c r="C244" s="15">
        <v>22555412.5</v>
      </c>
      <c r="D244" s="15">
        <v>23729974.699999999</v>
      </c>
      <c r="E244" s="15">
        <v>23098817.100000001</v>
      </c>
      <c r="F244" s="15">
        <v>-631157.6</v>
      </c>
      <c r="G244" s="16" t="s">
        <v>37</v>
      </c>
    </row>
    <row r="245" spans="1:7" x14ac:dyDescent="0.2">
      <c r="A245" s="11" t="s">
        <v>2574</v>
      </c>
      <c r="B245" s="18" t="s">
        <v>2575</v>
      </c>
      <c r="C245" s="12">
        <v>11148740.4</v>
      </c>
      <c r="D245" s="12">
        <v>12757846.5</v>
      </c>
      <c r="E245" s="12">
        <v>12328177.699999999</v>
      </c>
      <c r="F245" s="12">
        <v>-429668.8</v>
      </c>
      <c r="G245" s="13" t="s">
        <v>137</v>
      </c>
    </row>
    <row r="246" spans="1:7" x14ac:dyDescent="0.2">
      <c r="A246" s="11" t="s">
        <v>2576</v>
      </c>
      <c r="B246" s="18" t="s">
        <v>2577</v>
      </c>
      <c r="C246" s="12">
        <v>7987815.2000000002</v>
      </c>
      <c r="D246" s="12">
        <v>8878335.9000000004</v>
      </c>
      <c r="E246" s="12">
        <v>8618885</v>
      </c>
      <c r="F246" s="12">
        <v>-259450.9</v>
      </c>
      <c r="G246" s="13" t="s">
        <v>2578</v>
      </c>
    </row>
    <row r="247" spans="1:7" ht="25.5" x14ac:dyDescent="0.2">
      <c r="A247" s="11" t="s">
        <v>2579</v>
      </c>
      <c r="B247" s="18" t="s">
        <v>2580</v>
      </c>
      <c r="C247" s="12">
        <v>6795942</v>
      </c>
      <c r="D247" s="12">
        <v>7554278.2999999998</v>
      </c>
      <c r="E247" s="12">
        <v>7309345.2000000002</v>
      </c>
      <c r="F247" s="12">
        <v>-244933.1</v>
      </c>
      <c r="G247" s="13" t="s">
        <v>230</v>
      </c>
    </row>
    <row r="248" spans="1:7" ht="38.25" x14ac:dyDescent="0.2">
      <c r="A248" s="11" t="s">
        <v>2581</v>
      </c>
      <c r="B248" s="18" t="s">
        <v>2582</v>
      </c>
      <c r="C248" s="12">
        <v>5892789</v>
      </c>
      <c r="D248" s="12">
        <v>6632816.7999999998</v>
      </c>
      <c r="E248" s="12">
        <v>6458982.0999999996</v>
      </c>
      <c r="F248" s="12">
        <v>-173834.7</v>
      </c>
      <c r="G248" s="13" t="s">
        <v>286</v>
      </c>
    </row>
    <row r="249" spans="1:7" ht="25.5" x14ac:dyDescent="0.2">
      <c r="A249" s="11" t="s">
        <v>2583</v>
      </c>
      <c r="B249" s="18" t="s">
        <v>2584</v>
      </c>
      <c r="C249" s="12">
        <v>247166.7</v>
      </c>
      <c r="D249" s="12">
        <v>253651</v>
      </c>
      <c r="E249" s="12">
        <v>203264.7</v>
      </c>
      <c r="F249" s="12">
        <v>-50386.3</v>
      </c>
      <c r="G249" s="13" t="s">
        <v>738</v>
      </c>
    </row>
    <row r="250" spans="1:7" ht="25.5" x14ac:dyDescent="0.2">
      <c r="A250" s="11" t="s">
        <v>2585</v>
      </c>
      <c r="B250" s="18" t="s">
        <v>2586</v>
      </c>
      <c r="C250" s="12">
        <v>170053.1</v>
      </c>
      <c r="D250" s="12">
        <v>184128.9</v>
      </c>
      <c r="E250" s="12">
        <v>179920.5</v>
      </c>
      <c r="F250" s="12">
        <v>-4208.3999999999996</v>
      </c>
      <c r="G250" s="13" t="s">
        <v>111</v>
      </c>
    </row>
    <row r="251" spans="1:7" ht="25.5" x14ac:dyDescent="0.2">
      <c r="A251" s="11" t="s">
        <v>2587</v>
      </c>
      <c r="B251" s="18" t="s">
        <v>2588</v>
      </c>
      <c r="C251" s="12">
        <v>2522.6999999999998</v>
      </c>
      <c r="D251" s="12"/>
      <c r="E251" s="12"/>
      <c r="F251" s="12"/>
      <c r="G251" s="13" t="s">
        <v>31</v>
      </c>
    </row>
    <row r="252" spans="1:7" ht="25.5" x14ac:dyDescent="0.2">
      <c r="A252" s="11" t="s">
        <v>2589</v>
      </c>
      <c r="B252" s="18" t="s">
        <v>2590</v>
      </c>
      <c r="C252" s="12"/>
      <c r="D252" s="12">
        <v>271.10000000000002</v>
      </c>
      <c r="E252" s="12">
        <v>271.10000000000002</v>
      </c>
      <c r="F252" s="12"/>
      <c r="G252" s="13" t="s">
        <v>79</v>
      </c>
    </row>
    <row r="253" spans="1:7" ht="25.5" x14ac:dyDescent="0.2">
      <c r="A253" s="11" t="s">
        <v>2591</v>
      </c>
      <c r="B253" s="18" t="s">
        <v>2592</v>
      </c>
      <c r="C253" s="12">
        <v>483410.5</v>
      </c>
      <c r="D253" s="12">
        <v>483410.5</v>
      </c>
      <c r="E253" s="12">
        <v>466907</v>
      </c>
      <c r="F253" s="12">
        <v>-16503.5</v>
      </c>
      <c r="G253" s="13" t="s">
        <v>137</v>
      </c>
    </row>
    <row r="254" spans="1:7" ht="25.5" x14ac:dyDescent="0.2">
      <c r="A254" s="11" t="s">
        <v>2593</v>
      </c>
      <c r="B254" s="18" t="s">
        <v>2594</v>
      </c>
      <c r="C254" s="12">
        <v>83518.3</v>
      </c>
      <c r="D254" s="12">
        <v>105658.8</v>
      </c>
      <c r="E254" s="12">
        <v>91140.9</v>
      </c>
      <c r="F254" s="12">
        <v>-14517.9</v>
      </c>
      <c r="G254" s="13" t="s">
        <v>2595</v>
      </c>
    </row>
    <row r="255" spans="1:7" ht="25.5" x14ac:dyDescent="0.2">
      <c r="A255" s="11" t="s">
        <v>2596</v>
      </c>
      <c r="B255" s="18" t="s">
        <v>2597</v>
      </c>
      <c r="C255" s="12">
        <v>83518.3</v>
      </c>
      <c r="D255" s="12">
        <v>105658.8</v>
      </c>
      <c r="E255" s="12">
        <v>91140.9</v>
      </c>
      <c r="F255" s="12">
        <v>-14517.9</v>
      </c>
      <c r="G255" s="13" t="s">
        <v>2595</v>
      </c>
    </row>
    <row r="256" spans="1:7" ht="25.5" x14ac:dyDescent="0.2">
      <c r="A256" s="11" t="s">
        <v>2598</v>
      </c>
      <c r="B256" s="18" t="s">
        <v>2599</v>
      </c>
      <c r="C256" s="12">
        <v>1108354.8999999999</v>
      </c>
      <c r="D256" s="12">
        <v>1218398.8</v>
      </c>
      <c r="E256" s="12">
        <v>1218398.8</v>
      </c>
      <c r="F256" s="12"/>
      <c r="G256" s="13" t="s">
        <v>79</v>
      </c>
    </row>
    <row r="257" spans="1:7" ht="25.5" x14ac:dyDescent="0.2">
      <c r="A257" s="11" t="s">
        <v>2600</v>
      </c>
      <c r="B257" s="18" t="s">
        <v>2601</v>
      </c>
      <c r="C257" s="12">
        <v>890778</v>
      </c>
      <c r="D257" s="12">
        <v>890778</v>
      </c>
      <c r="E257" s="12">
        <v>890778</v>
      </c>
      <c r="F257" s="12"/>
      <c r="G257" s="13" t="s">
        <v>79</v>
      </c>
    </row>
    <row r="258" spans="1:7" ht="25.5" x14ac:dyDescent="0.2">
      <c r="A258" s="11" t="s">
        <v>2602</v>
      </c>
      <c r="B258" s="18" t="s">
        <v>2603</v>
      </c>
      <c r="C258" s="12">
        <v>3755</v>
      </c>
      <c r="D258" s="12">
        <v>3755</v>
      </c>
      <c r="E258" s="12">
        <v>3755</v>
      </c>
      <c r="F258" s="12"/>
      <c r="G258" s="13" t="s">
        <v>79</v>
      </c>
    </row>
    <row r="259" spans="1:7" ht="25.5" x14ac:dyDescent="0.2">
      <c r="A259" s="11" t="s">
        <v>2604</v>
      </c>
      <c r="B259" s="18" t="s">
        <v>2605</v>
      </c>
      <c r="C259" s="12">
        <v>213821.9</v>
      </c>
      <c r="D259" s="12">
        <v>323865.8</v>
      </c>
      <c r="E259" s="12">
        <v>323865.8</v>
      </c>
      <c r="F259" s="12"/>
      <c r="G259" s="13" t="s">
        <v>79</v>
      </c>
    </row>
    <row r="260" spans="1:7" x14ac:dyDescent="0.2">
      <c r="A260" s="11" t="s">
        <v>2606</v>
      </c>
      <c r="B260" s="18" t="s">
        <v>2607</v>
      </c>
      <c r="C260" s="12">
        <v>3096680.7</v>
      </c>
      <c r="D260" s="12">
        <v>3561679.5</v>
      </c>
      <c r="E260" s="12">
        <v>3437458.2</v>
      </c>
      <c r="F260" s="12">
        <v>-124221.3</v>
      </c>
      <c r="G260" s="13" t="s">
        <v>550</v>
      </c>
    </row>
    <row r="261" spans="1:7" ht="25.5" x14ac:dyDescent="0.2">
      <c r="A261" s="11" t="s">
        <v>2608</v>
      </c>
      <c r="B261" s="18" t="s">
        <v>2609</v>
      </c>
      <c r="C261" s="12">
        <v>2159593.2000000002</v>
      </c>
      <c r="D261" s="12">
        <v>2444804.4</v>
      </c>
      <c r="E261" s="12">
        <v>2328150.6</v>
      </c>
      <c r="F261" s="12">
        <v>-116653.8</v>
      </c>
      <c r="G261" s="13" t="s">
        <v>291</v>
      </c>
    </row>
    <row r="262" spans="1:7" ht="38.25" x14ac:dyDescent="0.2">
      <c r="A262" s="11" t="s">
        <v>2610</v>
      </c>
      <c r="B262" s="18" t="s">
        <v>2611</v>
      </c>
      <c r="C262" s="12">
        <v>1848458.3</v>
      </c>
      <c r="D262" s="12">
        <v>2117594.9</v>
      </c>
      <c r="E262" s="12">
        <v>2007043.3</v>
      </c>
      <c r="F262" s="12">
        <v>-110551.6</v>
      </c>
      <c r="G262" s="13" t="s">
        <v>368</v>
      </c>
    </row>
    <row r="263" spans="1:7" ht="25.5" x14ac:dyDescent="0.2">
      <c r="A263" s="11" t="s">
        <v>2612</v>
      </c>
      <c r="B263" s="18" t="s">
        <v>2613</v>
      </c>
      <c r="C263" s="12">
        <v>2263.1</v>
      </c>
      <c r="D263" s="12">
        <v>18094</v>
      </c>
      <c r="E263" s="12">
        <v>17261.3</v>
      </c>
      <c r="F263" s="12">
        <v>-832.7</v>
      </c>
      <c r="G263" s="13" t="s">
        <v>846</v>
      </c>
    </row>
    <row r="264" spans="1:7" ht="25.5" x14ac:dyDescent="0.2">
      <c r="A264" s="11" t="s">
        <v>2614</v>
      </c>
      <c r="B264" s="18" t="s">
        <v>2615</v>
      </c>
      <c r="C264" s="12">
        <v>23491.4</v>
      </c>
      <c r="D264" s="12">
        <v>25276.3</v>
      </c>
      <c r="E264" s="12">
        <v>24383.200000000001</v>
      </c>
      <c r="F264" s="12">
        <v>-893.1</v>
      </c>
      <c r="G264" s="13" t="s">
        <v>550</v>
      </c>
    </row>
    <row r="265" spans="1:7" ht="25.5" x14ac:dyDescent="0.2">
      <c r="A265" s="11" t="s">
        <v>2616</v>
      </c>
      <c r="B265" s="18" t="s">
        <v>2617</v>
      </c>
      <c r="C265" s="12">
        <v>2171.1999999999998</v>
      </c>
      <c r="D265" s="12">
        <v>630</v>
      </c>
      <c r="E265" s="12">
        <v>630</v>
      </c>
      <c r="F265" s="12"/>
      <c r="G265" s="13" t="s">
        <v>79</v>
      </c>
    </row>
    <row r="266" spans="1:7" ht="25.5" x14ac:dyDescent="0.2">
      <c r="A266" s="11" t="s">
        <v>2618</v>
      </c>
      <c r="B266" s="18" t="s">
        <v>2619</v>
      </c>
      <c r="C266" s="12">
        <v>283209.2</v>
      </c>
      <c r="D266" s="12">
        <v>283209.2</v>
      </c>
      <c r="E266" s="12">
        <v>278832.8</v>
      </c>
      <c r="F266" s="12">
        <v>-4376.3999999999996</v>
      </c>
      <c r="G266" s="13" t="s">
        <v>632</v>
      </c>
    </row>
    <row r="267" spans="1:7" ht="25.5" x14ac:dyDescent="0.2">
      <c r="A267" s="11" t="s">
        <v>2620</v>
      </c>
      <c r="B267" s="18" t="s">
        <v>2621</v>
      </c>
      <c r="C267" s="12">
        <v>102507</v>
      </c>
      <c r="D267" s="12">
        <v>154522.9</v>
      </c>
      <c r="E267" s="12">
        <v>146955.4</v>
      </c>
      <c r="F267" s="12">
        <v>-7567.5</v>
      </c>
      <c r="G267" s="13" t="s">
        <v>313</v>
      </c>
    </row>
    <row r="268" spans="1:7" ht="25.5" x14ac:dyDescent="0.2">
      <c r="A268" s="11" t="s">
        <v>2622</v>
      </c>
      <c r="B268" s="18" t="s">
        <v>2623</v>
      </c>
      <c r="C268" s="12">
        <v>102507</v>
      </c>
      <c r="D268" s="12">
        <v>154522.9</v>
      </c>
      <c r="E268" s="12">
        <v>146955.4</v>
      </c>
      <c r="F268" s="12">
        <v>-7567.5</v>
      </c>
      <c r="G268" s="13" t="s">
        <v>313</v>
      </c>
    </row>
    <row r="269" spans="1:7" ht="25.5" x14ac:dyDescent="0.2">
      <c r="A269" s="11" t="s">
        <v>2624</v>
      </c>
      <c r="B269" s="18" t="s">
        <v>2625</v>
      </c>
      <c r="C269" s="12">
        <v>834580.5</v>
      </c>
      <c r="D269" s="12">
        <v>962352.1</v>
      </c>
      <c r="E269" s="12">
        <v>962352.1</v>
      </c>
      <c r="F269" s="12"/>
      <c r="G269" s="13" t="s">
        <v>79</v>
      </c>
    </row>
    <row r="270" spans="1:7" ht="25.5" x14ac:dyDescent="0.2">
      <c r="A270" s="11" t="s">
        <v>2626</v>
      </c>
      <c r="B270" s="18" t="s">
        <v>2627</v>
      </c>
      <c r="C270" s="12">
        <v>728818.7</v>
      </c>
      <c r="D270" s="12">
        <v>728818.7</v>
      </c>
      <c r="E270" s="12">
        <v>728818.7</v>
      </c>
      <c r="F270" s="12"/>
      <c r="G270" s="13" t="s">
        <v>79</v>
      </c>
    </row>
    <row r="271" spans="1:7" ht="25.5" x14ac:dyDescent="0.2">
      <c r="A271" s="11" t="s">
        <v>2628</v>
      </c>
      <c r="B271" s="18" t="s">
        <v>2629</v>
      </c>
      <c r="C271" s="12">
        <v>4173.2</v>
      </c>
      <c r="D271" s="12">
        <v>4173.2</v>
      </c>
      <c r="E271" s="12">
        <v>4173.2</v>
      </c>
      <c r="F271" s="12"/>
      <c r="G271" s="13" t="s">
        <v>79</v>
      </c>
    </row>
    <row r="272" spans="1:7" ht="25.5" x14ac:dyDescent="0.2">
      <c r="A272" s="11" t="s">
        <v>2630</v>
      </c>
      <c r="B272" s="18" t="s">
        <v>2631</v>
      </c>
      <c r="C272" s="12">
        <v>101588.6</v>
      </c>
      <c r="D272" s="12">
        <v>229360.2</v>
      </c>
      <c r="E272" s="12">
        <v>229360.2</v>
      </c>
      <c r="F272" s="12"/>
      <c r="G272" s="13" t="s">
        <v>79</v>
      </c>
    </row>
    <row r="273" spans="1:7" ht="25.5" x14ac:dyDescent="0.2">
      <c r="A273" s="11" t="s">
        <v>2632</v>
      </c>
      <c r="B273" s="18" t="s">
        <v>2633</v>
      </c>
      <c r="C273" s="12">
        <v>64244.5</v>
      </c>
      <c r="D273" s="12">
        <v>95544.5</v>
      </c>
      <c r="E273" s="12">
        <v>73312.7</v>
      </c>
      <c r="F273" s="12">
        <v>-22231.8</v>
      </c>
      <c r="G273" s="13" t="s">
        <v>609</v>
      </c>
    </row>
    <row r="274" spans="1:7" ht="25.5" x14ac:dyDescent="0.2">
      <c r="A274" s="11" t="s">
        <v>2634</v>
      </c>
      <c r="B274" s="18" t="s">
        <v>2635</v>
      </c>
      <c r="C274" s="12">
        <v>64244.5</v>
      </c>
      <c r="D274" s="12">
        <v>64244.5</v>
      </c>
      <c r="E274" s="12">
        <v>62037.7</v>
      </c>
      <c r="F274" s="12">
        <v>-2206.8000000000002</v>
      </c>
      <c r="G274" s="13" t="s">
        <v>137</v>
      </c>
    </row>
    <row r="275" spans="1:7" ht="25.5" x14ac:dyDescent="0.2">
      <c r="A275" s="11" t="s">
        <v>2634</v>
      </c>
      <c r="B275" s="18" t="s">
        <v>2636</v>
      </c>
      <c r="C275" s="12">
        <v>64244.5</v>
      </c>
      <c r="D275" s="12">
        <v>64244.5</v>
      </c>
      <c r="E275" s="12">
        <v>62037.7</v>
      </c>
      <c r="F275" s="12">
        <v>-2206.8000000000002</v>
      </c>
      <c r="G275" s="13" t="s">
        <v>137</v>
      </c>
    </row>
    <row r="276" spans="1:7" ht="25.5" x14ac:dyDescent="0.2">
      <c r="A276" s="11" t="s">
        <v>2637</v>
      </c>
      <c r="B276" s="18" t="s">
        <v>2638</v>
      </c>
      <c r="C276" s="12"/>
      <c r="D276" s="12">
        <v>31300</v>
      </c>
      <c r="E276" s="12">
        <v>11274.9</v>
      </c>
      <c r="F276" s="12">
        <v>-20025.099999999999</v>
      </c>
      <c r="G276" s="13" t="s">
        <v>2639</v>
      </c>
    </row>
    <row r="277" spans="1:7" ht="25.5" x14ac:dyDescent="0.2">
      <c r="A277" s="11" t="s">
        <v>2637</v>
      </c>
      <c r="B277" s="18" t="s">
        <v>2640</v>
      </c>
      <c r="C277" s="12"/>
      <c r="D277" s="12">
        <v>31300</v>
      </c>
      <c r="E277" s="12">
        <v>11274.9</v>
      </c>
      <c r="F277" s="12">
        <v>-20025.099999999999</v>
      </c>
      <c r="G277" s="13" t="s">
        <v>2639</v>
      </c>
    </row>
    <row r="278" spans="1:7" ht="25.5" x14ac:dyDescent="0.2">
      <c r="A278" s="11" t="s">
        <v>2641</v>
      </c>
      <c r="B278" s="18" t="s">
        <v>2642</v>
      </c>
      <c r="C278" s="12"/>
      <c r="D278" s="12">
        <v>222286.6</v>
      </c>
      <c r="E278" s="12">
        <v>198522</v>
      </c>
      <c r="F278" s="12">
        <v>-23764.6</v>
      </c>
      <c r="G278" s="13" t="s">
        <v>623</v>
      </c>
    </row>
    <row r="279" spans="1:7" ht="25.5" x14ac:dyDescent="0.2">
      <c r="A279" s="11" t="s">
        <v>2643</v>
      </c>
      <c r="B279" s="18" t="s">
        <v>2644</v>
      </c>
      <c r="C279" s="12"/>
      <c r="D279" s="12">
        <v>222286.6</v>
      </c>
      <c r="E279" s="12">
        <v>198522</v>
      </c>
      <c r="F279" s="12">
        <v>-23764.6</v>
      </c>
      <c r="G279" s="13" t="s">
        <v>623</v>
      </c>
    </row>
    <row r="280" spans="1:7" ht="25.5" x14ac:dyDescent="0.2">
      <c r="A280" s="11" t="s">
        <v>2643</v>
      </c>
      <c r="B280" s="18" t="s">
        <v>2645</v>
      </c>
      <c r="C280" s="12"/>
      <c r="D280" s="12">
        <v>222286.6</v>
      </c>
      <c r="E280" s="12">
        <v>198522</v>
      </c>
      <c r="F280" s="12">
        <v>-23764.6</v>
      </c>
      <c r="G280" s="13" t="s">
        <v>623</v>
      </c>
    </row>
    <row r="281" spans="1:7" x14ac:dyDescent="0.2">
      <c r="A281" s="11" t="s">
        <v>2646</v>
      </c>
      <c r="B281" s="18" t="s">
        <v>2647</v>
      </c>
      <c r="C281" s="12">
        <v>11406672.1</v>
      </c>
      <c r="D281" s="12">
        <v>10972128.199999999</v>
      </c>
      <c r="E281" s="12">
        <v>10770639.4</v>
      </c>
      <c r="F281" s="12">
        <v>-201488.8</v>
      </c>
      <c r="G281" s="13" t="s">
        <v>119</v>
      </c>
    </row>
    <row r="282" spans="1:7" ht="25.5" x14ac:dyDescent="0.2">
      <c r="A282" s="11" t="s">
        <v>2648</v>
      </c>
      <c r="B282" s="18" t="s">
        <v>2649</v>
      </c>
      <c r="C282" s="12">
        <v>8575342.0999999996</v>
      </c>
      <c r="D282" s="12">
        <v>8158479.9000000004</v>
      </c>
      <c r="E282" s="12">
        <v>7956991.0999999996</v>
      </c>
      <c r="F282" s="12">
        <v>-201488.8</v>
      </c>
      <c r="G282" s="13" t="s">
        <v>349</v>
      </c>
    </row>
    <row r="283" spans="1:7" ht="25.5" x14ac:dyDescent="0.2">
      <c r="A283" s="11" t="s">
        <v>2650</v>
      </c>
      <c r="B283" s="18" t="s">
        <v>2651</v>
      </c>
      <c r="C283" s="12">
        <v>5735656.2999999998</v>
      </c>
      <c r="D283" s="12">
        <v>6020758</v>
      </c>
      <c r="E283" s="12">
        <v>5969269.2000000002</v>
      </c>
      <c r="F283" s="12">
        <v>-51488.800000000003</v>
      </c>
      <c r="G283" s="13" t="s">
        <v>108</v>
      </c>
    </row>
    <row r="284" spans="1:7" ht="25.5" x14ac:dyDescent="0.2">
      <c r="A284" s="11" t="s">
        <v>2650</v>
      </c>
      <c r="B284" s="18" t="s">
        <v>2652</v>
      </c>
      <c r="C284" s="12">
        <v>5735656.2999999998</v>
      </c>
      <c r="D284" s="12">
        <v>6020758</v>
      </c>
      <c r="E284" s="12">
        <v>5969269.2000000002</v>
      </c>
      <c r="F284" s="12">
        <v>-51488.800000000003</v>
      </c>
      <c r="G284" s="13" t="s">
        <v>108</v>
      </c>
    </row>
    <row r="285" spans="1:7" ht="25.5" x14ac:dyDescent="0.2">
      <c r="A285" s="11" t="s">
        <v>2653</v>
      </c>
      <c r="B285" s="18" t="s">
        <v>2654</v>
      </c>
      <c r="C285" s="12">
        <v>2839685.8</v>
      </c>
      <c r="D285" s="12">
        <v>2137721.9</v>
      </c>
      <c r="E285" s="12">
        <v>1987721.9</v>
      </c>
      <c r="F285" s="12">
        <v>-150000</v>
      </c>
      <c r="G285" s="13" t="s">
        <v>884</v>
      </c>
    </row>
    <row r="286" spans="1:7" ht="25.5" x14ac:dyDescent="0.2">
      <c r="A286" s="11" t="s">
        <v>2653</v>
      </c>
      <c r="B286" s="18" t="s">
        <v>2655</v>
      </c>
      <c r="C286" s="12">
        <v>2839685.8</v>
      </c>
      <c r="D286" s="12">
        <v>2137721.9</v>
      </c>
      <c r="E286" s="12">
        <v>1987721.9</v>
      </c>
      <c r="F286" s="12">
        <v>-150000</v>
      </c>
      <c r="G286" s="13" t="s">
        <v>884</v>
      </c>
    </row>
    <row r="287" spans="1:7" ht="25.5" x14ac:dyDescent="0.2">
      <c r="A287" s="11" t="s">
        <v>2656</v>
      </c>
      <c r="B287" s="18" t="s">
        <v>2657</v>
      </c>
      <c r="C287" s="12">
        <v>2831330</v>
      </c>
      <c r="D287" s="12">
        <v>2813648.3</v>
      </c>
      <c r="E287" s="12">
        <v>2813648.3</v>
      </c>
      <c r="F287" s="12"/>
      <c r="G287" s="13" t="s">
        <v>79</v>
      </c>
    </row>
    <row r="288" spans="1:7" ht="25.5" x14ac:dyDescent="0.2">
      <c r="A288" s="11" t="s">
        <v>2658</v>
      </c>
      <c r="B288" s="18" t="s">
        <v>2659</v>
      </c>
      <c r="C288" s="12">
        <v>112064.9</v>
      </c>
      <c r="D288" s="12">
        <v>94383.2</v>
      </c>
      <c r="E288" s="12">
        <v>94383.2</v>
      </c>
      <c r="F288" s="12"/>
      <c r="G288" s="13" t="s">
        <v>79</v>
      </c>
    </row>
    <row r="289" spans="1:10" ht="25.5" x14ac:dyDescent="0.2">
      <c r="A289" s="11" t="s">
        <v>2658</v>
      </c>
      <c r="B289" s="18" t="s">
        <v>2660</v>
      </c>
      <c r="C289" s="12">
        <v>112064.9</v>
      </c>
      <c r="D289" s="12">
        <v>94383.2</v>
      </c>
      <c r="E289" s="12">
        <v>94383.2</v>
      </c>
      <c r="F289" s="12"/>
      <c r="G289" s="13" t="s">
        <v>79</v>
      </c>
    </row>
    <row r="290" spans="1:10" ht="25.5" x14ac:dyDescent="0.2">
      <c r="A290" s="11" t="s">
        <v>2661</v>
      </c>
      <c r="B290" s="18" t="s">
        <v>2662</v>
      </c>
      <c r="C290" s="12">
        <v>2719265.1</v>
      </c>
      <c r="D290" s="12">
        <v>2719265.1</v>
      </c>
      <c r="E290" s="12">
        <v>2719265.1</v>
      </c>
      <c r="F290" s="12"/>
      <c r="G290" s="13" t="s">
        <v>79</v>
      </c>
    </row>
    <row r="291" spans="1:10" ht="25.5" x14ac:dyDescent="0.2">
      <c r="A291" s="11" t="s">
        <v>2661</v>
      </c>
      <c r="B291" s="18" t="s">
        <v>2663</v>
      </c>
      <c r="C291" s="12">
        <v>2719265.1</v>
      </c>
      <c r="D291" s="12">
        <v>2719265.1</v>
      </c>
      <c r="E291" s="12">
        <v>2719265.1</v>
      </c>
      <c r="F291" s="12"/>
      <c r="G291" s="13" t="s">
        <v>79</v>
      </c>
    </row>
    <row r="292" spans="1:10" x14ac:dyDescent="0.2">
      <c r="A292" s="14" t="s">
        <v>2664</v>
      </c>
      <c r="B292" s="17" t="s">
        <v>2665</v>
      </c>
      <c r="C292" s="15">
        <v>4818825.2</v>
      </c>
      <c r="D292" s="15">
        <v>3968774.6</v>
      </c>
      <c r="E292" s="15">
        <v>3013710.1</v>
      </c>
      <c r="F292" s="15">
        <v>-955064.5</v>
      </c>
      <c r="G292" s="16" t="s">
        <v>2666</v>
      </c>
      <c r="H292" s="24"/>
      <c r="I292" s="24"/>
      <c r="J292" s="24"/>
    </row>
    <row r="293" spans="1:10" x14ac:dyDescent="0.2">
      <c r="A293" s="14" t="s">
        <v>2667</v>
      </c>
      <c r="B293" s="17" t="s">
        <v>2668</v>
      </c>
      <c r="C293" s="15">
        <v>3607122</v>
      </c>
      <c r="D293" s="15">
        <v>2915607.1</v>
      </c>
      <c r="E293" s="15">
        <v>2114817.7999999998</v>
      </c>
      <c r="F293" s="15">
        <v>-800789.3</v>
      </c>
      <c r="G293" s="16" t="s">
        <v>2669</v>
      </c>
    </row>
    <row r="294" spans="1:10" x14ac:dyDescent="0.2">
      <c r="A294" s="11" t="s">
        <v>2670</v>
      </c>
      <c r="B294" s="18" t="s">
        <v>2671</v>
      </c>
      <c r="C294" s="12">
        <v>449741.9</v>
      </c>
      <c r="D294" s="12">
        <v>436177.6</v>
      </c>
      <c r="E294" s="12">
        <v>326901.3</v>
      </c>
      <c r="F294" s="12">
        <v>-109276.3</v>
      </c>
      <c r="G294" s="13" t="s">
        <v>642</v>
      </c>
    </row>
    <row r="295" spans="1:10" x14ac:dyDescent="0.2">
      <c r="A295" s="11" t="s">
        <v>2672</v>
      </c>
      <c r="B295" s="18" t="s">
        <v>2673</v>
      </c>
      <c r="C295" s="12">
        <v>449741.9</v>
      </c>
      <c r="D295" s="12">
        <v>436177.6</v>
      </c>
      <c r="E295" s="12">
        <v>326901.3</v>
      </c>
      <c r="F295" s="12">
        <v>-109276.3</v>
      </c>
      <c r="G295" s="13" t="s">
        <v>642</v>
      </c>
    </row>
    <row r="296" spans="1:10" x14ac:dyDescent="0.2">
      <c r="A296" s="11" t="s">
        <v>2674</v>
      </c>
      <c r="B296" s="18" t="s">
        <v>2675</v>
      </c>
      <c r="C296" s="12">
        <v>22879.5</v>
      </c>
      <c r="D296" s="12">
        <v>8636.7999999999993</v>
      </c>
      <c r="E296" s="12">
        <v>6908.2</v>
      </c>
      <c r="F296" s="12">
        <v>-1728.6</v>
      </c>
      <c r="G296" s="13" t="s">
        <v>908</v>
      </c>
    </row>
    <row r="297" spans="1:10" x14ac:dyDescent="0.2">
      <c r="A297" s="11" t="s">
        <v>2674</v>
      </c>
      <c r="B297" s="18" t="s">
        <v>2676</v>
      </c>
      <c r="C297" s="12">
        <v>22879.5</v>
      </c>
      <c r="D297" s="12">
        <v>8636.7999999999993</v>
      </c>
      <c r="E297" s="12">
        <v>6908.2</v>
      </c>
      <c r="F297" s="12">
        <v>-1728.6</v>
      </c>
      <c r="G297" s="13" t="s">
        <v>908</v>
      </c>
    </row>
    <row r="298" spans="1:10" x14ac:dyDescent="0.2">
      <c r="A298" s="11" t="s">
        <v>2677</v>
      </c>
      <c r="B298" s="18" t="s">
        <v>2678</v>
      </c>
      <c r="C298" s="12">
        <v>426862.4</v>
      </c>
      <c r="D298" s="12">
        <v>427540.7</v>
      </c>
      <c r="E298" s="12">
        <v>319993.2</v>
      </c>
      <c r="F298" s="12">
        <v>-107547.5</v>
      </c>
      <c r="G298" s="13" t="s">
        <v>2679</v>
      </c>
    </row>
    <row r="299" spans="1:10" x14ac:dyDescent="0.2">
      <c r="A299" s="11" t="s">
        <v>2677</v>
      </c>
      <c r="B299" s="18" t="s">
        <v>2680</v>
      </c>
      <c r="C299" s="12">
        <v>426862.4</v>
      </c>
      <c r="D299" s="12">
        <v>427540.7</v>
      </c>
      <c r="E299" s="12">
        <v>319993.2</v>
      </c>
      <c r="F299" s="12">
        <v>-107547.5</v>
      </c>
      <c r="G299" s="13" t="s">
        <v>2679</v>
      </c>
    </row>
    <row r="300" spans="1:10" x14ac:dyDescent="0.2">
      <c r="A300" s="11" t="s">
        <v>2681</v>
      </c>
      <c r="B300" s="18" t="s">
        <v>2682</v>
      </c>
      <c r="C300" s="12">
        <v>83960</v>
      </c>
      <c r="D300" s="12">
        <v>75139.199999999997</v>
      </c>
      <c r="E300" s="12">
        <v>64592.2</v>
      </c>
      <c r="F300" s="12">
        <v>-10547</v>
      </c>
      <c r="G300" s="13" t="s">
        <v>2683</v>
      </c>
    </row>
    <row r="301" spans="1:10" x14ac:dyDescent="0.2">
      <c r="A301" s="11" t="s">
        <v>2684</v>
      </c>
      <c r="B301" s="18" t="s">
        <v>2685</v>
      </c>
      <c r="C301" s="12">
        <v>83960</v>
      </c>
      <c r="D301" s="12">
        <v>75139.199999999997</v>
      </c>
      <c r="E301" s="12">
        <v>64592.2</v>
      </c>
      <c r="F301" s="12">
        <v>-10547</v>
      </c>
      <c r="G301" s="13" t="s">
        <v>2683</v>
      </c>
    </row>
    <row r="302" spans="1:10" x14ac:dyDescent="0.2">
      <c r="A302" s="11" t="s">
        <v>2686</v>
      </c>
      <c r="B302" s="18" t="s">
        <v>2687</v>
      </c>
      <c r="C302" s="12">
        <v>10037.200000000001</v>
      </c>
      <c r="D302" s="12">
        <v>2070.1</v>
      </c>
      <c r="E302" s="12">
        <v>916.6</v>
      </c>
      <c r="F302" s="12">
        <v>-1153.5</v>
      </c>
      <c r="G302" s="13" t="s">
        <v>2688</v>
      </c>
    </row>
    <row r="303" spans="1:10" x14ac:dyDescent="0.2">
      <c r="A303" s="11" t="s">
        <v>2686</v>
      </c>
      <c r="B303" s="18" t="s">
        <v>2689</v>
      </c>
      <c r="C303" s="12">
        <v>10037.200000000001</v>
      </c>
      <c r="D303" s="12">
        <v>2070.1</v>
      </c>
      <c r="E303" s="12">
        <v>916.6</v>
      </c>
      <c r="F303" s="12">
        <v>-1153.5</v>
      </c>
      <c r="G303" s="13" t="s">
        <v>2688</v>
      </c>
    </row>
    <row r="304" spans="1:10" x14ac:dyDescent="0.2">
      <c r="A304" s="11" t="s">
        <v>2690</v>
      </c>
      <c r="B304" s="18" t="s">
        <v>2691</v>
      </c>
      <c r="C304" s="12">
        <v>73922.8</v>
      </c>
      <c r="D304" s="12">
        <v>73069</v>
      </c>
      <c r="E304" s="12">
        <v>63675.5</v>
      </c>
      <c r="F304" s="12">
        <v>-9393.5</v>
      </c>
      <c r="G304" s="13" t="s">
        <v>2692</v>
      </c>
    </row>
    <row r="305" spans="1:7" x14ac:dyDescent="0.2">
      <c r="A305" s="11" t="s">
        <v>2690</v>
      </c>
      <c r="B305" s="18" t="s">
        <v>2693</v>
      </c>
      <c r="C305" s="12">
        <v>73922.8</v>
      </c>
      <c r="D305" s="12">
        <v>73069</v>
      </c>
      <c r="E305" s="12">
        <v>63675.5</v>
      </c>
      <c r="F305" s="12">
        <v>-9393.5</v>
      </c>
      <c r="G305" s="13" t="s">
        <v>2692</v>
      </c>
    </row>
    <row r="306" spans="1:7" x14ac:dyDescent="0.2">
      <c r="A306" s="11" t="s">
        <v>2694</v>
      </c>
      <c r="B306" s="18" t="s">
        <v>2695</v>
      </c>
      <c r="C306" s="12">
        <v>440.2</v>
      </c>
      <c r="D306" s="12">
        <v>1621.4</v>
      </c>
      <c r="E306" s="12">
        <v>1546.1</v>
      </c>
      <c r="F306" s="12">
        <v>-75.3</v>
      </c>
      <c r="G306" s="13" t="s">
        <v>846</v>
      </c>
    </row>
    <row r="307" spans="1:7" x14ac:dyDescent="0.2">
      <c r="A307" s="11" t="s">
        <v>2696</v>
      </c>
      <c r="B307" s="18" t="s">
        <v>2697</v>
      </c>
      <c r="C307" s="12">
        <v>440.2</v>
      </c>
      <c r="D307" s="12">
        <v>1621.4</v>
      </c>
      <c r="E307" s="12">
        <v>1546.1</v>
      </c>
      <c r="F307" s="12">
        <v>-75.3</v>
      </c>
      <c r="G307" s="13" t="s">
        <v>846</v>
      </c>
    </row>
    <row r="308" spans="1:7" x14ac:dyDescent="0.2">
      <c r="A308" s="11" t="s">
        <v>2698</v>
      </c>
      <c r="B308" s="18" t="s">
        <v>2699</v>
      </c>
      <c r="C308" s="12">
        <v>140.19999999999999</v>
      </c>
      <c r="D308" s="12">
        <v>541.20000000000005</v>
      </c>
      <c r="E308" s="12">
        <v>475</v>
      </c>
      <c r="F308" s="12">
        <v>-66.2</v>
      </c>
      <c r="G308" s="13" t="s">
        <v>722</v>
      </c>
    </row>
    <row r="309" spans="1:7" x14ac:dyDescent="0.2">
      <c r="A309" s="11" t="s">
        <v>2698</v>
      </c>
      <c r="B309" s="18" t="s">
        <v>2700</v>
      </c>
      <c r="C309" s="12">
        <v>140.19999999999999</v>
      </c>
      <c r="D309" s="12">
        <v>541.20000000000005</v>
      </c>
      <c r="E309" s="12">
        <v>475</v>
      </c>
      <c r="F309" s="12">
        <v>-66.2</v>
      </c>
      <c r="G309" s="13" t="s">
        <v>722</v>
      </c>
    </row>
    <row r="310" spans="1:7" x14ac:dyDescent="0.2">
      <c r="A310" s="11" t="s">
        <v>2701</v>
      </c>
      <c r="B310" s="18" t="s">
        <v>2702</v>
      </c>
      <c r="C310" s="12">
        <v>300</v>
      </c>
      <c r="D310" s="12">
        <v>1080.2</v>
      </c>
      <c r="E310" s="12">
        <v>1071.0999999999999</v>
      </c>
      <c r="F310" s="12">
        <v>-9.1</v>
      </c>
      <c r="G310" s="13" t="s">
        <v>374</v>
      </c>
    </row>
    <row r="311" spans="1:7" x14ac:dyDescent="0.2">
      <c r="A311" s="11" t="s">
        <v>2701</v>
      </c>
      <c r="B311" s="18" t="s">
        <v>2703</v>
      </c>
      <c r="C311" s="12">
        <v>300</v>
      </c>
      <c r="D311" s="12">
        <v>1080.2</v>
      </c>
      <c r="E311" s="12">
        <v>1071.0999999999999</v>
      </c>
      <c r="F311" s="12">
        <v>-9.1</v>
      </c>
      <c r="G311" s="13" t="s">
        <v>374</v>
      </c>
    </row>
    <row r="312" spans="1:7" x14ac:dyDescent="0.2">
      <c r="A312" s="11" t="s">
        <v>2704</v>
      </c>
      <c r="B312" s="18" t="s">
        <v>2705</v>
      </c>
      <c r="C312" s="12">
        <v>458228.4</v>
      </c>
      <c r="D312" s="12">
        <v>407795.6</v>
      </c>
      <c r="E312" s="12">
        <v>263441.3</v>
      </c>
      <c r="F312" s="12">
        <v>-144354.29999999999</v>
      </c>
      <c r="G312" s="13" t="s">
        <v>2706</v>
      </c>
    </row>
    <row r="313" spans="1:7" x14ac:dyDescent="0.2">
      <c r="A313" s="11" t="s">
        <v>2707</v>
      </c>
      <c r="B313" s="18" t="s">
        <v>2708</v>
      </c>
      <c r="C313" s="12">
        <v>458228.4</v>
      </c>
      <c r="D313" s="12">
        <v>407795.6</v>
      </c>
      <c r="E313" s="12">
        <v>263466.8</v>
      </c>
      <c r="F313" s="12">
        <v>-144328.79999999999</v>
      </c>
      <c r="G313" s="13" t="s">
        <v>2706</v>
      </c>
    </row>
    <row r="314" spans="1:7" x14ac:dyDescent="0.2">
      <c r="A314" s="11" t="s">
        <v>2709</v>
      </c>
      <c r="B314" s="18" t="s">
        <v>2710</v>
      </c>
      <c r="C314" s="12">
        <v>370246.40000000002</v>
      </c>
      <c r="D314" s="12">
        <v>406080.7</v>
      </c>
      <c r="E314" s="12">
        <v>262739.59999999998</v>
      </c>
      <c r="F314" s="12">
        <v>-143341.1</v>
      </c>
      <c r="G314" s="13" t="s">
        <v>2711</v>
      </c>
    </row>
    <row r="315" spans="1:7" x14ac:dyDescent="0.2">
      <c r="A315" s="11" t="s">
        <v>2709</v>
      </c>
      <c r="B315" s="18" t="s">
        <v>2712</v>
      </c>
      <c r="C315" s="12">
        <v>370246.40000000002</v>
      </c>
      <c r="D315" s="12">
        <v>406080.7</v>
      </c>
      <c r="E315" s="12">
        <v>262739.59999999998</v>
      </c>
      <c r="F315" s="12">
        <v>-143341.1</v>
      </c>
      <c r="G315" s="13" t="s">
        <v>2711</v>
      </c>
    </row>
    <row r="316" spans="1:7" x14ac:dyDescent="0.2">
      <c r="A316" s="11" t="s">
        <v>2713</v>
      </c>
      <c r="B316" s="18" t="s">
        <v>2714</v>
      </c>
      <c r="C316" s="12">
        <v>87982</v>
      </c>
      <c r="D316" s="12">
        <v>1715</v>
      </c>
      <c r="E316" s="12">
        <v>727.1</v>
      </c>
      <c r="F316" s="12">
        <v>-987.9</v>
      </c>
      <c r="G316" s="13" t="s">
        <v>2715</v>
      </c>
    </row>
    <row r="317" spans="1:7" x14ac:dyDescent="0.2">
      <c r="A317" s="11" t="s">
        <v>2713</v>
      </c>
      <c r="B317" s="18" t="s">
        <v>2716</v>
      </c>
      <c r="C317" s="12">
        <v>87982</v>
      </c>
      <c r="D317" s="12">
        <v>1715</v>
      </c>
      <c r="E317" s="12">
        <v>727.1</v>
      </c>
      <c r="F317" s="12">
        <v>-987.9</v>
      </c>
      <c r="G317" s="13" t="s">
        <v>2715</v>
      </c>
    </row>
    <row r="318" spans="1:7" x14ac:dyDescent="0.2">
      <c r="A318" s="11" t="s">
        <v>2717</v>
      </c>
      <c r="B318" s="18" t="s">
        <v>2718</v>
      </c>
      <c r="C318" s="12"/>
      <c r="D318" s="12"/>
      <c r="E318" s="12">
        <v>-25.4</v>
      </c>
      <c r="F318" s="12">
        <v>-25.4</v>
      </c>
      <c r="G318" s="13" t="s">
        <v>31</v>
      </c>
    </row>
    <row r="319" spans="1:7" x14ac:dyDescent="0.2">
      <c r="A319" s="11" t="s">
        <v>2719</v>
      </c>
      <c r="B319" s="18" t="s">
        <v>2720</v>
      </c>
      <c r="C319" s="12"/>
      <c r="D319" s="12"/>
      <c r="E319" s="12">
        <v>-25.4</v>
      </c>
      <c r="F319" s="12">
        <v>-25.4</v>
      </c>
      <c r="G319" s="13" t="s">
        <v>31</v>
      </c>
    </row>
    <row r="320" spans="1:7" x14ac:dyDescent="0.2">
      <c r="A320" s="11" t="s">
        <v>2719</v>
      </c>
      <c r="B320" s="18" t="s">
        <v>2721</v>
      </c>
      <c r="C320" s="12"/>
      <c r="D320" s="12"/>
      <c r="E320" s="12">
        <v>-25.4</v>
      </c>
      <c r="F320" s="12">
        <v>-25.4</v>
      </c>
      <c r="G320" s="13" t="s">
        <v>31</v>
      </c>
    </row>
    <row r="321" spans="1:7" x14ac:dyDescent="0.2">
      <c r="A321" s="11" t="s">
        <v>2722</v>
      </c>
      <c r="B321" s="18" t="s">
        <v>2723</v>
      </c>
      <c r="C321" s="12">
        <v>67652.399999999994</v>
      </c>
      <c r="D321" s="12">
        <v>78852.3</v>
      </c>
      <c r="E321" s="12">
        <v>45767.5</v>
      </c>
      <c r="F321" s="12">
        <v>-33084.800000000003</v>
      </c>
      <c r="G321" s="13" t="s">
        <v>2724</v>
      </c>
    </row>
    <row r="322" spans="1:7" x14ac:dyDescent="0.2">
      <c r="A322" s="11" t="s">
        <v>2725</v>
      </c>
      <c r="B322" s="18" t="s">
        <v>2726</v>
      </c>
      <c r="C322" s="12">
        <v>67652.399999999994</v>
      </c>
      <c r="D322" s="12">
        <v>78852.3</v>
      </c>
      <c r="E322" s="12">
        <v>48472.2</v>
      </c>
      <c r="F322" s="12">
        <v>-30380.1</v>
      </c>
      <c r="G322" s="13" t="s">
        <v>2727</v>
      </c>
    </row>
    <row r="323" spans="1:7" x14ac:dyDescent="0.2">
      <c r="A323" s="11" t="s">
        <v>2728</v>
      </c>
      <c r="B323" s="18" t="s">
        <v>2729</v>
      </c>
      <c r="C323" s="12">
        <v>66540.899999999994</v>
      </c>
      <c r="D323" s="12">
        <v>77045.600000000006</v>
      </c>
      <c r="E323" s="12">
        <v>47012.6</v>
      </c>
      <c r="F323" s="12">
        <v>-30033</v>
      </c>
      <c r="G323" s="13" t="s">
        <v>952</v>
      </c>
    </row>
    <row r="324" spans="1:7" x14ac:dyDescent="0.2">
      <c r="A324" s="11" t="s">
        <v>2728</v>
      </c>
      <c r="B324" s="18" t="s">
        <v>2730</v>
      </c>
      <c r="C324" s="12">
        <v>66540.899999999994</v>
      </c>
      <c r="D324" s="12">
        <v>77045.600000000006</v>
      </c>
      <c r="E324" s="12">
        <v>47012.6</v>
      </c>
      <c r="F324" s="12">
        <v>-30033</v>
      </c>
      <c r="G324" s="13" t="s">
        <v>952</v>
      </c>
    </row>
    <row r="325" spans="1:7" x14ac:dyDescent="0.2">
      <c r="A325" s="11" t="s">
        <v>2731</v>
      </c>
      <c r="B325" s="18" t="s">
        <v>2732</v>
      </c>
      <c r="C325" s="12">
        <v>1111.5</v>
      </c>
      <c r="D325" s="12">
        <v>1806.7</v>
      </c>
      <c r="E325" s="12">
        <v>1459.7</v>
      </c>
      <c r="F325" s="12">
        <v>-347</v>
      </c>
      <c r="G325" s="13" t="s">
        <v>2733</v>
      </c>
    </row>
    <row r="326" spans="1:7" x14ac:dyDescent="0.2">
      <c r="A326" s="11" t="s">
        <v>2731</v>
      </c>
      <c r="B326" s="18" t="s">
        <v>2734</v>
      </c>
      <c r="C326" s="12">
        <v>1111.5</v>
      </c>
      <c r="D326" s="12">
        <v>1806.7</v>
      </c>
      <c r="E326" s="12">
        <v>1459.7</v>
      </c>
      <c r="F326" s="12">
        <v>-347</v>
      </c>
      <c r="G326" s="13" t="s">
        <v>2733</v>
      </c>
    </row>
    <row r="327" spans="1:7" x14ac:dyDescent="0.2">
      <c r="A327" s="11" t="s">
        <v>2735</v>
      </c>
      <c r="B327" s="18" t="s">
        <v>2736</v>
      </c>
      <c r="C327" s="12"/>
      <c r="D327" s="12"/>
      <c r="E327" s="12">
        <v>-2704.8</v>
      </c>
      <c r="F327" s="12">
        <v>-2704.8</v>
      </c>
      <c r="G327" s="13" t="s">
        <v>31</v>
      </c>
    </row>
    <row r="328" spans="1:7" x14ac:dyDescent="0.2">
      <c r="A328" s="11" t="s">
        <v>2737</v>
      </c>
      <c r="B328" s="18" t="s">
        <v>2738</v>
      </c>
      <c r="C328" s="12"/>
      <c r="D328" s="12"/>
      <c r="E328" s="12">
        <v>-2704.8</v>
      </c>
      <c r="F328" s="12">
        <v>-2704.8</v>
      </c>
      <c r="G328" s="13" t="s">
        <v>31</v>
      </c>
    </row>
    <row r="329" spans="1:7" x14ac:dyDescent="0.2">
      <c r="A329" s="11" t="s">
        <v>2737</v>
      </c>
      <c r="B329" s="18" t="s">
        <v>2739</v>
      </c>
      <c r="C329" s="12"/>
      <c r="D329" s="12"/>
      <c r="E329" s="12">
        <v>-2704.8</v>
      </c>
      <c r="F329" s="12">
        <v>-2704.8</v>
      </c>
      <c r="G329" s="13" t="s">
        <v>31</v>
      </c>
    </row>
    <row r="330" spans="1:7" x14ac:dyDescent="0.2">
      <c r="A330" s="11" t="s">
        <v>2740</v>
      </c>
      <c r="B330" s="18" t="s">
        <v>2741</v>
      </c>
      <c r="C330" s="12">
        <v>71609.100000000006</v>
      </c>
      <c r="D330" s="12">
        <v>124952.2</v>
      </c>
      <c r="E330" s="12">
        <v>61618.6</v>
      </c>
      <c r="F330" s="12">
        <v>-63333.599999999999</v>
      </c>
      <c r="G330" s="13" t="s">
        <v>716</v>
      </c>
    </row>
    <row r="331" spans="1:7" ht="25.5" x14ac:dyDescent="0.2">
      <c r="A331" s="11" t="s">
        <v>2742</v>
      </c>
      <c r="B331" s="18" t="s">
        <v>2743</v>
      </c>
      <c r="C331" s="12">
        <v>71609.100000000006</v>
      </c>
      <c r="D331" s="12">
        <v>124952.2</v>
      </c>
      <c r="E331" s="12">
        <v>61618.6</v>
      </c>
      <c r="F331" s="12">
        <v>-63333.599999999999</v>
      </c>
      <c r="G331" s="13" t="s">
        <v>716</v>
      </c>
    </row>
    <row r="332" spans="1:7" x14ac:dyDescent="0.2">
      <c r="A332" s="11" t="s">
        <v>2744</v>
      </c>
      <c r="B332" s="18" t="s">
        <v>2745</v>
      </c>
      <c r="C332" s="12">
        <v>71414.100000000006</v>
      </c>
      <c r="D332" s="12">
        <v>124927.2</v>
      </c>
      <c r="E332" s="12">
        <v>61618.6</v>
      </c>
      <c r="F332" s="12">
        <v>-63308.6</v>
      </c>
      <c r="G332" s="13" t="s">
        <v>716</v>
      </c>
    </row>
    <row r="333" spans="1:7" x14ac:dyDescent="0.2">
      <c r="A333" s="11" t="s">
        <v>2744</v>
      </c>
      <c r="B333" s="18" t="s">
        <v>2746</v>
      </c>
      <c r="C333" s="12">
        <v>71414.100000000006</v>
      </c>
      <c r="D333" s="12">
        <v>124927.2</v>
      </c>
      <c r="E333" s="12">
        <v>61618.6</v>
      </c>
      <c r="F333" s="12">
        <v>-63308.6</v>
      </c>
      <c r="G333" s="13" t="s">
        <v>716</v>
      </c>
    </row>
    <row r="334" spans="1:7" ht="25.5" x14ac:dyDescent="0.2">
      <c r="A334" s="11" t="s">
        <v>2747</v>
      </c>
      <c r="B334" s="18" t="s">
        <v>2748</v>
      </c>
      <c r="C334" s="12">
        <v>195</v>
      </c>
      <c r="D334" s="12">
        <v>25</v>
      </c>
      <c r="E334" s="12"/>
      <c r="F334" s="12">
        <v>-25</v>
      </c>
      <c r="G334" s="13" t="s">
        <v>31</v>
      </c>
    </row>
    <row r="335" spans="1:7" ht="25.5" x14ac:dyDescent="0.2">
      <c r="A335" s="11" t="s">
        <v>2747</v>
      </c>
      <c r="B335" s="18" t="s">
        <v>2749</v>
      </c>
      <c r="C335" s="12">
        <v>195</v>
      </c>
      <c r="D335" s="12">
        <v>25</v>
      </c>
      <c r="E335" s="12"/>
      <c r="F335" s="12">
        <v>-25</v>
      </c>
      <c r="G335" s="13" t="s">
        <v>31</v>
      </c>
    </row>
    <row r="336" spans="1:7" x14ac:dyDescent="0.2">
      <c r="A336" s="11" t="s">
        <v>2750</v>
      </c>
      <c r="B336" s="18" t="s">
        <v>2751</v>
      </c>
      <c r="C336" s="12">
        <v>54493</v>
      </c>
      <c r="D336" s="12">
        <v>72181.2</v>
      </c>
      <c r="E336" s="12">
        <v>44191.7</v>
      </c>
      <c r="F336" s="12">
        <v>-27989.5</v>
      </c>
      <c r="G336" s="13" t="s">
        <v>2752</v>
      </c>
    </row>
    <row r="337" spans="1:7" x14ac:dyDescent="0.2">
      <c r="A337" s="11" t="s">
        <v>2753</v>
      </c>
      <c r="B337" s="18" t="s">
        <v>2754</v>
      </c>
      <c r="C337" s="12">
        <v>54493</v>
      </c>
      <c r="D337" s="12">
        <v>72181.2</v>
      </c>
      <c r="E337" s="12">
        <v>44191.7</v>
      </c>
      <c r="F337" s="12">
        <v>-27989.5</v>
      </c>
      <c r="G337" s="13" t="s">
        <v>2752</v>
      </c>
    </row>
    <row r="338" spans="1:7" x14ac:dyDescent="0.2">
      <c r="A338" s="11" t="s">
        <v>2755</v>
      </c>
      <c r="B338" s="18" t="s">
        <v>2756</v>
      </c>
      <c r="C338" s="12">
        <v>54493</v>
      </c>
      <c r="D338" s="12">
        <v>72181.2</v>
      </c>
      <c r="E338" s="12">
        <v>44191.7</v>
      </c>
      <c r="F338" s="12">
        <v>-27989.5</v>
      </c>
      <c r="G338" s="13" t="s">
        <v>2752</v>
      </c>
    </row>
    <row r="339" spans="1:7" x14ac:dyDescent="0.2">
      <c r="A339" s="11" t="s">
        <v>2755</v>
      </c>
      <c r="B339" s="18" t="s">
        <v>2757</v>
      </c>
      <c r="C339" s="12">
        <v>54493</v>
      </c>
      <c r="D339" s="12">
        <v>72181.2</v>
      </c>
      <c r="E339" s="12">
        <v>44191.7</v>
      </c>
      <c r="F339" s="12">
        <v>-27989.5</v>
      </c>
      <c r="G339" s="13" t="s">
        <v>2752</v>
      </c>
    </row>
    <row r="340" spans="1:7" x14ac:dyDescent="0.2">
      <c r="A340" s="11" t="s">
        <v>2758</v>
      </c>
      <c r="B340" s="18" t="s">
        <v>2759</v>
      </c>
      <c r="C340" s="12">
        <v>46813.4</v>
      </c>
      <c r="D340" s="12">
        <v>53494</v>
      </c>
      <c r="E340" s="12">
        <v>28046.5</v>
      </c>
      <c r="F340" s="12">
        <v>-25447.5</v>
      </c>
      <c r="G340" s="13" t="s">
        <v>2760</v>
      </c>
    </row>
    <row r="341" spans="1:7" x14ac:dyDescent="0.2">
      <c r="A341" s="11" t="s">
        <v>2761</v>
      </c>
      <c r="B341" s="18" t="s">
        <v>2762</v>
      </c>
      <c r="C341" s="12">
        <v>46813.4</v>
      </c>
      <c r="D341" s="12">
        <v>53494</v>
      </c>
      <c r="E341" s="12">
        <v>28049.5</v>
      </c>
      <c r="F341" s="12">
        <v>-25444.5</v>
      </c>
      <c r="G341" s="13" t="s">
        <v>2760</v>
      </c>
    </row>
    <row r="342" spans="1:7" x14ac:dyDescent="0.2">
      <c r="A342" s="11" t="s">
        <v>2763</v>
      </c>
      <c r="B342" s="18" t="s">
        <v>2764</v>
      </c>
      <c r="C342" s="12">
        <v>29070.9</v>
      </c>
      <c r="D342" s="12">
        <v>48402.1</v>
      </c>
      <c r="E342" s="12">
        <v>28049.5</v>
      </c>
      <c r="F342" s="12">
        <v>-20352.599999999999</v>
      </c>
      <c r="G342" s="13" t="s">
        <v>2724</v>
      </c>
    </row>
    <row r="343" spans="1:7" x14ac:dyDescent="0.2">
      <c r="A343" s="11" t="s">
        <v>2763</v>
      </c>
      <c r="B343" s="18" t="s">
        <v>2765</v>
      </c>
      <c r="C343" s="12">
        <v>29070.9</v>
      </c>
      <c r="D343" s="12">
        <v>48402.1</v>
      </c>
      <c r="E343" s="12">
        <v>28049.5</v>
      </c>
      <c r="F343" s="12">
        <v>-20352.599999999999</v>
      </c>
      <c r="G343" s="13" t="s">
        <v>2724</v>
      </c>
    </row>
    <row r="344" spans="1:7" x14ac:dyDescent="0.2">
      <c r="A344" s="11" t="s">
        <v>2766</v>
      </c>
      <c r="B344" s="18" t="s">
        <v>2767</v>
      </c>
      <c r="C344" s="12">
        <v>17742.5</v>
      </c>
      <c r="D344" s="12">
        <v>5091.8999999999996</v>
      </c>
      <c r="E344" s="12"/>
      <c r="F344" s="12">
        <v>-5091.8999999999996</v>
      </c>
      <c r="G344" s="13" t="s">
        <v>31</v>
      </c>
    </row>
    <row r="345" spans="1:7" x14ac:dyDescent="0.2">
      <c r="A345" s="11" t="s">
        <v>2766</v>
      </c>
      <c r="B345" s="18" t="s">
        <v>2768</v>
      </c>
      <c r="C345" s="12">
        <v>17742.5</v>
      </c>
      <c r="D345" s="12">
        <v>5091.8999999999996</v>
      </c>
      <c r="E345" s="12"/>
      <c r="F345" s="12">
        <v>-5091.8999999999996</v>
      </c>
      <c r="G345" s="13" t="s">
        <v>31</v>
      </c>
    </row>
    <row r="346" spans="1:7" x14ac:dyDescent="0.2">
      <c r="A346" s="11" t="s">
        <v>2769</v>
      </c>
      <c r="B346" s="18" t="s">
        <v>2770</v>
      </c>
      <c r="C346" s="12"/>
      <c r="D346" s="12"/>
      <c r="E346" s="12">
        <v>-3</v>
      </c>
      <c r="F346" s="12">
        <v>-3</v>
      </c>
      <c r="G346" s="13" t="s">
        <v>31</v>
      </c>
    </row>
    <row r="347" spans="1:7" x14ac:dyDescent="0.2">
      <c r="A347" s="11" t="s">
        <v>2771</v>
      </c>
      <c r="B347" s="18" t="s">
        <v>2772</v>
      </c>
      <c r="C347" s="12"/>
      <c r="D347" s="12"/>
      <c r="E347" s="12">
        <v>-3</v>
      </c>
      <c r="F347" s="12">
        <v>-3</v>
      </c>
      <c r="G347" s="13" t="s">
        <v>31</v>
      </c>
    </row>
    <row r="348" spans="1:7" x14ac:dyDescent="0.2">
      <c r="A348" s="11" t="s">
        <v>2771</v>
      </c>
      <c r="B348" s="18" t="s">
        <v>2773</v>
      </c>
      <c r="C348" s="12"/>
      <c r="D348" s="12"/>
      <c r="E348" s="12">
        <v>-3</v>
      </c>
      <c r="F348" s="12">
        <v>-3</v>
      </c>
      <c r="G348" s="13" t="s">
        <v>31</v>
      </c>
    </row>
    <row r="349" spans="1:7" x14ac:dyDescent="0.2">
      <c r="A349" s="11" t="s">
        <v>2774</v>
      </c>
      <c r="B349" s="18" t="s">
        <v>2775</v>
      </c>
      <c r="C349" s="12">
        <v>2374183.6</v>
      </c>
      <c r="D349" s="12">
        <v>1665393.6</v>
      </c>
      <c r="E349" s="12">
        <v>1278712.5</v>
      </c>
      <c r="F349" s="12">
        <v>-386681.1</v>
      </c>
      <c r="G349" s="13" t="s">
        <v>40</v>
      </c>
    </row>
    <row r="350" spans="1:7" x14ac:dyDescent="0.2">
      <c r="A350" s="11" t="s">
        <v>38</v>
      </c>
      <c r="B350" s="18" t="s">
        <v>39</v>
      </c>
      <c r="C350" s="12">
        <v>2374183.6</v>
      </c>
      <c r="D350" s="12">
        <v>1665393.6</v>
      </c>
      <c r="E350" s="12">
        <v>1278712.5</v>
      </c>
      <c r="F350" s="12">
        <v>-386681.1</v>
      </c>
      <c r="G350" s="13" t="s">
        <v>40</v>
      </c>
    </row>
    <row r="351" spans="1:7" x14ac:dyDescent="0.2">
      <c r="A351" s="11" t="s">
        <v>2776</v>
      </c>
      <c r="B351" s="18" t="s">
        <v>2777</v>
      </c>
      <c r="C351" s="12">
        <v>737827.9</v>
      </c>
      <c r="D351" s="12">
        <v>346592.9</v>
      </c>
      <c r="E351" s="12">
        <v>224786.4</v>
      </c>
      <c r="F351" s="12">
        <v>-121806.5</v>
      </c>
      <c r="G351" s="13" t="s">
        <v>824</v>
      </c>
    </row>
    <row r="352" spans="1:7" x14ac:dyDescent="0.2">
      <c r="A352" s="11" t="s">
        <v>2776</v>
      </c>
      <c r="B352" s="18" t="s">
        <v>2778</v>
      </c>
      <c r="C352" s="12">
        <v>737827.9</v>
      </c>
      <c r="D352" s="12">
        <v>346592.9</v>
      </c>
      <c r="E352" s="12">
        <v>224786.4</v>
      </c>
      <c r="F352" s="12">
        <v>-121806.5</v>
      </c>
      <c r="G352" s="13" t="s">
        <v>824</v>
      </c>
    </row>
    <row r="353" spans="1:10" x14ac:dyDescent="0.2">
      <c r="A353" s="11" t="s">
        <v>2779</v>
      </c>
      <c r="B353" s="18" t="s">
        <v>2780</v>
      </c>
      <c r="C353" s="12">
        <v>1034250.6</v>
      </c>
      <c r="D353" s="12">
        <v>1226364.3999999999</v>
      </c>
      <c r="E353" s="12">
        <v>1047898.3</v>
      </c>
      <c r="F353" s="12">
        <v>-178466.1</v>
      </c>
      <c r="G353" s="13" t="s">
        <v>319</v>
      </c>
    </row>
    <row r="354" spans="1:10" x14ac:dyDescent="0.2">
      <c r="A354" s="11" t="s">
        <v>2779</v>
      </c>
      <c r="B354" s="18" t="s">
        <v>2781</v>
      </c>
      <c r="C354" s="12">
        <v>1034250.6</v>
      </c>
      <c r="D354" s="12">
        <v>1226364.3999999999</v>
      </c>
      <c r="E354" s="12">
        <v>1047898.3</v>
      </c>
      <c r="F354" s="12">
        <v>-178466.1</v>
      </c>
      <c r="G354" s="13" t="s">
        <v>319</v>
      </c>
    </row>
    <row r="355" spans="1:10" x14ac:dyDescent="0.2">
      <c r="A355" s="11" t="s">
        <v>2782</v>
      </c>
      <c r="B355" s="18" t="s">
        <v>2783</v>
      </c>
      <c r="C355" s="12">
        <v>42144.2</v>
      </c>
      <c r="D355" s="12">
        <v>39644.199999999997</v>
      </c>
      <c r="E355" s="12"/>
      <c r="F355" s="12">
        <v>-39644.199999999997</v>
      </c>
      <c r="G355" s="13" t="s">
        <v>31</v>
      </c>
    </row>
    <row r="356" spans="1:10" x14ac:dyDescent="0.2">
      <c r="A356" s="11" t="s">
        <v>2782</v>
      </c>
      <c r="B356" s="18" t="s">
        <v>2784</v>
      </c>
      <c r="C356" s="12">
        <v>42144.2</v>
      </c>
      <c r="D356" s="12">
        <v>39644.199999999997</v>
      </c>
      <c r="E356" s="12"/>
      <c r="F356" s="12">
        <v>-39644.199999999997</v>
      </c>
      <c r="G356" s="13" t="s">
        <v>31</v>
      </c>
    </row>
    <row r="357" spans="1:10" x14ac:dyDescent="0.2">
      <c r="A357" s="11" t="s">
        <v>2785</v>
      </c>
      <c r="B357" s="18" t="s">
        <v>2786</v>
      </c>
      <c r="C357" s="12">
        <v>22159</v>
      </c>
      <c r="D357" s="12">
        <v>28476.1</v>
      </c>
      <c r="E357" s="12">
        <v>5234</v>
      </c>
      <c r="F357" s="12">
        <v>-23242.1</v>
      </c>
      <c r="G357" s="13" t="s">
        <v>2787</v>
      </c>
    </row>
    <row r="358" spans="1:10" x14ac:dyDescent="0.2">
      <c r="A358" s="11" t="s">
        <v>2785</v>
      </c>
      <c r="B358" s="18" t="s">
        <v>2788</v>
      </c>
      <c r="C358" s="12">
        <v>22159</v>
      </c>
      <c r="D358" s="12">
        <v>28476.1</v>
      </c>
      <c r="E358" s="12">
        <v>5234</v>
      </c>
      <c r="F358" s="12">
        <v>-23242.1</v>
      </c>
      <c r="G358" s="13" t="s">
        <v>2787</v>
      </c>
    </row>
    <row r="359" spans="1:10" x14ac:dyDescent="0.2">
      <c r="A359" s="11" t="s">
        <v>2789</v>
      </c>
      <c r="B359" s="18" t="s">
        <v>2790</v>
      </c>
      <c r="C359" s="12">
        <v>537801.9</v>
      </c>
      <c r="D359" s="12">
        <v>24316</v>
      </c>
      <c r="E359" s="12">
        <v>793.8</v>
      </c>
      <c r="F359" s="12">
        <v>-23522.2</v>
      </c>
      <c r="G359" s="13" t="s">
        <v>2791</v>
      </c>
    </row>
    <row r="360" spans="1:10" x14ac:dyDescent="0.2">
      <c r="A360" s="11" t="s">
        <v>2789</v>
      </c>
      <c r="B360" s="18" t="s">
        <v>2792</v>
      </c>
      <c r="C360" s="12">
        <v>537801.9</v>
      </c>
      <c r="D360" s="12">
        <v>24316</v>
      </c>
      <c r="E360" s="12">
        <v>793.8</v>
      </c>
      <c r="F360" s="12">
        <v>-23522.2</v>
      </c>
      <c r="G360" s="13" t="s">
        <v>2791</v>
      </c>
    </row>
    <row r="361" spans="1:10" x14ac:dyDescent="0.2">
      <c r="A361" s="14" t="s">
        <v>2793</v>
      </c>
      <c r="B361" s="17" t="s">
        <v>2794</v>
      </c>
      <c r="C361" s="15">
        <v>1206015.3</v>
      </c>
      <c r="D361" s="15">
        <v>1012572.6</v>
      </c>
      <c r="E361" s="15">
        <v>867059.1</v>
      </c>
      <c r="F361" s="15">
        <v>-145513.5</v>
      </c>
      <c r="G361" s="16" t="s">
        <v>2795</v>
      </c>
      <c r="H361" s="24"/>
      <c r="I361" s="24"/>
      <c r="J361" s="24"/>
    </row>
    <row r="362" spans="1:10" x14ac:dyDescent="0.2">
      <c r="A362" s="11" t="s">
        <v>2796</v>
      </c>
      <c r="B362" s="18" t="s">
        <v>2797</v>
      </c>
      <c r="C362" s="12">
        <v>189287</v>
      </c>
      <c r="D362" s="12">
        <v>185081.2</v>
      </c>
      <c r="E362" s="12">
        <v>167699</v>
      </c>
      <c r="F362" s="12">
        <v>-17382.2</v>
      </c>
      <c r="G362" s="13" t="s">
        <v>840</v>
      </c>
    </row>
    <row r="363" spans="1:10" x14ac:dyDescent="0.2">
      <c r="A363" s="11" t="s">
        <v>2798</v>
      </c>
      <c r="B363" s="18" t="s">
        <v>2799</v>
      </c>
      <c r="C363" s="12">
        <v>189287</v>
      </c>
      <c r="D363" s="12">
        <v>185081.2</v>
      </c>
      <c r="E363" s="12">
        <v>167699.79999999999</v>
      </c>
      <c r="F363" s="12">
        <v>-17381.400000000001</v>
      </c>
      <c r="G363" s="13" t="s">
        <v>840</v>
      </c>
    </row>
    <row r="364" spans="1:10" x14ac:dyDescent="0.2">
      <c r="A364" s="11" t="s">
        <v>2800</v>
      </c>
      <c r="B364" s="18" t="s">
        <v>2801</v>
      </c>
      <c r="C364" s="12">
        <v>189287</v>
      </c>
      <c r="D364" s="12">
        <v>185081.2</v>
      </c>
      <c r="E364" s="12">
        <v>167699.79999999999</v>
      </c>
      <c r="F364" s="12">
        <v>-17381.400000000001</v>
      </c>
      <c r="G364" s="13" t="s">
        <v>840</v>
      </c>
    </row>
    <row r="365" spans="1:10" x14ac:dyDescent="0.2">
      <c r="A365" s="11" t="s">
        <v>2800</v>
      </c>
      <c r="B365" s="18" t="s">
        <v>2802</v>
      </c>
      <c r="C365" s="12">
        <v>189287</v>
      </c>
      <c r="D365" s="12">
        <v>185081.2</v>
      </c>
      <c r="E365" s="12">
        <v>167699.79999999999</v>
      </c>
      <c r="F365" s="12">
        <v>-17381.400000000001</v>
      </c>
      <c r="G365" s="13" t="s">
        <v>840</v>
      </c>
    </row>
    <row r="366" spans="1:10" x14ac:dyDescent="0.2">
      <c r="A366" s="11" t="s">
        <v>2803</v>
      </c>
      <c r="B366" s="18" t="s">
        <v>2804</v>
      </c>
      <c r="C366" s="12"/>
      <c r="D366" s="12"/>
      <c r="E366" s="12">
        <v>-0.8</v>
      </c>
      <c r="F366" s="12">
        <v>-0.8</v>
      </c>
      <c r="G366" s="13" t="s">
        <v>31</v>
      </c>
    </row>
    <row r="367" spans="1:10" x14ac:dyDescent="0.2">
      <c r="A367" s="11" t="s">
        <v>2805</v>
      </c>
      <c r="B367" s="18" t="s">
        <v>2806</v>
      </c>
      <c r="C367" s="12"/>
      <c r="D367" s="12"/>
      <c r="E367" s="12">
        <v>-0.8</v>
      </c>
      <c r="F367" s="12">
        <v>-0.8</v>
      </c>
      <c r="G367" s="13" t="s">
        <v>31</v>
      </c>
    </row>
    <row r="368" spans="1:10" x14ac:dyDescent="0.2">
      <c r="A368" s="11" t="s">
        <v>2805</v>
      </c>
      <c r="B368" s="18" t="s">
        <v>2807</v>
      </c>
      <c r="C368" s="12"/>
      <c r="D368" s="12"/>
      <c r="E368" s="12">
        <v>-0.8</v>
      </c>
      <c r="F368" s="12">
        <v>-0.8</v>
      </c>
      <c r="G368" s="13" t="s">
        <v>31</v>
      </c>
    </row>
    <row r="369" spans="1:7" x14ac:dyDescent="0.2">
      <c r="A369" s="11" t="s">
        <v>2808</v>
      </c>
      <c r="B369" s="18" t="s">
        <v>2809</v>
      </c>
      <c r="C369" s="12">
        <v>47121.3</v>
      </c>
      <c r="D369" s="12">
        <v>62638.400000000001</v>
      </c>
      <c r="E369" s="12">
        <v>41841.599999999999</v>
      </c>
      <c r="F369" s="12">
        <v>-20796.8</v>
      </c>
      <c r="G369" s="13" t="s">
        <v>1102</v>
      </c>
    </row>
    <row r="370" spans="1:7" x14ac:dyDescent="0.2">
      <c r="A370" s="11" t="s">
        <v>2810</v>
      </c>
      <c r="B370" s="18" t="s">
        <v>2811</v>
      </c>
      <c r="C370" s="12">
        <v>47121.3</v>
      </c>
      <c r="D370" s="12">
        <v>62638.400000000001</v>
      </c>
      <c r="E370" s="12">
        <v>41841.599999999999</v>
      </c>
      <c r="F370" s="12">
        <v>-20796.8</v>
      </c>
      <c r="G370" s="13" t="s">
        <v>1102</v>
      </c>
    </row>
    <row r="371" spans="1:7" x14ac:dyDescent="0.2">
      <c r="A371" s="11" t="s">
        <v>2812</v>
      </c>
      <c r="B371" s="18" t="s">
        <v>2813</v>
      </c>
      <c r="C371" s="12">
        <v>47121.3</v>
      </c>
      <c r="D371" s="12">
        <v>62638.400000000001</v>
      </c>
      <c r="E371" s="12">
        <v>41841.599999999999</v>
      </c>
      <c r="F371" s="12">
        <v>-20796.8</v>
      </c>
      <c r="G371" s="13" t="s">
        <v>1102</v>
      </c>
    </row>
    <row r="372" spans="1:7" x14ac:dyDescent="0.2">
      <c r="A372" s="11" t="s">
        <v>2812</v>
      </c>
      <c r="B372" s="18" t="s">
        <v>2814</v>
      </c>
      <c r="C372" s="12">
        <v>47121.3</v>
      </c>
      <c r="D372" s="12">
        <v>62638.400000000001</v>
      </c>
      <c r="E372" s="12">
        <v>41841.599999999999</v>
      </c>
      <c r="F372" s="12">
        <v>-20796.8</v>
      </c>
      <c r="G372" s="13" t="s">
        <v>1102</v>
      </c>
    </row>
    <row r="373" spans="1:7" x14ac:dyDescent="0.2">
      <c r="A373" s="11" t="s">
        <v>2815</v>
      </c>
      <c r="B373" s="18" t="s">
        <v>2816</v>
      </c>
      <c r="C373" s="12">
        <v>193040.3</v>
      </c>
      <c r="D373" s="12">
        <v>182388.7</v>
      </c>
      <c r="E373" s="12">
        <v>170089</v>
      </c>
      <c r="F373" s="12">
        <v>-12299.7</v>
      </c>
      <c r="G373" s="13" t="s">
        <v>412</v>
      </c>
    </row>
    <row r="374" spans="1:7" x14ac:dyDescent="0.2">
      <c r="A374" s="11" t="s">
        <v>2817</v>
      </c>
      <c r="B374" s="18" t="s">
        <v>2818</v>
      </c>
      <c r="C374" s="12">
        <v>193040.3</v>
      </c>
      <c r="D374" s="12">
        <v>182388.7</v>
      </c>
      <c r="E374" s="12">
        <v>170089</v>
      </c>
      <c r="F374" s="12">
        <v>-12299.7</v>
      </c>
      <c r="G374" s="13" t="s">
        <v>412</v>
      </c>
    </row>
    <row r="375" spans="1:7" x14ac:dyDescent="0.2">
      <c r="A375" s="11" t="s">
        <v>2819</v>
      </c>
      <c r="B375" s="18" t="s">
        <v>2820</v>
      </c>
      <c r="C375" s="12">
        <v>193040.3</v>
      </c>
      <c r="D375" s="12">
        <v>182388.7</v>
      </c>
      <c r="E375" s="12">
        <v>170089</v>
      </c>
      <c r="F375" s="12">
        <v>-12299.7</v>
      </c>
      <c r="G375" s="13" t="s">
        <v>412</v>
      </c>
    </row>
    <row r="376" spans="1:7" x14ac:dyDescent="0.2">
      <c r="A376" s="11" t="s">
        <v>2819</v>
      </c>
      <c r="B376" s="18" t="s">
        <v>2821</v>
      </c>
      <c r="C376" s="12">
        <v>193040.3</v>
      </c>
      <c r="D376" s="12">
        <v>182388.7</v>
      </c>
      <c r="E376" s="12">
        <v>170089</v>
      </c>
      <c r="F376" s="12">
        <v>-12299.7</v>
      </c>
      <c r="G376" s="13" t="s">
        <v>412</v>
      </c>
    </row>
    <row r="377" spans="1:7" x14ac:dyDescent="0.2">
      <c r="A377" s="11" t="s">
        <v>2822</v>
      </c>
      <c r="B377" s="18" t="s">
        <v>2823</v>
      </c>
      <c r="C377" s="12">
        <v>279083.8</v>
      </c>
      <c r="D377" s="12">
        <v>126048.1</v>
      </c>
      <c r="E377" s="12">
        <v>95594.3</v>
      </c>
      <c r="F377" s="12">
        <v>-30453.8</v>
      </c>
      <c r="G377" s="13" t="s">
        <v>1192</v>
      </c>
    </row>
    <row r="378" spans="1:7" x14ac:dyDescent="0.2">
      <c r="A378" s="11" t="s">
        <v>2824</v>
      </c>
      <c r="B378" s="18" t="s">
        <v>2825</v>
      </c>
      <c r="C378" s="12">
        <v>279083.8</v>
      </c>
      <c r="D378" s="12">
        <v>126048.1</v>
      </c>
      <c r="E378" s="12">
        <v>95594.3</v>
      </c>
      <c r="F378" s="12">
        <v>-30453.8</v>
      </c>
      <c r="G378" s="13" t="s">
        <v>1192</v>
      </c>
    </row>
    <row r="379" spans="1:7" x14ac:dyDescent="0.2">
      <c r="A379" s="11" t="s">
        <v>2826</v>
      </c>
      <c r="B379" s="18" t="s">
        <v>2827</v>
      </c>
      <c r="C379" s="12">
        <v>279083.8</v>
      </c>
      <c r="D379" s="12">
        <v>126048.1</v>
      </c>
      <c r="E379" s="12">
        <v>95594.3</v>
      </c>
      <c r="F379" s="12">
        <v>-30453.8</v>
      </c>
      <c r="G379" s="13" t="s">
        <v>1192</v>
      </c>
    </row>
    <row r="380" spans="1:7" x14ac:dyDescent="0.2">
      <c r="A380" s="11" t="s">
        <v>2826</v>
      </c>
      <c r="B380" s="18" t="s">
        <v>2828</v>
      </c>
      <c r="C380" s="12">
        <v>279083.8</v>
      </c>
      <c r="D380" s="12">
        <v>126048.1</v>
      </c>
      <c r="E380" s="12">
        <v>95594.3</v>
      </c>
      <c r="F380" s="12">
        <v>-30453.8</v>
      </c>
      <c r="G380" s="13" t="s">
        <v>1192</v>
      </c>
    </row>
    <row r="381" spans="1:7" x14ac:dyDescent="0.2">
      <c r="A381" s="11" t="s">
        <v>2829</v>
      </c>
      <c r="B381" s="18" t="s">
        <v>2830</v>
      </c>
      <c r="C381" s="12">
        <v>24333.9</v>
      </c>
      <c r="D381" s="12">
        <v>23482.6</v>
      </c>
      <c r="E381" s="12">
        <v>13678.4</v>
      </c>
      <c r="F381" s="12">
        <v>-9804.2000000000007</v>
      </c>
      <c r="G381" s="13" t="s">
        <v>2831</v>
      </c>
    </row>
    <row r="382" spans="1:7" ht="25.5" x14ac:dyDescent="0.2">
      <c r="A382" s="11" t="s">
        <v>2832</v>
      </c>
      <c r="B382" s="18" t="s">
        <v>2833</v>
      </c>
      <c r="C382" s="12">
        <v>24333.9</v>
      </c>
      <c r="D382" s="12">
        <v>23482.6</v>
      </c>
      <c r="E382" s="12">
        <v>13678.4</v>
      </c>
      <c r="F382" s="12">
        <v>-9804.2000000000007</v>
      </c>
      <c r="G382" s="13" t="s">
        <v>2831</v>
      </c>
    </row>
    <row r="383" spans="1:7" x14ac:dyDescent="0.2">
      <c r="A383" s="11" t="s">
        <v>2834</v>
      </c>
      <c r="B383" s="18" t="s">
        <v>2835</v>
      </c>
      <c r="C383" s="12">
        <v>24333.9</v>
      </c>
      <c r="D383" s="12">
        <v>23482.6</v>
      </c>
      <c r="E383" s="12">
        <v>13678.4</v>
      </c>
      <c r="F383" s="12">
        <v>-9804.2000000000007</v>
      </c>
      <c r="G383" s="13" t="s">
        <v>2831</v>
      </c>
    </row>
    <row r="384" spans="1:7" x14ac:dyDescent="0.2">
      <c r="A384" s="11" t="s">
        <v>2834</v>
      </c>
      <c r="B384" s="18" t="s">
        <v>2836</v>
      </c>
      <c r="C384" s="12">
        <v>24333.9</v>
      </c>
      <c r="D384" s="12">
        <v>23482.6</v>
      </c>
      <c r="E384" s="12">
        <v>13678.4</v>
      </c>
      <c r="F384" s="12">
        <v>-9804.2000000000007</v>
      </c>
      <c r="G384" s="13" t="s">
        <v>2831</v>
      </c>
    </row>
    <row r="385" spans="1:7" x14ac:dyDescent="0.2">
      <c r="A385" s="11" t="s">
        <v>2837</v>
      </c>
      <c r="B385" s="18" t="s">
        <v>2838</v>
      </c>
      <c r="C385" s="12">
        <v>94885.9</v>
      </c>
      <c r="D385" s="12">
        <v>99219.8</v>
      </c>
      <c r="E385" s="12">
        <v>88234.2</v>
      </c>
      <c r="F385" s="12">
        <v>-10985.6</v>
      </c>
      <c r="G385" s="13" t="s">
        <v>905</v>
      </c>
    </row>
    <row r="386" spans="1:7" x14ac:dyDescent="0.2">
      <c r="A386" s="11" t="s">
        <v>2839</v>
      </c>
      <c r="B386" s="18" t="s">
        <v>2840</v>
      </c>
      <c r="C386" s="12">
        <v>94885.9</v>
      </c>
      <c r="D386" s="12">
        <v>99219.8</v>
      </c>
      <c r="E386" s="12">
        <v>88235.199999999997</v>
      </c>
      <c r="F386" s="12">
        <v>-10984.6</v>
      </c>
      <c r="G386" s="13" t="s">
        <v>905</v>
      </c>
    </row>
    <row r="387" spans="1:7" x14ac:dyDescent="0.2">
      <c r="A387" s="11" t="s">
        <v>2841</v>
      </c>
      <c r="B387" s="18" t="s">
        <v>2842</v>
      </c>
      <c r="C387" s="12">
        <v>94885.9</v>
      </c>
      <c r="D387" s="12">
        <v>99219.8</v>
      </c>
      <c r="E387" s="12">
        <v>88235.199999999997</v>
      </c>
      <c r="F387" s="12">
        <v>-10984.6</v>
      </c>
      <c r="G387" s="13" t="s">
        <v>905</v>
      </c>
    </row>
    <row r="388" spans="1:7" x14ac:dyDescent="0.2">
      <c r="A388" s="11" t="s">
        <v>2841</v>
      </c>
      <c r="B388" s="18" t="s">
        <v>2843</v>
      </c>
      <c r="C388" s="12">
        <v>94885.9</v>
      </c>
      <c r="D388" s="12">
        <v>99219.8</v>
      </c>
      <c r="E388" s="12">
        <v>88235.199999999997</v>
      </c>
      <c r="F388" s="12">
        <v>-10984.6</v>
      </c>
      <c r="G388" s="13" t="s">
        <v>905</v>
      </c>
    </row>
    <row r="389" spans="1:7" x14ac:dyDescent="0.2">
      <c r="A389" s="11" t="s">
        <v>2844</v>
      </c>
      <c r="B389" s="18" t="s">
        <v>2845</v>
      </c>
      <c r="C389" s="12"/>
      <c r="D389" s="12"/>
      <c r="E389" s="12">
        <v>-1</v>
      </c>
      <c r="F389" s="12">
        <v>-1</v>
      </c>
      <c r="G389" s="13" t="s">
        <v>31</v>
      </c>
    </row>
    <row r="390" spans="1:7" x14ac:dyDescent="0.2">
      <c r="A390" s="11" t="s">
        <v>2846</v>
      </c>
      <c r="B390" s="18" t="s">
        <v>2847</v>
      </c>
      <c r="C390" s="12"/>
      <c r="D390" s="12"/>
      <c r="E390" s="12">
        <v>-1</v>
      </c>
      <c r="F390" s="12">
        <v>-1</v>
      </c>
      <c r="G390" s="13" t="s">
        <v>31</v>
      </c>
    </row>
    <row r="391" spans="1:7" x14ac:dyDescent="0.2">
      <c r="A391" s="11" t="s">
        <v>2846</v>
      </c>
      <c r="B391" s="18" t="s">
        <v>2848</v>
      </c>
      <c r="C391" s="12"/>
      <c r="D391" s="12"/>
      <c r="E391" s="12">
        <v>-1</v>
      </c>
      <c r="F391" s="12">
        <v>-1</v>
      </c>
      <c r="G391" s="13" t="s">
        <v>31</v>
      </c>
    </row>
    <row r="392" spans="1:7" x14ac:dyDescent="0.2">
      <c r="A392" s="11" t="s">
        <v>2849</v>
      </c>
      <c r="B392" s="18" t="s">
        <v>2850</v>
      </c>
      <c r="C392" s="12">
        <v>29149.8</v>
      </c>
      <c r="D392" s="12">
        <v>43177.9</v>
      </c>
      <c r="E392" s="12">
        <v>36638.199999999997</v>
      </c>
      <c r="F392" s="12">
        <v>-6539.7</v>
      </c>
      <c r="G392" s="13" t="s">
        <v>1156</v>
      </c>
    </row>
    <row r="393" spans="1:7" x14ac:dyDescent="0.2">
      <c r="A393" s="11" t="s">
        <v>2851</v>
      </c>
      <c r="B393" s="18" t="s">
        <v>2852</v>
      </c>
      <c r="C393" s="12">
        <v>29149.8</v>
      </c>
      <c r="D393" s="12">
        <v>43177.9</v>
      </c>
      <c r="E393" s="12">
        <v>36640.9</v>
      </c>
      <c r="F393" s="12">
        <v>-6537</v>
      </c>
      <c r="G393" s="13" t="s">
        <v>1156</v>
      </c>
    </row>
    <row r="394" spans="1:7" x14ac:dyDescent="0.2">
      <c r="A394" s="11" t="s">
        <v>2853</v>
      </c>
      <c r="B394" s="18" t="s">
        <v>2854</v>
      </c>
      <c r="C394" s="12">
        <v>29149.8</v>
      </c>
      <c r="D394" s="12">
        <v>43177.9</v>
      </c>
      <c r="E394" s="12">
        <v>36640.9</v>
      </c>
      <c r="F394" s="12">
        <v>-6537</v>
      </c>
      <c r="G394" s="13" t="s">
        <v>1156</v>
      </c>
    </row>
    <row r="395" spans="1:7" x14ac:dyDescent="0.2">
      <c r="A395" s="11" t="s">
        <v>2855</v>
      </c>
      <c r="B395" s="18" t="s">
        <v>2856</v>
      </c>
      <c r="C395" s="12">
        <v>29149.8</v>
      </c>
      <c r="D395" s="12">
        <v>43177.9</v>
      </c>
      <c r="E395" s="12">
        <v>36640.9</v>
      </c>
      <c r="F395" s="12">
        <v>-6537</v>
      </c>
      <c r="G395" s="13" t="s">
        <v>1156</v>
      </c>
    </row>
    <row r="396" spans="1:7" x14ac:dyDescent="0.2">
      <c r="A396" s="11" t="s">
        <v>2857</v>
      </c>
      <c r="B396" s="18" t="s">
        <v>2858</v>
      </c>
      <c r="C396" s="12"/>
      <c r="D396" s="12"/>
      <c r="E396" s="12">
        <v>-2.8</v>
      </c>
      <c r="F396" s="12">
        <v>-2.8</v>
      </c>
      <c r="G396" s="13" t="s">
        <v>31</v>
      </c>
    </row>
    <row r="397" spans="1:7" x14ac:dyDescent="0.2">
      <c r="A397" s="11" t="s">
        <v>2859</v>
      </c>
      <c r="B397" s="18" t="s">
        <v>2860</v>
      </c>
      <c r="C397" s="12"/>
      <c r="D397" s="12"/>
      <c r="E397" s="12">
        <v>-2.8</v>
      </c>
      <c r="F397" s="12">
        <v>-2.8</v>
      </c>
      <c r="G397" s="13" t="s">
        <v>31</v>
      </c>
    </row>
    <row r="398" spans="1:7" x14ac:dyDescent="0.2">
      <c r="A398" s="11" t="s">
        <v>2859</v>
      </c>
      <c r="B398" s="18" t="s">
        <v>2861</v>
      </c>
      <c r="C398" s="12"/>
      <c r="D398" s="12"/>
      <c r="E398" s="12">
        <v>-2.8</v>
      </c>
      <c r="F398" s="12">
        <v>-2.8</v>
      </c>
      <c r="G398" s="13" t="s">
        <v>31</v>
      </c>
    </row>
    <row r="399" spans="1:7" x14ac:dyDescent="0.2">
      <c r="A399" s="11" t="s">
        <v>2862</v>
      </c>
      <c r="B399" s="18" t="s">
        <v>2863</v>
      </c>
      <c r="C399" s="12">
        <v>90114</v>
      </c>
      <c r="D399" s="12">
        <v>91554.2</v>
      </c>
      <c r="E399" s="12">
        <v>87380.5</v>
      </c>
      <c r="F399" s="12">
        <v>-4173.7</v>
      </c>
      <c r="G399" s="13" t="s">
        <v>846</v>
      </c>
    </row>
    <row r="400" spans="1:7" x14ac:dyDescent="0.2">
      <c r="A400" s="11" t="s">
        <v>2864</v>
      </c>
      <c r="B400" s="18" t="s">
        <v>2865</v>
      </c>
      <c r="C400" s="12">
        <v>90114</v>
      </c>
      <c r="D400" s="12">
        <v>91554.2</v>
      </c>
      <c r="E400" s="12">
        <v>87483.8</v>
      </c>
      <c r="F400" s="12">
        <v>-4070.4</v>
      </c>
      <c r="G400" s="13" t="s">
        <v>297</v>
      </c>
    </row>
    <row r="401" spans="1:10" x14ac:dyDescent="0.2">
      <c r="A401" s="11" t="s">
        <v>2866</v>
      </c>
      <c r="B401" s="18" t="s">
        <v>2867</v>
      </c>
      <c r="C401" s="12">
        <v>90114</v>
      </c>
      <c r="D401" s="12">
        <v>91554.2</v>
      </c>
      <c r="E401" s="12">
        <v>87483.8</v>
      </c>
      <c r="F401" s="12">
        <v>-4070.4</v>
      </c>
      <c r="G401" s="13" t="s">
        <v>297</v>
      </c>
    </row>
    <row r="402" spans="1:10" x14ac:dyDescent="0.2">
      <c r="A402" s="11" t="s">
        <v>2866</v>
      </c>
      <c r="B402" s="18" t="s">
        <v>2868</v>
      </c>
      <c r="C402" s="12">
        <v>90114</v>
      </c>
      <c r="D402" s="12">
        <v>91554.2</v>
      </c>
      <c r="E402" s="12">
        <v>87483.8</v>
      </c>
      <c r="F402" s="12">
        <v>-4070.4</v>
      </c>
      <c r="G402" s="13" t="s">
        <v>297</v>
      </c>
    </row>
    <row r="403" spans="1:10" x14ac:dyDescent="0.2">
      <c r="A403" s="11" t="s">
        <v>2869</v>
      </c>
      <c r="B403" s="18" t="s">
        <v>2870</v>
      </c>
      <c r="C403" s="12"/>
      <c r="D403" s="12"/>
      <c r="E403" s="12">
        <v>-103.3</v>
      </c>
      <c r="F403" s="12">
        <v>-103.3</v>
      </c>
      <c r="G403" s="13" t="s">
        <v>31</v>
      </c>
    </row>
    <row r="404" spans="1:10" x14ac:dyDescent="0.2">
      <c r="A404" s="11" t="s">
        <v>2871</v>
      </c>
      <c r="B404" s="18" t="s">
        <v>2872</v>
      </c>
      <c r="C404" s="12"/>
      <c r="D404" s="12"/>
      <c r="E404" s="12">
        <v>-103.3</v>
      </c>
      <c r="F404" s="12">
        <v>-103.3</v>
      </c>
      <c r="G404" s="13" t="s">
        <v>31</v>
      </c>
    </row>
    <row r="405" spans="1:10" x14ac:dyDescent="0.2">
      <c r="A405" s="11" t="s">
        <v>2871</v>
      </c>
      <c r="B405" s="18" t="s">
        <v>2873</v>
      </c>
      <c r="C405" s="12"/>
      <c r="D405" s="12"/>
      <c r="E405" s="12">
        <v>-103.3</v>
      </c>
      <c r="F405" s="12">
        <v>-103.3</v>
      </c>
      <c r="G405" s="13" t="s">
        <v>31</v>
      </c>
    </row>
    <row r="406" spans="1:10" x14ac:dyDescent="0.2">
      <c r="A406" s="11" t="s">
        <v>2874</v>
      </c>
      <c r="B406" s="18" t="s">
        <v>2875</v>
      </c>
      <c r="C406" s="12">
        <v>258999.3</v>
      </c>
      <c r="D406" s="12">
        <v>198981.5</v>
      </c>
      <c r="E406" s="12">
        <v>165903.9</v>
      </c>
      <c r="F406" s="12">
        <v>-33077.599999999999</v>
      </c>
      <c r="G406" s="13" t="s">
        <v>2876</v>
      </c>
      <c r="H406" s="24"/>
      <c r="I406" s="24"/>
    </row>
    <row r="407" spans="1:10" x14ac:dyDescent="0.2">
      <c r="A407" s="11" t="s">
        <v>2877</v>
      </c>
      <c r="B407" s="18" t="s">
        <v>2878</v>
      </c>
      <c r="C407" s="12">
        <v>258999.3</v>
      </c>
      <c r="D407" s="12">
        <v>198981.5</v>
      </c>
      <c r="E407" s="12">
        <v>166314.1</v>
      </c>
      <c r="F407" s="12">
        <v>-32667.4</v>
      </c>
      <c r="G407" s="13" t="s">
        <v>660</v>
      </c>
    </row>
    <row r="408" spans="1:10" x14ac:dyDescent="0.2">
      <c r="A408" s="11" t="s">
        <v>2879</v>
      </c>
      <c r="B408" s="18" t="s">
        <v>2880</v>
      </c>
      <c r="C408" s="12">
        <v>258999.3</v>
      </c>
      <c r="D408" s="12">
        <v>198981.5</v>
      </c>
      <c r="E408" s="12">
        <v>166314.1</v>
      </c>
      <c r="F408" s="12">
        <v>-32667.4</v>
      </c>
      <c r="G408" s="13" t="s">
        <v>660</v>
      </c>
      <c r="H408" s="24"/>
    </row>
    <row r="409" spans="1:10" x14ac:dyDescent="0.2">
      <c r="A409" s="11" t="s">
        <v>2879</v>
      </c>
      <c r="B409" s="18" t="s">
        <v>2881</v>
      </c>
      <c r="C409" s="12">
        <v>258999.3</v>
      </c>
      <c r="D409" s="12">
        <v>198981.5</v>
      </c>
      <c r="E409" s="12">
        <v>166314.1</v>
      </c>
      <c r="F409" s="12">
        <v>-32667.4</v>
      </c>
      <c r="G409" s="13" t="s">
        <v>660</v>
      </c>
      <c r="H409" s="24"/>
      <c r="I409" s="24"/>
      <c r="J409" s="24"/>
    </row>
    <row r="410" spans="1:10" x14ac:dyDescent="0.2">
      <c r="A410" s="11" t="s">
        <v>2882</v>
      </c>
      <c r="B410" s="18" t="s">
        <v>2883</v>
      </c>
      <c r="C410" s="12"/>
      <c r="D410" s="12"/>
      <c r="E410" s="12">
        <v>-410.2</v>
      </c>
      <c r="F410" s="12">
        <v>-410.2</v>
      </c>
      <c r="G410" s="13" t="s">
        <v>31</v>
      </c>
    </row>
    <row r="411" spans="1:10" x14ac:dyDescent="0.2">
      <c r="A411" s="11" t="s">
        <v>2884</v>
      </c>
      <c r="B411" s="18" t="s">
        <v>2885</v>
      </c>
      <c r="C411" s="12"/>
      <c r="D411" s="12"/>
      <c r="E411" s="12">
        <v>-410.2</v>
      </c>
      <c r="F411" s="12">
        <v>-410.2</v>
      </c>
      <c r="G411" s="13" t="s">
        <v>31</v>
      </c>
    </row>
    <row r="412" spans="1:10" x14ac:dyDescent="0.2">
      <c r="A412" s="11" t="s">
        <v>2884</v>
      </c>
      <c r="B412" s="18" t="s">
        <v>2886</v>
      </c>
      <c r="C412" s="12"/>
      <c r="D412" s="12"/>
      <c r="E412" s="12">
        <v>-410.2</v>
      </c>
      <c r="F412" s="12">
        <v>-410.2</v>
      </c>
      <c r="G412" s="13" t="s">
        <v>31</v>
      </c>
    </row>
    <row r="413" spans="1:10" ht="25.5" x14ac:dyDescent="0.2">
      <c r="A413" s="14" t="s">
        <v>2887</v>
      </c>
      <c r="B413" s="17" t="s">
        <v>2888</v>
      </c>
      <c r="C413" s="15">
        <v>-4200</v>
      </c>
      <c r="D413" s="15">
        <v>-4050.4</v>
      </c>
      <c r="E413" s="15">
        <v>-4558.8999999999996</v>
      </c>
      <c r="F413" s="15">
        <v>-508.5</v>
      </c>
      <c r="G413" s="16" t="s">
        <v>2889</v>
      </c>
    </row>
    <row r="414" spans="1:10" x14ac:dyDescent="0.2">
      <c r="A414" s="11" t="s">
        <v>2890</v>
      </c>
      <c r="B414" s="18" t="s">
        <v>2891</v>
      </c>
      <c r="C414" s="12"/>
      <c r="D414" s="12">
        <v>149.6</v>
      </c>
      <c r="E414" s="12">
        <v>146.5</v>
      </c>
      <c r="F414" s="12">
        <v>-3.1</v>
      </c>
      <c r="G414" s="13" t="s">
        <v>255</v>
      </c>
    </row>
    <row r="415" spans="1:10" x14ac:dyDescent="0.2">
      <c r="A415" s="11" t="s">
        <v>2892</v>
      </c>
      <c r="B415" s="18" t="s">
        <v>2893</v>
      </c>
      <c r="C415" s="12"/>
      <c r="D415" s="12">
        <v>149.6</v>
      </c>
      <c r="E415" s="12">
        <v>146.5</v>
      </c>
      <c r="F415" s="12">
        <v>-3.1</v>
      </c>
      <c r="G415" s="13" t="s">
        <v>255</v>
      </c>
    </row>
    <row r="416" spans="1:10" x14ac:dyDescent="0.2">
      <c r="A416" s="11" t="s">
        <v>2892</v>
      </c>
      <c r="B416" s="18" t="s">
        <v>2894</v>
      </c>
      <c r="C416" s="12"/>
      <c r="D416" s="12">
        <v>149.6</v>
      </c>
      <c r="E416" s="12">
        <v>146.5</v>
      </c>
      <c r="F416" s="12">
        <v>-3.1</v>
      </c>
      <c r="G416" s="13" t="s">
        <v>255</v>
      </c>
    </row>
    <row r="417" spans="1:7" x14ac:dyDescent="0.2">
      <c r="A417" s="11" t="s">
        <v>2892</v>
      </c>
      <c r="B417" s="18" t="s">
        <v>2895</v>
      </c>
      <c r="C417" s="12"/>
      <c r="D417" s="12">
        <v>149.6</v>
      </c>
      <c r="E417" s="12">
        <v>146.5</v>
      </c>
      <c r="F417" s="12">
        <v>-3.1</v>
      </c>
      <c r="G417" s="13" t="s">
        <v>255</v>
      </c>
    </row>
    <row r="418" spans="1:7" x14ac:dyDescent="0.2">
      <c r="A418" s="11" t="s">
        <v>2896</v>
      </c>
      <c r="B418" s="18" t="s">
        <v>2897</v>
      </c>
      <c r="C418" s="12">
        <v>-4200</v>
      </c>
      <c r="D418" s="12">
        <v>-4200</v>
      </c>
      <c r="E418" s="12">
        <v>-4705.3999999999996</v>
      </c>
      <c r="F418" s="12">
        <v>-505.4</v>
      </c>
      <c r="G418" s="13" t="s">
        <v>2898</v>
      </c>
    </row>
    <row r="419" spans="1:7" x14ac:dyDescent="0.2">
      <c r="A419" s="11" t="s">
        <v>2899</v>
      </c>
      <c r="B419" s="18" t="s">
        <v>2900</v>
      </c>
      <c r="C419" s="12">
        <v>-4200</v>
      </c>
      <c r="D419" s="12">
        <v>-4200</v>
      </c>
      <c r="E419" s="12">
        <v>-4705.3999999999996</v>
      </c>
      <c r="F419" s="12">
        <v>-505.4</v>
      </c>
      <c r="G419" s="13" t="s">
        <v>2898</v>
      </c>
    </row>
    <row r="420" spans="1:7" x14ac:dyDescent="0.2">
      <c r="A420" s="11" t="s">
        <v>2901</v>
      </c>
      <c r="B420" s="18" t="s">
        <v>2902</v>
      </c>
      <c r="C420" s="12">
        <v>-4200</v>
      </c>
      <c r="D420" s="12">
        <v>-4200</v>
      </c>
      <c r="E420" s="12">
        <v>-4705.3999999999996</v>
      </c>
      <c r="F420" s="12">
        <v>-505.4</v>
      </c>
      <c r="G420" s="13" t="s">
        <v>2898</v>
      </c>
    </row>
    <row r="421" spans="1:7" x14ac:dyDescent="0.2">
      <c r="A421" s="11" t="s">
        <v>2901</v>
      </c>
      <c r="B421" s="18" t="s">
        <v>2903</v>
      </c>
      <c r="C421" s="12">
        <v>-4200</v>
      </c>
      <c r="D421" s="12">
        <v>-4200</v>
      </c>
      <c r="E421" s="12">
        <v>-4705.3999999999996</v>
      </c>
      <c r="F421" s="12">
        <v>-505.4</v>
      </c>
      <c r="G421" s="13" t="s">
        <v>2898</v>
      </c>
    </row>
    <row r="422" spans="1:7" x14ac:dyDescent="0.2">
      <c r="A422" s="14" t="s">
        <v>2904</v>
      </c>
      <c r="B422" s="17" t="s">
        <v>2905</v>
      </c>
      <c r="C422" s="15">
        <v>9888</v>
      </c>
      <c r="D422" s="15">
        <v>44620.3</v>
      </c>
      <c r="E422" s="15">
        <v>36367.1</v>
      </c>
      <c r="F422" s="15">
        <v>-8253.2000000000007</v>
      </c>
      <c r="G422" s="16" t="s">
        <v>1089</v>
      </c>
    </row>
    <row r="423" spans="1:7" x14ac:dyDescent="0.2">
      <c r="A423" s="11" t="s">
        <v>2904</v>
      </c>
      <c r="B423" s="18" t="s">
        <v>2906</v>
      </c>
      <c r="C423" s="12">
        <v>9888</v>
      </c>
      <c r="D423" s="12">
        <v>44620.3</v>
      </c>
      <c r="E423" s="12">
        <v>36367.1</v>
      </c>
      <c r="F423" s="12">
        <v>-8253.2000000000007</v>
      </c>
      <c r="G423" s="13" t="s">
        <v>1089</v>
      </c>
    </row>
    <row r="424" spans="1:7" x14ac:dyDescent="0.2">
      <c r="A424" s="11" t="s">
        <v>2907</v>
      </c>
      <c r="B424" s="18" t="s">
        <v>2908</v>
      </c>
      <c r="C424" s="12">
        <v>9888</v>
      </c>
      <c r="D424" s="12">
        <v>44620.3</v>
      </c>
      <c r="E424" s="12">
        <v>36367.1</v>
      </c>
      <c r="F424" s="12">
        <v>-8253.2000000000007</v>
      </c>
      <c r="G424" s="13" t="s">
        <v>1089</v>
      </c>
    </row>
    <row r="425" spans="1:7" x14ac:dyDescent="0.2">
      <c r="A425" s="11" t="s">
        <v>2909</v>
      </c>
      <c r="B425" s="18" t="s">
        <v>2910</v>
      </c>
      <c r="C425" s="12">
        <v>9888</v>
      </c>
      <c r="D425" s="12">
        <v>44620.3</v>
      </c>
      <c r="E425" s="12">
        <v>36367.1</v>
      </c>
      <c r="F425" s="12">
        <v>-8253.2000000000007</v>
      </c>
      <c r="G425" s="13" t="s">
        <v>1089</v>
      </c>
    </row>
    <row r="426" spans="1:7" x14ac:dyDescent="0.2">
      <c r="A426" s="11" t="s">
        <v>2909</v>
      </c>
      <c r="B426" s="18" t="s">
        <v>2911</v>
      </c>
      <c r="C426" s="12">
        <v>9888</v>
      </c>
      <c r="D426" s="12">
        <v>44620.3</v>
      </c>
      <c r="E426" s="12">
        <v>36367.1</v>
      </c>
      <c r="F426" s="12">
        <v>-8253.2000000000007</v>
      </c>
      <c r="G426" s="13" t="s">
        <v>1089</v>
      </c>
    </row>
    <row r="427" spans="1:7" x14ac:dyDescent="0.2">
      <c r="A427" s="14" t="s">
        <v>2912</v>
      </c>
      <c r="B427" s="17" t="s">
        <v>2913</v>
      </c>
      <c r="C427" s="15"/>
      <c r="D427" s="15">
        <v>25</v>
      </c>
      <c r="E427" s="15">
        <v>25</v>
      </c>
      <c r="F427" s="15"/>
      <c r="G427" s="16" t="s">
        <v>79</v>
      </c>
    </row>
    <row r="428" spans="1:7" x14ac:dyDescent="0.2">
      <c r="A428" s="11" t="s">
        <v>2914</v>
      </c>
      <c r="B428" s="18" t="s">
        <v>2915</v>
      </c>
      <c r="C428" s="12"/>
      <c r="D428" s="12">
        <v>25</v>
      </c>
      <c r="E428" s="12">
        <v>25</v>
      </c>
      <c r="F428" s="12"/>
      <c r="G428" s="13" t="s">
        <v>79</v>
      </c>
    </row>
    <row r="429" spans="1:7" x14ac:dyDescent="0.2">
      <c r="A429" s="11" t="s">
        <v>2916</v>
      </c>
      <c r="B429" s="18" t="s">
        <v>2917</v>
      </c>
      <c r="C429" s="12"/>
      <c r="D429" s="12">
        <v>25</v>
      </c>
      <c r="E429" s="12">
        <v>25</v>
      </c>
      <c r="F429" s="12"/>
      <c r="G429" s="13" t="s">
        <v>79</v>
      </c>
    </row>
    <row r="430" spans="1:7" x14ac:dyDescent="0.2">
      <c r="A430" s="11" t="s">
        <v>2918</v>
      </c>
      <c r="B430" s="18" t="s">
        <v>2919</v>
      </c>
      <c r="C430" s="12"/>
      <c r="D430" s="12">
        <v>25</v>
      </c>
      <c r="E430" s="12">
        <v>25</v>
      </c>
      <c r="F430" s="12"/>
      <c r="G430" s="13" t="s">
        <v>79</v>
      </c>
    </row>
    <row r="431" spans="1:7" x14ac:dyDescent="0.2">
      <c r="A431" s="11" t="s">
        <v>2918</v>
      </c>
      <c r="B431" s="18" t="s">
        <v>2920</v>
      </c>
      <c r="C431" s="12"/>
      <c r="D431" s="12">
        <v>25</v>
      </c>
      <c r="E431" s="12">
        <v>25</v>
      </c>
      <c r="F431" s="12"/>
      <c r="G431" s="13" t="s">
        <v>79</v>
      </c>
    </row>
    <row r="435" spans="1:5" x14ac:dyDescent="0.2">
      <c r="A435" s="2" t="s">
        <v>96</v>
      </c>
      <c r="E435" s="23" t="s">
        <v>92</v>
      </c>
    </row>
    <row r="438" spans="1:5" x14ac:dyDescent="0.2">
      <c r="A438" s="2" t="s">
        <v>86</v>
      </c>
      <c r="E438" s="23" t="s">
        <v>87</v>
      </c>
    </row>
    <row r="441" spans="1:5" x14ac:dyDescent="0.2">
      <c r="A441" s="2" t="s">
        <v>86</v>
      </c>
      <c r="E441" s="4" t="s">
        <v>88</v>
      </c>
    </row>
    <row r="444" spans="1:5" x14ac:dyDescent="0.2">
      <c r="A444" s="2" t="s">
        <v>93</v>
      </c>
      <c r="E444" s="23" t="s">
        <v>89</v>
      </c>
    </row>
    <row r="447" spans="1:5" x14ac:dyDescent="0.2">
      <c r="A447" s="2" t="s">
        <v>94</v>
      </c>
      <c r="E447" s="23" t="s">
        <v>90</v>
      </c>
    </row>
    <row r="450" spans="1:5" x14ac:dyDescent="0.2">
      <c r="A450" s="2" t="s">
        <v>95</v>
      </c>
      <c r="E450" s="23" t="s">
        <v>91</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16"/>
  <sheetViews>
    <sheetView zoomScale="90" zoomScaleNormal="90" workbookViewId="0">
      <selection activeCell="A5" sqref="A5:F5"/>
    </sheetView>
  </sheetViews>
  <sheetFormatPr defaultRowHeight="15.75" x14ac:dyDescent="0.25"/>
  <cols>
    <col min="1" max="1" width="51.7109375" style="280" customWidth="1"/>
    <col min="2" max="2" width="8.28515625" style="280" customWidth="1"/>
    <col min="3" max="3" width="16" style="280" customWidth="1"/>
    <col min="4" max="4" width="14" style="280" customWidth="1"/>
    <col min="5" max="5" width="15.5703125" style="280" customWidth="1"/>
    <col min="6" max="6" width="17.28515625" style="280" customWidth="1"/>
    <col min="7" max="7" width="12.42578125" style="280" customWidth="1"/>
    <col min="8" max="9" width="9.140625" style="280"/>
    <col min="10" max="10" width="14.140625" style="280" customWidth="1"/>
    <col min="11" max="16384" width="9.140625" style="280"/>
  </cols>
  <sheetData>
    <row r="1" spans="1:7" x14ac:dyDescent="0.25">
      <c r="E1" s="370" t="s">
        <v>2921</v>
      </c>
      <c r="F1" s="370"/>
    </row>
    <row r="2" spans="1:7" x14ac:dyDescent="0.25">
      <c r="E2" s="371"/>
      <c r="F2" s="372" t="s">
        <v>2922</v>
      </c>
    </row>
    <row r="3" spans="1:7" x14ac:dyDescent="0.25">
      <c r="E3" s="373" t="s">
        <v>2923</v>
      </c>
      <c r="F3" s="373"/>
    </row>
    <row r="5" spans="1:7" s="375" customFormat="1" x14ac:dyDescent="0.25">
      <c r="A5" s="374" t="s">
        <v>2924</v>
      </c>
      <c r="B5" s="374"/>
      <c r="C5" s="374"/>
      <c r="D5" s="374"/>
      <c r="E5" s="374"/>
      <c r="F5" s="374"/>
    </row>
    <row r="6" spans="1:7" s="375" customFormat="1" x14ac:dyDescent="0.25">
      <c r="A6" s="374" t="s">
        <v>2925</v>
      </c>
      <c r="B6" s="374"/>
      <c r="C6" s="374"/>
      <c r="D6" s="374"/>
      <c r="E6" s="374"/>
      <c r="F6" s="374"/>
    </row>
    <row r="7" spans="1:7" s="375" customFormat="1" x14ac:dyDescent="0.25">
      <c r="A7" s="374" t="s">
        <v>2926</v>
      </c>
      <c r="B7" s="374"/>
      <c r="C7" s="374"/>
      <c r="D7" s="374"/>
      <c r="E7" s="374"/>
      <c r="F7" s="374"/>
    </row>
    <row r="8" spans="1:7" s="375" customFormat="1" x14ac:dyDescent="0.25">
      <c r="A8" s="376" t="s">
        <v>2927</v>
      </c>
      <c r="B8" s="376"/>
      <c r="C8" s="376"/>
      <c r="D8" s="376"/>
      <c r="E8" s="376"/>
      <c r="F8" s="376"/>
    </row>
    <row r="9" spans="1:7" s="380" customFormat="1" x14ac:dyDescent="0.25">
      <c r="A9" s="377"/>
      <c r="B9" s="377"/>
      <c r="C9" s="377"/>
      <c r="D9" s="377"/>
      <c r="E9" s="378"/>
      <c r="F9" s="379" t="s">
        <v>2928</v>
      </c>
    </row>
    <row r="10" spans="1:7" ht="15.75" customHeight="1" x14ac:dyDescent="0.25">
      <c r="A10" s="381" t="s">
        <v>4</v>
      </c>
      <c r="B10" s="381" t="s">
        <v>2929</v>
      </c>
      <c r="C10" s="381" t="s">
        <v>2930</v>
      </c>
      <c r="D10" s="381" t="s">
        <v>2931</v>
      </c>
      <c r="E10" s="381" t="s">
        <v>2932</v>
      </c>
      <c r="F10" s="382" t="s">
        <v>2933</v>
      </c>
    </row>
    <row r="11" spans="1:7" x14ac:dyDescent="0.25">
      <c r="A11" s="383"/>
      <c r="B11" s="383"/>
      <c r="C11" s="383"/>
      <c r="D11" s="383"/>
      <c r="E11" s="383"/>
      <c r="F11" s="384"/>
    </row>
    <row r="12" spans="1:7" x14ac:dyDescent="0.25">
      <c r="A12" s="385"/>
      <c r="B12" s="385"/>
      <c r="C12" s="385"/>
      <c r="D12" s="385"/>
      <c r="E12" s="385"/>
      <c r="F12" s="386"/>
    </row>
    <row r="13" spans="1:7" x14ac:dyDescent="0.25">
      <c r="A13" s="387">
        <v>1</v>
      </c>
      <c r="B13" s="387">
        <v>2</v>
      </c>
      <c r="C13" s="388">
        <v>3</v>
      </c>
      <c r="D13" s="389">
        <v>4</v>
      </c>
      <c r="E13" s="388">
        <v>5</v>
      </c>
      <c r="F13" s="389">
        <v>6</v>
      </c>
    </row>
    <row r="14" spans="1:7" ht="17.25" customHeight="1" x14ac:dyDescent="0.25">
      <c r="A14" s="390" t="s">
        <v>2187</v>
      </c>
      <c r="B14" s="391" t="s">
        <v>28</v>
      </c>
      <c r="C14" s="392">
        <v>1031154</v>
      </c>
      <c r="D14" s="392">
        <v>147.5</v>
      </c>
      <c r="E14" s="392">
        <v>799757.9</v>
      </c>
      <c r="F14" s="392">
        <v>707.6</v>
      </c>
    </row>
    <row r="15" spans="1:7" ht="17.25" customHeight="1" x14ac:dyDescent="0.25">
      <c r="A15" s="393" t="s">
        <v>2188</v>
      </c>
      <c r="B15" s="394">
        <v>2</v>
      </c>
      <c r="C15" s="392">
        <v>212819.8</v>
      </c>
      <c r="D15" s="392">
        <v>117.4</v>
      </c>
      <c r="E15" s="392">
        <v>543561.19999999995</v>
      </c>
      <c r="F15" s="392">
        <v>702.6</v>
      </c>
      <c r="G15" s="395"/>
    </row>
    <row r="16" spans="1:7" ht="17.25" customHeight="1" x14ac:dyDescent="0.25">
      <c r="A16" s="393" t="s">
        <v>32</v>
      </c>
      <c r="B16" s="394">
        <v>21</v>
      </c>
      <c r="C16" s="392">
        <v>12966.1</v>
      </c>
      <c r="D16" s="392">
        <v>3</v>
      </c>
      <c r="E16" s="392">
        <v>490393.4</v>
      </c>
      <c r="F16" s="392">
        <v>17.3</v>
      </c>
      <c r="G16" s="395"/>
    </row>
    <row r="17" spans="1:7" ht="17.25" customHeight="1" x14ac:dyDescent="0.25">
      <c r="A17" s="396" t="s">
        <v>2189</v>
      </c>
      <c r="B17" s="397">
        <v>211</v>
      </c>
      <c r="C17" s="398">
        <v>11426.4</v>
      </c>
      <c r="D17" s="392">
        <v>3</v>
      </c>
      <c r="E17" s="398">
        <v>400640.3</v>
      </c>
      <c r="F17" s="398">
        <v>8</v>
      </c>
      <c r="G17" s="395"/>
    </row>
    <row r="18" spans="1:7" ht="17.25" customHeight="1" x14ac:dyDescent="0.25">
      <c r="A18" s="396" t="s">
        <v>2934</v>
      </c>
      <c r="B18" s="397">
        <v>2111</v>
      </c>
      <c r="C18" s="398">
        <v>6709.3</v>
      </c>
      <c r="D18" s="392">
        <v>3</v>
      </c>
      <c r="E18" s="398">
        <v>397526.8</v>
      </c>
      <c r="F18" s="398">
        <v>8</v>
      </c>
      <c r="G18" s="395"/>
    </row>
    <row r="19" spans="1:7" ht="17.25" customHeight="1" x14ac:dyDescent="0.25">
      <c r="A19" s="396" t="s">
        <v>2934</v>
      </c>
      <c r="B19" s="397">
        <v>21118</v>
      </c>
      <c r="C19" s="398">
        <v>6709.3</v>
      </c>
      <c r="D19" s="392">
        <v>3</v>
      </c>
      <c r="E19" s="398">
        <v>397526.8</v>
      </c>
      <c r="F19" s="398">
        <v>8</v>
      </c>
    </row>
    <row r="20" spans="1:7" ht="17.25" customHeight="1" x14ac:dyDescent="0.25">
      <c r="A20" s="396" t="s">
        <v>2934</v>
      </c>
      <c r="B20" s="397">
        <v>211180</v>
      </c>
      <c r="C20" s="398">
        <v>6709.3</v>
      </c>
      <c r="D20" s="392">
        <v>3</v>
      </c>
      <c r="E20" s="398">
        <v>397526.8</v>
      </c>
      <c r="F20" s="398">
        <v>8</v>
      </c>
    </row>
    <row r="21" spans="1:7" ht="17.25" customHeight="1" x14ac:dyDescent="0.25">
      <c r="A21" s="396" t="s">
        <v>2210</v>
      </c>
      <c r="B21" s="397">
        <v>2112</v>
      </c>
      <c r="C21" s="398">
        <v>0</v>
      </c>
      <c r="D21" s="398">
        <v>0</v>
      </c>
      <c r="E21" s="398">
        <v>57</v>
      </c>
      <c r="F21" s="398">
        <v>0</v>
      </c>
    </row>
    <row r="22" spans="1:7" ht="17.25" customHeight="1" x14ac:dyDescent="0.25">
      <c r="A22" s="396" t="s">
        <v>2210</v>
      </c>
      <c r="B22" s="399">
        <v>21120</v>
      </c>
      <c r="C22" s="398">
        <v>0</v>
      </c>
      <c r="D22" s="398">
        <v>0</v>
      </c>
      <c r="E22" s="398">
        <v>57</v>
      </c>
      <c r="F22" s="398">
        <v>0</v>
      </c>
    </row>
    <row r="23" spans="1:7" ht="17.25" customHeight="1" x14ac:dyDescent="0.25">
      <c r="A23" s="396" t="s">
        <v>2210</v>
      </c>
      <c r="B23" s="397">
        <v>211200</v>
      </c>
      <c r="C23" s="398">
        <v>0</v>
      </c>
      <c r="D23" s="398">
        <v>0</v>
      </c>
      <c r="E23" s="398">
        <v>57</v>
      </c>
      <c r="F23" s="398">
        <v>0</v>
      </c>
    </row>
    <row r="24" spans="1:7" ht="17.25" customHeight="1" x14ac:dyDescent="0.25">
      <c r="A24" s="396" t="s">
        <v>2935</v>
      </c>
      <c r="B24" s="397">
        <v>2113</v>
      </c>
      <c r="C24" s="398">
        <v>4717.1000000000004</v>
      </c>
      <c r="D24" s="398">
        <v>0</v>
      </c>
      <c r="E24" s="398">
        <v>3056.5</v>
      </c>
      <c r="F24" s="398">
        <v>0</v>
      </c>
      <c r="G24" s="395"/>
    </row>
    <row r="25" spans="1:7" ht="17.25" customHeight="1" x14ac:dyDescent="0.25">
      <c r="A25" s="396" t="s">
        <v>2936</v>
      </c>
      <c r="B25" s="397">
        <v>21132</v>
      </c>
      <c r="C25" s="398">
        <v>0</v>
      </c>
      <c r="D25" s="398">
        <v>0</v>
      </c>
      <c r="E25" s="398">
        <v>548.29999999999995</v>
      </c>
      <c r="F25" s="398">
        <v>0</v>
      </c>
    </row>
    <row r="26" spans="1:7" ht="17.25" customHeight="1" x14ac:dyDescent="0.25">
      <c r="A26" s="396" t="s">
        <v>2936</v>
      </c>
      <c r="B26" s="397">
        <v>211320</v>
      </c>
      <c r="C26" s="398">
        <v>0</v>
      </c>
      <c r="D26" s="398">
        <v>0</v>
      </c>
      <c r="E26" s="398">
        <v>548.29999999999995</v>
      </c>
      <c r="F26" s="398">
        <v>0</v>
      </c>
    </row>
    <row r="27" spans="1:7" ht="31.5" x14ac:dyDescent="0.25">
      <c r="A27" s="400" t="s">
        <v>2937</v>
      </c>
      <c r="B27" s="401">
        <v>21133</v>
      </c>
      <c r="C27" s="398">
        <v>46.6</v>
      </c>
      <c r="D27" s="398">
        <v>0</v>
      </c>
      <c r="E27" s="398">
        <v>2334</v>
      </c>
      <c r="F27" s="398">
        <v>0</v>
      </c>
    </row>
    <row r="28" spans="1:7" ht="31.5" x14ac:dyDescent="0.25">
      <c r="A28" s="400" t="s">
        <v>2937</v>
      </c>
      <c r="B28" s="401">
        <v>211330</v>
      </c>
      <c r="C28" s="398">
        <v>46.6</v>
      </c>
      <c r="D28" s="398">
        <v>0</v>
      </c>
      <c r="E28" s="398">
        <v>2334</v>
      </c>
      <c r="F28" s="398">
        <v>0</v>
      </c>
    </row>
    <row r="29" spans="1:7" ht="16.5" customHeight="1" x14ac:dyDescent="0.25">
      <c r="A29" s="396" t="s">
        <v>2938</v>
      </c>
      <c r="B29" s="397">
        <v>21135</v>
      </c>
      <c r="C29" s="398">
        <v>2</v>
      </c>
      <c r="D29" s="398">
        <v>0</v>
      </c>
      <c r="E29" s="398">
        <v>174.2</v>
      </c>
      <c r="F29" s="398">
        <v>0</v>
      </c>
    </row>
    <row r="30" spans="1:7" ht="16.5" customHeight="1" x14ac:dyDescent="0.25">
      <c r="A30" s="396" t="s">
        <v>2938</v>
      </c>
      <c r="B30" s="397">
        <v>211350</v>
      </c>
      <c r="C30" s="398">
        <v>2</v>
      </c>
      <c r="D30" s="398">
        <v>0</v>
      </c>
      <c r="E30" s="398">
        <v>174.2</v>
      </c>
      <c r="F30" s="398">
        <v>0</v>
      </c>
    </row>
    <row r="31" spans="1:7" ht="16.5" customHeight="1" x14ac:dyDescent="0.25">
      <c r="A31" s="396" t="s">
        <v>2939</v>
      </c>
      <c r="B31" s="397">
        <v>21139</v>
      </c>
      <c r="C31" s="398">
        <v>4668.5</v>
      </c>
      <c r="D31" s="398">
        <v>0</v>
      </c>
      <c r="E31" s="398">
        <v>0</v>
      </c>
      <c r="F31" s="398">
        <v>0</v>
      </c>
    </row>
    <row r="32" spans="1:7" ht="16.5" customHeight="1" x14ac:dyDescent="0.25">
      <c r="A32" s="396" t="s">
        <v>2939</v>
      </c>
      <c r="B32" s="397">
        <v>211390</v>
      </c>
      <c r="C32" s="398">
        <v>4668.5</v>
      </c>
      <c r="D32" s="398">
        <v>0</v>
      </c>
      <c r="E32" s="398">
        <v>0</v>
      </c>
      <c r="F32" s="398">
        <v>0</v>
      </c>
    </row>
    <row r="33" spans="1:7" ht="16.5" customHeight="1" x14ac:dyDescent="0.25">
      <c r="A33" s="400" t="s">
        <v>2940</v>
      </c>
      <c r="B33" s="401">
        <v>212</v>
      </c>
      <c r="C33" s="398">
        <v>1539.7</v>
      </c>
      <c r="D33" s="398">
        <v>0</v>
      </c>
      <c r="E33" s="398">
        <v>89753.1</v>
      </c>
      <c r="F33" s="398">
        <v>9.3000000000000007</v>
      </c>
      <c r="G33" s="395"/>
    </row>
    <row r="34" spans="1:7" ht="16.5" customHeight="1" x14ac:dyDescent="0.25">
      <c r="A34" s="396" t="s">
        <v>2941</v>
      </c>
      <c r="B34" s="397">
        <v>2121</v>
      </c>
      <c r="C34" s="398">
        <v>1019.4</v>
      </c>
      <c r="D34" s="398">
        <v>0</v>
      </c>
      <c r="E34" s="398">
        <v>84778.8</v>
      </c>
      <c r="F34" s="398">
        <v>8.5</v>
      </c>
    </row>
    <row r="35" spans="1:7" ht="16.5" customHeight="1" x14ac:dyDescent="0.25">
      <c r="A35" s="396" t="s">
        <v>2941</v>
      </c>
      <c r="B35" s="399">
        <v>21210</v>
      </c>
      <c r="C35" s="398">
        <v>1019.4</v>
      </c>
      <c r="D35" s="398">
        <v>0</v>
      </c>
      <c r="E35" s="398">
        <v>84778.8</v>
      </c>
      <c r="F35" s="398">
        <v>8.5</v>
      </c>
    </row>
    <row r="36" spans="1:7" ht="16.5" customHeight="1" x14ac:dyDescent="0.25">
      <c r="A36" s="396" t="s">
        <v>2941</v>
      </c>
      <c r="B36" s="397">
        <v>212100</v>
      </c>
      <c r="C36" s="398">
        <v>1019.4</v>
      </c>
      <c r="D36" s="398">
        <v>0</v>
      </c>
      <c r="E36" s="398">
        <v>84778.8</v>
      </c>
      <c r="F36" s="398">
        <v>8.5</v>
      </c>
    </row>
    <row r="37" spans="1:7" ht="16.5" customHeight="1" x14ac:dyDescent="0.25">
      <c r="A37" s="396" t="s">
        <v>2942</v>
      </c>
      <c r="B37" s="397">
        <v>2122</v>
      </c>
      <c r="C37" s="398">
        <v>520.29999999999995</v>
      </c>
      <c r="D37" s="398">
        <v>0</v>
      </c>
      <c r="E37" s="398">
        <v>4974.3</v>
      </c>
      <c r="F37" s="398">
        <v>0.8</v>
      </c>
    </row>
    <row r="38" spans="1:7" ht="31.5" x14ac:dyDescent="0.25">
      <c r="A38" s="400" t="s">
        <v>2943</v>
      </c>
      <c r="B38" s="401">
        <v>21221</v>
      </c>
      <c r="C38" s="398">
        <v>520.29999999999995</v>
      </c>
      <c r="D38" s="398">
        <v>0</v>
      </c>
      <c r="E38" s="398">
        <v>4974.3</v>
      </c>
      <c r="F38" s="398">
        <v>0.8</v>
      </c>
    </row>
    <row r="39" spans="1:7" ht="31.5" x14ac:dyDescent="0.25">
      <c r="A39" s="400" t="s">
        <v>2943</v>
      </c>
      <c r="B39" s="401">
        <v>212210</v>
      </c>
      <c r="C39" s="398">
        <v>520.29999999999995</v>
      </c>
      <c r="D39" s="398">
        <v>0</v>
      </c>
      <c r="E39" s="398">
        <v>4974.3</v>
      </c>
      <c r="F39" s="398">
        <v>0.8</v>
      </c>
    </row>
    <row r="40" spans="1:7" ht="17.25" customHeight="1" x14ac:dyDescent="0.25">
      <c r="A40" s="393" t="s">
        <v>2944</v>
      </c>
      <c r="B40" s="394">
        <v>22</v>
      </c>
      <c r="C40" s="392">
        <v>61986.2</v>
      </c>
      <c r="D40" s="392">
        <v>109</v>
      </c>
      <c r="E40" s="392">
        <v>26557.7</v>
      </c>
      <c r="F40" s="392">
        <v>209.5</v>
      </c>
      <c r="G40" s="402"/>
    </row>
    <row r="41" spans="1:7" ht="17.25" customHeight="1" x14ac:dyDescent="0.25">
      <c r="A41" s="396" t="s">
        <v>2252</v>
      </c>
      <c r="B41" s="397">
        <v>222</v>
      </c>
      <c r="C41" s="398">
        <v>61986.2</v>
      </c>
      <c r="D41" s="398">
        <v>109</v>
      </c>
      <c r="E41" s="398">
        <v>26557.7</v>
      </c>
      <c r="F41" s="398">
        <v>209.5</v>
      </c>
      <c r="G41" s="402"/>
    </row>
    <row r="42" spans="1:7" ht="17.25" customHeight="1" x14ac:dyDescent="0.25">
      <c r="A42" s="396" t="s">
        <v>2945</v>
      </c>
      <c r="B42" s="397">
        <v>2221</v>
      </c>
      <c r="C42" s="403">
        <v>20152.5</v>
      </c>
      <c r="D42" s="403">
        <v>3.9</v>
      </c>
      <c r="E42" s="403">
        <v>11555.7</v>
      </c>
      <c r="F42" s="403">
        <v>195.9</v>
      </c>
      <c r="G42" s="402"/>
    </row>
    <row r="43" spans="1:7" ht="17.25" customHeight="1" x14ac:dyDescent="0.25">
      <c r="A43" s="396" t="s">
        <v>2946</v>
      </c>
      <c r="B43" s="397">
        <v>22211</v>
      </c>
      <c r="C43" s="403">
        <v>7103.5</v>
      </c>
      <c r="D43" s="403">
        <v>0</v>
      </c>
      <c r="E43" s="403">
        <v>2121.4</v>
      </c>
      <c r="F43" s="403">
        <v>1.2</v>
      </c>
    </row>
    <row r="44" spans="1:7" ht="17.25" customHeight="1" x14ac:dyDescent="0.25">
      <c r="A44" s="396" t="s">
        <v>2946</v>
      </c>
      <c r="B44" s="397">
        <v>222110</v>
      </c>
      <c r="C44" s="403">
        <v>7103.5</v>
      </c>
      <c r="D44" s="403">
        <v>0</v>
      </c>
      <c r="E44" s="403">
        <v>2121.4</v>
      </c>
      <c r="F44" s="403">
        <v>1.2</v>
      </c>
    </row>
    <row r="45" spans="1:7" ht="17.25" customHeight="1" x14ac:dyDescent="0.25">
      <c r="A45" s="396" t="s">
        <v>2260</v>
      </c>
      <c r="B45" s="397">
        <v>22212</v>
      </c>
      <c r="C45" s="403">
        <v>5680.7</v>
      </c>
      <c r="D45" s="403">
        <v>3.9</v>
      </c>
      <c r="E45" s="403">
        <v>2020.2</v>
      </c>
      <c r="F45" s="403">
        <v>0</v>
      </c>
    </row>
    <row r="46" spans="1:7" ht="17.25" customHeight="1" x14ac:dyDescent="0.25">
      <c r="A46" s="396" t="s">
        <v>2260</v>
      </c>
      <c r="B46" s="397">
        <v>222120</v>
      </c>
      <c r="C46" s="403">
        <v>5680.7</v>
      </c>
      <c r="D46" s="403">
        <v>3.9</v>
      </c>
      <c r="E46" s="403">
        <v>2020.2</v>
      </c>
      <c r="F46" s="403">
        <v>0</v>
      </c>
    </row>
    <row r="47" spans="1:7" ht="17.25" customHeight="1" x14ac:dyDescent="0.25">
      <c r="A47" s="396" t="s">
        <v>2947</v>
      </c>
      <c r="B47" s="397">
        <v>22213</v>
      </c>
      <c r="C47" s="398">
        <v>4013.7</v>
      </c>
      <c r="D47" s="398">
        <v>0</v>
      </c>
      <c r="E47" s="398">
        <v>6182.8</v>
      </c>
      <c r="F47" s="398">
        <v>186</v>
      </c>
    </row>
    <row r="48" spans="1:7" ht="17.25" customHeight="1" x14ac:dyDescent="0.25">
      <c r="A48" s="396" t="s">
        <v>2947</v>
      </c>
      <c r="B48" s="397">
        <v>222130</v>
      </c>
      <c r="C48" s="398">
        <v>4013.7</v>
      </c>
      <c r="D48" s="398">
        <v>0</v>
      </c>
      <c r="E48" s="398">
        <v>6182.8</v>
      </c>
      <c r="F48" s="398">
        <v>186</v>
      </c>
    </row>
    <row r="49" spans="1:12" ht="17.25" customHeight="1" x14ac:dyDescent="0.25">
      <c r="A49" s="396" t="s">
        <v>2948</v>
      </c>
      <c r="B49" s="399">
        <v>22214</v>
      </c>
      <c r="C49" s="398">
        <v>3092.7</v>
      </c>
      <c r="D49" s="398">
        <v>0</v>
      </c>
      <c r="E49" s="398">
        <v>985</v>
      </c>
      <c r="F49" s="398">
        <v>8</v>
      </c>
    </row>
    <row r="50" spans="1:12" ht="17.25" customHeight="1" x14ac:dyDescent="0.25">
      <c r="A50" s="396" t="s">
        <v>2948</v>
      </c>
      <c r="B50" s="397">
        <v>222140</v>
      </c>
      <c r="C50" s="398">
        <v>3092.7</v>
      </c>
      <c r="D50" s="398">
        <v>0</v>
      </c>
      <c r="E50" s="398">
        <v>985</v>
      </c>
      <c r="F50" s="398">
        <v>8</v>
      </c>
    </row>
    <row r="51" spans="1:12" ht="17.25" customHeight="1" x14ac:dyDescent="0.25">
      <c r="A51" s="396" t="s">
        <v>2270</v>
      </c>
      <c r="B51" s="399">
        <v>22219</v>
      </c>
      <c r="C51" s="398">
        <v>261.89999999999998</v>
      </c>
      <c r="D51" s="398">
        <v>0</v>
      </c>
      <c r="E51" s="398">
        <v>246.3</v>
      </c>
      <c r="F51" s="398">
        <v>0.6</v>
      </c>
    </row>
    <row r="52" spans="1:12" ht="17.25" customHeight="1" x14ac:dyDescent="0.25">
      <c r="A52" s="396" t="s">
        <v>2270</v>
      </c>
      <c r="B52" s="397">
        <v>222190</v>
      </c>
      <c r="C52" s="398">
        <v>261.89999999999998</v>
      </c>
      <c r="D52" s="398">
        <v>0</v>
      </c>
      <c r="E52" s="398">
        <v>246.3</v>
      </c>
      <c r="F52" s="398">
        <v>0.6</v>
      </c>
    </row>
    <row r="53" spans="1:12" ht="17.25" customHeight="1" x14ac:dyDescent="0.25">
      <c r="A53" s="396" t="s">
        <v>2949</v>
      </c>
      <c r="B53" s="397">
        <v>2222</v>
      </c>
      <c r="C53" s="403">
        <v>3934.4</v>
      </c>
      <c r="D53" s="403">
        <v>0.8</v>
      </c>
      <c r="E53" s="403">
        <v>1811</v>
      </c>
      <c r="F53" s="403">
        <v>3.6</v>
      </c>
      <c r="G53" s="402"/>
    </row>
    <row r="54" spans="1:12" ht="17.25" customHeight="1" x14ac:dyDescent="0.25">
      <c r="A54" s="396" t="s">
        <v>2950</v>
      </c>
      <c r="B54" s="397">
        <v>22221</v>
      </c>
      <c r="C54" s="403">
        <v>2889.2</v>
      </c>
      <c r="D54" s="403">
        <v>0</v>
      </c>
      <c r="E54" s="403">
        <v>935.8</v>
      </c>
      <c r="F54" s="403">
        <v>0.3</v>
      </c>
    </row>
    <row r="55" spans="1:12" ht="17.25" customHeight="1" x14ac:dyDescent="0.25">
      <c r="A55" s="396" t="s">
        <v>2950</v>
      </c>
      <c r="B55" s="397">
        <v>222210</v>
      </c>
      <c r="C55" s="403">
        <v>2889.2</v>
      </c>
      <c r="D55" s="403">
        <v>0</v>
      </c>
      <c r="E55" s="403">
        <v>935.8</v>
      </c>
      <c r="F55" s="403">
        <v>0.3</v>
      </c>
    </row>
    <row r="56" spans="1:12" ht="17.25" customHeight="1" x14ac:dyDescent="0.25">
      <c r="A56" s="396" t="s">
        <v>2951</v>
      </c>
      <c r="B56" s="397">
        <v>22222</v>
      </c>
      <c r="C56" s="398">
        <v>1045.2</v>
      </c>
      <c r="D56" s="398">
        <v>0.8</v>
      </c>
      <c r="E56" s="398">
        <v>875.2</v>
      </c>
      <c r="F56" s="398">
        <v>3.3</v>
      </c>
    </row>
    <row r="57" spans="1:12" ht="17.25" customHeight="1" x14ac:dyDescent="0.25">
      <c r="A57" s="396" t="s">
        <v>2951</v>
      </c>
      <c r="B57" s="397">
        <v>222220</v>
      </c>
      <c r="C57" s="398">
        <v>1045.2</v>
      </c>
      <c r="D57" s="398">
        <v>0.8</v>
      </c>
      <c r="E57" s="398">
        <v>875.2</v>
      </c>
      <c r="F57" s="398">
        <v>3.3</v>
      </c>
    </row>
    <row r="58" spans="1:12" ht="17.25" customHeight="1" x14ac:dyDescent="0.25">
      <c r="A58" s="396" t="s">
        <v>2952</v>
      </c>
      <c r="B58" s="397">
        <v>2223</v>
      </c>
      <c r="C58" s="398">
        <v>1981.7</v>
      </c>
      <c r="D58" s="398">
        <v>0</v>
      </c>
      <c r="E58" s="398">
        <v>3950.6</v>
      </c>
      <c r="F58" s="398">
        <v>0</v>
      </c>
    </row>
    <row r="59" spans="1:12" ht="17.25" customHeight="1" x14ac:dyDescent="0.25">
      <c r="A59" s="396" t="s">
        <v>2952</v>
      </c>
      <c r="B59" s="397">
        <v>22230</v>
      </c>
      <c r="C59" s="398">
        <v>1981.7</v>
      </c>
      <c r="D59" s="398">
        <v>0</v>
      </c>
      <c r="E59" s="398">
        <v>3950.6</v>
      </c>
      <c r="F59" s="398">
        <v>0</v>
      </c>
    </row>
    <row r="60" spans="1:12" ht="17.25" customHeight="1" x14ac:dyDescent="0.25">
      <c r="A60" s="396" t="s">
        <v>2952</v>
      </c>
      <c r="B60" s="397">
        <v>222300</v>
      </c>
      <c r="C60" s="398">
        <v>1981.7</v>
      </c>
      <c r="D60" s="398">
        <v>0</v>
      </c>
      <c r="E60" s="398">
        <v>3950.6</v>
      </c>
      <c r="F60" s="398">
        <v>0</v>
      </c>
    </row>
    <row r="61" spans="1:12" ht="17.25" customHeight="1" x14ac:dyDescent="0.25">
      <c r="A61" s="396" t="s">
        <v>2287</v>
      </c>
      <c r="B61" s="397">
        <v>2224</v>
      </c>
      <c r="C61" s="398">
        <v>192.8</v>
      </c>
      <c r="D61" s="398">
        <v>1</v>
      </c>
      <c r="E61" s="398">
        <v>119.7</v>
      </c>
      <c r="F61" s="398">
        <v>0</v>
      </c>
    </row>
    <row r="62" spans="1:12" ht="17.25" customHeight="1" x14ac:dyDescent="0.25">
      <c r="A62" s="396" t="s">
        <v>2287</v>
      </c>
      <c r="B62" s="397">
        <v>22240</v>
      </c>
      <c r="C62" s="398">
        <v>192.8</v>
      </c>
      <c r="D62" s="398">
        <v>1</v>
      </c>
      <c r="E62" s="398">
        <v>119.7</v>
      </c>
      <c r="F62" s="398">
        <v>0</v>
      </c>
    </row>
    <row r="63" spans="1:12" ht="17.25" customHeight="1" x14ac:dyDescent="0.25">
      <c r="A63" s="396" t="s">
        <v>2287</v>
      </c>
      <c r="B63" s="397">
        <v>222400</v>
      </c>
      <c r="C63" s="398">
        <v>192.8</v>
      </c>
      <c r="D63" s="398">
        <v>1</v>
      </c>
      <c r="E63" s="398">
        <v>119.7</v>
      </c>
      <c r="F63" s="398">
        <v>0</v>
      </c>
      <c r="I63" s="404"/>
      <c r="J63" s="404"/>
      <c r="K63" s="404"/>
      <c r="L63" s="404"/>
    </row>
    <row r="64" spans="1:12" ht="17.25" customHeight="1" x14ac:dyDescent="0.25">
      <c r="A64" s="396" t="s">
        <v>2953</v>
      </c>
      <c r="B64" s="397">
        <v>2225</v>
      </c>
      <c r="C64" s="398">
        <v>749.1</v>
      </c>
      <c r="D64" s="398">
        <v>22.2</v>
      </c>
      <c r="E64" s="398">
        <v>1600.3</v>
      </c>
      <c r="F64" s="398">
        <v>0</v>
      </c>
    </row>
    <row r="65" spans="1:7" ht="17.25" customHeight="1" x14ac:dyDescent="0.25">
      <c r="A65" s="396" t="s">
        <v>2953</v>
      </c>
      <c r="B65" s="397">
        <v>22250</v>
      </c>
      <c r="C65" s="398">
        <v>749.1</v>
      </c>
      <c r="D65" s="398">
        <v>22.2</v>
      </c>
      <c r="E65" s="398">
        <v>1600.3</v>
      </c>
      <c r="F65" s="398">
        <v>0</v>
      </c>
    </row>
    <row r="66" spans="1:7" ht="17.25" customHeight="1" x14ac:dyDescent="0.25">
      <c r="A66" s="396" t="s">
        <v>2953</v>
      </c>
      <c r="B66" s="397">
        <v>222500</v>
      </c>
      <c r="C66" s="398">
        <v>749.1</v>
      </c>
      <c r="D66" s="398">
        <v>22.2</v>
      </c>
      <c r="E66" s="398">
        <v>1600.3</v>
      </c>
      <c r="F66" s="398">
        <v>0</v>
      </c>
    </row>
    <row r="67" spans="1:7" ht="17.25" customHeight="1" x14ac:dyDescent="0.25">
      <c r="A67" s="396" t="s">
        <v>2954</v>
      </c>
      <c r="B67" s="397">
        <v>2226</v>
      </c>
      <c r="C67" s="398">
        <v>338.3</v>
      </c>
      <c r="D67" s="398">
        <v>0</v>
      </c>
      <c r="E67" s="398">
        <v>368.7</v>
      </c>
      <c r="F67" s="398">
        <v>0</v>
      </c>
    </row>
    <row r="68" spans="1:7" ht="17.25" customHeight="1" x14ac:dyDescent="0.25">
      <c r="A68" s="396" t="s">
        <v>2954</v>
      </c>
      <c r="B68" s="397">
        <v>22260</v>
      </c>
      <c r="C68" s="398">
        <v>338.3</v>
      </c>
      <c r="D68" s="398">
        <v>0</v>
      </c>
      <c r="E68" s="398">
        <v>368.7</v>
      </c>
      <c r="F68" s="398">
        <v>0</v>
      </c>
    </row>
    <row r="69" spans="1:7" ht="17.25" customHeight="1" x14ac:dyDescent="0.25">
      <c r="A69" s="396" t="s">
        <v>2954</v>
      </c>
      <c r="B69" s="397">
        <v>222600</v>
      </c>
      <c r="C69" s="398">
        <v>338.3</v>
      </c>
      <c r="D69" s="398">
        <v>0</v>
      </c>
      <c r="E69" s="398">
        <v>368.7</v>
      </c>
      <c r="F69" s="398">
        <v>0</v>
      </c>
    </row>
    <row r="70" spans="1:7" ht="17.25" customHeight="1" x14ac:dyDescent="0.25">
      <c r="A70" s="396" t="s">
        <v>2955</v>
      </c>
      <c r="B70" s="397">
        <v>2227</v>
      </c>
      <c r="C70" s="403">
        <v>1536.4</v>
      </c>
      <c r="D70" s="403">
        <v>30.3</v>
      </c>
      <c r="E70" s="403">
        <v>1286.9000000000001</v>
      </c>
      <c r="F70" s="403">
        <v>0</v>
      </c>
      <c r="G70" s="395"/>
    </row>
    <row r="71" spans="1:7" ht="17.25" customHeight="1" x14ac:dyDescent="0.25">
      <c r="A71" s="396" t="s">
        <v>2956</v>
      </c>
      <c r="B71" s="397">
        <v>22271</v>
      </c>
      <c r="C71" s="398">
        <v>40</v>
      </c>
      <c r="D71" s="398">
        <v>0</v>
      </c>
      <c r="E71" s="398">
        <v>965.5</v>
      </c>
      <c r="F71" s="398">
        <v>0</v>
      </c>
    </row>
    <row r="72" spans="1:7" ht="17.25" customHeight="1" x14ac:dyDescent="0.25">
      <c r="A72" s="396" t="s">
        <v>2956</v>
      </c>
      <c r="B72" s="397">
        <v>222710</v>
      </c>
      <c r="C72" s="398">
        <v>40</v>
      </c>
      <c r="D72" s="398">
        <v>0</v>
      </c>
      <c r="E72" s="398">
        <v>965.5</v>
      </c>
      <c r="F72" s="398">
        <v>0</v>
      </c>
    </row>
    <row r="73" spans="1:7" ht="17.25" customHeight="1" x14ac:dyDescent="0.25">
      <c r="A73" s="396" t="s">
        <v>2957</v>
      </c>
      <c r="B73" s="397">
        <v>22272</v>
      </c>
      <c r="C73" s="398">
        <v>1496.4</v>
      </c>
      <c r="D73" s="398">
        <v>30.3</v>
      </c>
      <c r="E73" s="398">
        <v>294</v>
      </c>
      <c r="F73" s="398">
        <v>0</v>
      </c>
    </row>
    <row r="74" spans="1:7" ht="17.25" customHeight="1" x14ac:dyDescent="0.25">
      <c r="A74" s="396" t="s">
        <v>2957</v>
      </c>
      <c r="B74" s="397">
        <v>222720</v>
      </c>
      <c r="C74" s="398">
        <v>1496.4</v>
      </c>
      <c r="D74" s="398">
        <v>30.3</v>
      </c>
      <c r="E74" s="398">
        <v>294</v>
      </c>
      <c r="F74" s="398">
        <v>0</v>
      </c>
    </row>
    <row r="75" spans="1:7" ht="30.75" customHeight="1" x14ac:dyDescent="0.25">
      <c r="A75" s="400" t="s">
        <v>2958</v>
      </c>
      <c r="B75" s="397">
        <v>22273</v>
      </c>
      <c r="C75" s="398">
        <v>0</v>
      </c>
      <c r="D75" s="398">
        <v>0</v>
      </c>
      <c r="E75" s="398">
        <v>27.4</v>
      </c>
      <c r="F75" s="398">
        <v>0</v>
      </c>
    </row>
    <row r="76" spans="1:7" ht="30" customHeight="1" x14ac:dyDescent="0.25">
      <c r="A76" s="400" t="s">
        <v>2958</v>
      </c>
      <c r="B76" s="397">
        <v>222730</v>
      </c>
      <c r="C76" s="398">
        <v>0</v>
      </c>
      <c r="D76" s="398">
        <v>0</v>
      </c>
      <c r="E76" s="398">
        <v>27.4</v>
      </c>
      <c r="F76" s="398">
        <v>0</v>
      </c>
    </row>
    <row r="77" spans="1:7" ht="17.25" customHeight="1" x14ac:dyDescent="0.25">
      <c r="A77" s="396" t="s">
        <v>2314</v>
      </c>
      <c r="B77" s="397">
        <v>2228</v>
      </c>
      <c r="C77" s="398">
        <v>338.4</v>
      </c>
      <c r="D77" s="398">
        <v>0</v>
      </c>
      <c r="E77" s="398">
        <v>398.6</v>
      </c>
      <c r="F77" s="398">
        <v>0</v>
      </c>
    </row>
    <row r="78" spans="1:7" ht="17.25" customHeight="1" x14ac:dyDescent="0.25">
      <c r="A78" s="396" t="s">
        <v>2314</v>
      </c>
      <c r="B78" s="397">
        <v>22281</v>
      </c>
      <c r="C78" s="398">
        <v>338.4</v>
      </c>
      <c r="D78" s="398">
        <v>0</v>
      </c>
      <c r="E78" s="398">
        <v>397.1</v>
      </c>
      <c r="F78" s="398">
        <v>0</v>
      </c>
    </row>
    <row r="79" spans="1:7" ht="17.25" customHeight="1" x14ac:dyDescent="0.25">
      <c r="A79" s="396" t="s">
        <v>2314</v>
      </c>
      <c r="B79" s="397">
        <v>222810</v>
      </c>
      <c r="C79" s="398">
        <v>338.4</v>
      </c>
      <c r="D79" s="398">
        <v>0</v>
      </c>
      <c r="E79" s="398">
        <v>397.1</v>
      </c>
      <c r="F79" s="398">
        <v>0</v>
      </c>
    </row>
    <row r="80" spans="1:7" ht="17.25" customHeight="1" x14ac:dyDescent="0.25">
      <c r="A80" s="396" t="s">
        <v>2959</v>
      </c>
      <c r="B80" s="397">
        <v>22282</v>
      </c>
      <c r="C80" s="398">
        <v>0</v>
      </c>
      <c r="D80" s="398">
        <v>0</v>
      </c>
      <c r="E80" s="398">
        <v>1.5</v>
      </c>
      <c r="F80" s="398">
        <v>0</v>
      </c>
    </row>
    <row r="81" spans="1:7" ht="17.25" customHeight="1" x14ac:dyDescent="0.25">
      <c r="A81" s="396" t="s">
        <v>2959</v>
      </c>
      <c r="B81" s="397">
        <v>222820</v>
      </c>
      <c r="C81" s="398">
        <v>0</v>
      </c>
      <c r="D81" s="398">
        <v>0</v>
      </c>
      <c r="E81" s="398">
        <v>1.5</v>
      </c>
      <c r="F81" s="398">
        <v>0</v>
      </c>
    </row>
    <row r="82" spans="1:7" ht="17.25" customHeight="1" x14ac:dyDescent="0.25">
      <c r="A82" s="396" t="s">
        <v>2321</v>
      </c>
      <c r="B82" s="397">
        <v>2229</v>
      </c>
      <c r="C82" s="398">
        <v>32762.6</v>
      </c>
      <c r="D82" s="398">
        <v>50.8</v>
      </c>
      <c r="E82" s="398">
        <v>5466.2</v>
      </c>
      <c r="F82" s="398">
        <v>10</v>
      </c>
      <c r="G82" s="395"/>
    </row>
    <row r="83" spans="1:7" ht="17.25" customHeight="1" x14ac:dyDescent="0.25">
      <c r="A83" s="396" t="s">
        <v>2324</v>
      </c>
      <c r="B83" s="397">
        <v>22291</v>
      </c>
      <c r="C83" s="398">
        <v>125.2</v>
      </c>
      <c r="D83" s="398">
        <v>9.3000000000000007</v>
      </c>
      <c r="E83" s="398">
        <v>82.3</v>
      </c>
      <c r="F83" s="398">
        <v>0</v>
      </c>
    </row>
    <row r="84" spans="1:7" ht="17.25" customHeight="1" x14ac:dyDescent="0.25">
      <c r="A84" s="396" t="s">
        <v>2324</v>
      </c>
      <c r="B84" s="397">
        <v>222910</v>
      </c>
      <c r="C84" s="398">
        <v>125.2</v>
      </c>
      <c r="D84" s="398">
        <v>9.3000000000000007</v>
      </c>
      <c r="E84" s="398">
        <v>82.3</v>
      </c>
      <c r="F84" s="398">
        <v>0</v>
      </c>
    </row>
    <row r="85" spans="1:7" ht="17.25" customHeight="1" x14ac:dyDescent="0.25">
      <c r="A85" s="396" t="s">
        <v>2328</v>
      </c>
      <c r="B85" s="397">
        <v>22292</v>
      </c>
      <c r="C85" s="398">
        <v>171.8</v>
      </c>
      <c r="D85" s="398">
        <v>0</v>
      </c>
      <c r="E85" s="398">
        <v>299.60000000000002</v>
      </c>
      <c r="F85" s="398">
        <v>0</v>
      </c>
    </row>
    <row r="86" spans="1:7" ht="17.25" customHeight="1" x14ac:dyDescent="0.25">
      <c r="A86" s="396" t="s">
        <v>2328</v>
      </c>
      <c r="B86" s="397">
        <v>222920</v>
      </c>
      <c r="C86" s="398">
        <v>171.8</v>
      </c>
      <c r="D86" s="398">
        <v>0</v>
      </c>
      <c r="E86" s="398">
        <v>299.60000000000002</v>
      </c>
      <c r="F86" s="398">
        <v>0</v>
      </c>
    </row>
    <row r="87" spans="1:7" ht="17.25" customHeight="1" x14ac:dyDescent="0.25">
      <c r="A87" s="396" t="s">
        <v>2960</v>
      </c>
      <c r="B87" s="397">
        <v>22293</v>
      </c>
      <c r="C87" s="398">
        <v>0</v>
      </c>
      <c r="D87" s="398">
        <v>0</v>
      </c>
      <c r="E87" s="398">
        <v>95.1</v>
      </c>
      <c r="F87" s="398">
        <v>0</v>
      </c>
    </row>
    <row r="88" spans="1:7" ht="17.25" customHeight="1" x14ac:dyDescent="0.25">
      <c r="A88" s="396" t="s">
        <v>2960</v>
      </c>
      <c r="B88" s="397">
        <v>222930</v>
      </c>
      <c r="C88" s="398">
        <v>0</v>
      </c>
      <c r="D88" s="398">
        <v>0</v>
      </c>
      <c r="E88" s="398">
        <v>95.1</v>
      </c>
      <c r="F88" s="398">
        <v>0</v>
      </c>
    </row>
    <row r="89" spans="1:7" ht="17.25" customHeight="1" x14ac:dyDescent="0.25">
      <c r="A89" s="396" t="s">
        <v>2961</v>
      </c>
      <c r="B89" s="397">
        <v>22294</v>
      </c>
      <c r="C89" s="398">
        <v>55.8</v>
      </c>
      <c r="D89" s="398">
        <v>0</v>
      </c>
      <c r="E89" s="398">
        <v>197.1</v>
      </c>
      <c r="F89" s="398">
        <v>0</v>
      </c>
    </row>
    <row r="90" spans="1:7" ht="17.25" customHeight="1" x14ac:dyDescent="0.25">
      <c r="A90" s="396" t="s">
        <v>2961</v>
      </c>
      <c r="B90" s="397">
        <v>222940</v>
      </c>
      <c r="C90" s="398">
        <v>55.8</v>
      </c>
      <c r="D90" s="398">
        <v>0</v>
      </c>
      <c r="E90" s="398">
        <v>197.1</v>
      </c>
      <c r="F90" s="398">
        <v>0</v>
      </c>
    </row>
    <row r="91" spans="1:7" ht="17.25" customHeight="1" x14ac:dyDescent="0.25">
      <c r="A91" s="396" t="s">
        <v>2338</v>
      </c>
      <c r="B91" s="397">
        <v>22295</v>
      </c>
      <c r="C91" s="398">
        <v>0</v>
      </c>
      <c r="D91" s="398">
        <v>0</v>
      </c>
      <c r="E91" s="398">
        <v>466.2</v>
      </c>
      <c r="F91" s="398">
        <v>0</v>
      </c>
    </row>
    <row r="92" spans="1:7" ht="33" customHeight="1" x14ac:dyDescent="0.25">
      <c r="A92" s="400" t="s">
        <v>2962</v>
      </c>
      <c r="B92" s="401">
        <v>222950</v>
      </c>
      <c r="C92" s="398">
        <v>0</v>
      </c>
      <c r="D92" s="398">
        <v>0</v>
      </c>
      <c r="E92" s="398">
        <v>466.2</v>
      </c>
      <c r="F92" s="398">
        <v>0</v>
      </c>
    </row>
    <row r="93" spans="1:7" ht="17.25" customHeight="1" x14ac:dyDescent="0.25">
      <c r="A93" s="396" t="s">
        <v>2342</v>
      </c>
      <c r="B93" s="397">
        <v>22296</v>
      </c>
      <c r="C93" s="398">
        <v>0.5</v>
      </c>
      <c r="D93" s="398">
        <v>0</v>
      </c>
      <c r="E93" s="398">
        <v>0</v>
      </c>
      <c r="F93" s="398">
        <v>0</v>
      </c>
    </row>
    <row r="94" spans="1:7" ht="17.25" customHeight="1" x14ac:dyDescent="0.25">
      <c r="A94" s="396" t="s">
        <v>2342</v>
      </c>
      <c r="B94" s="397">
        <v>222960</v>
      </c>
      <c r="C94" s="398">
        <v>0.5</v>
      </c>
      <c r="D94" s="398">
        <v>0</v>
      </c>
      <c r="E94" s="398">
        <v>0</v>
      </c>
      <c r="F94" s="398">
        <v>0</v>
      </c>
    </row>
    <row r="95" spans="1:7" ht="17.25" customHeight="1" x14ac:dyDescent="0.25">
      <c r="A95" s="396" t="s">
        <v>2346</v>
      </c>
      <c r="B95" s="397">
        <v>22297</v>
      </c>
      <c r="C95" s="398">
        <v>2.1</v>
      </c>
      <c r="D95" s="398">
        <v>0</v>
      </c>
      <c r="E95" s="398">
        <v>16.899999999999999</v>
      </c>
      <c r="F95" s="398">
        <v>0</v>
      </c>
    </row>
    <row r="96" spans="1:7" ht="17.25" customHeight="1" x14ac:dyDescent="0.25">
      <c r="A96" s="396" t="s">
        <v>2346</v>
      </c>
      <c r="B96" s="397">
        <v>222970</v>
      </c>
      <c r="C96" s="398">
        <v>2.1</v>
      </c>
      <c r="D96" s="398">
        <v>0</v>
      </c>
      <c r="E96" s="398">
        <v>16.899999999999999</v>
      </c>
      <c r="F96" s="398">
        <v>0</v>
      </c>
    </row>
    <row r="97" spans="1:7" ht="17.25" customHeight="1" x14ac:dyDescent="0.25">
      <c r="A97" s="396" t="s">
        <v>2963</v>
      </c>
      <c r="B97" s="397">
        <v>22298</v>
      </c>
      <c r="C97" s="398">
        <v>326.60000000000002</v>
      </c>
      <c r="D97" s="398">
        <v>2</v>
      </c>
      <c r="E97" s="398">
        <v>823.5</v>
      </c>
      <c r="F97" s="398">
        <v>0</v>
      </c>
    </row>
    <row r="98" spans="1:7" ht="17.25" customHeight="1" x14ac:dyDescent="0.25">
      <c r="A98" s="396" t="s">
        <v>2963</v>
      </c>
      <c r="B98" s="397">
        <v>222980</v>
      </c>
      <c r="C98" s="398">
        <v>326.60000000000002</v>
      </c>
      <c r="D98" s="398">
        <v>2</v>
      </c>
      <c r="E98" s="398">
        <v>823.5</v>
      </c>
      <c r="F98" s="398">
        <v>0</v>
      </c>
    </row>
    <row r="99" spans="1:7" ht="17.25" customHeight="1" x14ac:dyDescent="0.25">
      <c r="A99" s="396" t="s">
        <v>2353</v>
      </c>
      <c r="B99" s="397">
        <v>22299</v>
      </c>
      <c r="C99" s="398">
        <v>32080.6</v>
      </c>
      <c r="D99" s="398">
        <v>39.5</v>
      </c>
      <c r="E99" s="398">
        <v>3485.5</v>
      </c>
      <c r="F99" s="398">
        <v>10</v>
      </c>
    </row>
    <row r="100" spans="1:7" ht="17.25" customHeight="1" x14ac:dyDescent="0.25">
      <c r="A100" s="396" t="s">
        <v>2353</v>
      </c>
      <c r="B100" s="397">
        <v>222990</v>
      </c>
      <c r="C100" s="398">
        <v>32080.6</v>
      </c>
      <c r="D100" s="398">
        <v>39.5</v>
      </c>
      <c r="E100" s="398">
        <v>3485.5</v>
      </c>
      <c r="F100" s="398">
        <v>10</v>
      </c>
    </row>
    <row r="101" spans="1:7" ht="17.25" customHeight="1" x14ac:dyDescent="0.25">
      <c r="A101" s="393" t="s">
        <v>2383</v>
      </c>
      <c r="B101" s="394">
        <v>25</v>
      </c>
      <c r="C101" s="392">
        <v>69605.5</v>
      </c>
      <c r="D101" s="392">
        <v>0</v>
      </c>
      <c r="E101" s="392">
        <v>1352</v>
      </c>
      <c r="F101" s="392">
        <v>0</v>
      </c>
      <c r="G101" s="395"/>
    </row>
    <row r="102" spans="1:7" ht="17.25" customHeight="1" x14ac:dyDescent="0.25">
      <c r="A102" s="400" t="s">
        <v>2964</v>
      </c>
      <c r="B102" s="401">
        <v>251</v>
      </c>
      <c r="C102" s="398">
        <v>2396.1999999999998</v>
      </c>
      <c r="D102" s="398">
        <v>0</v>
      </c>
      <c r="E102" s="398">
        <v>0.4</v>
      </c>
      <c r="F102" s="398">
        <v>0</v>
      </c>
    </row>
    <row r="103" spans="1:7" ht="31.5" x14ac:dyDescent="0.25">
      <c r="A103" s="400" t="s">
        <v>2965</v>
      </c>
      <c r="B103" s="401">
        <v>2511</v>
      </c>
      <c r="C103" s="398">
        <v>2396.1999999999998</v>
      </c>
      <c r="D103" s="398">
        <v>0</v>
      </c>
      <c r="E103" s="398">
        <v>0.4</v>
      </c>
      <c r="F103" s="398">
        <v>0</v>
      </c>
    </row>
    <row r="104" spans="1:7" ht="31.5" x14ac:dyDescent="0.25">
      <c r="A104" s="400" t="s">
        <v>2965</v>
      </c>
      <c r="B104" s="401">
        <v>25110</v>
      </c>
      <c r="C104" s="398">
        <v>2396.1999999999998</v>
      </c>
      <c r="D104" s="398">
        <v>0</v>
      </c>
      <c r="E104" s="398">
        <v>0.4</v>
      </c>
      <c r="F104" s="398">
        <v>0</v>
      </c>
    </row>
    <row r="105" spans="1:7" ht="31.5" x14ac:dyDescent="0.25">
      <c r="A105" s="400" t="s">
        <v>2965</v>
      </c>
      <c r="B105" s="401">
        <v>251100</v>
      </c>
      <c r="C105" s="398">
        <v>2396.1999999999998</v>
      </c>
      <c r="D105" s="398">
        <v>0</v>
      </c>
      <c r="E105" s="398">
        <v>0.4</v>
      </c>
      <c r="F105" s="398">
        <v>0</v>
      </c>
    </row>
    <row r="106" spans="1:7" ht="17.25" customHeight="1" x14ac:dyDescent="0.25">
      <c r="A106" s="405" t="s">
        <v>2966</v>
      </c>
      <c r="B106" s="401">
        <v>252</v>
      </c>
      <c r="C106" s="398">
        <v>17705.5</v>
      </c>
      <c r="D106" s="398">
        <v>0</v>
      </c>
      <c r="E106" s="398">
        <v>590.79999999999995</v>
      </c>
      <c r="F106" s="398">
        <v>0</v>
      </c>
    </row>
    <row r="107" spans="1:7" ht="17.25" customHeight="1" x14ac:dyDescent="0.25">
      <c r="A107" s="405" t="s">
        <v>2967</v>
      </c>
      <c r="B107" s="397">
        <v>2521</v>
      </c>
      <c r="C107" s="398">
        <v>17503.400000000001</v>
      </c>
      <c r="D107" s="398">
        <v>0</v>
      </c>
      <c r="E107" s="398">
        <v>491.4</v>
      </c>
      <c r="F107" s="398">
        <v>0</v>
      </c>
    </row>
    <row r="108" spans="1:7" ht="17.25" customHeight="1" x14ac:dyDescent="0.25">
      <c r="A108" s="396" t="s">
        <v>2967</v>
      </c>
      <c r="B108" s="397">
        <v>25210</v>
      </c>
      <c r="C108" s="398">
        <v>17503.400000000001</v>
      </c>
      <c r="D108" s="398">
        <v>0</v>
      </c>
      <c r="E108" s="398">
        <v>491.4</v>
      </c>
      <c r="F108" s="398">
        <v>0</v>
      </c>
    </row>
    <row r="109" spans="1:7" ht="17.25" customHeight="1" x14ac:dyDescent="0.25">
      <c r="A109" s="396" t="s">
        <v>2967</v>
      </c>
      <c r="B109" s="397">
        <v>252100</v>
      </c>
      <c r="C109" s="398">
        <v>17503.400000000001</v>
      </c>
      <c r="D109" s="398">
        <v>0</v>
      </c>
      <c r="E109" s="398">
        <v>491.4</v>
      </c>
      <c r="F109" s="398">
        <v>0</v>
      </c>
    </row>
    <row r="110" spans="1:7" ht="17.25" customHeight="1" x14ac:dyDescent="0.25">
      <c r="A110" s="396" t="s">
        <v>2968</v>
      </c>
      <c r="B110" s="397">
        <v>2522</v>
      </c>
      <c r="C110" s="398">
        <v>202.1</v>
      </c>
      <c r="D110" s="398">
        <v>0</v>
      </c>
      <c r="E110" s="398">
        <v>99.4</v>
      </c>
      <c r="F110" s="398">
        <v>0</v>
      </c>
    </row>
    <row r="111" spans="1:7" ht="17.25" customHeight="1" x14ac:dyDescent="0.25">
      <c r="A111" s="396" t="s">
        <v>2968</v>
      </c>
      <c r="B111" s="397">
        <v>252200</v>
      </c>
      <c r="C111" s="398">
        <v>202.1</v>
      </c>
      <c r="D111" s="398">
        <v>0</v>
      </c>
      <c r="E111" s="398">
        <v>99.4</v>
      </c>
      <c r="F111" s="398">
        <v>0</v>
      </c>
    </row>
    <row r="112" spans="1:7" ht="17.25" customHeight="1" x14ac:dyDescent="0.25">
      <c r="A112" s="396" t="s">
        <v>2969</v>
      </c>
      <c r="B112" s="401">
        <v>253</v>
      </c>
      <c r="C112" s="398">
        <v>39503.800000000003</v>
      </c>
      <c r="D112" s="398">
        <v>0</v>
      </c>
      <c r="E112" s="398">
        <v>760.8</v>
      </c>
      <c r="F112" s="398">
        <v>0</v>
      </c>
    </row>
    <row r="113" spans="1:6" ht="17.25" customHeight="1" x14ac:dyDescent="0.25">
      <c r="A113" s="396" t="s">
        <v>2969</v>
      </c>
      <c r="B113" s="401">
        <v>2530</v>
      </c>
      <c r="C113" s="398">
        <v>39503.800000000003</v>
      </c>
      <c r="D113" s="398">
        <v>0</v>
      </c>
      <c r="E113" s="398">
        <v>760.8</v>
      </c>
      <c r="F113" s="398">
        <v>0</v>
      </c>
    </row>
    <row r="114" spans="1:6" ht="17.25" customHeight="1" x14ac:dyDescent="0.25">
      <c r="A114" s="396" t="s">
        <v>2969</v>
      </c>
      <c r="B114" s="401">
        <v>25300</v>
      </c>
      <c r="C114" s="398">
        <v>39503.800000000003</v>
      </c>
      <c r="D114" s="398">
        <v>0</v>
      </c>
      <c r="E114" s="398">
        <v>760.8</v>
      </c>
      <c r="F114" s="398">
        <v>0</v>
      </c>
    </row>
    <row r="115" spans="1:6" ht="17.25" customHeight="1" x14ac:dyDescent="0.25">
      <c r="A115" s="396" t="s">
        <v>2969</v>
      </c>
      <c r="B115" s="401">
        <v>253000</v>
      </c>
      <c r="C115" s="398">
        <v>39503.800000000003</v>
      </c>
      <c r="D115" s="398">
        <v>0</v>
      </c>
      <c r="E115" s="398">
        <v>760.8</v>
      </c>
      <c r="F115" s="398">
        <v>0</v>
      </c>
    </row>
    <row r="116" spans="1:6" ht="35.25" customHeight="1" x14ac:dyDescent="0.25">
      <c r="A116" s="400" t="s">
        <v>2970</v>
      </c>
      <c r="B116" s="401">
        <v>254</v>
      </c>
      <c r="C116" s="398">
        <v>10000</v>
      </c>
      <c r="D116" s="398">
        <v>0</v>
      </c>
      <c r="E116" s="398">
        <v>0</v>
      </c>
      <c r="F116" s="398">
        <v>0</v>
      </c>
    </row>
    <row r="117" spans="1:6" ht="33.75" customHeight="1" x14ac:dyDescent="0.25">
      <c r="A117" s="400" t="s">
        <v>2970</v>
      </c>
      <c r="B117" s="401">
        <v>2540</v>
      </c>
      <c r="C117" s="398">
        <v>10000</v>
      </c>
      <c r="D117" s="398">
        <v>0</v>
      </c>
      <c r="E117" s="398">
        <v>0</v>
      </c>
      <c r="F117" s="398">
        <v>0</v>
      </c>
    </row>
    <row r="118" spans="1:6" ht="33" customHeight="1" x14ac:dyDescent="0.25">
      <c r="A118" s="400" t="s">
        <v>2970</v>
      </c>
      <c r="B118" s="401">
        <v>25400</v>
      </c>
      <c r="C118" s="398">
        <v>10000</v>
      </c>
      <c r="D118" s="398">
        <v>0</v>
      </c>
      <c r="E118" s="398">
        <v>0</v>
      </c>
      <c r="F118" s="398">
        <v>0</v>
      </c>
    </row>
    <row r="119" spans="1:6" ht="33" customHeight="1" x14ac:dyDescent="0.25">
      <c r="A119" s="400" t="s">
        <v>2970</v>
      </c>
      <c r="B119" s="401">
        <v>254000</v>
      </c>
      <c r="C119" s="398">
        <v>10000</v>
      </c>
      <c r="D119" s="398">
        <v>0</v>
      </c>
      <c r="E119" s="398">
        <v>0</v>
      </c>
      <c r="F119" s="398">
        <v>0</v>
      </c>
    </row>
    <row r="120" spans="1:6" ht="30.75" customHeight="1" x14ac:dyDescent="0.25">
      <c r="A120" s="406" t="s">
        <v>2971</v>
      </c>
      <c r="B120" s="407">
        <v>26</v>
      </c>
      <c r="C120" s="392">
        <v>16287.1</v>
      </c>
      <c r="D120" s="392">
        <v>0</v>
      </c>
      <c r="E120" s="392">
        <v>0</v>
      </c>
      <c r="F120" s="392">
        <v>0</v>
      </c>
    </row>
    <row r="121" spans="1:6" ht="17.25" customHeight="1" x14ac:dyDescent="0.25">
      <c r="A121" s="400" t="s">
        <v>2971</v>
      </c>
      <c r="B121" s="408">
        <v>263</v>
      </c>
      <c r="C121" s="398">
        <v>16287.1</v>
      </c>
      <c r="D121" s="398">
        <v>0</v>
      </c>
      <c r="E121" s="398">
        <v>0</v>
      </c>
      <c r="F121" s="398">
        <v>0</v>
      </c>
    </row>
    <row r="122" spans="1:6" ht="17.25" customHeight="1" x14ac:dyDescent="0.25">
      <c r="A122" s="400" t="s">
        <v>2971</v>
      </c>
      <c r="B122" s="408">
        <v>2631</v>
      </c>
      <c r="C122" s="398">
        <v>7038.2</v>
      </c>
      <c r="D122" s="398">
        <v>0</v>
      </c>
      <c r="E122" s="398">
        <v>0</v>
      </c>
      <c r="F122" s="398">
        <v>0</v>
      </c>
    </row>
    <row r="123" spans="1:6" ht="17.25" customHeight="1" x14ac:dyDescent="0.25">
      <c r="A123" s="400" t="s">
        <v>2972</v>
      </c>
      <c r="B123" s="408">
        <v>26311</v>
      </c>
      <c r="C123" s="398">
        <v>7038.2</v>
      </c>
      <c r="D123" s="398">
        <v>0</v>
      </c>
      <c r="E123" s="398">
        <v>0</v>
      </c>
      <c r="F123" s="398">
        <v>0</v>
      </c>
    </row>
    <row r="124" spans="1:6" ht="17.25" customHeight="1" x14ac:dyDescent="0.25">
      <c r="A124" s="400" t="s">
        <v>2972</v>
      </c>
      <c r="B124" s="408">
        <v>263110</v>
      </c>
      <c r="C124" s="398">
        <v>7038.2</v>
      </c>
      <c r="D124" s="398">
        <v>0</v>
      </c>
      <c r="E124" s="398">
        <v>0</v>
      </c>
      <c r="F124" s="398">
        <v>0</v>
      </c>
    </row>
    <row r="125" spans="1:6" ht="17.25" customHeight="1" x14ac:dyDescent="0.25">
      <c r="A125" s="400" t="s">
        <v>2973</v>
      </c>
      <c r="B125" s="408">
        <v>2632</v>
      </c>
      <c r="C125" s="398">
        <v>9248.9</v>
      </c>
      <c r="D125" s="398">
        <v>0</v>
      </c>
      <c r="E125" s="398">
        <v>0</v>
      </c>
      <c r="F125" s="398">
        <v>0</v>
      </c>
    </row>
    <row r="126" spans="1:6" ht="17.25" customHeight="1" x14ac:dyDescent="0.25">
      <c r="A126" s="400" t="s">
        <v>2973</v>
      </c>
      <c r="B126" s="408">
        <v>263210</v>
      </c>
      <c r="C126" s="398">
        <v>9248.9</v>
      </c>
      <c r="D126" s="398">
        <v>0</v>
      </c>
      <c r="E126" s="398">
        <v>0</v>
      </c>
      <c r="F126" s="398">
        <v>0</v>
      </c>
    </row>
    <row r="127" spans="1:6" ht="17.25" customHeight="1" x14ac:dyDescent="0.25">
      <c r="A127" s="393" t="s">
        <v>2974</v>
      </c>
      <c r="B127" s="394">
        <v>27</v>
      </c>
      <c r="C127" s="392">
        <v>534.1</v>
      </c>
      <c r="D127" s="392">
        <v>5.4</v>
      </c>
      <c r="E127" s="392">
        <v>14202.2</v>
      </c>
      <c r="F127" s="392">
        <v>0</v>
      </c>
    </row>
    <row r="128" spans="1:6" ht="17.25" customHeight="1" x14ac:dyDescent="0.25">
      <c r="A128" s="396" t="s">
        <v>2975</v>
      </c>
      <c r="B128" s="397">
        <v>272</v>
      </c>
      <c r="C128" s="398">
        <v>506.9</v>
      </c>
      <c r="D128" s="398">
        <v>0</v>
      </c>
      <c r="E128" s="398">
        <v>1872.4</v>
      </c>
      <c r="F128" s="398">
        <v>0</v>
      </c>
    </row>
    <row r="129" spans="1:6" ht="17.25" customHeight="1" x14ac:dyDescent="0.25">
      <c r="A129" s="396" t="s">
        <v>2976</v>
      </c>
      <c r="B129" s="397">
        <v>2723</v>
      </c>
      <c r="C129" s="398">
        <v>81</v>
      </c>
      <c r="D129" s="398">
        <v>0</v>
      </c>
      <c r="E129" s="398">
        <v>1735.2</v>
      </c>
      <c r="F129" s="398">
        <v>0</v>
      </c>
    </row>
    <row r="130" spans="1:6" ht="17.25" customHeight="1" x14ac:dyDescent="0.25">
      <c r="A130" s="396" t="s">
        <v>2976</v>
      </c>
      <c r="B130" s="397">
        <v>27230</v>
      </c>
      <c r="C130" s="398">
        <v>81</v>
      </c>
      <c r="D130" s="398">
        <v>0</v>
      </c>
      <c r="E130" s="398">
        <v>1735.2</v>
      </c>
      <c r="F130" s="398">
        <v>0</v>
      </c>
    </row>
    <row r="131" spans="1:6" ht="17.25" customHeight="1" x14ac:dyDescent="0.25">
      <c r="A131" s="396" t="s">
        <v>2976</v>
      </c>
      <c r="B131" s="397">
        <v>272300</v>
      </c>
      <c r="C131" s="398">
        <v>81</v>
      </c>
      <c r="D131" s="398">
        <v>0</v>
      </c>
      <c r="E131" s="398">
        <v>1735.2</v>
      </c>
      <c r="F131" s="398">
        <v>0</v>
      </c>
    </row>
    <row r="132" spans="1:6" ht="17.25" customHeight="1" x14ac:dyDescent="0.25">
      <c r="A132" s="396" t="s">
        <v>2977</v>
      </c>
      <c r="B132" s="397">
        <v>2726</v>
      </c>
      <c r="C132" s="398">
        <v>425.9</v>
      </c>
      <c r="D132" s="398">
        <v>0</v>
      </c>
      <c r="E132" s="398">
        <v>8</v>
      </c>
      <c r="F132" s="398">
        <v>0</v>
      </c>
    </row>
    <row r="133" spans="1:6" ht="17.25" customHeight="1" x14ac:dyDescent="0.25">
      <c r="A133" s="396" t="s">
        <v>2977</v>
      </c>
      <c r="B133" s="397">
        <v>27260</v>
      </c>
      <c r="C133" s="398">
        <v>425.9</v>
      </c>
      <c r="D133" s="398">
        <v>0</v>
      </c>
      <c r="E133" s="398">
        <v>8</v>
      </c>
      <c r="F133" s="398">
        <v>0</v>
      </c>
    </row>
    <row r="134" spans="1:6" ht="17.25" customHeight="1" x14ac:dyDescent="0.25">
      <c r="A134" s="396" t="s">
        <v>2977</v>
      </c>
      <c r="B134" s="397">
        <v>272600</v>
      </c>
      <c r="C134" s="398">
        <v>425.9</v>
      </c>
      <c r="D134" s="398">
        <v>0</v>
      </c>
      <c r="E134" s="398">
        <v>8</v>
      </c>
      <c r="F134" s="398">
        <v>0</v>
      </c>
    </row>
    <row r="135" spans="1:6" ht="17.25" customHeight="1" x14ac:dyDescent="0.25">
      <c r="A135" s="396" t="s">
        <v>2978</v>
      </c>
      <c r="B135" s="397">
        <v>2729</v>
      </c>
      <c r="C135" s="398">
        <v>0</v>
      </c>
      <c r="D135" s="398">
        <v>0</v>
      </c>
      <c r="E135" s="398">
        <v>129.19999999999999</v>
      </c>
      <c r="F135" s="398">
        <v>0</v>
      </c>
    </row>
    <row r="136" spans="1:6" ht="17.25" customHeight="1" x14ac:dyDescent="0.25">
      <c r="A136" s="396" t="s">
        <v>2978</v>
      </c>
      <c r="B136" s="397">
        <v>27290</v>
      </c>
      <c r="C136" s="398">
        <v>0</v>
      </c>
      <c r="D136" s="398">
        <v>0</v>
      </c>
      <c r="E136" s="398">
        <v>129.19999999999999</v>
      </c>
      <c r="F136" s="398">
        <v>0</v>
      </c>
    </row>
    <row r="137" spans="1:6" ht="17.25" customHeight="1" x14ac:dyDescent="0.25">
      <c r="A137" s="396" t="s">
        <v>2978</v>
      </c>
      <c r="B137" s="397">
        <v>272900</v>
      </c>
      <c r="C137" s="398">
        <v>0</v>
      </c>
      <c r="D137" s="398">
        <v>0</v>
      </c>
      <c r="E137" s="398">
        <v>129.19999999999999</v>
      </c>
      <c r="F137" s="398">
        <v>0</v>
      </c>
    </row>
    <row r="138" spans="1:6" ht="17.25" customHeight="1" x14ac:dyDescent="0.25">
      <c r="A138" s="396" t="s">
        <v>2979</v>
      </c>
      <c r="B138" s="397">
        <v>273</v>
      </c>
      <c r="C138" s="398">
        <v>27.2</v>
      </c>
      <c r="D138" s="398">
        <v>5.4</v>
      </c>
      <c r="E138" s="398">
        <v>12329.8</v>
      </c>
      <c r="F138" s="398">
        <v>0</v>
      </c>
    </row>
    <row r="139" spans="1:6" ht="17.25" customHeight="1" x14ac:dyDescent="0.25">
      <c r="A139" s="405" t="s">
        <v>2980</v>
      </c>
      <c r="B139" s="397">
        <v>2732</v>
      </c>
      <c r="C139" s="398">
        <v>17.5</v>
      </c>
      <c r="D139" s="398">
        <v>0</v>
      </c>
      <c r="E139" s="398">
        <v>3205.1</v>
      </c>
      <c r="F139" s="398">
        <v>0</v>
      </c>
    </row>
    <row r="140" spans="1:6" ht="17.25" customHeight="1" x14ac:dyDescent="0.25">
      <c r="A140" s="396" t="s">
        <v>2980</v>
      </c>
      <c r="B140" s="397">
        <v>27320</v>
      </c>
      <c r="C140" s="398">
        <v>17.5</v>
      </c>
      <c r="D140" s="398">
        <v>0</v>
      </c>
      <c r="E140" s="398">
        <v>3205.1</v>
      </c>
      <c r="F140" s="398">
        <v>0</v>
      </c>
    </row>
    <row r="141" spans="1:6" ht="17.25" customHeight="1" x14ac:dyDescent="0.25">
      <c r="A141" s="396" t="s">
        <v>2980</v>
      </c>
      <c r="B141" s="397">
        <v>273200</v>
      </c>
      <c r="C141" s="398">
        <v>17.5</v>
      </c>
      <c r="D141" s="398">
        <v>0</v>
      </c>
      <c r="E141" s="398">
        <v>3205.1</v>
      </c>
      <c r="F141" s="398">
        <v>0</v>
      </c>
    </row>
    <row r="142" spans="1:6" ht="17.25" customHeight="1" x14ac:dyDescent="0.25">
      <c r="A142" s="396" t="s">
        <v>2981</v>
      </c>
      <c r="B142" s="397">
        <v>2733</v>
      </c>
      <c r="C142" s="398">
        <v>0</v>
      </c>
      <c r="D142" s="398">
        <v>0</v>
      </c>
      <c r="E142" s="398">
        <v>243.5</v>
      </c>
      <c r="F142" s="398">
        <v>0</v>
      </c>
    </row>
    <row r="143" spans="1:6" ht="17.25" customHeight="1" x14ac:dyDescent="0.25">
      <c r="A143" s="396" t="s">
        <v>2981</v>
      </c>
      <c r="B143" s="397">
        <v>27330</v>
      </c>
      <c r="C143" s="398">
        <v>0</v>
      </c>
      <c r="D143" s="398">
        <v>0</v>
      </c>
      <c r="E143" s="398">
        <v>243.5</v>
      </c>
      <c r="F143" s="398">
        <v>0</v>
      </c>
    </row>
    <row r="144" spans="1:6" ht="17.25" customHeight="1" x14ac:dyDescent="0.25">
      <c r="A144" s="396" t="s">
        <v>2981</v>
      </c>
      <c r="B144" s="397">
        <v>273300</v>
      </c>
      <c r="C144" s="398">
        <v>0</v>
      </c>
      <c r="D144" s="398">
        <v>0</v>
      </c>
      <c r="E144" s="398">
        <v>243.5</v>
      </c>
      <c r="F144" s="398">
        <v>0</v>
      </c>
    </row>
    <row r="145" spans="1:7" ht="31.5" customHeight="1" x14ac:dyDescent="0.25">
      <c r="A145" s="400" t="s">
        <v>2982</v>
      </c>
      <c r="B145" s="401">
        <v>2735</v>
      </c>
      <c r="C145" s="398">
        <v>8.5</v>
      </c>
      <c r="D145" s="398">
        <v>5.4</v>
      </c>
      <c r="E145" s="398">
        <v>1473.6</v>
      </c>
      <c r="F145" s="398">
        <v>0</v>
      </c>
    </row>
    <row r="146" spans="1:7" ht="33" customHeight="1" x14ac:dyDescent="0.25">
      <c r="A146" s="400" t="s">
        <v>2982</v>
      </c>
      <c r="B146" s="401">
        <v>27350</v>
      </c>
      <c r="C146" s="398">
        <v>8.5</v>
      </c>
      <c r="D146" s="398">
        <v>5.4</v>
      </c>
      <c r="E146" s="398">
        <v>1473.6</v>
      </c>
      <c r="F146" s="398">
        <v>0</v>
      </c>
    </row>
    <row r="147" spans="1:7" ht="32.25" customHeight="1" x14ac:dyDescent="0.25">
      <c r="A147" s="400" t="s">
        <v>2982</v>
      </c>
      <c r="B147" s="401">
        <v>273500</v>
      </c>
      <c r="C147" s="398">
        <v>8.5</v>
      </c>
      <c r="D147" s="398">
        <v>5.4</v>
      </c>
      <c r="E147" s="398">
        <v>1473.6</v>
      </c>
      <c r="F147" s="398">
        <v>0</v>
      </c>
    </row>
    <row r="148" spans="1:7" ht="15" customHeight="1" x14ac:dyDescent="0.25">
      <c r="A148" s="396" t="s">
        <v>2983</v>
      </c>
      <c r="B148" s="397">
        <v>2739</v>
      </c>
      <c r="C148" s="398">
        <v>1.2</v>
      </c>
      <c r="D148" s="398">
        <v>0</v>
      </c>
      <c r="E148" s="398">
        <v>7407.6</v>
      </c>
      <c r="F148" s="398">
        <v>0</v>
      </c>
    </row>
    <row r="149" spans="1:7" ht="15" customHeight="1" x14ac:dyDescent="0.25">
      <c r="A149" s="396" t="s">
        <v>2983</v>
      </c>
      <c r="B149" s="397">
        <v>27390</v>
      </c>
      <c r="C149" s="398">
        <v>1.2</v>
      </c>
      <c r="D149" s="398">
        <v>0</v>
      </c>
      <c r="E149" s="398">
        <v>7407.6</v>
      </c>
      <c r="F149" s="398">
        <v>0</v>
      </c>
    </row>
    <row r="150" spans="1:7" ht="15" customHeight="1" x14ac:dyDescent="0.25">
      <c r="A150" s="396" t="s">
        <v>2983</v>
      </c>
      <c r="B150" s="397">
        <v>273900</v>
      </c>
      <c r="C150" s="398">
        <v>1.2</v>
      </c>
      <c r="D150" s="398">
        <v>0</v>
      </c>
      <c r="E150" s="398">
        <v>7407.6</v>
      </c>
      <c r="F150" s="398">
        <v>0</v>
      </c>
    </row>
    <row r="151" spans="1:7" ht="17.25" customHeight="1" x14ac:dyDescent="0.25">
      <c r="A151" s="393" t="s">
        <v>2488</v>
      </c>
      <c r="B151" s="394">
        <v>28</v>
      </c>
      <c r="C151" s="392">
        <v>51440.800000000003</v>
      </c>
      <c r="D151" s="392">
        <v>0</v>
      </c>
      <c r="E151" s="392">
        <v>11055.9</v>
      </c>
      <c r="F151" s="392">
        <v>475.8</v>
      </c>
      <c r="G151" s="395"/>
    </row>
    <row r="152" spans="1:7" ht="17.25" customHeight="1" x14ac:dyDescent="0.25">
      <c r="A152" s="396" t="s">
        <v>2490</v>
      </c>
      <c r="B152" s="397">
        <v>281</v>
      </c>
      <c r="C152" s="398">
        <v>51430.2</v>
      </c>
      <c r="D152" s="398">
        <v>0</v>
      </c>
      <c r="E152" s="398">
        <v>10575.9</v>
      </c>
      <c r="F152" s="398">
        <v>0</v>
      </c>
      <c r="G152" s="395"/>
    </row>
    <row r="153" spans="1:7" ht="17.25" customHeight="1" x14ac:dyDescent="0.25">
      <c r="A153" s="396" t="s">
        <v>2984</v>
      </c>
      <c r="B153" s="397">
        <v>2811</v>
      </c>
      <c r="C153" s="398">
        <v>0.1</v>
      </c>
      <c r="D153" s="398">
        <v>0</v>
      </c>
      <c r="E153" s="398">
        <v>0</v>
      </c>
      <c r="F153" s="398">
        <v>0</v>
      </c>
    </row>
    <row r="154" spans="1:7" ht="17.25" customHeight="1" x14ac:dyDescent="0.25">
      <c r="A154" s="396" t="s">
        <v>2985</v>
      </c>
      <c r="B154" s="397">
        <v>28111</v>
      </c>
      <c r="C154" s="398">
        <v>0.1</v>
      </c>
      <c r="D154" s="398">
        <v>0</v>
      </c>
      <c r="E154" s="398">
        <v>0</v>
      </c>
      <c r="F154" s="398">
        <v>0</v>
      </c>
    </row>
    <row r="155" spans="1:7" ht="17.25" customHeight="1" x14ac:dyDescent="0.25">
      <c r="A155" s="396" t="s">
        <v>2985</v>
      </c>
      <c r="B155" s="397">
        <v>281110</v>
      </c>
      <c r="C155" s="398">
        <v>0.1</v>
      </c>
      <c r="D155" s="398">
        <v>0</v>
      </c>
      <c r="E155" s="398">
        <v>0</v>
      </c>
      <c r="F155" s="398">
        <v>0</v>
      </c>
    </row>
    <row r="156" spans="1:7" ht="17.25" customHeight="1" x14ac:dyDescent="0.25">
      <c r="A156" s="396" t="s">
        <v>2501</v>
      </c>
      <c r="B156" s="397">
        <v>2812</v>
      </c>
      <c r="C156" s="398">
        <v>48.3</v>
      </c>
      <c r="D156" s="398">
        <v>0</v>
      </c>
      <c r="E156" s="398">
        <v>971.6</v>
      </c>
      <c r="F156" s="398">
        <v>0</v>
      </c>
    </row>
    <row r="157" spans="1:7" ht="17.25" customHeight="1" x14ac:dyDescent="0.25">
      <c r="A157" s="396" t="s">
        <v>2986</v>
      </c>
      <c r="B157" s="397">
        <v>28121</v>
      </c>
      <c r="C157" s="398">
        <v>47.9</v>
      </c>
      <c r="D157" s="398">
        <v>0</v>
      </c>
      <c r="E157" s="398">
        <v>400.9</v>
      </c>
      <c r="F157" s="398">
        <v>0</v>
      </c>
    </row>
    <row r="158" spans="1:7" ht="17.25" customHeight="1" x14ac:dyDescent="0.25">
      <c r="A158" s="396" t="s">
        <v>2987</v>
      </c>
      <c r="B158" s="397">
        <v>281211</v>
      </c>
      <c r="C158" s="398">
        <v>47.9</v>
      </c>
      <c r="D158" s="398">
        <v>0</v>
      </c>
      <c r="E158" s="398">
        <v>400.9</v>
      </c>
      <c r="F158" s="398">
        <v>0</v>
      </c>
    </row>
    <row r="159" spans="1:7" ht="17.25" customHeight="1" x14ac:dyDescent="0.25">
      <c r="A159" s="396" t="s">
        <v>2988</v>
      </c>
      <c r="B159" s="408">
        <v>28122</v>
      </c>
      <c r="C159" s="398">
        <v>0.4</v>
      </c>
      <c r="D159" s="398">
        <v>0</v>
      </c>
      <c r="E159" s="398">
        <v>11.2</v>
      </c>
      <c r="F159" s="398">
        <v>0</v>
      </c>
    </row>
    <row r="160" spans="1:7" ht="17.25" customHeight="1" x14ac:dyDescent="0.25">
      <c r="A160" s="396" t="s">
        <v>2988</v>
      </c>
      <c r="B160" s="408">
        <v>281221</v>
      </c>
      <c r="C160" s="398">
        <v>0.4</v>
      </c>
      <c r="D160" s="398">
        <v>0</v>
      </c>
      <c r="E160" s="398">
        <v>11.2</v>
      </c>
      <c r="F160" s="398">
        <v>0</v>
      </c>
    </row>
    <row r="161" spans="1:6" ht="17.25" customHeight="1" x14ac:dyDescent="0.25">
      <c r="A161" s="396" t="s">
        <v>2989</v>
      </c>
      <c r="B161" s="397">
        <v>28123</v>
      </c>
      <c r="C161" s="398">
        <v>0</v>
      </c>
      <c r="D161" s="398">
        <v>0</v>
      </c>
      <c r="E161" s="398">
        <v>559.5</v>
      </c>
      <c r="F161" s="398">
        <v>0</v>
      </c>
    </row>
    <row r="162" spans="1:6" ht="17.25" customHeight="1" x14ac:dyDescent="0.25">
      <c r="A162" s="396" t="s">
        <v>2989</v>
      </c>
      <c r="B162" s="397">
        <v>281230</v>
      </c>
      <c r="C162" s="398">
        <v>0</v>
      </c>
      <c r="D162" s="398">
        <v>0</v>
      </c>
      <c r="E162" s="398">
        <v>559.5</v>
      </c>
      <c r="F162" s="398">
        <v>0</v>
      </c>
    </row>
    <row r="163" spans="1:6" ht="17.25" customHeight="1" x14ac:dyDescent="0.25">
      <c r="A163" s="396" t="s">
        <v>2990</v>
      </c>
      <c r="B163" s="397">
        <v>2813</v>
      </c>
      <c r="C163" s="398">
        <v>1512.8</v>
      </c>
      <c r="D163" s="398">
        <v>0</v>
      </c>
      <c r="E163" s="398">
        <v>115.8</v>
      </c>
      <c r="F163" s="398">
        <v>0</v>
      </c>
    </row>
    <row r="164" spans="1:6" ht="17.25" customHeight="1" x14ac:dyDescent="0.25">
      <c r="A164" s="400" t="s">
        <v>2991</v>
      </c>
      <c r="B164" s="401">
        <v>28136</v>
      </c>
      <c r="C164" s="398">
        <v>1512.8</v>
      </c>
      <c r="D164" s="398">
        <v>0</v>
      </c>
      <c r="E164" s="398">
        <v>115.8</v>
      </c>
      <c r="F164" s="398">
        <v>0</v>
      </c>
    </row>
    <row r="165" spans="1:6" ht="33.75" customHeight="1" x14ac:dyDescent="0.25">
      <c r="A165" s="400" t="s">
        <v>2992</v>
      </c>
      <c r="B165" s="401">
        <v>281361</v>
      </c>
      <c r="C165" s="398">
        <v>1512.3</v>
      </c>
      <c r="D165" s="398">
        <v>0</v>
      </c>
      <c r="E165" s="398">
        <v>115.8</v>
      </c>
      <c r="F165" s="398">
        <v>0</v>
      </c>
    </row>
    <row r="166" spans="1:6" ht="17.25" customHeight="1" x14ac:dyDescent="0.25">
      <c r="A166" s="396" t="s">
        <v>2993</v>
      </c>
      <c r="B166" s="397">
        <v>281362</v>
      </c>
      <c r="C166" s="398">
        <v>0.5</v>
      </c>
      <c r="D166" s="398">
        <v>0</v>
      </c>
      <c r="E166" s="398">
        <v>0</v>
      </c>
      <c r="F166" s="398">
        <v>0</v>
      </c>
    </row>
    <row r="167" spans="1:6" ht="17.25" customHeight="1" x14ac:dyDescent="0.25">
      <c r="A167" s="396" t="s">
        <v>2994</v>
      </c>
      <c r="B167" s="397">
        <v>2814</v>
      </c>
      <c r="C167" s="398">
        <v>111.3</v>
      </c>
      <c r="D167" s="398">
        <v>0</v>
      </c>
      <c r="E167" s="398">
        <v>121.5</v>
      </c>
      <c r="F167" s="398">
        <v>0</v>
      </c>
    </row>
    <row r="168" spans="1:6" ht="17.25" customHeight="1" x14ac:dyDescent="0.25">
      <c r="A168" s="396" t="s">
        <v>2994</v>
      </c>
      <c r="B168" s="397">
        <v>28140</v>
      </c>
      <c r="C168" s="398">
        <v>111.3</v>
      </c>
      <c r="D168" s="398">
        <v>0</v>
      </c>
      <c r="E168" s="398">
        <v>121.5</v>
      </c>
      <c r="F168" s="398">
        <v>0</v>
      </c>
    </row>
    <row r="169" spans="1:6" ht="17.25" customHeight="1" x14ac:dyDescent="0.25">
      <c r="A169" s="396" t="s">
        <v>2994</v>
      </c>
      <c r="B169" s="397">
        <v>281400</v>
      </c>
      <c r="C169" s="398">
        <v>111.3</v>
      </c>
      <c r="D169" s="398">
        <v>0</v>
      </c>
      <c r="E169" s="398">
        <v>121.5</v>
      </c>
      <c r="F169" s="398">
        <v>0</v>
      </c>
    </row>
    <row r="170" spans="1:6" ht="17.25" customHeight="1" x14ac:dyDescent="0.25">
      <c r="A170" s="396" t="s">
        <v>2995</v>
      </c>
      <c r="B170" s="397">
        <v>2815</v>
      </c>
      <c r="C170" s="398">
        <v>2736.7</v>
      </c>
      <c r="D170" s="398">
        <v>0</v>
      </c>
      <c r="E170" s="398">
        <v>7194.5</v>
      </c>
      <c r="F170" s="398">
        <v>0</v>
      </c>
    </row>
    <row r="171" spans="1:6" ht="17.25" customHeight="1" x14ac:dyDescent="0.25">
      <c r="A171" s="396" t="s">
        <v>2995</v>
      </c>
      <c r="B171" s="397">
        <v>28150</v>
      </c>
      <c r="C171" s="398">
        <v>2736.7</v>
      </c>
      <c r="D171" s="398">
        <v>0</v>
      </c>
      <c r="E171" s="398">
        <v>7194.5</v>
      </c>
      <c r="F171" s="398">
        <v>0</v>
      </c>
    </row>
    <row r="172" spans="1:6" ht="17.25" customHeight="1" x14ac:dyDescent="0.25">
      <c r="A172" s="396" t="s">
        <v>2995</v>
      </c>
      <c r="B172" s="397">
        <v>281500</v>
      </c>
      <c r="C172" s="398">
        <v>2736.7</v>
      </c>
      <c r="D172" s="398">
        <v>0</v>
      </c>
      <c r="E172" s="398">
        <v>7194.5</v>
      </c>
      <c r="F172" s="398">
        <v>0</v>
      </c>
    </row>
    <row r="173" spans="1:6" ht="17.25" customHeight="1" x14ac:dyDescent="0.25">
      <c r="A173" s="396" t="s">
        <v>2996</v>
      </c>
      <c r="B173" s="397">
        <v>2816</v>
      </c>
      <c r="C173" s="398">
        <v>119.1</v>
      </c>
      <c r="D173" s="398">
        <v>0</v>
      </c>
      <c r="E173" s="398">
        <v>1355.5</v>
      </c>
      <c r="F173" s="398">
        <v>0</v>
      </c>
    </row>
    <row r="174" spans="1:6" ht="17.25" customHeight="1" x14ac:dyDescent="0.25">
      <c r="A174" s="396" t="s">
        <v>2996</v>
      </c>
      <c r="B174" s="397">
        <v>28160</v>
      </c>
      <c r="C174" s="398">
        <v>119.1</v>
      </c>
      <c r="D174" s="398">
        <v>0</v>
      </c>
      <c r="E174" s="398">
        <v>1355.5</v>
      </c>
      <c r="F174" s="398">
        <v>0</v>
      </c>
    </row>
    <row r="175" spans="1:6" ht="17.25" customHeight="1" x14ac:dyDescent="0.25">
      <c r="A175" s="396" t="s">
        <v>2996</v>
      </c>
      <c r="B175" s="397">
        <v>281600</v>
      </c>
      <c r="C175" s="398">
        <v>119.1</v>
      </c>
      <c r="D175" s="398">
        <v>0</v>
      </c>
      <c r="E175" s="398">
        <v>1355.5</v>
      </c>
      <c r="F175" s="398">
        <v>0</v>
      </c>
    </row>
    <row r="176" spans="1:6" ht="17.25" customHeight="1" x14ac:dyDescent="0.25">
      <c r="A176" s="396" t="s">
        <v>2997</v>
      </c>
      <c r="B176" s="397">
        <v>2817</v>
      </c>
      <c r="C176" s="398">
        <v>4.8</v>
      </c>
      <c r="D176" s="398">
        <v>0</v>
      </c>
      <c r="E176" s="398">
        <v>359.9</v>
      </c>
      <c r="F176" s="398">
        <v>0</v>
      </c>
    </row>
    <row r="177" spans="1:6" ht="17.25" customHeight="1" x14ac:dyDescent="0.25">
      <c r="A177" s="396" t="s">
        <v>2997</v>
      </c>
      <c r="B177" s="397">
        <v>28170</v>
      </c>
      <c r="C177" s="398">
        <v>4.8</v>
      </c>
      <c r="D177" s="398">
        <v>0</v>
      </c>
      <c r="E177" s="398">
        <v>359.9</v>
      </c>
      <c r="F177" s="398">
        <v>0</v>
      </c>
    </row>
    <row r="178" spans="1:6" ht="17.25" customHeight="1" x14ac:dyDescent="0.25">
      <c r="A178" s="396" t="s">
        <v>2997</v>
      </c>
      <c r="B178" s="397">
        <v>281700</v>
      </c>
      <c r="C178" s="398">
        <v>4.8</v>
      </c>
      <c r="D178" s="398">
        <v>0</v>
      </c>
      <c r="E178" s="398">
        <v>359.9</v>
      </c>
      <c r="F178" s="398">
        <v>0</v>
      </c>
    </row>
    <row r="179" spans="1:6" ht="17.25" customHeight="1" x14ac:dyDescent="0.25">
      <c r="A179" s="396" t="s">
        <v>2998</v>
      </c>
      <c r="B179" s="397">
        <v>2818</v>
      </c>
      <c r="C179" s="398">
        <v>160.6</v>
      </c>
      <c r="D179" s="398">
        <v>0</v>
      </c>
      <c r="E179" s="398">
        <v>320.3</v>
      </c>
      <c r="F179" s="398">
        <v>0</v>
      </c>
    </row>
    <row r="180" spans="1:6" ht="17.25" customHeight="1" x14ac:dyDescent="0.25">
      <c r="A180" s="396" t="s">
        <v>2998</v>
      </c>
      <c r="B180" s="397">
        <v>28181</v>
      </c>
      <c r="C180" s="398">
        <v>160.6</v>
      </c>
      <c r="D180" s="398">
        <v>0</v>
      </c>
      <c r="E180" s="398">
        <v>320.3</v>
      </c>
      <c r="F180" s="398">
        <v>0</v>
      </c>
    </row>
    <row r="181" spans="1:6" ht="17.25" customHeight="1" x14ac:dyDescent="0.25">
      <c r="A181" s="396" t="s">
        <v>2998</v>
      </c>
      <c r="B181" s="397">
        <v>281811</v>
      </c>
      <c r="C181" s="398">
        <v>80.3</v>
      </c>
      <c r="D181" s="398">
        <v>0</v>
      </c>
      <c r="E181" s="398">
        <v>268.60000000000002</v>
      </c>
      <c r="F181" s="398">
        <v>0</v>
      </c>
    </row>
    <row r="182" spans="1:6" ht="29.25" customHeight="1" x14ac:dyDescent="0.25">
      <c r="A182" s="400" t="s">
        <v>2999</v>
      </c>
      <c r="B182" s="401">
        <v>281812</v>
      </c>
      <c r="C182" s="398">
        <v>80.3</v>
      </c>
      <c r="D182" s="398">
        <v>0</v>
      </c>
      <c r="E182" s="398">
        <v>51.7</v>
      </c>
      <c r="F182" s="398">
        <v>0</v>
      </c>
    </row>
    <row r="183" spans="1:6" ht="17.25" customHeight="1" x14ac:dyDescent="0.25">
      <c r="A183" s="396" t="s">
        <v>2490</v>
      </c>
      <c r="B183" s="397">
        <v>2819</v>
      </c>
      <c r="C183" s="398">
        <v>46736.5</v>
      </c>
      <c r="D183" s="398">
        <v>0</v>
      </c>
      <c r="E183" s="398">
        <v>136.80000000000001</v>
      </c>
      <c r="F183" s="398">
        <v>0</v>
      </c>
    </row>
    <row r="184" spans="1:6" ht="17.25" customHeight="1" x14ac:dyDescent="0.25">
      <c r="A184" s="396" t="s">
        <v>2490</v>
      </c>
      <c r="B184" s="397">
        <v>28190</v>
      </c>
      <c r="C184" s="398">
        <v>46736.5</v>
      </c>
      <c r="D184" s="398">
        <v>0</v>
      </c>
      <c r="E184" s="398">
        <v>136.80000000000001</v>
      </c>
      <c r="F184" s="398">
        <v>0</v>
      </c>
    </row>
    <row r="185" spans="1:6" ht="17.25" customHeight="1" x14ac:dyDescent="0.25">
      <c r="A185" s="396" t="s">
        <v>2490</v>
      </c>
      <c r="B185" s="397">
        <v>281900</v>
      </c>
      <c r="C185" s="398">
        <v>46736.5</v>
      </c>
      <c r="D185" s="398">
        <v>0</v>
      </c>
      <c r="E185" s="398">
        <v>136.80000000000001</v>
      </c>
      <c r="F185" s="398">
        <v>0</v>
      </c>
    </row>
    <row r="186" spans="1:6" ht="17.25" customHeight="1" x14ac:dyDescent="0.25">
      <c r="A186" s="396" t="s">
        <v>2561</v>
      </c>
      <c r="B186" s="397">
        <v>282</v>
      </c>
      <c r="C186" s="398">
        <v>10.6</v>
      </c>
      <c r="D186" s="398">
        <v>0</v>
      </c>
      <c r="E186" s="398">
        <v>480</v>
      </c>
      <c r="F186" s="398">
        <v>475.8</v>
      </c>
    </row>
    <row r="187" spans="1:6" ht="36.75" customHeight="1" x14ac:dyDescent="0.25">
      <c r="A187" s="400" t="s">
        <v>3000</v>
      </c>
      <c r="B187" s="401">
        <v>2821</v>
      </c>
      <c r="C187" s="398">
        <v>10.6</v>
      </c>
      <c r="D187" s="398">
        <v>0</v>
      </c>
      <c r="E187" s="398">
        <v>0</v>
      </c>
      <c r="F187" s="398">
        <v>0</v>
      </c>
    </row>
    <row r="188" spans="1:6" ht="31.5" customHeight="1" x14ac:dyDescent="0.25">
      <c r="A188" s="400" t="s">
        <v>3000</v>
      </c>
      <c r="B188" s="401">
        <v>28210</v>
      </c>
      <c r="C188" s="398">
        <v>10.6</v>
      </c>
      <c r="D188" s="398">
        <v>0</v>
      </c>
      <c r="E188" s="398">
        <v>0</v>
      </c>
      <c r="F188" s="398">
        <v>0</v>
      </c>
    </row>
    <row r="189" spans="1:6" ht="34.5" customHeight="1" x14ac:dyDescent="0.25">
      <c r="A189" s="400" t="s">
        <v>3000</v>
      </c>
      <c r="B189" s="401">
        <v>282100</v>
      </c>
      <c r="C189" s="398">
        <v>10.6</v>
      </c>
      <c r="D189" s="398">
        <v>0</v>
      </c>
      <c r="E189" s="398">
        <v>0</v>
      </c>
      <c r="F189" s="398">
        <v>0</v>
      </c>
    </row>
    <row r="190" spans="1:6" ht="17.25" customHeight="1" x14ac:dyDescent="0.25">
      <c r="A190" s="396" t="s">
        <v>2569</v>
      </c>
      <c r="B190" s="397">
        <v>2829</v>
      </c>
      <c r="C190" s="398">
        <v>0</v>
      </c>
      <c r="D190" s="398">
        <v>0</v>
      </c>
      <c r="E190" s="398">
        <v>480</v>
      </c>
      <c r="F190" s="398">
        <v>475.8</v>
      </c>
    </row>
    <row r="191" spans="1:6" ht="17.25" customHeight="1" x14ac:dyDescent="0.25">
      <c r="A191" s="396" t="s">
        <v>2569</v>
      </c>
      <c r="B191" s="397">
        <v>28290</v>
      </c>
      <c r="C191" s="398">
        <v>0</v>
      </c>
      <c r="D191" s="398">
        <v>0</v>
      </c>
      <c r="E191" s="398">
        <v>480</v>
      </c>
      <c r="F191" s="398">
        <v>475.8</v>
      </c>
    </row>
    <row r="192" spans="1:6" ht="17.25" customHeight="1" x14ac:dyDescent="0.25">
      <c r="A192" s="396" t="s">
        <v>2569</v>
      </c>
      <c r="B192" s="397">
        <v>282900</v>
      </c>
      <c r="C192" s="398">
        <v>0</v>
      </c>
      <c r="D192" s="398">
        <v>0</v>
      </c>
      <c r="E192" s="398">
        <v>480</v>
      </c>
      <c r="F192" s="398">
        <v>475.8</v>
      </c>
    </row>
    <row r="193" spans="1:10" ht="17.25" customHeight="1" x14ac:dyDescent="0.25">
      <c r="A193" s="393" t="s">
        <v>2664</v>
      </c>
      <c r="B193" s="394">
        <v>3</v>
      </c>
      <c r="C193" s="392">
        <v>818334.2</v>
      </c>
      <c r="D193" s="392">
        <v>30.1</v>
      </c>
      <c r="E193" s="392">
        <v>256196.7</v>
      </c>
      <c r="F193" s="392">
        <v>5</v>
      </c>
      <c r="G193" s="395"/>
      <c r="J193" s="395"/>
    </row>
    <row r="194" spans="1:10" ht="17.25" customHeight="1" x14ac:dyDescent="0.25">
      <c r="A194" s="393" t="s">
        <v>2667</v>
      </c>
      <c r="B194" s="394">
        <v>31</v>
      </c>
      <c r="C194" s="392">
        <v>769634.6</v>
      </c>
      <c r="D194" s="392">
        <v>14.4</v>
      </c>
      <c r="E194" s="392">
        <v>252964.7</v>
      </c>
      <c r="F194" s="392">
        <v>0</v>
      </c>
      <c r="G194" s="395"/>
    </row>
    <row r="195" spans="1:10" ht="17.25" customHeight="1" x14ac:dyDescent="0.25">
      <c r="A195" s="396" t="s">
        <v>3001</v>
      </c>
      <c r="B195" s="397">
        <v>311</v>
      </c>
      <c r="C195" s="398">
        <v>4748.5</v>
      </c>
      <c r="D195" s="398">
        <v>0</v>
      </c>
      <c r="E195" s="398">
        <v>730.5</v>
      </c>
      <c r="F195" s="398">
        <v>0</v>
      </c>
    </row>
    <row r="196" spans="1:10" ht="17.25" customHeight="1" x14ac:dyDescent="0.25">
      <c r="A196" s="396" t="s">
        <v>3002</v>
      </c>
      <c r="B196" s="397">
        <v>3111</v>
      </c>
      <c r="C196" s="398">
        <v>4748.5</v>
      </c>
      <c r="D196" s="398">
        <v>0</v>
      </c>
      <c r="E196" s="398">
        <v>730.5</v>
      </c>
      <c r="F196" s="398">
        <v>0</v>
      </c>
    </row>
    <row r="197" spans="1:10" ht="17.25" customHeight="1" x14ac:dyDescent="0.25">
      <c r="A197" s="396" t="s">
        <v>3003</v>
      </c>
      <c r="B197" s="397">
        <v>31112</v>
      </c>
      <c r="C197" s="398">
        <v>4748.5</v>
      </c>
      <c r="D197" s="398">
        <v>0</v>
      </c>
      <c r="E197" s="398">
        <v>730.5</v>
      </c>
      <c r="F197" s="398">
        <v>0</v>
      </c>
    </row>
    <row r="198" spans="1:10" ht="17.25" customHeight="1" x14ac:dyDescent="0.25">
      <c r="A198" s="396" t="s">
        <v>3003</v>
      </c>
      <c r="B198" s="397">
        <v>311120</v>
      </c>
      <c r="C198" s="398">
        <v>4748.5</v>
      </c>
      <c r="D198" s="398">
        <v>0</v>
      </c>
      <c r="E198" s="398">
        <v>730.5</v>
      </c>
      <c r="F198" s="398">
        <v>0</v>
      </c>
    </row>
    <row r="199" spans="1:10" ht="17.25" customHeight="1" x14ac:dyDescent="0.25">
      <c r="A199" s="396" t="s">
        <v>3004</v>
      </c>
      <c r="B199" s="397">
        <v>312</v>
      </c>
      <c r="C199" s="398">
        <v>13459.6</v>
      </c>
      <c r="D199" s="398">
        <v>0</v>
      </c>
      <c r="E199" s="398">
        <v>1208.0999999999999</v>
      </c>
      <c r="F199" s="398">
        <v>0</v>
      </c>
    </row>
    <row r="200" spans="1:10" ht="17.25" customHeight="1" x14ac:dyDescent="0.25">
      <c r="A200" s="396" t="s">
        <v>3005</v>
      </c>
      <c r="B200" s="397">
        <v>3121</v>
      </c>
      <c r="C200" s="398">
        <v>13459.6</v>
      </c>
      <c r="D200" s="398">
        <v>0</v>
      </c>
      <c r="E200" s="398">
        <v>1208.0999999999999</v>
      </c>
      <c r="F200" s="398">
        <v>0</v>
      </c>
    </row>
    <row r="201" spans="1:10" ht="17.25" customHeight="1" x14ac:dyDescent="0.25">
      <c r="A201" s="396" t="s">
        <v>3006</v>
      </c>
      <c r="B201" s="397">
        <v>31212</v>
      </c>
      <c r="C201" s="398">
        <v>13459.6</v>
      </c>
      <c r="D201" s="398">
        <v>0</v>
      </c>
      <c r="E201" s="398">
        <v>1208.0999999999999</v>
      </c>
      <c r="F201" s="398">
        <v>0</v>
      </c>
    </row>
    <row r="202" spans="1:10" ht="17.25" customHeight="1" x14ac:dyDescent="0.25">
      <c r="A202" s="396" t="s">
        <v>3006</v>
      </c>
      <c r="B202" s="397">
        <v>312120</v>
      </c>
      <c r="C202" s="398">
        <v>13459.6</v>
      </c>
      <c r="D202" s="398">
        <v>0</v>
      </c>
      <c r="E202" s="398">
        <v>1208.0999999999999</v>
      </c>
      <c r="F202" s="398">
        <v>0</v>
      </c>
    </row>
    <row r="203" spans="1:10" ht="17.25" customHeight="1" x14ac:dyDescent="0.25">
      <c r="A203" s="396" t="s">
        <v>3007</v>
      </c>
      <c r="B203" s="408">
        <v>313</v>
      </c>
      <c r="C203" s="398">
        <v>0.5</v>
      </c>
      <c r="D203" s="398">
        <v>0</v>
      </c>
      <c r="E203" s="398">
        <v>0</v>
      </c>
      <c r="F203" s="398">
        <v>0</v>
      </c>
    </row>
    <row r="204" spans="1:10" ht="17.25" customHeight="1" x14ac:dyDescent="0.25">
      <c r="A204" s="396" t="s">
        <v>3008</v>
      </c>
      <c r="B204" s="408">
        <v>3131</v>
      </c>
      <c r="C204" s="398">
        <v>0.5</v>
      </c>
      <c r="D204" s="398">
        <v>0</v>
      </c>
      <c r="E204" s="398">
        <v>0</v>
      </c>
      <c r="F204" s="398">
        <v>0</v>
      </c>
    </row>
    <row r="205" spans="1:10" ht="17.25" customHeight="1" x14ac:dyDescent="0.25">
      <c r="A205" s="396" t="s">
        <v>3009</v>
      </c>
      <c r="B205" s="408">
        <v>31312</v>
      </c>
      <c r="C205" s="398">
        <v>0.5</v>
      </c>
      <c r="D205" s="398">
        <v>0</v>
      </c>
      <c r="E205" s="398">
        <v>0</v>
      </c>
      <c r="F205" s="398">
        <v>0</v>
      </c>
    </row>
    <row r="206" spans="1:10" ht="17.25" customHeight="1" x14ac:dyDescent="0.25">
      <c r="A206" s="396" t="s">
        <v>3009</v>
      </c>
      <c r="B206" s="408">
        <v>313120</v>
      </c>
      <c r="C206" s="398">
        <v>0.5</v>
      </c>
      <c r="D206" s="398">
        <v>0</v>
      </c>
      <c r="E206" s="398">
        <v>0</v>
      </c>
      <c r="F206" s="398">
        <v>0</v>
      </c>
    </row>
    <row r="207" spans="1:10" ht="17.25" customHeight="1" x14ac:dyDescent="0.25">
      <c r="A207" s="396" t="s">
        <v>3010</v>
      </c>
      <c r="B207" s="397">
        <v>314</v>
      </c>
      <c r="C207" s="398">
        <v>31391.200000000001</v>
      </c>
      <c r="D207" s="398">
        <v>0</v>
      </c>
      <c r="E207" s="398">
        <v>9892.9</v>
      </c>
      <c r="F207" s="398">
        <v>0</v>
      </c>
      <c r="G207" s="395"/>
    </row>
    <row r="208" spans="1:10" ht="17.25" customHeight="1" x14ac:dyDescent="0.25">
      <c r="A208" s="396" t="s">
        <v>3011</v>
      </c>
      <c r="B208" s="397">
        <v>3141</v>
      </c>
      <c r="C208" s="398">
        <v>31391.200000000001</v>
      </c>
      <c r="D208" s="398">
        <v>0</v>
      </c>
      <c r="E208" s="398">
        <v>9892.9</v>
      </c>
      <c r="F208" s="398">
        <v>0</v>
      </c>
    </row>
    <row r="209" spans="1:6" ht="17.25" customHeight="1" x14ac:dyDescent="0.25">
      <c r="A209" s="396" t="s">
        <v>3012</v>
      </c>
      <c r="B209" s="397">
        <v>31411</v>
      </c>
      <c r="C209" s="398">
        <v>31391.200000000001</v>
      </c>
      <c r="D209" s="398">
        <v>0</v>
      </c>
      <c r="E209" s="398">
        <v>9760.9</v>
      </c>
      <c r="F209" s="398">
        <v>0</v>
      </c>
    </row>
    <row r="210" spans="1:6" ht="17.25" customHeight="1" x14ac:dyDescent="0.25">
      <c r="A210" s="396" t="s">
        <v>3012</v>
      </c>
      <c r="B210" s="397">
        <v>314110</v>
      </c>
      <c r="C210" s="398">
        <v>31391.200000000001</v>
      </c>
      <c r="D210" s="398">
        <v>0</v>
      </c>
      <c r="E210" s="398">
        <v>9760.9</v>
      </c>
      <c r="F210" s="398">
        <v>0</v>
      </c>
    </row>
    <row r="211" spans="1:6" ht="17.25" customHeight="1" x14ac:dyDescent="0.25">
      <c r="A211" s="396" t="s">
        <v>3013</v>
      </c>
      <c r="B211" s="397">
        <v>31412</v>
      </c>
      <c r="C211" s="398">
        <v>0</v>
      </c>
      <c r="D211" s="398">
        <v>0</v>
      </c>
      <c r="E211" s="398">
        <v>132</v>
      </c>
      <c r="F211" s="398">
        <v>0</v>
      </c>
    </row>
    <row r="212" spans="1:6" ht="17.25" customHeight="1" x14ac:dyDescent="0.25">
      <c r="A212" s="396" t="s">
        <v>3013</v>
      </c>
      <c r="B212" s="397">
        <v>314120</v>
      </c>
      <c r="C212" s="398">
        <v>0</v>
      </c>
      <c r="D212" s="398">
        <v>0</v>
      </c>
      <c r="E212" s="398">
        <v>132</v>
      </c>
      <c r="F212" s="398">
        <v>0</v>
      </c>
    </row>
    <row r="213" spans="1:6" ht="17.25" customHeight="1" x14ac:dyDescent="0.25">
      <c r="A213" s="396" t="s">
        <v>2722</v>
      </c>
      <c r="B213" s="397">
        <v>315</v>
      </c>
      <c r="C213" s="398">
        <v>1843.3</v>
      </c>
      <c r="D213" s="398">
        <v>0</v>
      </c>
      <c r="E213" s="398">
        <v>0</v>
      </c>
      <c r="F213" s="398">
        <v>0</v>
      </c>
    </row>
    <row r="214" spans="1:6" ht="17.25" customHeight="1" x14ac:dyDescent="0.25">
      <c r="A214" s="396" t="s">
        <v>2725</v>
      </c>
      <c r="B214" s="397">
        <v>3151</v>
      </c>
      <c r="C214" s="398">
        <v>1843.3</v>
      </c>
      <c r="D214" s="398">
        <v>0</v>
      </c>
      <c r="E214" s="398">
        <v>0</v>
      </c>
      <c r="F214" s="398">
        <v>0</v>
      </c>
    </row>
    <row r="215" spans="1:6" ht="17.25" customHeight="1" x14ac:dyDescent="0.25">
      <c r="A215" s="396" t="s">
        <v>2728</v>
      </c>
      <c r="B215" s="397">
        <v>31511</v>
      </c>
      <c r="C215" s="398">
        <v>1843.3</v>
      </c>
      <c r="D215" s="398">
        <v>0</v>
      </c>
      <c r="E215" s="398">
        <v>0</v>
      </c>
      <c r="F215" s="398">
        <v>0</v>
      </c>
    </row>
    <row r="216" spans="1:6" ht="17.25" customHeight="1" x14ac:dyDescent="0.25">
      <c r="A216" s="396" t="s">
        <v>2728</v>
      </c>
      <c r="B216" s="397">
        <v>315110</v>
      </c>
      <c r="C216" s="398">
        <v>1843.3</v>
      </c>
      <c r="D216" s="398">
        <v>0</v>
      </c>
      <c r="E216" s="398">
        <v>0</v>
      </c>
      <c r="F216" s="398">
        <v>0</v>
      </c>
    </row>
    <row r="217" spans="1:6" ht="17.25" customHeight="1" x14ac:dyDescent="0.25">
      <c r="A217" s="396" t="s">
        <v>3014</v>
      </c>
      <c r="B217" s="397">
        <v>316</v>
      </c>
      <c r="C217" s="398">
        <v>269.2</v>
      </c>
      <c r="D217" s="398">
        <v>0</v>
      </c>
      <c r="E217" s="398">
        <v>8755.7000000000007</v>
      </c>
      <c r="F217" s="398">
        <v>0</v>
      </c>
    </row>
    <row r="218" spans="1:6" ht="31.5" x14ac:dyDescent="0.25">
      <c r="A218" s="400" t="s">
        <v>3015</v>
      </c>
      <c r="B218" s="401">
        <v>3161</v>
      </c>
      <c r="C218" s="398">
        <v>269.2</v>
      </c>
      <c r="D218" s="398">
        <v>0</v>
      </c>
      <c r="E218" s="398">
        <v>8755.7000000000007</v>
      </c>
      <c r="F218" s="398">
        <v>0</v>
      </c>
    </row>
    <row r="219" spans="1:6" ht="31.5" x14ac:dyDescent="0.25">
      <c r="A219" s="400" t="s">
        <v>3016</v>
      </c>
      <c r="B219" s="401">
        <v>31611</v>
      </c>
      <c r="C219" s="398">
        <v>269.2</v>
      </c>
      <c r="D219" s="398">
        <v>0</v>
      </c>
      <c r="E219" s="398">
        <v>8755.7000000000007</v>
      </c>
      <c r="F219" s="398">
        <v>0</v>
      </c>
    </row>
    <row r="220" spans="1:6" ht="31.5" x14ac:dyDescent="0.25">
      <c r="A220" s="400" t="s">
        <v>3016</v>
      </c>
      <c r="B220" s="401">
        <v>316110</v>
      </c>
      <c r="C220" s="398">
        <v>269.2</v>
      </c>
      <c r="D220" s="398">
        <v>0</v>
      </c>
      <c r="E220" s="398">
        <v>8755.7000000000007</v>
      </c>
      <c r="F220" s="398">
        <v>0</v>
      </c>
    </row>
    <row r="221" spans="1:6" ht="17.25" customHeight="1" x14ac:dyDescent="0.25">
      <c r="A221" s="396" t="s">
        <v>2750</v>
      </c>
      <c r="B221" s="397">
        <v>317</v>
      </c>
      <c r="C221" s="398">
        <v>7290.2</v>
      </c>
      <c r="D221" s="398">
        <v>0</v>
      </c>
      <c r="E221" s="398">
        <v>0</v>
      </c>
      <c r="F221" s="398">
        <v>0</v>
      </c>
    </row>
    <row r="222" spans="1:6" ht="17.25" customHeight="1" x14ac:dyDescent="0.25">
      <c r="A222" s="396" t="s">
        <v>2753</v>
      </c>
      <c r="B222" s="397">
        <v>3171</v>
      </c>
      <c r="C222" s="398">
        <v>7290.2</v>
      </c>
      <c r="D222" s="398">
        <v>0</v>
      </c>
      <c r="E222" s="398">
        <v>0</v>
      </c>
      <c r="F222" s="398">
        <v>0</v>
      </c>
    </row>
    <row r="223" spans="1:6" ht="17.25" customHeight="1" x14ac:dyDescent="0.25">
      <c r="A223" s="396" t="s">
        <v>2755</v>
      </c>
      <c r="B223" s="397">
        <v>31711</v>
      </c>
      <c r="C223" s="398">
        <v>7290.2</v>
      </c>
      <c r="D223" s="398">
        <v>0</v>
      </c>
      <c r="E223" s="398">
        <v>0</v>
      </c>
      <c r="F223" s="398">
        <v>0</v>
      </c>
    </row>
    <row r="224" spans="1:6" ht="17.25" customHeight="1" x14ac:dyDescent="0.25">
      <c r="A224" s="396" t="s">
        <v>2755</v>
      </c>
      <c r="B224" s="397">
        <v>317110</v>
      </c>
      <c r="C224" s="398">
        <v>7290.2</v>
      </c>
      <c r="D224" s="398">
        <v>0</v>
      </c>
      <c r="E224" s="398">
        <v>0</v>
      </c>
      <c r="F224" s="398">
        <v>0</v>
      </c>
    </row>
    <row r="225" spans="1:7" ht="17.25" customHeight="1" x14ac:dyDescent="0.25">
      <c r="A225" s="396" t="s">
        <v>2758</v>
      </c>
      <c r="B225" s="397">
        <v>318</v>
      </c>
      <c r="C225" s="398">
        <v>1307.4000000000001</v>
      </c>
      <c r="D225" s="398">
        <v>14.4</v>
      </c>
      <c r="E225" s="398">
        <v>2</v>
      </c>
      <c r="F225" s="398">
        <v>0</v>
      </c>
    </row>
    <row r="226" spans="1:7" ht="17.25" customHeight="1" x14ac:dyDescent="0.25">
      <c r="A226" s="396" t="s">
        <v>2761</v>
      </c>
      <c r="B226" s="397">
        <v>3181</v>
      </c>
      <c r="C226" s="398">
        <v>1307.4000000000001</v>
      </c>
      <c r="D226" s="398">
        <v>14.4</v>
      </c>
      <c r="E226" s="398">
        <v>2</v>
      </c>
      <c r="F226" s="398">
        <v>0</v>
      </c>
    </row>
    <row r="227" spans="1:7" ht="17.25" customHeight="1" x14ac:dyDescent="0.25">
      <c r="A227" s="396" t="s">
        <v>2763</v>
      </c>
      <c r="B227" s="397">
        <v>31811</v>
      </c>
      <c r="C227" s="398">
        <v>1307.4000000000001</v>
      </c>
      <c r="D227" s="398">
        <v>14.4</v>
      </c>
      <c r="E227" s="398">
        <v>2</v>
      </c>
      <c r="F227" s="398">
        <v>0</v>
      </c>
    </row>
    <row r="228" spans="1:7" ht="17.25" customHeight="1" x14ac:dyDescent="0.25">
      <c r="A228" s="396" t="s">
        <v>2763</v>
      </c>
      <c r="B228" s="397">
        <v>318110</v>
      </c>
      <c r="C228" s="398">
        <v>1307.4000000000001</v>
      </c>
      <c r="D228" s="398">
        <v>14.4</v>
      </c>
      <c r="E228" s="398">
        <v>2</v>
      </c>
      <c r="F228" s="398">
        <v>0</v>
      </c>
    </row>
    <row r="229" spans="1:7" ht="17.25" customHeight="1" x14ac:dyDescent="0.25">
      <c r="A229" s="396" t="s">
        <v>3017</v>
      </c>
      <c r="B229" s="397">
        <v>319</v>
      </c>
      <c r="C229" s="398">
        <v>709324.7</v>
      </c>
      <c r="D229" s="398">
        <v>0</v>
      </c>
      <c r="E229" s="398">
        <v>232375.5</v>
      </c>
      <c r="F229" s="398">
        <v>0</v>
      </c>
      <c r="G229" s="395"/>
    </row>
    <row r="230" spans="1:7" ht="17.25" customHeight="1" x14ac:dyDescent="0.25">
      <c r="A230" s="396" t="s">
        <v>3018</v>
      </c>
      <c r="B230" s="397">
        <v>3192</v>
      </c>
      <c r="C230" s="398">
        <v>709324.7</v>
      </c>
      <c r="D230" s="398">
        <v>0</v>
      </c>
      <c r="E230" s="398">
        <v>232375.5</v>
      </c>
      <c r="F230" s="398">
        <v>0</v>
      </c>
      <c r="G230" s="395"/>
    </row>
    <row r="231" spans="1:7" ht="17.25" customHeight="1" x14ac:dyDescent="0.25">
      <c r="A231" s="396" t="s">
        <v>3019</v>
      </c>
      <c r="B231" s="397">
        <v>31921</v>
      </c>
      <c r="C231" s="398">
        <v>1727.9</v>
      </c>
      <c r="D231" s="398">
        <v>0</v>
      </c>
      <c r="E231" s="398">
        <v>3134.3</v>
      </c>
      <c r="F231" s="398">
        <v>0</v>
      </c>
    </row>
    <row r="232" spans="1:7" ht="17.25" customHeight="1" x14ac:dyDescent="0.25">
      <c r="A232" s="396" t="s">
        <v>3019</v>
      </c>
      <c r="B232" s="397">
        <v>319210</v>
      </c>
      <c r="C232" s="398">
        <v>1727.9</v>
      </c>
      <c r="D232" s="398">
        <v>0</v>
      </c>
      <c r="E232" s="398">
        <v>3134.3</v>
      </c>
      <c r="F232" s="398">
        <v>0</v>
      </c>
    </row>
    <row r="233" spans="1:7" ht="17.25" customHeight="1" x14ac:dyDescent="0.25">
      <c r="A233" s="396" t="s">
        <v>3020</v>
      </c>
      <c r="B233" s="397">
        <v>31922</v>
      </c>
      <c r="C233" s="398">
        <v>695842.1</v>
      </c>
      <c r="D233" s="398">
        <v>0</v>
      </c>
      <c r="E233" s="398">
        <v>229241.2</v>
      </c>
      <c r="F233" s="398">
        <v>0</v>
      </c>
    </row>
    <row r="234" spans="1:7" ht="17.25" customHeight="1" x14ac:dyDescent="0.25">
      <c r="A234" s="396" t="s">
        <v>3020</v>
      </c>
      <c r="B234" s="397">
        <v>319220</v>
      </c>
      <c r="C234" s="398">
        <v>695842.1</v>
      </c>
      <c r="D234" s="398">
        <v>0</v>
      </c>
      <c r="E234" s="398">
        <v>229241.2</v>
      </c>
      <c r="F234" s="398">
        <v>0</v>
      </c>
    </row>
    <row r="235" spans="1:7" ht="17.25" customHeight="1" x14ac:dyDescent="0.25">
      <c r="A235" s="396" t="s">
        <v>3021</v>
      </c>
      <c r="B235" s="397">
        <v>31924</v>
      </c>
      <c r="C235" s="398">
        <v>11754.7</v>
      </c>
      <c r="D235" s="398">
        <v>0</v>
      </c>
      <c r="E235" s="398">
        <v>0</v>
      </c>
      <c r="F235" s="398">
        <v>0</v>
      </c>
    </row>
    <row r="236" spans="1:7" ht="17.25" customHeight="1" x14ac:dyDescent="0.25">
      <c r="A236" s="396" t="s">
        <v>3021</v>
      </c>
      <c r="B236" s="397">
        <v>319240</v>
      </c>
      <c r="C236" s="398">
        <v>11754.7</v>
      </c>
      <c r="D236" s="398">
        <v>0</v>
      </c>
      <c r="E236" s="398">
        <v>0</v>
      </c>
      <c r="F236" s="398">
        <v>0</v>
      </c>
    </row>
    <row r="237" spans="1:7" ht="17.25" customHeight="1" x14ac:dyDescent="0.25">
      <c r="A237" s="393" t="s">
        <v>2793</v>
      </c>
      <c r="B237" s="394">
        <v>33</v>
      </c>
      <c r="C237" s="392">
        <v>42250.9</v>
      </c>
      <c r="D237" s="392">
        <v>15.7</v>
      </c>
      <c r="E237" s="392">
        <v>2690.4</v>
      </c>
      <c r="F237" s="392">
        <v>5</v>
      </c>
      <c r="G237" s="395"/>
    </row>
    <row r="238" spans="1:7" ht="17.25" customHeight="1" x14ac:dyDescent="0.25">
      <c r="A238" s="396" t="s">
        <v>3022</v>
      </c>
      <c r="B238" s="397">
        <v>331</v>
      </c>
      <c r="C238" s="398">
        <v>5322.4</v>
      </c>
      <c r="D238" s="398">
        <v>12.4</v>
      </c>
      <c r="E238" s="398">
        <v>643.4</v>
      </c>
      <c r="F238" s="398">
        <v>0</v>
      </c>
    </row>
    <row r="239" spans="1:7" ht="34.5" customHeight="1" x14ac:dyDescent="0.25">
      <c r="A239" s="400" t="s">
        <v>3023</v>
      </c>
      <c r="B239" s="401">
        <v>3311</v>
      </c>
      <c r="C239" s="398">
        <v>5322.4</v>
      </c>
      <c r="D239" s="398">
        <v>12.4</v>
      </c>
      <c r="E239" s="398">
        <v>643.4</v>
      </c>
      <c r="F239" s="398">
        <v>0</v>
      </c>
    </row>
    <row r="240" spans="1:7" ht="17.25" customHeight="1" x14ac:dyDescent="0.25">
      <c r="A240" s="396" t="s">
        <v>3024</v>
      </c>
      <c r="B240" s="397">
        <v>33111</v>
      </c>
      <c r="C240" s="398">
        <v>5322.4</v>
      </c>
      <c r="D240" s="398">
        <v>12.4</v>
      </c>
      <c r="E240" s="398">
        <v>643.4</v>
      </c>
      <c r="F240" s="398">
        <v>0</v>
      </c>
    </row>
    <row r="241" spans="1:6" ht="17.25" customHeight="1" x14ac:dyDescent="0.25">
      <c r="A241" s="396" t="s">
        <v>3024</v>
      </c>
      <c r="B241" s="397">
        <v>331110</v>
      </c>
      <c r="C241" s="398">
        <v>5322.4</v>
      </c>
      <c r="D241" s="398">
        <v>12.4</v>
      </c>
      <c r="E241" s="398">
        <v>643.4</v>
      </c>
      <c r="F241" s="398">
        <v>0</v>
      </c>
    </row>
    <row r="242" spans="1:6" ht="17.25" customHeight="1" x14ac:dyDescent="0.25">
      <c r="A242" s="396" t="s">
        <v>2808</v>
      </c>
      <c r="B242" s="397">
        <v>332</v>
      </c>
      <c r="C242" s="398">
        <v>410.4</v>
      </c>
      <c r="D242" s="398">
        <v>2.8</v>
      </c>
      <c r="E242" s="398">
        <v>69.5</v>
      </c>
      <c r="F242" s="398">
        <v>0.4</v>
      </c>
    </row>
    <row r="243" spans="1:6" ht="17.25" customHeight="1" x14ac:dyDescent="0.25">
      <c r="A243" s="396" t="s">
        <v>2810</v>
      </c>
      <c r="B243" s="397">
        <v>3321</v>
      </c>
      <c r="C243" s="398">
        <v>410.4</v>
      </c>
      <c r="D243" s="398">
        <v>2.8</v>
      </c>
      <c r="E243" s="398">
        <v>69.5</v>
      </c>
      <c r="F243" s="398">
        <v>0.4</v>
      </c>
    </row>
    <row r="244" spans="1:6" ht="17.25" customHeight="1" x14ac:dyDescent="0.25">
      <c r="A244" s="396" t="s">
        <v>2812</v>
      </c>
      <c r="B244" s="397">
        <v>33211</v>
      </c>
      <c r="C244" s="398">
        <v>410.4</v>
      </c>
      <c r="D244" s="398">
        <v>2.8</v>
      </c>
      <c r="E244" s="398">
        <v>69.5</v>
      </c>
      <c r="F244" s="398">
        <v>0.4</v>
      </c>
    </row>
    <row r="245" spans="1:6" ht="17.25" customHeight="1" x14ac:dyDescent="0.25">
      <c r="A245" s="396" t="s">
        <v>2812</v>
      </c>
      <c r="B245" s="397">
        <v>332110</v>
      </c>
      <c r="C245" s="398">
        <v>410.4</v>
      </c>
      <c r="D245" s="398">
        <v>2.8</v>
      </c>
      <c r="E245" s="398">
        <v>69.5</v>
      </c>
      <c r="F245" s="398">
        <v>0.4</v>
      </c>
    </row>
    <row r="246" spans="1:6" ht="17.25" customHeight="1" x14ac:dyDescent="0.25">
      <c r="A246" s="396" t="s">
        <v>2815</v>
      </c>
      <c r="B246" s="397">
        <v>333</v>
      </c>
      <c r="C246" s="398">
        <v>3070.3</v>
      </c>
      <c r="D246" s="398">
        <v>0</v>
      </c>
      <c r="E246" s="398">
        <v>366.2</v>
      </c>
      <c r="F246" s="398">
        <v>0</v>
      </c>
    </row>
    <row r="247" spans="1:6" ht="17.25" customHeight="1" x14ac:dyDescent="0.25">
      <c r="A247" s="396" t="s">
        <v>2817</v>
      </c>
      <c r="B247" s="397">
        <v>3331</v>
      </c>
      <c r="C247" s="398">
        <v>3070.3</v>
      </c>
      <c r="D247" s="398">
        <v>0</v>
      </c>
      <c r="E247" s="398">
        <v>366.2</v>
      </c>
      <c r="F247" s="398">
        <v>0</v>
      </c>
    </row>
    <row r="248" spans="1:6" ht="17.25" customHeight="1" x14ac:dyDescent="0.25">
      <c r="A248" s="396" t="s">
        <v>2819</v>
      </c>
      <c r="B248" s="397">
        <v>33311</v>
      </c>
      <c r="C248" s="398">
        <v>3070.3</v>
      </c>
      <c r="D248" s="398">
        <v>0</v>
      </c>
      <c r="E248" s="398">
        <v>366.2</v>
      </c>
      <c r="F248" s="398">
        <v>0</v>
      </c>
    </row>
    <row r="249" spans="1:6" ht="17.25" customHeight="1" x14ac:dyDescent="0.25">
      <c r="A249" s="396" t="s">
        <v>2819</v>
      </c>
      <c r="B249" s="397">
        <v>333110</v>
      </c>
      <c r="C249" s="398">
        <v>3070.3</v>
      </c>
      <c r="D249" s="398">
        <v>0</v>
      </c>
      <c r="E249" s="398">
        <v>366.2</v>
      </c>
      <c r="F249" s="398">
        <v>0</v>
      </c>
    </row>
    <row r="250" spans="1:6" ht="17.25" customHeight="1" x14ac:dyDescent="0.25">
      <c r="A250" s="396" t="s">
        <v>3025</v>
      </c>
      <c r="B250" s="397">
        <v>334</v>
      </c>
      <c r="C250" s="398">
        <v>18950.5</v>
      </c>
      <c r="D250" s="398">
        <v>0</v>
      </c>
      <c r="E250" s="398">
        <v>283.89999999999998</v>
      </c>
      <c r="F250" s="398">
        <v>0</v>
      </c>
    </row>
    <row r="251" spans="1:6" ht="17.25" customHeight="1" x14ac:dyDescent="0.25">
      <c r="A251" s="396" t="s">
        <v>3026</v>
      </c>
      <c r="B251" s="397">
        <v>3341</v>
      </c>
      <c r="C251" s="398">
        <v>18950.5</v>
      </c>
      <c r="D251" s="398">
        <v>0</v>
      </c>
      <c r="E251" s="398">
        <v>283.89999999999998</v>
      </c>
      <c r="F251" s="398">
        <v>0</v>
      </c>
    </row>
    <row r="252" spans="1:6" ht="17.25" customHeight="1" x14ac:dyDescent="0.25">
      <c r="A252" s="396" t="s">
        <v>3027</v>
      </c>
      <c r="B252" s="397">
        <v>33411</v>
      </c>
      <c r="C252" s="398">
        <v>18950.5</v>
      </c>
      <c r="D252" s="398">
        <v>0</v>
      </c>
      <c r="E252" s="398">
        <v>283.89999999999998</v>
      </c>
      <c r="F252" s="398">
        <v>0</v>
      </c>
    </row>
    <row r="253" spans="1:6" ht="17.25" customHeight="1" x14ac:dyDescent="0.25">
      <c r="A253" s="396" t="s">
        <v>3027</v>
      </c>
      <c r="B253" s="397">
        <v>334110</v>
      </c>
      <c r="C253" s="398">
        <v>18950.5</v>
      </c>
      <c r="D253" s="398">
        <v>0</v>
      </c>
      <c r="E253" s="398">
        <v>283.89999999999998</v>
      </c>
      <c r="F253" s="398">
        <v>0</v>
      </c>
    </row>
    <row r="254" spans="1:6" ht="17.25" customHeight="1" x14ac:dyDescent="0.25">
      <c r="A254" s="396" t="s">
        <v>3028</v>
      </c>
      <c r="B254" s="397">
        <v>335</v>
      </c>
      <c r="C254" s="398">
        <v>357.8</v>
      </c>
      <c r="D254" s="398">
        <v>0</v>
      </c>
      <c r="E254" s="398">
        <v>115.3</v>
      </c>
      <c r="F254" s="398">
        <v>0</v>
      </c>
    </row>
    <row r="255" spans="1:6" ht="31.5" x14ac:dyDescent="0.25">
      <c r="A255" s="400" t="s">
        <v>3029</v>
      </c>
      <c r="B255" s="401">
        <v>3351</v>
      </c>
      <c r="C255" s="398">
        <v>357.8</v>
      </c>
      <c r="D255" s="398">
        <v>0</v>
      </c>
      <c r="E255" s="398">
        <v>115.3</v>
      </c>
      <c r="F255" s="398">
        <v>0</v>
      </c>
    </row>
    <row r="256" spans="1:6" ht="31.5" x14ac:dyDescent="0.25">
      <c r="A256" s="400" t="s">
        <v>3030</v>
      </c>
      <c r="B256" s="401">
        <v>33511</v>
      </c>
      <c r="C256" s="398">
        <v>357.8</v>
      </c>
      <c r="D256" s="398">
        <v>0</v>
      </c>
      <c r="E256" s="398">
        <v>115.3</v>
      </c>
      <c r="F256" s="398">
        <v>0</v>
      </c>
    </row>
    <row r="257" spans="1:6" ht="31.5" x14ac:dyDescent="0.25">
      <c r="A257" s="400" t="s">
        <v>3030</v>
      </c>
      <c r="B257" s="401">
        <v>335110</v>
      </c>
      <c r="C257" s="398">
        <v>357.8</v>
      </c>
      <c r="D257" s="398">
        <v>0</v>
      </c>
      <c r="E257" s="398">
        <v>115.3</v>
      </c>
      <c r="F257" s="398">
        <v>0</v>
      </c>
    </row>
    <row r="258" spans="1:6" ht="17.25" customHeight="1" x14ac:dyDescent="0.25">
      <c r="A258" s="396" t="s">
        <v>3031</v>
      </c>
      <c r="B258" s="397">
        <v>336</v>
      </c>
      <c r="C258" s="398">
        <v>462.7</v>
      </c>
      <c r="D258" s="398">
        <v>0</v>
      </c>
      <c r="E258" s="398">
        <v>467.4</v>
      </c>
      <c r="F258" s="398">
        <v>2.6</v>
      </c>
    </row>
    <row r="259" spans="1:6" ht="31.5" x14ac:dyDescent="0.25">
      <c r="A259" s="400" t="s">
        <v>3032</v>
      </c>
      <c r="B259" s="401">
        <v>3361</v>
      </c>
      <c r="C259" s="398">
        <v>451.3</v>
      </c>
      <c r="D259" s="398">
        <v>0</v>
      </c>
      <c r="E259" s="398">
        <v>467.4</v>
      </c>
      <c r="F259" s="398">
        <v>2.6</v>
      </c>
    </row>
    <row r="260" spans="1:6" ht="31.5" x14ac:dyDescent="0.25">
      <c r="A260" s="400" t="s">
        <v>3033</v>
      </c>
      <c r="B260" s="401">
        <v>33611</v>
      </c>
      <c r="C260" s="398">
        <v>451.3</v>
      </c>
      <c r="D260" s="398">
        <v>0</v>
      </c>
      <c r="E260" s="398">
        <v>467.4</v>
      </c>
      <c r="F260" s="398">
        <v>2.6</v>
      </c>
    </row>
    <row r="261" spans="1:6" ht="31.5" x14ac:dyDescent="0.25">
      <c r="A261" s="400" t="s">
        <v>3033</v>
      </c>
      <c r="B261" s="401">
        <v>336110</v>
      </c>
      <c r="C261" s="398">
        <v>451.3</v>
      </c>
      <c r="D261" s="398">
        <v>0</v>
      </c>
      <c r="E261" s="398">
        <v>467.4</v>
      </c>
      <c r="F261" s="398">
        <v>2.6</v>
      </c>
    </row>
    <row r="262" spans="1:6" ht="31.5" x14ac:dyDescent="0.25">
      <c r="A262" s="400" t="s">
        <v>3034</v>
      </c>
      <c r="B262" s="408">
        <v>3362</v>
      </c>
      <c r="C262" s="398">
        <v>11.4</v>
      </c>
      <c r="D262" s="398">
        <v>0</v>
      </c>
      <c r="E262" s="398">
        <v>0</v>
      </c>
      <c r="F262" s="398">
        <v>0</v>
      </c>
    </row>
    <row r="263" spans="1:6" ht="31.5" x14ac:dyDescent="0.25">
      <c r="A263" s="400" t="s">
        <v>3034</v>
      </c>
      <c r="B263" s="408">
        <v>33621</v>
      </c>
      <c r="C263" s="398">
        <v>11.4</v>
      </c>
      <c r="D263" s="398">
        <v>0</v>
      </c>
      <c r="E263" s="398">
        <v>0</v>
      </c>
      <c r="F263" s="398">
        <v>0</v>
      </c>
    </row>
    <row r="264" spans="1:6" ht="31.5" x14ac:dyDescent="0.25">
      <c r="A264" s="400" t="s">
        <v>3034</v>
      </c>
      <c r="B264" s="408">
        <v>336210</v>
      </c>
      <c r="C264" s="398">
        <v>11.4</v>
      </c>
      <c r="D264" s="398">
        <v>0</v>
      </c>
      <c r="E264" s="398">
        <v>0</v>
      </c>
      <c r="F264" s="398">
        <v>0</v>
      </c>
    </row>
    <row r="265" spans="1:6" ht="17.25" customHeight="1" x14ac:dyDescent="0.25">
      <c r="A265" s="396" t="s">
        <v>3035</v>
      </c>
      <c r="B265" s="397">
        <v>337</v>
      </c>
      <c r="C265" s="398">
        <v>960.5</v>
      </c>
      <c r="D265" s="398">
        <v>0.5</v>
      </c>
      <c r="E265" s="398">
        <v>96.1</v>
      </c>
      <c r="F265" s="398">
        <v>0</v>
      </c>
    </row>
    <row r="266" spans="1:6" ht="17.25" customHeight="1" x14ac:dyDescent="0.25">
      <c r="A266" s="396" t="s">
        <v>3036</v>
      </c>
      <c r="B266" s="397">
        <v>3371</v>
      </c>
      <c r="C266" s="398">
        <v>957.9</v>
      </c>
      <c r="D266" s="398">
        <v>0.5</v>
      </c>
      <c r="E266" s="398">
        <v>93.5</v>
      </c>
      <c r="F266" s="398">
        <v>0</v>
      </c>
    </row>
    <row r="267" spans="1:6" ht="17.25" customHeight="1" x14ac:dyDescent="0.25">
      <c r="A267" s="396" t="s">
        <v>3037</v>
      </c>
      <c r="B267" s="397">
        <v>33711</v>
      </c>
      <c r="C267" s="398">
        <v>957.9</v>
      </c>
      <c r="D267" s="398">
        <v>0.5</v>
      </c>
      <c r="E267" s="398">
        <v>93.5</v>
      </c>
      <c r="F267" s="398">
        <v>0</v>
      </c>
    </row>
    <row r="268" spans="1:6" ht="17.25" customHeight="1" x14ac:dyDescent="0.25">
      <c r="A268" s="396" t="s">
        <v>3037</v>
      </c>
      <c r="B268" s="397">
        <v>337110</v>
      </c>
      <c r="C268" s="398">
        <v>957.9</v>
      </c>
      <c r="D268" s="398">
        <v>0.5</v>
      </c>
      <c r="E268" s="398">
        <v>93.5</v>
      </c>
      <c r="F268" s="398">
        <v>0</v>
      </c>
    </row>
    <row r="269" spans="1:6" ht="17.25" customHeight="1" x14ac:dyDescent="0.25">
      <c r="A269" s="396" t="s">
        <v>3038</v>
      </c>
      <c r="B269" s="397">
        <v>3372</v>
      </c>
      <c r="C269" s="398">
        <v>2.6</v>
      </c>
      <c r="D269" s="398">
        <v>0</v>
      </c>
      <c r="E269" s="398">
        <v>2.6</v>
      </c>
      <c r="F269" s="398">
        <v>0</v>
      </c>
    </row>
    <row r="270" spans="1:6" ht="17.25" customHeight="1" x14ac:dyDescent="0.25">
      <c r="A270" s="396" t="s">
        <v>3038</v>
      </c>
      <c r="B270" s="397">
        <v>337210</v>
      </c>
      <c r="C270" s="398">
        <v>2.6</v>
      </c>
      <c r="D270" s="398">
        <v>0</v>
      </c>
      <c r="E270" s="398">
        <v>2.6</v>
      </c>
      <c r="F270" s="398">
        <v>0</v>
      </c>
    </row>
    <row r="271" spans="1:6" ht="17.25" customHeight="1" x14ac:dyDescent="0.25">
      <c r="A271" s="396" t="s">
        <v>3039</v>
      </c>
      <c r="B271" s="397">
        <v>338</v>
      </c>
      <c r="C271" s="398">
        <v>74.900000000000006</v>
      </c>
      <c r="D271" s="398">
        <v>0</v>
      </c>
      <c r="E271" s="398">
        <v>3.6</v>
      </c>
      <c r="F271" s="398">
        <v>0</v>
      </c>
    </row>
    <row r="272" spans="1:6" ht="31.5" x14ac:dyDescent="0.25">
      <c r="A272" s="400" t="s">
        <v>3040</v>
      </c>
      <c r="B272" s="401">
        <v>3381</v>
      </c>
      <c r="C272" s="398">
        <v>74.900000000000006</v>
      </c>
      <c r="D272" s="398">
        <v>0</v>
      </c>
      <c r="E272" s="398">
        <v>3.6</v>
      </c>
      <c r="F272" s="398">
        <v>0</v>
      </c>
    </row>
    <row r="273" spans="1:6" ht="17.25" customHeight="1" x14ac:dyDescent="0.25">
      <c r="A273" s="396" t="s">
        <v>3041</v>
      </c>
      <c r="B273" s="397">
        <v>33811</v>
      </c>
      <c r="C273" s="398">
        <v>74.900000000000006</v>
      </c>
      <c r="D273" s="398">
        <v>0</v>
      </c>
      <c r="E273" s="398">
        <v>3.6</v>
      </c>
      <c r="F273" s="398">
        <v>0</v>
      </c>
    </row>
    <row r="274" spans="1:6" ht="17.25" customHeight="1" x14ac:dyDescent="0.25">
      <c r="A274" s="396" t="s">
        <v>3041</v>
      </c>
      <c r="B274" s="397">
        <v>338110</v>
      </c>
      <c r="C274" s="398">
        <v>74.900000000000006</v>
      </c>
      <c r="D274" s="398">
        <v>0</v>
      </c>
      <c r="E274" s="398">
        <v>3.6</v>
      </c>
      <c r="F274" s="398">
        <v>0</v>
      </c>
    </row>
    <row r="275" spans="1:6" ht="17.25" customHeight="1" x14ac:dyDescent="0.25">
      <c r="A275" s="396" t="s">
        <v>2874</v>
      </c>
      <c r="B275" s="397">
        <v>339</v>
      </c>
      <c r="C275" s="398">
        <v>12641.4</v>
      </c>
      <c r="D275" s="398">
        <v>0</v>
      </c>
      <c r="E275" s="398">
        <v>645</v>
      </c>
      <c r="F275" s="398">
        <v>2</v>
      </c>
    </row>
    <row r="276" spans="1:6" ht="17.25" customHeight="1" x14ac:dyDescent="0.25">
      <c r="A276" s="396" t="s">
        <v>2877</v>
      </c>
      <c r="B276" s="397">
        <v>3391</v>
      </c>
      <c r="C276" s="398">
        <v>12630.8</v>
      </c>
      <c r="D276" s="398">
        <v>0</v>
      </c>
      <c r="E276" s="398">
        <v>645</v>
      </c>
      <c r="F276" s="398">
        <v>2</v>
      </c>
    </row>
    <row r="277" spans="1:6" ht="17.25" customHeight="1" x14ac:dyDescent="0.25">
      <c r="A277" s="396" t="s">
        <v>3042</v>
      </c>
      <c r="B277" s="397">
        <v>33911</v>
      </c>
      <c r="C277" s="398">
        <v>12630.8</v>
      </c>
      <c r="D277" s="398">
        <v>0</v>
      </c>
      <c r="E277" s="398">
        <v>645</v>
      </c>
      <c r="F277" s="398">
        <v>2</v>
      </c>
    </row>
    <row r="278" spans="1:6" ht="17.25" customHeight="1" x14ac:dyDescent="0.25">
      <c r="A278" s="396" t="s">
        <v>3042</v>
      </c>
      <c r="B278" s="397">
        <v>339110</v>
      </c>
      <c r="C278" s="398">
        <v>12630.8</v>
      </c>
      <c r="D278" s="398">
        <v>0</v>
      </c>
      <c r="E278" s="398">
        <v>645</v>
      </c>
      <c r="F278" s="398">
        <v>2</v>
      </c>
    </row>
    <row r="279" spans="1:6" ht="17.25" customHeight="1" x14ac:dyDescent="0.25">
      <c r="A279" s="396" t="s">
        <v>2884</v>
      </c>
      <c r="B279" s="408">
        <v>3392</v>
      </c>
      <c r="C279" s="409">
        <v>10.6</v>
      </c>
      <c r="D279" s="409">
        <v>0</v>
      </c>
      <c r="E279" s="409">
        <v>0</v>
      </c>
      <c r="F279" s="409">
        <v>0</v>
      </c>
    </row>
    <row r="280" spans="1:6" ht="17.25" customHeight="1" x14ac:dyDescent="0.25">
      <c r="A280" s="396" t="s">
        <v>2884</v>
      </c>
      <c r="B280" s="408">
        <v>33921</v>
      </c>
      <c r="C280" s="409">
        <v>10.6</v>
      </c>
      <c r="D280" s="409">
        <v>0</v>
      </c>
      <c r="E280" s="409">
        <v>0</v>
      </c>
      <c r="F280" s="409">
        <v>0</v>
      </c>
    </row>
    <row r="281" spans="1:6" ht="17.25" customHeight="1" x14ac:dyDescent="0.25">
      <c r="A281" s="396" t="s">
        <v>2884</v>
      </c>
      <c r="B281" s="408">
        <v>339210</v>
      </c>
      <c r="C281" s="409">
        <v>10.6</v>
      </c>
      <c r="D281" s="409">
        <v>0</v>
      </c>
      <c r="E281" s="409">
        <v>0</v>
      </c>
      <c r="F281" s="409">
        <v>0</v>
      </c>
    </row>
    <row r="282" spans="1:6" ht="31.5" customHeight="1" x14ac:dyDescent="0.25">
      <c r="A282" s="406" t="s">
        <v>3043</v>
      </c>
      <c r="B282" s="410">
        <v>34</v>
      </c>
      <c r="C282" s="411">
        <v>6119.6</v>
      </c>
      <c r="D282" s="411">
        <v>0</v>
      </c>
      <c r="E282" s="411">
        <v>70.400000000000006</v>
      </c>
      <c r="F282" s="411">
        <v>0</v>
      </c>
    </row>
    <row r="283" spans="1:6" ht="21" customHeight="1" x14ac:dyDescent="0.25">
      <c r="A283" s="396" t="s">
        <v>3044</v>
      </c>
      <c r="B283" s="397">
        <v>343</v>
      </c>
      <c r="C283" s="409">
        <v>6119.6</v>
      </c>
      <c r="D283" s="409">
        <v>0</v>
      </c>
      <c r="E283" s="409">
        <v>70.400000000000006</v>
      </c>
      <c r="F283" s="409">
        <v>0</v>
      </c>
    </row>
    <row r="284" spans="1:6" ht="32.25" customHeight="1" x14ac:dyDescent="0.25">
      <c r="A284" s="400" t="s">
        <v>3045</v>
      </c>
      <c r="B284" s="401">
        <v>3432</v>
      </c>
      <c r="C284" s="409">
        <v>6119.6</v>
      </c>
      <c r="D284" s="409">
        <v>0</v>
      </c>
      <c r="E284" s="409">
        <v>70.400000000000006</v>
      </c>
      <c r="F284" s="409">
        <v>0</v>
      </c>
    </row>
    <row r="285" spans="1:6" ht="17.25" customHeight="1" x14ac:dyDescent="0.25">
      <c r="A285" s="396" t="s">
        <v>3046</v>
      </c>
      <c r="B285" s="397">
        <v>34321</v>
      </c>
      <c r="C285" s="409">
        <v>6119.6</v>
      </c>
      <c r="D285" s="409">
        <v>0</v>
      </c>
      <c r="E285" s="409">
        <v>70.400000000000006</v>
      </c>
      <c r="F285" s="409">
        <v>0</v>
      </c>
    </row>
    <row r="286" spans="1:6" ht="17.25" customHeight="1" x14ac:dyDescent="0.25">
      <c r="A286" s="396" t="s">
        <v>3046</v>
      </c>
      <c r="B286" s="397">
        <v>343210</v>
      </c>
      <c r="C286" s="409">
        <v>6119.6</v>
      </c>
      <c r="D286" s="409">
        <v>0</v>
      </c>
      <c r="E286" s="409">
        <v>70.400000000000006</v>
      </c>
      <c r="F286" s="409">
        <v>0</v>
      </c>
    </row>
    <row r="287" spans="1:6" ht="17.25" customHeight="1" x14ac:dyDescent="0.25">
      <c r="A287" s="393" t="s">
        <v>3047</v>
      </c>
      <c r="B287" s="394">
        <v>35</v>
      </c>
      <c r="C287" s="411">
        <v>329.1</v>
      </c>
      <c r="D287" s="411">
        <v>0</v>
      </c>
      <c r="E287" s="411">
        <v>471.2</v>
      </c>
      <c r="F287" s="411">
        <v>0</v>
      </c>
    </row>
    <row r="288" spans="1:6" ht="17.25" customHeight="1" x14ac:dyDescent="0.25">
      <c r="A288" s="396" t="s">
        <v>3047</v>
      </c>
      <c r="B288" s="397">
        <v>351</v>
      </c>
      <c r="C288" s="409">
        <v>329.1</v>
      </c>
      <c r="D288" s="409">
        <v>0</v>
      </c>
      <c r="E288" s="409">
        <v>471.2</v>
      </c>
      <c r="F288" s="409">
        <v>0</v>
      </c>
    </row>
    <row r="289" spans="1:6" ht="17.25" customHeight="1" x14ac:dyDescent="0.25">
      <c r="A289" s="396" t="s">
        <v>3048</v>
      </c>
      <c r="B289" s="397">
        <v>3511</v>
      </c>
      <c r="C289" s="409">
        <v>329.1</v>
      </c>
      <c r="D289" s="409">
        <v>0</v>
      </c>
      <c r="E289" s="409">
        <v>471.2</v>
      </c>
      <c r="F289" s="409">
        <v>0</v>
      </c>
    </row>
    <row r="290" spans="1:6" ht="17.25" customHeight="1" x14ac:dyDescent="0.25">
      <c r="A290" s="396" t="s">
        <v>3049</v>
      </c>
      <c r="B290" s="397">
        <v>35111</v>
      </c>
      <c r="C290" s="409">
        <v>329.1</v>
      </c>
      <c r="D290" s="409">
        <v>0</v>
      </c>
      <c r="E290" s="409">
        <v>471.2</v>
      </c>
      <c r="F290" s="409">
        <v>0</v>
      </c>
    </row>
    <row r="291" spans="1:6" ht="17.25" customHeight="1" x14ac:dyDescent="0.25">
      <c r="A291" s="396" t="s">
        <v>3049</v>
      </c>
      <c r="B291" s="397">
        <v>351110</v>
      </c>
      <c r="C291" s="409">
        <v>329.1</v>
      </c>
      <c r="D291" s="409">
        <v>0</v>
      </c>
      <c r="E291" s="409">
        <v>471.2</v>
      </c>
      <c r="F291" s="409">
        <v>0</v>
      </c>
    </row>
    <row r="294" spans="1:6" x14ac:dyDescent="0.25">
      <c r="A294" s="412" t="s">
        <v>2144</v>
      </c>
      <c r="B294" s="413"/>
      <c r="C294" s="414"/>
      <c r="D294" s="414"/>
      <c r="E294" s="415" t="s">
        <v>92</v>
      </c>
      <c r="F294" s="414"/>
    </row>
    <row r="295" spans="1:6" x14ac:dyDescent="0.25">
      <c r="A295" s="412"/>
      <c r="B295" s="413"/>
      <c r="C295" s="414"/>
      <c r="D295" s="414"/>
      <c r="E295" s="414"/>
      <c r="F295" s="414"/>
    </row>
    <row r="296" spans="1:6" x14ac:dyDescent="0.25">
      <c r="A296" s="412"/>
      <c r="B296" s="413"/>
      <c r="C296" s="414"/>
      <c r="D296" s="414"/>
      <c r="E296" s="414"/>
      <c r="F296" s="414"/>
    </row>
    <row r="297" spans="1:6" x14ac:dyDescent="0.25">
      <c r="A297" s="412" t="s">
        <v>2096</v>
      </c>
      <c r="B297" s="413"/>
      <c r="C297" s="414"/>
      <c r="D297" s="414"/>
      <c r="E297" s="415" t="s">
        <v>88</v>
      </c>
      <c r="F297" s="414"/>
    </row>
    <row r="298" spans="1:6" x14ac:dyDescent="0.25">
      <c r="A298" s="412"/>
      <c r="B298" s="413"/>
      <c r="C298" s="414"/>
      <c r="D298" s="414"/>
      <c r="E298" s="414"/>
      <c r="F298" s="414"/>
    </row>
    <row r="299" spans="1:6" x14ac:dyDescent="0.25">
      <c r="A299" s="412"/>
      <c r="B299" s="413"/>
      <c r="C299" s="414"/>
      <c r="D299" s="414"/>
      <c r="E299" s="414"/>
      <c r="F299" s="414"/>
    </row>
    <row r="300" spans="1:6" x14ac:dyDescent="0.25">
      <c r="A300" s="412" t="s">
        <v>3050</v>
      </c>
      <c r="B300" s="413"/>
      <c r="C300" s="414"/>
      <c r="D300" s="414"/>
      <c r="E300" s="415" t="s">
        <v>90</v>
      </c>
      <c r="F300" s="414"/>
    </row>
    <row r="301" spans="1:6" x14ac:dyDescent="0.25">
      <c r="A301" s="412"/>
      <c r="B301" s="413"/>
      <c r="C301" s="414"/>
      <c r="D301" s="414"/>
      <c r="E301" s="414"/>
      <c r="F301" s="414"/>
    </row>
    <row r="302" spans="1:6" x14ac:dyDescent="0.25">
      <c r="A302" s="412"/>
      <c r="B302" s="413"/>
      <c r="C302" s="414"/>
      <c r="D302" s="414"/>
      <c r="E302" s="414"/>
      <c r="F302" s="414"/>
    </row>
    <row r="303" spans="1:6" x14ac:dyDescent="0.25">
      <c r="A303" s="412" t="s">
        <v>2099</v>
      </c>
      <c r="B303" s="413"/>
      <c r="C303" s="414"/>
      <c r="D303" s="414"/>
      <c r="E303" s="415" t="s">
        <v>91</v>
      </c>
      <c r="F303" s="414"/>
    </row>
    <row r="347" spans="1:2" x14ac:dyDescent="0.25">
      <c r="A347" s="416"/>
      <c r="B347" s="416"/>
    </row>
    <row r="433" ht="15.75" customHeight="1" x14ac:dyDescent="0.25"/>
    <row r="434" ht="16.5" customHeight="1" x14ac:dyDescent="0.25"/>
    <row r="435" ht="16.5" customHeight="1" x14ac:dyDescent="0.25"/>
    <row r="439" ht="15" customHeight="1" x14ac:dyDescent="0.25"/>
    <row r="440" ht="15" customHeight="1" x14ac:dyDescent="0.25"/>
    <row r="441" ht="16.5" customHeight="1" x14ac:dyDescent="0.25"/>
    <row r="442" ht="16.5" customHeight="1" x14ac:dyDescent="0.25"/>
    <row r="443" ht="15.75" customHeight="1" x14ac:dyDescent="0.25"/>
    <row r="444" ht="15" customHeight="1" x14ac:dyDescent="0.25"/>
    <row r="445" ht="15" customHeight="1" x14ac:dyDescent="0.25"/>
    <row r="446" ht="15.75" customHeight="1" x14ac:dyDescent="0.25"/>
    <row r="716" ht="28.5" customHeight="1" x14ac:dyDescent="0.25"/>
  </sheetData>
  <mergeCells count="12">
    <mergeCell ref="A10:A12"/>
    <mergeCell ref="B10:B12"/>
    <mergeCell ref="C10:C12"/>
    <mergeCell ref="D10:D12"/>
    <mergeCell ref="E10:E12"/>
    <mergeCell ref="F10:F12"/>
    <mergeCell ref="E1:F1"/>
    <mergeCell ref="E3:F3"/>
    <mergeCell ref="A5:F5"/>
    <mergeCell ref="A6:F6"/>
    <mergeCell ref="A7:F7"/>
    <mergeCell ref="A8:F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0"/>
  <sheetViews>
    <sheetView workbookViewId="0">
      <selection activeCell="A5" sqref="A5:A6"/>
    </sheetView>
  </sheetViews>
  <sheetFormatPr defaultRowHeight="12.75" x14ac:dyDescent="0.2"/>
  <cols>
    <col min="1" max="1" width="50.7109375" style="2" customWidth="1"/>
    <col min="2" max="2" width="10.7109375" style="1" customWidth="1"/>
    <col min="3" max="3" width="8.28515625" style="1" customWidth="1"/>
    <col min="4" max="4" width="11.5703125" style="1" customWidth="1"/>
    <col min="5" max="5" width="10" style="1" customWidth="1"/>
    <col min="6" max="6" width="7.7109375" style="1" customWidth="1"/>
    <col min="7" max="7" width="20.7109375" style="417" customWidth="1"/>
    <col min="8" max="10" width="15.7109375" style="4" customWidth="1"/>
    <col min="11" max="11" width="7.5703125" style="4" customWidth="1"/>
    <col min="12" max="14" width="9.140625" style="1"/>
  </cols>
  <sheetData>
    <row r="1" spans="1:11" x14ac:dyDescent="0.2">
      <c r="H1" s="59"/>
      <c r="I1" s="56" t="s">
        <v>3051</v>
      </c>
      <c r="J1" s="56"/>
      <c r="K1" s="56"/>
    </row>
    <row r="2" spans="1:11" ht="27.75" customHeight="1" x14ac:dyDescent="0.2">
      <c r="H2" s="59"/>
      <c r="I2" s="61" t="s">
        <v>1096</v>
      </c>
      <c r="J2" s="61"/>
      <c r="K2" s="61"/>
    </row>
    <row r="3" spans="1:11" ht="43.5" customHeight="1" x14ac:dyDescent="0.2">
      <c r="A3" s="49" t="s">
        <v>3052</v>
      </c>
      <c r="B3" s="49"/>
      <c r="C3" s="49"/>
      <c r="D3" s="49"/>
      <c r="E3" s="49"/>
      <c r="F3" s="49"/>
      <c r="G3" s="49"/>
      <c r="H3" s="50"/>
      <c r="I3" s="50"/>
      <c r="J3" s="50"/>
      <c r="K3" s="50"/>
    </row>
    <row r="4" spans="1:11" x14ac:dyDescent="0.2">
      <c r="A4" s="418"/>
      <c r="B4" s="418"/>
      <c r="C4" s="418"/>
      <c r="D4" s="418"/>
      <c r="H4" s="59"/>
      <c r="I4" s="59"/>
      <c r="J4" s="59" t="s">
        <v>3</v>
      </c>
      <c r="K4" s="59"/>
    </row>
    <row r="5" spans="1:11" ht="26.25" customHeight="1" x14ac:dyDescent="0.2">
      <c r="A5" s="51" t="s">
        <v>4</v>
      </c>
      <c r="B5" s="51" t="s">
        <v>234</v>
      </c>
      <c r="C5" s="51"/>
      <c r="D5" s="51"/>
      <c r="E5" s="51"/>
      <c r="F5" s="51"/>
      <c r="G5" s="51" t="s">
        <v>3053</v>
      </c>
      <c r="H5" s="52" t="s">
        <v>3054</v>
      </c>
      <c r="I5" s="52" t="s">
        <v>1100</v>
      </c>
      <c r="J5" s="52" t="s">
        <v>3055</v>
      </c>
      <c r="K5" s="52"/>
    </row>
    <row r="6" spans="1:11" ht="38.25" x14ac:dyDescent="0.2">
      <c r="A6" s="51"/>
      <c r="B6" s="8" t="s">
        <v>3056</v>
      </c>
      <c r="C6" s="8" t="s">
        <v>3057</v>
      </c>
      <c r="D6" s="8" t="s">
        <v>3058</v>
      </c>
      <c r="E6" s="8" t="s">
        <v>3059</v>
      </c>
      <c r="F6" s="8" t="s">
        <v>3060</v>
      </c>
      <c r="G6" s="51"/>
      <c r="H6" s="52"/>
      <c r="I6" s="52"/>
      <c r="J6" s="7" t="s">
        <v>10</v>
      </c>
      <c r="K6" s="7" t="s">
        <v>11</v>
      </c>
    </row>
    <row r="7" spans="1:11" ht="9.9499999999999993" customHeight="1" x14ac:dyDescent="0.2">
      <c r="A7" s="9">
        <v>1</v>
      </c>
      <c r="B7" s="10">
        <v>2</v>
      </c>
      <c r="C7" s="10">
        <v>3</v>
      </c>
      <c r="D7" s="10">
        <v>4</v>
      </c>
      <c r="E7" s="10">
        <v>5</v>
      </c>
      <c r="F7" s="10">
        <v>6</v>
      </c>
      <c r="G7" s="9">
        <v>7</v>
      </c>
      <c r="H7" s="10">
        <v>8</v>
      </c>
      <c r="I7" s="10">
        <v>9</v>
      </c>
      <c r="J7" s="10">
        <v>10</v>
      </c>
      <c r="K7" s="10">
        <v>11</v>
      </c>
    </row>
    <row r="8" spans="1:11" ht="25.5" x14ac:dyDescent="0.2">
      <c r="A8" s="419" t="s">
        <v>237</v>
      </c>
      <c r="B8" s="13" t="s">
        <v>31</v>
      </c>
      <c r="C8" s="13" t="s">
        <v>31</v>
      </c>
      <c r="D8" s="13" t="s">
        <v>31</v>
      </c>
      <c r="E8" s="13" t="s">
        <v>31</v>
      </c>
      <c r="F8" s="13"/>
      <c r="G8" s="43" t="s">
        <v>31</v>
      </c>
      <c r="H8" s="12">
        <v>25804.1</v>
      </c>
      <c r="I8" s="12">
        <v>22674</v>
      </c>
      <c r="J8" s="12">
        <v>-3130.1</v>
      </c>
      <c r="K8" s="12" t="s">
        <v>3061</v>
      </c>
    </row>
    <row r="9" spans="1:11" x14ac:dyDescent="0.2">
      <c r="A9" s="419" t="s">
        <v>2188</v>
      </c>
      <c r="B9" s="13" t="s">
        <v>31</v>
      </c>
      <c r="C9" s="13" t="s">
        <v>31</v>
      </c>
      <c r="D9" s="13" t="s">
        <v>31</v>
      </c>
      <c r="E9" s="13" t="s">
        <v>31</v>
      </c>
      <c r="F9" s="13">
        <v>2</v>
      </c>
      <c r="G9" s="43" t="s">
        <v>31</v>
      </c>
      <c r="H9" s="12">
        <v>25516.1</v>
      </c>
      <c r="I9" s="12">
        <v>22463.1</v>
      </c>
      <c r="J9" s="12">
        <v>-3053</v>
      </c>
      <c r="K9" s="12" t="s">
        <v>447</v>
      </c>
    </row>
    <row r="10" spans="1:11" x14ac:dyDescent="0.2">
      <c r="A10" s="420" t="s">
        <v>2276</v>
      </c>
      <c r="B10" s="13" t="s">
        <v>31</v>
      </c>
      <c r="C10" s="13" t="s">
        <v>31</v>
      </c>
      <c r="D10" s="13" t="s">
        <v>31</v>
      </c>
      <c r="E10" s="13" t="s">
        <v>31</v>
      </c>
      <c r="F10" s="13">
        <v>222210</v>
      </c>
      <c r="G10" s="43" t="s">
        <v>31</v>
      </c>
      <c r="H10" s="12">
        <v>1.9</v>
      </c>
      <c r="I10" s="12">
        <v>1.8</v>
      </c>
      <c r="J10" s="12">
        <v>-0.1</v>
      </c>
      <c r="K10" s="12" t="s">
        <v>461</v>
      </c>
    </row>
    <row r="11" spans="1:11" ht="25.5" x14ac:dyDescent="0.2">
      <c r="A11" s="420" t="s">
        <v>2340</v>
      </c>
      <c r="B11" s="13" t="s">
        <v>31</v>
      </c>
      <c r="C11" s="13" t="s">
        <v>31</v>
      </c>
      <c r="D11" s="13" t="s">
        <v>31</v>
      </c>
      <c r="E11" s="13" t="s">
        <v>31</v>
      </c>
      <c r="F11" s="13">
        <v>222950</v>
      </c>
      <c r="G11" s="421" t="s">
        <v>31</v>
      </c>
      <c r="H11" s="12">
        <v>2073.3000000000002</v>
      </c>
      <c r="I11" s="12">
        <v>2065.4</v>
      </c>
      <c r="J11" s="12">
        <v>-7.9</v>
      </c>
      <c r="K11" s="12" t="s">
        <v>971</v>
      </c>
    </row>
    <row r="12" spans="1:11" x14ac:dyDescent="0.2">
      <c r="A12" s="420" t="s">
        <v>2346</v>
      </c>
      <c r="B12" s="13" t="s">
        <v>31</v>
      </c>
      <c r="C12" s="13" t="s">
        <v>31</v>
      </c>
      <c r="D12" s="13" t="s">
        <v>31</v>
      </c>
      <c r="E12" s="13" t="s">
        <v>31</v>
      </c>
      <c r="F12" s="13">
        <v>222970</v>
      </c>
      <c r="G12" s="421" t="s">
        <v>31</v>
      </c>
      <c r="H12" s="12">
        <v>3230.5</v>
      </c>
      <c r="I12" s="12">
        <v>3230.5</v>
      </c>
      <c r="J12" s="12"/>
      <c r="K12" s="12" t="s">
        <v>79</v>
      </c>
    </row>
    <row r="13" spans="1:11" x14ac:dyDescent="0.2">
      <c r="A13" s="420" t="s">
        <v>2353</v>
      </c>
      <c r="B13" s="13" t="s">
        <v>31</v>
      </c>
      <c r="C13" s="13" t="s">
        <v>31</v>
      </c>
      <c r="D13" s="13" t="s">
        <v>31</v>
      </c>
      <c r="E13" s="13" t="s">
        <v>31</v>
      </c>
      <c r="F13" s="13">
        <v>222990</v>
      </c>
      <c r="G13" s="421" t="s">
        <v>31</v>
      </c>
      <c r="H13" s="12">
        <v>1498.1</v>
      </c>
      <c r="I13" s="12">
        <v>708.7</v>
      </c>
      <c r="J13" s="12">
        <v>-789.4</v>
      </c>
      <c r="K13" s="12" t="s">
        <v>3062</v>
      </c>
    </row>
    <row r="14" spans="1:11" ht="38.25" x14ac:dyDescent="0.2">
      <c r="A14" s="420" t="s">
        <v>2596</v>
      </c>
      <c r="B14" s="13" t="s">
        <v>31</v>
      </c>
      <c r="C14" s="13" t="s">
        <v>31</v>
      </c>
      <c r="D14" s="13" t="s">
        <v>31</v>
      </c>
      <c r="E14" s="13" t="s">
        <v>31</v>
      </c>
      <c r="F14" s="13">
        <v>291120</v>
      </c>
      <c r="G14" s="43" t="s">
        <v>31</v>
      </c>
      <c r="H14" s="12">
        <v>3000</v>
      </c>
      <c r="I14" s="12">
        <v>744.4</v>
      </c>
      <c r="J14" s="12">
        <v>-2255.6</v>
      </c>
      <c r="K14" s="12" t="s">
        <v>3063</v>
      </c>
    </row>
    <row r="15" spans="1:11" ht="51" x14ac:dyDescent="0.2">
      <c r="A15" s="420" t="s">
        <v>2612</v>
      </c>
      <c r="B15" s="13" t="s">
        <v>31</v>
      </c>
      <c r="C15" s="13" t="s">
        <v>31</v>
      </c>
      <c r="D15" s="13" t="s">
        <v>31</v>
      </c>
      <c r="E15" s="13" t="s">
        <v>31</v>
      </c>
      <c r="F15" s="13">
        <v>291212</v>
      </c>
      <c r="G15" s="43" t="s">
        <v>31</v>
      </c>
      <c r="H15" s="12">
        <v>15712.3</v>
      </c>
      <c r="I15" s="12">
        <v>15712.3</v>
      </c>
      <c r="J15" s="12"/>
      <c r="K15" s="12" t="s">
        <v>79</v>
      </c>
    </row>
    <row r="16" spans="1:11" x14ac:dyDescent="0.2">
      <c r="A16" s="419" t="s">
        <v>2664</v>
      </c>
      <c r="B16" s="13" t="s">
        <v>31</v>
      </c>
      <c r="C16" s="13" t="s">
        <v>31</v>
      </c>
      <c r="D16" s="13" t="s">
        <v>31</v>
      </c>
      <c r="E16" s="13" t="s">
        <v>31</v>
      </c>
      <c r="F16" s="13">
        <v>3</v>
      </c>
      <c r="G16" s="43" t="s">
        <v>31</v>
      </c>
      <c r="H16" s="12">
        <v>288</v>
      </c>
      <c r="I16" s="12">
        <v>210.8</v>
      </c>
      <c r="J16" s="12">
        <v>-77.2</v>
      </c>
      <c r="K16" s="12" t="s">
        <v>714</v>
      </c>
    </row>
    <row r="17" spans="1:11" x14ac:dyDescent="0.2">
      <c r="A17" s="420" t="s">
        <v>2879</v>
      </c>
      <c r="B17" s="13" t="s">
        <v>31</v>
      </c>
      <c r="C17" s="13" t="s">
        <v>31</v>
      </c>
      <c r="D17" s="13" t="s">
        <v>31</v>
      </c>
      <c r="E17" s="13" t="s">
        <v>31</v>
      </c>
      <c r="F17" s="13">
        <v>339110</v>
      </c>
      <c r="G17" s="43" t="s">
        <v>31</v>
      </c>
      <c r="H17" s="12">
        <v>288</v>
      </c>
      <c r="I17" s="12">
        <v>210.8</v>
      </c>
      <c r="J17" s="12">
        <v>-77.2</v>
      </c>
      <c r="K17" s="12" t="s">
        <v>714</v>
      </c>
    </row>
    <row r="18" spans="1:11" x14ac:dyDescent="0.2">
      <c r="A18" s="14" t="s">
        <v>258</v>
      </c>
      <c r="B18" s="16" t="s">
        <v>247</v>
      </c>
      <c r="C18" s="16" t="s">
        <v>31</v>
      </c>
      <c r="D18" s="16" t="s">
        <v>31</v>
      </c>
      <c r="E18" s="16" t="s">
        <v>31</v>
      </c>
      <c r="F18" s="16"/>
      <c r="G18" s="36" t="s">
        <v>31</v>
      </c>
      <c r="H18" s="15">
        <v>1000</v>
      </c>
      <c r="I18" s="15">
        <v>710.5</v>
      </c>
      <c r="J18" s="15">
        <v>-289.5</v>
      </c>
      <c r="K18" s="12" t="s">
        <v>2298</v>
      </c>
    </row>
    <row r="19" spans="1:11" x14ac:dyDescent="0.2">
      <c r="A19" s="422" t="s">
        <v>239</v>
      </c>
      <c r="B19" s="13" t="s">
        <v>247</v>
      </c>
      <c r="C19" s="13" t="s">
        <v>240</v>
      </c>
      <c r="D19" s="13" t="s">
        <v>31</v>
      </c>
      <c r="E19" s="13" t="s">
        <v>31</v>
      </c>
      <c r="F19" s="13"/>
      <c r="G19" s="43" t="s">
        <v>31</v>
      </c>
      <c r="H19" s="12">
        <v>1000</v>
      </c>
      <c r="I19" s="12">
        <v>710.5</v>
      </c>
      <c r="J19" s="12">
        <v>-289.5</v>
      </c>
      <c r="K19" s="12" t="s">
        <v>2298</v>
      </c>
    </row>
    <row r="20" spans="1:11" x14ac:dyDescent="0.2">
      <c r="A20" s="423" t="s">
        <v>958</v>
      </c>
      <c r="B20" s="13" t="s">
        <v>247</v>
      </c>
      <c r="C20" s="13" t="s">
        <v>959</v>
      </c>
      <c r="D20" s="13" t="s">
        <v>31</v>
      </c>
      <c r="E20" s="13" t="s">
        <v>31</v>
      </c>
      <c r="F20" s="13"/>
      <c r="G20" s="43" t="s">
        <v>31</v>
      </c>
      <c r="H20" s="12">
        <v>1000</v>
      </c>
      <c r="I20" s="12">
        <v>710.5</v>
      </c>
      <c r="J20" s="12">
        <v>-289.5</v>
      </c>
      <c r="K20" s="12" t="s">
        <v>2298</v>
      </c>
    </row>
    <row r="21" spans="1:11" x14ac:dyDescent="0.2">
      <c r="A21" s="424" t="s">
        <v>3064</v>
      </c>
      <c r="B21" s="13" t="s">
        <v>247</v>
      </c>
      <c r="C21" s="13" t="s">
        <v>3065</v>
      </c>
      <c r="D21" s="13" t="s">
        <v>31</v>
      </c>
      <c r="E21" s="13" t="s">
        <v>31</v>
      </c>
      <c r="F21" s="13"/>
      <c r="G21" s="43" t="s">
        <v>31</v>
      </c>
      <c r="H21" s="12">
        <v>1000</v>
      </c>
      <c r="I21" s="12">
        <v>710.5</v>
      </c>
      <c r="J21" s="12">
        <v>-289.5</v>
      </c>
      <c r="K21" s="12" t="s">
        <v>2298</v>
      </c>
    </row>
    <row r="22" spans="1:11" x14ac:dyDescent="0.2">
      <c r="A22" s="425" t="s">
        <v>3066</v>
      </c>
      <c r="B22" s="13" t="s">
        <v>247</v>
      </c>
      <c r="C22" s="13" t="s">
        <v>3065</v>
      </c>
      <c r="D22" s="13" t="s">
        <v>2358</v>
      </c>
      <c r="E22" s="13" t="s">
        <v>31</v>
      </c>
      <c r="F22" s="13"/>
      <c r="G22" s="43" t="s">
        <v>31</v>
      </c>
      <c r="H22" s="12">
        <v>1000</v>
      </c>
      <c r="I22" s="12">
        <v>710.5</v>
      </c>
      <c r="J22" s="12">
        <v>-289.5</v>
      </c>
      <c r="K22" s="12" t="s">
        <v>2298</v>
      </c>
    </row>
    <row r="23" spans="1:11" x14ac:dyDescent="0.2">
      <c r="A23" s="425" t="s">
        <v>270</v>
      </c>
      <c r="B23" s="13" t="s">
        <v>247</v>
      </c>
      <c r="C23" s="13" t="s">
        <v>3065</v>
      </c>
      <c r="D23" s="13" t="s">
        <v>271</v>
      </c>
      <c r="E23" s="13" t="s">
        <v>31</v>
      </c>
      <c r="F23" s="13"/>
      <c r="G23" s="43" t="s">
        <v>31</v>
      </c>
      <c r="H23" s="12">
        <v>1000</v>
      </c>
      <c r="I23" s="12">
        <v>710.5</v>
      </c>
      <c r="J23" s="12">
        <v>-289.5</v>
      </c>
      <c r="K23" s="12" t="s">
        <v>2298</v>
      </c>
    </row>
    <row r="24" spans="1:11" x14ac:dyDescent="0.2">
      <c r="A24" s="426" t="s">
        <v>270</v>
      </c>
      <c r="B24" s="13" t="s">
        <v>247</v>
      </c>
      <c r="C24" s="13" t="s">
        <v>3065</v>
      </c>
      <c r="D24" s="13" t="s">
        <v>271</v>
      </c>
      <c r="E24" s="13" t="s">
        <v>3067</v>
      </c>
      <c r="F24" s="13"/>
      <c r="G24" s="43" t="s">
        <v>31</v>
      </c>
      <c r="H24" s="12">
        <v>1000</v>
      </c>
      <c r="I24" s="12">
        <v>710.5</v>
      </c>
      <c r="J24" s="12">
        <v>-289.5</v>
      </c>
      <c r="K24" s="12" t="s">
        <v>2298</v>
      </c>
    </row>
    <row r="25" spans="1:11" x14ac:dyDescent="0.2">
      <c r="A25" s="419" t="s">
        <v>2188</v>
      </c>
      <c r="B25" s="13" t="s">
        <v>247</v>
      </c>
      <c r="C25" s="13" t="s">
        <v>3065</v>
      </c>
      <c r="D25" s="13" t="s">
        <v>271</v>
      </c>
      <c r="E25" s="13" t="s">
        <v>3067</v>
      </c>
      <c r="F25" s="13">
        <v>2</v>
      </c>
      <c r="G25" s="43" t="s">
        <v>31</v>
      </c>
      <c r="H25" s="12">
        <v>1000</v>
      </c>
      <c r="I25" s="12">
        <v>710.5</v>
      </c>
      <c r="J25" s="12">
        <v>-289.5</v>
      </c>
      <c r="K25" s="12" t="s">
        <v>2298</v>
      </c>
    </row>
    <row r="26" spans="1:11" x14ac:dyDescent="0.2">
      <c r="A26" s="420" t="s">
        <v>2276</v>
      </c>
      <c r="B26" s="13" t="s">
        <v>247</v>
      </c>
      <c r="C26" s="13" t="s">
        <v>3065</v>
      </c>
      <c r="D26" s="13" t="s">
        <v>271</v>
      </c>
      <c r="E26" s="13" t="s">
        <v>3067</v>
      </c>
      <c r="F26" s="13">
        <v>222210</v>
      </c>
      <c r="G26" s="43" t="s">
        <v>3068</v>
      </c>
      <c r="H26" s="12">
        <v>1.9</v>
      </c>
      <c r="I26" s="12">
        <v>1.8</v>
      </c>
      <c r="J26" s="12">
        <v>-0.1</v>
      </c>
      <c r="K26" s="12" t="s">
        <v>461</v>
      </c>
    </row>
    <row r="27" spans="1:11" x14ac:dyDescent="0.2">
      <c r="A27" s="420" t="s">
        <v>2353</v>
      </c>
      <c r="B27" s="13" t="s">
        <v>247</v>
      </c>
      <c r="C27" s="13" t="s">
        <v>3065</v>
      </c>
      <c r="D27" s="13" t="s">
        <v>271</v>
      </c>
      <c r="E27" s="13" t="s">
        <v>3067</v>
      </c>
      <c r="F27" s="13">
        <v>222990</v>
      </c>
      <c r="G27" s="43" t="s">
        <v>3068</v>
      </c>
      <c r="H27" s="12">
        <v>998.1</v>
      </c>
      <c r="I27" s="12">
        <v>708.7</v>
      </c>
      <c r="J27" s="12">
        <v>-289.39999999999998</v>
      </c>
      <c r="K27" s="12" t="s">
        <v>3069</v>
      </c>
    </row>
    <row r="28" spans="1:11" x14ac:dyDescent="0.2">
      <c r="A28" s="14" t="s">
        <v>303</v>
      </c>
      <c r="B28" s="16" t="s">
        <v>304</v>
      </c>
      <c r="C28" s="16" t="s">
        <v>31</v>
      </c>
      <c r="D28" s="16" t="s">
        <v>31</v>
      </c>
      <c r="E28" s="16" t="s">
        <v>31</v>
      </c>
      <c r="F28" s="16"/>
      <c r="G28" s="36" t="s">
        <v>31</v>
      </c>
      <c r="H28" s="15">
        <v>1873.2</v>
      </c>
      <c r="I28" s="15">
        <v>1865.4</v>
      </c>
      <c r="J28" s="15">
        <v>-7.9</v>
      </c>
      <c r="K28" s="12" t="s">
        <v>971</v>
      </c>
    </row>
    <row r="29" spans="1:11" x14ac:dyDescent="0.2">
      <c r="A29" s="422" t="s">
        <v>308</v>
      </c>
      <c r="B29" s="13" t="s">
        <v>304</v>
      </c>
      <c r="C29" s="13" t="s">
        <v>309</v>
      </c>
      <c r="D29" s="13" t="s">
        <v>31</v>
      </c>
      <c r="E29" s="13" t="s">
        <v>31</v>
      </c>
      <c r="F29" s="13"/>
      <c r="G29" s="43" t="s">
        <v>31</v>
      </c>
      <c r="H29" s="12">
        <v>1873.2</v>
      </c>
      <c r="I29" s="12">
        <v>1865.4</v>
      </c>
      <c r="J29" s="12">
        <v>-7.9</v>
      </c>
      <c r="K29" s="12" t="s">
        <v>971</v>
      </c>
    </row>
    <row r="30" spans="1:11" x14ac:dyDescent="0.2">
      <c r="A30" s="423" t="s">
        <v>982</v>
      </c>
      <c r="B30" s="13" t="s">
        <v>304</v>
      </c>
      <c r="C30" s="13" t="s">
        <v>983</v>
      </c>
      <c r="D30" s="13" t="s">
        <v>31</v>
      </c>
      <c r="E30" s="13" t="s">
        <v>31</v>
      </c>
      <c r="F30" s="13"/>
      <c r="G30" s="43" t="s">
        <v>31</v>
      </c>
      <c r="H30" s="12">
        <v>1873.2</v>
      </c>
      <c r="I30" s="12">
        <v>1865.4</v>
      </c>
      <c r="J30" s="12">
        <v>-7.9</v>
      </c>
      <c r="K30" s="12" t="s">
        <v>971</v>
      </c>
    </row>
    <row r="31" spans="1:11" x14ac:dyDescent="0.2">
      <c r="A31" s="424" t="s">
        <v>3070</v>
      </c>
      <c r="B31" s="13" t="s">
        <v>304</v>
      </c>
      <c r="C31" s="13" t="s">
        <v>3071</v>
      </c>
      <c r="D31" s="13" t="s">
        <v>31</v>
      </c>
      <c r="E31" s="13" t="s">
        <v>31</v>
      </c>
      <c r="F31" s="13"/>
      <c r="G31" s="43" t="s">
        <v>31</v>
      </c>
      <c r="H31" s="12">
        <v>1873.2</v>
      </c>
      <c r="I31" s="12">
        <v>1865.4</v>
      </c>
      <c r="J31" s="12">
        <v>-7.9</v>
      </c>
      <c r="K31" s="12" t="s">
        <v>971</v>
      </c>
    </row>
    <row r="32" spans="1:11" x14ac:dyDescent="0.2">
      <c r="A32" s="425" t="s">
        <v>3072</v>
      </c>
      <c r="B32" s="13" t="s">
        <v>304</v>
      </c>
      <c r="C32" s="13" t="s">
        <v>3071</v>
      </c>
      <c r="D32" s="13" t="s">
        <v>3073</v>
      </c>
      <c r="E32" s="13" t="s">
        <v>31</v>
      </c>
      <c r="F32" s="13"/>
      <c r="G32" s="43" t="s">
        <v>31</v>
      </c>
      <c r="H32" s="12">
        <v>1873.2</v>
      </c>
      <c r="I32" s="12">
        <v>1865.4</v>
      </c>
      <c r="J32" s="12">
        <v>-7.9</v>
      </c>
      <c r="K32" s="12" t="s">
        <v>971</v>
      </c>
    </row>
    <row r="33" spans="1:11" x14ac:dyDescent="0.2">
      <c r="A33" s="425" t="s">
        <v>311</v>
      </c>
      <c r="B33" s="13" t="s">
        <v>304</v>
      </c>
      <c r="C33" s="13" t="s">
        <v>3071</v>
      </c>
      <c r="D33" s="13" t="s">
        <v>312</v>
      </c>
      <c r="E33" s="13" t="s">
        <v>31</v>
      </c>
      <c r="F33" s="13"/>
      <c r="G33" s="43" t="s">
        <v>31</v>
      </c>
      <c r="H33" s="12">
        <v>1873.2</v>
      </c>
      <c r="I33" s="12">
        <v>1865.4</v>
      </c>
      <c r="J33" s="12">
        <v>-7.9</v>
      </c>
      <c r="K33" s="12" t="s">
        <v>971</v>
      </c>
    </row>
    <row r="34" spans="1:11" x14ac:dyDescent="0.2">
      <c r="A34" s="426" t="s">
        <v>3074</v>
      </c>
      <c r="B34" s="13" t="s">
        <v>304</v>
      </c>
      <c r="C34" s="13" t="s">
        <v>3071</v>
      </c>
      <c r="D34" s="13" t="s">
        <v>312</v>
      </c>
      <c r="E34" s="13" t="s">
        <v>3075</v>
      </c>
      <c r="F34" s="13"/>
      <c r="G34" s="43" t="s">
        <v>31</v>
      </c>
      <c r="H34" s="12">
        <v>1873.2</v>
      </c>
      <c r="I34" s="12">
        <v>1865.4</v>
      </c>
      <c r="J34" s="12">
        <v>-7.9</v>
      </c>
      <c r="K34" s="12" t="s">
        <v>971</v>
      </c>
    </row>
    <row r="35" spans="1:11" x14ac:dyDescent="0.2">
      <c r="A35" s="419" t="s">
        <v>2188</v>
      </c>
      <c r="B35" s="13" t="s">
        <v>304</v>
      </c>
      <c r="C35" s="13" t="s">
        <v>3071</v>
      </c>
      <c r="D35" s="13" t="s">
        <v>312</v>
      </c>
      <c r="E35" s="13" t="s">
        <v>3075</v>
      </c>
      <c r="F35" s="13">
        <v>2</v>
      </c>
      <c r="G35" s="43" t="s">
        <v>31</v>
      </c>
      <c r="H35" s="12">
        <v>1873.2</v>
      </c>
      <c r="I35" s="12">
        <v>1865.4</v>
      </c>
      <c r="J35" s="12">
        <v>-7.9</v>
      </c>
      <c r="K35" s="12" t="s">
        <v>971</v>
      </c>
    </row>
    <row r="36" spans="1:11" ht="25.5" x14ac:dyDescent="0.2">
      <c r="A36" s="420" t="s">
        <v>2340</v>
      </c>
      <c r="B36" s="13" t="s">
        <v>304</v>
      </c>
      <c r="C36" s="13" t="s">
        <v>3071</v>
      </c>
      <c r="D36" s="13" t="s">
        <v>312</v>
      </c>
      <c r="E36" s="13" t="s">
        <v>3075</v>
      </c>
      <c r="F36" s="13">
        <v>222950</v>
      </c>
      <c r="G36" s="43" t="s">
        <v>3076</v>
      </c>
      <c r="H36" s="12">
        <v>1052.9000000000001</v>
      </c>
      <c r="I36" s="12">
        <v>1045.5999999999999</v>
      </c>
      <c r="J36" s="12">
        <v>-7.3</v>
      </c>
      <c r="K36" s="12" t="s">
        <v>558</v>
      </c>
    </row>
    <row r="37" spans="1:11" ht="25.5" x14ac:dyDescent="0.2">
      <c r="A37" s="420" t="s">
        <v>2340</v>
      </c>
      <c r="B37" s="13" t="s">
        <v>304</v>
      </c>
      <c r="C37" s="13" t="s">
        <v>3071</v>
      </c>
      <c r="D37" s="13" t="s">
        <v>312</v>
      </c>
      <c r="E37" s="13" t="s">
        <v>3075</v>
      </c>
      <c r="F37" s="13">
        <v>222950</v>
      </c>
      <c r="G37" s="43" t="s">
        <v>3077</v>
      </c>
      <c r="H37" s="12">
        <v>740.9</v>
      </c>
      <c r="I37" s="12">
        <v>740.9</v>
      </c>
      <c r="J37" s="12"/>
      <c r="K37" s="12" t="s">
        <v>79</v>
      </c>
    </row>
    <row r="38" spans="1:11" ht="25.5" x14ac:dyDescent="0.2">
      <c r="A38" s="420" t="s">
        <v>2340</v>
      </c>
      <c r="B38" s="13" t="s">
        <v>304</v>
      </c>
      <c r="C38" s="13" t="s">
        <v>3071</v>
      </c>
      <c r="D38" s="13" t="s">
        <v>312</v>
      </c>
      <c r="E38" s="13" t="s">
        <v>3075</v>
      </c>
      <c r="F38" s="13">
        <v>222950</v>
      </c>
      <c r="G38" s="43" t="s">
        <v>3078</v>
      </c>
      <c r="H38" s="12">
        <v>79.400000000000006</v>
      </c>
      <c r="I38" s="12">
        <v>78.900000000000006</v>
      </c>
      <c r="J38" s="12">
        <v>-0.5</v>
      </c>
      <c r="K38" s="12" t="s">
        <v>102</v>
      </c>
    </row>
    <row r="39" spans="1:11" ht="25.5" x14ac:dyDescent="0.2">
      <c r="A39" s="14" t="s">
        <v>619</v>
      </c>
      <c r="B39" s="16" t="s">
        <v>620</v>
      </c>
      <c r="C39" s="16" t="s">
        <v>31</v>
      </c>
      <c r="D39" s="16" t="s">
        <v>31</v>
      </c>
      <c r="E39" s="16" t="s">
        <v>31</v>
      </c>
      <c r="F39" s="16"/>
      <c r="G39" s="36" t="s">
        <v>31</v>
      </c>
      <c r="H39" s="15">
        <v>288</v>
      </c>
      <c r="I39" s="15">
        <v>210.8</v>
      </c>
      <c r="J39" s="15">
        <v>-77.2</v>
      </c>
      <c r="K39" s="12" t="s">
        <v>714</v>
      </c>
    </row>
    <row r="40" spans="1:11" x14ac:dyDescent="0.2">
      <c r="A40" s="422" t="s">
        <v>378</v>
      </c>
      <c r="B40" s="13" t="s">
        <v>620</v>
      </c>
      <c r="C40" s="13" t="s">
        <v>379</v>
      </c>
      <c r="D40" s="13" t="s">
        <v>31</v>
      </c>
      <c r="E40" s="13" t="s">
        <v>31</v>
      </c>
      <c r="F40" s="13"/>
      <c r="G40" s="43" t="s">
        <v>31</v>
      </c>
      <c r="H40" s="12">
        <v>288</v>
      </c>
      <c r="I40" s="12">
        <v>210.8</v>
      </c>
      <c r="J40" s="12">
        <v>-77.2</v>
      </c>
      <c r="K40" s="12" t="s">
        <v>714</v>
      </c>
    </row>
    <row r="41" spans="1:11" ht="25.5" x14ac:dyDescent="0.2">
      <c r="A41" s="423" t="s">
        <v>1085</v>
      </c>
      <c r="B41" s="13" t="s">
        <v>620</v>
      </c>
      <c r="C41" s="13" t="s">
        <v>1086</v>
      </c>
      <c r="D41" s="13" t="s">
        <v>31</v>
      </c>
      <c r="E41" s="13" t="s">
        <v>31</v>
      </c>
      <c r="F41" s="13"/>
      <c r="G41" s="43" t="s">
        <v>31</v>
      </c>
      <c r="H41" s="12">
        <v>288</v>
      </c>
      <c r="I41" s="12">
        <v>210.8</v>
      </c>
      <c r="J41" s="12">
        <v>-77.2</v>
      </c>
      <c r="K41" s="12" t="s">
        <v>714</v>
      </c>
    </row>
    <row r="42" spans="1:11" x14ac:dyDescent="0.2">
      <c r="A42" s="424" t="s">
        <v>3079</v>
      </c>
      <c r="B42" s="13" t="s">
        <v>620</v>
      </c>
      <c r="C42" s="13" t="s">
        <v>3080</v>
      </c>
      <c r="D42" s="13" t="s">
        <v>31</v>
      </c>
      <c r="E42" s="13" t="s">
        <v>31</v>
      </c>
      <c r="F42" s="13"/>
      <c r="G42" s="43" t="s">
        <v>31</v>
      </c>
      <c r="H42" s="12">
        <v>288</v>
      </c>
      <c r="I42" s="12">
        <v>210.8</v>
      </c>
      <c r="J42" s="12">
        <v>-77.2</v>
      </c>
      <c r="K42" s="12" t="s">
        <v>714</v>
      </c>
    </row>
    <row r="43" spans="1:11" x14ac:dyDescent="0.2">
      <c r="A43" s="425" t="s">
        <v>3081</v>
      </c>
      <c r="B43" s="13" t="s">
        <v>620</v>
      </c>
      <c r="C43" s="13" t="s">
        <v>3080</v>
      </c>
      <c r="D43" s="13" t="s">
        <v>3082</v>
      </c>
      <c r="E43" s="13" t="s">
        <v>31</v>
      </c>
      <c r="F43" s="13"/>
      <c r="G43" s="43" t="s">
        <v>31</v>
      </c>
      <c r="H43" s="12">
        <v>288</v>
      </c>
      <c r="I43" s="12">
        <v>210.8</v>
      </c>
      <c r="J43" s="12">
        <v>-77.2</v>
      </c>
      <c r="K43" s="12" t="s">
        <v>714</v>
      </c>
    </row>
    <row r="44" spans="1:11" x14ac:dyDescent="0.2">
      <c r="A44" s="425" t="s">
        <v>383</v>
      </c>
      <c r="B44" s="13" t="s">
        <v>620</v>
      </c>
      <c r="C44" s="13" t="s">
        <v>3080</v>
      </c>
      <c r="D44" s="13" t="s">
        <v>384</v>
      </c>
      <c r="E44" s="13" t="s">
        <v>31</v>
      </c>
      <c r="F44" s="13"/>
      <c r="G44" s="43" t="s">
        <v>31</v>
      </c>
      <c r="H44" s="12">
        <v>288</v>
      </c>
      <c r="I44" s="12">
        <v>210.8</v>
      </c>
      <c r="J44" s="12">
        <v>-77.2</v>
      </c>
      <c r="K44" s="12" t="s">
        <v>714</v>
      </c>
    </row>
    <row r="45" spans="1:11" ht="25.5" x14ac:dyDescent="0.2">
      <c r="A45" s="426" t="s">
        <v>3083</v>
      </c>
      <c r="B45" s="13" t="s">
        <v>620</v>
      </c>
      <c r="C45" s="13" t="s">
        <v>3080</v>
      </c>
      <c r="D45" s="13" t="s">
        <v>384</v>
      </c>
      <c r="E45" s="13" t="s">
        <v>3084</v>
      </c>
      <c r="F45" s="13"/>
      <c r="G45" s="43" t="s">
        <v>31</v>
      </c>
      <c r="H45" s="12">
        <v>288</v>
      </c>
      <c r="I45" s="12">
        <v>210.8</v>
      </c>
      <c r="J45" s="12">
        <v>-77.2</v>
      </c>
      <c r="K45" s="12" t="s">
        <v>714</v>
      </c>
    </row>
    <row r="46" spans="1:11" x14ac:dyDescent="0.2">
      <c r="A46" s="419" t="s">
        <v>2664</v>
      </c>
      <c r="B46" s="13" t="s">
        <v>620</v>
      </c>
      <c r="C46" s="13" t="s">
        <v>3080</v>
      </c>
      <c r="D46" s="13" t="s">
        <v>384</v>
      </c>
      <c r="E46" s="13" t="s">
        <v>3084</v>
      </c>
      <c r="F46" s="13">
        <v>3</v>
      </c>
      <c r="G46" s="43" t="s">
        <v>31</v>
      </c>
      <c r="H46" s="12">
        <v>288</v>
      </c>
      <c r="I46" s="12">
        <v>210.8</v>
      </c>
      <c r="J46" s="12">
        <v>-77.2</v>
      </c>
      <c r="K46" s="12" t="s">
        <v>714</v>
      </c>
    </row>
    <row r="47" spans="1:11" x14ac:dyDescent="0.2">
      <c r="A47" s="420" t="s">
        <v>2879</v>
      </c>
      <c r="B47" s="13" t="s">
        <v>620</v>
      </c>
      <c r="C47" s="13" t="s">
        <v>3080</v>
      </c>
      <c r="D47" s="13" t="s">
        <v>384</v>
      </c>
      <c r="E47" s="13" t="s">
        <v>3084</v>
      </c>
      <c r="F47" s="13">
        <v>339110</v>
      </c>
      <c r="G47" s="43" t="s">
        <v>3085</v>
      </c>
      <c r="H47" s="12">
        <v>288</v>
      </c>
      <c r="I47" s="12">
        <v>210.8</v>
      </c>
      <c r="J47" s="12">
        <v>-77.2</v>
      </c>
      <c r="K47" s="12" t="s">
        <v>714</v>
      </c>
    </row>
    <row r="48" spans="1:11" x14ac:dyDescent="0.2">
      <c r="A48" s="14" t="s">
        <v>707</v>
      </c>
      <c r="B48" s="16" t="s">
        <v>708</v>
      </c>
      <c r="C48" s="16" t="s">
        <v>31</v>
      </c>
      <c r="D48" s="16" t="s">
        <v>31</v>
      </c>
      <c r="E48" s="16" t="s">
        <v>31</v>
      </c>
      <c r="F48" s="16"/>
      <c r="G48" s="36" t="s">
        <v>31</v>
      </c>
      <c r="H48" s="15">
        <v>3930.5</v>
      </c>
      <c r="I48" s="15">
        <v>3430.5</v>
      </c>
      <c r="J48" s="15">
        <v>-500</v>
      </c>
      <c r="K48" s="12" t="s">
        <v>3086</v>
      </c>
    </row>
    <row r="49" spans="1:11" x14ac:dyDescent="0.2">
      <c r="A49" s="422" t="s">
        <v>239</v>
      </c>
      <c r="B49" s="13" t="s">
        <v>708</v>
      </c>
      <c r="C49" s="13" t="s">
        <v>240</v>
      </c>
      <c r="D49" s="13" t="s">
        <v>31</v>
      </c>
      <c r="E49" s="13" t="s">
        <v>31</v>
      </c>
      <c r="F49" s="13"/>
      <c r="G49" s="43" t="s">
        <v>31</v>
      </c>
      <c r="H49" s="12">
        <v>3930.5</v>
      </c>
      <c r="I49" s="12">
        <v>3430.5</v>
      </c>
      <c r="J49" s="12">
        <v>-500</v>
      </c>
      <c r="K49" s="12" t="s">
        <v>3086</v>
      </c>
    </row>
    <row r="50" spans="1:11" x14ac:dyDescent="0.2">
      <c r="A50" s="423" t="s">
        <v>958</v>
      </c>
      <c r="B50" s="13" t="s">
        <v>708</v>
      </c>
      <c r="C50" s="13" t="s">
        <v>959</v>
      </c>
      <c r="D50" s="13" t="s">
        <v>31</v>
      </c>
      <c r="E50" s="13" t="s">
        <v>31</v>
      </c>
      <c r="F50" s="13"/>
      <c r="G50" s="43" t="s">
        <v>31</v>
      </c>
      <c r="H50" s="12">
        <v>3930.5</v>
      </c>
      <c r="I50" s="12">
        <v>3430.5</v>
      </c>
      <c r="J50" s="12">
        <v>-500</v>
      </c>
      <c r="K50" s="12" t="s">
        <v>3086</v>
      </c>
    </row>
    <row r="51" spans="1:11" x14ac:dyDescent="0.2">
      <c r="A51" s="424" t="s">
        <v>3064</v>
      </c>
      <c r="B51" s="13" t="s">
        <v>708</v>
      </c>
      <c r="C51" s="13" t="s">
        <v>3065</v>
      </c>
      <c r="D51" s="13" t="s">
        <v>31</v>
      </c>
      <c r="E51" s="13" t="s">
        <v>31</v>
      </c>
      <c r="F51" s="13"/>
      <c r="G51" s="43" t="s">
        <v>31</v>
      </c>
      <c r="H51" s="12">
        <v>3930.5</v>
      </c>
      <c r="I51" s="12">
        <v>3430.5</v>
      </c>
      <c r="J51" s="12">
        <v>-500</v>
      </c>
      <c r="K51" s="12" t="s">
        <v>3086</v>
      </c>
    </row>
    <row r="52" spans="1:11" x14ac:dyDescent="0.2">
      <c r="A52" s="425" t="s">
        <v>3087</v>
      </c>
      <c r="B52" s="13" t="s">
        <v>708</v>
      </c>
      <c r="C52" s="13" t="s">
        <v>3065</v>
      </c>
      <c r="D52" s="13" t="s">
        <v>309</v>
      </c>
      <c r="E52" s="13" t="s">
        <v>31</v>
      </c>
      <c r="F52" s="13"/>
      <c r="G52" s="43" t="s">
        <v>31</v>
      </c>
      <c r="H52" s="12">
        <v>3930.5</v>
      </c>
      <c r="I52" s="12">
        <v>3430.5</v>
      </c>
      <c r="J52" s="12">
        <v>-500</v>
      </c>
      <c r="K52" s="12" t="s">
        <v>3086</v>
      </c>
    </row>
    <row r="53" spans="1:11" x14ac:dyDescent="0.2">
      <c r="A53" s="425" t="s">
        <v>710</v>
      </c>
      <c r="B53" s="13" t="s">
        <v>708</v>
      </c>
      <c r="C53" s="13" t="s">
        <v>3065</v>
      </c>
      <c r="D53" s="13" t="s">
        <v>711</v>
      </c>
      <c r="E53" s="13" t="s">
        <v>31</v>
      </c>
      <c r="F53" s="13"/>
      <c r="G53" s="43" t="s">
        <v>31</v>
      </c>
      <c r="H53" s="12">
        <v>3930.5</v>
      </c>
      <c r="I53" s="12">
        <v>3430.5</v>
      </c>
      <c r="J53" s="12">
        <v>-500</v>
      </c>
      <c r="K53" s="12" t="s">
        <v>3086</v>
      </c>
    </row>
    <row r="54" spans="1:11" x14ac:dyDescent="0.2">
      <c r="A54" s="426" t="s">
        <v>3088</v>
      </c>
      <c r="B54" s="13" t="s">
        <v>708</v>
      </c>
      <c r="C54" s="13" t="s">
        <v>3065</v>
      </c>
      <c r="D54" s="13" t="s">
        <v>711</v>
      </c>
      <c r="E54" s="13" t="s">
        <v>3089</v>
      </c>
      <c r="F54" s="13"/>
      <c r="G54" s="43" t="s">
        <v>31</v>
      </c>
      <c r="H54" s="12">
        <v>3930.5</v>
      </c>
      <c r="I54" s="12">
        <v>3430.5</v>
      </c>
      <c r="J54" s="12">
        <v>-500</v>
      </c>
      <c r="K54" s="12" t="s">
        <v>3086</v>
      </c>
    </row>
    <row r="55" spans="1:11" x14ac:dyDescent="0.2">
      <c r="A55" s="419" t="s">
        <v>2188</v>
      </c>
      <c r="B55" s="13" t="s">
        <v>708</v>
      </c>
      <c r="C55" s="13" t="s">
        <v>3065</v>
      </c>
      <c r="D55" s="13" t="s">
        <v>711</v>
      </c>
      <c r="E55" s="13" t="s">
        <v>3089</v>
      </c>
      <c r="F55" s="13">
        <v>2</v>
      </c>
      <c r="G55" s="43" t="s">
        <v>31</v>
      </c>
      <c r="H55" s="12">
        <v>3930.5</v>
      </c>
      <c r="I55" s="12">
        <v>3430.5</v>
      </c>
      <c r="J55" s="12">
        <v>-500</v>
      </c>
      <c r="K55" s="12" t="s">
        <v>3086</v>
      </c>
    </row>
    <row r="56" spans="1:11" ht="25.5" x14ac:dyDescent="0.2">
      <c r="A56" s="420" t="s">
        <v>2340</v>
      </c>
      <c r="B56" s="13" t="s">
        <v>708</v>
      </c>
      <c r="C56" s="13" t="s">
        <v>3065</v>
      </c>
      <c r="D56" s="13" t="s">
        <v>711</v>
      </c>
      <c r="E56" s="13" t="s">
        <v>3089</v>
      </c>
      <c r="F56" s="13">
        <v>222950</v>
      </c>
      <c r="G56" s="43" t="s">
        <v>3090</v>
      </c>
      <c r="H56" s="12">
        <v>200</v>
      </c>
      <c r="I56" s="12">
        <v>200</v>
      </c>
      <c r="J56" s="12"/>
      <c r="K56" s="12" t="s">
        <v>79</v>
      </c>
    </row>
    <row r="57" spans="1:11" x14ac:dyDescent="0.2">
      <c r="A57" s="420" t="s">
        <v>2346</v>
      </c>
      <c r="B57" s="13" t="s">
        <v>708</v>
      </c>
      <c r="C57" s="13" t="s">
        <v>3065</v>
      </c>
      <c r="D57" s="13" t="s">
        <v>711</v>
      </c>
      <c r="E57" s="13" t="s">
        <v>3089</v>
      </c>
      <c r="F57" s="13">
        <v>222970</v>
      </c>
      <c r="G57" s="43" t="s">
        <v>3090</v>
      </c>
      <c r="H57" s="12">
        <v>3230.5</v>
      </c>
      <c r="I57" s="12">
        <v>3230.5</v>
      </c>
      <c r="J57" s="12"/>
      <c r="K57" s="12" t="s">
        <v>79</v>
      </c>
    </row>
    <row r="58" spans="1:11" x14ac:dyDescent="0.2">
      <c r="A58" s="420" t="s">
        <v>2353</v>
      </c>
      <c r="B58" s="13" t="s">
        <v>708</v>
      </c>
      <c r="C58" s="13" t="s">
        <v>3065</v>
      </c>
      <c r="D58" s="13" t="s">
        <v>711</v>
      </c>
      <c r="E58" s="13" t="s">
        <v>3089</v>
      </c>
      <c r="F58" s="13">
        <v>222990</v>
      </c>
      <c r="G58" s="43" t="s">
        <v>3090</v>
      </c>
      <c r="H58" s="12">
        <v>500</v>
      </c>
      <c r="I58" s="12"/>
      <c r="J58" s="12">
        <v>-500</v>
      </c>
      <c r="K58" s="12" t="s">
        <v>31</v>
      </c>
    </row>
    <row r="59" spans="1:11" x14ac:dyDescent="0.2">
      <c r="A59" s="14" t="s">
        <v>835</v>
      </c>
      <c r="B59" s="16" t="s">
        <v>836</v>
      </c>
      <c r="C59" s="16" t="s">
        <v>31</v>
      </c>
      <c r="D59" s="16" t="s">
        <v>31</v>
      </c>
      <c r="E59" s="16" t="s">
        <v>31</v>
      </c>
      <c r="F59" s="16"/>
      <c r="G59" s="36" t="s">
        <v>31</v>
      </c>
      <c r="H59" s="15">
        <v>18712.400000000001</v>
      </c>
      <c r="I59" s="15">
        <v>16456.8</v>
      </c>
      <c r="J59" s="15">
        <v>-2255.6</v>
      </c>
      <c r="K59" s="12" t="s">
        <v>3061</v>
      </c>
    </row>
    <row r="60" spans="1:11" x14ac:dyDescent="0.2">
      <c r="A60" s="422" t="s">
        <v>239</v>
      </c>
      <c r="B60" s="13" t="s">
        <v>836</v>
      </c>
      <c r="C60" s="13" t="s">
        <v>240</v>
      </c>
      <c r="D60" s="13" t="s">
        <v>31</v>
      </c>
      <c r="E60" s="13" t="s">
        <v>31</v>
      </c>
      <c r="F60" s="13"/>
      <c r="G60" s="43" t="s">
        <v>31</v>
      </c>
      <c r="H60" s="12">
        <v>18712.400000000001</v>
      </c>
      <c r="I60" s="12">
        <v>16456.8</v>
      </c>
      <c r="J60" s="12">
        <v>-2255.6</v>
      </c>
      <c r="K60" s="12" t="s">
        <v>3061</v>
      </c>
    </row>
    <row r="61" spans="1:11" ht="25.5" x14ac:dyDescent="0.2">
      <c r="A61" s="423" t="s">
        <v>964</v>
      </c>
      <c r="B61" s="13" t="s">
        <v>836</v>
      </c>
      <c r="C61" s="13" t="s">
        <v>965</v>
      </c>
      <c r="D61" s="13" t="s">
        <v>31</v>
      </c>
      <c r="E61" s="13" t="s">
        <v>31</v>
      </c>
      <c r="F61" s="13"/>
      <c r="G61" s="43" t="s">
        <v>31</v>
      </c>
      <c r="H61" s="12">
        <v>18712.400000000001</v>
      </c>
      <c r="I61" s="12">
        <v>16456.8</v>
      </c>
      <c r="J61" s="12">
        <v>-2255.6</v>
      </c>
      <c r="K61" s="12" t="s">
        <v>3061</v>
      </c>
    </row>
    <row r="62" spans="1:11" x14ac:dyDescent="0.2">
      <c r="A62" s="424" t="s">
        <v>3091</v>
      </c>
      <c r="B62" s="13" t="s">
        <v>836</v>
      </c>
      <c r="C62" s="13" t="s">
        <v>3092</v>
      </c>
      <c r="D62" s="13" t="s">
        <v>31</v>
      </c>
      <c r="E62" s="13" t="s">
        <v>31</v>
      </c>
      <c r="F62" s="13"/>
      <c r="G62" s="43" t="s">
        <v>31</v>
      </c>
      <c r="H62" s="12">
        <v>18712.400000000001</v>
      </c>
      <c r="I62" s="12">
        <v>16456.8</v>
      </c>
      <c r="J62" s="12">
        <v>-2255.6</v>
      </c>
      <c r="K62" s="12" t="s">
        <v>3061</v>
      </c>
    </row>
    <row r="63" spans="1:11" x14ac:dyDescent="0.2">
      <c r="A63" s="425" t="s">
        <v>3093</v>
      </c>
      <c r="B63" s="13" t="s">
        <v>836</v>
      </c>
      <c r="C63" s="13" t="s">
        <v>3092</v>
      </c>
      <c r="D63" s="13" t="s">
        <v>578</v>
      </c>
      <c r="E63" s="13" t="s">
        <v>31</v>
      </c>
      <c r="F63" s="13"/>
      <c r="G63" s="43" t="s">
        <v>31</v>
      </c>
      <c r="H63" s="12">
        <v>18712.400000000001</v>
      </c>
      <c r="I63" s="12">
        <v>16456.8</v>
      </c>
      <c r="J63" s="12">
        <v>-2255.6</v>
      </c>
      <c r="K63" s="12" t="s">
        <v>3061</v>
      </c>
    </row>
    <row r="64" spans="1:11" x14ac:dyDescent="0.2">
      <c r="A64" s="425" t="s">
        <v>841</v>
      </c>
      <c r="B64" s="13" t="s">
        <v>836</v>
      </c>
      <c r="C64" s="13" t="s">
        <v>3092</v>
      </c>
      <c r="D64" s="13" t="s">
        <v>842</v>
      </c>
      <c r="E64" s="13" t="s">
        <v>31</v>
      </c>
      <c r="F64" s="13"/>
      <c r="G64" s="43" t="s">
        <v>31</v>
      </c>
      <c r="H64" s="12">
        <v>18712.400000000001</v>
      </c>
      <c r="I64" s="12">
        <v>16456.8</v>
      </c>
      <c r="J64" s="12">
        <v>-2255.6</v>
      </c>
      <c r="K64" s="12" t="s">
        <v>3061</v>
      </c>
    </row>
    <row r="65" spans="1:11" x14ac:dyDescent="0.2">
      <c r="A65" s="426" t="s">
        <v>3094</v>
      </c>
      <c r="B65" s="13" t="s">
        <v>836</v>
      </c>
      <c r="C65" s="13" t="s">
        <v>3092</v>
      </c>
      <c r="D65" s="13" t="s">
        <v>842</v>
      </c>
      <c r="E65" s="13" t="s">
        <v>3095</v>
      </c>
      <c r="F65" s="13"/>
      <c r="G65" s="43" t="s">
        <v>31</v>
      </c>
      <c r="H65" s="12">
        <v>3000</v>
      </c>
      <c r="I65" s="12">
        <v>744.4</v>
      </c>
      <c r="J65" s="12">
        <v>-2255.6</v>
      </c>
      <c r="K65" s="12" t="s">
        <v>3063</v>
      </c>
    </row>
    <row r="66" spans="1:11" x14ac:dyDescent="0.2">
      <c r="A66" s="419" t="s">
        <v>2188</v>
      </c>
      <c r="B66" s="13" t="s">
        <v>836</v>
      </c>
      <c r="C66" s="13" t="s">
        <v>3092</v>
      </c>
      <c r="D66" s="13" t="s">
        <v>842</v>
      </c>
      <c r="E66" s="13" t="s">
        <v>3095</v>
      </c>
      <c r="F66" s="13">
        <v>2</v>
      </c>
      <c r="G66" s="43" t="s">
        <v>31</v>
      </c>
      <c r="H66" s="12">
        <v>3000</v>
      </c>
      <c r="I66" s="12">
        <v>744.4</v>
      </c>
      <c r="J66" s="12">
        <v>-2255.6</v>
      </c>
      <c r="K66" s="12" t="s">
        <v>3063</v>
      </c>
    </row>
    <row r="67" spans="1:11" ht="38.25" x14ac:dyDescent="0.2">
      <c r="A67" s="420" t="s">
        <v>2596</v>
      </c>
      <c r="B67" s="13" t="s">
        <v>836</v>
      </c>
      <c r="C67" s="13" t="s">
        <v>3092</v>
      </c>
      <c r="D67" s="13" t="s">
        <v>842</v>
      </c>
      <c r="E67" s="13" t="s">
        <v>3095</v>
      </c>
      <c r="F67" s="13">
        <v>291120</v>
      </c>
      <c r="G67" s="43" t="s">
        <v>3096</v>
      </c>
      <c r="H67" s="12">
        <v>3000</v>
      </c>
      <c r="I67" s="12">
        <v>744.4</v>
      </c>
      <c r="J67" s="12">
        <v>-2255.6</v>
      </c>
      <c r="K67" s="12" t="s">
        <v>3063</v>
      </c>
    </row>
    <row r="68" spans="1:11" x14ac:dyDescent="0.2">
      <c r="A68" s="426" t="s">
        <v>3097</v>
      </c>
      <c r="B68" s="13" t="s">
        <v>836</v>
      </c>
      <c r="C68" s="13" t="s">
        <v>3092</v>
      </c>
      <c r="D68" s="13" t="s">
        <v>842</v>
      </c>
      <c r="E68" s="13" t="s">
        <v>3098</v>
      </c>
      <c r="F68" s="13"/>
      <c r="G68" s="43" t="s">
        <v>31</v>
      </c>
      <c r="H68" s="12">
        <v>15712.4</v>
      </c>
      <c r="I68" s="12">
        <v>15712.4</v>
      </c>
      <c r="J68" s="12"/>
      <c r="K68" s="12" t="s">
        <v>79</v>
      </c>
    </row>
    <row r="69" spans="1:11" x14ac:dyDescent="0.2">
      <c r="A69" s="419" t="s">
        <v>2188</v>
      </c>
      <c r="B69" s="13" t="s">
        <v>836</v>
      </c>
      <c r="C69" s="13" t="s">
        <v>3092</v>
      </c>
      <c r="D69" s="13" t="s">
        <v>842</v>
      </c>
      <c r="E69" s="13" t="s">
        <v>3098</v>
      </c>
      <c r="F69" s="13">
        <v>2</v>
      </c>
      <c r="G69" s="43" t="s">
        <v>31</v>
      </c>
      <c r="H69" s="12">
        <v>15712.4</v>
      </c>
      <c r="I69" s="12">
        <v>15712.4</v>
      </c>
      <c r="J69" s="12"/>
      <c r="K69" s="12" t="s">
        <v>79</v>
      </c>
    </row>
    <row r="70" spans="1:11" ht="51" x14ac:dyDescent="0.2">
      <c r="A70" s="420" t="s">
        <v>2612</v>
      </c>
      <c r="B70" s="13" t="s">
        <v>836</v>
      </c>
      <c r="C70" s="13" t="s">
        <v>3092</v>
      </c>
      <c r="D70" s="13" t="s">
        <v>842</v>
      </c>
      <c r="E70" s="13" t="s">
        <v>3098</v>
      </c>
      <c r="F70" s="13">
        <v>291212</v>
      </c>
      <c r="G70" s="43" t="s">
        <v>3099</v>
      </c>
      <c r="H70" s="12">
        <v>6889.2</v>
      </c>
      <c r="I70" s="12">
        <v>6889.2</v>
      </c>
      <c r="J70" s="12"/>
      <c r="K70" s="12" t="s">
        <v>79</v>
      </c>
    </row>
    <row r="71" spans="1:11" ht="51" x14ac:dyDescent="0.2">
      <c r="A71" s="420" t="s">
        <v>2612</v>
      </c>
      <c r="B71" s="13" t="s">
        <v>836</v>
      </c>
      <c r="C71" s="13" t="s">
        <v>3092</v>
      </c>
      <c r="D71" s="13" t="s">
        <v>842</v>
      </c>
      <c r="E71" s="13" t="s">
        <v>3098</v>
      </c>
      <c r="F71" s="13">
        <v>291212</v>
      </c>
      <c r="G71" s="43" t="s">
        <v>3100</v>
      </c>
      <c r="H71" s="12">
        <v>8823.2000000000007</v>
      </c>
      <c r="I71" s="12">
        <v>8823.2000000000007</v>
      </c>
      <c r="J71" s="12"/>
      <c r="K71" s="12" t="s">
        <v>79</v>
      </c>
    </row>
    <row r="75" spans="1:11" x14ac:dyDescent="0.2">
      <c r="A75" s="2" t="s">
        <v>96</v>
      </c>
      <c r="F75" s="23" t="s">
        <v>92</v>
      </c>
    </row>
    <row r="78" spans="1:11" x14ac:dyDescent="0.2">
      <c r="A78" s="2" t="s">
        <v>86</v>
      </c>
      <c r="C78" s="427"/>
      <c r="D78" s="427"/>
      <c r="F78" s="427" t="s">
        <v>87</v>
      </c>
      <c r="G78" s="427"/>
    </row>
    <row r="81" spans="1:7" x14ac:dyDescent="0.2">
      <c r="A81" s="2" t="s">
        <v>86</v>
      </c>
      <c r="C81" s="427"/>
      <c r="D81" s="427"/>
      <c r="F81" s="428" t="s">
        <v>88</v>
      </c>
      <c r="G81" s="428"/>
    </row>
    <row r="84" spans="1:7" x14ac:dyDescent="0.2">
      <c r="A84" s="2" t="s">
        <v>93</v>
      </c>
      <c r="C84" s="427"/>
      <c r="D84" s="427"/>
      <c r="F84" s="428" t="s">
        <v>1220</v>
      </c>
      <c r="G84" s="428"/>
    </row>
    <row r="87" spans="1:7" x14ac:dyDescent="0.2">
      <c r="A87" s="2" t="s">
        <v>94</v>
      </c>
      <c r="C87" s="427"/>
      <c r="D87" s="427"/>
      <c r="F87" s="428" t="s">
        <v>90</v>
      </c>
      <c r="G87" s="428"/>
    </row>
    <row r="90" spans="1:7" x14ac:dyDescent="0.2">
      <c r="A90" s="2" t="s">
        <v>95</v>
      </c>
      <c r="C90" s="427"/>
      <c r="D90" s="427"/>
      <c r="F90" s="428" t="s">
        <v>91</v>
      </c>
      <c r="G90" s="428"/>
    </row>
  </sheetData>
  <mergeCells count="20">
    <mergeCell ref="C87:D87"/>
    <mergeCell ref="F87:G87"/>
    <mergeCell ref="C90:D90"/>
    <mergeCell ref="F90:G90"/>
    <mergeCell ref="C78:D78"/>
    <mergeCell ref="F78:G78"/>
    <mergeCell ref="C81:D81"/>
    <mergeCell ref="F81:G81"/>
    <mergeCell ref="C84:D84"/>
    <mergeCell ref="F84:G84"/>
    <mergeCell ref="I1:K1"/>
    <mergeCell ref="I2:K2"/>
    <mergeCell ref="A3:K3"/>
    <mergeCell ref="A4:D4"/>
    <mergeCell ref="A5:A6"/>
    <mergeCell ref="B5:F5"/>
    <mergeCell ref="G5:G6"/>
    <mergeCell ref="H5:H6"/>
    <mergeCell ref="I5:I6"/>
    <mergeCell ref="J5:K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4"/>
  <sheetViews>
    <sheetView workbookViewId="0">
      <selection activeCell="C11" sqref="C11"/>
    </sheetView>
  </sheetViews>
  <sheetFormatPr defaultRowHeight="12.75" x14ac:dyDescent="0.2"/>
  <cols>
    <col min="1" max="1" width="50.7109375" style="2" customWidth="1"/>
    <col min="2" max="2" width="10.7109375" style="1" customWidth="1"/>
    <col min="3" max="3" width="8.28515625" style="1" customWidth="1"/>
    <col min="4" max="4" width="11.5703125" style="1" customWidth="1"/>
    <col min="5" max="5" width="10" style="1" customWidth="1"/>
    <col min="6" max="6" width="7.7109375" style="1" customWidth="1"/>
    <col min="7" max="7" width="20.7109375" style="417" customWidth="1"/>
    <col min="8" max="10" width="15.7109375" style="4" customWidth="1"/>
    <col min="11" max="11" width="7.5703125" style="4" customWidth="1"/>
    <col min="12" max="14" width="9.140625" style="1"/>
  </cols>
  <sheetData>
    <row r="1" spans="1:11" x14ac:dyDescent="0.2">
      <c r="H1" s="59"/>
      <c r="I1" s="60" t="s">
        <v>3101</v>
      </c>
      <c r="J1" s="60"/>
      <c r="K1" s="60"/>
    </row>
    <row r="2" spans="1:11" ht="27.75" customHeight="1" x14ac:dyDescent="0.2">
      <c r="H2" s="59"/>
      <c r="I2" s="61" t="s">
        <v>1096</v>
      </c>
      <c r="J2" s="56"/>
      <c r="K2" s="56"/>
    </row>
    <row r="3" spans="1:11" ht="42.75" customHeight="1" x14ac:dyDescent="0.2">
      <c r="A3" s="49" t="s">
        <v>3102</v>
      </c>
      <c r="B3" s="49"/>
      <c r="C3" s="49"/>
      <c r="D3" s="49"/>
      <c r="E3" s="49"/>
      <c r="F3" s="49"/>
      <c r="G3" s="49"/>
      <c r="H3" s="50"/>
      <c r="I3" s="50"/>
      <c r="J3" s="50"/>
      <c r="K3" s="50"/>
    </row>
    <row r="4" spans="1:11" x14ac:dyDescent="0.2">
      <c r="A4" s="418"/>
      <c r="B4" s="418"/>
      <c r="C4" s="418"/>
      <c r="D4" s="418"/>
      <c r="H4" s="59"/>
      <c r="I4" s="59"/>
      <c r="J4" s="59" t="s">
        <v>3</v>
      </c>
      <c r="K4" s="59"/>
    </row>
    <row r="5" spans="1:11" ht="26.25" customHeight="1" x14ac:dyDescent="0.2">
      <c r="A5" s="51" t="s">
        <v>4</v>
      </c>
      <c r="B5" s="51" t="s">
        <v>234</v>
      </c>
      <c r="C5" s="51"/>
      <c r="D5" s="51"/>
      <c r="E5" s="51"/>
      <c r="F5" s="51"/>
      <c r="G5" s="51" t="s">
        <v>3053</v>
      </c>
      <c r="H5" s="52" t="s">
        <v>3054</v>
      </c>
      <c r="I5" s="52" t="s">
        <v>1100</v>
      </c>
      <c r="J5" s="52" t="s">
        <v>3055</v>
      </c>
      <c r="K5" s="52"/>
    </row>
    <row r="6" spans="1:11" ht="38.25" x14ac:dyDescent="0.2">
      <c r="A6" s="51"/>
      <c r="B6" s="8" t="s">
        <v>3056</v>
      </c>
      <c r="C6" s="8" t="s">
        <v>3057</v>
      </c>
      <c r="D6" s="8" t="s">
        <v>3058</v>
      </c>
      <c r="E6" s="8" t="s">
        <v>3059</v>
      </c>
      <c r="F6" s="8" t="s">
        <v>3060</v>
      </c>
      <c r="G6" s="51"/>
      <c r="H6" s="52"/>
      <c r="I6" s="52"/>
      <c r="J6" s="7" t="s">
        <v>10</v>
      </c>
      <c r="K6" s="7" t="s">
        <v>11</v>
      </c>
    </row>
    <row r="7" spans="1:11" ht="9.9499999999999993" customHeight="1" x14ac:dyDescent="0.2">
      <c r="A7" s="9">
        <v>1</v>
      </c>
      <c r="B7" s="10">
        <v>2</v>
      </c>
      <c r="C7" s="10">
        <v>3</v>
      </c>
      <c r="D7" s="10">
        <v>4</v>
      </c>
      <c r="E7" s="10">
        <v>5</v>
      </c>
      <c r="F7" s="10">
        <v>6</v>
      </c>
      <c r="G7" s="9">
        <v>7</v>
      </c>
      <c r="H7" s="10">
        <v>8</v>
      </c>
      <c r="I7" s="10">
        <v>9</v>
      </c>
      <c r="J7" s="10">
        <v>10</v>
      </c>
      <c r="K7" s="10">
        <v>11</v>
      </c>
    </row>
    <row r="8" spans="1:11" ht="25.5" x14ac:dyDescent="0.2">
      <c r="A8" s="419" t="s">
        <v>237</v>
      </c>
      <c r="B8" s="13" t="s">
        <v>31</v>
      </c>
      <c r="C8" s="13" t="s">
        <v>31</v>
      </c>
      <c r="D8" s="13" t="s">
        <v>31</v>
      </c>
      <c r="E8" s="13" t="s">
        <v>31</v>
      </c>
      <c r="F8" s="13"/>
      <c r="G8" s="43" t="s">
        <v>31</v>
      </c>
      <c r="H8" s="12">
        <v>23731.3</v>
      </c>
      <c r="I8" s="12">
        <v>19808.8</v>
      </c>
      <c r="J8" s="12">
        <v>-3922.5</v>
      </c>
      <c r="K8" s="12" t="s">
        <v>3103</v>
      </c>
    </row>
    <row r="9" spans="1:11" x14ac:dyDescent="0.2">
      <c r="A9" s="419" t="s">
        <v>2188</v>
      </c>
      <c r="B9" s="13" t="s">
        <v>31</v>
      </c>
      <c r="C9" s="13" t="s">
        <v>31</v>
      </c>
      <c r="D9" s="13" t="s">
        <v>31</v>
      </c>
      <c r="E9" s="13" t="s">
        <v>31</v>
      </c>
      <c r="F9" s="13">
        <v>2</v>
      </c>
      <c r="G9" s="43" t="s">
        <v>31</v>
      </c>
      <c r="H9" s="12">
        <v>20111.099999999999</v>
      </c>
      <c r="I9" s="12">
        <v>16188.9</v>
      </c>
      <c r="J9" s="12">
        <v>-3922.2</v>
      </c>
      <c r="K9" s="12" t="s">
        <v>3104</v>
      </c>
    </row>
    <row r="10" spans="1:11" x14ac:dyDescent="0.2">
      <c r="A10" s="420" t="s">
        <v>2287</v>
      </c>
      <c r="B10" s="13" t="s">
        <v>31</v>
      </c>
      <c r="C10" s="13" t="s">
        <v>31</v>
      </c>
      <c r="D10" s="13" t="s">
        <v>31</v>
      </c>
      <c r="E10" s="13" t="s">
        <v>31</v>
      </c>
      <c r="F10" s="13">
        <v>222400</v>
      </c>
      <c r="G10" s="43" t="s">
        <v>31</v>
      </c>
      <c r="H10" s="12">
        <v>52.5</v>
      </c>
      <c r="I10" s="12">
        <v>52.5</v>
      </c>
      <c r="J10" s="12"/>
      <c r="K10" s="12" t="s">
        <v>79</v>
      </c>
    </row>
    <row r="11" spans="1:11" x14ac:dyDescent="0.2">
      <c r="A11" s="420" t="s">
        <v>2353</v>
      </c>
      <c r="B11" s="13" t="s">
        <v>31</v>
      </c>
      <c r="C11" s="13" t="s">
        <v>31</v>
      </c>
      <c r="D11" s="13" t="s">
        <v>31</v>
      </c>
      <c r="E11" s="13" t="s">
        <v>31</v>
      </c>
      <c r="F11" s="13">
        <v>222990</v>
      </c>
      <c r="G11" s="421" t="s">
        <v>31</v>
      </c>
      <c r="H11" s="12">
        <v>2419.5</v>
      </c>
      <c r="I11" s="12">
        <v>2419.5</v>
      </c>
      <c r="J11" s="12"/>
      <c r="K11" s="12" t="s">
        <v>79</v>
      </c>
    </row>
    <row r="12" spans="1:11" ht="38.25" x14ac:dyDescent="0.2">
      <c r="A12" s="420" t="s">
        <v>2596</v>
      </c>
      <c r="B12" s="13" t="s">
        <v>31</v>
      </c>
      <c r="C12" s="13" t="s">
        <v>31</v>
      </c>
      <c r="D12" s="13" t="s">
        <v>31</v>
      </c>
      <c r="E12" s="13" t="s">
        <v>31</v>
      </c>
      <c r="F12" s="13">
        <v>291120</v>
      </c>
      <c r="G12" s="421" t="s">
        <v>31</v>
      </c>
      <c r="H12" s="12">
        <v>10973.5</v>
      </c>
      <c r="I12" s="12">
        <v>7785.5</v>
      </c>
      <c r="J12" s="12">
        <v>-3188</v>
      </c>
      <c r="K12" s="12" t="s">
        <v>915</v>
      </c>
    </row>
    <row r="13" spans="1:11" ht="38.25" x14ac:dyDescent="0.2">
      <c r="A13" s="420" t="s">
        <v>2622</v>
      </c>
      <c r="B13" s="13" t="s">
        <v>31</v>
      </c>
      <c r="C13" s="13" t="s">
        <v>31</v>
      </c>
      <c r="D13" s="13" t="s">
        <v>31</v>
      </c>
      <c r="E13" s="13" t="s">
        <v>31</v>
      </c>
      <c r="F13" s="13">
        <v>291220</v>
      </c>
      <c r="G13" s="421" t="s">
        <v>31</v>
      </c>
      <c r="H13" s="12">
        <v>6665.6</v>
      </c>
      <c r="I13" s="12">
        <v>5931.4</v>
      </c>
      <c r="J13" s="12">
        <v>-734.2</v>
      </c>
      <c r="K13" s="12" t="s">
        <v>529</v>
      </c>
    </row>
    <row r="14" spans="1:11" x14ac:dyDescent="0.2">
      <c r="A14" s="419" t="s">
        <v>2664</v>
      </c>
      <c r="B14" s="13" t="s">
        <v>31</v>
      </c>
      <c r="C14" s="13" t="s">
        <v>31</v>
      </c>
      <c r="D14" s="13" t="s">
        <v>31</v>
      </c>
      <c r="E14" s="13" t="s">
        <v>31</v>
      </c>
      <c r="F14" s="13">
        <v>3</v>
      </c>
      <c r="G14" s="43" t="s">
        <v>31</v>
      </c>
      <c r="H14" s="12">
        <v>3620.2</v>
      </c>
      <c r="I14" s="12">
        <v>3619.9</v>
      </c>
      <c r="J14" s="12">
        <v>-0.3</v>
      </c>
      <c r="K14" s="12" t="s">
        <v>79</v>
      </c>
    </row>
    <row r="15" spans="1:11" ht="25.5" x14ac:dyDescent="0.2">
      <c r="A15" s="420" t="s">
        <v>2800</v>
      </c>
      <c r="B15" s="13" t="s">
        <v>31</v>
      </c>
      <c r="C15" s="13" t="s">
        <v>31</v>
      </c>
      <c r="D15" s="13" t="s">
        <v>31</v>
      </c>
      <c r="E15" s="13" t="s">
        <v>31</v>
      </c>
      <c r="F15" s="13">
        <v>331110</v>
      </c>
      <c r="G15" s="43" t="s">
        <v>31</v>
      </c>
      <c r="H15" s="12">
        <v>543.6</v>
      </c>
      <c r="I15" s="12">
        <v>543.5</v>
      </c>
      <c r="J15" s="12">
        <v>-0.1</v>
      </c>
      <c r="K15" s="12" t="s">
        <v>79</v>
      </c>
    </row>
    <row r="16" spans="1:11" x14ac:dyDescent="0.2">
      <c r="A16" s="420" t="s">
        <v>2819</v>
      </c>
      <c r="B16" s="13" t="s">
        <v>31</v>
      </c>
      <c r="C16" s="13" t="s">
        <v>31</v>
      </c>
      <c r="D16" s="13" t="s">
        <v>31</v>
      </c>
      <c r="E16" s="13" t="s">
        <v>31</v>
      </c>
      <c r="F16" s="13">
        <v>333110</v>
      </c>
      <c r="G16" s="43" t="s">
        <v>31</v>
      </c>
      <c r="H16" s="12">
        <v>15.9</v>
      </c>
      <c r="I16" s="12">
        <v>15.9</v>
      </c>
      <c r="J16" s="12"/>
      <c r="K16" s="12" t="s">
        <v>79</v>
      </c>
    </row>
    <row r="17" spans="1:11" ht="25.5" x14ac:dyDescent="0.2">
      <c r="A17" s="420" t="s">
        <v>2841</v>
      </c>
      <c r="B17" s="13" t="s">
        <v>31</v>
      </c>
      <c r="C17" s="13" t="s">
        <v>31</v>
      </c>
      <c r="D17" s="13" t="s">
        <v>31</v>
      </c>
      <c r="E17" s="13" t="s">
        <v>31</v>
      </c>
      <c r="F17" s="13">
        <v>336110</v>
      </c>
      <c r="G17" s="43" t="s">
        <v>31</v>
      </c>
      <c r="H17" s="12">
        <v>2</v>
      </c>
      <c r="I17" s="12">
        <v>2</v>
      </c>
      <c r="J17" s="12"/>
      <c r="K17" s="12" t="s">
        <v>79</v>
      </c>
    </row>
    <row r="18" spans="1:11" ht="25.5" x14ac:dyDescent="0.2">
      <c r="A18" s="420" t="s">
        <v>2866</v>
      </c>
      <c r="B18" s="13" t="s">
        <v>31</v>
      </c>
      <c r="C18" s="13" t="s">
        <v>31</v>
      </c>
      <c r="D18" s="13" t="s">
        <v>31</v>
      </c>
      <c r="E18" s="13" t="s">
        <v>31</v>
      </c>
      <c r="F18" s="13">
        <v>338110</v>
      </c>
      <c r="G18" s="43" t="s">
        <v>31</v>
      </c>
      <c r="H18" s="12">
        <v>163.19999999999999</v>
      </c>
      <c r="I18" s="12">
        <v>163.19999999999999</v>
      </c>
      <c r="J18" s="12"/>
      <c r="K18" s="12" t="s">
        <v>79</v>
      </c>
    </row>
    <row r="19" spans="1:11" x14ac:dyDescent="0.2">
      <c r="A19" s="420" t="s">
        <v>3042</v>
      </c>
      <c r="B19" s="13"/>
      <c r="C19" s="13"/>
      <c r="D19" s="13"/>
      <c r="E19" s="13"/>
      <c r="F19" s="13">
        <v>339110</v>
      </c>
      <c r="G19" s="43"/>
      <c r="H19" s="12">
        <v>2895.6</v>
      </c>
      <c r="I19" s="12">
        <v>2895.4</v>
      </c>
      <c r="J19" s="12">
        <v>-0.2</v>
      </c>
      <c r="K19" s="12" t="s">
        <v>79</v>
      </c>
    </row>
    <row r="20" spans="1:11" x14ac:dyDescent="0.2">
      <c r="A20" s="14" t="s">
        <v>332</v>
      </c>
      <c r="B20" s="16" t="s">
        <v>333</v>
      </c>
      <c r="C20" s="16" t="s">
        <v>31</v>
      </c>
      <c r="D20" s="16" t="s">
        <v>31</v>
      </c>
      <c r="E20" s="16" t="s">
        <v>31</v>
      </c>
      <c r="F20" s="16"/>
      <c r="G20" s="36" t="s">
        <v>31</v>
      </c>
      <c r="H20" s="15">
        <v>5992.5</v>
      </c>
      <c r="I20" s="15">
        <v>5992.2</v>
      </c>
      <c r="J20" s="15">
        <v>-0.3</v>
      </c>
      <c r="K20" s="12" t="s">
        <v>79</v>
      </c>
    </row>
    <row r="21" spans="1:11" x14ac:dyDescent="0.2">
      <c r="A21" s="422" t="s">
        <v>239</v>
      </c>
      <c r="B21" s="13" t="s">
        <v>333</v>
      </c>
      <c r="C21" s="13" t="s">
        <v>240</v>
      </c>
      <c r="D21" s="13" t="s">
        <v>31</v>
      </c>
      <c r="E21" s="13" t="s">
        <v>31</v>
      </c>
      <c r="F21" s="13"/>
      <c r="G21" s="43" t="s">
        <v>31</v>
      </c>
      <c r="H21" s="12">
        <v>2895.6</v>
      </c>
      <c r="I21" s="12">
        <v>2895.4</v>
      </c>
      <c r="J21" s="12">
        <v>-0.2</v>
      </c>
      <c r="K21" s="12" t="s">
        <v>79</v>
      </c>
    </row>
    <row r="22" spans="1:11" ht="25.5" x14ac:dyDescent="0.2">
      <c r="A22" s="423" t="s">
        <v>964</v>
      </c>
      <c r="B22" s="13" t="s">
        <v>333</v>
      </c>
      <c r="C22" s="13" t="s">
        <v>965</v>
      </c>
      <c r="D22" s="13" t="s">
        <v>31</v>
      </c>
      <c r="E22" s="13" t="s">
        <v>31</v>
      </c>
      <c r="F22" s="13"/>
      <c r="G22" s="43" t="s">
        <v>31</v>
      </c>
      <c r="H22" s="12">
        <v>2895.6</v>
      </c>
      <c r="I22" s="12">
        <v>2895.4</v>
      </c>
      <c r="J22" s="12">
        <v>-0.2</v>
      </c>
      <c r="K22" s="12" t="s">
        <v>79</v>
      </c>
    </row>
    <row r="23" spans="1:11" x14ac:dyDescent="0.2">
      <c r="A23" s="424" t="s">
        <v>3091</v>
      </c>
      <c r="B23" s="13" t="s">
        <v>333</v>
      </c>
      <c r="C23" s="13" t="s">
        <v>3092</v>
      </c>
      <c r="D23" s="13" t="s">
        <v>31</v>
      </c>
      <c r="E23" s="13" t="s">
        <v>31</v>
      </c>
      <c r="F23" s="13"/>
      <c r="G23" s="43" t="s">
        <v>31</v>
      </c>
      <c r="H23" s="12">
        <v>2895.6</v>
      </c>
      <c r="I23" s="12">
        <v>2895.4</v>
      </c>
      <c r="J23" s="12">
        <v>-0.2</v>
      </c>
      <c r="K23" s="12" t="s">
        <v>79</v>
      </c>
    </row>
    <row r="24" spans="1:11" x14ac:dyDescent="0.2">
      <c r="A24" s="425" t="s">
        <v>3105</v>
      </c>
      <c r="B24" s="13" t="s">
        <v>333</v>
      </c>
      <c r="C24" s="13" t="s">
        <v>3092</v>
      </c>
      <c r="D24" s="13" t="s">
        <v>2122</v>
      </c>
      <c r="E24" s="13" t="s">
        <v>31</v>
      </c>
      <c r="F24" s="13"/>
      <c r="G24" s="43" t="s">
        <v>31</v>
      </c>
      <c r="H24" s="12">
        <v>2895.6</v>
      </c>
      <c r="I24" s="12">
        <v>2895.4</v>
      </c>
      <c r="J24" s="12">
        <v>-0.2</v>
      </c>
      <c r="K24" s="12" t="s">
        <v>79</v>
      </c>
    </row>
    <row r="25" spans="1:11" x14ac:dyDescent="0.2">
      <c r="A25" s="425" t="s">
        <v>339</v>
      </c>
      <c r="B25" s="13" t="s">
        <v>333</v>
      </c>
      <c r="C25" s="13" t="s">
        <v>3092</v>
      </c>
      <c r="D25" s="13" t="s">
        <v>340</v>
      </c>
      <c r="E25" s="13" t="s">
        <v>31</v>
      </c>
      <c r="F25" s="13"/>
      <c r="G25" s="43" t="s">
        <v>31</v>
      </c>
      <c r="H25" s="12">
        <v>2895.6</v>
      </c>
      <c r="I25" s="12">
        <v>2895.4</v>
      </c>
      <c r="J25" s="12">
        <v>-0.2</v>
      </c>
      <c r="K25" s="12" t="s">
        <v>79</v>
      </c>
    </row>
    <row r="26" spans="1:11" x14ac:dyDescent="0.2">
      <c r="A26" s="426" t="s">
        <v>3106</v>
      </c>
      <c r="B26" s="13" t="s">
        <v>333</v>
      </c>
      <c r="C26" s="13" t="s">
        <v>3092</v>
      </c>
      <c r="D26" s="13" t="s">
        <v>340</v>
      </c>
      <c r="E26" s="13" t="s">
        <v>3107</v>
      </c>
      <c r="F26" s="13"/>
      <c r="G26" s="43" t="s">
        <v>31</v>
      </c>
      <c r="H26" s="12">
        <v>2895.6</v>
      </c>
      <c r="I26" s="12">
        <v>2895.4</v>
      </c>
      <c r="J26" s="12">
        <v>-0.2</v>
      </c>
      <c r="K26" s="12" t="s">
        <v>79</v>
      </c>
    </row>
    <row r="27" spans="1:11" x14ac:dyDescent="0.2">
      <c r="A27" s="419" t="s">
        <v>2664</v>
      </c>
      <c r="B27" s="13" t="s">
        <v>333</v>
      </c>
      <c r="C27" s="13" t="s">
        <v>3092</v>
      </c>
      <c r="D27" s="13" t="s">
        <v>340</v>
      </c>
      <c r="E27" s="13" t="s">
        <v>3107</v>
      </c>
      <c r="F27" s="13">
        <v>3</v>
      </c>
      <c r="G27" s="43" t="s">
        <v>31</v>
      </c>
      <c r="H27" s="12">
        <v>2895.6</v>
      </c>
      <c r="I27" s="12">
        <v>2895.4</v>
      </c>
      <c r="J27" s="12">
        <v>-0.2</v>
      </c>
      <c r="K27" s="12" t="s">
        <v>79</v>
      </c>
    </row>
    <row r="28" spans="1:11" x14ac:dyDescent="0.2">
      <c r="A28" s="420" t="s">
        <v>3042</v>
      </c>
      <c r="B28" s="13" t="s">
        <v>333</v>
      </c>
      <c r="C28" s="13" t="s">
        <v>3092</v>
      </c>
      <c r="D28" s="13" t="s">
        <v>340</v>
      </c>
      <c r="E28" s="13" t="s">
        <v>3107</v>
      </c>
      <c r="F28" s="13">
        <v>339110</v>
      </c>
      <c r="G28" s="43" t="s">
        <v>3108</v>
      </c>
      <c r="H28" s="12">
        <v>22.9</v>
      </c>
      <c r="I28" s="12">
        <v>22.9</v>
      </c>
      <c r="J28" s="12"/>
      <c r="K28" s="12" t="s">
        <v>79</v>
      </c>
    </row>
    <row r="29" spans="1:11" x14ac:dyDescent="0.2">
      <c r="A29" s="420" t="s">
        <v>3042</v>
      </c>
      <c r="B29" s="13" t="s">
        <v>333</v>
      </c>
      <c r="C29" s="13" t="s">
        <v>3092</v>
      </c>
      <c r="D29" s="13" t="s">
        <v>340</v>
      </c>
      <c r="E29" s="13" t="s">
        <v>3107</v>
      </c>
      <c r="F29" s="13">
        <v>339110</v>
      </c>
      <c r="G29" s="43" t="s">
        <v>3109</v>
      </c>
      <c r="H29" s="12">
        <v>2331.3000000000002</v>
      </c>
      <c r="I29" s="12">
        <v>2331.3000000000002</v>
      </c>
      <c r="J29" s="12"/>
      <c r="K29" s="12" t="s">
        <v>79</v>
      </c>
    </row>
    <row r="30" spans="1:11" x14ac:dyDescent="0.2">
      <c r="A30" s="420" t="s">
        <v>3042</v>
      </c>
      <c r="B30" s="13" t="s">
        <v>333</v>
      </c>
      <c r="C30" s="13" t="s">
        <v>3092</v>
      </c>
      <c r="D30" s="13" t="s">
        <v>340</v>
      </c>
      <c r="E30" s="13" t="s">
        <v>3107</v>
      </c>
      <c r="F30" s="13">
        <v>339110</v>
      </c>
      <c r="G30" s="43" t="s">
        <v>3110</v>
      </c>
      <c r="H30" s="12">
        <v>541.4</v>
      </c>
      <c r="I30" s="12">
        <v>541.20000000000005</v>
      </c>
      <c r="J30" s="12">
        <v>-0.2</v>
      </c>
      <c r="K30" s="12" t="s">
        <v>79</v>
      </c>
    </row>
    <row r="31" spans="1:11" x14ac:dyDescent="0.2">
      <c r="A31" s="422" t="s">
        <v>308</v>
      </c>
      <c r="B31" s="13" t="s">
        <v>333</v>
      </c>
      <c r="C31" s="13" t="s">
        <v>309</v>
      </c>
      <c r="D31" s="13" t="s">
        <v>31</v>
      </c>
      <c r="E31" s="13" t="s">
        <v>31</v>
      </c>
      <c r="F31" s="13"/>
      <c r="G31" s="43" t="s">
        <v>31</v>
      </c>
      <c r="H31" s="12">
        <v>3096.9</v>
      </c>
      <c r="I31" s="12">
        <v>3096.8</v>
      </c>
      <c r="J31" s="12">
        <v>-0.1</v>
      </c>
      <c r="K31" s="12" t="s">
        <v>79</v>
      </c>
    </row>
    <row r="32" spans="1:11" x14ac:dyDescent="0.2">
      <c r="A32" s="423" t="s">
        <v>978</v>
      </c>
      <c r="B32" s="13" t="s">
        <v>333</v>
      </c>
      <c r="C32" s="13" t="s">
        <v>979</v>
      </c>
      <c r="D32" s="13" t="s">
        <v>31</v>
      </c>
      <c r="E32" s="13" t="s">
        <v>31</v>
      </c>
      <c r="F32" s="13"/>
      <c r="G32" s="43" t="s">
        <v>31</v>
      </c>
      <c r="H32" s="12">
        <v>175.3</v>
      </c>
      <c r="I32" s="12">
        <v>175.2</v>
      </c>
      <c r="J32" s="12">
        <v>-0.1</v>
      </c>
      <c r="K32" s="12" t="s">
        <v>352</v>
      </c>
    </row>
    <row r="33" spans="1:11" x14ac:dyDescent="0.2">
      <c r="A33" s="424" t="s">
        <v>3111</v>
      </c>
      <c r="B33" s="13" t="s">
        <v>333</v>
      </c>
      <c r="C33" s="13" t="s">
        <v>3112</v>
      </c>
      <c r="D33" s="13" t="s">
        <v>31</v>
      </c>
      <c r="E33" s="13" t="s">
        <v>31</v>
      </c>
      <c r="F33" s="13"/>
      <c r="G33" s="43" t="s">
        <v>31</v>
      </c>
      <c r="H33" s="12">
        <v>146.4</v>
      </c>
      <c r="I33" s="12">
        <v>146.30000000000001</v>
      </c>
      <c r="J33" s="12">
        <v>-0.1</v>
      </c>
      <c r="K33" s="12" t="s">
        <v>352</v>
      </c>
    </row>
    <row r="34" spans="1:11" x14ac:dyDescent="0.2">
      <c r="A34" s="425" t="s">
        <v>978</v>
      </c>
      <c r="B34" s="13" t="s">
        <v>333</v>
      </c>
      <c r="C34" s="13" t="s">
        <v>3112</v>
      </c>
      <c r="D34" s="13" t="s">
        <v>2905</v>
      </c>
      <c r="E34" s="13" t="s">
        <v>31</v>
      </c>
      <c r="F34" s="13"/>
      <c r="G34" s="43" t="s">
        <v>31</v>
      </c>
      <c r="H34" s="12">
        <v>146.4</v>
      </c>
      <c r="I34" s="12">
        <v>146.30000000000001</v>
      </c>
      <c r="J34" s="12">
        <v>-0.1</v>
      </c>
      <c r="K34" s="12" t="s">
        <v>352</v>
      </c>
    </row>
    <row r="35" spans="1:11" x14ac:dyDescent="0.2">
      <c r="A35" s="425" t="s">
        <v>347</v>
      </c>
      <c r="B35" s="13" t="s">
        <v>333</v>
      </c>
      <c r="C35" s="13" t="s">
        <v>3112</v>
      </c>
      <c r="D35" s="13" t="s">
        <v>348</v>
      </c>
      <c r="E35" s="13" t="s">
        <v>31</v>
      </c>
      <c r="F35" s="13"/>
      <c r="G35" s="43" t="s">
        <v>31</v>
      </c>
      <c r="H35" s="12">
        <v>146.4</v>
      </c>
      <c r="I35" s="12">
        <v>146.30000000000001</v>
      </c>
      <c r="J35" s="12">
        <v>-0.1</v>
      </c>
      <c r="K35" s="12" t="s">
        <v>352</v>
      </c>
    </row>
    <row r="36" spans="1:11" x14ac:dyDescent="0.2">
      <c r="A36" s="426" t="s">
        <v>3113</v>
      </c>
      <c r="B36" s="13" t="s">
        <v>333</v>
      </c>
      <c r="C36" s="13" t="s">
        <v>3112</v>
      </c>
      <c r="D36" s="13" t="s">
        <v>348</v>
      </c>
      <c r="E36" s="13" t="s">
        <v>3114</v>
      </c>
      <c r="F36" s="13"/>
      <c r="G36" s="43" t="s">
        <v>31</v>
      </c>
      <c r="H36" s="12">
        <v>146.4</v>
      </c>
      <c r="I36" s="12">
        <v>146.30000000000001</v>
      </c>
      <c r="J36" s="12">
        <v>-0.1</v>
      </c>
      <c r="K36" s="12" t="s">
        <v>352</v>
      </c>
    </row>
    <row r="37" spans="1:11" x14ac:dyDescent="0.2">
      <c r="A37" s="419" t="s">
        <v>2664</v>
      </c>
      <c r="B37" s="13" t="s">
        <v>333</v>
      </c>
      <c r="C37" s="13" t="s">
        <v>3112</v>
      </c>
      <c r="D37" s="13" t="s">
        <v>348</v>
      </c>
      <c r="E37" s="13" t="s">
        <v>3114</v>
      </c>
      <c r="F37" s="13">
        <v>3</v>
      </c>
      <c r="G37" s="43" t="s">
        <v>31</v>
      </c>
      <c r="H37" s="12">
        <v>146.4</v>
      </c>
      <c r="I37" s="12">
        <v>146.30000000000001</v>
      </c>
      <c r="J37" s="12">
        <v>-0.1</v>
      </c>
      <c r="K37" s="12" t="s">
        <v>352</v>
      </c>
    </row>
    <row r="38" spans="1:11" ht="25.5" x14ac:dyDescent="0.2">
      <c r="A38" s="420" t="s">
        <v>2800</v>
      </c>
      <c r="B38" s="13" t="s">
        <v>333</v>
      </c>
      <c r="C38" s="13" t="s">
        <v>3112</v>
      </c>
      <c r="D38" s="13" t="s">
        <v>348</v>
      </c>
      <c r="E38" s="13" t="s">
        <v>3114</v>
      </c>
      <c r="F38" s="13">
        <v>331110</v>
      </c>
      <c r="G38" s="43" t="s">
        <v>3115</v>
      </c>
      <c r="H38" s="12">
        <v>146.4</v>
      </c>
      <c r="I38" s="12">
        <v>146.30000000000001</v>
      </c>
      <c r="J38" s="12">
        <v>-0.1</v>
      </c>
      <c r="K38" s="12" t="s">
        <v>352</v>
      </c>
    </row>
    <row r="39" spans="1:11" x14ac:dyDescent="0.2">
      <c r="A39" s="424" t="s">
        <v>353</v>
      </c>
      <c r="B39" s="13" t="s">
        <v>333</v>
      </c>
      <c r="C39" s="13" t="s">
        <v>3116</v>
      </c>
      <c r="D39" s="13" t="s">
        <v>31</v>
      </c>
      <c r="E39" s="13" t="s">
        <v>31</v>
      </c>
      <c r="F39" s="13"/>
      <c r="G39" s="43" t="s">
        <v>31</v>
      </c>
      <c r="H39" s="12">
        <v>28.8</v>
      </c>
      <c r="I39" s="12">
        <v>28.8</v>
      </c>
      <c r="J39" s="12"/>
      <c r="K39" s="12" t="s">
        <v>79</v>
      </c>
    </row>
    <row r="40" spans="1:11" x14ac:dyDescent="0.2">
      <c r="A40" s="425" t="s">
        <v>978</v>
      </c>
      <c r="B40" s="13" t="s">
        <v>333</v>
      </c>
      <c r="C40" s="13" t="s">
        <v>3116</v>
      </c>
      <c r="D40" s="13" t="s">
        <v>2905</v>
      </c>
      <c r="E40" s="13" t="s">
        <v>31</v>
      </c>
      <c r="F40" s="13"/>
      <c r="G40" s="43" t="s">
        <v>31</v>
      </c>
      <c r="H40" s="12">
        <v>28.8</v>
      </c>
      <c r="I40" s="12">
        <v>28.8</v>
      </c>
      <c r="J40" s="12"/>
      <c r="K40" s="12" t="s">
        <v>79</v>
      </c>
    </row>
    <row r="41" spans="1:11" x14ac:dyDescent="0.2">
      <c r="A41" s="425" t="s">
        <v>353</v>
      </c>
      <c r="B41" s="13" t="s">
        <v>333</v>
      </c>
      <c r="C41" s="13" t="s">
        <v>3116</v>
      </c>
      <c r="D41" s="13" t="s">
        <v>354</v>
      </c>
      <c r="E41" s="13" t="s">
        <v>31</v>
      </c>
      <c r="F41" s="13"/>
      <c r="G41" s="43" t="s">
        <v>31</v>
      </c>
      <c r="H41" s="12">
        <v>28.8</v>
      </c>
      <c r="I41" s="12">
        <v>28.8</v>
      </c>
      <c r="J41" s="12"/>
      <c r="K41" s="12" t="s">
        <v>79</v>
      </c>
    </row>
    <row r="42" spans="1:11" x14ac:dyDescent="0.2">
      <c r="A42" s="426" t="s">
        <v>3117</v>
      </c>
      <c r="B42" s="13" t="s">
        <v>333</v>
      </c>
      <c r="C42" s="13" t="s">
        <v>3116</v>
      </c>
      <c r="D42" s="13" t="s">
        <v>354</v>
      </c>
      <c r="E42" s="13" t="s">
        <v>3118</v>
      </c>
      <c r="F42" s="13"/>
      <c r="G42" s="43" t="s">
        <v>31</v>
      </c>
      <c r="H42" s="12">
        <v>28.8</v>
      </c>
      <c r="I42" s="12">
        <v>28.8</v>
      </c>
      <c r="J42" s="12"/>
      <c r="K42" s="12" t="s">
        <v>79</v>
      </c>
    </row>
    <row r="43" spans="1:11" x14ac:dyDescent="0.2">
      <c r="A43" s="419" t="s">
        <v>2664</v>
      </c>
      <c r="B43" s="13" t="s">
        <v>333</v>
      </c>
      <c r="C43" s="13" t="s">
        <v>3116</v>
      </c>
      <c r="D43" s="13" t="s">
        <v>354</v>
      </c>
      <c r="E43" s="13" t="s">
        <v>3118</v>
      </c>
      <c r="F43" s="13">
        <v>3</v>
      </c>
      <c r="G43" s="43" t="s">
        <v>31</v>
      </c>
      <c r="H43" s="12">
        <v>28.8</v>
      </c>
      <c r="I43" s="12">
        <v>28.8</v>
      </c>
      <c r="J43" s="12"/>
      <c r="K43" s="12" t="s">
        <v>79</v>
      </c>
    </row>
    <row r="44" spans="1:11" ht="25.5" x14ac:dyDescent="0.2">
      <c r="A44" s="420" t="s">
        <v>2800</v>
      </c>
      <c r="B44" s="13" t="s">
        <v>333</v>
      </c>
      <c r="C44" s="13" t="s">
        <v>3116</v>
      </c>
      <c r="D44" s="13" t="s">
        <v>354</v>
      </c>
      <c r="E44" s="13" t="s">
        <v>3118</v>
      </c>
      <c r="F44" s="13">
        <v>331110</v>
      </c>
      <c r="G44" s="43" t="s">
        <v>3119</v>
      </c>
      <c r="H44" s="12">
        <v>21.6</v>
      </c>
      <c r="I44" s="12">
        <v>21.6</v>
      </c>
      <c r="J44" s="12"/>
      <c r="K44" s="12" t="s">
        <v>79</v>
      </c>
    </row>
    <row r="45" spans="1:11" ht="25.5" x14ac:dyDescent="0.2">
      <c r="A45" s="420" t="s">
        <v>2800</v>
      </c>
      <c r="B45" s="13" t="s">
        <v>333</v>
      </c>
      <c r="C45" s="13" t="s">
        <v>3116</v>
      </c>
      <c r="D45" s="13" t="s">
        <v>354</v>
      </c>
      <c r="E45" s="13" t="s">
        <v>3118</v>
      </c>
      <c r="F45" s="13">
        <v>331110</v>
      </c>
      <c r="G45" s="43" t="s">
        <v>3115</v>
      </c>
      <c r="H45" s="12">
        <v>6.6</v>
      </c>
      <c r="I45" s="12">
        <v>6.6</v>
      </c>
      <c r="J45" s="12"/>
      <c r="K45" s="12" t="s">
        <v>79</v>
      </c>
    </row>
    <row r="46" spans="1:11" x14ac:dyDescent="0.2">
      <c r="A46" s="420" t="s">
        <v>2819</v>
      </c>
      <c r="B46" s="13" t="s">
        <v>333</v>
      </c>
      <c r="C46" s="13" t="s">
        <v>3116</v>
      </c>
      <c r="D46" s="13" t="s">
        <v>354</v>
      </c>
      <c r="E46" s="13" t="s">
        <v>3118</v>
      </c>
      <c r="F46" s="13">
        <v>333110</v>
      </c>
      <c r="G46" s="43" t="s">
        <v>3115</v>
      </c>
      <c r="H46" s="12">
        <v>0.6</v>
      </c>
      <c r="I46" s="12">
        <v>0.6</v>
      </c>
      <c r="J46" s="12"/>
      <c r="K46" s="12" t="s">
        <v>79</v>
      </c>
    </row>
    <row r="47" spans="1:11" x14ac:dyDescent="0.2">
      <c r="A47" s="423" t="s">
        <v>980</v>
      </c>
      <c r="B47" s="13" t="s">
        <v>333</v>
      </c>
      <c r="C47" s="13" t="s">
        <v>981</v>
      </c>
      <c r="D47" s="13" t="s">
        <v>31</v>
      </c>
      <c r="E47" s="13" t="s">
        <v>31</v>
      </c>
      <c r="F47" s="13"/>
      <c r="G47" s="43" t="s">
        <v>31</v>
      </c>
      <c r="H47" s="12">
        <v>2921.7</v>
      </c>
      <c r="I47" s="12">
        <v>2921.7</v>
      </c>
      <c r="J47" s="12"/>
      <c r="K47" s="12" t="s">
        <v>79</v>
      </c>
    </row>
    <row r="48" spans="1:11" x14ac:dyDescent="0.2">
      <c r="A48" s="424" t="s">
        <v>3120</v>
      </c>
      <c r="B48" s="13" t="s">
        <v>333</v>
      </c>
      <c r="C48" s="13" t="s">
        <v>3121</v>
      </c>
      <c r="D48" s="13" t="s">
        <v>31</v>
      </c>
      <c r="E48" s="13" t="s">
        <v>31</v>
      </c>
      <c r="F48" s="13"/>
      <c r="G48" s="43" t="s">
        <v>31</v>
      </c>
      <c r="H48" s="12">
        <v>2921.7</v>
      </c>
      <c r="I48" s="12">
        <v>2921.7</v>
      </c>
      <c r="J48" s="12"/>
      <c r="K48" s="12" t="s">
        <v>79</v>
      </c>
    </row>
    <row r="49" spans="1:11" x14ac:dyDescent="0.2">
      <c r="A49" s="425" t="s">
        <v>3122</v>
      </c>
      <c r="B49" s="13" t="s">
        <v>333</v>
      </c>
      <c r="C49" s="13" t="s">
        <v>3121</v>
      </c>
      <c r="D49" s="13" t="s">
        <v>2913</v>
      </c>
      <c r="E49" s="13" t="s">
        <v>31</v>
      </c>
      <c r="F49" s="13"/>
      <c r="G49" s="43" t="s">
        <v>31</v>
      </c>
      <c r="H49" s="12">
        <v>2921.7</v>
      </c>
      <c r="I49" s="12">
        <v>2921.7</v>
      </c>
      <c r="J49" s="12"/>
      <c r="K49" s="12" t="s">
        <v>79</v>
      </c>
    </row>
    <row r="50" spans="1:11" x14ac:dyDescent="0.2">
      <c r="A50" s="425" t="s">
        <v>360</v>
      </c>
      <c r="B50" s="13" t="s">
        <v>333</v>
      </c>
      <c r="C50" s="13" t="s">
        <v>3121</v>
      </c>
      <c r="D50" s="13" t="s">
        <v>361</v>
      </c>
      <c r="E50" s="13" t="s">
        <v>31</v>
      </c>
      <c r="F50" s="13"/>
      <c r="G50" s="43" t="s">
        <v>31</v>
      </c>
      <c r="H50" s="12">
        <v>2921.7</v>
      </c>
      <c r="I50" s="12">
        <v>2921.7</v>
      </c>
      <c r="J50" s="12"/>
      <c r="K50" s="12" t="s">
        <v>79</v>
      </c>
    </row>
    <row r="51" spans="1:11" ht="25.5" x14ac:dyDescent="0.2">
      <c r="A51" s="426" t="s">
        <v>3123</v>
      </c>
      <c r="B51" s="13" t="s">
        <v>333</v>
      </c>
      <c r="C51" s="13" t="s">
        <v>3121</v>
      </c>
      <c r="D51" s="13" t="s">
        <v>361</v>
      </c>
      <c r="E51" s="13" t="s">
        <v>3124</v>
      </c>
      <c r="F51" s="13"/>
      <c r="G51" s="43" t="s">
        <v>31</v>
      </c>
      <c r="H51" s="12">
        <v>2921.7</v>
      </c>
      <c r="I51" s="12">
        <v>2921.7</v>
      </c>
      <c r="J51" s="12"/>
      <c r="K51" s="12" t="s">
        <v>79</v>
      </c>
    </row>
    <row r="52" spans="1:11" x14ac:dyDescent="0.2">
      <c r="A52" s="419" t="s">
        <v>2188</v>
      </c>
      <c r="B52" s="13" t="s">
        <v>333</v>
      </c>
      <c r="C52" s="13" t="s">
        <v>3121</v>
      </c>
      <c r="D52" s="13" t="s">
        <v>361</v>
      </c>
      <c r="E52" s="13" t="s">
        <v>3124</v>
      </c>
      <c r="F52" s="13">
        <v>2</v>
      </c>
      <c r="G52" s="43" t="s">
        <v>31</v>
      </c>
      <c r="H52" s="12">
        <v>2472</v>
      </c>
      <c r="I52" s="12">
        <v>2472</v>
      </c>
      <c r="J52" s="12"/>
      <c r="K52" s="12" t="s">
        <v>79</v>
      </c>
    </row>
    <row r="53" spans="1:11" x14ac:dyDescent="0.2">
      <c r="A53" s="420" t="s">
        <v>2287</v>
      </c>
      <c r="B53" s="13" t="s">
        <v>333</v>
      </c>
      <c r="C53" s="13" t="s">
        <v>3121</v>
      </c>
      <c r="D53" s="13" t="s">
        <v>361</v>
      </c>
      <c r="E53" s="13" t="s">
        <v>3124</v>
      </c>
      <c r="F53" s="13">
        <v>222400</v>
      </c>
      <c r="G53" s="43" t="s">
        <v>3125</v>
      </c>
      <c r="H53" s="12">
        <v>52.5</v>
      </c>
      <c r="I53" s="12">
        <v>52.5</v>
      </c>
      <c r="J53" s="12"/>
      <c r="K53" s="12" t="s">
        <v>79</v>
      </c>
    </row>
    <row r="54" spans="1:11" x14ac:dyDescent="0.2">
      <c r="A54" s="420" t="s">
        <v>2353</v>
      </c>
      <c r="B54" s="13" t="s">
        <v>333</v>
      </c>
      <c r="C54" s="13" t="s">
        <v>3121</v>
      </c>
      <c r="D54" s="13" t="s">
        <v>361</v>
      </c>
      <c r="E54" s="13" t="s">
        <v>3124</v>
      </c>
      <c r="F54" s="13">
        <v>222990</v>
      </c>
      <c r="G54" s="43" t="s">
        <v>3125</v>
      </c>
      <c r="H54" s="12">
        <v>2419.5</v>
      </c>
      <c r="I54" s="12">
        <v>2419.5</v>
      </c>
      <c r="J54" s="12"/>
      <c r="K54" s="12" t="s">
        <v>79</v>
      </c>
    </row>
    <row r="55" spans="1:11" x14ac:dyDescent="0.2">
      <c r="A55" s="419" t="s">
        <v>2664</v>
      </c>
      <c r="B55" s="13" t="s">
        <v>333</v>
      </c>
      <c r="C55" s="13" t="s">
        <v>3121</v>
      </c>
      <c r="D55" s="13" t="s">
        <v>361</v>
      </c>
      <c r="E55" s="13" t="s">
        <v>3124</v>
      </c>
      <c r="F55" s="13">
        <v>3</v>
      </c>
      <c r="G55" s="43" t="s">
        <v>31</v>
      </c>
      <c r="H55" s="12">
        <v>449.7</v>
      </c>
      <c r="I55" s="12">
        <v>449.7</v>
      </c>
      <c r="J55" s="12"/>
      <c r="K55" s="12" t="s">
        <v>79</v>
      </c>
    </row>
    <row r="56" spans="1:11" ht="25.5" x14ac:dyDescent="0.2">
      <c r="A56" s="420" t="s">
        <v>2800</v>
      </c>
      <c r="B56" s="13" t="s">
        <v>333</v>
      </c>
      <c r="C56" s="13" t="s">
        <v>3121</v>
      </c>
      <c r="D56" s="13" t="s">
        <v>361</v>
      </c>
      <c r="E56" s="13" t="s">
        <v>3124</v>
      </c>
      <c r="F56" s="13">
        <v>331110</v>
      </c>
      <c r="G56" s="43" t="s">
        <v>3119</v>
      </c>
      <c r="H56" s="12">
        <v>289</v>
      </c>
      <c r="I56" s="12">
        <v>289</v>
      </c>
      <c r="J56" s="12"/>
      <c r="K56" s="12" t="s">
        <v>79</v>
      </c>
    </row>
    <row r="57" spans="1:11" ht="25.5" x14ac:dyDescent="0.2">
      <c r="A57" s="420" t="s">
        <v>2800</v>
      </c>
      <c r="B57" s="13" t="s">
        <v>333</v>
      </c>
      <c r="C57" s="13" t="s">
        <v>3121</v>
      </c>
      <c r="D57" s="13" t="s">
        <v>361</v>
      </c>
      <c r="E57" s="13" t="s">
        <v>3124</v>
      </c>
      <c r="F57" s="13">
        <v>331110</v>
      </c>
      <c r="G57" s="43" t="s">
        <v>3115</v>
      </c>
      <c r="H57" s="12">
        <v>11.8</v>
      </c>
      <c r="I57" s="12">
        <v>11.8</v>
      </c>
      <c r="J57" s="12"/>
      <c r="K57" s="12" t="s">
        <v>79</v>
      </c>
    </row>
    <row r="58" spans="1:11" ht="25.5" x14ac:dyDescent="0.2">
      <c r="A58" s="420" t="s">
        <v>2866</v>
      </c>
      <c r="B58" s="13" t="s">
        <v>333</v>
      </c>
      <c r="C58" s="13" t="s">
        <v>3121</v>
      </c>
      <c r="D58" s="13" t="s">
        <v>361</v>
      </c>
      <c r="E58" s="13" t="s">
        <v>3124</v>
      </c>
      <c r="F58" s="13">
        <v>338110</v>
      </c>
      <c r="G58" s="43" t="s">
        <v>3115</v>
      </c>
      <c r="H58" s="12">
        <v>148.9</v>
      </c>
      <c r="I58" s="12">
        <v>148.9</v>
      </c>
      <c r="J58" s="12"/>
      <c r="K58" s="12" t="s">
        <v>79</v>
      </c>
    </row>
    <row r="59" spans="1:11" x14ac:dyDescent="0.2">
      <c r="A59" s="14" t="s">
        <v>393</v>
      </c>
      <c r="B59" s="16" t="s">
        <v>394</v>
      </c>
      <c r="C59" s="16" t="s">
        <v>31</v>
      </c>
      <c r="D59" s="16" t="s">
        <v>31</v>
      </c>
      <c r="E59" s="16" t="s">
        <v>31</v>
      </c>
      <c r="F59" s="16"/>
      <c r="G59" s="36" t="s">
        <v>31</v>
      </c>
      <c r="H59" s="15">
        <v>99.7</v>
      </c>
      <c r="I59" s="15">
        <v>99.7</v>
      </c>
      <c r="J59" s="15"/>
      <c r="K59" s="12" t="s">
        <v>79</v>
      </c>
    </row>
    <row r="60" spans="1:11" x14ac:dyDescent="0.2">
      <c r="A60" s="422" t="s">
        <v>396</v>
      </c>
      <c r="B60" s="13" t="s">
        <v>394</v>
      </c>
      <c r="C60" s="13" t="s">
        <v>397</v>
      </c>
      <c r="D60" s="13" t="s">
        <v>31</v>
      </c>
      <c r="E60" s="13" t="s">
        <v>31</v>
      </c>
      <c r="F60" s="13"/>
      <c r="G60" s="43" t="s">
        <v>31</v>
      </c>
      <c r="H60" s="12">
        <v>99.7</v>
      </c>
      <c r="I60" s="12">
        <v>99.7</v>
      </c>
      <c r="J60" s="12"/>
      <c r="K60" s="12" t="s">
        <v>79</v>
      </c>
    </row>
    <row r="61" spans="1:11" x14ac:dyDescent="0.2">
      <c r="A61" s="423" t="s">
        <v>975</v>
      </c>
      <c r="B61" s="13" t="s">
        <v>394</v>
      </c>
      <c r="C61" s="13" t="s">
        <v>976</v>
      </c>
      <c r="D61" s="13" t="s">
        <v>31</v>
      </c>
      <c r="E61" s="13" t="s">
        <v>31</v>
      </c>
      <c r="F61" s="13"/>
      <c r="G61" s="43" t="s">
        <v>31</v>
      </c>
      <c r="H61" s="12">
        <v>99.7</v>
      </c>
      <c r="I61" s="12">
        <v>99.7</v>
      </c>
      <c r="J61" s="12"/>
      <c r="K61" s="12" t="s">
        <v>79</v>
      </c>
    </row>
    <row r="62" spans="1:11" x14ac:dyDescent="0.2">
      <c r="A62" s="424" t="s">
        <v>3126</v>
      </c>
      <c r="B62" s="13" t="s">
        <v>394</v>
      </c>
      <c r="C62" s="13" t="s">
        <v>3127</v>
      </c>
      <c r="D62" s="13" t="s">
        <v>31</v>
      </c>
      <c r="E62" s="13" t="s">
        <v>31</v>
      </c>
      <c r="F62" s="13"/>
      <c r="G62" s="43" t="s">
        <v>31</v>
      </c>
      <c r="H62" s="12">
        <v>99.7</v>
      </c>
      <c r="I62" s="12">
        <v>99.7</v>
      </c>
      <c r="J62" s="12"/>
      <c r="K62" s="12" t="s">
        <v>79</v>
      </c>
    </row>
    <row r="63" spans="1:11" x14ac:dyDescent="0.2">
      <c r="A63" s="425" t="s">
        <v>3128</v>
      </c>
      <c r="B63" s="13" t="s">
        <v>394</v>
      </c>
      <c r="C63" s="13" t="s">
        <v>3127</v>
      </c>
      <c r="D63" s="13" t="s">
        <v>2668</v>
      </c>
      <c r="E63" s="13" t="s">
        <v>31</v>
      </c>
      <c r="F63" s="13"/>
      <c r="G63" s="43" t="s">
        <v>31</v>
      </c>
      <c r="H63" s="12">
        <v>99.7</v>
      </c>
      <c r="I63" s="12">
        <v>99.7</v>
      </c>
      <c r="J63" s="12"/>
      <c r="K63" s="12" t="s">
        <v>79</v>
      </c>
    </row>
    <row r="64" spans="1:11" x14ac:dyDescent="0.2">
      <c r="A64" s="425" t="s">
        <v>401</v>
      </c>
      <c r="B64" s="13" t="s">
        <v>394</v>
      </c>
      <c r="C64" s="13" t="s">
        <v>3127</v>
      </c>
      <c r="D64" s="13" t="s">
        <v>402</v>
      </c>
      <c r="E64" s="13" t="s">
        <v>31</v>
      </c>
      <c r="F64" s="13"/>
      <c r="G64" s="43" t="s">
        <v>31</v>
      </c>
      <c r="H64" s="12">
        <v>99.7</v>
      </c>
      <c r="I64" s="12">
        <v>99.7</v>
      </c>
      <c r="J64" s="12"/>
      <c r="K64" s="12" t="s">
        <v>79</v>
      </c>
    </row>
    <row r="65" spans="1:11" x14ac:dyDescent="0.2">
      <c r="A65" s="426" t="s">
        <v>3129</v>
      </c>
      <c r="B65" s="13" t="s">
        <v>394</v>
      </c>
      <c r="C65" s="13" t="s">
        <v>3127</v>
      </c>
      <c r="D65" s="13" t="s">
        <v>402</v>
      </c>
      <c r="E65" s="13" t="s">
        <v>3130</v>
      </c>
      <c r="F65" s="13"/>
      <c r="G65" s="43" t="s">
        <v>31</v>
      </c>
      <c r="H65" s="12">
        <v>99.7</v>
      </c>
      <c r="I65" s="12">
        <v>99.7</v>
      </c>
      <c r="J65" s="12"/>
      <c r="K65" s="12" t="s">
        <v>79</v>
      </c>
    </row>
    <row r="66" spans="1:11" x14ac:dyDescent="0.2">
      <c r="A66" s="419" t="s">
        <v>2664</v>
      </c>
      <c r="B66" s="13" t="s">
        <v>394</v>
      </c>
      <c r="C66" s="13" t="s">
        <v>3127</v>
      </c>
      <c r="D66" s="13" t="s">
        <v>402</v>
      </c>
      <c r="E66" s="13" t="s">
        <v>3130</v>
      </c>
      <c r="F66" s="13">
        <v>3</v>
      </c>
      <c r="G66" s="43" t="s">
        <v>31</v>
      </c>
      <c r="H66" s="12">
        <v>99.7</v>
      </c>
      <c r="I66" s="12">
        <v>99.7</v>
      </c>
      <c r="J66" s="12"/>
      <c r="K66" s="12" t="s">
        <v>79</v>
      </c>
    </row>
    <row r="67" spans="1:11" ht="25.5" x14ac:dyDescent="0.2">
      <c r="A67" s="420" t="s">
        <v>2800</v>
      </c>
      <c r="B67" s="13" t="s">
        <v>394</v>
      </c>
      <c r="C67" s="13" t="s">
        <v>3127</v>
      </c>
      <c r="D67" s="13" t="s">
        <v>402</v>
      </c>
      <c r="E67" s="13" t="s">
        <v>3130</v>
      </c>
      <c r="F67" s="13">
        <v>331110</v>
      </c>
      <c r="G67" s="43" t="s">
        <v>3119</v>
      </c>
      <c r="H67" s="12">
        <v>46.4</v>
      </c>
      <c r="I67" s="12">
        <v>46.4</v>
      </c>
      <c r="J67" s="12"/>
      <c r="K67" s="12" t="s">
        <v>79</v>
      </c>
    </row>
    <row r="68" spans="1:11" ht="25.5" x14ac:dyDescent="0.2">
      <c r="A68" s="420" t="s">
        <v>2800</v>
      </c>
      <c r="B68" s="13" t="s">
        <v>394</v>
      </c>
      <c r="C68" s="13" t="s">
        <v>3127</v>
      </c>
      <c r="D68" s="13" t="s">
        <v>402</v>
      </c>
      <c r="E68" s="13" t="s">
        <v>3130</v>
      </c>
      <c r="F68" s="13">
        <v>331110</v>
      </c>
      <c r="G68" s="43" t="s">
        <v>3131</v>
      </c>
      <c r="H68" s="12">
        <v>21.7</v>
      </c>
      <c r="I68" s="12">
        <v>21.7</v>
      </c>
      <c r="J68" s="12"/>
      <c r="K68" s="12" t="s">
        <v>79</v>
      </c>
    </row>
    <row r="69" spans="1:11" x14ac:dyDescent="0.2">
      <c r="A69" s="420" t="s">
        <v>2819</v>
      </c>
      <c r="B69" s="13" t="s">
        <v>394</v>
      </c>
      <c r="C69" s="13" t="s">
        <v>3127</v>
      </c>
      <c r="D69" s="13" t="s">
        <v>402</v>
      </c>
      <c r="E69" s="13" t="s">
        <v>3130</v>
      </c>
      <c r="F69" s="13">
        <v>333110</v>
      </c>
      <c r="G69" s="43" t="s">
        <v>3119</v>
      </c>
      <c r="H69" s="12">
        <v>15.3</v>
      </c>
      <c r="I69" s="12">
        <v>15.3</v>
      </c>
      <c r="J69" s="12"/>
      <c r="K69" s="12" t="s">
        <v>79</v>
      </c>
    </row>
    <row r="70" spans="1:11" ht="25.5" x14ac:dyDescent="0.2">
      <c r="A70" s="420" t="s">
        <v>2841</v>
      </c>
      <c r="B70" s="13" t="s">
        <v>394</v>
      </c>
      <c r="C70" s="13" t="s">
        <v>3127</v>
      </c>
      <c r="D70" s="13" t="s">
        <v>402</v>
      </c>
      <c r="E70" s="13" t="s">
        <v>3130</v>
      </c>
      <c r="F70" s="13">
        <v>336110</v>
      </c>
      <c r="G70" s="43" t="s">
        <v>3119</v>
      </c>
      <c r="H70" s="12">
        <v>2</v>
      </c>
      <c r="I70" s="12">
        <v>2</v>
      </c>
      <c r="J70" s="12"/>
      <c r="K70" s="12" t="s">
        <v>79</v>
      </c>
    </row>
    <row r="71" spans="1:11" ht="25.5" x14ac:dyDescent="0.2">
      <c r="A71" s="420" t="s">
        <v>2866</v>
      </c>
      <c r="B71" s="13" t="s">
        <v>394</v>
      </c>
      <c r="C71" s="13" t="s">
        <v>3127</v>
      </c>
      <c r="D71" s="13" t="s">
        <v>402</v>
      </c>
      <c r="E71" s="13" t="s">
        <v>3130</v>
      </c>
      <c r="F71" s="13">
        <v>338110</v>
      </c>
      <c r="G71" s="43" t="s">
        <v>3119</v>
      </c>
      <c r="H71" s="12">
        <v>14.3</v>
      </c>
      <c r="I71" s="12">
        <v>14.3</v>
      </c>
      <c r="J71" s="12"/>
      <c r="K71" s="12" t="s">
        <v>79</v>
      </c>
    </row>
    <row r="72" spans="1:11" x14ac:dyDescent="0.2">
      <c r="A72" s="14" t="s">
        <v>835</v>
      </c>
      <c r="B72" s="16" t="s">
        <v>836</v>
      </c>
      <c r="C72" s="16" t="s">
        <v>31</v>
      </c>
      <c r="D72" s="16" t="s">
        <v>31</v>
      </c>
      <c r="E72" s="16" t="s">
        <v>31</v>
      </c>
      <c r="F72" s="16"/>
      <c r="G72" s="36" t="s">
        <v>31</v>
      </c>
      <c r="H72" s="15">
        <v>17639.099999999999</v>
      </c>
      <c r="I72" s="15">
        <v>13716.9</v>
      </c>
      <c r="J72" s="15">
        <v>-3922.2</v>
      </c>
      <c r="K72" s="12" t="s">
        <v>424</v>
      </c>
    </row>
    <row r="73" spans="1:11" x14ac:dyDescent="0.2">
      <c r="A73" s="422" t="s">
        <v>239</v>
      </c>
      <c r="B73" s="13" t="s">
        <v>836</v>
      </c>
      <c r="C73" s="13" t="s">
        <v>240</v>
      </c>
      <c r="D73" s="13" t="s">
        <v>31</v>
      </c>
      <c r="E73" s="13" t="s">
        <v>31</v>
      </c>
      <c r="F73" s="13"/>
      <c r="G73" s="43" t="s">
        <v>31</v>
      </c>
      <c r="H73" s="12">
        <v>17639.099999999999</v>
      </c>
      <c r="I73" s="12">
        <v>13716.9</v>
      </c>
      <c r="J73" s="12">
        <v>-3922.2</v>
      </c>
      <c r="K73" s="12" t="s">
        <v>424</v>
      </c>
    </row>
    <row r="74" spans="1:11" ht="25.5" x14ac:dyDescent="0.2">
      <c r="A74" s="423" t="s">
        <v>964</v>
      </c>
      <c r="B74" s="13" t="s">
        <v>836</v>
      </c>
      <c r="C74" s="13" t="s">
        <v>965</v>
      </c>
      <c r="D74" s="13" t="s">
        <v>31</v>
      </c>
      <c r="E74" s="13" t="s">
        <v>31</v>
      </c>
      <c r="F74" s="13"/>
      <c r="G74" s="43" t="s">
        <v>31</v>
      </c>
      <c r="H74" s="12">
        <v>17639.099999999999</v>
      </c>
      <c r="I74" s="12">
        <v>13716.9</v>
      </c>
      <c r="J74" s="12">
        <v>-3922.2</v>
      </c>
      <c r="K74" s="12" t="s">
        <v>424</v>
      </c>
    </row>
    <row r="75" spans="1:11" x14ac:dyDescent="0.2">
      <c r="A75" s="424" t="s">
        <v>3091</v>
      </c>
      <c r="B75" s="13" t="s">
        <v>836</v>
      </c>
      <c r="C75" s="13" t="s">
        <v>3092</v>
      </c>
      <c r="D75" s="13" t="s">
        <v>31</v>
      </c>
      <c r="E75" s="13" t="s">
        <v>31</v>
      </c>
      <c r="F75" s="13"/>
      <c r="G75" s="43" t="s">
        <v>31</v>
      </c>
      <c r="H75" s="12">
        <v>17639.099999999999</v>
      </c>
      <c r="I75" s="12">
        <v>13716.9</v>
      </c>
      <c r="J75" s="12">
        <v>-3922.2</v>
      </c>
      <c r="K75" s="12" t="s">
        <v>424</v>
      </c>
    </row>
    <row r="76" spans="1:11" x14ac:dyDescent="0.2">
      <c r="A76" s="425" t="s">
        <v>3093</v>
      </c>
      <c r="B76" s="13" t="s">
        <v>836</v>
      </c>
      <c r="C76" s="13" t="s">
        <v>3092</v>
      </c>
      <c r="D76" s="13" t="s">
        <v>578</v>
      </c>
      <c r="E76" s="13" t="s">
        <v>31</v>
      </c>
      <c r="F76" s="13"/>
      <c r="G76" s="43" t="s">
        <v>31</v>
      </c>
      <c r="H76" s="12">
        <v>17639.099999999999</v>
      </c>
      <c r="I76" s="12">
        <v>13716.9</v>
      </c>
      <c r="J76" s="12">
        <v>-3922.2</v>
      </c>
      <c r="K76" s="12" t="s">
        <v>424</v>
      </c>
    </row>
    <row r="77" spans="1:11" x14ac:dyDescent="0.2">
      <c r="A77" s="425" t="s">
        <v>841</v>
      </c>
      <c r="B77" s="13" t="s">
        <v>836</v>
      </c>
      <c r="C77" s="13" t="s">
        <v>3092</v>
      </c>
      <c r="D77" s="13" t="s">
        <v>842</v>
      </c>
      <c r="E77" s="13" t="s">
        <v>31</v>
      </c>
      <c r="F77" s="13"/>
      <c r="G77" s="43" t="s">
        <v>31</v>
      </c>
      <c r="H77" s="12">
        <v>17639.099999999999</v>
      </c>
      <c r="I77" s="12">
        <v>13716.9</v>
      </c>
      <c r="J77" s="12">
        <v>-3922.2</v>
      </c>
      <c r="K77" s="12" t="s">
        <v>424</v>
      </c>
    </row>
    <row r="78" spans="1:11" x14ac:dyDescent="0.2">
      <c r="A78" s="426" t="s">
        <v>3132</v>
      </c>
      <c r="B78" s="13" t="s">
        <v>836</v>
      </c>
      <c r="C78" s="13" t="s">
        <v>3092</v>
      </c>
      <c r="D78" s="13" t="s">
        <v>842</v>
      </c>
      <c r="E78" s="13" t="s">
        <v>3133</v>
      </c>
      <c r="F78" s="13"/>
      <c r="G78" s="43" t="s">
        <v>31</v>
      </c>
      <c r="H78" s="12">
        <v>17639.099999999999</v>
      </c>
      <c r="I78" s="12">
        <v>13716.9</v>
      </c>
      <c r="J78" s="12">
        <v>-3922.2</v>
      </c>
      <c r="K78" s="12" t="s">
        <v>424</v>
      </c>
    </row>
    <row r="79" spans="1:11" x14ac:dyDescent="0.2">
      <c r="A79" s="419" t="s">
        <v>2188</v>
      </c>
      <c r="B79" s="13" t="s">
        <v>836</v>
      </c>
      <c r="C79" s="13" t="s">
        <v>3092</v>
      </c>
      <c r="D79" s="13" t="s">
        <v>842</v>
      </c>
      <c r="E79" s="13" t="s">
        <v>3133</v>
      </c>
      <c r="F79" s="13">
        <v>2</v>
      </c>
      <c r="G79" s="43" t="s">
        <v>31</v>
      </c>
      <c r="H79" s="12">
        <v>17639.099999999999</v>
      </c>
      <c r="I79" s="12">
        <v>13716.9</v>
      </c>
      <c r="J79" s="12">
        <v>-3922.2</v>
      </c>
      <c r="K79" s="12" t="s">
        <v>424</v>
      </c>
    </row>
    <row r="80" spans="1:11" ht="38.25" x14ac:dyDescent="0.2">
      <c r="A80" s="420" t="s">
        <v>2596</v>
      </c>
      <c r="B80" s="13" t="s">
        <v>836</v>
      </c>
      <c r="C80" s="13" t="s">
        <v>3092</v>
      </c>
      <c r="D80" s="13" t="s">
        <v>842</v>
      </c>
      <c r="E80" s="13" t="s">
        <v>3133</v>
      </c>
      <c r="F80" s="13">
        <v>291120</v>
      </c>
      <c r="G80" s="43" t="s">
        <v>3134</v>
      </c>
      <c r="H80" s="12">
        <v>331.1</v>
      </c>
      <c r="I80" s="12"/>
      <c r="J80" s="12">
        <v>-331.1</v>
      </c>
      <c r="K80" s="12" t="s">
        <v>31</v>
      </c>
    </row>
    <row r="81" spans="1:11" ht="38.25" x14ac:dyDescent="0.2">
      <c r="A81" s="420" t="s">
        <v>2596</v>
      </c>
      <c r="B81" s="13" t="s">
        <v>836</v>
      </c>
      <c r="C81" s="13" t="s">
        <v>3092</v>
      </c>
      <c r="D81" s="13" t="s">
        <v>842</v>
      </c>
      <c r="E81" s="13" t="s">
        <v>3133</v>
      </c>
      <c r="F81" s="13">
        <v>291120</v>
      </c>
      <c r="G81" s="43" t="s">
        <v>3135</v>
      </c>
      <c r="H81" s="12">
        <v>3873.5</v>
      </c>
      <c r="I81" s="12">
        <v>1022.4</v>
      </c>
      <c r="J81" s="12">
        <v>-2851.1</v>
      </c>
      <c r="K81" s="12" t="s">
        <v>3136</v>
      </c>
    </row>
    <row r="82" spans="1:11" ht="38.25" x14ac:dyDescent="0.2">
      <c r="A82" s="420" t="s">
        <v>2596</v>
      </c>
      <c r="B82" s="13" t="s">
        <v>836</v>
      </c>
      <c r="C82" s="13" t="s">
        <v>3092</v>
      </c>
      <c r="D82" s="13" t="s">
        <v>842</v>
      </c>
      <c r="E82" s="13" t="s">
        <v>3133</v>
      </c>
      <c r="F82" s="13">
        <v>291120</v>
      </c>
      <c r="G82" s="43" t="s">
        <v>3115</v>
      </c>
      <c r="H82" s="12">
        <v>6768.9</v>
      </c>
      <c r="I82" s="12">
        <v>6763.1</v>
      </c>
      <c r="J82" s="12">
        <v>-5.8</v>
      </c>
      <c r="K82" s="12" t="s">
        <v>352</v>
      </c>
    </row>
    <row r="83" spans="1:11" ht="38.25" x14ac:dyDescent="0.2">
      <c r="A83" s="420" t="s">
        <v>2622</v>
      </c>
      <c r="B83" s="13" t="s">
        <v>836</v>
      </c>
      <c r="C83" s="13" t="s">
        <v>3092</v>
      </c>
      <c r="D83" s="13" t="s">
        <v>842</v>
      </c>
      <c r="E83" s="13" t="s">
        <v>3133</v>
      </c>
      <c r="F83" s="13">
        <v>291220</v>
      </c>
      <c r="G83" s="43" t="s">
        <v>3137</v>
      </c>
      <c r="H83" s="12">
        <v>2660.2</v>
      </c>
      <c r="I83" s="12">
        <v>2225.9</v>
      </c>
      <c r="J83" s="12">
        <v>-434.3</v>
      </c>
      <c r="K83" s="12" t="s">
        <v>766</v>
      </c>
    </row>
    <row r="84" spans="1:11" ht="38.25" x14ac:dyDescent="0.2">
      <c r="A84" s="420" t="s">
        <v>2622</v>
      </c>
      <c r="B84" s="13" t="s">
        <v>836</v>
      </c>
      <c r="C84" s="13" t="s">
        <v>3092</v>
      </c>
      <c r="D84" s="13" t="s">
        <v>842</v>
      </c>
      <c r="E84" s="13" t="s">
        <v>3133</v>
      </c>
      <c r="F84" s="13">
        <v>291220</v>
      </c>
      <c r="G84" s="43" t="s">
        <v>3138</v>
      </c>
      <c r="H84" s="12">
        <v>3178.9</v>
      </c>
      <c r="I84" s="12">
        <v>3177.6</v>
      </c>
      <c r="J84" s="12">
        <v>-1.3</v>
      </c>
      <c r="K84" s="12" t="s">
        <v>79</v>
      </c>
    </row>
    <row r="85" spans="1:11" ht="38.25" x14ac:dyDescent="0.2">
      <c r="A85" s="420" t="s">
        <v>2622</v>
      </c>
      <c r="B85" s="13" t="s">
        <v>836</v>
      </c>
      <c r="C85" s="13" t="s">
        <v>3092</v>
      </c>
      <c r="D85" s="13" t="s">
        <v>842</v>
      </c>
      <c r="E85" s="13" t="s">
        <v>3133</v>
      </c>
      <c r="F85" s="13">
        <v>291220</v>
      </c>
      <c r="G85" s="43" t="s">
        <v>3135</v>
      </c>
      <c r="H85" s="12">
        <v>826.5</v>
      </c>
      <c r="I85" s="12">
        <v>528</v>
      </c>
      <c r="J85" s="12">
        <v>-298.5</v>
      </c>
      <c r="K85" s="12" t="s">
        <v>998</v>
      </c>
    </row>
    <row r="89" spans="1:11" x14ac:dyDescent="0.2">
      <c r="A89" s="2" t="s">
        <v>96</v>
      </c>
      <c r="F89" s="23" t="s">
        <v>92</v>
      </c>
    </row>
    <row r="92" spans="1:11" x14ac:dyDescent="0.2">
      <c r="A92" s="2" t="s">
        <v>86</v>
      </c>
      <c r="C92" s="427"/>
      <c r="D92" s="427"/>
      <c r="F92" s="427" t="s">
        <v>87</v>
      </c>
      <c r="G92" s="427"/>
    </row>
    <row r="95" spans="1:11" x14ac:dyDescent="0.2">
      <c r="A95" s="2" t="s">
        <v>86</v>
      </c>
      <c r="C95" s="427"/>
      <c r="D95" s="427"/>
      <c r="F95" s="428" t="s">
        <v>88</v>
      </c>
      <c r="G95" s="428"/>
    </row>
    <row r="98" spans="1:7" x14ac:dyDescent="0.2">
      <c r="A98" s="2" t="s">
        <v>93</v>
      </c>
      <c r="C98" s="427"/>
      <c r="D98" s="427"/>
      <c r="F98" s="428" t="s">
        <v>1220</v>
      </c>
      <c r="G98" s="428"/>
    </row>
    <row r="101" spans="1:7" x14ac:dyDescent="0.2">
      <c r="A101" s="2" t="s">
        <v>94</v>
      </c>
      <c r="C101" s="427"/>
      <c r="D101" s="427"/>
      <c r="F101" s="428" t="s">
        <v>90</v>
      </c>
      <c r="G101" s="428"/>
    </row>
    <row r="104" spans="1:7" x14ac:dyDescent="0.2">
      <c r="A104" s="2" t="s">
        <v>95</v>
      </c>
      <c r="C104" s="427"/>
      <c r="D104" s="427"/>
      <c r="F104" s="428" t="s">
        <v>91</v>
      </c>
      <c r="G104" s="428"/>
    </row>
  </sheetData>
  <mergeCells count="20">
    <mergeCell ref="C101:D101"/>
    <mergeCell ref="F101:G101"/>
    <mergeCell ref="C104:D104"/>
    <mergeCell ref="F104:G104"/>
    <mergeCell ref="C92:D92"/>
    <mergeCell ref="F92:G92"/>
    <mergeCell ref="C95:D95"/>
    <mergeCell ref="F95:G95"/>
    <mergeCell ref="C98:D98"/>
    <mergeCell ref="F98:G98"/>
    <mergeCell ref="I1:K1"/>
    <mergeCell ref="I2:K2"/>
    <mergeCell ref="A3:K3"/>
    <mergeCell ref="A4:D4"/>
    <mergeCell ref="A5:A6"/>
    <mergeCell ref="B5:F5"/>
    <mergeCell ref="G5:G6"/>
    <mergeCell ref="H5:H6"/>
    <mergeCell ref="I5:I6"/>
    <mergeCell ref="J5:K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3"/>
  <sheetViews>
    <sheetView workbookViewId="0">
      <selection activeCell="A3" sqref="A3"/>
    </sheetView>
  </sheetViews>
  <sheetFormatPr defaultRowHeight="12.75" x14ac:dyDescent="0.2"/>
  <cols>
    <col min="1" max="1" width="60.7109375" style="2" customWidth="1"/>
    <col min="2" max="2" width="6.7109375" style="3" customWidth="1"/>
    <col min="3" max="6" width="15.7109375" style="4" customWidth="1"/>
    <col min="7" max="7" width="6.7109375" style="1" customWidth="1"/>
    <col min="8" max="8" width="15.7109375" customWidth="1"/>
    <col min="9" max="9" width="6.7109375" customWidth="1"/>
  </cols>
  <sheetData>
    <row r="1" spans="1:7" ht="22.5" customHeight="1" x14ac:dyDescent="0.2">
      <c r="E1" s="25" t="s">
        <v>97</v>
      </c>
      <c r="F1" s="25"/>
      <c r="G1" s="25"/>
    </row>
    <row r="2" spans="1:7" ht="33" customHeight="1" x14ac:dyDescent="0.2">
      <c r="E2" s="25" t="s">
        <v>1</v>
      </c>
      <c r="F2" s="25"/>
      <c r="G2" s="25"/>
    </row>
    <row r="3" spans="1:7" ht="65.099999999999994" customHeight="1" x14ac:dyDescent="0.2">
      <c r="A3" s="5" t="s">
        <v>98</v>
      </c>
      <c r="B3" s="5"/>
      <c r="C3" s="5"/>
      <c r="D3" s="5"/>
      <c r="E3" s="5"/>
      <c r="F3" s="5"/>
      <c r="G3" s="5"/>
    </row>
    <row r="4" spans="1:7" ht="19.5" customHeight="1" x14ac:dyDescent="0.2">
      <c r="F4" s="4" t="s">
        <v>3</v>
      </c>
    </row>
    <row r="5" spans="1:7" ht="28.5" customHeight="1" x14ac:dyDescent="0.2">
      <c r="A5" s="26" t="s">
        <v>4</v>
      </c>
      <c r="B5" s="28" t="s">
        <v>5</v>
      </c>
      <c r="C5" s="30" t="s">
        <v>6</v>
      </c>
      <c r="D5" s="30" t="s">
        <v>7</v>
      </c>
      <c r="E5" s="30" t="s">
        <v>8</v>
      </c>
      <c r="F5" s="6" t="s">
        <v>9</v>
      </c>
      <c r="G5" s="6"/>
    </row>
    <row r="6" spans="1:7" ht="17.25" customHeight="1" x14ac:dyDescent="0.2">
      <c r="A6" s="27"/>
      <c r="B6" s="29"/>
      <c r="C6" s="31"/>
      <c r="D6" s="31"/>
      <c r="E6" s="31"/>
      <c r="F6" s="7" t="s">
        <v>10</v>
      </c>
      <c r="G6" s="8" t="s">
        <v>11</v>
      </c>
    </row>
    <row r="7" spans="1:7" ht="15" customHeight="1" x14ac:dyDescent="0.2">
      <c r="A7" s="9">
        <v>1</v>
      </c>
      <c r="B7" s="10" t="s">
        <v>12</v>
      </c>
      <c r="C7" s="10">
        <v>3</v>
      </c>
      <c r="D7" s="10">
        <v>4</v>
      </c>
      <c r="E7" s="10">
        <v>5</v>
      </c>
      <c r="F7" s="10">
        <v>6</v>
      </c>
      <c r="G7" s="10">
        <v>7</v>
      </c>
    </row>
    <row r="8" spans="1:7" ht="17.25" customHeight="1" x14ac:dyDescent="0.2">
      <c r="A8" s="14" t="s">
        <v>99</v>
      </c>
      <c r="B8" s="17" t="s">
        <v>14</v>
      </c>
      <c r="C8" s="15">
        <v>42125500</v>
      </c>
      <c r="D8" s="15">
        <v>40642926.5</v>
      </c>
      <c r="E8" s="15">
        <v>39967954.100000001</v>
      </c>
      <c r="F8" s="15">
        <v>-674972.4</v>
      </c>
      <c r="G8" s="16" t="s">
        <v>15</v>
      </c>
    </row>
    <row r="9" spans="1:7" ht="13.5" x14ac:dyDescent="0.25">
      <c r="A9" s="32" t="s">
        <v>16</v>
      </c>
      <c r="B9" s="33" t="s">
        <v>17</v>
      </c>
      <c r="C9" s="34">
        <v>37337373</v>
      </c>
      <c r="D9" s="34">
        <v>37030100</v>
      </c>
      <c r="E9" s="34">
        <v>36417184.700000003</v>
      </c>
      <c r="F9" s="34">
        <v>-612915.30000000005</v>
      </c>
      <c r="G9" s="35" t="s">
        <v>15</v>
      </c>
    </row>
    <row r="10" spans="1:7" x14ac:dyDescent="0.2">
      <c r="A10" s="36" t="s">
        <v>100</v>
      </c>
      <c r="B10" s="17" t="s">
        <v>101</v>
      </c>
      <c r="C10" s="15">
        <v>7189400</v>
      </c>
      <c r="D10" s="15">
        <v>6899200</v>
      </c>
      <c r="E10" s="15">
        <v>6860343.7000000002</v>
      </c>
      <c r="F10" s="15">
        <v>-38856.300000000003</v>
      </c>
      <c r="G10" s="16" t="s">
        <v>102</v>
      </c>
    </row>
    <row r="11" spans="1:7" x14ac:dyDescent="0.2">
      <c r="A11" s="11" t="s">
        <v>103</v>
      </c>
      <c r="B11" s="18" t="s">
        <v>104</v>
      </c>
      <c r="C11" s="12">
        <v>1472700</v>
      </c>
      <c r="D11" s="12">
        <v>1604100</v>
      </c>
      <c r="E11" s="12">
        <v>1610955.7</v>
      </c>
      <c r="F11" s="12">
        <v>6855.7</v>
      </c>
      <c r="G11" s="13" t="s">
        <v>105</v>
      </c>
    </row>
    <row r="12" spans="1:7" x14ac:dyDescent="0.2">
      <c r="A12" s="11" t="s">
        <v>106</v>
      </c>
      <c r="B12" s="18" t="s">
        <v>107</v>
      </c>
      <c r="C12" s="12">
        <v>5716700</v>
      </c>
      <c r="D12" s="12">
        <v>5295100</v>
      </c>
      <c r="E12" s="12">
        <v>5249388</v>
      </c>
      <c r="F12" s="12">
        <v>-45712</v>
      </c>
      <c r="G12" s="13" t="s">
        <v>108</v>
      </c>
    </row>
    <row r="13" spans="1:7" x14ac:dyDescent="0.2">
      <c r="A13" s="36" t="s">
        <v>109</v>
      </c>
      <c r="B13" s="17" t="s">
        <v>110</v>
      </c>
      <c r="C13" s="15">
        <v>55000</v>
      </c>
      <c r="D13" s="15">
        <v>52000</v>
      </c>
      <c r="E13" s="15">
        <v>50820.3</v>
      </c>
      <c r="F13" s="15">
        <v>-1179.7</v>
      </c>
      <c r="G13" s="16" t="s">
        <v>111</v>
      </c>
    </row>
    <row r="14" spans="1:7" x14ac:dyDescent="0.2">
      <c r="A14" s="11" t="s">
        <v>112</v>
      </c>
      <c r="B14" s="18" t="s">
        <v>113</v>
      </c>
      <c r="C14" s="12">
        <v>2000</v>
      </c>
      <c r="D14" s="12">
        <v>10000</v>
      </c>
      <c r="E14" s="12">
        <v>9730.2999999999993</v>
      </c>
      <c r="F14" s="12">
        <v>-269.7</v>
      </c>
      <c r="G14" s="13" t="s">
        <v>37</v>
      </c>
    </row>
    <row r="15" spans="1:7" x14ac:dyDescent="0.2">
      <c r="A15" s="11" t="s">
        <v>114</v>
      </c>
      <c r="B15" s="18" t="s">
        <v>115</v>
      </c>
      <c r="C15" s="12">
        <v>53000</v>
      </c>
      <c r="D15" s="12">
        <v>42000</v>
      </c>
      <c r="E15" s="12">
        <v>41090</v>
      </c>
      <c r="F15" s="12">
        <v>-910</v>
      </c>
      <c r="G15" s="13" t="s">
        <v>116</v>
      </c>
    </row>
    <row r="16" spans="1:7" x14ac:dyDescent="0.2">
      <c r="A16" s="36" t="s">
        <v>117</v>
      </c>
      <c r="B16" s="17" t="s">
        <v>118</v>
      </c>
      <c r="C16" s="15">
        <v>28181273</v>
      </c>
      <c r="D16" s="15">
        <v>28217200</v>
      </c>
      <c r="E16" s="15">
        <v>27707659.5</v>
      </c>
      <c r="F16" s="15">
        <v>-509540.5</v>
      </c>
      <c r="G16" s="16" t="s">
        <v>119</v>
      </c>
    </row>
    <row r="17" spans="1:7" x14ac:dyDescent="0.2">
      <c r="A17" s="11" t="s">
        <v>120</v>
      </c>
      <c r="B17" s="18" t="s">
        <v>121</v>
      </c>
      <c r="C17" s="12">
        <v>20129000</v>
      </c>
      <c r="D17" s="12">
        <v>20588600</v>
      </c>
      <c r="E17" s="12">
        <v>20096573.600000001</v>
      </c>
      <c r="F17" s="12">
        <v>-492026.4</v>
      </c>
      <c r="G17" s="13" t="s">
        <v>122</v>
      </c>
    </row>
    <row r="18" spans="1:7" x14ac:dyDescent="0.2">
      <c r="A18" s="11" t="s">
        <v>123</v>
      </c>
      <c r="B18" s="18" t="s">
        <v>124</v>
      </c>
      <c r="C18" s="12">
        <v>6729493</v>
      </c>
      <c r="D18" s="12">
        <v>6294319.0999999996</v>
      </c>
      <c r="E18" s="12">
        <v>6220154.7000000002</v>
      </c>
      <c r="F18" s="12">
        <v>-74164.399999999994</v>
      </c>
      <c r="G18" s="13" t="s">
        <v>125</v>
      </c>
    </row>
    <row r="19" spans="1:7" x14ac:dyDescent="0.2">
      <c r="A19" s="11" t="s">
        <v>126</v>
      </c>
      <c r="B19" s="18" t="s">
        <v>127</v>
      </c>
      <c r="C19" s="12">
        <v>10900</v>
      </c>
      <c r="D19" s="12">
        <v>10750</v>
      </c>
      <c r="E19" s="12">
        <v>7827.6</v>
      </c>
      <c r="F19" s="12">
        <v>-2922.4</v>
      </c>
      <c r="G19" s="13" t="s">
        <v>128</v>
      </c>
    </row>
    <row r="20" spans="1:7" ht="25.5" x14ac:dyDescent="0.2">
      <c r="A20" s="11" t="s">
        <v>129</v>
      </c>
      <c r="B20" s="18" t="s">
        <v>130</v>
      </c>
      <c r="C20" s="12">
        <v>391400</v>
      </c>
      <c r="D20" s="12">
        <v>388035.9</v>
      </c>
      <c r="E20" s="12">
        <v>397812.2</v>
      </c>
      <c r="F20" s="12">
        <v>9776.2999999999993</v>
      </c>
      <c r="G20" s="13" t="s">
        <v>131</v>
      </c>
    </row>
    <row r="21" spans="1:7" x14ac:dyDescent="0.2">
      <c r="A21" s="11" t="s">
        <v>132</v>
      </c>
      <c r="B21" s="18" t="s">
        <v>133</v>
      </c>
      <c r="C21" s="12">
        <v>920480</v>
      </c>
      <c r="D21" s="12">
        <v>935495</v>
      </c>
      <c r="E21" s="12">
        <v>985291.4</v>
      </c>
      <c r="F21" s="12">
        <v>49796.4</v>
      </c>
      <c r="G21" s="13" t="s">
        <v>134</v>
      </c>
    </row>
    <row r="22" spans="1:7" x14ac:dyDescent="0.2">
      <c r="A22" s="36" t="s">
        <v>135</v>
      </c>
      <c r="B22" s="17" t="s">
        <v>136</v>
      </c>
      <c r="C22" s="15">
        <v>1911700</v>
      </c>
      <c r="D22" s="15">
        <v>1861700</v>
      </c>
      <c r="E22" s="15">
        <v>1798361.2</v>
      </c>
      <c r="F22" s="15">
        <v>-63338.8</v>
      </c>
      <c r="G22" s="16" t="s">
        <v>137</v>
      </c>
    </row>
    <row r="23" spans="1:7" x14ac:dyDescent="0.2">
      <c r="A23" s="11" t="s">
        <v>138</v>
      </c>
      <c r="B23" s="18" t="s">
        <v>139</v>
      </c>
      <c r="C23" s="12">
        <v>1282600</v>
      </c>
      <c r="D23" s="12">
        <v>1231900</v>
      </c>
      <c r="E23" s="12">
        <v>1197136.8999999999</v>
      </c>
      <c r="F23" s="12">
        <v>-34763.1</v>
      </c>
      <c r="G23" s="13" t="s">
        <v>140</v>
      </c>
    </row>
    <row r="24" spans="1:7" x14ac:dyDescent="0.2">
      <c r="A24" s="11" t="s">
        <v>141</v>
      </c>
      <c r="B24" s="18" t="s">
        <v>142</v>
      </c>
      <c r="C24" s="12">
        <v>629100</v>
      </c>
      <c r="D24" s="12">
        <v>629800</v>
      </c>
      <c r="E24" s="12">
        <v>601224.30000000005</v>
      </c>
      <c r="F24" s="12">
        <v>-28575.7</v>
      </c>
      <c r="G24" s="13" t="s">
        <v>143</v>
      </c>
    </row>
    <row r="25" spans="1:7" ht="13.5" x14ac:dyDescent="0.25">
      <c r="A25" s="32" t="s">
        <v>18</v>
      </c>
      <c r="B25" s="33" t="s">
        <v>19</v>
      </c>
      <c r="C25" s="34">
        <v>1960259.6</v>
      </c>
      <c r="D25" s="34">
        <v>1793861.4</v>
      </c>
      <c r="E25" s="34">
        <v>1540494.7</v>
      </c>
      <c r="F25" s="34">
        <v>-253366.7</v>
      </c>
      <c r="G25" s="35" t="s">
        <v>20</v>
      </c>
    </row>
    <row r="26" spans="1:7" x14ac:dyDescent="0.2">
      <c r="A26" s="36" t="s">
        <v>144</v>
      </c>
      <c r="B26" s="17" t="s">
        <v>145</v>
      </c>
      <c r="C26" s="15">
        <v>46333.1</v>
      </c>
      <c r="D26" s="15">
        <v>40067.4</v>
      </c>
      <c r="E26" s="15">
        <v>25670.9</v>
      </c>
      <c r="F26" s="15">
        <v>-14396.5</v>
      </c>
      <c r="G26" s="16" t="s">
        <v>146</v>
      </c>
    </row>
    <row r="27" spans="1:7" x14ac:dyDescent="0.2">
      <c r="A27" s="11" t="s">
        <v>147</v>
      </c>
      <c r="B27" s="18" t="s">
        <v>31</v>
      </c>
      <c r="C27" s="12">
        <v>46333.1</v>
      </c>
      <c r="D27" s="12">
        <v>40067.4</v>
      </c>
      <c r="E27" s="12">
        <v>25670.9</v>
      </c>
      <c r="F27" s="12">
        <v>-14396.5</v>
      </c>
      <c r="G27" s="13" t="s">
        <v>146</v>
      </c>
    </row>
    <row r="28" spans="1:7" x14ac:dyDescent="0.2">
      <c r="A28" s="36" t="s">
        <v>148</v>
      </c>
      <c r="B28" s="17" t="s">
        <v>149</v>
      </c>
      <c r="C28" s="15">
        <v>1913926.5</v>
      </c>
      <c r="D28" s="15">
        <v>1753794</v>
      </c>
      <c r="E28" s="15">
        <v>1514823.8</v>
      </c>
      <c r="F28" s="15">
        <v>-238970.2</v>
      </c>
      <c r="G28" s="16" t="s">
        <v>150</v>
      </c>
    </row>
    <row r="29" spans="1:7" x14ac:dyDescent="0.2">
      <c r="A29" s="11" t="s">
        <v>151</v>
      </c>
      <c r="B29" s="18" t="s">
        <v>31</v>
      </c>
      <c r="C29" s="12">
        <v>1562732</v>
      </c>
      <c r="D29" s="12">
        <v>1616464.8</v>
      </c>
      <c r="E29" s="12">
        <v>1448378.3</v>
      </c>
      <c r="F29" s="12">
        <v>-168086.5</v>
      </c>
      <c r="G29" s="13" t="s">
        <v>152</v>
      </c>
    </row>
    <row r="30" spans="1:7" x14ac:dyDescent="0.2">
      <c r="A30" s="11" t="s">
        <v>153</v>
      </c>
      <c r="B30" s="18" t="s">
        <v>31</v>
      </c>
      <c r="C30" s="12">
        <v>351194.5</v>
      </c>
      <c r="D30" s="12">
        <v>137329.20000000001</v>
      </c>
      <c r="E30" s="12">
        <v>66445.5</v>
      </c>
      <c r="F30" s="12">
        <v>-70883.7</v>
      </c>
      <c r="G30" s="13" t="s">
        <v>154</v>
      </c>
    </row>
    <row r="31" spans="1:7" ht="13.5" x14ac:dyDescent="0.25">
      <c r="A31" s="32" t="s">
        <v>21</v>
      </c>
      <c r="B31" s="33" t="s">
        <v>22</v>
      </c>
      <c r="C31" s="34">
        <v>2804915.2</v>
      </c>
      <c r="D31" s="34">
        <v>1784267.4</v>
      </c>
      <c r="E31" s="34">
        <v>1986771</v>
      </c>
      <c r="F31" s="34">
        <v>202503.6</v>
      </c>
      <c r="G31" s="35" t="s">
        <v>23</v>
      </c>
    </row>
    <row r="32" spans="1:7" x14ac:dyDescent="0.2">
      <c r="A32" s="36" t="s">
        <v>155</v>
      </c>
      <c r="B32" s="17" t="s">
        <v>156</v>
      </c>
      <c r="C32" s="15">
        <v>388070.40000000002</v>
      </c>
      <c r="D32" s="15">
        <v>285188.3</v>
      </c>
      <c r="E32" s="15">
        <v>312293.5</v>
      </c>
      <c r="F32" s="15">
        <v>27105.200000000001</v>
      </c>
      <c r="G32" s="16" t="s">
        <v>157</v>
      </c>
    </row>
    <row r="33" spans="1:7" x14ac:dyDescent="0.2">
      <c r="A33" s="11" t="s">
        <v>158</v>
      </c>
      <c r="B33" s="18" t="s">
        <v>159</v>
      </c>
      <c r="C33" s="12">
        <v>295702.40000000002</v>
      </c>
      <c r="D33" s="12">
        <v>150550.70000000001</v>
      </c>
      <c r="E33" s="12">
        <v>171802.6</v>
      </c>
      <c r="F33" s="12">
        <v>21251.9</v>
      </c>
      <c r="G33" s="13" t="s">
        <v>160</v>
      </c>
    </row>
    <row r="34" spans="1:7" x14ac:dyDescent="0.2">
      <c r="A34" s="11" t="s">
        <v>161</v>
      </c>
      <c r="B34" s="18" t="s">
        <v>162</v>
      </c>
      <c r="C34" s="12">
        <v>89500</v>
      </c>
      <c r="D34" s="12">
        <v>131270</v>
      </c>
      <c r="E34" s="12">
        <v>137511.5</v>
      </c>
      <c r="F34" s="12">
        <v>6241.5</v>
      </c>
      <c r="G34" s="13" t="s">
        <v>163</v>
      </c>
    </row>
    <row r="35" spans="1:7" x14ac:dyDescent="0.2">
      <c r="A35" s="11" t="s">
        <v>164</v>
      </c>
      <c r="B35" s="18" t="s">
        <v>165</v>
      </c>
      <c r="C35" s="12">
        <v>2868</v>
      </c>
      <c r="D35" s="12">
        <v>3367.6</v>
      </c>
      <c r="E35" s="12">
        <v>2979.4</v>
      </c>
      <c r="F35" s="12">
        <v>-388.2</v>
      </c>
      <c r="G35" s="13" t="s">
        <v>166</v>
      </c>
    </row>
    <row r="36" spans="1:7" x14ac:dyDescent="0.2">
      <c r="A36" s="36" t="s">
        <v>167</v>
      </c>
      <c r="B36" s="17" t="s">
        <v>168</v>
      </c>
      <c r="C36" s="15">
        <v>1870182.9</v>
      </c>
      <c r="D36" s="15">
        <v>999226.6</v>
      </c>
      <c r="E36" s="15">
        <v>1183536.7</v>
      </c>
      <c r="F36" s="15">
        <v>184310.1</v>
      </c>
      <c r="G36" s="16" t="s">
        <v>169</v>
      </c>
    </row>
    <row r="37" spans="1:7" x14ac:dyDescent="0.2">
      <c r="A37" s="11" t="s">
        <v>170</v>
      </c>
      <c r="B37" s="18" t="s">
        <v>171</v>
      </c>
      <c r="C37" s="12">
        <v>695708.9</v>
      </c>
      <c r="D37" s="12">
        <v>298558.90000000002</v>
      </c>
      <c r="E37" s="12">
        <v>347998.7</v>
      </c>
      <c r="F37" s="12">
        <v>49439.8</v>
      </c>
      <c r="G37" s="13" t="s">
        <v>172</v>
      </c>
    </row>
    <row r="38" spans="1:7" x14ac:dyDescent="0.2">
      <c r="A38" s="11" t="s">
        <v>173</v>
      </c>
      <c r="B38" s="18" t="s">
        <v>174</v>
      </c>
      <c r="C38" s="12">
        <v>1174474</v>
      </c>
      <c r="D38" s="12">
        <v>700667.7</v>
      </c>
      <c r="E38" s="12">
        <v>835538</v>
      </c>
      <c r="F38" s="12">
        <v>134870.29999999999</v>
      </c>
      <c r="G38" s="13" t="s">
        <v>175</v>
      </c>
    </row>
    <row r="39" spans="1:7" x14ac:dyDescent="0.2">
      <c r="A39" s="36" t="s">
        <v>176</v>
      </c>
      <c r="B39" s="17" t="s">
        <v>177</v>
      </c>
      <c r="C39" s="15">
        <v>463764.3</v>
      </c>
      <c r="D39" s="15">
        <v>386548.3</v>
      </c>
      <c r="E39" s="15">
        <v>365339.3</v>
      </c>
      <c r="F39" s="15">
        <v>-21209</v>
      </c>
      <c r="G39" s="16" t="s">
        <v>178</v>
      </c>
    </row>
    <row r="40" spans="1:7" x14ac:dyDescent="0.2">
      <c r="A40" s="36" t="s">
        <v>179</v>
      </c>
      <c r="B40" s="17" t="s">
        <v>180</v>
      </c>
      <c r="C40" s="15">
        <v>11343.9</v>
      </c>
      <c r="D40" s="15">
        <v>24223</v>
      </c>
      <c r="E40" s="15">
        <v>22251.200000000001</v>
      </c>
      <c r="F40" s="15">
        <v>-1971.8</v>
      </c>
      <c r="G40" s="16" t="s">
        <v>181</v>
      </c>
    </row>
    <row r="41" spans="1:7" x14ac:dyDescent="0.2">
      <c r="A41" s="36" t="s">
        <v>182</v>
      </c>
      <c r="B41" s="17" t="s">
        <v>183</v>
      </c>
      <c r="C41" s="15">
        <v>71553.7</v>
      </c>
      <c r="D41" s="15">
        <v>89081.2</v>
      </c>
      <c r="E41" s="15">
        <v>103350.2</v>
      </c>
      <c r="F41" s="15">
        <v>14269</v>
      </c>
      <c r="G41" s="16" t="s">
        <v>184</v>
      </c>
    </row>
    <row r="42" spans="1:7" ht="13.5" x14ac:dyDescent="0.25">
      <c r="A42" s="32" t="s">
        <v>24</v>
      </c>
      <c r="B42" s="33" t="s">
        <v>25</v>
      </c>
      <c r="C42" s="34">
        <v>22952.2</v>
      </c>
      <c r="D42" s="34">
        <v>34697.699999999997</v>
      </c>
      <c r="E42" s="34">
        <v>23503.7</v>
      </c>
      <c r="F42" s="34">
        <v>-11194</v>
      </c>
      <c r="G42" s="35" t="s">
        <v>26</v>
      </c>
    </row>
    <row r="43" spans="1:7" x14ac:dyDescent="0.2">
      <c r="A43" s="36" t="s">
        <v>185</v>
      </c>
      <c r="B43" s="17" t="s">
        <v>186</v>
      </c>
      <c r="C43" s="15">
        <v>22952.2</v>
      </c>
      <c r="D43" s="15">
        <v>34697.699999999997</v>
      </c>
      <c r="E43" s="15">
        <v>23503.7</v>
      </c>
      <c r="F43" s="15">
        <v>-11194</v>
      </c>
      <c r="G43" s="16" t="s">
        <v>26</v>
      </c>
    </row>
    <row r="44" spans="1:7" ht="15.75" customHeight="1" x14ac:dyDescent="0.2">
      <c r="A44" s="14" t="s">
        <v>44</v>
      </c>
      <c r="B44" s="17" t="s">
        <v>31</v>
      </c>
      <c r="C44" s="15">
        <v>5538700</v>
      </c>
      <c r="D44" s="15">
        <v>5703286.0999999996</v>
      </c>
      <c r="E44" s="15">
        <v>3105969.2</v>
      </c>
      <c r="F44" s="15">
        <v>-2597316.9</v>
      </c>
      <c r="G44" s="16" t="s">
        <v>43</v>
      </c>
    </row>
    <row r="45" spans="1:7" ht="18" customHeight="1" x14ac:dyDescent="0.2">
      <c r="A45" s="14" t="s">
        <v>46</v>
      </c>
      <c r="B45" s="17" t="s">
        <v>47</v>
      </c>
      <c r="C45" s="15">
        <v>-876645.2</v>
      </c>
      <c r="D45" s="15">
        <v>117352</v>
      </c>
      <c r="E45" s="15">
        <v>892280.6</v>
      </c>
      <c r="F45" s="15">
        <v>774928.6</v>
      </c>
      <c r="G45" s="16" t="s">
        <v>48</v>
      </c>
    </row>
    <row r="46" spans="1:7" ht="13.5" x14ac:dyDescent="0.25">
      <c r="A46" s="32" t="s">
        <v>49</v>
      </c>
      <c r="B46" s="33" t="s">
        <v>50</v>
      </c>
      <c r="C46" s="34">
        <v>228050</v>
      </c>
      <c r="D46" s="34">
        <v>871765.5</v>
      </c>
      <c r="E46" s="34">
        <v>1127816.1000000001</v>
      </c>
      <c r="F46" s="34">
        <v>256050.6</v>
      </c>
      <c r="G46" s="35" t="s">
        <v>51</v>
      </c>
    </row>
    <row r="47" spans="1:7" x14ac:dyDescent="0.2">
      <c r="A47" s="36" t="s">
        <v>187</v>
      </c>
      <c r="B47" s="17" t="s">
        <v>188</v>
      </c>
      <c r="C47" s="15">
        <v>-164450</v>
      </c>
      <c r="D47" s="15">
        <v>-158234.5</v>
      </c>
      <c r="E47" s="15">
        <v>85247.5</v>
      </c>
      <c r="F47" s="15">
        <v>243482</v>
      </c>
      <c r="G47" s="16" t="s">
        <v>189</v>
      </c>
    </row>
    <row r="48" spans="1:7" x14ac:dyDescent="0.2">
      <c r="A48" s="36" t="s">
        <v>190</v>
      </c>
      <c r="B48" s="17" t="s">
        <v>191</v>
      </c>
      <c r="C48" s="15">
        <v>392500</v>
      </c>
      <c r="D48" s="15">
        <v>1030000</v>
      </c>
      <c r="E48" s="15">
        <v>1042568.6</v>
      </c>
      <c r="F48" s="15">
        <v>12568.6</v>
      </c>
      <c r="G48" s="16" t="s">
        <v>192</v>
      </c>
    </row>
    <row r="49" spans="1:7" ht="13.5" x14ac:dyDescent="0.25">
      <c r="A49" s="32" t="s">
        <v>52</v>
      </c>
      <c r="B49" s="33" t="s">
        <v>53</v>
      </c>
      <c r="C49" s="34"/>
      <c r="D49" s="34"/>
      <c r="E49" s="34">
        <v>-15911.2</v>
      </c>
      <c r="F49" s="34">
        <v>-15911.2</v>
      </c>
      <c r="G49" s="35" t="s">
        <v>31</v>
      </c>
    </row>
    <row r="50" spans="1:7" ht="13.5" x14ac:dyDescent="0.25">
      <c r="A50" s="32" t="s">
        <v>54</v>
      </c>
      <c r="B50" s="33" t="s">
        <v>55</v>
      </c>
      <c r="C50" s="34"/>
      <c r="D50" s="34"/>
      <c r="E50" s="34">
        <v>-78.400000000000006</v>
      </c>
      <c r="F50" s="34">
        <v>-78.400000000000006</v>
      </c>
      <c r="G50" s="35" t="s">
        <v>31</v>
      </c>
    </row>
    <row r="51" spans="1:7" ht="13.5" x14ac:dyDescent="0.25">
      <c r="A51" s="32" t="s">
        <v>56</v>
      </c>
      <c r="B51" s="33" t="s">
        <v>57</v>
      </c>
      <c r="C51" s="34">
        <v>43838</v>
      </c>
      <c r="D51" s="34">
        <v>40763.699999999997</v>
      </c>
      <c r="E51" s="34">
        <v>36822.9</v>
      </c>
      <c r="F51" s="34">
        <v>-3940.8</v>
      </c>
      <c r="G51" s="35" t="s">
        <v>58</v>
      </c>
    </row>
    <row r="52" spans="1:7" x14ac:dyDescent="0.2">
      <c r="A52" s="36" t="s">
        <v>193</v>
      </c>
      <c r="B52" s="17" t="s">
        <v>194</v>
      </c>
      <c r="C52" s="15">
        <v>43838</v>
      </c>
      <c r="D52" s="15">
        <v>40763.699999999997</v>
      </c>
      <c r="E52" s="15">
        <v>36822.9</v>
      </c>
      <c r="F52" s="15">
        <v>-3940.8</v>
      </c>
      <c r="G52" s="16" t="s">
        <v>58</v>
      </c>
    </row>
    <row r="53" spans="1:7" ht="13.5" x14ac:dyDescent="0.25">
      <c r="A53" s="32" t="s">
        <v>59</v>
      </c>
      <c r="B53" s="33" t="s">
        <v>60</v>
      </c>
      <c r="C53" s="34">
        <v>-1149684.5</v>
      </c>
      <c r="D53" s="34">
        <v>-801159.2</v>
      </c>
      <c r="E53" s="34">
        <v>-262336.40000000002</v>
      </c>
      <c r="F53" s="34">
        <v>538822.80000000005</v>
      </c>
      <c r="G53" s="35" t="s">
        <v>61</v>
      </c>
    </row>
    <row r="54" spans="1:7" x14ac:dyDescent="0.2">
      <c r="A54" s="36" t="s">
        <v>195</v>
      </c>
      <c r="B54" s="17" t="s">
        <v>196</v>
      </c>
      <c r="C54" s="15">
        <v>-654386.6</v>
      </c>
      <c r="D54" s="15">
        <v>-287108</v>
      </c>
      <c r="E54" s="15">
        <v>-149727.70000000001</v>
      </c>
      <c r="F54" s="15">
        <v>137380.29999999999</v>
      </c>
      <c r="G54" s="16" t="s">
        <v>197</v>
      </c>
    </row>
    <row r="55" spans="1:7" x14ac:dyDescent="0.2">
      <c r="A55" s="36" t="s">
        <v>198</v>
      </c>
      <c r="B55" s="17" t="s">
        <v>199</v>
      </c>
      <c r="C55" s="15">
        <v>-495297.9</v>
      </c>
      <c r="D55" s="15">
        <v>-514051.2</v>
      </c>
      <c r="E55" s="15">
        <v>-112608.7</v>
      </c>
      <c r="F55" s="15">
        <v>401442.5</v>
      </c>
      <c r="G55" s="16" t="s">
        <v>200</v>
      </c>
    </row>
    <row r="56" spans="1:7" ht="13.5" x14ac:dyDescent="0.25">
      <c r="A56" s="32" t="s">
        <v>62</v>
      </c>
      <c r="B56" s="33" t="s">
        <v>63</v>
      </c>
      <c r="C56" s="34">
        <v>1151.3</v>
      </c>
      <c r="D56" s="34">
        <v>5982</v>
      </c>
      <c r="E56" s="34">
        <v>5967.6</v>
      </c>
      <c r="F56" s="34">
        <v>-14.4</v>
      </c>
      <c r="G56" s="35" t="s">
        <v>64</v>
      </c>
    </row>
    <row r="57" spans="1:7" x14ac:dyDescent="0.2">
      <c r="A57" s="36" t="s">
        <v>201</v>
      </c>
      <c r="B57" s="17" t="s">
        <v>202</v>
      </c>
      <c r="C57" s="15">
        <v>1151.3</v>
      </c>
      <c r="D57" s="15">
        <v>5982</v>
      </c>
      <c r="E57" s="15">
        <v>5967.6</v>
      </c>
      <c r="F57" s="15">
        <v>-14.4</v>
      </c>
      <c r="G57" s="16" t="s">
        <v>64</v>
      </c>
    </row>
    <row r="58" spans="1:7" x14ac:dyDescent="0.2">
      <c r="A58" s="11" t="s">
        <v>203</v>
      </c>
      <c r="B58" s="18" t="s">
        <v>204</v>
      </c>
      <c r="C58" s="12">
        <v>1151.3</v>
      </c>
      <c r="D58" s="12">
        <v>5982</v>
      </c>
      <c r="E58" s="12">
        <v>5967.6</v>
      </c>
      <c r="F58" s="12">
        <v>-14.4</v>
      </c>
      <c r="G58" s="13" t="s">
        <v>64</v>
      </c>
    </row>
    <row r="59" spans="1:7" ht="15.75" customHeight="1" x14ac:dyDescent="0.2">
      <c r="A59" s="14" t="s">
        <v>65</v>
      </c>
      <c r="B59" s="17" t="s">
        <v>66</v>
      </c>
      <c r="C59" s="15">
        <v>6729396.4000000004</v>
      </c>
      <c r="D59" s="15">
        <v>4466110.3</v>
      </c>
      <c r="E59" s="15">
        <v>621923.69999999995</v>
      </c>
      <c r="F59" s="15">
        <v>-3844186.6</v>
      </c>
      <c r="G59" s="16" t="s">
        <v>67</v>
      </c>
    </row>
    <row r="60" spans="1:7" ht="13.5" x14ac:dyDescent="0.25">
      <c r="A60" s="32" t="s">
        <v>68</v>
      </c>
      <c r="B60" s="33" t="s">
        <v>69</v>
      </c>
      <c r="C60" s="34">
        <v>2490000</v>
      </c>
      <c r="D60" s="34">
        <v>989549</v>
      </c>
      <c r="E60" s="34">
        <v>142468.29999999999</v>
      </c>
      <c r="F60" s="34">
        <v>-847080.7</v>
      </c>
      <c r="G60" s="35" t="s">
        <v>70</v>
      </c>
    </row>
    <row r="61" spans="1:7" x14ac:dyDescent="0.2">
      <c r="A61" s="36" t="s">
        <v>205</v>
      </c>
      <c r="B61" s="17" t="s">
        <v>206</v>
      </c>
      <c r="C61" s="15">
        <v>2540000</v>
      </c>
      <c r="D61" s="15">
        <v>994549</v>
      </c>
      <c r="E61" s="15">
        <v>109648.7</v>
      </c>
      <c r="F61" s="15">
        <v>-884900.3</v>
      </c>
      <c r="G61" s="16" t="s">
        <v>207</v>
      </c>
    </row>
    <row r="62" spans="1:7" x14ac:dyDescent="0.2">
      <c r="A62" s="11" t="s">
        <v>208</v>
      </c>
      <c r="B62" s="18" t="s">
        <v>209</v>
      </c>
      <c r="C62" s="12">
        <v>1570000</v>
      </c>
      <c r="D62" s="12">
        <v>1570000</v>
      </c>
      <c r="E62" s="12">
        <v>685099.5</v>
      </c>
      <c r="F62" s="12">
        <v>-884900.5</v>
      </c>
      <c r="G62" s="13" t="s">
        <v>210</v>
      </c>
    </row>
    <row r="63" spans="1:7" x14ac:dyDescent="0.2">
      <c r="A63" s="11" t="s">
        <v>211</v>
      </c>
      <c r="B63" s="18" t="s">
        <v>212</v>
      </c>
      <c r="C63" s="12"/>
      <c r="D63" s="12"/>
      <c r="E63" s="12">
        <v>0.2</v>
      </c>
      <c r="F63" s="12">
        <v>0.2</v>
      </c>
      <c r="G63" s="13" t="s">
        <v>31</v>
      </c>
    </row>
    <row r="64" spans="1:7" x14ac:dyDescent="0.2">
      <c r="A64" s="11" t="s">
        <v>213</v>
      </c>
      <c r="B64" s="18" t="s">
        <v>214</v>
      </c>
      <c r="C64" s="12">
        <v>970000</v>
      </c>
      <c r="D64" s="12">
        <v>-575451</v>
      </c>
      <c r="E64" s="12">
        <v>-575451</v>
      </c>
      <c r="F64" s="12"/>
      <c r="G64" s="13" t="s">
        <v>79</v>
      </c>
    </row>
    <row r="65" spans="1:7" x14ac:dyDescent="0.2">
      <c r="A65" s="36" t="s">
        <v>215</v>
      </c>
      <c r="B65" s="17" t="s">
        <v>216</v>
      </c>
      <c r="C65" s="15">
        <v>-50000</v>
      </c>
      <c r="D65" s="15">
        <v>-5000</v>
      </c>
      <c r="E65" s="15"/>
      <c r="F65" s="15">
        <v>5000</v>
      </c>
      <c r="G65" s="16" t="s">
        <v>31</v>
      </c>
    </row>
    <row r="66" spans="1:7" x14ac:dyDescent="0.2">
      <c r="A66" s="11" t="s">
        <v>215</v>
      </c>
      <c r="B66" s="18" t="s">
        <v>217</v>
      </c>
      <c r="C66" s="12">
        <v>-50000</v>
      </c>
      <c r="D66" s="12">
        <v>-5000</v>
      </c>
      <c r="E66" s="12"/>
      <c r="F66" s="12">
        <v>5000</v>
      </c>
      <c r="G66" s="13" t="s">
        <v>31</v>
      </c>
    </row>
    <row r="67" spans="1:7" x14ac:dyDescent="0.2">
      <c r="A67" s="36" t="s">
        <v>218</v>
      </c>
      <c r="B67" s="17" t="s">
        <v>219</v>
      </c>
      <c r="C67" s="15"/>
      <c r="D67" s="15"/>
      <c r="E67" s="15">
        <v>32819.599999999999</v>
      </c>
      <c r="F67" s="15">
        <v>32819.599999999999</v>
      </c>
      <c r="G67" s="16" t="s">
        <v>31</v>
      </c>
    </row>
    <row r="68" spans="1:7" x14ac:dyDescent="0.2">
      <c r="A68" s="11" t="s">
        <v>220</v>
      </c>
      <c r="B68" s="18" t="s">
        <v>221</v>
      </c>
      <c r="C68" s="12"/>
      <c r="D68" s="12"/>
      <c r="E68" s="12">
        <v>11135.1</v>
      </c>
      <c r="F68" s="12">
        <v>11135.1</v>
      </c>
      <c r="G68" s="13" t="s">
        <v>31</v>
      </c>
    </row>
    <row r="69" spans="1:7" x14ac:dyDescent="0.2">
      <c r="A69" s="11" t="s">
        <v>222</v>
      </c>
      <c r="B69" s="18" t="s">
        <v>223</v>
      </c>
      <c r="C69" s="12"/>
      <c r="D69" s="12"/>
      <c r="E69" s="12">
        <v>21684.5</v>
      </c>
      <c r="F69" s="12">
        <v>21684.5</v>
      </c>
      <c r="G69" s="13" t="s">
        <v>31</v>
      </c>
    </row>
    <row r="70" spans="1:7" ht="13.5" x14ac:dyDescent="0.25">
      <c r="A70" s="32" t="s">
        <v>71</v>
      </c>
      <c r="B70" s="33" t="s">
        <v>72</v>
      </c>
      <c r="C70" s="34">
        <v>4239396.4000000004</v>
      </c>
      <c r="D70" s="34">
        <v>3476561.3</v>
      </c>
      <c r="E70" s="34">
        <v>479455.4</v>
      </c>
      <c r="F70" s="34">
        <v>-2997105.9</v>
      </c>
      <c r="G70" s="35" t="s">
        <v>73</v>
      </c>
    </row>
    <row r="71" spans="1:7" x14ac:dyDescent="0.2">
      <c r="A71" s="36" t="s">
        <v>71</v>
      </c>
      <c r="B71" s="17" t="s">
        <v>224</v>
      </c>
      <c r="C71" s="15">
        <v>4239396.4000000004</v>
      </c>
      <c r="D71" s="15">
        <v>3476561.3</v>
      </c>
      <c r="E71" s="15">
        <v>479455.4</v>
      </c>
      <c r="F71" s="15">
        <v>-2997105.9</v>
      </c>
      <c r="G71" s="16" t="s">
        <v>73</v>
      </c>
    </row>
    <row r="72" spans="1:7" x14ac:dyDescent="0.2">
      <c r="A72" s="11" t="s">
        <v>225</v>
      </c>
      <c r="B72" s="18" t="s">
        <v>226</v>
      </c>
      <c r="C72" s="12">
        <v>6444264.4000000004</v>
      </c>
      <c r="D72" s="12">
        <v>5691429.2999999998</v>
      </c>
      <c r="E72" s="12">
        <v>2624232.5</v>
      </c>
      <c r="F72" s="12">
        <v>-3067196.8</v>
      </c>
      <c r="G72" s="13" t="s">
        <v>227</v>
      </c>
    </row>
    <row r="73" spans="1:7" x14ac:dyDescent="0.2">
      <c r="A73" s="11" t="s">
        <v>228</v>
      </c>
      <c r="B73" s="18" t="s">
        <v>229</v>
      </c>
      <c r="C73" s="12">
        <v>-2204868</v>
      </c>
      <c r="D73" s="12">
        <v>-2214868</v>
      </c>
      <c r="E73" s="12">
        <v>-2144777.1</v>
      </c>
      <c r="F73" s="12">
        <v>70090.899999999994</v>
      </c>
      <c r="G73" s="13" t="s">
        <v>230</v>
      </c>
    </row>
    <row r="74" spans="1:7" ht="15.75" customHeight="1" x14ac:dyDescent="0.2">
      <c r="A74" s="14" t="s">
        <v>231</v>
      </c>
      <c r="B74" s="17" t="s">
        <v>75</v>
      </c>
      <c r="C74" s="15">
        <v>-314051.20000000001</v>
      </c>
      <c r="D74" s="15">
        <v>1119823.8</v>
      </c>
      <c r="E74" s="15">
        <v>1591764.9</v>
      </c>
      <c r="F74" s="15">
        <v>471941.1</v>
      </c>
      <c r="G74" s="16" t="s">
        <v>76</v>
      </c>
    </row>
    <row r="78" spans="1:7" x14ac:dyDescent="0.2">
      <c r="A78" s="2" t="s">
        <v>96</v>
      </c>
      <c r="E78" s="23" t="s">
        <v>92</v>
      </c>
    </row>
    <row r="81" spans="1:5" x14ac:dyDescent="0.2">
      <c r="A81" s="2" t="s">
        <v>86</v>
      </c>
      <c r="E81" s="23" t="s">
        <v>87</v>
      </c>
    </row>
    <row r="84" spans="1:5" x14ac:dyDescent="0.2">
      <c r="A84" s="2" t="s">
        <v>86</v>
      </c>
      <c r="E84" s="4" t="s">
        <v>88</v>
      </c>
    </row>
    <row r="87" spans="1:5" x14ac:dyDescent="0.2">
      <c r="A87" s="2" t="s">
        <v>93</v>
      </c>
      <c r="E87" s="23" t="s">
        <v>89</v>
      </c>
    </row>
    <row r="90" spans="1:5" x14ac:dyDescent="0.2">
      <c r="A90" s="2" t="s">
        <v>94</v>
      </c>
      <c r="E90" s="23" t="s">
        <v>90</v>
      </c>
    </row>
    <row r="93" spans="1:5" x14ac:dyDescent="0.2">
      <c r="A93" s="2" t="s">
        <v>95</v>
      </c>
      <c r="E93" s="23" t="s">
        <v>91</v>
      </c>
    </row>
  </sheetData>
  <mergeCells count="7">
    <mergeCell ref="E1:G1"/>
    <mergeCell ref="E2:G2"/>
    <mergeCell ref="A5:A6"/>
    <mergeCell ref="B5:B6"/>
    <mergeCell ref="C5:C6"/>
    <mergeCell ref="D5:D6"/>
    <mergeCell ref="E5:E6"/>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4"/>
  <sheetViews>
    <sheetView workbookViewId="0">
      <selection activeCell="A3" sqref="A3:K3"/>
    </sheetView>
  </sheetViews>
  <sheetFormatPr defaultRowHeight="12.75" x14ac:dyDescent="0.2"/>
  <cols>
    <col min="1" max="1" width="50.7109375" style="2" customWidth="1"/>
    <col min="2" max="2" width="10.7109375" style="1" customWidth="1"/>
    <col min="3" max="3" width="8.28515625" style="1" customWidth="1"/>
    <col min="4" max="4" width="11.5703125" style="1" customWidth="1"/>
    <col min="5" max="5" width="10" style="1" customWidth="1"/>
    <col min="6" max="6" width="7.7109375" style="1" customWidth="1"/>
    <col min="7" max="7" width="20.7109375" style="417" customWidth="1"/>
    <col min="8" max="10" width="15.7109375" style="4" customWidth="1"/>
    <col min="11" max="11" width="7.5703125" style="4" customWidth="1"/>
    <col min="12" max="14" width="9.140625" style="1"/>
  </cols>
  <sheetData>
    <row r="1" spans="1:11" x14ac:dyDescent="0.2">
      <c r="H1" s="59"/>
      <c r="I1" s="59"/>
      <c r="J1" s="48" t="s">
        <v>3139</v>
      </c>
      <c r="K1" s="48"/>
    </row>
    <row r="2" spans="1:11" ht="27.75" customHeight="1" x14ac:dyDescent="0.2">
      <c r="H2" s="59"/>
      <c r="I2" s="429" t="s">
        <v>1096</v>
      </c>
      <c r="J2" s="48"/>
      <c r="K2" s="48"/>
    </row>
    <row r="3" spans="1:11" ht="36" customHeight="1" x14ac:dyDescent="0.2">
      <c r="A3" s="49" t="s">
        <v>3140</v>
      </c>
      <c r="B3" s="49"/>
      <c r="C3" s="49"/>
      <c r="D3" s="49"/>
      <c r="E3" s="49"/>
      <c r="F3" s="49"/>
      <c r="G3" s="49"/>
      <c r="H3" s="50"/>
      <c r="I3" s="50"/>
      <c r="J3" s="50"/>
      <c r="K3" s="50"/>
    </row>
    <row r="4" spans="1:11" x14ac:dyDescent="0.2">
      <c r="A4" s="418"/>
      <c r="B4" s="418"/>
      <c r="C4" s="418"/>
      <c r="D4" s="418"/>
      <c r="H4" s="59"/>
      <c r="I4" s="59"/>
      <c r="J4" s="59" t="s">
        <v>3</v>
      </c>
      <c r="K4" s="59"/>
    </row>
    <row r="5" spans="1:11" ht="26.25" customHeight="1" x14ac:dyDescent="0.2">
      <c r="A5" s="51" t="s">
        <v>4</v>
      </c>
      <c r="B5" s="51" t="s">
        <v>234</v>
      </c>
      <c r="C5" s="51"/>
      <c r="D5" s="51"/>
      <c r="E5" s="51"/>
      <c r="F5" s="51"/>
      <c r="G5" s="51" t="s">
        <v>3053</v>
      </c>
      <c r="H5" s="52" t="s">
        <v>3054</v>
      </c>
      <c r="I5" s="52" t="s">
        <v>1100</v>
      </c>
      <c r="J5" s="52" t="s">
        <v>3055</v>
      </c>
      <c r="K5" s="52"/>
    </row>
    <row r="6" spans="1:11" ht="38.25" x14ac:dyDescent="0.2">
      <c r="A6" s="51"/>
      <c r="B6" s="8" t="s">
        <v>3056</v>
      </c>
      <c r="C6" s="8" t="s">
        <v>3057</v>
      </c>
      <c r="D6" s="8" t="s">
        <v>3058</v>
      </c>
      <c r="E6" s="8" t="s">
        <v>3059</v>
      </c>
      <c r="F6" s="8" t="s">
        <v>3060</v>
      </c>
      <c r="G6" s="51"/>
      <c r="H6" s="52"/>
      <c r="I6" s="52"/>
      <c r="J6" s="7" t="s">
        <v>10</v>
      </c>
      <c r="K6" s="7" t="s">
        <v>11</v>
      </c>
    </row>
    <row r="7" spans="1:11" ht="9.9499999999999993" customHeight="1" x14ac:dyDescent="0.2">
      <c r="A7" s="9">
        <v>1</v>
      </c>
      <c r="B7" s="10">
        <v>2</v>
      </c>
      <c r="C7" s="10">
        <v>3</v>
      </c>
      <c r="D7" s="10">
        <v>4</v>
      </c>
      <c r="E7" s="10">
        <v>5</v>
      </c>
      <c r="F7" s="10">
        <v>6</v>
      </c>
      <c r="G7" s="9">
        <v>7</v>
      </c>
      <c r="H7" s="10">
        <v>8</v>
      </c>
      <c r="I7" s="10">
        <v>9</v>
      </c>
      <c r="J7" s="10">
        <v>10</v>
      </c>
      <c r="K7" s="10">
        <v>11</v>
      </c>
    </row>
    <row r="8" spans="1:11" ht="25.5" x14ac:dyDescent="0.2">
      <c r="A8" s="419" t="s">
        <v>237</v>
      </c>
      <c r="B8" s="13" t="s">
        <v>31</v>
      </c>
      <c r="C8" s="13" t="s">
        <v>31</v>
      </c>
      <c r="D8" s="13" t="s">
        <v>31</v>
      </c>
      <c r="E8" s="13" t="s">
        <v>31</v>
      </c>
      <c r="F8" s="13"/>
      <c r="G8" s="43" t="s">
        <v>31</v>
      </c>
      <c r="H8" s="12">
        <v>15000</v>
      </c>
      <c r="I8" s="12">
        <v>14308.6</v>
      </c>
      <c r="J8" s="12">
        <v>-691.4</v>
      </c>
      <c r="K8" s="12" t="s">
        <v>846</v>
      </c>
    </row>
    <row r="9" spans="1:11" x14ac:dyDescent="0.2">
      <c r="A9" s="419" t="s">
        <v>2188</v>
      </c>
      <c r="B9" s="13" t="s">
        <v>31</v>
      </c>
      <c r="C9" s="13" t="s">
        <v>31</v>
      </c>
      <c r="D9" s="13" t="s">
        <v>31</v>
      </c>
      <c r="E9" s="13" t="s">
        <v>31</v>
      </c>
      <c r="F9" s="13">
        <v>2</v>
      </c>
      <c r="G9" s="43" t="s">
        <v>31</v>
      </c>
      <c r="H9" s="12">
        <v>13489.5</v>
      </c>
      <c r="I9" s="12">
        <v>12798.1</v>
      </c>
      <c r="J9" s="12">
        <v>-691.4</v>
      </c>
      <c r="K9" s="12" t="s">
        <v>300</v>
      </c>
    </row>
    <row r="10" spans="1:11" x14ac:dyDescent="0.2">
      <c r="A10" s="420" t="s">
        <v>2287</v>
      </c>
      <c r="B10" s="13" t="s">
        <v>31</v>
      </c>
      <c r="C10" s="13" t="s">
        <v>31</v>
      </c>
      <c r="D10" s="13" t="s">
        <v>31</v>
      </c>
      <c r="E10" s="13" t="s">
        <v>31</v>
      </c>
      <c r="F10" s="13">
        <v>222400</v>
      </c>
      <c r="G10" s="43" t="s">
        <v>31</v>
      </c>
      <c r="H10" s="12">
        <v>15</v>
      </c>
      <c r="I10" s="12">
        <v>15</v>
      </c>
      <c r="J10" s="12"/>
      <c r="K10" s="12" t="s">
        <v>79</v>
      </c>
    </row>
    <row r="11" spans="1:11" x14ac:dyDescent="0.2">
      <c r="A11" s="420" t="s">
        <v>2292</v>
      </c>
      <c r="B11" s="13" t="s">
        <v>31</v>
      </c>
      <c r="C11" s="13" t="s">
        <v>31</v>
      </c>
      <c r="D11" s="13" t="s">
        <v>31</v>
      </c>
      <c r="E11" s="13" t="s">
        <v>31</v>
      </c>
      <c r="F11" s="13">
        <v>222500</v>
      </c>
      <c r="G11" s="421" t="s">
        <v>31</v>
      </c>
      <c r="H11" s="12">
        <v>258.3</v>
      </c>
      <c r="I11" s="12">
        <v>258.2</v>
      </c>
      <c r="J11" s="12">
        <v>-0.1</v>
      </c>
      <c r="K11" s="12" t="s">
        <v>79</v>
      </c>
    </row>
    <row r="12" spans="1:11" x14ac:dyDescent="0.2">
      <c r="A12" s="420" t="s">
        <v>2324</v>
      </c>
      <c r="B12" s="13" t="s">
        <v>31</v>
      </c>
      <c r="C12" s="13" t="s">
        <v>31</v>
      </c>
      <c r="D12" s="13" t="s">
        <v>31</v>
      </c>
      <c r="E12" s="13" t="s">
        <v>31</v>
      </c>
      <c r="F12" s="13">
        <v>222910</v>
      </c>
      <c r="G12" s="421" t="s">
        <v>31</v>
      </c>
      <c r="H12" s="12">
        <v>70</v>
      </c>
      <c r="I12" s="12">
        <v>70</v>
      </c>
      <c r="J12" s="12"/>
      <c r="K12" s="12" t="s">
        <v>79</v>
      </c>
    </row>
    <row r="13" spans="1:11" x14ac:dyDescent="0.2">
      <c r="A13" s="420" t="s">
        <v>2328</v>
      </c>
      <c r="B13" s="13" t="s">
        <v>31</v>
      </c>
      <c r="C13" s="13" t="s">
        <v>31</v>
      </c>
      <c r="D13" s="13" t="s">
        <v>31</v>
      </c>
      <c r="E13" s="13" t="s">
        <v>31</v>
      </c>
      <c r="F13" s="13">
        <v>222920</v>
      </c>
      <c r="G13" s="421" t="s">
        <v>31</v>
      </c>
      <c r="H13" s="12">
        <v>120</v>
      </c>
      <c r="I13" s="12">
        <v>120</v>
      </c>
      <c r="J13" s="12"/>
      <c r="K13" s="12" t="s">
        <v>79</v>
      </c>
    </row>
    <row r="14" spans="1:11" ht="38.25" x14ac:dyDescent="0.2">
      <c r="A14" s="420" t="s">
        <v>2596</v>
      </c>
      <c r="B14" s="13" t="s">
        <v>31</v>
      </c>
      <c r="C14" s="13" t="s">
        <v>31</v>
      </c>
      <c r="D14" s="13" t="s">
        <v>31</v>
      </c>
      <c r="E14" s="13" t="s">
        <v>31</v>
      </c>
      <c r="F14" s="13">
        <v>291120</v>
      </c>
      <c r="G14" s="43" t="s">
        <v>31</v>
      </c>
      <c r="H14" s="12">
        <v>1578.9</v>
      </c>
      <c r="I14" s="12">
        <v>1468.3</v>
      </c>
      <c r="J14" s="12">
        <v>-110.6</v>
      </c>
      <c r="K14" s="12" t="s">
        <v>884</v>
      </c>
    </row>
    <row r="15" spans="1:11" ht="38.25" x14ac:dyDescent="0.2">
      <c r="A15" s="420" t="s">
        <v>2622</v>
      </c>
      <c r="B15" s="13" t="s">
        <v>31</v>
      </c>
      <c r="C15" s="13" t="s">
        <v>31</v>
      </c>
      <c r="D15" s="13" t="s">
        <v>31</v>
      </c>
      <c r="E15" s="13" t="s">
        <v>31</v>
      </c>
      <c r="F15" s="13">
        <v>291220</v>
      </c>
      <c r="G15" s="43" t="s">
        <v>31</v>
      </c>
      <c r="H15" s="12">
        <v>11447.3</v>
      </c>
      <c r="I15" s="12">
        <v>10866.5</v>
      </c>
      <c r="J15" s="12">
        <v>-580.79999999999995</v>
      </c>
      <c r="K15" s="12" t="s">
        <v>300</v>
      </c>
    </row>
    <row r="16" spans="1:11" x14ac:dyDescent="0.2">
      <c r="A16" s="419" t="s">
        <v>2664</v>
      </c>
      <c r="B16" s="13" t="s">
        <v>31</v>
      </c>
      <c r="C16" s="13" t="s">
        <v>31</v>
      </c>
      <c r="D16" s="13" t="s">
        <v>31</v>
      </c>
      <c r="E16" s="13" t="s">
        <v>31</v>
      </c>
      <c r="F16" s="13">
        <v>3</v>
      </c>
      <c r="G16" s="43" t="s">
        <v>31</v>
      </c>
      <c r="H16" s="12">
        <v>1510.5</v>
      </c>
      <c r="I16" s="12">
        <v>1510.5</v>
      </c>
      <c r="J16" s="12"/>
      <c r="K16" s="12" t="s">
        <v>79</v>
      </c>
    </row>
    <row r="17" spans="1:11" x14ac:dyDescent="0.2">
      <c r="A17" s="420" t="s">
        <v>2677</v>
      </c>
      <c r="B17" s="13" t="s">
        <v>31</v>
      </c>
      <c r="C17" s="13" t="s">
        <v>31</v>
      </c>
      <c r="D17" s="13" t="s">
        <v>31</v>
      </c>
      <c r="E17" s="13" t="s">
        <v>31</v>
      </c>
      <c r="F17" s="13">
        <v>311120</v>
      </c>
      <c r="G17" s="43" t="s">
        <v>31</v>
      </c>
      <c r="H17" s="12">
        <v>672.1</v>
      </c>
      <c r="I17" s="12">
        <v>672.1</v>
      </c>
      <c r="J17" s="12"/>
      <c r="K17" s="12" t="s">
        <v>79</v>
      </c>
    </row>
    <row r="18" spans="1:11" x14ac:dyDescent="0.2">
      <c r="A18" s="420" t="s">
        <v>2698</v>
      </c>
      <c r="B18" s="13" t="s">
        <v>31</v>
      </c>
      <c r="C18" s="13" t="s">
        <v>31</v>
      </c>
      <c r="D18" s="13" t="s">
        <v>31</v>
      </c>
      <c r="E18" s="13" t="s">
        <v>31</v>
      </c>
      <c r="F18" s="13">
        <v>313110</v>
      </c>
      <c r="G18" s="43" t="s">
        <v>31</v>
      </c>
      <c r="H18" s="12">
        <v>273.8</v>
      </c>
      <c r="I18" s="12">
        <v>273.8</v>
      </c>
      <c r="J18" s="12"/>
      <c r="K18" s="12" t="s">
        <v>79</v>
      </c>
    </row>
    <row r="19" spans="1:11" x14ac:dyDescent="0.2">
      <c r="A19" s="420" t="s">
        <v>2709</v>
      </c>
      <c r="B19" s="13" t="s">
        <v>31</v>
      </c>
      <c r="C19" s="13" t="s">
        <v>31</v>
      </c>
      <c r="D19" s="13" t="s">
        <v>31</v>
      </c>
      <c r="E19" s="13" t="s">
        <v>31</v>
      </c>
      <c r="F19" s="13">
        <v>314110</v>
      </c>
      <c r="G19" s="43" t="s">
        <v>31</v>
      </c>
      <c r="H19" s="12">
        <v>413</v>
      </c>
      <c r="I19" s="12">
        <v>413</v>
      </c>
      <c r="J19" s="12"/>
      <c r="K19" s="12" t="s">
        <v>79</v>
      </c>
    </row>
    <row r="20" spans="1:11" ht="25.5" x14ac:dyDescent="0.2">
      <c r="A20" s="420" t="s">
        <v>2744</v>
      </c>
      <c r="B20" s="13" t="s">
        <v>31</v>
      </c>
      <c r="C20" s="13" t="s">
        <v>31</v>
      </c>
      <c r="D20" s="13" t="s">
        <v>31</v>
      </c>
      <c r="E20" s="13" t="s">
        <v>31</v>
      </c>
      <c r="F20" s="13">
        <v>316110</v>
      </c>
      <c r="G20" s="43" t="s">
        <v>31</v>
      </c>
      <c r="H20" s="12">
        <v>90.2</v>
      </c>
      <c r="I20" s="12">
        <v>90.1</v>
      </c>
      <c r="J20" s="12">
        <v>-0.1</v>
      </c>
      <c r="K20" s="12" t="s">
        <v>352</v>
      </c>
    </row>
    <row r="21" spans="1:11" ht="25.5" x14ac:dyDescent="0.2">
      <c r="A21" s="420" t="s">
        <v>2800</v>
      </c>
      <c r="B21" s="13" t="s">
        <v>31</v>
      </c>
      <c r="C21" s="13" t="s">
        <v>31</v>
      </c>
      <c r="D21" s="13" t="s">
        <v>31</v>
      </c>
      <c r="E21" s="13" t="s">
        <v>31</v>
      </c>
      <c r="F21" s="13">
        <v>331110</v>
      </c>
      <c r="G21" s="43" t="s">
        <v>31</v>
      </c>
      <c r="H21" s="12">
        <v>17.600000000000001</v>
      </c>
      <c r="I21" s="12">
        <v>17.600000000000001</v>
      </c>
      <c r="J21" s="12"/>
      <c r="K21" s="12" t="s">
        <v>79</v>
      </c>
    </row>
    <row r="22" spans="1:11" ht="25.5" x14ac:dyDescent="0.2">
      <c r="A22" s="420" t="s">
        <v>2834</v>
      </c>
      <c r="B22" s="13" t="s">
        <v>31</v>
      </c>
      <c r="C22" s="13" t="s">
        <v>31</v>
      </c>
      <c r="D22" s="13" t="s">
        <v>31</v>
      </c>
      <c r="E22" s="13" t="s">
        <v>31</v>
      </c>
      <c r="F22" s="13">
        <v>335110</v>
      </c>
      <c r="G22" s="43" t="s">
        <v>31</v>
      </c>
      <c r="H22" s="12">
        <v>4.9000000000000004</v>
      </c>
      <c r="I22" s="12">
        <v>4.9000000000000004</v>
      </c>
      <c r="J22" s="12"/>
      <c r="K22" s="12" t="s">
        <v>79</v>
      </c>
    </row>
    <row r="23" spans="1:11" ht="25.5" x14ac:dyDescent="0.2">
      <c r="A23" s="420" t="s">
        <v>2841</v>
      </c>
      <c r="B23" s="13" t="s">
        <v>31</v>
      </c>
      <c r="C23" s="13" t="s">
        <v>31</v>
      </c>
      <c r="D23" s="13" t="s">
        <v>31</v>
      </c>
      <c r="E23" s="13" t="s">
        <v>31</v>
      </c>
      <c r="F23" s="13">
        <v>336110</v>
      </c>
      <c r="G23" s="43" t="s">
        <v>31</v>
      </c>
      <c r="H23" s="12">
        <v>10</v>
      </c>
      <c r="I23" s="12">
        <v>10</v>
      </c>
      <c r="J23" s="12"/>
      <c r="K23" s="12" t="s">
        <v>79</v>
      </c>
    </row>
    <row r="24" spans="1:11" x14ac:dyDescent="0.2">
      <c r="A24" s="420" t="s">
        <v>2855</v>
      </c>
      <c r="B24" s="13" t="s">
        <v>31</v>
      </c>
      <c r="C24" s="13" t="s">
        <v>31</v>
      </c>
      <c r="D24" s="13" t="s">
        <v>31</v>
      </c>
      <c r="E24" s="13" t="s">
        <v>31</v>
      </c>
      <c r="F24" s="13">
        <v>337110</v>
      </c>
      <c r="G24" s="43" t="s">
        <v>31</v>
      </c>
      <c r="H24" s="12">
        <v>13.4</v>
      </c>
      <c r="I24" s="12">
        <v>13.4</v>
      </c>
      <c r="J24" s="12"/>
      <c r="K24" s="12" t="s">
        <v>79</v>
      </c>
    </row>
    <row r="25" spans="1:11" ht="25.5" x14ac:dyDescent="0.2">
      <c r="A25" s="420" t="s">
        <v>2866</v>
      </c>
      <c r="B25" s="13" t="s">
        <v>31</v>
      </c>
      <c r="C25" s="13" t="s">
        <v>31</v>
      </c>
      <c r="D25" s="13" t="s">
        <v>31</v>
      </c>
      <c r="E25" s="13" t="s">
        <v>31</v>
      </c>
      <c r="F25" s="13">
        <v>338110</v>
      </c>
      <c r="G25" s="43" t="s">
        <v>31</v>
      </c>
      <c r="H25" s="12">
        <v>4.3</v>
      </c>
      <c r="I25" s="12">
        <v>4.3</v>
      </c>
      <c r="J25" s="12"/>
      <c r="K25" s="12" t="s">
        <v>79</v>
      </c>
    </row>
    <row r="26" spans="1:11" x14ac:dyDescent="0.2">
      <c r="A26" s="420" t="s">
        <v>2879</v>
      </c>
      <c r="B26" s="13" t="s">
        <v>31</v>
      </c>
      <c r="C26" s="13" t="s">
        <v>31</v>
      </c>
      <c r="D26" s="13" t="s">
        <v>31</v>
      </c>
      <c r="E26" s="13" t="s">
        <v>31</v>
      </c>
      <c r="F26" s="13">
        <v>339110</v>
      </c>
      <c r="G26" s="43" t="s">
        <v>31</v>
      </c>
      <c r="H26" s="12">
        <v>11.3</v>
      </c>
      <c r="I26" s="12">
        <v>11.3</v>
      </c>
      <c r="J26" s="12"/>
      <c r="K26" s="12" t="s">
        <v>79</v>
      </c>
    </row>
    <row r="27" spans="1:11" x14ac:dyDescent="0.2">
      <c r="A27" s="14" t="s">
        <v>303</v>
      </c>
      <c r="B27" s="16" t="s">
        <v>304</v>
      </c>
      <c r="C27" s="16" t="s">
        <v>31</v>
      </c>
      <c r="D27" s="16" t="s">
        <v>31</v>
      </c>
      <c r="E27" s="16" t="s">
        <v>31</v>
      </c>
      <c r="F27" s="16"/>
      <c r="G27" s="36" t="s">
        <v>31</v>
      </c>
      <c r="H27" s="15">
        <v>273.8</v>
      </c>
      <c r="I27" s="15">
        <v>273.8</v>
      </c>
      <c r="J27" s="15"/>
      <c r="K27" s="12" t="s">
        <v>79</v>
      </c>
    </row>
    <row r="28" spans="1:11" x14ac:dyDescent="0.2">
      <c r="A28" s="422" t="s">
        <v>308</v>
      </c>
      <c r="B28" s="13" t="s">
        <v>304</v>
      </c>
      <c r="C28" s="13" t="s">
        <v>309</v>
      </c>
      <c r="D28" s="13" t="s">
        <v>31</v>
      </c>
      <c r="E28" s="13" t="s">
        <v>31</v>
      </c>
      <c r="F28" s="13"/>
      <c r="G28" s="43" t="s">
        <v>31</v>
      </c>
      <c r="H28" s="12">
        <v>273.8</v>
      </c>
      <c r="I28" s="12">
        <v>273.8</v>
      </c>
      <c r="J28" s="12"/>
      <c r="K28" s="12" t="s">
        <v>79</v>
      </c>
    </row>
    <row r="29" spans="1:11" x14ac:dyDescent="0.2">
      <c r="A29" s="423" t="s">
        <v>329</v>
      </c>
      <c r="B29" s="13" t="s">
        <v>304</v>
      </c>
      <c r="C29" s="13" t="s">
        <v>984</v>
      </c>
      <c r="D29" s="13" t="s">
        <v>31</v>
      </c>
      <c r="E29" s="13" t="s">
        <v>31</v>
      </c>
      <c r="F29" s="13"/>
      <c r="G29" s="43" t="s">
        <v>31</v>
      </c>
      <c r="H29" s="12">
        <v>273.8</v>
      </c>
      <c r="I29" s="12">
        <v>273.8</v>
      </c>
      <c r="J29" s="12"/>
      <c r="K29" s="12" t="s">
        <v>79</v>
      </c>
    </row>
    <row r="30" spans="1:11" x14ac:dyDescent="0.2">
      <c r="A30" s="424" t="s">
        <v>329</v>
      </c>
      <c r="B30" s="13" t="s">
        <v>304</v>
      </c>
      <c r="C30" s="13" t="s">
        <v>3141</v>
      </c>
      <c r="D30" s="13" t="s">
        <v>31</v>
      </c>
      <c r="E30" s="13" t="s">
        <v>31</v>
      </c>
      <c r="F30" s="13"/>
      <c r="G30" s="43" t="s">
        <v>31</v>
      </c>
      <c r="H30" s="12">
        <v>273.8</v>
      </c>
      <c r="I30" s="12">
        <v>273.8</v>
      </c>
      <c r="J30" s="12"/>
      <c r="K30" s="12" t="s">
        <v>79</v>
      </c>
    </row>
    <row r="31" spans="1:11" x14ac:dyDescent="0.2">
      <c r="A31" s="425" t="s">
        <v>329</v>
      </c>
      <c r="B31" s="13" t="s">
        <v>304</v>
      </c>
      <c r="C31" s="13" t="s">
        <v>3141</v>
      </c>
      <c r="D31" s="13" t="s">
        <v>3142</v>
      </c>
      <c r="E31" s="13" t="s">
        <v>31</v>
      </c>
      <c r="F31" s="13"/>
      <c r="G31" s="43" t="s">
        <v>31</v>
      </c>
      <c r="H31" s="12">
        <v>273.8</v>
      </c>
      <c r="I31" s="12">
        <v>273.8</v>
      </c>
      <c r="J31" s="12"/>
      <c r="K31" s="12" t="s">
        <v>79</v>
      </c>
    </row>
    <row r="32" spans="1:11" x14ac:dyDescent="0.2">
      <c r="A32" s="425" t="s">
        <v>329</v>
      </c>
      <c r="B32" s="13" t="s">
        <v>304</v>
      </c>
      <c r="C32" s="13" t="s">
        <v>3141</v>
      </c>
      <c r="D32" s="13" t="s">
        <v>330</v>
      </c>
      <c r="E32" s="13" t="s">
        <v>31</v>
      </c>
      <c r="F32" s="13"/>
      <c r="G32" s="43" t="s">
        <v>31</v>
      </c>
      <c r="H32" s="12">
        <v>273.8</v>
      </c>
      <c r="I32" s="12">
        <v>273.8</v>
      </c>
      <c r="J32" s="12"/>
      <c r="K32" s="12" t="s">
        <v>79</v>
      </c>
    </row>
    <row r="33" spans="1:11" x14ac:dyDescent="0.2">
      <c r="A33" s="426" t="s">
        <v>3143</v>
      </c>
      <c r="B33" s="13" t="s">
        <v>304</v>
      </c>
      <c r="C33" s="13" t="s">
        <v>3141</v>
      </c>
      <c r="D33" s="13" t="s">
        <v>330</v>
      </c>
      <c r="E33" s="13" t="s">
        <v>3144</v>
      </c>
      <c r="F33" s="13"/>
      <c r="G33" s="43" t="s">
        <v>31</v>
      </c>
      <c r="H33" s="12">
        <v>273.8</v>
      </c>
      <c r="I33" s="12">
        <v>273.8</v>
      </c>
      <c r="J33" s="12"/>
      <c r="K33" s="12" t="s">
        <v>79</v>
      </c>
    </row>
    <row r="34" spans="1:11" x14ac:dyDescent="0.2">
      <c r="A34" s="419" t="s">
        <v>2664</v>
      </c>
      <c r="B34" s="13" t="s">
        <v>304</v>
      </c>
      <c r="C34" s="13" t="s">
        <v>3141</v>
      </c>
      <c r="D34" s="13" t="s">
        <v>330</v>
      </c>
      <c r="E34" s="13" t="s">
        <v>3144</v>
      </c>
      <c r="F34" s="13">
        <v>3</v>
      </c>
      <c r="G34" s="43" t="s">
        <v>31</v>
      </c>
      <c r="H34" s="12">
        <v>273.8</v>
      </c>
      <c r="I34" s="12">
        <v>273.8</v>
      </c>
      <c r="J34" s="12"/>
      <c r="K34" s="12" t="s">
        <v>79</v>
      </c>
    </row>
    <row r="35" spans="1:11" x14ac:dyDescent="0.2">
      <c r="A35" s="420" t="s">
        <v>2698</v>
      </c>
      <c r="B35" s="13" t="s">
        <v>304</v>
      </c>
      <c r="C35" s="13" t="s">
        <v>3141</v>
      </c>
      <c r="D35" s="13" t="s">
        <v>330</v>
      </c>
      <c r="E35" s="13" t="s">
        <v>3144</v>
      </c>
      <c r="F35" s="13">
        <v>313110</v>
      </c>
      <c r="G35" s="43" t="s">
        <v>3145</v>
      </c>
      <c r="H35" s="12">
        <v>273.8</v>
      </c>
      <c r="I35" s="12">
        <v>273.8</v>
      </c>
      <c r="J35" s="12"/>
      <c r="K35" s="12" t="s">
        <v>79</v>
      </c>
    </row>
    <row r="36" spans="1:11" x14ac:dyDescent="0.2">
      <c r="A36" s="14" t="s">
        <v>393</v>
      </c>
      <c r="B36" s="16" t="s">
        <v>394</v>
      </c>
      <c r="C36" s="16" t="s">
        <v>31</v>
      </c>
      <c r="D36" s="16" t="s">
        <v>31</v>
      </c>
      <c r="E36" s="16" t="s">
        <v>31</v>
      </c>
      <c r="F36" s="16"/>
      <c r="G36" s="36" t="s">
        <v>31</v>
      </c>
      <c r="H36" s="15">
        <v>900</v>
      </c>
      <c r="I36" s="15">
        <v>900</v>
      </c>
      <c r="J36" s="15"/>
      <c r="K36" s="12" t="s">
        <v>79</v>
      </c>
    </row>
    <row r="37" spans="1:11" x14ac:dyDescent="0.2">
      <c r="A37" s="422" t="s">
        <v>396</v>
      </c>
      <c r="B37" s="13" t="s">
        <v>394</v>
      </c>
      <c r="C37" s="13" t="s">
        <v>397</v>
      </c>
      <c r="D37" s="13" t="s">
        <v>31</v>
      </c>
      <c r="E37" s="13" t="s">
        <v>31</v>
      </c>
      <c r="F37" s="13"/>
      <c r="G37" s="43" t="s">
        <v>31</v>
      </c>
      <c r="H37" s="12">
        <v>900</v>
      </c>
      <c r="I37" s="12">
        <v>900</v>
      </c>
      <c r="J37" s="12"/>
      <c r="K37" s="12" t="s">
        <v>79</v>
      </c>
    </row>
    <row r="38" spans="1:11" x14ac:dyDescent="0.2">
      <c r="A38" s="423" t="s">
        <v>973</v>
      </c>
      <c r="B38" s="13" t="s">
        <v>394</v>
      </c>
      <c r="C38" s="13" t="s">
        <v>974</v>
      </c>
      <c r="D38" s="13" t="s">
        <v>31</v>
      </c>
      <c r="E38" s="13" t="s">
        <v>31</v>
      </c>
      <c r="F38" s="13"/>
      <c r="G38" s="43" t="s">
        <v>31</v>
      </c>
      <c r="H38" s="12">
        <v>200</v>
      </c>
      <c r="I38" s="12">
        <v>200</v>
      </c>
      <c r="J38" s="12"/>
      <c r="K38" s="12" t="s">
        <v>79</v>
      </c>
    </row>
    <row r="39" spans="1:11" x14ac:dyDescent="0.2">
      <c r="A39" s="424" t="s">
        <v>973</v>
      </c>
      <c r="B39" s="13" t="s">
        <v>394</v>
      </c>
      <c r="C39" s="13" t="s">
        <v>3146</v>
      </c>
      <c r="D39" s="13" t="s">
        <v>31</v>
      </c>
      <c r="E39" s="13" t="s">
        <v>31</v>
      </c>
      <c r="F39" s="13"/>
      <c r="G39" s="43" t="s">
        <v>31</v>
      </c>
      <c r="H39" s="12">
        <v>200</v>
      </c>
      <c r="I39" s="12">
        <v>200</v>
      </c>
      <c r="J39" s="12"/>
      <c r="K39" s="12" t="s">
        <v>79</v>
      </c>
    </row>
    <row r="40" spans="1:11" x14ac:dyDescent="0.2">
      <c r="A40" s="425" t="s">
        <v>3128</v>
      </c>
      <c r="B40" s="13" t="s">
        <v>394</v>
      </c>
      <c r="C40" s="13" t="s">
        <v>3146</v>
      </c>
      <c r="D40" s="13" t="s">
        <v>2668</v>
      </c>
      <c r="E40" s="13" t="s">
        <v>31</v>
      </c>
      <c r="F40" s="13"/>
      <c r="G40" s="43" t="s">
        <v>31</v>
      </c>
      <c r="H40" s="12">
        <v>200</v>
      </c>
      <c r="I40" s="12">
        <v>200</v>
      </c>
      <c r="J40" s="12"/>
      <c r="K40" s="12" t="s">
        <v>79</v>
      </c>
    </row>
    <row r="41" spans="1:11" x14ac:dyDescent="0.2">
      <c r="A41" s="425" t="s">
        <v>403</v>
      </c>
      <c r="B41" s="13" t="s">
        <v>394</v>
      </c>
      <c r="C41" s="13" t="s">
        <v>3146</v>
      </c>
      <c r="D41" s="13" t="s">
        <v>404</v>
      </c>
      <c r="E41" s="13" t="s">
        <v>31</v>
      </c>
      <c r="F41" s="13"/>
      <c r="G41" s="43" t="s">
        <v>31</v>
      </c>
      <c r="H41" s="12">
        <v>200</v>
      </c>
      <c r="I41" s="12">
        <v>200</v>
      </c>
      <c r="J41" s="12"/>
      <c r="K41" s="12" t="s">
        <v>79</v>
      </c>
    </row>
    <row r="42" spans="1:11" x14ac:dyDescent="0.2">
      <c r="A42" s="426" t="s">
        <v>3147</v>
      </c>
      <c r="B42" s="13" t="s">
        <v>394</v>
      </c>
      <c r="C42" s="13" t="s">
        <v>3146</v>
      </c>
      <c r="D42" s="13" t="s">
        <v>404</v>
      </c>
      <c r="E42" s="13" t="s">
        <v>3148</v>
      </c>
      <c r="F42" s="13"/>
      <c r="G42" s="43" t="s">
        <v>31</v>
      </c>
      <c r="H42" s="12">
        <v>200</v>
      </c>
      <c r="I42" s="12">
        <v>200</v>
      </c>
      <c r="J42" s="12"/>
      <c r="K42" s="12" t="s">
        <v>79</v>
      </c>
    </row>
    <row r="43" spans="1:11" x14ac:dyDescent="0.2">
      <c r="A43" s="419" t="s">
        <v>2188</v>
      </c>
      <c r="B43" s="13" t="s">
        <v>394</v>
      </c>
      <c r="C43" s="13" t="s">
        <v>3146</v>
      </c>
      <c r="D43" s="13" t="s">
        <v>404</v>
      </c>
      <c r="E43" s="13" t="s">
        <v>3148</v>
      </c>
      <c r="F43" s="13">
        <v>2</v>
      </c>
      <c r="G43" s="43" t="s">
        <v>31</v>
      </c>
      <c r="H43" s="12">
        <v>190</v>
      </c>
      <c r="I43" s="12">
        <v>190</v>
      </c>
      <c r="J43" s="12"/>
      <c r="K43" s="12" t="s">
        <v>79</v>
      </c>
    </row>
    <row r="44" spans="1:11" x14ac:dyDescent="0.2">
      <c r="A44" s="420" t="s">
        <v>2324</v>
      </c>
      <c r="B44" s="13" t="s">
        <v>394</v>
      </c>
      <c r="C44" s="13" t="s">
        <v>3146</v>
      </c>
      <c r="D44" s="13" t="s">
        <v>404</v>
      </c>
      <c r="E44" s="13" t="s">
        <v>3148</v>
      </c>
      <c r="F44" s="13">
        <v>222910</v>
      </c>
      <c r="G44" s="43" t="s">
        <v>3149</v>
      </c>
      <c r="H44" s="12">
        <v>70</v>
      </c>
      <c r="I44" s="12">
        <v>70</v>
      </c>
      <c r="J44" s="12"/>
      <c r="K44" s="12" t="s">
        <v>79</v>
      </c>
    </row>
    <row r="45" spans="1:11" x14ac:dyDescent="0.2">
      <c r="A45" s="420" t="s">
        <v>2328</v>
      </c>
      <c r="B45" s="13" t="s">
        <v>394</v>
      </c>
      <c r="C45" s="13" t="s">
        <v>3146</v>
      </c>
      <c r="D45" s="13" t="s">
        <v>404</v>
      </c>
      <c r="E45" s="13" t="s">
        <v>3148</v>
      </c>
      <c r="F45" s="13">
        <v>222920</v>
      </c>
      <c r="G45" s="43" t="s">
        <v>3149</v>
      </c>
      <c r="H45" s="12">
        <v>120</v>
      </c>
      <c r="I45" s="12">
        <v>120</v>
      </c>
      <c r="J45" s="12"/>
      <c r="K45" s="12" t="s">
        <v>79</v>
      </c>
    </row>
    <row r="46" spans="1:11" x14ac:dyDescent="0.2">
      <c r="A46" s="419" t="s">
        <v>2664</v>
      </c>
      <c r="B46" s="13" t="s">
        <v>394</v>
      </c>
      <c r="C46" s="13" t="s">
        <v>3146</v>
      </c>
      <c r="D46" s="13" t="s">
        <v>404</v>
      </c>
      <c r="E46" s="13" t="s">
        <v>3148</v>
      </c>
      <c r="F46" s="13">
        <v>3</v>
      </c>
      <c r="G46" s="43" t="s">
        <v>31</v>
      </c>
      <c r="H46" s="12">
        <v>10</v>
      </c>
      <c r="I46" s="12">
        <v>10</v>
      </c>
      <c r="J46" s="12"/>
      <c r="K46" s="12" t="s">
        <v>79</v>
      </c>
    </row>
    <row r="47" spans="1:11" ht="25.5" x14ac:dyDescent="0.2">
      <c r="A47" s="420" t="s">
        <v>2841</v>
      </c>
      <c r="B47" s="13" t="s">
        <v>394</v>
      </c>
      <c r="C47" s="13" t="s">
        <v>3146</v>
      </c>
      <c r="D47" s="13" t="s">
        <v>404</v>
      </c>
      <c r="E47" s="13" t="s">
        <v>3148</v>
      </c>
      <c r="F47" s="13">
        <v>336110</v>
      </c>
      <c r="G47" s="43" t="s">
        <v>3149</v>
      </c>
      <c r="H47" s="12">
        <v>10</v>
      </c>
      <c r="I47" s="12">
        <v>10</v>
      </c>
      <c r="J47" s="12"/>
      <c r="K47" s="12" t="s">
        <v>79</v>
      </c>
    </row>
    <row r="48" spans="1:11" x14ac:dyDescent="0.2">
      <c r="A48" s="423" t="s">
        <v>975</v>
      </c>
      <c r="B48" s="13" t="s">
        <v>394</v>
      </c>
      <c r="C48" s="13" t="s">
        <v>976</v>
      </c>
      <c r="D48" s="13" t="s">
        <v>31</v>
      </c>
      <c r="E48" s="13" t="s">
        <v>31</v>
      </c>
      <c r="F48" s="13"/>
      <c r="G48" s="43" t="s">
        <v>31</v>
      </c>
      <c r="H48" s="12">
        <v>700</v>
      </c>
      <c r="I48" s="12">
        <v>700</v>
      </c>
      <c r="J48" s="12"/>
      <c r="K48" s="12" t="s">
        <v>79</v>
      </c>
    </row>
    <row r="49" spans="1:11" x14ac:dyDescent="0.2">
      <c r="A49" s="424" t="s">
        <v>3126</v>
      </c>
      <c r="B49" s="13" t="s">
        <v>394</v>
      </c>
      <c r="C49" s="13" t="s">
        <v>3127</v>
      </c>
      <c r="D49" s="13" t="s">
        <v>31</v>
      </c>
      <c r="E49" s="13" t="s">
        <v>31</v>
      </c>
      <c r="F49" s="13"/>
      <c r="G49" s="43" t="s">
        <v>31</v>
      </c>
      <c r="H49" s="12">
        <v>700</v>
      </c>
      <c r="I49" s="12">
        <v>700</v>
      </c>
      <c r="J49" s="12"/>
      <c r="K49" s="12" t="s">
        <v>79</v>
      </c>
    </row>
    <row r="50" spans="1:11" x14ac:dyDescent="0.2">
      <c r="A50" s="425" t="s">
        <v>3128</v>
      </c>
      <c r="B50" s="13" t="s">
        <v>394</v>
      </c>
      <c r="C50" s="13" t="s">
        <v>3127</v>
      </c>
      <c r="D50" s="13" t="s">
        <v>2668</v>
      </c>
      <c r="E50" s="13" t="s">
        <v>31</v>
      </c>
      <c r="F50" s="13"/>
      <c r="G50" s="43" t="s">
        <v>31</v>
      </c>
      <c r="H50" s="12">
        <v>700</v>
      </c>
      <c r="I50" s="12">
        <v>700</v>
      </c>
      <c r="J50" s="12"/>
      <c r="K50" s="12" t="s">
        <v>79</v>
      </c>
    </row>
    <row r="51" spans="1:11" x14ac:dyDescent="0.2">
      <c r="A51" s="425" t="s">
        <v>401</v>
      </c>
      <c r="B51" s="13" t="s">
        <v>394</v>
      </c>
      <c r="C51" s="13" t="s">
        <v>3127</v>
      </c>
      <c r="D51" s="13" t="s">
        <v>402</v>
      </c>
      <c r="E51" s="13" t="s">
        <v>31</v>
      </c>
      <c r="F51" s="13"/>
      <c r="G51" s="43" t="s">
        <v>31</v>
      </c>
      <c r="H51" s="12">
        <v>700</v>
      </c>
      <c r="I51" s="12">
        <v>700</v>
      </c>
      <c r="J51" s="12"/>
      <c r="K51" s="12" t="s">
        <v>79</v>
      </c>
    </row>
    <row r="52" spans="1:11" x14ac:dyDescent="0.2">
      <c r="A52" s="426" t="s">
        <v>3129</v>
      </c>
      <c r="B52" s="13" t="s">
        <v>394</v>
      </c>
      <c r="C52" s="13" t="s">
        <v>3127</v>
      </c>
      <c r="D52" s="13" t="s">
        <v>402</v>
      </c>
      <c r="E52" s="13" t="s">
        <v>3130</v>
      </c>
      <c r="F52" s="13"/>
      <c r="G52" s="43" t="s">
        <v>31</v>
      </c>
      <c r="H52" s="12">
        <v>700</v>
      </c>
      <c r="I52" s="12">
        <v>700</v>
      </c>
      <c r="J52" s="12"/>
      <c r="K52" s="12" t="s">
        <v>79</v>
      </c>
    </row>
    <row r="53" spans="1:11" x14ac:dyDescent="0.2">
      <c r="A53" s="419" t="s">
        <v>2664</v>
      </c>
      <c r="B53" s="13" t="s">
        <v>394</v>
      </c>
      <c r="C53" s="13" t="s">
        <v>3127</v>
      </c>
      <c r="D53" s="13" t="s">
        <v>402</v>
      </c>
      <c r="E53" s="13" t="s">
        <v>3130</v>
      </c>
      <c r="F53" s="13">
        <v>3</v>
      </c>
      <c r="G53" s="43" t="s">
        <v>31</v>
      </c>
      <c r="H53" s="12">
        <v>700</v>
      </c>
      <c r="I53" s="12">
        <v>700</v>
      </c>
      <c r="J53" s="12"/>
      <c r="K53" s="12" t="s">
        <v>79</v>
      </c>
    </row>
    <row r="54" spans="1:11" x14ac:dyDescent="0.2">
      <c r="A54" s="420" t="s">
        <v>2677</v>
      </c>
      <c r="B54" s="13" t="s">
        <v>394</v>
      </c>
      <c r="C54" s="13" t="s">
        <v>3127</v>
      </c>
      <c r="D54" s="13" t="s">
        <v>402</v>
      </c>
      <c r="E54" s="13" t="s">
        <v>3130</v>
      </c>
      <c r="F54" s="13">
        <v>311120</v>
      </c>
      <c r="G54" s="43" t="s">
        <v>3149</v>
      </c>
      <c r="H54" s="12">
        <v>603.1</v>
      </c>
      <c r="I54" s="12">
        <v>603.1</v>
      </c>
      <c r="J54" s="12"/>
      <c r="K54" s="12" t="s">
        <v>79</v>
      </c>
    </row>
    <row r="55" spans="1:11" x14ac:dyDescent="0.2">
      <c r="A55" s="420" t="s">
        <v>2709</v>
      </c>
      <c r="B55" s="13" t="s">
        <v>394</v>
      </c>
      <c r="C55" s="13" t="s">
        <v>3127</v>
      </c>
      <c r="D55" s="13" t="s">
        <v>402</v>
      </c>
      <c r="E55" s="13" t="s">
        <v>3130</v>
      </c>
      <c r="F55" s="13">
        <v>314110</v>
      </c>
      <c r="G55" s="43" t="s">
        <v>3149</v>
      </c>
      <c r="H55" s="12">
        <v>96.9</v>
      </c>
      <c r="I55" s="12">
        <v>96.9</v>
      </c>
      <c r="J55" s="12"/>
      <c r="K55" s="12" t="s">
        <v>79</v>
      </c>
    </row>
    <row r="56" spans="1:11" x14ac:dyDescent="0.2">
      <c r="A56" s="14" t="s">
        <v>548</v>
      </c>
      <c r="B56" s="16" t="s">
        <v>549</v>
      </c>
      <c r="C56" s="16" t="s">
        <v>31</v>
      </c>
      <c r="D56" s="16" t="s">
        <v>31</v>
      </c>
      <c r="E56" s="16" t="s">
        <v>31</v>
      </c>
      <c r="F56" s="16"/>
      <c r="G56" s="36" t="s">
        <v>31</v>
      </c>
      <c r="H56" s="15">
        <v>800</v>
      </c>
      <c r="I56" s="15">
        <v>799.9</v>
      </c>
      <c r="J56" s="15">
        <v>-0.1</v>
      </c>
      <c r="K56" s="12" t="s">
        <v>79</v>
      </c>
    </row>
    <row r="57" spans="1:11" x14ac:dyDescent="0.2">
      <c r="A57" s="422" t="s">
        <v>282</v>
      </c>
      <c r="B57" s="13" t="s">
        <v>549</v>
      </c>
      <c r="C57" s="13" t="s">
        <v>283</v>
      </c>
      <c r="D57" s="13" t="s">
        <v>31</v>
      </c>
      <c r="E57" s="13" t="s">
        <v>31</v>
      </c>
      <c r="F57" s="13"/>
      <c r="G57" s="43" t="s">
        <v>31</v>
      </c>
      <c r="H57" s="12">
        <v>800</v>
      </c>
      <c r="I57" s="12">
        <v>799.9</v>
      </c>
      <c r="J57" s="12">
        <v>-0.1</v>
      </c>
      <c r="K57" s="12" t="s">
        <v>79</v>
      </c>
    </row>
    <row r="58" spans="1:11" x14ac:dyDescent="0.2">
      <c r="A58" s="423" t="s">
        <v>1055</v>
      </c>
      <c r="B58" s="13" t="s">
        <v>549</v>
      </c>
      <c r="C58" s="13" t="s">
        <v>1056</v>
      </c>
      <c r="D58" s="13" t="s">
        <v>31</v>
      </c>
      <c r="E58" s="13" t="s">
        <v>31</v>
      </c>
      <c r="F58" s="13"/>
      <c r="G58" s="43" t="s">
        <v>31</v>
      </c>
      <c r="H58" s="12">
        <v>800</v>
      </c>
      <c r="I58" s="12">
        <v>799.9</v>
      </c>
      <c r="J58" s="12">
        <v>-0.1</v>
      </c>
      <c r="K58" s="12" t="s">
        <v>79</v>
      </c>
    </row>
    <row r="59" spans="1:11" x14ac:dyDescent="0.2">
      <c r="A59" s="424" t="s">
        <v>3150</v>
      </c>
      <c r="B59" s="13" t="s">
        <v>549</v>
      </c>
      <c r="C59" s="13" t="s">
        <v>3151</v>
      </c>
      <c r="D59" s="13" t="s">
        <v>31</v>
      </c>
      <c r="E59" s="13" t="s">
        <v>31</v>
      </c>
      <c r="F59" s="13"/>
      <c r="G59" s="43" t="s">
        <v>31</v>
      </c>
      <c r="H59" s="12">
        <v>300</v>
      </c>
      <c r="I59" s="12">
        <v>300</v>
      </c>
      <c r="J59" s="12"/>
      <c r="K59" s="12" t="s">
        <v>79</v>
      </c>
    </row>
    <row r="60" spans="1:11" x14ac:dyDescent="0.2">
      <c r="A60" s="425" t="s">
        <v>282</v>
      </c>
      <c r="B60" s="13" t="s">
        <v>549</v>
      </c>
      <c r="C60" s="13" t="s">
        <v>3151</v>
      </c>
      <c r="D60" s="13" t="s">
        <v>3152</v>
      </c>
      <c r="E60" s="13" t="s">
        <v>31</v>
      </c>
      <c r="F60" s="13"/>
      <c r="G60" s="43" t="s">
        <v>31</v>
      </c>
      <c r="H60" s="12">
        <v>300</v>
      </c>
      <c r="I60" s="12">
        <v>300</v>
      </c>
      <c r="J60" s="12"/>
      <c r="K60" s="12" t="s">
        <v>79</v>
      </c>
    </row>
    <row r="61" spans="1:11" x14ac:dyDescent="0.2">
      <c r="A61" s="425" t="s">
        <v>598</v>
      </c>
      <c r="B61" s="13" t="s">
        <v>549</v>
      </c>
      <c r="C61" s="13" t="s">
        <v>3151</v>
      </c>
      <c r="D61" s="13" t="s">
        <v>599</v>
      </c>
      <c r="E61" s="13" t="s">
        <v>31</v>
      </c>
      <c r="F61" s="13"/>
      <c r="G61" s="43" t="s">
        <v>31</v>
      </c>
      <c r="H61" s="12">
        <v>200</v>
      </c>
      <c r="I61" s="12">
        <v>200</v>
      </c>
      <c r="J61" s="12"/>
      <c r="K61" s="12" t="s">
        <v>79</v>
      </c>
    </row>
    <row r="62" spans="1:11" x14ac:dyDescent="0.2">
      <c r="A62" s="426" t="s">
        <v>598</v>
      </c>
      <c r="B62" s="13" t="s">
        <v>549</v>
      </c>
      <c r="C62" s="13" t="s">
        <v>3151</v>
      </c>
      <c r="D62" s="13" t="s">
        <v>599</v>
      </c>
      <c r="E62" s="13" t="s">
        <v>3153</v>
      </c>
      <c r="F62" s="13"/>
      <c r="G62" s="43" t="s">
        <v>31</v>
      </c>
      <c r="H62" s="12">
        <v>200</v>
      </c>
      <c r="I62" s="12">
        <v>200</v>
      </c>
      <c r="J62" s="12"/>
      <c r="K62" s="12" t="s">
        <v>79</v>
      </c>
    </row>
    <row r="63" spans="1:11" x14ac:dyDescent="0.2">
      <c r="A63" s="419" t="s">
        <v>2664</v>
      </c>
      <c r="B63" s="13" t="s">
        <v>549</v>
      </c>
      <c r="C63" s="13" t="s">
        <v>3151</v>
      </c>
      <c r="D63" s="13" t="s">
        <v>599</v>
      </c>
      <c r="E63" s="13" t="s">
        <v>3153</v>
      </c>
      <c r="F63" s="13">
        <v>3</v>
      </c>
      <c r="G63" s="43" t="s">
        <v>31</v>
      </c>
      <c r="H63" s="12">
        <v>200</v>
      </c>
      <c r="I63" s="12">
        <v>200</v>
      </c>
      <c r="J63" s="12"/>
      <c r="K63" s="12" t="s">
        <v>79</v>
      </c>
    </row>
    <row r="64" spans="1:11" x14ac:dyDescent="0.2">
      <c r="A64" s="420" t="s">
        <v>2709</v>
      </c>
      <c r="B64" s="13" t="s">
        <v>549</v>
      </c>
      <c r="C64" s="13" t="s">
        <v>3151</v>
      </c>
      <c r="D64" s="13" t="s">
        <v>599</v>
      </c>
      <c r="E64" s="13" t="s">
        <v>3153</v>
      </c>
      <c r="F64" s="13">
        <v>314110</v>
      </c>
      <c r="G64" s="43" t="s">
        <v>3154</v>
      </c>
      <c r="H64" s="12">
        <v>176.5</v>
      </c>
      <c r="I64" s="12">
        <v>176.5</v>
      </c>
      <c r="J64" s="12"/>
      <c r="K64" s="12" t="s">
        <v>79</v>
      </c>
    </row>
    <row r="65" spans="1:11" ht="25.5" x14ac:dyDescent="0.2">
      <c r="A65" s="420" t="s">
        <v>2744</v>
      </c>
      <c r="B65" s="13" t="s">
        <v>549</v>
      </c>
      <c r="C65" s="13" t="s">
        <v>3151</v>
      </c>
      <c r="D65" s="13" t="s">
        <v>599</v>
      </c>
      <c r="E65" s="13" t="s">
        <v>3153</v>
      </c>
      <c r="F65" s="13">
        <v>316110</v>
      </c>
      <c r="G65" s="43" t="s">
        <v>3154</v>
      </c>
      <c r="H65" s="12">
        <v>23.5</v>
      </c>
      <c r="I65" s="12">
        <v>23.5</v>
      </c>
      <c r="J65" s="12"/>
      <c r="K65" s="12" t="s">
        <v>79</v>
      </c>
    </row>
    <row r="66" spans="1:11" x14ac:dyDescent="0.2">
      <c r="A66" s="425" t="s">
        <v>601</v>
      </c>
      <c r="B66" s="13" t="s">
        <v>549</v>
      </c>
      <c r="C66" s="13" t="s">
        <v>3151</v>
      </c>
      <c r="D66" s="13" t="s">
        <v>602</v>
      </c>
      <c r="E66" s="13" t="s">
        <v>31</v>
      </c>
      <c r="F66" s="13"/>
      <c r="G66" s="43" t="s">
        <v>31</v>
      </c>
      <c r="H66" s="12">
        <v>100</v>
      </c>
      <c r="I66" s="12">
        <v>100</v>
      </c>
      <c r="J66" s="12"/>
      <c r="K66" s="12" t="s">
        <v>79</v>
      </c>
    </row>
    <row r="67" spans="1:11" ht="25.5" x14ac:dyDescent="0.2">
      <c r="A67" s="426" t="s">
        <v>3155</v>
      </c>
      <c r="B67" s="13" t="s">
        <v>549</v>
      </c>
      <c r="C67" s="13" t="s">
        <v>3151</v>
      </c>
      <c r="D67" s="13" t="s">
        <v>602</v>
      </c>
      <c r="E67" s="13" t="s">
        <v>3156</v>
      </c>
      <c r="F67" s="13"/>
      <c r="G67" s="43" t="s">
        <v>31</v>
      </c>
      <c r="H67" s="12">
        <v>100</v>
      </c>
      <c r="I67" s="12">
        <v>100</v>
      </c>
      <c r="J67" s="12"/>
      <c r="K67" s="12" t="s">
        <v>79</v>
      </c>
    </row>
    <row r="68" spans="1:11" x14ac:dyDescent="0.2">
      <c r="A68" s="419" t="s">
        <v>2188</v>
      </c>
      <c r="B68" s="13" t="s">
        <v>549</v>
      </c>
      <c r="C68" s="13" t="s">
        <v>3151</v>
      </c>
      <c r="D68" s="13" t="s">
        <v>602</v>
      </c>
      <c r="E68" s="13" t="s">
        <v>3156</v>
      </c>
      <c r="F68" s="13">
        <v>2</v>
      </c>
      <c r="G68" s="43" t="s">
        <v>31</v>
      </c>
      <c r="H68" s="12">
        <v>100</v>
      </c>
      <c r="I68" s="12">
        <v>100</v>
      </c>
      <c r="J68" s="12"/>
      <c r="K68" s="12" t="s">
        <v>79</v>
      </c>
    </row>
    <row r="69" spans="1:11" x14ac:dyDescent="0.2">
      <c r="A69" s="420" t="s">
        <v>2292</v>
      </c>
      <c r="B69" s="13" t="s">
        <v>549</v>
      </c>
      <c r="C69" s="13" t="s">
        <v>3151</v>
      </c>
      <c r="D69" s="13" t="s">
        <v>602</v>
      </c>
      <c r="E69" s="13" t="s">
        <v>3156</v>
      </c>
      <c r="F69" s="13">
        <v>222500</v>
      </c>
      <c r="G69" s="43" t="s">
        <v>3154</v>
      </c>
      <c r="H69" s="12">
        <v>100</v>
      </c>
      <c r="I69" s="12">
        <v>100</v>
      </c>
      <c r="J69" s="12"/>
      <c r="K69" s="12" t="s">
        <v>79</v>
      </c>
    </row>
    <row r="70" spans="1:11" x14ac:dyDescent="0.2">
      <c r="A70" s="424" t="s">
        <v>3157</v>
      </c>
      <c r="B70" s="13" t="s">
        <v>549</v>
      </c>
      <c r="C70" s="13" t="s">
        <v>3158</v>
      </c>
      <c r="D70" s="13" t="s">
        <v>31</v>
      </c>
      <c r="E70" s="13" t="s">
        <v>31</v>
      </c>
      <c r="F70" s="13"/>
      <c r="G70" s="43" t="s">
        <v>31</v>
      </c>
      <c r="H70" s="12">
        <v>500</v>
      </c>
      <c r="I70" s="12">
        <v>500</v>
      </c>
      <c r="J70" s="12"/>
      <c r="K70" s="12" t="s">
        <v>79</v>
      </c>
    </row>
    <row r="71" spans="1:11" x14ac:dyDescent="0.2">
      <c r="A71" s="425" t="s">
        <v>282</v>
      </c>
      <c r="B71" s="13" t="s">
        <v>549</v>
      </c>
      <c r="C71" s="13" t="s">
        <v>3158</v>
      </c>
      <c r="D71" s="13" t="s">
        <v>3152</v>
      </c>
      <c r="E71" s="13" t="s">
        <v>31</v>
      </c>
      <c r="F71" s="13"/>
      <c r="G71" s="43" t="s">
        <v>31</v>
      </c>
      <c r="H71" s="12">
        <v>500</v>
      </c>
      <c r="I71" s="12">
        <v>500</v>
      </c>
      <c r="J71" s="12"/>
      <c r="K71" s="12" t="s">
        <v>79</v>
      </c>
    </row>
    <row r="72" spans="1:11" x14ac:dyDescent="0.2">
      <c r="A72" s="425" t="s">
        <v>604</v>
      </c>
      <c r="B72" s="13" t="s">
        <v>549</v>
      </c>
      <c r="C72" s="13" t="s">
        <v>3158</v>
      </c>
      <c r="D72" s="13" t="s">
        <v>605</v>
      </c>
      <c r="E72" s="13" t="s">
        <v>31</v>
      </c>
      <c r="F72" s="13"/>
      <c r="G72" s="43" t="s">
        <v>31</v>
      </c>
      <c r="H72" s="12">
        <v>500</v>
      </c>
      <c r="I72" s="12">
        <v>500</v>
      </c>
      <c r="J72" s="12"/>
      <c r="K72" s="12" t="s">
        <v>79</v>
      </c>
    </row>
    <row r="73" spans="1:11" x14ac:dyDescent="0.2">
      <c r="A73" s="426" t="s">
        <v>604</v>
      </c>
      <c r="B73" s="13" t="s">
        <v>549</v>
      </c>
      <c r="C73" s="13" t="s">
        <v>3158</v>
      </c>
      <c r="D73" s="13" t="s">
        <v>605</v>
      </c>
      <c r="E73" s="13" t="s">
        <v>3159</v>
      </c>
      <c r="F73" s="13"/>
      <c r="G73" s="43" t="s">
        <v>31</v>
      </c>
      <c r="H73" s="12">
        <v>500</v>
      </c>
      <c r="I73" s="12">
        <v>500</v>
      </c>
      <c r="J73" s="12"/>
      <c r="K73" s="12" t="s">
        <v>79</v>
      </c>
    </row>
    <row r="74" spans="1:11" x14ac:dyDescent="0.2">
      <c r="A74" s="419" t="s">
        <v>2188</v>
      </c>
      <c r="B74" s="13" t="s">
        <v>549</v>
      </c>
      <c r="C74" s="13" t="s">
        <v>3158</v>
      </c>
      <c r="D74" s="13" t="s">
        <v>605</v>
      </c>
      <c r="E74" s="13" t="s">
        <v>3159</v>
      </c>
      <c r="F74" s="13">
        <v>2</v>
      </c>
      <c r="G74" s="43" t="s">
        <v>31</v>
      </c>
      <c r="H74" s="12">
        <v>173.3</v>
      </c>
      <c r="I74" s="12">
        <v>173.2</v>
      </c>
      <c r="J74" s="12">
        <v>-0.1</v>
      </c>
      <c r="K74" s="12" t="s">
        <v>352</v>
      </c>
    </row>
    <row r="75" spans="1:11" x14ac:dyDescent="0.2">
      <c r="A75" s="420" t="s">
        <v>2287</v>
      </c>
      <c r="B75" s="13" t="s">
        <v>549</v>
      </c>
      <c r="C75" s="13" t="s">
        <v>3158</v>
      </c>
      <c r="D75" s="13" t="s">
        <v>605</v>
      </c>
      <c r="E75" s="13" t="s">
        <v>3159</v>
      </c>
      <c r="F75" s="13">
        <v>222400</v>
      </c>
      <c r="G75" s="43" t="s">
        <v>3154</v>
      </c>
      <c r="H75" s="12">
        <v>15</v>
      </c>
      <c r="I75" s="12">
        <v>15</v>
      </c>
      <c r="J75" s="12"/>
      <c r="K75" s="12" t="s">
        <v>79</v>
      </c>
    </row>
    <row r="76" spans="1:11" x14ac:dyDescent="0.2">
      <c r="A76" s="420" t="s">
        <v>2292</v>
      </c>
      <c r="B76" s="13" t="s">
        <v>549</v>
      </c>
      <c r="C76" s="13" t="s">
        <v>3158</v>
      </c>
      <c r="D76" s="13" t="s">
        <v>605</v>
      </c>
      <c r="E76" s="13" t="s">
        <v>3159</v>
      </c>
      <c r="F76" s="13">
        <v>222500</v>
      </c>
      <c r="G76" s="43" t="s">
        <v>3154</v>
      </c>
      <c r="H76" s="12">
        <v>158.30000000000001</v>
      </c>
      <c r="I76" s="12">
        <v>158.19999999999999</v>
      </c>
      <c r="J76" s="12">
        <v>-0.1</v>
      </c>
      <c r="K76" s="12" t="s">
        <v>352</v>
      </c>
    </row>
    <row r="77" spans="1:11" x14ac:dyDescent="0.2">
      <c r="A77" s="419" t="s">
        <v>2664</v>
      </c>
      <c r="B77" s="13" t="s">
        <v>549</v>
      </c>
      <c r="C77" s="13" t="s">
        <v>3158</v>
      </c>
      <c r="D77" s="13" t="s">
        <v>605</v>
      </c>
      <c r="E77" s="13" t="s">
        <v>3159</v>
      </c>
      <c r="F77" s="13">
        <v>3</v>
      </c>
      <c r="G77" s="43" t="s">
        <v>31</v>
      </c>
      <c r="H77" s="12">
        <v>326.8</v>
      </c>
      <c r="I77" s="12">
        <v>326.7</v>
      </c>
      <c r="J77" s="12">
        <v>-0.1</v>
      </c>
      <c r="K77" s="12" t="s">
        <v>79</v>
      </c>
    </row>
    <row r="78" spans="1:11" x14ac:dyDescent="0.2">
      <c r="A78" s="420" t="s">
        <v>2677</v>
      </c>
      <c r="B78" s="13" t="s">
        <v>549</v>
      </c>
      <c r="C78" s="13" t="s">
        <v>3158</v>
      </c>
      <c r="D78" s="13" t="s">
        <v>605</v>
      </c>
      <c r="E78" s="13" t="s">
        <v>3159</v>
      </c>
      <c r="F78" s="13">
        <v>311120</v>
      </c>
      <c r="G78" s="43" t="s">
        <v>3154</v>
      </c>
      <c r="H78" s="12">
        <v>69</v>
      </c>
      <c r="I78" s="12">
        <v>69</v>
      </c>
      <c r="J78" s="12"/>
      <c r="K78" s="12" t="s">
        <v>79</v>
      </c>
    </row>
    <row r="79" spans="1:11" x14ac:dyDescent="0.2">
      <c r="A79" s="420" t="s">
        <v>2709</v>
      </c>
      <c r="B79" s="13" t="s">
        <v>549</v>
      </c>
      <c r="C79" s="13" t="s">
        <v>3158</v>
      </c>
      <c r="D79" s="13" t="s">
        <v>605</v>
      </c>
      <c r="E79" s="13" t="s">
        <v>3159</v>
      </c>
      <c r="F79" s="13">
        <v>314110</v>
      </c>
      <c r="G79" s="43" t="s">
        <v>3154</v>
      </c>
      <c r="H79" s="12">
        <v>139.6</v>
      </c>
      <c r="I79" s="12">
        <v>139.6</v>
      </c>
      <c r="J79" s="12"/>
      <c r="K79" s="12" t="s">
        <v>79</v>
      </c>
    </row>
    <row r="80" spans="1:11" ht="25.5" x14ac:dyDescent="0.2">
      <c r="A80" s="420" t="s">
        <v>2744</v>
      </c>
      <c r="B80" s="13" t="s">
        <v>549</v>
      </c>
      <c r="C80" s="13" t="s">
        <v>3158</v>
      </c>
      <c r="D80" s="13" t="s">
        <v>605</v>
      </c>
      <c r="E80" s="13" t="s">
        <v>3159</v>
      </c>
      <c r="F80" s="13">
        <v>316110</v>
      </c>
      <c r="G80" s="43" t="s">
        <v>3154</v>
      </c>
      <c r="H80" s="12">
        <v>66.7</v>
      </c>
      <c r="I80" s="12">
        <v>66.599999999999994</v>
      </c>
      <c r="J80" s="12">
        <v>-0.1</v>
      </c>
      <c r="K80" s="12" t="s">
        <v>352</v>
      </c>
    </row>
    <row r="81" spans="1:11" ht="25.5" x14ac:dyDescent="0.2">
      <c r="A81" s="420" t="s">
        <v>2800</v>
      </c>
      <c r="B81" s="13" t="s">
        <v>549</v>
      </c>
      <c r="C81" s="13" t="s">
        <v>3158</v>
      </c>
      <c r="D81" s="13" t="s">
        <v>605</v>
      </c>
      <c r="E81" s="13" t="s">
        <v>3159</v>
      </c>
      <c r="F81" s="13">
        <v>331110</v>
      </c>
      <c r="G81" s="43" t="s">
        <v>3154</v>
      </c>
      <c r="H81" s="12">
        <v>17.600000000000001</v>
      </c>
      <c r="I81" s="12">
        <v>17.600000000000001</v>
      </c>
      <c r="J81" s="12"/>
      <c r="K81" s="12" t="s">
        <v>79</v>
      </c>
    </row>
    <row r="82" spans="1:11" ht="25.5" x14ac:dyDescent="0.2">
      <c r="A82" s="420" t="s">
        <v>2834</v>
      </c>
      <c r="B82" s="13" t="s">
        <v>549</v>
      </c>
      <c r="C82" s="13" t="s">
        <v>3158</v>
      </c>
      <c r="D82" s="13" t="s">
        <v>605</v>
      </c>
      <c r="E82" s="13" t="s">
        <v>3159</v>
      </c>
      <c r="F82" s="13">
        <v>335110</v>
      </c>
      <c r="G82" s="43" t="s">
        <v>3154</v>
      </c>
      <c r="H82" s="12">
        <v>4.9000000000000004</v>
      </c>
      <c r="I82" s="12">
        <v>4.9000000000000004</v>
      </c>
      <c r="J82" s="12"/>
      <c r="K82" s="12" t="s">
        <v>79</v>
      </c>
    </row>
    <row r="83" spans="1:11" x14ac:dyDescent="0.2">
      <c r="A83" s="420" t="s">
        <v>2855</v>
      </c>
      <c r="B83" s="13" t="s">
        <v>549</v>
      </c>
      <c r="C83" s="13" t="s">
        <v>3158</v>
      </c>
      <c r="D83" s="13" t="s">
        <v>605</v>
      </c>
      <c r="E83" s="13" t="s">
        <v>3159</v>
      </c>
      <c r="F83" s="13">
        <v>337110</v>
      </c>
      <c r="G83" s="43" t="s">
        <v>3154</v>
      </c>
      <c r="H83" s="12">
        <v>13.4</v>
      </c>
      <c r="I83" s="12">
        <v>13.4</v>
      </c>
      <c r="J83" s="12"/>
      <c r="K83" s="12" t="s">
        <v>79</v>
      </c>
    </row>
    <row r="84" spans="1:11" ht="25.5" x14ac:dyDescent="0.2">
      <c r="A84" s="420" t="s">
        <v>2866</v>
      </c>
      <c r="B84" s="13" t="s">
        <v>549</v>
      </c>
      <c r="C84" s="13" t="s">
        <v>3158</v>
      </c>
      <c r="D84" s="13" t="s">
        <v>605</v>
      </c>
      <c r="E84" s="13" t="s">
        <v>3159</v>
      </c>
      <c r="F84" s="13">
        <v>338110</v>
      </c>
      <c r="G84" s="43" t="s">
        <v>3154</v>
      </c>
      <c r="H84" s="12">
        <v>4.3</v>
      </c>
      <c r="I84" s="12">
        <v>4.3</v>
      </c>
      <c r="J84" s="12"/>
      <c r="K84" s="12" t="s">
        <v>79</v>
      </c>
    </row>
    <row r="85" spans="1:11" x14ac:dyDescent="0.2">
      <c r="A85" s="420" t="s">
        <v>2879</v>
      </c>
      <c r="B85" s="13" t="s">
        <v>549</v>
      </c>
      <c r="C85" s="13" t="s">
        <v>3158</v>
      </c>
      <c r="D85" s="13" t="s">
        <v>605</v>
      </c>
      <c r="E85" s="13" t="s">
        <v>3159</v>
      </c>
      <c r="F85" s="13">
        <v>339110</v>
      </c>
      <c r="G85" s="43" t="s">
        <v>3154</v>
      </c>
      <c r="H85" s="12">
        <v>11.3</v>
      </c>
      <c r="I85" s="12">
        <v>11.3</v>
      </c>
      <c r="J85" s="12"/>
      <c r="K85" s="12" t="s">
        <v>79</v>
      </c>
    </row>
    <row r="86" spans="1:11" x14ac:dyDescent="0.2">
      <c r="A86" s="14" t="s">
        <v>835</v>
      </c>
      <c r="B86" s="16" t="s">
        <v>836</v>
      </c>
      <c r="C86" s="16" t="s">
        <v>31</v>
      </c>
      <c r="D86" s="16" t="s">
        <v>31</v>
      </c>
      <c r="E86" s="16" t="s">
        <v>31</v>
      </c>
      <c r="F86" s="16"/>
      <c r="G86" s="36" t="s">
        <v>31</v>
      </c>
      <c r="H86" s="15">
        <v>13026.2</v>
      </c>
      <c r="I86" s="15">
        <v>12334.9</v>
      </c>
      <c r="J86" s="15">
        <v>-691.3</v>
      </c>
      <c r="K86" s="12" t="s">
        <v>461</v>
      </c>
    </row>
    <row r="87" spans="1:11" x14ac:dyDescent="0.2">
      <c r="A87" s="422" t="s">
        <v>239</v>
      </c>
      <c r="B87" s="13" t="s">
        <v>836</v>
      </c>
      <c r="C87" s="13" t="s">
        <v>240</v>
      </c>
      <c r="D87" s="13" t="s">
        <v>31</v>
      </c>
      <c r="E87" s="13" t="s">
        <v>31</v>
      </c>
      <c r="F87" s="13"/>
      <c r="G87" s="43" t="s">
        <v>31</v>
      </c>
      <c r="H87" s="12">
        <v>13026.2</v>
      </c>
      <c r="I87" s="12">
        <v>12334.9</v>
      </c>
      <c r="J87" s="12">
        <v>-691.3</v>
      </c>
      <c r="K87" s="12" t="s">
        <v>461</v>
      </c>
    </row>
    <row r="88" spans="1:11" ht="25.5" x14ac:dyDescent="0.2">
      <c r="A88" s="423" t="s">
        <v>964</v>
      </c>
      <c r="B88" s="13" t="s">
        <v>836</v>
      </c>
      <c r="C88" s="13" t="s">
        <v>965</v>
      </c>
      <c r="D88" s="13" t="s">
        <v>31</v>
      </c>
      <c r="E88" s="13" t="s">
        <v>31</v>
      </c>
      <c r="F88" s="13"/>
      <c r="G88" s="43" t="s">
        <v>31</v>
      </c>
      <c r="H88" s="12">
        <v>13026.2</v>
      </c>
      <c r="I88" s="12">
        <v>12334.9</v>
      </c>
      <c r="J88" s="12">
        <v>-691.3</v>
      </c>
      <c r="K88" s="12" t="s">
        <v>461</v>
      </c>
    </row>
    <row r="89" spans="1:11" x14ac:dyDescent="0.2">
      <c r="A89" s="424" t="s">
        <v>3091</v>
      </c>
      <c r="B89" s="13" t="s">
        <v>836</v>
      </c>
      <c r="C89" s="13" t="s">
        <v>3092</v>
      </c>
      <c r="D89" s="13" t="s">
        <v>31</v>
      </c>
      <c r="E89" s="13" t="s">
        <v>31</v>
      </c>
      <c r="F89" s="13"/>
      <c r="G89" s="43" t="s">
        <v>31</v>
      </c>
      <c r="H89" s="12">
        <v>13026.2</v>
      </c>
      <c r="I89" s="12">
        <v>12334.9</v>
      </c>
      <c r="J89" s="12">
        <v>-691.3</v>
      </c>
      <c r="K89" s="12" t="s">
        <v>461</v>
      </c>
    </row>
    <row r="90" spans="1:11" x14ac:dyDescent="0.2">
      <c r="A90" s="425" t="s">
        <v>3093</v>
      </c>
      <c r="B90" s="13" t="s">
        <v>836</v>
      </c>
      <c r="C90" s="13" t="s">
        <v>3092</v>
      </c>
      <c r="D90" s="13" t="s">
        <v>578</v>
      </c>
      <c r="E90" s="13" t="s">
        <v>31</v>
      </c>
      <c r="F90" s="13"/>
      <c r="G90" s="43" t="s">
        <v>31</v>
      </c>
      <c r="H90" s="12">
        <v>13026.2</v>
      </c>
      <c r="I90" s="12">
        <v>12334.9</v>
      </c>
      <c r="J90" s="12">
        <v>-691.3</v>
      </c>
      <c r="K90" s="12" t="s">
        <v>461</v>
      </c>
    </row>
    <row r="91" spans="1:11" x14ac:dyDescent="0.2">
      <c r="A91" s="425" t="s">
        <v>844</v>
      </c>
      <c r="B91" s="13" t="s">
        <v>836</v>
      </c>
      <c r="C91" s="13" t="s">
        <v>3092</v>
      </c>
      <c r="D91" s="13" t="s">
        <v>845</v>
      </c>
      <c r="E91" s="13" t="s">
        <v>31</v>
      </c>
      <c r="F91" s="13"/>
      <c r="G91" s="43" t="s">
        <v>31</v>
      </c>
      <c r="H91" s="12">
        <v>13026.2</v>
      </c>
      <c r="I91" s="12">
        <v>12334.9</v>
      </c>
      <c r="J91" s="12">
        <v>-691.3</v>
      </c>
      <c r="K91" s="12" t="s">
        <v>461</v>
      </c>
    </row>
    <row r="92" spans="1:11" x14ac:dyDescent="0.2">
      <c r="A92" s="426" t="s">
        <v>3097</v>
      </c>
      <c r="B92" s="13" t="s">
        <v>836</v>
      </c>
      <c r="C92" s="13" t="s">
        <v>3092</v>
      </c>
      <c r="D92" s="13" t="s">
        <v>845</v>
      </c>
      <c r="E92" s="13" t="s">
        <v>3098</v>
      </c>
      <c r="F92" s="13"/>
      <c r="G92" s="43" t="s">
        <v>31</v>
      </c>
      <c r="H92" s="12">
        <v>13026.2</v>
      </c>
      <c r="I92" s="12">
        <v>12334.9</v>
      </c>
      <c r="J92" s="12">
        <v>-691.3</v>
      </c>
      <c r="K92" s="12" t="s">
        <v>461</v>
      </c>
    </row>
    <row r="93" spans="1:11" x14ac:dyDescent="0.2">
      <c r="A93" s="419" t="s">
        <v>2188</v>
      </c>
      <c r="B93" s="13" t="s">
        <v>836</v>
      </c>
      <c r="C93" s="13" t="s">
        <v>3092</v>
      </c>
      <c r="D93" s="13" t="s">
        <v>845</v>
      </c>
      <c r="E93" s="13" t="s">
        <v>3098</v>
      </c>
      <c r="F93" s="13">
        <v>2</v>
      </c>
      <c r="G93" s="43" t="s">
        <v>31</v>
      </c>
      <c r="H93" s="12">
        <v>13026.2</v>
      </c>
      <c r="I93" s="12">
        <v>12334.9</v>
      </c>
      <c r="J93" s="12">
        <v>-691.3</v>
      </c>
      <c r="K93" s="12" t="s">
        <v>461</v>
      </c>
    </row>
    <row r="94" spans="1:11" ht="38.25" x14ac:dyDescent="0.2">
      <c r="A94" s="420" t="s">
        <v>2596</v>
      </c>
      <c r="B94" s="13" t="s">
        <v>836</v>
      </c>
      <c r="C94" s="13" t="s">
        <v>3092</v>
      </c>
      <c r="D94" s="13" t="s">
        <v>845</v>
      </c>
      <c r="E94" s="13" t="s">
        <v>3098</v>
      </c>
      <c r="F94" s="13">
        <v>291120</v>
      </c>
      <c r="G94" s="43" t="s">
        <v>3160</v>
      </c>
      <c r="H94" s="12">
        <v>1578.9</v>
      </c>
      <c r="I94" s="12">
        <v>1468.3</v>
      </c>
      <c r="J94" s="12">
        <v>-110.6</v>
      </c>
      <c r="K94" s="12" t="s">
        <v>884</v>
      </c>
    </row>
    <row r="95" spans="1:11" ht="38.25" x14ac:dyDescent="0.2">
      <c r="A95" s="420" t="s">
        <v>2622</v>
      </c>
      <c r="B95" s="13" t="s">
        <v>836</v>
      </c>
      <c r="C95" s="13" t="s">
        <v>3092</v>
      </c>
      <c r="D95" s="13" t="s">
        <v>845</v>
      </c>
      <c r="E95" s="13" t="s">
        <v>3098</v>
      </c>
      <c r="F95" s="13">
        <v>291220</v>
      </c>
      <c r="G95" s="43" t="s">
        <v>3160</v>
      </c>
      <c r="H95" s="12">
        <v>11447.3</v>
      </c>
      <c r="I95" s="12">
        <v>10866.5</v>
      </c>
      <c r="J95" s="12">
        <v>-580.79999999999995</v>
      </c>
      <c r="K95" s="12" t="s">
        <v>300</v>
      </c>
    </row>
    <row r="99" spans="1:7" x14ac:dyDescent="0.2">
      <c r="A99" s="2" t="s">
        <v>96</v>
      </c>
      <c r="F99" s="23" t="s">
        <v>92</v>
      </c>
    </row>
    <row r="102" spans="1:7" x14ac:dyDescent="0.2">
      <c r="A102" s="2" t="s">
        <v>86</v>
      </c>
      <c r="C102" s="427"/>
      <c r="D102" s="427"/>
      <c r="F102" s="427" t="s">
        <v>87</v>
      </c>
      <c r="G102" s="427"/>
    </row>
    <row r="105" spans="1:7" x14ac:dyDescent="0.2">
      <c r="A105" s="2" t="s">
        <v>86</v>
      </c>
      <c r="C105" s="427"/>
      <c r="D105" s="427"/>
      <c r="F105" s="428" t="s">
        <v>88</v>
      </c>
      <c r="G105" s="428"/>
    </row>
    <row r="108" spans="1:7" x14ac:dyDescent="0.2">
      <c r="A108" s="2" t="s">
        <v>93</v>
      </c>
      <c r="C108" s="427"/>
      <c r="D108" s="427"/>
      <c r="F108" s="428" t="s">
        <v>1220</v>
      </c>
      <c r="G108" s="428"/>
    </row>
    <row r="111" spans="1:7" x14ac:dyDescent="0.2">
      <c r="A111" s="2" t="s">
        <v>94</v>
      </c>
      <c r="C111" s="427"/>
      <c r="D111" s="427"/>
      <c r="F111" s="428" t="s">
        <v>90</v>
      </c>
      <c r="G111" s="428"/>
    </row>
    <row r="114" spans="1:7" x14ac:dyDescent="0.2">
      <c r="A114" s="2" t="s">
        <v>95</v>
      </c>
      <c r="C114" s="427"/>
      <c r="D114" s="427"/>
      <c r="F114" s="428" t="s">
        <v>91</v>
      </c>
      <c r="G114" s="428"/>
    </row>
  </sheetData>
  <mergeCells count="20">
    <mergeCell ref="C111:D111"/>
    <mergeCell ref="F111:G111"/>
    <mergeCell ref="C114:D114"/>
    <mergeCell ref="F114:G114"/>
    <mergeCell ref="C102:D102"/>
    <mergeCell ref="F102:G102"/>
    <mergeCell ref="C105:D105"/>
    <mergeCell ref="F105:G105"/>
    <mergeCell ref="C108:D108"/>
    <mergeCell ref="F108:G108"/>
    <mergeCell ref="J1:K1"/>
    <mergeCell ref="I2:K2"/>
    <mergeCell ref="A3:K3"/>
    <mergeCell ref="A4:D4"/>
    <mergeCell ref="A5:A6"/>
    <mergeCell ref="B5:F5"/>
    <mergeCell ref="G5:G6"/>
    <mergeCell ref="H5:H6"/>
    <mergeCell ref="I5:I6"/>
    <mergeCell ref="J5:K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7"/>
  <sheetViews>
    <sheetView workbookViewId="0">
      <selection activeCell="A5" sqref="A5:I5"/>
    </sheetView>
  </sheetViews>
  <sheetFormatPr defaultColWidth="8.85546875" defaultRowHeight="12.75" outlineLevelCol="1" x14ac:dyDescent="0.2"/>
  <cols>
    <col min="1" max="1" width="71.140625" style="434" customWidth="1"/>
    <col min="2" max="2" width="5.140625" style="434" customWidth="1"/>
    <col min="3" max="3" width="15.28515625" style="434" customWidth="1"/>
    <col min="4" max="6" width="13" style="434" hidden="1" customWidth="1"/>
    <col min="7" max="7" width="18.5703125" style="458" hidden="1" customWidth="1" outlineLevel="1"/>
    <col min="8" max="8" width="15.85546875" style="434" customWidth="1" collapsed="1"/>
    <col min="9" max="9" width="14.85546875" style="434" customWidth="1"/>
    <col min="10" max="10" width="9.140625" style="433" customWidth="1"/>
    <col min="11" max="11" width="10" style="433" bestFit="1" customWidth="1"/>
    <col min="12" max="12" width="9.140625" style="433" customWidth="1"/>
    <col min="13" max="17" width="8.85546875" customWidth="1"/>
    <col min="18" max="256" width="8.85546875" style="434"/>
    <col min="257" max="257" width="71.140625" style="434" customWidth="1"/>
    <col min="258" max="258" width="5.140625" style="434" customWidth="1"/>
    <col min="259" max="259" width="15.28515625" style="434" customWidth="1"/>
    <col min="260" max="263" width="0" style="434" hidden="1" customWidth="1"/>
    <col min="264" max="264" width="15.85546875" style="434" customWidth="1"/>
    <col min="265" max="265" width="14.85546875" style="434" customWidth="1"/>
    <col min="266" max="266" width="9.140625" style="434" customWidth="1"/>
    <col min="267" max="267" width="10" style="434" bestFit="1" customWidth="1"/>
    <col min="268" max="268" width="9.140625" style="434" customWidth="1"/>
    <col min="269" max="273" width="8.85546875" style="434" customWidth="1"/>
    <col min="274" max="512" width="8.85546875" style="434"/>
    <col min="513" max="513" width="71.140625" style="434" customWidth="1"/>
    <col min="514" max="514" width="5.140625" style="434" customWidth="1"/>
    <col min="515" max="515" width="15.28515625" style="434" customWidth="1"/>
    <col min="516" max="519" width="0" style="434" hidden="1" customWidth="1"/>
    <col min="520" max="520" width="15.85546875" style="434" customWidth="1"/>
    <col min="521" max="521" width="14.85546875" style="434" customWidth="1"/>
    <col min="522" max="522" width="9.140625" style="434" customWidth="1"/>
    <col min="523" max="523" width="10" style="434" bestFit="1" customWidth="1"/>
    <col min="524" max="524" width="9.140625" style="434" customWidth="1"/>
    <col min="525" max="529" width="8.85546875" style="434" customWidth="1"/>
    <col min="530" max="768" width="8.85546875" style="434"/>
    <col min="769" max="769" width="71.140625" style="434" customWidth="1"/>
    <col min="770" max="770" width="5.140625" style="434" customWidth="1"/>
    <col min="771" max="771" width="15.28515625" style="434" customWidth="1"/>
    <col min="772" max="775" width="0" style="434" hidden="1" customWidth="1"/>
    <col min="776" max="776" width="15.85546875" style="434" customWidth="1"/>
    <col min="777" max="777" width="14.85546875" style="434" customWidth="1"/>
    <col min="778" max="778" width="9.140625" style="434" customWidth="1"/>
    <col min="779" max="779" width="10" style="434" bestFit="1" customWidth="1"/>
    <col min="780" max="780" width="9.140625" style="434" customWidth="1"/>
    <col min="781" max="785" width="8.85546875" style="434" customWidth="1"/>
    <col min="786" max="1024" width="8.85546875" style="434"/>
    <col min="1025" max="1025" width="71.140625" style="434" customWidth="1"/>
    <col min="1026" max="1026" width="5.140625" style="434" customWidth="1"/>
    <col min="1027" max="1027" width="15.28515625" style="434" customWidth="1"/>
    <col min="1028" max="1031" width="0" style="434" hidden="1" customWidth="1"/>
    <col min="1032" max="1032" width="15.85546875" style="434" customWidth="1"/>
    <col min="1033" max="1033" width="14.85546875" style="434" customWidth="1"/>
    <col min="1034" max="1034" width="9.140625" style="434" customWidth="1"/>
    <col min="1035" max="1035" width="10" style="434" bestFit="1" customWidth="1"/>
    <col min="1036" max="1036" width="9.140625" style="434" customWidth="1"/>
    <col min="1037" max="1041" width="8.85546875" style="434" customWidth="1"/>
    <col min="1042" max="1280" width="8.85546875" style="434"/>
    <col min="1281" max="1281" width="71.140625" style="434" customWidth="1"/>
    <col min="1282" max="1282" width="5.140625" style="434" customWidth="1"/>
    <col min="1283" max="1283" width="15.28515625" style="434" customWidth="1"/>
    <col min="1284" max="1287" width="0" style="434" hidden="1" customWidth="1"/>
    <col min="1288" max="1288" width="15.85546875" style="434" customWidth="1"/>
    <col min="1289" max="1289" width="14.85546875" style="434" customWidth="1"/>
    <col min="1290" max="1290" width="9.140625" style="434" customWidth="1"/>
    <col min="1291" max="1291" width="10" style="434" bestFit="1" customWidth="1"/>
    <col min="1292" max="1292" width="9.140625" style="434" customWidth="1"/>
    <col min="1293" max="1297" width="8.85546875" style="434" customWidth="1"/>
    <col min="1298" max="1536" width="8.85546875" style="434"/>
    <col min="1537" max="1537" width="71.140625" style="434" customWidth="1"/>
    <col min="1538" max="1538" width="5.140625" style="434" customWidth="1"/>
    <col min="1539" max="1539" width="15.28515625" style="434" customWidth="1"/>
    <col min="1540" max="1543" width="0" style="434" hidden="1" customWidth="1"/>
    <col min="1544" max="1544" width="15.85546875" style="434" customWidth="1"/>
    <col min="1545" max="1545" width="14.85546875" style="434" customWidth="1"/>
    <col min="1546" max="1546" width="9.140625" style="434" customWidth="1"/>
    <col min="1547" max="1547" width="10" style="434" bestFit="1" customWidth="1"/>
    <col min="1548" max="1548" width="9.140625" style="434" customWidth="1"/>
    <col min="1549" max="1553" width="8.85546875" style="434" customWidth="1"/>
    <col min="1554" max="1792" width="8.85546875" style="434"/>
    <col min="1793" max="1793" width="71.140625" style="434" customWidth="1"/>
    <col min="1794" max="1794" width="5.140625" style="434" customWidth="1"/>
    <col min="1795" max="1795" width="15.28515625" style="434" customWidth="1"/>
    <col min="1796" max="1799" width="0" style="434" hidden="1" customWidth="1"/>
    <col min="1800" max="1800" width="15.85546875" style="434" customWidth="1"/>
    <col min="1801" max="1801" width="14.85546875" style="434" customWidth="1"/>
    <col min="1802" max="1802" width="9.140625" style="434" customWidth="1"/>
    <col min="1803" max="1803" width="10" style="434" bestFit="1" customWidth="1"/>
    <col min="1804" max="1804" width="9.140625" style="434" customWidth="1"/>
    <col min="1805" max="1809" width="8.85546875" style="434" customWidth="1"/>
    <col min="1810" max="2048" width="8.85546875" style="434"/>
    <col min="2049" max="2049" width="71.140625" style="434" customWidth="1"/>
    <col min="2050" max="2050" width="5.140625" style="434" customWidth="1"/>
    <col min="2051" max="2051" width="15.28515625" style="434" customWidth="1"/>
    <col min="2052" max="2055" width="0" style="434" hidden="1" customWidth="1"/>
    <col min="2056" max="2056" width="15.85546875" style="434" customWidth="1"/>
    <col min="2057" max="2057" width="14.85546875" style="434" customWidth="1"/>
    <col min="2058" max="2058" width="9.140625" style="434" customWidth="1"/>
    <col min="2059" max="2059" width="10" style="434" bestFit="1" customWidth="1"/>
    <col min="2060" max="2060" width="9.140625" style="434" customWidth="1"/>
    <col min="2061" max="2065" width="8.85546875" style="434" customWidth="1"/>
    <col min="2066" max="2304" width="8.85546875" style="434"/>
    <col min="2305" max="2305" width="71.140625" style="434" customWidth="1"/>
    <col min="2306" max="2306" width="5.140625" style="434" customWidth="1"/>
    <col min="2307" max="2307" width="15.28515625" style="434" customWidth="1"/>
    <col min="2308" max="2311" width="0" style="434" hidden="1" customWidth="1"/>
    <col min="2312" max="2312" width="15.85546875" style="434" customWidth="1"/>
    <col min="2313" max="2313" width="14.85546875" style="434" customWidth="1"/>
    <col min="2314" max="2314" width="9.140625" style="434" customWidth="1"/>
    <col min="2315" max="2315" width="10" style="434" bestFit="1" customWidth="1"/>
    <col min="2316" max="2316" width="9.140625" style="434" customWidth="1"/>
    <col min="2317" max="2321" width="8.85546875" style="434" customWidth="1"/>
    <col min="2322" max="2560" width="8.85546875" style="434"/>
    <col min="2561" max="2561" width="71.140625" style="434" customWidth="1"/>
    <col min="2562" max="2562" width="5.140625" style="434" customWidth="1"/>
    <col min="2563" max="2563" width="15.28515625" style="434" customWidth="1"/>
    <col min="2564" max="2567" width="0" style="434" hidden="1" customWidth="1"/>
    <col min="2568" max="2568" width="15.85546875" style="434" customWidth="1"/>
    <col min="2569" max="2569" width="14.85546875" style="434" customWidth="1"/>
    <col min="2570" max="2570" width="9.140625" style="434" customWidth="1"/>
    <col min="2571" max="2571" width="10" style="434" bestFit="1" customWidth="1"/>
    <col min="2572" max="2572" width="9.140625" style="434" customWidth="1"/>
    <col min="2573" max="2577" width="8.85546875" style="434" customWidth="1"/>
    <col min="2578" max="2816" width="8.85546875" style="434"/>
    <col min="2817" max="2817" width="71.140625" style="434" customWidth="1"/>
    <col min="2818" max="2818" width="5.140625" style="434" customWidth="1"/>
    <col min="2819" max="2819" width="15.28515625" style="434" customWidth="1"/>
    <col min="2820" max="2823" width="0" style="434" hidden="1" customWidth="1"/>
    <col min="2824" max="2824" width="15.85546875" style="434" customWidth="1"/>
    <col min="2825" max="2825" width="14.85546875" style="434" customWidth="1"/>
    <col min="2826" max="2826" width="9.140625" style="434" customWidth="1"/>
    <col min="2827" max="2827" width="10" style="434" bestFit="1" customWidth="1"/>
    <col min="2828" max="2828" width="9.140625" style="434" customWidth="1"/>
    <col min="2829" max="2833" width="8.85546875" style="434" customWidth="1"/>
    <col min="2834" max="3072" width="8.85546875" style="434"/>
    <col min="3073" max="3073" width="71.140625" style="434" customWidth="1"/>
    <col min="3074" max="3074" width="5.140625" style="434" customWidth="1"/>
    <col min="3075" max="3075" width="15.28515625" style="434" customWidth="1"/>
    <col min="3076" max="3079" width="0" style="434" hidden="1" customWidth="1"/>
    <col min="3080" max="3080" width="15.85546875" style="434" customWidth="1"/>
    <col min="3081" max="3081" width="14.85546875" style="434" customWidth="1"/>
    <col min="3082" max="3082" width="9.140625" style="434" customWidth="1"/>
    <col min="3083" max="3083" width="10" style="434" bestFit="1" customWidth="1"/>
    <col min="3084" max="3084" width="9.140625" style="434" customWidth="1"/>
    <col min="3085" max="3089" width="8.85546875" style="434" customWidth="1"/>
    <col min="3090" max="3328" width="8.85546875" style="434"/>
    <col min="3329" max="3329" width="71.140625" style="434" customWidth="1"/>
    <col min="3330" max="3330" width="5.140625" style="434" customWidth="1"/>
    <col min="3331" max="3331" width="15.28515625" style="434" customWidth="1"/>
    <col min="3332" max="3335" width="0" style="434" hidden="1" customWidth="1"/>
    <col min="3336" max="3336" width="15.85546875" style="434" customWidth="1"/>
    <col min="3337" max="3337" width="14.85546875" style="434" customWidth="1"/>
    <col min="3338" max="3338" width="9.140625" style="434" customWidth="1"/>
    <col min="3339" max="3339" width="10" style="434" bestFit="1" customWidth="1"/>
    <col min="3340" max="3340" width="9.140625" style="434" customWidth="1"/>
    <col min="3341" max="3345" width="8.85546875" style="434" customWidth="1"/>
    <col min="3346" max="3584" width="8.85546875" style="434"/>
    <col min="3585" max="3585" width="71.140625" style="434" customWidth="1"/>
    <col min="3586" max="3586" width="5.140625" style="434" customWidth="1"/>
    <col min="3587" max="3587" width="15.28515625" style="434" customWidth="1"/>
    <col min="3588" max="3591" width="0" style="434" hidden="1" customWidth="1"/>
    <col min="3592" max="3592" width="15.85546875" style="434" customWidth="1"/>
    <col min="3593" max="3593" width="14.85546875" style="434" customWidth="1"/>
    <col min="3594" max="3594" width="9.140625" style="434" customWidth="1"/>
    <col min="3595" max="3595" width="10" style="434" bestFit="1" customWidth="1"/>
    <col min="3596" max="3596" width="9.140625" style="434" customWidth="1"/>
    <col min="3597" max="3601" width="8.85546875" style="434" customWidth="1"/>
    <col min="3602" max="3840" width="8.85546875" style="434"/>
    <col min="3841" max="3841" width="71.140625" style="434" customWidth="1"/>
    <col min="3842" max="3842" width="5.140625" style="434" customWidth="1"/>
    <col min="3843" max="3843" width="15.28515625" style="434" customWidth="1"/>
    <col min="3844" max="3847" width="0" style="434" hidden="1" customWidth="1"/>
    <col min="3848" max="3848" width="15.85546875" style="434" customWidth="1"/>
    <col min="3849" max="3849" width="14.85546875" style="434" customWidth="1"/>
    <col min="3850" max="3850" width="9.140625" style="434" customWidth="1"/>
    <col min="3851" max="3851" width="10" style="434" bestFit="1" customWidth="1"/>
    <col min="3852" max="3852" width="9.140625" style="434" customWidth="1"/>
    <col min="3853" max="3857" width="8.85546875" style="434" customWidth="1"/>
    <col min="3858" max="4096" width="8.85546875" style="434"/>
    <col min="4097" max="4097" width="71.140625" style="434" customWidth="1"/>
    <col min="4098" max="4098" width="5.140625" style="434" customWidth="1"/>
    <col min="4099" max="4099" width="15.28515625" style="434" customWidth="1"/>
    <col min="4100" max="4103" width="0" style="434" hidden="1" customWidth="1"/>
    <col min="4104" max="4104" width="15.85546875" style="434" customWidth="1"/>
    <col min="4105" max="4105" width="14.85546875" style="434" customWidth="1"/>
    <col min="4106" max="4106" width="9.140625" style="434" customWidth="1"/>
    <col min="4107" max="4107" width="10" style="434" bestFit="1" customWidth="1"/>
    <col min="4108" max="4108" width="9.140625" style="434" customWidth="1"/>
    <col min="4109" max="4113" width="8.85546875" style="434" customWidth="1"/>
    <col min="4114" max="4352" width="8.85546875" style="434"/>
    <col min="4353" max="4353" width="71.140625" style="434" customWidth="1"/>
    <col min="4354" max="4354" width="5.140625" style="434" customWidth="1"/>
    <col min="4355" max="4355" width="15.28515625" style="434" customWidth="1"/>
    <col min="4356" max="4359" width="0" style="434" hidden="1" customWidth="1"/>
    <col min="4360" max="4360" width="15.85546875" style="434" customWidth="1"/>
    <col min="4361" max="4361" width="14.85546875" style="434" customWidth="1"/>
    <col min="4362" max="4362" width="9.140625" style="434" customWidth="1"/>
    <col min="4363" max="4363" width="10" style="434" bestFit="1" customWidth="1"/>
    <col min="4364" max="4364" width="9.140625" style="434" customWidth="1"/>
    <col min="4365" max="4369" width="8.85546875" style="434" customWidth="1"/>
    <col min="4370" max="4608" width="8.85546875" style="434"/>
    <col min="4609" max="4609" width="71.140625" style="434" customWidth="1"/>
    <col min="4610" max="4610" width="5.140625" style="434" customWidth="1"/>
    <col min="4611" max="4611" width="15.28515625" style="434" customWidth="1"/>
    <col min="4612" max="4615" width="0" style="434" hidden="1" customWidth="1"/>
    <col min="4616" max="4616" width="15.85546875" style="434" customWidth="1"/>
    <col min="4617" max="4617" width="14.85546875" style="434" customWidth="1"/>
    <col min="4618" max="4618" width="9.140625" style="434" customWidth="1"/>
    <col min="4619" max="4619" width="10" style="434" bestFit="1" customWidth="1"/>
    <col min="4620" max="4620" width="9.140625" style="434" customWidth="1"/>
    <col min="4621" max="4625" width="8.85546875" style="434" customWidth="1"/>
    <col min="4626" max="4864" width="8.85546875" style="434"/>
    <col min="4865" max="4865" width="71.140625" style="434" customWidth="1"/>
    <col min="4866" max="4866" width="5.140625" style="434" customWidth="1"/>
    <col min="4867" max="4867" width="15.28515625" style="434" customWidth="1"/>
    <col min="4868" max="4871" width="0" style="434" hidden="1" customWidth="1"/>
    <col min="4872" max="4872" width="15.85546875" style="434" customWidth="1"/>
    <col min="4873" max="4873" width="14.85546875" style="434" customWidth="1"/>
    <col min="4874" max="4874" width="9.140625" style="434" customWidth="1"/>
    <col min="4875" max="4875" width="10" style="434" bestFit="1" customWidth="1"/>
    <col min="4876" max="4876" width="9.140625" style="434" customWidth="1"/>
    <col min="4877" max="4881" width="8.85546875" style="434" customWidth="1"/>
    <col min="4882" max="5120" width="8.85546875" style="434"/>
    <col min="5121" max="5121" width="71.140625" style="434" customWidth="1"/>
    <col min="5122" max="5122" width="5.140625" style="434" customWidth="1"/>
    <col min="5123" max="5123" width="15.28515625" style="434" customWidth="1"/>
    <col min="5124" max="5127" width="0" style="434" hidden="1" customWidth="1"/>
    <col min="5128" max="5128" width="15.85546875" style="434" customWidth="1"/>
    <col min="5129" max="5129" width="14.85546875" style="434" customWidth="1"/>
    <col min="5130" max="5130" width="9.140625" style="434" customWidth="1"/>
    <col min="5131" max="5131" width="10" style="434" bestFit="1" customWidth="1"/>
    <col min="5132" max="5132" width="9.140625" style="434" customWidth="1"/>
    <col min="5133" max="5137" width="8.85546875" style="434" customWidth="1"/>
    <col min="5138" max="5376" width="8.85546875" style="434"/>
    <col min="5377" max="5377" width="71.140625" style="434" customWidth="1"/>
    <col min="5378" max="5378" width="5.140625" style="434" customWidth="1"/>
    <col min="5379" max="5379" width="15.28515625" style="434" customWidth="1"/>
    <col min="5380" max="5383" width="0" style="434" hidden="1" customWidth="1"/>
    <col min="5384" max="5384" width="15.85546875" style="434" customWidth="1"/>
    <col min="5385" max="5385" width="14.85546875" style="434" customWidth="1"/>
    <col min="5386" max="5386" width="9.140625" style="434" customWidth="1"/>
    <col min="5387" max="5387" width="10" style="434" bestFit="1" customWidth="1"/>
    <col min="5388" max="5388" width="9.140625" style="434" customWidth="1"/>
    <col min="5389" max="5393" width="8.85546875" style="434" customWidth="1"/>
    <col min="5394" max="5632" width="8.85546875" style="434"/>
    <col min="5633" max="5633" width="71.140625" style="434" customWidth="1"/>
    <col min="5634" max="5634" width="5.140625" style="434" customWidth="1"/>
    <col min="5635" max="5635" width="15.28515625" style="434" customWidth="1"/>
    <col min="5636" max="5639" width="0" style="434" hidden="1" customWidth="1"/>
    <col min="5640" max="5640" width="15.85546875" style="434" customWidth="1"/>
    <col min="5641" max="5641" width="14.85546875" style="434" customWidth="1"/>
    <col min="5642" max="5642" width="9.140625" style="434" customWidth="1"/>
    <col min="5643" max="5643" width="10" style="434" bestFit="1" customWidth="1"/>
    <col min="5644" max="5644" width="9.140625" style="434" customWidth="1"/>
    <col min="5645" max="5649" width="8.85546875" style="434" customWidth="1"/>
    <col min="5650" max="5888" width="8.85546875" style="434"/>
    <col min="5889" max="5889" width="71.140625" style="434" customWidth="1"/>
    <col min="5890" max="5890" width="5.140625" style="434" customWidth="1"/>
    <col min="5891" max="5891" width="15.28515625" style="434" customWidth="1"/>
    <col min="5892" max="5895" width="0" style="434" hidden="1" customWidth="1"/>
    <col min="5896" max="5896" width="15.85546875" style="434" customWidth="1"/>
    <col min="5897" max="5897" width="14.85546875" style="434" customWidth="1"/>
    <col min="5898" max="5898" width="9.140625" style="434" customWidth="1"/>
    <col min="5899" max="5899" width="10" style="434" bestFit="1" customWidth="1"/>
    <col min="5900" max="5900" width="9.140625" style="434" customWidth="1"/>
    <col min="5901" max="5905" width="8.85546875" style="434" customWidth="1"/>
    <col min="5906" max="6144" width="8.85546875" style="434"/>
    <col min="6145" max="6145" width="71.140625" style="434" customWidth="1"/>
    <col min="6146" max="6146" width="5.140625" style="434" customWidth="1"/>
    <col min="6147" max="6147" width="15.28515625" style="434" customWidth="1"/>
    <col min="6148" max="6151" width="0" style="434" hidden="1" customWidth="1"/>
    <col min="6152" max="6152" width="15.85546875" style="434" customWidth="1"/>
    <col min="6153" max="6153" width="14.85546875" style="434" customWidth="1"/>
    <col min="6154" max="6154" width="9.140625" style="434" customWidth="1"/>
    <col min="6155" max="6155" width="10" style="434" bestFit="1" customWidth="1"/>
    <col min="6156" max="6156" width="9.140625" style="434" customWidth="1"/>
    <col min="6157" max="6161" width="8.85546875" style="434" customWidth="1"/>
    <col min="6162" max="6400" width="8.85546875" style="434"/>
    <col min="6401" max="6401" width="71.140625" style="434" customWidth="1"/>
    <col min="6402" max="6402" width="5.140625" style="434" customWidth="1"/>
    <col min="6403" max="6403" width="15.28515625" style="434" customWidth="1"/>
    <col min="6404" max="6407" width="0" style="434" hidden="1" customWidth="1"/>
    <col min="6408" max="6408" width="15.85546875" style="434" customWidth="1"/>
    <col min="6409" max="6409" width="14.85546875" style="434" customWidth="1"/>
    <col min="6410" max="6410" width="9.140625" style="434" customWidth="1"/>
    <col min="6411" max="6411" width="10" style="434" bestFit="1" customWidth="1"/>
    <col min="6412" max="6412" width="9.140625" style="434" customWidth="1"/>
    <col min="6413" max="6417" width="8.85546875" style="434" customWidth="1"/>
    <col min="6418" max="6656" width="8.85546875" style="434"/>
    <col min="6657" max="6657" width="71.140625" style="434" customWidth="1"/>
    <col min="6658" max="6658" width="5.140625" style="434" customWidth="1"/>
    <col min="6659" max="6659" width="15.28515625" style="434" customWidth="1"/>
    <col min="6660" max="6663" width="0" style="434" hidden="1" customWidth="1"/>
    <col min="6664" max="6664" width="15.85546875" style="434" customWidth="1"/>
    <col min="6665" max="6665" width="14.85546875" style="434" customWidth="1"/>
    <col min="6666" max="6666" width="9.140625" style="434" customWidth="1"/>
    <col min="6667" max="6667" width="10" style="434" bestFit="1" customWidth="1"/>
    <col min="6668" max="6668" width="9.140625" style="434" customWidth="1"/>
    <col min="6669" max="6673" width="8.85546875" style="434" customWidth="1"/>
    <col min="6674" max="6912" width="8.85546875" style="434"/>
    <col min="6913" max="6913" width="71.140625" style="434" customWidth="1"/>
    <col min="6914" max="6914" width="5.140625" style="434" customWidth="1"/>
    <col min="6915" max="6915" width="15.28515625" style="434" customWidth="1"/>
    <col min="6916" max="6919" width="0" style="434" hidden="1" customWidth="1"/>
    <col min="6920" max="6920" width="15.85546875" style="434" customWidth="1"/>
    <col min="6921" max="6921" width="14.85546875" style="434" customWidth="1"/>
    <col min="6922" max="6922" width="9.140625" style="434" customWidth="1"/>
    <col min="6923" max="6923" width="10" style="434" bestFit="1" customWidth="1"/>
    <col min="6924" max="6924" width="9.140625" style="434" customWidth="1"/>
    <col min="6925" max="6929" width="8.85546875" style="434" customWidth="1"/>
    <col min="6930" max="7168" width="8.85546875" style="434"/>
    <col min="7169" max="7169" width="71.140625" style="434" customWidth="1"/>
    <col min="7170" max="7170" width="5.140625" style="434" customWidth="1"/>
    <col min="7171" max="7171" width="15.28515625" style="434" customWidth="1"/>
    <col min="7172" max="7175" width="0" style="434" hidden="1" customWidth="1"/>
    <col min="7176" max="7176" width="15.85546875" style="434" customWidth="1"/>
    <col min="7177" max="7177" width="14.85546875" style="434" customWidth="1"/>
    <col min="7178" max="7178" width="9.140625" style="434" customWidth="1"/>
    <col min="7179" max="7179" width="10" style="434" bestFit="1" customWidth="1"/>
    <col min="7180" max="7180" width="9.140625" style="434" customWidth="1"/>
    <col min="7181" max="7185" width="8.85546875" style="434" customWidth="1"/>
    <col min="7186" max="7424" width="8.85546875" style="434"/>
    <col min="7425" max="7425" width="71.140625" style="434" customWidth="1"/>
    <col min="7426" max="7426" width="5.140625" style="434" customWidth="1"/>
    <col min="7427" max="7427" width="15.28515625" style="434" customWidth="1"/>
    <col min="7428" max="7431" width="0" style="434" hidden="1" customWidth="1"/>
    <col min="7432" max="7432" width="15.85546875" style="434" customWidth="1"/>
    <col min="7433" max="7433" width="14.85546875" style="434" customWidth="1"/>
    <col min="7434" max="7434" width="9.140625" style="434" customWidth="1"/>
    <col min="7435" max="7435" width="10" style="434" bestFit="1" customWidth="1"/>
    <col min="7436" max="7436" width="9.140625" style="434" customWidth="1"/>
    <col min="7437" max="7441" width="8.85546875" style="434" customWidth="1"/>
    <col min="7442" max="7680" width="8.85546875" style="434"/>
    <col min="7681" max="7681" width="71.140625" style="434" customWidth="1"/>
    <col min="7682" max="7682" width="5.140625" style="434" customWidth="1"/>
    <col min="7683" max="7683" width="15.28515625" style="434" customWidth="1"/>
    <col min="7684" max="7687" width="0" style="434" hidden="1" customWidth="1"/>
    <col min="7688" max="7688" width="15.85546875" style="434" customWidth="1"/>
    <col min="7689" max="7689" width="14.85546875" style="434" customWidth="1"/>
    <col min="7690" max="7690" width="9.140625" style="434" customWidth="1"/>
    <col min="7691" max="7691" width="10" style="434" bestFit="1" customWidth="1"/>
    <col min="7692" max="7692" width="9.140625" style="434" customWidth="1"/>
    <col min="7693" max="7697" width="8.85546875" style="434" customWidth="1"/>
    <col min="7698" max="7936" width="8.85546875" style="434"/>
    <col min="7937" max="7937" width="71.140625" style="434" customWidth="1"/>
    <col min="7938" max="7938" width="5.140625" style="434" customWidth="1"/>
    <col min="7939" max="7939" width="15.28515625" style="434" customWidth="1"/>
    <col min="7940" max="7943" width="0" style="434" hidden="1" customWidth="1"/>
    <col min="7944" max="7944" width="15.85546875" style="434" customWidth="1"/>
    <col min="7945" max="7945" width="14.85546875" style="434" customWidth="1"/>
    <col min="7946" max="7946" width="9.140625" style="434" customWidth="1"/>
    <col min="7947" max="7947" width="10" style="434" bestFit="1" customWidth="1"/>
    <col min="7948" max="7948" width="9.140625" style="434" customWidth="1"/>
    <col min="7949" max="7953" width="8.85546875" style="434" customWidth="1"/>
    <col min="7954" max="8192" width="8.85546875" style="434"/>
    <col min="8193" max="8193" width="71.140625" style="434" customWidth="1"/>
    <col min="8194" max="8194" width="5.140625" style="434" customWidth="1"/>
    <col min="8195" max="8195" width="15.28515625" style="434" customWidth="1"/>
    <col min="8196" max="8199" width="0" style="434" hidden="1" customWidth="1"/>
    <col min="8200" max="8200" width="15.85546875" style="434" customWidth="1"/>
    <col min="8201" max="8201" width="14.85546875" style="434" customWidth="1"/>
    <col min="8202" max="8202" width="9.140625" style="434" customWidth="1"/>
    <col min="8203" max="8203" width="10" style="434" bestFit="1" customWidth="1"/>
    <col min="8204" max="8204" width="9.140625" style="434" customWidth="1"/>
    <col min="8205" max="8209" width="8.85546875" style="434" customWidth="1"/>
    <col min="8210" max="8448" width="8.85546875" style="434"/>
    <col min="8449" max="8449" width="71.140625" style="434" customWidth="1"/>
    <col min="8450" max="8450" width="5.140625" style="434" customWidth="1"/>
    <col min="8451" max="8451" width="15.28515625" style="434" customWidth="1"/>
    <col min="8452" max="8455" width="0" style="434" hidden="1" customWidth="1"/>
    <col min="8456" max="8456" width="15.85546875" style="434" customWidth="1"/>
    <col min="8457" max="8457" width="14.85546875" style="434" customWidth="1"/>
    <col min="8458" max="8458" width="9.140625" style="434" customWidth="1"/>
    <col min="8459" max="8459" width="10" style="434" bestFit="1" customWidth="1"/>
    <col min="8460" max="8460" width="9.140625" style="434" customWidth="1"/>
    <col min="8461" max="8465" width="8.85546875" style="434" customWidth="1"/>
    <col min="8466" max="8704" width="8.85546875" style="434"/>
    <col min="8705" max="8705" width="71.140625" style="434" customWidth="1"/>
    <col min="8706" max="8706" width="5.140625" style="434" customWidth="1"/>
    <col min="8707" max="8707" width="15.28515625" style="434" customWidth="1"/>
    <col min="8708" max="8711" width="0" style="434" hidden="1" customWidth="1"/>
    <col min="8712" max="8712" width="15.85546875" style="434" customWidth="1"/>
    <col min="8713" max="8713" width="14.85546875" style="434" customWidth="1"/>
    <col min="8714" max="8714" width="9.140625" style="434" customWidth="1"/>
    <col min="8715" max="8715" width="10" style="434" bestFit="1" customWidth="1"/>
    <col min="8716" max="8716" width="9.140625" style="434" customWidth="1"/>
    <col min="8717" max="8721" width="8.85546875" style="434" customWidth="1"/>
    <col min="8722" max="8960" width="8.85546875" style="434"/>
    <col min="8961" max="8961" width="71.140625" style="434" customWidth="1"/>
    <col min="8962" max="8962" width="5.140625" style="434" customWidth="1"/>
    <col min="8963" max="8963" width="15.28515625" style="434" customWidth="1"/>
    <col min="8964" max="8967" width="0" style="434" hidden="1" customWidth="1"/>
    <col min="8968" max="8968" width="15.85546875" style="434" customWidth="1"/>
    <col min="8969" max="8969" width="14.85546875" style="434" customWidth="1"/>
    <col min="8970" max="8970" width="9.140625" style="434" customWidth="1"/>
    <col min="8971" max="8971" width="10" style="434" bestFit="1" customWidth="1"/>
    <col min="8972" max="8972" width="9.140625" style="434" customWidth="1"/>
    <col min="8973" max="8977" width="8.85546875" style="434" customWidth="1"/>
    <col min="8978" max="9216" width="8.85546875" style="434"/>
    <col min="9217" max="9217" width="71.140625" style="434" customWidth="1"/>
    <col min="9218" max="9218" width="5.140625" style="434" customWidth="1"/>
    <col min="9219" max="9219" width="15.28515625" style="434" customWidth="1"/>
    <col min="9220" max="9223" width="0" style="434" hidden="1" customWidth="1"/>
    <col min="9224" max="9224" width="15.85546875" style="434" customWidth="1"/>
    <col min="9225" max="9225" width="14.85546875" style="434" customWidth="1"/>
    <col min="9226" max="9226" width="9.140625" style="434" customWidth="1"/>
    <col min="9227" max="9227" width="10" style="434" bestFit="1" customWidth="1"/>
    <col min="9228" max="9228" width="9.140625" style="434" customWidth="1"/>
    <col min="9229" max="9233" width="8.85546875" style="434" customWidth="1"/>
    <col min="9234" max="9472" width="8.85546875" style="434"/>
    <col min="9473" max="9473" width="71.140625" style="434" customWidth="1"/>
    <col min="9474" max="9474" width="5.140625" style="434" customWidth="1"/>
    <col min="9475" max="9475" width="15.28515625" style="434" customWidth="1"/>
    <col min="9476" max="9479" width="0" style="434" hidden="1" customWidth="1"/>
    <col min="9480" max="9480" width="15.85546875" style="434" customWidth="1"/>
    <col min="9481" max="9481" width="14.85546875" style="434" customWidth="1"/>
    <col min="9482" max="9482" width="9.140625" style="434" customWidth="1"/>
    <col min="9483" max="9483" width="10" style="434" bestFit="1" customWidth="1"/>
    <col min="9484" max="9484" width="9.140625" style="434" customWidth="1"/>
    <col min="9485" max="9489" width="8.85546875" style="434" customWidth="1"/>
    <col min="9490" max="9728" width="8.85546875" style="434"/>
    <col min="9729" max="9729" width="71.140625" style="434" customWidth="1"/>
    <col min="9730" max="9730" width="5.140625" style="434" customWidth="1"/>
    <col min="9731" max="9731" width="15.28515625" style="434" customWidth="1"/>
    <col min="9732" max="9735" width="0" style="434" hidden="1" customWidth="1"/>
    <col min="9736" max="9736" width="15.85546875" style="434" customWidth="1"/>
    <col min="9737" max="9737" width="14.85546875" style="434" customWidth="1"/>
    <col min="9738" max="9738" width="9.140625" style="434" customWidth="1"/>
    <col min="9739" max="9739" width="10" style="434" bestFit="1" customWidth="1"/>
    <col min="9740" max="9740" width="9.140625" style="434" customWidth="1"/>
    <col min="9741" max="9745" width="8.85546875" style="434" customWidth="1"/>
    <col min="9746" max="9984" width="8.85546875" style="434"/>
    <col min="9985" max="9985" width="71.140625" style="434" customWidth="1"/>
    <col min="9986" max="9986" width="5.140625" style="434" customWidth="1"/>
    <col min="9987" max="9987" width="15.28515625" style="434" customWidth="1"/>
    <col min="9988" max="9991" width="0" style="434" hidden="1" customWidth="1"/>
    <col min="9992" max="9992" width="15.85546875" style="434" customWidth="1"/>
    <col min="9993" max="9993" width="14.85546875" style="434" customWidth="1"/>
    <col min="9994" max="9994" width="9.140625" style="434" customWidth="1"/>
    <col min="9995" max="9995" width="10" style="434" bestFit="1" customWidth="1"/>
    <col min="9996" max="9996" width="9.140625" style="434" customWidth="1"/>
    <col min="9997" max="10001" width="8.85546875" style="434" customWidth="1"/>
    <col min="10002" max="10240" width="8.85546875" style="434"/>
    <col min="10241" max="10241" width="71.140625" style="434" customWidth="1"/>
    <col min="10242" max="10242" width="5.140625" style="434" customWidth="1"/>
    <col min="10243" max="10243" width="15.28515625" style="434" customWidth="1"/>
    <col min="10244" max="10247" width="0" style="434" hidden="1" customWidth="1"/>
    <col min="10248" max="10248" width="15.85546875" style="434" customWidth="1"/>
    <col min="10249" max="10249" width="14.85546875" style="434" customWidth="1"/>
    <col min="10250" max="10250" width="9.140625" style="434" customWidth="1"/>
    <col min="10251" max="10251" width="10" style="434" bestFit="1" customWidth="1"/>
    <col min="10252" max="10252" width="9.140625" style="434" customWidth="1"/>
    <col min="10253" max="10257" width="8.85546875" style="434" customWidth="1"/>
    <col min="10258" max="10496" width="8.85546875" style="434"/>
    <col min="10497" max="10497" width="71.140625" style="434" customWidth="1"/>
    <col min="10498" max="10498" width="5.140625" style="434" customWidth="1"/>
    <col min="10499" max="10499" width="15.28515625" style="434" customWidth="1"/>
    <col min="10500" max="10503" width="0" style="434" hidden="1" customWidth="1"/>
    <col min="10504" max="10504" width="15.85546875" style="434" customWidth="1"/>
    <col min="10505" max="10505" width="14.85546875" style="434" customWidth="1"/>
    <col min="10506" max="10506" width="9.140625" style="434" customWidth="1"/>
    <col min="10507" max="10507" width="10" style="434" bestFit="1" customWidth="1"/>
    <col min="10508" max="10508" width="9.140625" style="434" customWidth="1"/>
    <col min="10509" max="10513" width="8.85546875" style="434" customWidth="1"/>
    <col min="10514" max="10752" width="8.85546875" style="434"/>
    <col min="10753" max="10753" width="71.140625" style="434" customWidth="1"/>
    <col min="10754" max="10754" width="5.140625" style="434" customWidth="1"/>
    <col min="10755" max="10755" width="15.28515625" style="434" customWidth="1"/>
    <col min="10756" max="10759" width="0" style="434" hidden="1" customWidth="1"/>
    <col min="10760" max="10760" width="15.85546875" style="434" customWidth="1"/>
    <col min="10761" max="10761" width="14.85546875" style="434" customWidth="1"/>
    <col min="10762" max="10762" width="9.140625" style="434" customWidth="1"/>
    <col min="10763" max="10763" width="10" style="434" bestFit="1" customWidth="1"/>
    <col min="10764" max="10764" width="9.140625" style="434" customWidth="1"/>
    <col min="10765" max="10769" width="8.85546875" style="434" customWidth="1"/>
    <col min="10770" max="11008" width="8.85546875" style="434"/>
    <col min="11009" max="11009" width="71.140625" style="434" customWidth="1"/>
    <col min="11010" max="11010" width="5.140625" style="434" customWidth="1"/>
    <col min="11011" max="11011" width="15.28515625" style="434" customWidth="1"/>
    <col min="11012" max="11015" width="0" style="434" hidden="1" customWidth="1"/>
    <col min="11016" max="11016" width="15.85546875" style="434" customWidth="1"/>
    <col min="11017" max="11017" width="14.85546875" style="434" customWidth="1"/>
    <col min="11018" max="11018" width="9.140625" style="434" customWidth="1"/>
    <col min="11019" max="11019" width="10" style="434" bestFit="1" customWidth="1"/>
    <col min="11020" max="11020" width="9.140625" style="434" customWidth="1"/>
    <col min="11021" max="11025" width="8.85546875" style="434" customWidth="1"/>
    <col min="11026" max="11264" width="8.85546875" style="434"/>
    <col min="11265" max="11265" width="71.140625" style="434" customWidth="1"/>
    <col min="11266" max="11266" width="5.140625" style="434" customWidth="1"/>
    <col min="11267" max="11267" width="15.28515625" style="434" customWidth="1"/>
    <col min="11268" max="11271" width="0" style="434" hidden="1" customWidth="1"/>
    <col min="11272" max="11272" width="15.85546875" style="434" customWidth="1"/>
    <col min="11273" max="11273" width="14.85546875" style="434" customWidth="1"/>
    <col min="11274" max="11274" width="9.140625" style="434" customWidth="1"/>
    <col min="11275" max="11275" width="10" style="434" bestFit="1" customWidth="1"/>
    <col min="11276" max="11276" width="9.140625" style="434" customWidth="1"/>
    <col min="11277" max="11281" width="8.85546875" style="434" customWidth="1"/>
    <col min="11282" max="11520" width="8.85546875" style="434"/>
    <col min="11521" max="11521" width="71.140625" style="434" customWidth="1"/>
    <col min="11522" max="11522" width="5.140625" style="434" customWidth="1"/>
    <col min="11523" max="11523" width="15.28515625" style="434" customWidth="1"/>
    <col min="11524" max="11527" width="0" style="434" hidden="1" customWidth="1"/>
    <col min="11528" max="11528" width="15.85546875" style="434" customWidth="1"/>
    <col min="11529" max="11529" width="14.85546875" style="434" customWidth="1"/>
    <col min="11530" max="11530" width="9.140625" style="434" customWidth="1"/>
    <col min="11531" max="11531" width="10" style="434" bestFit="1" customWidth="1"/>
    <col min="11532" max="11532" width="9.140625" style="434" customWidth="1"/>
    <col min="11533" max="11537" width="8.85546875" style="434" customWidth="1"/>
    <col min="11538" max="11776" width="8.85546875" style="434"/>
    <col min="11777" max="11777" width="71.140625" style="434" customWidth="1"/>
    <col min="11778" max="11778" width="5.140625" style="434" customWidth="1"/>
    <col min="11779" max="11779" width="15.28515625" style="434" customWidth="1"/>
    <col min="11780" max="11783" width="0" style="434" hidden="1" customWidth="1"/>
    <col min="11784" max="11784" width="15.85546875" style="434" customWidth="1"/>
    <col min="11785" max="11785" width="14.85546875" style="434" customWidth="1"/>
    <col min="11786" max="11786" width="9.140625" style="434" customWidth="1"/>
    <col min="11787" max="11787" width="10" style="434" bestFit="1" customWidth="1"/>
    <col min="11788" max="11788" width="9.140625" style="434" customWidth="1"/>
    <col min="11789" max="11793" width="8.85546875" style="434" customWidth="1"/>
    <col min="11794" max="12032" width="8.85546875" style="434"/>
    <col min="12033" max="12033" width="71.140625" style="434" customWidth="1"/>
    <col min="12034" max="12034" width="5.140625" style="434" customWidth="1"/>
    <col min="12035" max="12035" width="15.28515625" style="434" customWidth="1"/>
    <col min="12036" max="12039" width="0" style="434" hidden="1" customWidth="1"/>
    <col min="12040" max="12040" width="15.85546875" style="434" customWidth="1"/>
    <col min="12041" max="12041" width="14.85546875" style="434" customWidth="1"/>
    <col min="12042" max="12042" width="9.140625" style="434" customWidth="1"/>
    <col min="12043" max="12043" width="10" style="434" bestFit="1" customWidth="1"/>
    <col min="12044" max="12044" width="9.140625" style="434" customWidth="1"/>
    <col min="12045" max="12049" width="8.85546875" style="434" customWidth="1"/>
    <col min="12050" max="12288" width="8.85546875" style="434"/>
    <col min="12289" max="12289" width="71.140625" style="434" customWidth="1"/>
    <col min="12290" max="12290" width="5.140625" style="434" customWidth="1"/>
    <col min="12291" max="12291" width="15.28515625" style="434" customWidth="1"/>
    <col min="12292" max="12295" width="0" style="434" hidden="1" customWidth="1"/>
    <col min="12296" max="12296" width="15.85546875" style="434" customWidth="1"/>
    <col min="12297" max="12297" width="14.85546875" style="434" customWidth="1"/>
    <col min="12298" max="12298" width="9.140625" style="434" customWidth="1"/>
    <col min="12299" max="12299" width="10" style="434" bestFit="1" customWidth="1"/>
    <col min="12300" max="12300" width="9.140625" style="434" customWidth="1"/>
    <col min="12301" max="12305" width="8.85546875" style="434" customWidth="1"/>
    <col min="12306" max="12544" width="8.85546875" style="434"/>
    <col min="12545" max="12545" width="71.140625" style="434" customWidth="1"/>
    <col min="12546" max="12546" width="5.140625" style="434" customWidth="1"/>
    <col min="12547" max="12547" width="15.28515625" style="434" customWidth="1"/>
    <col min="12548" max="12551" width="0" style="434" hidden="1" customWidth="1"/>
    <col min="12552" max="12552" width="15.85546875" style="434" customWidth="1"/>
    <col min="12553" max="12553" width="14.85546875" style="434" customWidth="1"/>
    <col min="12554" max="12554" width="9.140625" style="434" customWidth="1"/>
    <col min="12555" max="12555" width="10" style="434" bestFit="1" customWidth="1"/>
    <col min="12556" max="12556" width="9.140625" style="434" customWidth="1"/>
    <col min="12557" max="12561" width="8.85546875" style="434" customWidth="1"/>
    <col min="12562" max="12800" width="8.85546875" style="434"/>
    <col min="12801" max="12801" width="71.140625" style="434" customWidth="1"/>
    <col min="12802" max="12802" width="5.140625" style="434" customWidth="1"/>
    <col min="12803" max="12803" width="15.28515625" style="434" customWidth="1"/>
    <col min="12804" max="12807" width="0" style="434" hidden="1" customWidth="1"/>
    <col min="12808" max="12808" width="15.85546875" style="434" customWidth="1"/>
    <col min="12809" max="12809" width="14.85546875" style="434" customWidth="1"/>
    <col min="12810" max="12810" width="9.140625" style="434" customWidth="1"/>
    <col min="12811" max="12811" width="10" style="434" bestFit="1" customWidth="1"/>
    <col min="12812" max="12812" width="9.140625" style="434" customWidth="1"/>
    <col min="12813" max="12817" width="8.85546875" style="434" customWidth="1"/>
    <col min="12818" max="13056" width="8.85546875" style="434"/>
    <col min="13057" max="13057" width="71.140625" style="434" customWidth="1"/>
    <col min="13058" max="13058" width="5.140625" style="434" customWidth="1"/>
    <col min="13059" max="13059" width="15.28515625" style="434" customWidth="1"/>
    <col min="13060" max="13063" width="0" style="434" hidden="1" customWidth="1"/>
    <col min="13064" max="13064" width="15.85546875" style="434" customWidth="1"/>
    <col min="13065" max="13065" width="14.85546875" style="434" customWidth="1"/>
    <col min="13066" max="13066" width="9.140625" style="434" customWidth="1"/>
    <col min="13067" max="13067" width="10" style="434" bestFit="1" customWidth="1"/>
    <col min="13068" max="13068" width="9.140625" style="434" customWidth="1"/>
    <col min="13069" max="13073" width="8.85546875" style="434" customWidth="1"/>
    <col min="13074" max="13312" width="8.85546875" style="434"/>
    <col min="13313" max="13313" width="71.140625" style="434" customWidth="1"/>
    <col min="13314" max="13314" width="5.140625" style="434" customWidth="1"/>
    <col min="13315" max="13315" width="15.28515625" style="434" customWidth="1"/>
    <col min="13316" max="13319" width="0" style="434" hidden="1" customWidth="1"/>
    <col min="13320" max="13320" width="15.85546875" style="434" customWidth="1"/>
    <col min="13321" max="13321" width="14.85546875" style="434" customWidth="1"/>
    <col min="13322" max="13322" width="9.140625" style="434" customWidth="1"/>
    <col min="13323" max="13323" width="10" style="434" bestFit="1" customWidth="1"/>
    <col min="13324" max="13324" width="9.140625" style="434" customWidth="1"/>
    <col min="13325" max="13329" width="8.85546875" style="434" customWidth="1"/>
    <col min="13330" max="13568" width="8.85546875" style="434"/>
    <col min="13569" max="13569" width="71.140625" style="434" customWidth="1"/>
    <col min="13570" max="13570" width="5.140625" style="434" customWidth="1"/>
    <col min="13571" max="13571" width="15.28515625" style="434" customWidth="1"/>
    <col min="13572" max="13575" width="0" style="434" hidden="1" customWidth="1"/>
    <col min="13576" max="13576" width="15.85546875" style="434" customWidth="1"/>
    <col min="13577" max="13577" width="14.85546875" style="434" customWidth="1"/>
    <col min="13578" max="13578" width="9.140625" style="434" customWidth="1"/>
    <col min="13579" max="13579" width="10" style="434" bestFit="1" customWidth="1"/>
    <col min="13580" max="13580" width="9.140625" style="434" customWidth="1"/>
    <col min="13581" max="13585" width="8.85546875" style="434" customWidth="1"/>
    <col min="13586" max="13824" width="8.85546875" style="434"/>
    <col min="13825" max="13825" width="71.140625" style="434" customWidth="1"/>
    <col min="13826" max="13826" width="5.140625" style="434" customWidth="1"/>
    <col min="13827" max="13827" width="15.28515625" style="434" customWidth="1"/>
    <col min="13828" max="13831" width="0" style="434" hidden="1" customWidth="1"/>
    <col min="13832" max="13832" width="15.85546875" style="434" customWidth="1"/>
    <col min="13833" max="13833" width="14.85546875" style="434" customWidth="1"/>
    <col min="13834" max="13834" width="9.140625" style="434" customWidth="1"/>
    <col min="13835" max="13835" width="10" style="434" bestFit="1" customWidth="1"/>
    <col min="13836" max="13836" width="9.140625" style="434" customWidth="1"/>
    <col min="13837" max="13841" width="8.85546875" style="434" customWidth="1"/>
    <col min="13842" max="14080" width="8.85546875" style="434"/>
    <col min="14081" max="14081" width="71.140625" style="434" customWidth="1"/>
    <col min="14082" max="14082" width="5.140625" style="434" customWidth="1"/>
    <col min="14083" max="14083" width="15.28515625" style="434" customWidth="1"/>
    <col min="14084" max="14087" width="0" style="434" hidden="1" customWidth="1"/>
    <col min="14088" max="14088" width="15.85546875" style="434" customWidth="1"/>
    <col min="14089" max="14089" width="14.85546875" style="434" customWidth="1"/>
    <col min="14090" max="14090" width="9.140625" style="434" customWidth="1"/>
    <col min="14091" max="14091" width="10" style="434" bestFit="1" customWidth="1"/>
    <col min="14092" max="14092" width="9.140625" style="434" customWidth="1"/>
    <col min="14093" max="14097" width="8.85546875" style="434" customWidth="1"/>
    <col min="14098" max="14336" width="8.85546875" style="434"/>
    <col min="14337" max="14337" width="71.140625" style="434" customWidth="1"/>
    <col min="14338" max="14338" width="5.140625" style="434" customWidth="1"/>
    <col min="14339" max="14339" width="15.28515625" style="434" customWidth="1"/>
    <col min="14340" max="14343" width="0" style="434" hidden="1" customWidth="1"/>
    <col min="14344" max="14344" width="15.85546875" style="434" customWidth="1"/>
    <col min="14345" max="14345" width="14.85546875" style="434" customWidth="1"/>
    <col min="14346" max="14346" width="9.140625" style="434" customWidth="1"/>
    <col min="14347" max="14347" width="10" style="434" bestFit="1" customWidth="1"/>
    <col min="14348" max="14348" width="9.140625" style="434" customWidth="1"/>
    <col min="14349" max="14353" width="8.85546875" style="434" customWidth="1"/>
    <col min="14354" max="14592" width="8.85546875" style="434"/>
    <col min="14593" max="14593" width="71.140625" style="434" customWidth="1"/>
    <col min="14594" max="14594" width="5.140625" style="434" customWidth="1"/>
    <col min="14595" max="14595" width="15.28515625" style="434" customWidth="1"/>
    <col min="14596" max="14599" width="0" style="434" hidden="1" customWidth="1"/>
    <col min="14600" max="14600" width="15.85546875" style="434" customWidth="1"/>
    <col min="14601" max="14601" width="14.85546875" style="434" customWidth="1"/>
    <col min="14602" max="14602" width="9.140625" style="434" customWidth="1"/>
    <col min="14603" max="14603" width="10" style="434" bestFit="1" customWidth="1"/>
    <col min="14604" max="14604" width="9.140625" style="434" customWidth="1"/>
    <col min="14605" max="14609" width="8.85546875" style="434" customWidth="1"/>
    <col min="14610" max="14848" width="8.85546875" style="434"/>
    <col min="14849" max="14849" width="71.140625" style="434" customWidth="1"/>
    <col min="14850" max="14850" width="5.140625" style="434" customWidth="1"/>
    <col min="14851" max="14851" width="15.28515625" style="434" customWidth="1"/>
    <col min="14852" max="14855" width="0" style="434" hidden="1" customWidth="1"/>
    <col min="14856" max="14856" width="15.85546875" style="434" customWidth="1"/>
    <col min="14857" max="14857" width="14.85546875" style="434" customWidth="1"/>
    <col min="14858" max="14858" width="9.140625" style="434" customWidth="1"/>
    <col min="14859" max="14859" width="10" style="434" bestFit="1" customWidth="1"/>
    <col min="14860" max="14860" width="9.140625" style="434" customWidth="1"/>
    <col min="14861" max="14865" width="8.85546875" style="434" customWidth="1"/>
    <col min="14866" max="15104" width="8.85546875" style="434"/>
    <col min="15105" max="15105" width="71.140625" style="434" customWidth="1"/>
    <col min="15106" max="15106" width="5.140625" style="434" customWidth="1"/>
    <col min="15107" max="15107" width="15.28515625" style="434" customWidth="1"/>
    <col min="15108" max="15111" width="0" style="434" hidden="1" customWidth="1"/>
    <col min="15112" max="15112" width="15.85546875" style="434" customWidth="1"/>
    <col min="15113" max="15113" width="14.85546875" style="434" customWidth="1"/>
    <col min="15114" max="15114" width="9.140625" style="434" customWidth="1"/>
    <col min="15115" max="15115" width="10" style="434" bestFit="1" customWidth="1"/>
    <col min="15116" max="15116" width="9.140625" style="434" customWidth="1"/>
    <col min="15117" max="15121" width="8.85546875" style="434" customWidth="1"/>
    <col min="15122" max="15360" width="8.85546875" style="434"/>
    <col min="15361" max="15361" width="71.140625" style="434" customWidth="1"/>
    <col min="15362" max="15362" width="5.140625" style="434" customWidth="1"/>
    <col min="15363" max="15363" width="15.28515625" style="434" customWidth="1"/>
    <col min="15364" max="15367" width="0" style="434" hidden="1" customWidth="1"/>
    <col min="15368" max="15368" width="15.85546875" style="434" customWidth="1"/>
    <col min="15369" max="15369" width="14.85546875" style="434" customWidth="1"/>
    <col min="15370" max="15370" width="9.140625" style="434" customWidth="1"/>
    <col min="15371" max="15371" width="10" style="434" bestFit="1" customWidth="1"/>
    <col min="15372" max="15372" width="9.140625" style="434" customWidth="1"/>
    <col min="15373" max="15377" width="8.85546875" style="434" customWidth="1"/>
    <col min="15378" max="15616" width="8.85546875" style="434"/>
    <col min="15617" max="15617" width="71.140625" style="434" customWidth="1"/>
    <col min="15618" max="15618" width="5.140625" style="434" customWidth="1"/>
    <col min="15619" max="15619" width="15.28515625" style="434" customWidth="1"/>
    <col min="15620" max="15623" width="0" style="434" hidden="1" customWidth="1"/>
    <col min="15624" max="15624" width="15.85546875" style="434" customWidth="1"/>
    <col min="15625" max="15625" width="14.85546875" style="434" customWidth="1"/>
    <col min="15626" max="15626" width="9.140625" style="434" customWidth="1"/>
    <col min="15627" max="15627" width="10" style="434" bestFit="1" customWidth="1"/>
    <col min="15628" max="15628" width="9.140625" style="434" customWidth="1"/>
    <col min="15629" max="15633" width="8.85546875" style="434" customWidth="1"/>
    <col min="15634" max="15872" width="8.85546875" style="434"/>
    <col min="15873" max="15873" width="71.140625" style="434" customWidth="1"/>
    <col min="15874" max="15874" width="5.140625" style="434" customWidth="1"/>
    <col min="15875" max="15875" width="15.28515625" style="434" customWidth="1"/>
    <col min="15876" max="15879" width="0" style="434" hidden="1" customWidth="1"/>
    <col min="15880" max="15880" width="15.85546875" style="434" customWidth="1"/>
    <col min="15881" max="15881" width="14.85546875" style="434" customWidth="1"/>
    <col min="15882" max="15882" width="9.140625" style="434" customWidth="1"/>
    <col min="15883" max="15883" width="10" style="434" bestFit="1" customWidth="1"/>
    <col min="15884" max="15884" width="9.140625" style="434" customWidth="1"/>
    <col min="15885" max="15889" width="8.85546875" style="434" customWidth="1"/>
    <col min="15890" max="16128" width="8.85546875" style="434"/>
    <col min="16129" max="16129" width="71.140625" style="434" customWidth="1"/>
    <col min="16130" max="16130" width="5.140625" style="434" customWidth="1"/>
    <col min="16131" max="16131" width="15.28515625" style="434" customWidth="1"/>
    <col min="16132" max="16135" width="0" style="434" hidden="1" customWidth="1"/>
    <col min="16136" max="16136" width="15.85546875" style="434" customWidth="1"/>
    <col min="16137" max="16137" width="14.85546875" style="434" customWidth="1"/>
    <col min="16138" max="16138" width="9.140625" style="434" customWidth="1"/>
    <col min="16139" max="16139" width="10" style="434" bestFit="1" customWidth="1"/>
    <col min="16140" max="16140" width="9.140625" style="434" customWidth="1"/>
    <col min="16141" max="16145" width="8.85546875" style="434" customWidth="1"/>
    <col min="16146" max="16384" width="8.85546875" style="434"/>
  </cols>
  <sheetData>
    <row r="1" spans="1:17" ht="13.5" x14ac:dyDescent="0.25">
      <c r="A1" s="430"/>
      <c r="B1" s="430"/>
      <c r="C1" s="430"/>
      <c r="D1" s="430"/>
      <c r="E1" s="430"/>
      <c r="F1" s="430"/>
      <c r="G1" s="431"/>
      <c r="H1" s="432" t="s">
        <v>3161</v>
      </c>
      <c r="I1" s="432"/>
      <c r="M1" s="434"/>
      <c r="N1" s="434"/>
      <c r="O1" s="434"/>
      <c r="P1" s="434"/>
      <c r="Q1" s="434"/>
    </row>
    <row r="2" spans="1:17" ht="13.5" x14ac:dyDescent="0.25">
      <c r="A2" s="430"/>
      <c r="B2" s="430"/>
      <c r="C2" s="430"/>
      <c r="D2" s="430"/>
      <c r="E2" s="430"/>
      <c r="F2" s="430"/>
      <c r="G2" s="435"/>
      <c r="H2" s="436" t="s">
        <v>3162</v>
      </c>
      <c r="I2" s="436"/>
      <c r="M2" s="434"/>
      <c r="N2" s="434"/>
      <c r="O2" s="434"/>
      <c r="P2" s="434"/>
      <c r="Q2" s="434"/>
    </row>
    <row r="3" spans="1:17" ht="13.5" x14ac:dyDescent="0.25">
      <c r="A3" s="430"/>
      <c r="B3" s="430"/>
      <c r="C3" s="430"/>
      <c r="D3" s="430"/>
      <c r="E3" s="430"/>
      <c r="F3" s="430"/>
      <c r="G3" s="435"/>
      <c r="H3" s="436" t="s">
        <v>3163</v>
      </c>
      <c r="I3" s="436"/>
      <c r="M3" s="434"/>
      <c r="N3" s="434"/>
      <c r="O3" s="434"/>
      <c r="P3" s="434"/>
      <c r="Q3" s="434"/>
    </row>
    <row r="4" spans="1:17" ht="13.5" x14ac:dyDescent="0.25">
      <c r="A4" s="430"/>
      <c r="B4" s="430"/>
      <c r="C4" s="437"/>
      <c r="D4" s="430"/>
      <c r="E4" s="430"/>
      <c r="F4" s="430"/>
      <c r="G4" s="438" t="s">
        <v>3164</v>
      </c>
      <c r="H4" s="436" t="s">
        <v>3165</v>
      </c>
      <c r="I4" s="436"/>
      <c r="M4" s="434"/>
      <c r="N4" s="434"/>
      <c r="O4" s="434"/>
      <c r="P4" s="434"/>
      <c r="Q4" s="434"/>
    </row>
    <row r="5" spans="1:17" ht="15" x14ac:dyDescent="0.25">
      <c r="A5" s="439"/>
      <c r="B5" s="439"/>
      <c r="C5" s="439"/>
      <c r="D5" s="439"/>
      <c r="E5" s="439"/>
      <c r="F5" s="439"/>
      <c r="G5" s="439"/>
      <c r="H5" s="439"/>
      <c r="I5" s="439"/>
      <c r="M5" s="434"/>
      <c r="N5" s="434"/>
      <c r="O5" s="434"/>
      <c r="P5" s="434"/>
      <c r="Q5" s="434"/>
    </row>
    <row r="6" spans="1:17" x14ac:dyDescent="0.2">
      <c r="A6" s="440" t="s">
        <v>3166</v>
      </c>
      <c r="B6" s="440"/>
      <c r="C6" s="440"/>
      <c r="D6" s="440"/>
      <c r="E6" s="440"/>
      <c r="F6" s="440"/>
      <c r="G6" s="440"/>
      <c r="H6" s="440"/>
      <c r="I6" s="440"/>
      <c r="M6" s="434"/>
      <c r="N6" s="434"/>
      <c r="O6" s="434"/>
      <c r="P6" s="434"/>
      <c r="Q6" s="434"/>
    </row>
    <row r="7" spans="1:17" x14ac:dyDescent="0.2">
      <c r="A7" s="64"/>
      <c r="B7" s="64"/>
      <c r="C7" s="64"/>
      <c r="D7" s="64"/>
      <c r="E7" s="64"/>
      <c r="F7" s="64"/>
      <c r="G7" s="441"/>
      <c r="H7" s="64"/>
      <c r="I7" s="64"/>
      <c r="M7" s="434"/>
      <c r="N7" s="434"/>
      <c r="O7" s="434"/>
      <c r="P7" s="434"/>
      <c r="Q7" s="434"/>
    </row>
    <row r="8" spans="1:17" x14ac:dyDescent="0.2">
      <c r="A8" s="442" t="s">
        <v>3167</v>
      </c>
      <c r="B8" s="442"/>
      <c r="C8" s="442"/>
      <c r="D8" s="442"/>
      <c r="E8" s="442"/>
      <c r="F8" s="442"/>
      <c r="G8" s="442"/>
      <c r="H8" s="442"/>
      <c r="I8" s="442"/>
      <c r="M8" s="434"/>
      <c r="N8" s="434"/>
      <c r="O8" s="434"/>
      <c r="P8" s="434"/>
      <c r="Q8" s="434"/>
    </row>
    <row r="9" spans="1:17" x14ac:dyDescent="0.2">
      <c r="A9" s="443"/>
      <c r="B9" s="443"/>
      <c r="C9" s="444"/>
      <c r="D9" s="443"/>
      <c r="E9" s="443"/>
      <c r="F9" s="443"/>
      <c r="G9" s="445"/>
      <c r="H9" s="443"/>
      <c r="I9" s="446" t="s">
        <v>3168</v>
      </c>
      <c r="M9" s="434"/>
      <c r="N9" s="434"/>
      <c r="O9" s="434"/>
      <c r="P9" s="434"/>
      <c r="Q9" s="434"/>
    </row>
    <row r="10" spans="1:17" x14ac:dyDescent="0.2">
      <c r="A10" s="447" t="s">
        <v>3169</v>
      </c>
      <c r="B10" s="448" t="s">
        <v>3170</v>
      </c>
      <c r="C10" s="449" t="s">
        <v>3171</v>
      </c>
      <c r="D10" s="450"/>
      <c r="E10" s="450"/>
      <c r="F10" s="450"/>
      <c r="G10" s="450"/>
      <c r="H10" s="450"/>
      <c r="I10" s="451"/>
      <c r="M10" s="434"/>
      <c r="N10" s="434"/>
      <c r="O10" s="434"/>
      <c r="P10" s="434"/>
      <c r="Q10" s="434"/>
    </row>
    <row r="11" spans="1:17" ht="12.75" customHeight="1" x14ac:dyDescent="0.2">
      <c r="A11" s="447"/>
      <c r="B11" s="448"/>
      <c r="C11" s="452" t="s">
        <v>3172</v>
      </c>
      <c r="D11" s="453"/>
      <c r="E11" s="453"/>
      <c r="F11" s="453"/>
      <c r="G11" s="454" t="s">
        <v>3173</v>
      </c>
      <c r="H11" s="454"/>
      <c r="I11" s="454"/>
      <c r="M11" s="434"/>
      <c r="N11" s="434"/>
      <c r="O11" s="434"/>
      <c r="P11" s="434"/>
      <c r="Q11" s="434"/>
    </row>
    <row r="12" spans="1:17" ht="35.25" customHeight="1" x14ac:dyDescent="0.2">
      <c r="A12" s="447"/>
      <c r="B12" s="448"/>
      <c r="C12" s="455"/>
      <c r="D12" s="456"/>
      <c r="E12" s="456"/>
      <c r="F12" s="457"/>
      <c r="H12" s="459" t="s">
        <v>3174</v>
      </c>
      <c r="I12" s="459" t="s">
        <v>3175</v>
      </c>
      <c r="M12" s="434"/>
      <c r="N12" s="434"/>
      <c r="O12" s="434"/>
      <c r="P12" s="434"/>
      <c r="Q12" s="434"/>
    </row>
    <row r="13" spans="1:17" x14ac:dyDescent="0.2">
      <c r="A13" s="460">
        <v>1</v>
      </c>
      <c r="B13" s="460">
        <v>2</v>
      </c>
      <c r="C13" s="461">
        <v>3</v>
      </c>
      <c r="D13" s="456"/>
      <c r="E13" s="456"/>
      <c r="F13" s="456"/>
      <c r="G13" s="462">
        <v>5</v>
      </c>
      <c r="H13" s="461">
        <v>5</v>
      </c>
      <c r="I13" s="461">
        <v>6</v>
      </c>
      <c r="M13" s="434"/>
      <c r="N13" s="434"/>
      <c r="O13" s="434"/>
      <c r="P13" s="434"/>
      <c r="Q13" s="434"/>
    </row>
    <row r="14" spans="1:17" x14ac:dyDescent="0.2">
      <c r="A14" s="463" t="s">
        <v>3176</v>
      </c>
      <c r="B14" s="464"/>
      <c r="C14" s="465"/>
      <c r="D14" s="464"/>
      <c r="E14" s="464"/>
      <c r="F14" s="464"/>
      <c r="G14" s="465"/>
      <c r="H14" s="465"/>
      <c r="I14" s="465"/>
      <c r="M14" s="434"/>
      <c r="N14" s="434"/>
      <c r="O14" s="434"/>
      <c r="P14" s="434"/>
      <c r="Q14" s="434"/>
    </row>
    <row r="15" spans="1:17" ht="18.75" customHeight="1" x14ac:dyDescent="0.2">
      <c r="A15" s="466" t="s">
        <v>3177</v>
      </c>
      <c r="B15" s="467">
        <v>1</v>
      </c>
      <c r="C15" s="468">
        <f>C16</f>
        <v>4299119.5</v>
      </c>
      <c r="D15" s="468" t="e">
        <f>D16+#REF!+#REF!+#REF!</f>
        <v>#REF!</v>
      </c>
      <c r="E15" s="468"/>
      <c r="F15" s="468" t="e">
        <f>C15-#REF!</f>
        <v>#REF!</v>
      </c>
      <c r="G15" s="468" t="e">
        <f>G16+#REF!+#REF!+#REF!</f>
        <v>#REF!</v>
      </c>
      <c r="H15" s="468">
        <f>H16</f>
        <v>2916720.8000000003</v>
      </c>
      <c r="I15" s="468">
        <f>I16</f>
        <v>2916720.8000000003</v>
      </c>
      <c r="M15" s="434"/>
      <c r="N15" s="434"/>
      <c r="O15" s="434"/>
      <c r="P15" s="434"/>
      <c r="Q15" s="434"/>
    </row>
    <row r="16" spans="1:17" ht="13.5" x14ac:dyDescent="0.2">
      <c r="A16" s="469" t="s">
        <v>3178</v>
      </c>
      <c r="B16" s="467">
        <v>2</v>
      </c>
      <c r="C16" s="149">
        <f>SUM(C17:C21)</f>
        <v>4299119.5</v>
      </c>
      <c r="D16" s="149">
        <f>SUM(D17:D21)</f>
        <v>0</v>
      </c>
      <c r="E16" s="149"/>
      <c r="F16" s="149" t="e">
        <f>C16-#REF!</f>
        <v>#REF!</v>
      </c>
      <c r="G16" s="149" t="e">
        <f>C16-#REF!</f>
        <v>#REF!</v>
      </c>
      <c r="H16" s="149">
        <f>SUM(H17:H21)</f>
        <v>2916720.8000000003</v>
      </c>
      <c r="I16" s="149">
        <f>SUM(I17:I21)</f>
        <v>2916720.8000000003</v>
      </c>
      <c r="K16" s="470"/>
      <c r="M16" s="434"/>
      <c r="N16" s="434"/>
      <c r="O16" s="434"/>
      <c r="P16" s="434"/>
      <c r="Q16" s="434"/>
    </row>
    <row r="17" spans="1:17" ht="13.5" customHeight="1" x14ac:dyDescent="0.2">
      <c r="A17" s="471" t="s">
        <v>3179</v>
      </c>
      <c r="B17" s="464">
        <v>3</v>
      </c>
      <c r="C17" s="472">
        <v>795001.3</v>
      </c>
      <c r="D17" s="473"/>
      <c r="E17" s="473"/>
      <c r="F17" s="474"/>
      <c r="G17" s="472"/>
      <c r="H17" s="472">
        <v>545983.19999999995</v>
      </c>
      <c r="I17" s="472">
        <v>545983.19999999995</v>
      </c>
      <c r="M17" s="434"/>
      <c r="N17" s="434"/>
      <c r="O17" s="434"/>
      <c r="P17" s="434"/>
      <c r="Q17" s="434"/>
    </row>
    <row r="18" spans="1:17" x14ac:dyDescent="0.2">
      <c r="A18" s="475" t="s">
        <v>3180</v>
      </c>
      <c r="B18" s="464">
        <v>4</v>
      </c>
      <c r="C18" s="476">
        <v>2787337.3</v>
      </c>
      <c r="D18" s="473"/>
      <c r="E18" s="477"/>
      <c r="F18" s="474"/>
      <c r="G18" s="477"/>
      <c r="H18" s="476">
        <v>1985375</v>
      </c>
      <c r="I18" s="476">
        <v>1985375</v>
      </c>
      <c r="M18" s="434"/>
      <c r="N18" s="434"/>
      <c r="O18" s="434"/>
      <c r="P18" s="434"/>
      <c r="Q18" s="434"/>
    </row>
    <row r="19" spans="1:17" x14ac:dyDescent="0.2">
      <c r="A19" s="475" t="s">
        <v>3181</v>
      </c>
      <c r="B19" s="464">
        <v>5</v>
      </c>
      <c r="C19" s="340">
        <v>117835.9</v>
      </c>
      <c r="D19" s="473"/>
      <c r="E19" s="477"/>
      <c r="F19" s="474"/>
      <c r="G19" s="340"/>
      <c r="H19" s="340">
        <v>131868.6</v>
      </c>
      <c r="I19" s="340">
        <v>131868.6</v>
      </c>
      <c r="M19" s="434"/>
      <c r="N19" s="434"/>
      <c r="O19" s="434"/>
      <c r="P19" s="434"/>
      <c r="Q19" s="434"/>
    </row>
    <row r="20" spans="1:17" x14ac:dyDescent="0.2">
      <c r="A20" s="475" t="s">
        <v>3182</v>
      </c>
      <c r="B20" s="464">
        <v>6</v>
      </c>
      <c r="C20" s="340">
        <v>598945</v>
      </c>
      <c r="D20" s="473"/>
      <c r="E20" s="477"/>
      <c r="F20" s="474"/>
      <c r="G20" s="340"/>
      <c r="H20" s="340">
        <v>253494</v>
      </c>
      <c r="I20" s="340">
        <v>253494</v>
      </c>
      <c r="M20" s="434"/>
      <c r="N20" s="434"/>
      <c r="O20" s="434"/>
      <c r="P20" s="434"/>
      <c r="Q20" s="434"/>
    </row>
    <row r="21" spans="1:17" x14ac:dyDescent="0.2">
      <c r="A21" s="475"/>
      <c r="B21" s="464">
        <v>7</v>
      </c>
      <c r="C21" s="478"/>
      <c r="D21" s="479"/>
      <c r="E21" s="480"/>
      <c r="F21" s="481"/>
      <c r="G21" s="478"/>
      <c r="H21" s="478"/>
      <c r="I21" s="478"/>
      <c r="M21" s="434"/>
      <c r="N21" s="434"/>
      <c r="O21" s="434"/>
      <c r="P21" s="434"/>
      <c r="Q21" s="434"/>
    </row>
    <row r="22" spans="1:17" ht="15.75" x14ac:dyDescent="0.2">
      <c r="A22" s="482" t="s">
        <v>3183</v>
      </c>
      <c r="B22" s="467">
        <v>8</v>
      </c>
      <c r="C22" s="468">
        <f>C23+C127</f>
        <v>0</v>
      </c>
      <c r="D22" s="483"/>
      <c r="E22" s="483"/>
      <c r="F22" s="468" t="e">
        <f>C22-#REF!</f>
        <v>#REF!</v>
      </c>
      <c r="G22" s="468" t="e">
        <f>G23+G127+#REF!+#REF!</f>
        <v>#REF!</v>
      </c>
      <c r="H22" s="468">
        <f>H23+H127</f>
        <v>43073923.280000001</v>
      </c>
      <c r="I22" s="468">
        <f>I23+I127</f>
        <v>0</v>
      </c>
      <c r="M22" s="434"/>
      <c r="N22" s="434"/>
      <c r="O22" s="434"/>
      <c r="P22" s="434"/>
      <c r="Q22" s="434"/>
    </row>
    <row r="23" spans="1:17" ht="13.5" x14ac:dyDescent="0.2">
      <c r="A23" s="484" t="s">
        <v>3184</v>
      </c>
      <c r="B23" s="467">
        <v>9</v>
      </c>
      <c r="C23" s="485">
        <f>SUM(C24:C126)</f>
        <v>0</v>
      </c>
      <c r="D23" s="485"/>
      <c r="E23" s="485"/>
      <c r="F23" s="149" t="e">
        <f>C23-#REF!</f>
        <v>#REF!</v>
      </c>
      <c r="G23" s="485">
        <f>SUM(G24:G126)</f>
        <v>20138531389.040001</v>
      </c>
      <c r="H23" s="485">
        <f>SUM(H24:H125)</f>
        <v>40060213.170000002</v>
      </c>
      <c r="I23" s="485">
        <f>SUM(I24:I126)</f>
        <v>0</v>
      </c>
      <c r="M23" s="434"/>
      <c r="N23" s="434"/>
      <c r="O23" s="434"/>
      <c r="P23" s="434"/>
      <c r="Q23" s="434"/>
    </row>
    <row r="24" spans="1:17" x14ac:dyDescent="0.2">
      <c r="A24" s="486" t="s">
        <v>3185</v>
      </c>
      <c r="B24" s="464">
        <v>10</v>
      </c>
      <c r="C24" s="477"/>
      <c r="D24" s="477"/>
      <c r="E24" s="477"/>
      <c r="F24" s="474" t="e">
        <f>C24-#REF!</f>
        <v>#REF!</v>
      </c>
      <c r="G24" s="340">
        <v>16126746470.76</v>
      </c>
      <c r="H24" s="340">
        <v>161.6</v>
      </c>
      <c r="I24" s="480"/>
      <c r="K24" s="487"/>
      <c r="M24" s="434"/>
      <c r="N24" s="434"/>
      <c r="O24" s="434"/>
      <c r="P24" s="434"/>
      <c r="Q24" s="434"/>
    </row>
    <row r="25" spans="1:17" x14ac:dyDescent="0.2">
      <c r="A25" s="486" t="s">
        <v>3186</v>
      </c>
      <c r="B25" s="464">
        <v>11</v>
      </c>
      <c r="C25" s="477"/>
      <c r="D25" s="477"/>
      <c r="E25" s="477"/>
      <c r="F25" s="474" t="e">
        <f>C25-#REF!</f>
        <v>#REF!</v>
      </c>
      <c r="G25" s="340">
        <v>35629000</v>
      </c>
      <c r="H25" s="340">
        <v>5093107.4000000004</v>
      </c>
      <c r="I25" s="480"/>
      <c r="M25" s="434"/>
      <c r="N25" s="434"/>
      <c r="O25" s="434"/>
      <c r="P25" s="434"/>
      <c r="Q25" s="434"/>
    </row>
    <row r="26" spans="1:17" x14ac:dyDescent="0.2">
      <c r="A26" s="488" t="s">
        <v>3187</v>
      </c>
      <c r="B26" s="464">
        <v>12</v>
      </c>
      <c r="C26" s="477"/>
      <c r="D26" s="477"/>
      <c r="E26" s="477"/>
      <c r="F26" s="474" t="e">
        <f>C26-#REF!</f>
        <v>#REF!</v>
      </c>
      <c r="G26" s="340">
        <v>3883311994.8800001</v>
      </c>
      <c r="H26" s="340">
        <v>332.4</v>
      </c>
      <c r="I26" s="480"/>
      <c r="M26" s="434"/>
      <c r="N26" s="434"/>
      <c r="O26" s="434"/>
      <c r="P26" s="434"/>
      <c r="Q26" s="434"/>
    </row>
    <row r="27" spans="1:17" x14ac:dyDescent="0.2">
      <c r="A27" s="489" t="s">
        <v>3188</v>
      </c>
      <c r="B27" s="464">
        <v>13</v>
      </c>
      <c r="C27" s="477"/>
      <c r="D27" s="477"/>
      <c r="E27" s="477"/>
      <c r="F27" s="474" t="e">
        <f>C27-#REF!</f>
        <v>#REF!</v>
      </c>
      <c r="G27" s="340">
        <v>244405591.43000001</v>
      </c>
      <c r="H27" s="340">
        <v>3378</v>
      </c>
      <c r="I27" s="480"/>
      <c r="M27" s="434"/>
      <c r="N27" s="434"/>
      <c r="O27" s="434"/>
      <c r="P27" s="434"/>
      <c r="Q27" s="434"/>
    </row>
    <row r="28" spans="1:17" x14ac:dyDescent="0.2">
      <c r="A28" s="489" t="s">
        <v>3189</v>
      </c>
      <c r="B28" s="464">
        <v>14</v>
      </c>
      <c r="C28" s="477"/>
      <c r="D28" s="477"/>
      <c r="E28" s="477"/>
      <c r="F28" s="474"/>
      <c r="G28" s="340"/>
      <c r="H28" s="340">
        <v>24306.799999999999</v>
      </c>
      <c r="I28" s="480"/>
      <c r="M28" s="434"/>
      <c r="N28" s="434"/>
      <c r="O28" s="434"/>
      <c r="P28" s="434"/>
      <c r="Q28" s="434"/>
    </row>
    <row r="29" spans="1:17" x14ac:dyDescent="0.2">
      <c r="A29" s="489" t="s">
        <v>3190</v>
      </c>
      <c r="B29" s="464">
        <v>16</v>
      </c>
      <c r="C29" s="477"/>
      <c r="D29" s="477"/>
      <c r="E29" s="477"/>
      <c r="F29" s="474"/>
      <c r="G29" s="340"/>
      <c r="H29" s="340">
        <v>676.2</v>
      </c>
      <c r="I29" s="480"/>
      <c r="M29" s="434"/>
      <c r="N29" s="434"/>
      <c r="O29" s="434"/>
      <c r="P29" s="434"/>
      <c r="Q29" s="434"/>
    </row>
    <row r="30" spans="1:17" x14ac:dyDescent="0.2">
      <c r="A30" s="489" t="s">
        <v>3191</v>
      </c>
      <c r="B30" s="464">
        <v>17</v>
      </c>
      <c r="C30" s="477"/>
      <c r="D30" s="477"/>
      <c r="E30" s="477"/>
      <c r="F30" s="474"/>
      <c r="G30" s="340"/>
      <c r="H30" s="340">
        <v>22285.200000000001</v>
      </c>
      <c r="I30" s="480"/>
      <c r="M30" s="434"/>
      <c r="N30" s="434"/>
      <c r="O30" s="434"/>
      <c r="P30" s="434"/>
      <c r="Q30" s="434"/>
    </row>
    <row r="31" spans="1:17" ht="16.899999999999999" customHeight="1" x14ac:dyDescent="0.2">
      <c r="A31" s="489" t="s">
        <v>3192</v>
      </c>
      <c r="B31" s="464">
        <v>18</v>
      </c>
      <c r="C31" s="477"/>
      <c r="D31" s="477"/>
      <c r="E31" s="477"/>
      <c r="F31" s="474"/>
      <c r="G31" s="340"/>
      <c r="H31" s="340">
        <v>1179710.3</v>
      </c>
      <c r="I31" s="480"/>
      <c r="M31" s="434"/>
      <c r="N31" s="434"/>
      <c r="O31" s="434"/>
      <c r="P31" s="434"/>
      <c r="Q31" s="434"/>
    </row>
    <row r="32" spans="1:17" ht="27" customHeight="1" x14ac:dyDescent="0.2">
      <c r="A32" s="489" t="s">
        <v>3193</v>
      </c>
      <c r="B32" s="464">
        <v>19</v>
      </c>
      <c r="C32" s="477"/>
      <c r="D32" s="477"/>
      <c r="E32" s="477"/>
      <c r="F32" s="474"/>
      <c r="G32" s="340"/>
      <c r="H32" s="340">
        <v>141332.70000000001</v>
      </c>
      <c r="I32" s="480"/>
      <c r="M32" s="434"/>
      <c r="N32" s="434"/>
      <c r="O32" s="434"/>
      <c r="P32" s="434"/>
      <c r="Q32" s="434"/>
    </row>
    <row r="33" spans="1:17" ht="19.149999999999999" customHeight="1" x14ac:dyDescent="0.2">
      <c r="A33" s="489" t="s">
        <v>3194</v>
      </c>
      <c r="B33" s="464">
        <v>20</v>
      </c>
      <c r="C33" s="477"/>
      <c r="D33" s="477"/>
      <c r="E33" s="477"/>
      <c r="F33" s="474"/>
      <c r="G33" s="340"/>
      <c r="H33" s="340">
        <v>148290.9</v>
      </c>
      <c r="I33" s="480"/>
      <c r="M33" s="434"/>
      <c r="N33" s="434"/>
      <c r="O33" s="434"/>
      <c r="P33" s="434"/>
      <c r="Q33" s="434"/>
    </row>
    <row r="34" spans="1:17" x14ac:dyDescent="0.2">
      <c r="A34" s="488" t="s">
        <v>3195</v>
      </c>
      <c r="B34" s="464">
        <v>21</v>
      </c>
      <c r="C34" s="477"/>
      <c r="D34" s="477"/>
      <c r="E34" s="477"/>
      <c r="F34" s="474" t="e">
        <f>C34-#REF!</f>
        <v>#REF!</v>
      </c>
      <c r="G34" s="340">
        <v>-55365831.939999998</v>
      </c>
      <c r="H34" s="340">
        <v>47456.2</v>
      </c>
      <c r="I34" s="480"/>
      <c r="M34" s="434"/>
      <c r="N34" s="434"/>
      <c r="O34" s="434"/>
      <c r="P34" s="434"/>
      <c r="Q34" s="434"/>
    </row>
    <row r="35" spans="1:17" x14ac:dyDescent="0.2">
      <c r="A35" s="488" t="s">
        <v>3196</v>
      </c>
      <c r="B35" s="464">
        <v>22</v>
      </c>
      <c r="C35" s="477"/>
      <c r="D35" s="477"/>
      <c r="E35" s="477"/>
      <c r="F35" s="474" t="e">
        <f>C35-#REF!</f>
        <v>#REF!</v>
      </c>
      <c r="G35" s="340">
        <v>-7968073.3399999999</v>
      </c>
      <c r="H35" s="340">
        <v>77777.8</v>
      </c>
      <c r="I35" s="480"/>
      <c r="M35" s="434"/>
      <c r="N35" s="434"/>
      <c r="O35" s="434"/>
      <c r="P35" s="434"/>
      <c r="Q35" s="434"/>
    </row>
    <row r="36" spans="1:17" x14ac:dyDescent="0.2">
      <c r="A36" s="486" t="s">
        <v>3197</v>
      </c>
      <c r="B36" s="464">
        <v>23</v>
      </c>
      <c r="C36" s="477"/>
      <c r="D36" s="477"/>
      <c r="E36" s="477"/>
      <c r="F36" s="474" t="e">
        <f>C36-#REF!</f>
        <v>#REF!</v>
      </c>
      <c r="G36" s="340">
        <v>-14214439.890000001</v>
      </c>
      <c r="H36" s="340">
        <v>46161.8</v>
      </c>
      <c r="I36" s="480"/>
      <c r="M36" s="434"/>
      <c r="N36" s="434"/>
      <c r="O36" s="434"/>
      <c r="P36" s="434"/>
      <c r="Q36" s="434"/>
    </row>
    <row r="37" spans="1:17" x14ac:dyDescent="0.2">
      <c r="A37" s="488" t="s">
        <v>3198</v>
      </c>
      <c r="B37" s="464">
        <v>24</v>
      </c>
      <c r="C37" s="477"/>
      <c r="D37" s="477"/>
      <c r="E37" s="477"/>
      <c r="F37" s="474" t="e">
        <f>C37-#REF!</f>
        <v>#REF!</v>
      </c>
      <c r="G37" s="477"/>
      <c r="H37" s="476">
        <v>7062.1</v>
      </c>
      <c r="I37" s="480"/>
      <c r="M37" s="434"/>
      <c r="N37" s="434"/>
      <c r="O37" s="434"/>
      <c r="P37" s="434"/>
      <c r="Q37" s="434"/>
    </row>
    <row r="38" spans="1:17" x14ac:dyDescent="0.2">
      <c r="A38" s="488" t="s">
        <v>3199</v>
      </c>
      <c r="B38" s="464">
        <v>25</v>
      </c>
      <c r="C38" s="477"/>
      <c r="D38" s="477"/>
      <c r="E38" s="477"/>
      <c r="F38" s="474" t="e">
        <f>C38-#REF!</f>
        <v>#REF!</v>
      </c>
      <c r="G38" s="340">
        <v>-37006661.43</v>
      </c>
      <c r="H38" s="340">
        <v>139662.9</v>
      </c>
      <c r="I38" s="480"/>
      <c r="M38" s="434"/>
      <c r="N38" s="434"/>
      <c r="O38" s="434"/>
      <c r="P38" s="434"/>
      <c r="Q38" s="434"/>
    </row>
    <row r="39" spans="1:17" x14ac:dyDescent="0.2">
      <c r="A39" s="488" t="s">
        <v>3200</v>
      </c>
      <c r="B39" s="464">
        <v>26</v>
      </c>
      <c r="C39" s="477"/>
      <c r="D39" s="477"/>
      <c r="E39" s="477"/>
      <c r="F39" s="474"/>
      <c r="G39" s="340"/>
      <c r="H39" s="340">
        <v>24261.4</v>
      </c>
      <c r="I39" s="480"/>
      <c r="M39" s="434"/>
      <c r="N39" s="434"/>
      <c r="O39" s="434"/>
      <c r="P39" s="434"/>
      <c r="Q39" s="434"/>
    </row>
    <row r="40" spans="1:17" x14ac:dyDescent="0.2">
      <c r="A40" s="488" t="s">
        <v>3201</v>
      </c>
      <c r="B40" s="464">
        <v>27</v>
      </c>
      <c r="C40" s="477"/>
      <c r="D40" s="477"/>
      <c r="E40" s="477"/>
      <c r="F40" s="474"/>
      <c r="G40" s="340"/>
      <c r="H40" s="340">
        <v>185698.8</v>
      </c>
      <c r="I40" s="480"/>
      <c r="M40" s="434"/>
      <c r="N40" s="434"/>
      <c r="O40" s="434"/>
      <c r="P40" s="434"/>
      <c r="Q40" s="434"/>
    </row>
    <row r="41" spans="1:17" x14ac:dyDescent="0.2">
      <c r="A41" s="488" t="s">
        <v>3202</v>
      </c>
      <c r="B41" s="464">
        <v>28</v>
      </c>
      <c r="C41" s="477"/>
      <c r="D41" s="477"/>
      <c r="E41" s="477"/>
      <c r="F41" s="474"/>
      <c r="G41" s="340"/>
      <c r="H41" s="340">
        <v>30085.7</v>
      </c>
      <c r="I41" s="480"/>
      <c r="M41" s="434"/>
      <c r="N41" s="434"/>
      <c r="O41" s="434"/>
      <c r="P41" s="434"/>
      <c r="Q41" s="434"/>
    </row>
    <row r="42" spans="1:17" x14ac:dyDescent="0.2">
      <c r="A42" s="488" t="s">
        <v>3203</v>
      </c>
      <c r="B42" s="464">
        <v>29</v>
      </c>
      <c r="C42" s="477"/>
      <c r="D42" s="477"/>
      <c r="E42" s="477"/>
      <c r="F42" s="474"/>
      <c r="G42" s="340"/>
      <c r="H42" s="340">
        <v>122698.2</v>
      </c>
      <c r="I42" s="480"/>
      <c r="M42" s="434"/>
      <c r="N42" s="434"/>
      <c r="O42" s="434"/>
      <c r="P42" s="434"/>
      <c r="Q42" s="434"/>
    </row>
    <row r="43" spans="1:17" x14ac:dyDescent="0.2">
      <c r="A43" s="488" t="s">
        <v>3204</v>
      </c>
      <c r="B43" s="464">
        <v>30</v>
      </c>
      <c r="C43" s="477"/>
      <c r="D43" s="477"/>
      <c r="E43" s="477"/>
      <c r="F43" s="474"/>
      <c r="G43" s="340"/>
      <c r="H43" s="340">
        <v>32937</v>
      </c>
      <c r="I43" s="480"/>
      <c r="M43" s="434"/>
      <c r="N43" s="434"/>
      <c r="O43" s="434"/>
      <c r="P43" s="434"/>
      <c r="Q43" s="434"/>
    </row>
    <row r="44" spans="1:17" x14ac:dyDescent="0.2">
      <c r="A44" s="488" t="s">
        <v>3205</v>
      </c>
      <c r="B44" s="464">
        <v>31</v>
      </c>
      <c r="C44" s="477"/>
      <c r="D44" s="477"/>
      <c r="E44" s="477"/>
      <c r="F44" s="474"/>
      <c r="G44" s="340"/>
      <c r="H44" s="340">
        <v>23126.400000000001</v>
      </c>
      <c r="I44" s="480"/>
      <c r="M44" s="434"/>
      <c r="N44" s="434"/>
      <c r="O44" s="434"/>
      <c r="P44" s="434"/>
      <c r="Q44" s="434"/>
    </row>
    <row r="45" spans="1:17" x14ac:dyDescent="0.2">
      <c r="A45" s="488" t="s">
        <v>3206</v>
      </c>
      <c r="B45" s="464">
        <v>32</v>
      </c>
      <c r="C45" s="477"/>
      <c r="D45" s="477"/>
      <c r="E45" s="477"/>
      <c r="F45" s="474"/>
      <c r="G45" s="340"/>
      <c r="H45" s="340">
        <v>86551</v>
      </c>
      <c r="I45" s="480"/>
      <c r="M45" s="434"/>
      <c r="N45" s="434"/>
      <c r="O45" s="434"/>
      <c r="P45" s="434"/>
      <c r="Q45" s="434"/>
    </row>
    <row r="46" spans="1:17" x14ac:dyDescent="0.2">
      <c r="A46" s="488" t="s">
        <v>3207</v>
      </c>
      <c r="B46" s="464">
        <v>33</v>
      </c>
      <c r="C46" s="477"/>
      <c r="D46" s="477"/>
      <c r="E46" s="477"/>
      <c r="F46" s="474"/>
      <c r="G46" s="340"/>
      <c r="H46" s="340">
        <v>117377.8</v>
      </c>
      <c r="I46" s="480"/>
      <c r="M46" s="434"/>
      <c r="N46" s="434"/>
      <c r="O46" s="434"/>
      <c r="P46" s="434"/>
      <c r="Q46" s="434"/>
    </row>
    <row r="47" spans="1:17" x14ac:dyDescent="0.2">
      <c r="A47" s="488" t="s">
        <v>3208</v>
      </c>
      <c r="B47" s="464">
        <v>34</v>
      </c>
      <c r="C47" s="477"/>
      <c r="D47" s="477"/>
      <c r="E47" s="477"/>
      <c r="F47" s="474"/>
      <c r="G47" s="340"/>
      <c r="H47" s="340">
        <v>49562.9</v>
      </c>
      <c r="I47" s="480"/>
      <c r="M47" s="434"/>
      <c r="N47" s="434"/>
      <c r="O47" s="434"/>
      <c r="P47" s="434"/>
      <c r="Q47" s="434"/>
    </row>
    <row r="48" spans="1:17" x14ac:dyDescent="0.2">
      <c r="A48" s="488" t="s">
        <v>3209</v>
      </c>
      <c r="B48" s="464">
        <v>35</v>
      </c>
      <c r="C48" s="477"/>
      <c r="D48" s="477"/>
      <c r="E48" s="477"/>
      <c r="F48" s="474"/>
      <c r="G48" s="340"/>
      <c r="H48" s="340">
        <v>14669.3</v>
      </c>
      <c r="I48" s="480"/>
      <c r="M48" s="434"/>
      <c r="N48" s="434"/>
      <c r="O48" s="434"/>
      <c r="P48" s="434"/>
      <c r="Q48" s="434"/>
    </row>
    <row r="49" spans="1:17" x14ac:dyDescent="0.2">
      <c r="A49" s="488" t="s">
        <v>3210</v>
      </c>
      <c r="B49" s="464">
        <v>36</v>
      </c>
      <c r="C49" s="477"/>
      <c r="D49" s="477"/>
      <c r="E49" s="477"/>
      <c r="F49" s="474"/>
      <c r="G49" s="340"/>
      <c r="H49" s="340">
        <v>11155.4</v>
      </c>
      <c r="I49" s="480"/>
      <c r="M49" s="434"/>
      <c r="N49" s="434"/>
      <c r="O49" s="434"/>
      <c r="P49" s="434"/>
      <c r="Q49" s="434"/>
    </row>
    <row r="50" spans="1:17" x14ac:dyDescent="0.2">
      <c r="A50" s="488" t="s">
        <v>3211</v>
      </c>
      <c r="B50" s="464">
        <v>37</v>
      </c>
      <c r="C50" s="477"/>
      <c r="D50" s="477"/>
      <c r="E50" s="477"/>
      <c r="F50" s="474"/>
      <c r="G50" s="340"/>
      <c r="H50" s="340">
        <v>11893.2</v>
      </c>
      <c r="I50" s="480"/>
      <c r="M50" s="434"/>
      <c r="N50" s="434"/>
      <c r="O50" s="434"/>
      <c r="P50" s="434"/>
      <c r="Q50" s="434"/>
    </row>
    <row r="51" spans="1:17" x14ac:dyDescent="0.2">
      <c r="A51" s="488" t="s">
        <v>3212</v>
      </c>
      <c r="B51" s="464">
        <v>38</v>
      </c>
      <c r="C51" s="477"/>
      <c r="D51" s="477"/>
      <c r="E51" s="477"/>
      <c r="F51" s="474"/>
      <c r="G51" s="340"/>
      <c r="H51" s="340">
        <v>84739.3</v>
      </c>
      <c r="I51" s="480"/>
      <c r="M51" s="434"/>
      <c r="N51" s="434"/>
      <c r="O51" s="434"/>
      <c r="P51" s="434"/>
      <c r="Q51" s="434"/>
    </row>
    <row r="52" spans="1:17" x14ac:dyDescent="0.2">
      <c r="A52" s="488" t="s">
        <v>3213</v>
      </c>
      <c r="B52" s="464">
        <v>39</v>
      </c>
      <c r="C52" s="477"/>
      <c r="D52" s="477"/>
      <c r="E52" s="477"/>
      <c r="F52" s="474"/>
      <c r="G52" s="340"/>
      <c r="H52" s="340">
        <v>28229.8</v>
      </c>
      <c r="I52" s="480"/>
      <c r="M52" s="434"/>
      <c r="N52" s="434"/>
      <c r="O52" s="434"/>
      <c r="P52" s="434"/>
      <c r="Q52" s="434"/>
    </row>
    <row r="53" spans="1:17" x14ac:dyDescent="0.2">
      <c r="A53" s="490" t="s">
        <v>3214</v>
      </c>
      <c r="B53" s="464">
        <v>40</v>
      </c>
      <c r="C53" s="480"/>
      <c r="D53" s="480"/>
      <c r="E53" s="480"/>
      <c r="F53" s="481"/>
      <c r="G53" s="478"/>
      <c r="H53" s="340">
        <v>35960.800000000003</v>
      </c>
      <c r="I53" s="480"/>
      <c r="M53" s="434"/>
      <c r="N53" s="434"/>
      <c r="O53" s="434"/>
      <c r="P53" s="434"/>
      <c r="Q53" s="434"/>
    </row>
    <row r="54" spans="1:17" x14ac:dyDescent="0.2">
      <c r="A54" s="491" t="s">
        <v>3215</v>
      </c>
      <c r="B54" s="464">
        <v>41</v>
      </c>
      <c r="C54" s="480"/>
      <c r="D54" s="480"/>
      <c r="E54" s="480"/>
      <c r="F54" s="481"/>
      <c r="G54" s="478"/>
      <c r="H54" s="340">
        <v>393.3</v>
      </c>
      <c r="I54" s="480"/>
      <c r="M54" s="434"/>
      <c r="N54" s="434"/>
      <c r="O54" s="434"/>
      <c r="P54" s="434"/>
      <c r="Q54" s="434"/>
    </row>
    <row r="55" spans="1:17" x14ac:dyDescent="0.2">
      <c r="A55" s="491" t="s">
        <v>3216</v>
      </c>
      <c r="B55" s="464">
        <v>42</v>
      </c>
      <c r="C55" s="480"/>
      <c r="D55" s="480"/>
      <c r="E55" s="480"/>
      <c r="F55" s="481"/>
      <c r="G55" s="478"/>
      <c r="H55" s="340">
        <v>35043</v>
      </c>
      <c r="I55" s="480"/>
      <c r="M55" s="434"/>
      <c r="N55" s="434"/>
      <c r="O55" s="434"/>
      <c r="P55" s="434"/>
      <c r="Q55" s="434"/>
    </row>
    <row r="56" spans="1:17" x14ac:dyDescent="0.2">
      <c r="A56" s="491" t="s">
        <v>3217</v>
      </c>
      <c r="B56" s="464">
        <v>43</v>
      </c>
      <c r="C56" s="480"/>
      <c r="D56" s="480"/>
      <c r="E56" s="480"/>
      <c r="F56" s="481"/>
      <c r="G56" s="478"/>
      <c r="H56" s="340">
        <v>16420.2</v>
      </c>
      <c r="I56" s="480"/>
      <c r="M56" s="434"/>
      <c r="N56" s="434"/>
      <c r="O56" s="434"/>
      <c r="P56" s="434"/>
      <c r="Q56" s="434"/>
    </row>
    <row r="57" spans="1:17" x14ac:dyDescent="0.2">
      <c r="A57" s="491" t="s">
        <v>3218</v>
      </c>
      <c r="B57" s="464">
        <v>44</v>
      </c>
      <c r="C57" s="480"/>
      <c r="D57" s="480"/>
      <c r="E57" s="480"/>
      <c r="F57" s="481"/>
      <c r="G57" s="478"/>
      <c r="H57" s="340">
        <v>347940.2</v>
      </c>
      <c r="I57" s="480"/>
      <c r="M57" s="434"/>
      <c r="N57" s="434"/>
      <c r="O57" s="434"/>
      <c r="P57" s="434"/>
      <c r="Q57" s="434"/>
    </row>
    <row r="58" spans="1:17" x14ac:dyDescent="0.2">
      <c r="A58" s="492" t="s">
        <v>3219</v>
      </c>
      <c r="B58" s="464">
        <v>45</v>
      </c>
      <c r="C58" s="480"/>
      <c r="D58" s="480"/>
      <c r="E58" s="480"/>
      <c r="F58" s="481"/>
      <c r="G58" s="478"/>
      <c r="H58" s="340">
        <v>412125.9</v>
      </c>
      <c r="I58" s="480"/>
      <c r="M58" s="434"/>
      <c r="N58" s="434"/>
      <c r="O58" s="434"/>
      <c r="P58" s="434"/>
      <c r="Q58" s="434"/>
    </row>
    <row r="59" spans="1:17" x14ac:dyDescent="0.2">
      <c r="A59" s="493" t="s">
        <v>3220</v>
      </c>
      <c r="B59" s="464">
        <v>46</v>
      </c>
      <c r="C59" s="480"/>
      <c r="D59" s="480"/>
      <c r="E59" s="480"/>
      <c r="F59" s="481"/>
      <c r="G59" s="478"/>
      <c r="H59" s="340">
        <v>410578.6</v>
      </c>
      <c r="I59" s="480"/>
      <c r="M59" s="434"/>
      <c r="N59" s="434"/>
      <c r="O59" s="434"/>
      <c r="P59" s="434"/>
      <c r="Q59" s="434"/>
    </row>
    <row r="60" spans="1:17" x14ac:dyDescent="0.2">
      <c r="A60" s="493" t="s">
        <v>3221</v>
      </c>
      <c r="B60" s="464">
        <v>47</v>
      </c>
      <c r="C60" s="480"/>
      <c r="D60" s="480"/>
      <c r="E60" s="480"/>
      <c r="F60" s="481"/>
      <c r="G60" s="478"/>
      <c r="H60" s="340">
        <v>153262.70000000001</v>
      </c>
      <c r="I60" s="480"/>
      <c r="M60" s="434"/>
      <c r="N60" s="434"/>
      <c r="O60" s="434"/>
      <c r="P60" s="434"/>
      <c r="Q60" s="434"/>
    </row>
    <row r="61" spans="1:17" x14ac:dyDescent="0.2">
      <c r="A61" s="493" t="s">
        <v>3222</v>
      </c>
      <c r="B61" s="464">
        <v>48</v>
      </c>
      <c r="C61" s="480"/>
      <c r="D61" s="480"/>
      <c r="E61" s="480"/>
      <c r="F61" s="481"/>
      <c r="G61" s="478"/>
      <c r="H61" s="340">
        <v>614523.6</v>
      </c>
      <c r="I61" s="480"/>
      <c r="M61" s="434"/>
      <c r="N61" s="434"/>
      <c r="O61" s="434"/>
      <c r="P61" s="434"/>
      <c r="Q61" s="434"/>
    </row>
    <row r="62" spans="1:17" x14ac:dyDescent="0.2">
      <c r="A62" s="493" t="s">
        <v>3223</v>
      </c>
      <c r="B62" s="464">
        <v>49</v>
      </c>
      <c r="C62" s="480"/>
      <c r="D62" s="480"/>
      <c r="E62" s="480"/>
      <c r="F62" s="481"/>
      <c r="G62" s="478"/>
      <c r="H62" s="340">
        <v>29072.6</v>
      </c>
      <c r="I62" s="480"/>
      <c r="M62" s="434"/>
      <c r="N62" s="434"/>
      <c r="O62" s="434"/>
      <c r="P62" s="434"/>
      <c r="Q62" s="434"/>
    </row>
    <row r="63" spans="1:17" x14ac:dyDescent="0.2">
      <c r="A63" s="494" t="s">
        <v>3224</v>
      </c>
      <c r="B63" s="464">
        <v>50</v>
      </c>
      <c r="C63" s="480"/>
      <c r="D63" s="480"/>
      <c r="E63" s="480"/>
      <c r="F63" s="481"/>
      <c r="G63" s="478"/>
      <c r="H63" s="340">
        <v>2219939.2000000002</v>
      </c>
      <c r="I63" s="480"/>
      <c r="M63" s="434"/>
      <c r="N63" s="434"/>
      <c r="O63" s="434"/>
      <c r="P63" s="434"/>
      <c r="Q63" s="434"/>
    </row>
    <row r="64" spans="1:17" x14ac:dyDescent="0.2">
      <c r="A64" s="495" t="s">
        <v>3225</v>
      </c>
      <c r="B64" s="464">
        <v>51</v>
      </c>
      <c r="C64" s="480"/>
      <c r="D64" s="480"/>
      <c r="E64" s="480"/>
      <c r="F64" s="481"/>
      <c r="G64" s="478"/>
      <c r="H64" s="340">
        <v>1005355.9</v>
      </c>
      <c r="I64" s="480"/>
      <c r="M64" s="434"/>
      <c r="N64" s="434"/>
      <c r="O64" s="434"/>
      <c r="P64" s="434"/>
      <c r="Q64" s="434"/>
    </row>
    <row r="65" spans="1:17" x14ac:dyDescent="0.2">
      <c r="A65" s="495" t="s">
        <v>3226</v>
      </c>
      <c r="B65" s="464">
        <v>52</v>
      </c>
      <c r="C65" s="480"/>
      <c r="D65" s="480"/>
      <c r="E65" s="480"/>
      <c r="F65" s="481"/>
      <c r="G65" s="478"/>
      <c r="H65" s="340">
        <v>5366.4</v>
      </c>
      <c r="I65" s="480"/>
      <c r="M65" s="434"/>
      <c r="N65" s="434"/>
      <c r="O65" s="434"/>
      <c r="P65" s="434"/>
      <c r="Q65" s="434"/>
    </row>
    <row r="66" spans="1:17" x14ac:dyDescent="0.2">
      <c r="A66" s="495" t="s">
        <v>3227</v>
      </c>
      <c r="B66" s="464">
        <v>53</v>
      </c>
      <c r="C66" s="480"/>
      <c r="D66" s="480"/>
      <c r="E66" s="480"/>
      <c r="F66" s="481"/>
      <c r="G66" s="478"/>
      <c r="H66" s="340">
        <v>101718.39999999999</v>
      </c>
      <c r="I66" s="480"/>
      <c r="M66" s="434"/>
      <c r="N66" s="434"/>
      <c r="O66" s="434"/>
      <c r="P66" s="434"/>
      <c r="Q66" s="434"/>
    </row>
    <row r="67" spans="1:17" x14ac:dyDescent="0.2">
      <c r="A67" s="495" t="s">
        <v>3228</v>
      </c>
      <c r="B67" s="464">
        <v>54</v>
      </c>
      <c r="C67" s="480"/>
      <c r="D67" s="480"/>
      <c r="E67" s="480"/>
      <c r="F67" s="481"/>
      <c r="G67" s="478"/>
      <c r="H67" s="340">
        <v>562570.4</v>
      </c>
      <c r="I67" s="480"/>
      <c r="M67" s="434"/>
      <c r="N67" s="434"/>
      <c r="O67" s="434"/>
      <c r="P67" s="434"/>
      <c r="Q67" s="434"/>
    </row>
    <row r="68" spans="1:17" x14ac:dyDescent="0.2">
      <c r="A68" s="496" t="s">
        <v>3229</v>
      </c>
      <c r="B68" s="464">
        <v>55</v>
      </c>
      <c r="C68" s="480"/>
      <c r="D68" s="480"/>
      <c r="E68" s="480"/>
      <c r="F68" s="481"/>
      <c r="G68" s="478"/>
      <c r="H68" s="340">
        <v>7165.6</v>
      </c>
      <c r="I68" s="480"/>
      <c r="M68" s="434"/>
      <c r="N68" s="434"/>
      <c r="O68" s="434"/>
      <c r="P68" s="434"/>
      <c r="Q68" s="434"/>
    </row>
    <row r="69" spans="1:17" x14ac:dyDescent="0.2">
      <c r="A69" s="496" t="s">
        <v>3230</v>
      </c>
      <c r="B69" s="464">
        <v>56</v>
      </c>
      <c r="C69" s="480"/>
      <c r="D69" s="480"/>
      <c r="E69" s="480"/>
      <c r="F69" s="481"/>
      <c r="G69" s="478"/>
      <c r="H69" s="340">
        <v>14508.4</v>
      </c>
      <c r="I69" s="480"/>
      <c r="M69" s="434"/>
      <c r="N69" s="434"/>
      <c r="O69" s="434"/>
      <c r="P69" s="434"/>
      <c r="Q69" s="434"/>
    </row>
    <row r="70" spans="1:17" x14ac:dyDescent="0.2">
      <c r="A70" s="496" t="s">
        <v>3231</v>
      </c>
      <c r="B70" s="464">
        <v>57</v>
      </c>
      <c r="C70" s="480"/>
      <c r="D70" s="480"/>
      <c r="E70" s="480"/>
      <c r="F70" s="481"/>
      <c r="G70" s="478"/>
      <c r="H70" s="340">
        <v>1595.4</v>
      </c>
      <c r="I70" s="480"/>
      <c r="M70" s="434"/>
      <c r="N70" s="434"/>
      <c r="O70" s="434"/>
      <c r="P70" s="434"/>
      <c r="Q70" s="434"/>
    </row>
    <row r="71" spans="1:17" x14ac:dyDescent="0.2">
      <c r="A71" s="496" t="s">
        <v>3232</v>
      </c>
      <c r="B71" s="464">
        <v>58</v>
      </c>
      <c r="C71" s="480"/>
      <c r="D71" s="480"/>
      <c r="E71" s="480"/>
      <c r="F71" s="481"/>
      <c r="G71" s="478"/>
      <c r="H71" s="340">
        <v>9248.9</v>
      </c>
      <c r="I71" s="480"/>
      <c r="M71" s="434"/>
      <c r="N71" s="434"/>
      <c r="O71" s="434"/>
      <c r="P71" s="434"/>
      <c r="Q71" s="434"/>
    </row>
    <row r="72" spans="1:17" x14ac:dyDescent="0.2">
      <c r="A72" s="496" t="s">
        <v>3233</v>
      </c>
      <c r="B72" s="464">
        <v>59</v>
      </c>
      <c r="C72" s="480"/>
      <c r="D72" s="480"/>
      <c r="E72" s="480"/>
      <c r="F72" s="481"/>
      <c r="G72" s="478"/>
      <c r="H72" s="340">
        <v>385.9</v>
      </c>
      <c r="I72" s="480"/>
      <c r="M72" s="434"/>
      <c r="N72" s="434"/>
      <c r="O72" s="434"/>
      <c r="P72" s="434"/>
      <c r="Q72" s="434"/>
    </row>
    <row r="73" spans="1:17" x14ac:dyDescent="0.2">
      <c r="A73" s="497" t="s">
        <v>3234</v>
      </c>
      <c r="B73" s="464">
        <v>60</v>
      </c>
      <c r="C73" s="480"/>
      <c r="D73" s="480"/>
      <c r="E73" s="480"/>
      <c r="F73" s="481"/>
      <c r="G73" s="478"/>
      <c r="H73" s="340">
        <v>547.4</v>
      </c>
      <c r="I73" s="480"/>
      <c r="M73" s="434"/>
      <c r="N73" s="434"/>
      <c r="O73" s="434"/>
      <c r="P73" s="434"/>
      <c r="Q73" s="434"/>
    </row>
    <row r="74" spans="1:17" x14ac:dyDescent="0.2">
      <c r="A74" s="497" t="s">
        <v>3235</v>
      </c>
      <c r="B74" s="464">
        <v>61</v>
      </c>
      <c r="C74" s="480"/>
      <c r="D74" s="480"/>
      <c r="E74" s="480"/>
      <c r="F74" s="481"/>
      <c r="G74" s="478"/>
      <c r="H74" s="340">
        <v>66978.5</v>
      </c>
      <c r="I74" s="480"/>
      <c r="M74" s="434"/>
      <c r="N74" s="434"/>
      <c r="O74" s="434"/>
      <c r="P74" s="434"/>
      <c r="Q74" s="434"/>
    </row>
    <row r="75" spans="1:17" x14ac:dyDescent="0.2">
      <c r="A75" s="497" t="s">
        <v>3236</v>
      </c>
      <c r="B75" s="464">
        <v>62</v>
      </c>
      <c r="C75" s="480"/>
      <c r="D75" s="480"/>
      <c r="E75" s="480"/>
      <c r="F75" s="481"/>
      <c r="G75" s="478"/>
      <c r="H75" s="340">
        <v>4944</v>
      </c>
      <c r="I75" s="480"/>
      <c r="M75" s="434"/>
      <c r="N75" s="434"/>
      <c r="O75" s="434"/>
      <c r="P75" s="434"/>
      <c r="Q75" s="434"/>
    </row>
    <row r="76" spans="1:17" x14ac:dyDescent="0.2">
      <c r="A76" s="497" t="s">
        <v>3237</v>
      </c>
      <c r="B76" s="464">
        <v>63</v>
      </c>
      <c r="C76" s="480"/>
      <c r="D76" s="480"/>
      <c r="E76" s="480"/>
      <c r="F76" s="481"/>
      <c r="G76" s="478"/>
      <c r="H76" s="340">
        <v>16701.599999999999</v>
      </c>
      <c r="I76" s="480"/>
      <c r="M76" s="434"/>
      <c r="N76" s="434"/>
      <c r="O76" s="434"/>
      <c r="P76" s="434"/>
      <c r="Q76" s="434"/>
    </row>
    <row r="77" spans="1:17" x14ac:dyDescent="0.2">
      <c r="A77" s="497" t="s">
        <v>3238</v>
      </c>
      <c r="B77" s="464">
        <v>64</v>
      </c>
      <c r="C77" s="480"/>
      <c r="D77" s="480"/>
      <c r="E77" s="480"/>
      <c r="F77" s="481"/>
      <c r="G77" s="478"/>
      <c r="H77" s="340">
        <v>15213.5</v>
      </c>
      <c r="I77" s="480"/>
      <c r="M77" s="434"/>
      <c r="N77" s="434"/>
      <c r="O77" s="434"/>
      <c r="P77" s="434"/>
      <c r="Q77" s="434"/>
    </row>
    <row r="78" spans="1:17" ht="25.5" x14ac:dyDescent="0.2">
      <c r="A78" s="498" t="s">
        <v>3239</v>
      </c>
      <c r="B78" s="464">
        <v>65</v>
      </c>
      <c r="C78" s="480"/>
      <c r="D78" s="480"/>
      <c r="E78" s="480"/>
      <c r="F78" s="481"/>
      <c r="G78" s="478"/>
      <c r="H78" s="340">
        <v>27621.9</v>
      </c>
      <c r="I78" s="480"/>
      <c r="M78" s="434"/>
      <c r="N78" s="434"/>
      <c r="O78" s="434"/>
      <c r="P78" s="434"/>
      <c r="Q78" s="434"/>
    </row>
    <row r="79" spans="1:17" x14ac:dyDescent="0.2">
      <c r="A79" s="499" t="s">
        <v>3240</v>
      </c>
      <c r="B79" s="464">
        <v>66</v>
      </c>
      <c r="C79" s="480"/>
      <c r="D79" s="480"/>
      <c r="E79" s="480"/>
      <c r="F79" s="481"/>
      <c r="G79" s="478"/>
      <c r="H79" s="340">
        <v>108335.6</v>
      </c>
      <c r="I79" s="480"/>
      <c r="M79" s="434"/>
      <c r="N79" s="434"/>
      <c r="O79" s="434"/>
      <c r="P79" s="434"/>
      <c r="Q79" s="434"/>
    </row>
    <row r="80" spans="1:17" x14ac:dyDescent="0.2">
      <c r="A80" s="499" t="s">
        <v>3241</v>
      </c>
      <c r="B80" s="464">
        <v>67</v>
      </c>
      <c r="C80" s="480"/>
      <c r="D80" s="480"/>
      <c r="E80" s="480"/>
      <c r="F80" s="481"/>
      <c r="G80" s="478"/>
      <c r="H80" s="340">
        <v>18397.2</v>
      </c>
      <c r="I80" s="480"/>
      <c r="M80" s="434"/>
      <c r="N80" s="434"/>
      <c r="O80" s="434"/>
      <c r="P80" s="434"/>
      <c r="Q80" s="434"/>
    </row>
    <row r="81" spans="1:17" ht="25.5" x14ac:dyDescent="0.2">
      <c r="A81" s="499" t="s">
        <v>3242</v>
      </c>
      <c r="B81" s="464">
        <v>68</v>
      </c>
      <c r="C81" s="480"/>
      <c r="D81" s="480"/>
      <c r="E81" s="480"/>
      <c r="F81" s="481"/>
      <c r="G81" s="478"/>
      <c r="H81" s="340">
        <v>22973.599999999999</v>
      </c>
      <c r="I81" s="480"/>
      <c r="M81" s="434"/>
      <c r="N81" s="434"/>
      <c r="O81" s="434"/>
      <c r="P81" s="434"/>
      <c r="Q81" s="434"/>
    </row>
    <row r="82" spans="1:17" x14ac:dyDescent="0.2">
      <c r="A82" s="499" t="s">
        <v>3243</v>
      </c>
      <c r="B82" s="464">
        <v>69</v>
      </c>
      <c r="C82" s="480"/>
      <c r="D82" s="480"/>
      <c r="E82" s="480"/>
      <c r="F82" s="481"/>
      <c r="G82" s="478"/>
      <c r="H82" s="340">
        <v>117622.39999999999</v>
      </c>
      <c r="I82" s="480"/>
      <c r="M82" s="434"/>
      <c r="N82" s="434"/>
      <c r="O82" s="434"/>
      <c r="P82" s="434"/>
      <c r="Q82" s="434"/>
    </row>
    <row r="83" spans="1:17" x14ac:dyDescent="0.2">
      <c r="A83" s="500" t="s">
        <v>3244</v>
      </c>
      <c r="B83" s="464">
        <v>70</v>
      </c>
      <c r="C83" s="480"/>
      <c r="D83" s="480"/>
      <c r="E83" s="480"/>
      <c r="F83" s="481"/>
      <c r="G83" s="478"/>
      <c r="H83" s="340">
        <v>89499.9</v>
      </c>
      <c r="I83" s="480"/>
      <c r="M83" s="434"/>
      <c r="N83" s="434"/>
      <c r="O83" s="434"/>
      <c r="P83" s="434"/>
      <c r="Q83" s="434"/>
    </row>
    <row r="84" spans="1:17" x14ac:dyDescent="0.2">
      <c r="A84" s="500" t="s">
        <v>3245</v>
      </c>
      <c r="B84" s="464">
        <v>71</v>
      </c>
      <c r="C84" s="480"/>
      <c r="D84" s="480"/>
      <c r="E84" s="480"/>
      <c r="F84" s="481"/>
      <c r="G84" s="478"/>
      <c r="H84" s="340">
        <v>12.9</v>
      </c>
      <c r="I84" s="480"/>
      <c r="M84" s="434"/>
      <c r="N84" s="434"/>
      <c r="O84" s="434"/>
      <c r="P84" s="434"/>
      <c r="Q84" s="434"/>
    </row>
    <row r="85" spans="1:17" x14ac:dyDescent="0.2">
      <c r="A85" s="501" t="s">
        <v>3246</v>
      </c>
      <c r="B85" s="464">
        <v>72</v>
      </c>
      <c r="C85" s="480"/>
      <c r="D85" s="480"/>
      <c r="E85" s="480"/>
      <c r="F85" s="481"/>
      <c r="G85" s="478"/>
      <c r="H85" s="340">
        <v>244214.6</v>
      </c>
      <c r="I85" s="480"/>
      <c r="M85" s="434"/>
      <c r="N85" s="434"/>
      <c r="O85" s="434"/>
      <c r="P85" s="434"/>
      <c r="Q85" s="434"/>
    </row>
    <row r="86" spans="1:17" x14ac:dyDescent="0.2">
      <c r="A86" s="501" t="s">
        <v>3247</v>
      </c>
      <c r="B86" s="464">
        <v>73</v>
      </c>
      <c r="C86" s="480"/>
      <c r="D86" s="480"/>
      <c r="E86" s="480"/>
      <c r="F86" s="481"/>
      <c r="G86" s="478"/>
      <c r="H86" s="340">
        <v>1309</v>
      </c>
      <c r="I86" s="480"/>
      <c r="M86" s="434"/>
      <c r="N86" s="434"/>
      <c r="O86" s="434"/>
      <c r="P86" s="434"/>
      <c r="Q86" s="434"/>
    </row>
    <row r="87" spans="1:17" x14ac:dyDescent="0.2">
      <c r="A87" s="502" t="s">
        <v>3248</v>
      </c>
      <c r="B87" s="464">
        <v>74</v>
      </c>
      <c r="C87" s="480"/>
      <c r="D87" s="480"/>
      <c r="E87" s="480"/>
      <c r="F87" s="481"/>
      <c r="G87" s="478"/>
      <c r="H87" s="340">
        <v>7062.7</v>
      </c>
      <c r="I87" s="480"/>
      <c r="M87" s="434"/>
      <c r="N87" s="434"/>
      <c r="O87" s="434"/>
      <c r="P87" s="434"/>
      <c r="Q87" s="434"/>
    </row>
    <row r="88" spans="1:17" x14ac:dyDescent="0.2">
      <c r="A88" s="502" t="s">
        <v>3249</v>
      </c>
      <c r="B88" s="464">
        <v>75</v>
      </c>
      <c r="C88" s="480"/>
      <c r="D88" s="480"/>
      <c r="E88" s="480"/>
      <c r="F88" s="481"/>
      <c r="G88" s="478"/>
      <c r="H88" s="340">
        <v>10041.299999999999</v>
      </c>
      <c r="I88" s="480"/>
      <c r="M88" s="434"/>
      <c r="N88" s="434"/>
      <c r="O88" s="434"/>
      <c r="P88" s="434"/>
      <c r="Q88" s="434"/>
    </row>
    <row r="89" spans="1:17" x14ac:dyDescent="0.2">
      <c r="A89" s="502" t="s">
        <v>3250</v>
      </c>
      <c r="B89" s="464">
        <v>76</v>
      </c>
      <c r="C89" s="480"/>
      <c r="D89" s="480"/>
      <c r="E89" s="480"/>
      <c r="F89" s="481"/>
      <c r="G89" s="478"/>
      <c r="H89" s="340">
        <v>44863.4</v>
      </c>
      <c r="I89" s="480"/>
      <c r="M89" s="434"/>
      <c r="N89" s="434"/>
      <c r="O89" s="434"/>
      <c r="P89" s="434"/>
      <c r="Q89" s="434"/>
    </row>
    <row r="90" spans="1:17" x14ac:dyDescent="0.2">
      <c r="A90" s="503" t="s">
        <v>3251</v>
      </c>
      <c r="B90" s="464">
        <v>77</v>
      </c>
      <c r="C90" s="480"/>
      <c r="D90" s="480"/>
      <c r="E90" s="480"/>
      <c r="F90" s="481"/>
      <c r="G90" s="478"/>
      <c r="H90" s="340">
        <v>26668.1</v>
      </c>
      <c r="I90" s="480"/>
      <c r="M90" s="434"/>
      <c r="N90" s="434"/>
      <c r="O90" s="434"/>
      <c r="P90" s="434"/>
      <c r="Q90" s="434"/>
    </row>
    <row r="91" spans="1:17" x14ac:dyDescent="0.2">
      <c r="A91" s="503" t="s">
        <v>3252</v>
      </c>
      <c r="B91" s="464">
        <v>78</v>
      </c>
      <c r="C91" s="480"/>
      <c r="D91" s="480"/>
      <c r="E91" s="480"/>
      <c r="F91" s="481"/>
      <c r="G91" s="478"/>
      <c r="H91" s="340">
        <v>6823.5</v>
      </c>
      <c r="I91" s="480"/>
      <c r="M91" s="434"/>
      <c r="N91" s="434"/>
      <c r="O91" s="434"/>
      <c r="P91" s="434"/>
      <c r="Q91" s="434"/>
    </row>
    <row r="92" spans="1:17" x14ac:dyDescent="0.2">
      <c r="A92" s="503" t="s">
        <v>3253</v>
      </c>
      <c r="B92" s="464">
        <v>79</v>
      </c>
      <c r="C92" s="480"/>
      <c r="D92" s="480"/>
      <c r="E92" s="480"/>
      <c r="F92" s="481"/>
      <c r="G92" s="478"/>
      <c r="H92" s="340">
        <v>666.1</v>
      </c>
      <c r="I92" s="480"/>
      <c r="M92" s="434"/>
      <c r="N92" s="434"/>
      <c r="O92" s="434"/>
      <c r="P92" s="434"/>
      <c r="Q92" s="434"/>
    </row>
    <row r="93" spans="1:17" x14ac:dyDescent="0.2">
      <c r="A93" s="503" t="s">
        <v>3254</v>
      </c>
      <c r="B93" s="464">
        <v>80</v>
      </c>
      <c r="C93" s="480"/>
      <c r="D93" s="480"/>
      <c r="E93" s="480"/>
      <c r="F93" s="481"/>
      <c r="G93" s="478"/>
      <c r="H93" s="340">
        <v>616</v>
      </c>
      <c r="I93" s="480"/>
      <c r="M93" s="434"/>
      <c r="N93" s="434"/>
      <c r="O93" s="434"/>
      <c r="P93" s="434"/>
      <c r="Q93" s="434"/>
    </row>
    <row r="94" spans="1:17" x14ac:dyDescent="0.2">
      <c r="A94" s="503" t="s">
        <v>3255</v>
      </c>
      <c r="B94" s="464">
        <v>81</v>
      </c>
      <c r="C94" s="480"/>
      <c r="D94" s="480"/>
      <c r="E94" s="480"/>
      <c r="F94" s="481"/>
      <c r="G94" s="478"/>
      <c r="H94" s="340">
        <v>263480.3</v>
      </c>
      <c r="I94" s="480"/>
      <c r="M94" s="434"/>
      <c r="N94" s="434"/>
      <c r="O94" s="434"/>
      <c r="P94" s="434"/>
      <c r="Q94" s="434"/>
    </row>
    <row r="95" spans="1:17" x14ac:dyDescent="0.2">
      <c r="A95" s="503" t="s">
        <v>3256</v>
      </c>
      <c r="B95" s="464">
        <v>82</v>
      </c>
      <c r="C95" s="480"/>
      <c r="D95" s="480"/>
      <c r="E95" s="480"/>
      <c r="F95" s="481"/>
      <c r="G95" s="478"/>
      <c r="H95" s="340">
        <v>4567.7</v>
      </c>
      <c r="I95" s="480"/>
      <c r="M95" s="434"/>
      <c r="N95" s="434"/>
      <c r="O95" s="434"/>
      <c r="P95" s="434"/>
      <c r="Q95" s="434"/>
    </row>
    <row r="96" spans="1:17" x14ac:dyDescent="0.2">
      <c r="A96" s="504" t="s">
        <v>3257</v>
      </c>
      <c r="B96" s="464">
        <v>83</v>
      </c>
      <c r="C96" s="480"/>
      <c r="D96" s="480"/>
      <c r="E96" s="480"/>
      <c r="F96" s="481"/>
      <c r="G96" s="478"/>
      <c r="H96" s="340">
        <v>1700394.8</v>
      </c>
      <c r="I96" s="480"/>
      <c r="M96" s="434"/>
      <c r="N96" s="434"/>
      <c r="O96" s="434"/>
      <c r="P96" s="434"/>
      <c r="Q96" s="434"/>
    </row>
    <row r="97" spans="1:17" x14ac:dyDescent="0.2">
      <c r="A97" s="504" t="s">
        <v>3258</v>
      </c>
      <c r="B97" s="464">
        <v>84</v>
      </c>
      <c r="C97" s="480"/>
      <c r="D97" s="480"/>
      <c r="E97" s="480"/>
      <c r="F97" s="481"/>
      <c r="G97" s="478"/>
      <c r="H97" s="340">
        <v>824.4</v>
      </c>
      <c r="I97" s="480"/>
      <c r="M97" s="434"/>
      <c r="N97" s="434"/>
      <c r="O97" s="434"/>
      <c r="P97" s="434"/>
      <c r="Q97" s="434"/>
    </row>
    <row r="98" spans="1:17" x14ac:dyDescent="0.2">
      <c r="A98" s="505" t="s">
        <v>3259</v>
      </c>
      <c r="B98" s="464">
        <v>85</v>
      </c>
      <c r="C98" s="480"/>
      <c r="D98" s="480"/>
      <c r="E98" s="480"/>
      <c r="F98" s="481"/>
      <c r="G98" s="478"/>
      <c r="H98" s="340">
        <v>207138</v>
      </c>
      <c r="I98" s="480"/>
      <c r="M98" s="434"/>
      <c r="N98" s="434"/>
      <c r="O98" s="434"/>
      <c r="P98" s="434"/>
      <c r="Q98" s="434"/>
    </row>
    <row r="99" spans="1:17" x14ac:dyDescent="0.2">
      <c r="A99" s="506" t="s">
        <v>3260</v>
      </c>
      <c r="B99" s="464">
        <v>86</v>
      </c>
      <c r="C99" s="480"/>
      <c r="D99" s="480"/>
      <c r="E99" s="480"/>
      <c r="F99" s="481"/>
      <c r="G99" s="478"/>
      <c r="H99" s="340">
        <v>4132.2</v>
      </c>
      <c r="I99" s="480"/>
      <c r="M99" s="434"/>
      <c r="N99" s="434"/>
      <c r="O99" s="434"/>
      <c r="P99" s="434"/>
      <c r="Q99" s="434"/>
    </row>
    <row r="100" spans="1:17" x14ac:dyDescent="0.2">
      <c r="A100" s="506" t="s">
        <v>3261</v>
      </c>
      <c r="B100" s="464">
        <v>87</v>
      </c>
      <c r="C100" s="480"/>
      <c r="D100" s="480"/>
      <c r="E100" s="480"/>
      <c r="F100" s="481"/>
      <c r="G100" s="478"/>
      <c r="H100" s="340">
        <v>211881.4</v>
      </c>
      <c r="I100" s="480"/>
      <c r="M100" s="434"/>
      <c r="N100" s="434"/>
      <c r="O100" s="434"/>
      <c r="P100" s="434"/>
      <c r="Q100" s="434"/>
    </row>
    <row r="101" spans="1:17" ht="38.25" x14ac:dyDescent="0.2">
      <c r="A101" s="507" t="s">
        <v>3262</v>
      </c>
      <c r="B101" s="464">
        <v>88</v>
      </c>
      <c r="C101" s="480"/>
      <c r="D101" s="480"/>
      <c r="E101" s="480"/>
      <c r="F101" s="481"/>
      <c r="G101" s="478"/>
      <c r="H101" s="340">
        <v>6458982.0999999996</v>
      </c>
      <c r="I101" s="480"/>
      <c r="M101" s="434"/>
      <c r="N101" s="434"/>
      <c r="O101" s="434"/>
      <c r="P101" s="434"/>
      <c r="Q101" s="434"/>
    </row>
    <row r="102" spans="1:17" ht="25.5" x14ac:dyDescent="0.2">
      <c r="A102" s="507" t="s">
        <v>3263</v>
      </c>
      <c r="B102" s="464">
        <v>89</v>
      </c>
      <c r="C102" s="480"/>
      <c r="D102" s="480"/>
      <c r="E102" s="480"/>
      <c r="F102" s="481"/>
      <c r="G102" s="478"/>
      <c r="H102" s="340">
        <v>203264.7</v>
      </c>
      <c r="I102" s="480"/>
      <c r="M102" s="434"/>
      <c r="N102" s="434"/>
      <c r="O102" s="434"/>
      <c r="P102" s="434"/>
      <c r="Q102" s="434"/>
    </row>
    <row r="103" spans="1:17" ht="25.5" x14ac:dyDescent="0.2">
      <c r="A103" s="507" t="s">
        <v>3264</v>
      </c>
      <c r="B103" s="464">
        <v>90</v>
      </c>
      <c r="C103" s="480"/>
      <c r="D103" s="480"/>
      <c r="E103" s="480"/>
      <c r="F103" s="481"/>
      <c r="G103" s="478"/>
      <c r="H103" s="340">
        <v>179920.5</v>
      </c>
      <c r="I103" s="480"/>
      <c r="M103" s="434"/>
      <c r="N103" s="434"/>
      <c r="O103" s="434"/>
      <c r="P103" s="434"/>
      <c r="Q103" s="434"/>
    </row>
    <row r="104" spans="1:17" ht="25.5" x14ac:dyDescent="0.2">
      <c r="A104" s="507" t="s">
        <v>3265</v>
      </c>
      <c r="B104" s="464">
        <v>91</v>
      </c>
      <c r="C104" s="480"/>
      <c r="D104" s="480"/>
      <c r="E104" s="480"/>
      <c r="F104" s="481"/>
      <c r="G104" s="478"/>
      <c r="H104" s="340">
        <v>271.10000000000002</v>
      </c>
      <c r="I104" s="480"/>
      <c r="M104" s="434"/>
      <c r="N104" s="434"/>
      <c r="O104" s="434"/>
      <c r="P104" s="434"/>
      <c r="Q104" s="434"/>
    </row>
    <row r="105" spans="1:17" ht="26.25" customHeight="1" x14ac:dyDescent="0.2">
      <c r="A105" s="507" t="s">
        <v>3266</v>
      </c>
      <c r="B105" s="464">
        <v>92</v>
      </c>
      <c r="C105" s="480"/>
      <c r="D105" s="480"/>
      <c r="E105" s="480"/>
      <c r="F105" s="481"/>
      <c r="G105" s="478"/>
      <c r="H105" s="340">
        <v>466907</v>
      </c>
      <c r="I105" s="480"/>
      <c r="M105" s="434"/>
      <c r="N105" s="434"/>
      <c r="O105" s="434"/>
      <c r="P105" s="434"/>
      <c r="Q105" s="434"/>
    </row>
    <row r="106" spans="1:17" ht="25.5" x14ac:dyDescent="0.2">
      <c r="A106" s="507" t="s">
        <v>3267</v>
      </c>
      <c r="B106" s="464">
        <v>93</v>
      </c>
      <c r="C106" s="480"/>
      <c r="D106" s="480"/>
      <c r="E106" s="480"/>
      <c r="F106" s="481"/>
      <c r="G106" s="478"/>
      <c r="H106" s="340">
        <v>91140.9</v>
      </c>
      <c r="I106" s="480"/>
      <c r="M106" s="434"/>
      <c r="N106" s="434"/>
      <c r="O106" s="434"/>
      <c r="P106" s="434"/>
      <c r="Q106" s="434"/>
    </row>
    <row r="107" spans="1:17" ht="25.5" x14ac:dyDescent="0.2">
      <c r="A107" s="508" t="s">
        <v>3268</v>
      </c>
      <c r="B107" s="464">
        <v>94</v>
      </c>
      <c r="C107" s="480"/>
      <c r="D107" s="480"/>
      <c r="E107" s="480"/>
      <c r="F107" s="481"/>
      <c r="G107" s="478"/>
      <c r="H107" s="340">
        <v>890778</v>
      </c>
      <c r="I107" s="480"/>
      <c r="M107" s="434"/>
      <c r="N107" s="434"/>
      <c r="O107" s="434"/>
      <c r="P107" s="434"/>
      <c r="Q107" s="434"/>
    </row>
    <row r="108" spans="1:17" ht="25.5" x14ac:dyDescent="0.2">
      <c r="A108" s="508" t="s">
        <v>3269</v>
      </c>
      <c r="B108" s="464">
        <v>95</v>
      </c>
      <c r="C108" s="480"/>
      <c r="D108" s="480"/>
      <c r="E108" s="480"/>
      <c r="F108" s="481"/>
      <c r="G108" s="478"/>
      <c r="H108" s="340">
        <v>3755</v>
      </c>
      <c r="I108" s="480"/>
      <c r="M108" s="434"/>
      <c r="N108" s="434"/>
      <c r="O108" s="434"/>
      <c r="P108" s="434"/>
      <c r="Q108" s="434"/>
    </row>
    <row r="109" spans="1:17" ht="25.5" x14ac:dyDescent="0.2">
      <c r="A109" s="508" t="s">
        <v>3270</v>
      </c>
      <c r="B109" s="464">
        <v>96</v>
      </c>
      <c r="C109" s="480"/>
      <c r="D109" s="480"/>
      <c r="E109" s="480"/>
      <c r="F109" s="481"/>
      <c r="G109" s="478"/>
      <c r="H109" s="340">
        <v>323865.8</v>
      </c>
      <c r="I109" s="480"/>
      <c r="M109" s="434"/>
      <c r="N109" s="434"/>
      <c r="O109" s="434"/>
      <c r="P109" s="434"/>
      <c r="Q109" s="434"/>
    </row>
    <row r="110" spans="1:17" ht="38.25" x14ac:dyDescent="0.2">
      <c r="A110" s="509" t="s">
        <v>3271</v>
      </c>
      <c r="B110" s="464">
        <v>97</v>
      </c>
      <c r="C110" s="480"/>
      <c r="D110" s="480"/>
      <c r="E110" s="480"/>
      <c r="F110" s="481"/>
      <c r="G110" s="478"/>
      <c r="H110" s="340">
        <v>2007043.3</v>
      </c>
      <c r="I110" s="480"/>
      <c r="M110" s="434"/>
      <c r="N110" s="434"/>
      <c r="O110" s="434"/>
      <c r="P110" s="434"/>
      <c r="Q110" s="434"/>
    </row>
    <row r="111" spans="1:17" ht="29.25" customHeight="1" x14ac:dyDescent="0.2">
      <c r="A111" s="509" t="s">
        <v>3272</v>
      </c>
      <c r="B111" s="464">
        <v>98</v>
      </c>
      <c r="C111" s="480"/>
      <c r="D111" s="480"/>
      <c r="E111" s="480"/>
      <c r="F111" s="481"/>
      <c r="G111" s="478"/>
      <c r="H111" s="340">
        <v>17261.3</v>
      </c>
      <c r="I111" s="480"/>
      <c r="M111" s="434"/>
      <c r="N111" s="434"/>
      <c r="O111" s="434"/>
      <c r="P111" s="434"/>
      <c r="Q111" s="434"/>
    </row>
    <row r="112" spans="1:17" ht="25.5" x14ac:dyDescent="0.2">
      <c r="A112" s="509" t="s">
        <v>3273</v>
      </c>
      <c r="B112" s="464">
        <v>99</v>
      </c>
      <c r="C112" s="480"/>
      <c r="D112" s="480"/>
      <c r="E112" s="480"/>
      <c r="F112" s="481"/>
      <c r="G112" s="478"/>
      <c r="H112" s="340">
        <v>24383.17</v>
      </c>
      <c r="I112" s="480"/>
      <c r="M112" s="434"/>
      <c r="N112" s="434"/>
      <c r="O112" s="434"/>
      <c r="P112" s="434"/>
      <c r="Q112" s="434"/>
    </row>
    <row r="113" spans="1:17" ht="25.5" x14ac:dyDescent="0.2">
      <c r="A113" s="509" t="s">
        <v>3274</v>
      </c>
      <c r="B113" s="464">
        <v>100</v>
      </c>
      <c r="C113" s="480"/>
      <c r="D113" s="480"/>
      <c r="E113" s="480"/>
      <c r="F113" s="481"/>
      <c r="G113" s="478"/>
      <c r="H113" s="340">
        <v>630</v>
      </c>
      <c r="I113" s="480"/>
      <c r="M113" s="434"/>
      <c r="N113" s="434"/>
      <c r="O113" s="434"/>
      <c r="P113" s="434"/>
      <c r="Q113" s="434"/>
    </row>
    <row r="114" spans="1:17" ht="30" customHeight="1" x14ac:dyDescent="0.2">
      <c r="A114" s="509" t="s">
        <v>3275</v>
      </c>
      <c r="B114" s="464">
        <v>101</v>
      </c>
      <c r="C114" s="480"/>
      <c r="D114" s="480"/>
      <c r="E114" s="480"/>
      <c r="F114" s="481"/>
      <c r="G114" s="478"/>
      <c r="H114" s="340">
        <v>278832.8</v>
      </c>
      <c r="I114" s="480"/>
      <c r="M114" s="434"/>
      <c r="N114" s="434"/>
      <c r="O114" s="434"/>
      <c r="P114" s="434"/>
      <c r="Q114" s="434"/>
    </row>
    <row r="115" spans="1:17" ht="25.5" x14ac:dyDescent="0.2">
      <c r="A115" s="509" t="s">
        <v>3276</v>
      </c>
      <c r="B115" s="464">
        <v>102</v>
      </c>
      <c r="C115" s="480"/>
      <c r="D115" s="480"/>
      <c r="E115" s="480"/>
      <c r="F115" s="481"/>
      <c r="G115" s="478"/>
      <c r="H115" s="340">
        <v>146955.5</v>
      </c>
      <c r="I115" s="480"/>
      <c r="M115" s="434"/>
      <c r="N115" s="434"/>
      <c r="O115" s="434"/>
      <c r="P115" s="434"/>
      <c r="Q115" s="434"/>
    </row>
    <row r="116" spans="1:17" ht="25.5" x14ac:dyDescent="0.2">
      <c r="A116" s="510" t="s">
        <v>3277</v>
      </c>
      <c r="B116" s="464">
        <v>103</v>
      </c>
      <c r="C116" s="480"/>
      <c r="D116" s="480"/>
      <c r="E116" s="480"/>
      <c r="F116" s="481"/>
      <c r="G116" s="478"/>
      <c r="H116" s="340">
        <v>728818.7</v>
      </c>
      <c r="I116" s="480"/>
      <c r="M116" s="434"/>
      <c r="N116" s="434"/>
      <c r="O116" s="434"/>
      <c r="P116" s="434"/>
      <c r="Q116" s="434"/>
    </row>
    <row r="117" spans="1:17" ht="25.5" x14ac:dyDescent="0.2">
      <c r="A117" s="510" t="s">
        <v>3278</v>
      </c>
      <c r="B117" s="464">
        <v>104</v>
      </c>
      <c r="C117" s="480"/>
      <c r="D117" s="480"/>
      <c r="E117" s="480"/>
      <c r="F117" s="481"/>
      <c r="G117" s="478"/>
      <c r="H117" s="340">
        <v>4173.2</v>
      </c>
      <c r="I117" s="480"/>
      <c r="M117" s="434"/>
      <c r="N117" s="434"/>
      <c r="O117" s="434"/>
      <c r="P117" s="434"/>
      <c r="Q117" s="434"/>
    </row>
    <row r="118" spans="1:17" ht="25.5" x14ac:dyDescent="0.2">
      <c r="A118" s="510" t="s">
        <v>3279</v>
      </c>
      <c r="B118" s="464">
        <v>105</v>
      </c>
      <c r="C118" s="480"/>
      <c r="D118" s="480"/>
      <c r="E118" s="480"/>
      <c r="F118" s="481"/>
      <c r="G118" s="478"/>
      <c r="H118" s="340">
        <v>229360.2</v>
      </c>
      <c r="I118" s="480"/>
      <c r="M118" s="434"/>
      <c r="N118" s="434"/>
      <c r="O118" s="434"/>
      <c r="P118" s="434"/>
      <c r="Q118" s="434"/>
    </row>
    <row r="119" spans="1:17" ht="25.5" x14ac:dyDescent="0.2">
      <c r="A119" s="511" t="s">
        <v>3280</v>
      </c>
      <c r="B119" s="464">
        <v>106</v>
      </c>
      <c r="C119" s="480"/>
      <c r="D119" s="480"/>
      <c r="E119" s="480"/>
      <c r="F119" s="481"/>
      <c r="G119" s="478"/>
      <c r="H119" s="340">
        <v>62037.7</v>
      </c>
      <c r="I119" s="480"/>
      <c r="M119" s="434"/>
      <c r="N119" s="434"/>
      <c r="O119" s="434"/>
      <c r="P119" s="434"/>
      <c r="Q119" s="434"/>
    </row>
    <row r="120" spans="1:17" ht="25.5" x14ac:dyDescent="0.2">
      <c r="A120" s="511" t="s">
        <v>3281</v>
      </c>
      <c r="B120" s="464">
        <v>107</v>
      </c>
      <c r="C120" s="480"/>
      <c r="D120" s="480"/>
      <c r="E120" s="480"/>
      <c r="F120" s="481"/>
      <c r="G120" s="478"/>
      <c r="H120" s="340">
        <v>11274.9</v>
      </c>
      <c r="I120" s="480"/>
      <c r="M120" s="434"/>
      <c r="N120" s="434"/>
      <c r="O120" s="434"/>
      <c r="P120" s="434"/>
      <c r="Q120" s="434"/>
    </row>
    <row r="121" spans="1:17" ht="25.5" x14ac:dyDescent="0.2">
      <c r="A121" s="512" t="s">
        <v>3282</v>
      </c>
      <c r="B121" s="464">
        <v>108</v>
      </c>
      <c r="C121" s="480"/>
      <c r="D121" s="480"/>
      <c r="E121" s="480"/>
      <c r="F121" s="481"/>
      <c r="G121" s="478"/>
      <c r="H121" s="340">
        <v>198522</v>
      </c>
      <c r="I121" s="480"/>
      <c r="M121" s="434"/>
      <c r="N121" s="434"/>
      <c r="O121" s="434"/>
      <c r="P121" s="434"/>
      <c r="Q121" s="434"/>
    </row>
    <row r="122" spans="1:17" ht="25.5" x14ac:dyDescent="0.2">
      <c r="A122" s="513" t="s">
        <v>3283</v>
      </c>
      <c r="B122" s="464">
        <v>109</v>
      </c>
      <c r="C122" s="480"/>
      <c r="D122" s="480"/>
      <c r="E122" s="480"/>
      <c r="F122" s="481"/>
      <c r="G122" s="478"/>
      <c r="H122" s="340">
        <v>5969269.2000000002</v>
      </c>
      <c r="I122" s="480"/>
      <c r="M122" s="434"/>
      <c r="N122" s="434"/>
      <c r="O122" s="434"/>
      <c r="P122" s="434"/>
      <c r="Q122" s="434"/>
    </row>
    <row r="123" spans="1:17" ht="25.5" x14ac:dyDescent="0.2">
      <c r="A123" s="513" t="s">
        <v>3284</v>
      </c>
      <c r="B123" s="464">
        <v>110</v>
      </c>
      <c r="C123" s="480"/>
      <c r="D123" s="480"/>
      <c r="E123" s="480"/>
      <c r="F123" s="481"/>
      <c r="G123" s="478"/>
      <c r="H123" s="340">
        <v>1987721.9</v>
      </c>
      <c r="I123" s="480"/>
      <c r="M123" s="434"/>
      <c r="N123" s="434"/>
      <c r="O123" s="434"/>
      <c r="P123" s="434"/>
      <c r="Q123" s="434"/>
    </row>
    <row r="124" spans="1:17" ht="25.5" x14ac:dyDescent="0.2">
      <c r="A124" s="514" t="s">
        <v>3285</v>
      </c>
      <c r="B124" s="464">
        <v>111</v>
      </c>
      <c r="C124" s="480"/>
      <c r="D124" s="480"/>
      <c r="E124" s="480"/>
      <c r="F124" s="481"/>
      <c r="G124" s="478"/>
      <c r="H124" s="340">
        <v>94383.2</v>
      </c>
      <c r="I124" s="480"/>
      <c r="M124" s="434"/>
      <c r="N124" s="434"/>
      <c r="O124" s="434"/>
      <c r="P124" s="434"/>
      <c r="Q124" s="434"/>
    </row>
    <row r="125" spans="1:17" ht="25.5" x14ac:dyDescent="0.2">
      <c r="A125" s="514" t="s">
        <v>3286</v>
      </c>
      <c r="B125" s="464">
        <v>112</v>
      </c>
      <c r="C125" s="480"/>
      <c r="D125" s="480"/>
      <c r="E125" s="480"/>
      <c r="F125" s="481"/>
      <c r="G125" s="478"/>
      <c r="H125" s="340">
        <v>2719265.1</v>
      </c>
      <c r="I125" s="480"/>
      <c r="M125" s="434"/>
      <c r="N125" s="434"/>
      <c r="O125" s="434"/>
      <c r="P125" s="434"/>
      <c r="Q125" s="434"/>
    </row>
    <row r="126" spans="1:17" ht="12.75" customHeight="1" x14ac:dyDescent="0.2">
      <c r="A126" s="514"/>
      <c r="B126" s="464">
        <v>113</v>
      </c>
      <c r="C126" s="480"/>
      <c r="D126" s="480"/>
      <c r="E126" s="480"/>
      <c r="F126" s="481" t="e">
        <f>C126-#REF!</f>
        <v>#REF!</v>
      </c>
      <c r="G126" s="478">
        <v>-37006661.43</v>
      </c>
      <c r="H126" s="340"/>
      <c r="I126" s="480"/>
      <c r="M126" s="434"/>
      <c r="N126" s="434"/>
      <c r="O126" s="434"/>
      <c r="P126" s="434"/>
      <c r="Q126" s="434"/>
    </row>
    <row r="127" spans="1:17" ht="14.25" x14ac:dyDescent="0.2">
      <c r="A127" s="515" t="s">
        <v>3287</v>
      </c>
      <c r="B127" s="467">
        <v>114</v>
      </c>
      <c r="C127" s="485">
        <f>SUM(C128:C168)</f>
        <v>0</v>
      </c>
      <c r="D127" s="485"/>
      <c r="E127" s="485"/>
      <c r="F127" s="149" t="e">
        <f>C127-#REF!</f>
        <v>#REF!</v>
      </c>
      <c r="G127" s="149">
        <f>SUM(G128:G168)</f>
        <v>30368100</v>
      </c>
      <c r="H127" s="516">
        <f>SUM(H128:H167)</f>
        <v>3013710.1100000003</v>
      </c>
      <c r="I127" s="485">
        <f>SUM(I128:I168)</f>
        <v>0</v>
      </c>
      <c r="M127" s="434"/>
      <c r="N127" s="434"/>
      <c r="O127" s="434"/>
      <c r="P127" s="434"/>
      <c r="Q127" s="434"/>
    </row>
    <row r="128" spans="1:17" x14ac:dyDescent="0.2">
      <c r="A128" s="517" t="s">
        <v>3288</v>
      </c>
      <c r="B128" s="464">
        <v>115</v>
      </c>
      <c r="C128" s="480"/>
      <c r="D128" s="480"/>
      <c r="E128" s="480"/>
      <c r="F128" s="481"/>
      <c r="G128" s="478"/>
      <c r="H128" s="340">
        <v>6908.2</v>
      </c>
      <c r="I128" s="480"/>
      <c r="M128" s="434"/>
      <c r="N128" s="434"/>
      <c r="O128" s="434"/>
      <c r="P128" s="434"/>
      <c r="Q128" s="434"/>
    </row>
    <row r="129" spans="1:17" x14ac:dyDescent="0.2">
      <c r="A129" s="517" t="s">
        <v>3289</v>
      </c>
      <c r="B129" s="464">
        <v>116</v>
      </c>
      <c r="C129" s="480"/>
      <c r="D129" s="480"/>
      <c r="E129" s="480"/>
      <c r="F129" s="481"/>
      <c r="G129" s="478"/>
      <c r="H129" s="340">
        <v>319993.2</v>
      </c>
      <c r="I129" s="480"/>
      <c r="M129" s="434"/>
      <c r="N129" s="434"/>
      <c r="O129" s="434"/>
      <c r="P129" s="434"/>
      <c r="Q129" s="434"/>
    </row>
    <row r="130" spans="1:17" x14ac:dyDescent="0.2">
      <c r="A130" s="518" t="s">
        <v>3290</v>
      </c>
      <c r="B130" s="464">
        <v>117</v>
      </c>
      <c r="C130" s="480"/>
      <c r="D130" s="480"/>
      <c r="E130" s="480"/>
      <c r="F130" s="481"/>
      <c r="G130" s="478"/>
      <c r="H130" s="340">
        <v>916.7</v>
      </c>
      <c r="I130" s="480"/>
      <c r="M130" s="434"/>
      <c r="N130" s="434"/>
      <c r="O130" s="434"/>
      <c r="P130" s="434"/>
      <c r="Q130" s="434"/>
    </row>
    <row r="131" spans="1:17" x14ac:dyDescent="0.2">
      <c r="A131" s="518" t="s">
        <v>3291</v>
      </c>
      <c r="B131" s="464">
        <v>118</v>
      </c>
      <c r="C131" s="480"/>
      <c r="D131" s="480"/>
      <c r="E131" s="480"/>
      <c r="F131" s="481"/>
      <c r="G131" s="478"/>
      <c r="H131" s="340">
        <v>63675.5</v>
      </c>
      <c r="I131" s="480"/>
      <c r="M131" s="434"/>
      <c r="N131" s="434"/>
      <c r="O131" s="434"/>
      <c r="P131" s="434"/>
      <c r="Q131" s="434"/>
    </row>
    <row r="132" spans="1:17" x14ac:dyDescent="0.2">
      <c r="A132" s="519" t="s">
        <v>3292</v>
      </c>
      <c r="B132" s="464">
        <v>119</v>
      </c>
      <c r="C132" s="480"/>
      <c r="D132" s="480"/>
      <c r="E132" s="480"/>
      <c r="F132" s="481"/>
      <c r="G132" s="478"/>
      <c r="H132" s="340">
        <v>475</v>
      </c>
      <c r="I132" s="480"/>
      <c r="M132" s="434"/>
      <c r="N132" s="434"/>
      <c r="O132" s="434"/>
      <c r="P132" s="434"/>
      <c r="Q132" s="434"/>
    </row>
    <row r="133" spans="1:17" x14ac:dyDescent="0.2">
      <c r="A133" s="519" t="s">
        <v>3293</v>
      </c>
      <c r="B133" s="464">
        <v>120</v>
      </c>
      <c r="C133" s="480"/>
      <c r="D133" s="480"/>
      <c r="E133" s="480"/>
      <c r="F133" s="481"/>
      <c r="G133" s="478"/>
      <c r="H133" s="340">
        <v>1071.0999999999999</v>
      </c>
      <c r="I133" s="480"/>
      <c r="M133" s="434"/>
      <c r="N133" s="434"/>
      <c r="O133" s="434"/>
      <c r="P133" s="434"/>
      <c r="Q133" s="434"/>
    </row>
    <row r="134" spans="1:17" x14ac:dyDescent="0.2">
      <c r="A134" s="520" t="s">
        <v>3294</v>
      </c>
      <c r="B134" s="464">
        <v>121</v>
      </c>
      <c r="C134" s="480"/>
      <c r="D134" s="480"/>
      <c r="E134" s="480"/>
      <c r="F134" s="481"/>
      <c r="G134" s="478"/>
      <c r="H134" s="340">
        <v>262739.59999999998</v>
      </c>
      <c r="I134" s="480"/>
      <c r="M134" s="434"/>
      <c r="N134" s="434"/>
      <c r="O134" s="434"/>
      <c r="P134" s="434"/>
      <c r="Q134" s="434"/>
    </row>
    <row r="135" spans="1:17" x14ac:dyDescent="0.2">
      <c r="A135" s="520" t="s">
        <v>3295</v>
      </c>
      <c r="B135" s="464">
        <v>122</v>
      </c>
      <c r="C135" s="480"/>
      <c r="D135" s="480"/>
      <c r="E135" s="480"/>
      <c r="F135" s="481"/>
      <c r="G135" s="478"/>
      <c r="H135" s="340">
        <v>727.1</v>
      </c>
      <c r="I135" s="480"/>
      <c r="M135" s="434"/>
      <c r="N135" s="434"/>
      <c r="O135" s="434"/>
      <c r="P135" s="434"/>
      <c r="Q135" s="434"/>
    </row>
    <row r="136" spans="1:17" x14ac:dyDescent="0.2">
      <c r="A136" s="520" t="s">
        <v>3296</v>
      </c>
      <c r="B136" s="464">
        <v>123</v>
      </c>
      <c r="C136" s="480"/>
      <c r="D136" s="480"/>
      <c r="E136" s="480"/>
      <c r="F136" s="481"/>
      <c r="G136" s="478"/>
      <c r="H136" s="340">
        <v>-25.4</v>
      </c>
      <c r="I136" s="480"/>
      <c r="M136" s="434"/>
      <c r="N136" s="434"/>
      <c r="O136" s="434"/>
      <c r="P136" s="434"/>
      <c r="Q136" s="434"/>
    </row>
    <row r="137" spans="1:17" x14ac:dyDescent="0.2">
      <c r="A137" s="521" t="s">
        <v>3297</v>
      </c>
      <c r="B137" s="464">
        <v>124</v>
      </c>
      <c r="C137" s="480"/>
      <c r="D137" s="480"/>
      <c r="E137" s="480"/>
      <c r="F137" s="481"/>
      <c r="G137" s="478"/>
      <c r="H137" s="340">
        <v>47012.6</v>
      </c>
      <c r="I137" s="480"/>
      <c r="M137" s="434"/>
      <c r="N137" s="434"/>
      <c r="O137" s="434"/>
      <c r="P137" s="434"/>
      <c r="Q137" s="434"/>
    </row>
    <row r="138" spans="1:17" x14ac:dyDescent="0.2">
      <c r="A138" s="521" t="s">
        <v>3298</v>
      </c>
      <c r="B138" s="464">
        <v>125</v>
      </c>
      <c r="C138" s="480"/>
      <c r="D138" s="480"/>
      <c r="E138" s="480"/>
      <c r="F138" s="481"/>
      <c r="G138" s="478"/>
      <c r="H138" s="340">
        <v>1459.7</v>
      </c>
      <c r="I138" s="480"/>
      <c r="M138" s="434"/>
      <c r="N138" s="434"/>
      <c r="O138" s="434"/>
      <c r="P138" s="434"/>
      <c r="Q138" s="434"/>
    </row>
    <row r="139" spans="1:17" x14ac:dyDescent="0.2">
      <c r="A139" s="522" t="s">
        <v>3299</v>
      </c>
      <c r="B139" s="464">
        <v>126</v>
      </c>
      <c r="C139" s="480"/>
      <c r="D139" s="480"/>
      <c r="E139" s="480"/>
      <c r="F139" s="481"/>
      <c r="G139" s="478"/>
      <c r="H139" s="340">
        <v>-2704.8</v>
      </c>
      <c r="I139" s="480"/>
      <c r="M139" s="434"/>
      <c r="N139" s="434"/>
      <c r="O139" s="434"/>
      <c r="P139" s="434"/>
      <c r="Q139" s="434"/>
    </row>
    <row r="140" spans="1:17" x14ac:dyDescent="0.2">
      <c r="A140" s="523" t="s">
        <v>3300</v>
      </c>
      <c r="B140" s="464">
        <v>127</v>
      </c>
      <c r="C140" s="480"/>
      <c r="D140" s="480"/>
      <c r="E140" s="480"/>
      <c r="F140" s="481"/>
      <c r="G140" s="478"/>
      <c r="H140" s="340">
        <v>61618.6</v>
      </c>
      <c r="I140" s="480"/>
      <c r="M140" s="434"/>
      <c r="N140" s="434"/>
      <c r="O140" s="434"/>
      <c r="P140" s="434"/>
      <c r="Q140" s="434"/>
    </row>
    <row r="141" spans="1:17" x14ac:dyDescent="0.2">
      <c r="A141" s="524" t="s">
        <v>3301</v>
      </c>
      <c r="B141" s="464">
        <v>128</v>
      </c>
      <c r="C141" s="480"/>
      <c r="D141" s="480"/>
      <c r="E141" s="480"/>
      <c r="F141" s="481"/>
      <c r="G141" s="478"/>
      <c r="H141" s="340">
        <v>44191.7</v>
      </c>
      <c r="I141" s="480"/>
      <c r="M141" s="434"/>
      <c r="N141" s="434"/>
      <c r="O141" s="434"/>
      <c r="P141" s="434"/>
      <c r="Q141" s="434"/>
    </row>
    <row r="142" spans="1:17" x14ac:dyDescent="0.2">
      <c r="A142" s="525" t="s">
        <v>3302</v>
      </c>
      <c r="B142" s="464">
        <v>129</v>
      </c>
      <c r="C142" s="480"/>
      <c r="D142" s="480"/>
      <c r="E142" s="480"/>
      <c r="F142" s="481"/>
      <c r="G142" s="478"/>
      <c r="H142" s="340">
        <v>28049.5</v>
      </c>
      <c r="I142" s="480"/>
      <c r="M142" s="434"/>
      <c r="N142" s="434"/>
      <c r="O142" s="434"/>
      <c r="P142" s="434"/>
      <c r="Q142" s="434"/>
    </row>
    <row r="143" spans="1:17" x14ac:dyDescent="0.2">
      <c r="A143" s="525" t="s">
        <v>3303</v>
      </c>
      <c r="B143" s="464">
        <v>130</v>
      </c>
      <c r="C143" s="480"/>
      <c r="D143" s="480"/>
      <c r="E143" s="480"/>
      <c r="F143" s="481"/>
      <c r="G143" s="478"/>
      <c r="H143" s="340">
        <v>-3</v>
      </c>
      <c r="I143" s="480"/>
      <c r="M143" s="434"/>
      <c r="N143" s="434"/>
      <c r="O143" s="434"/>
      <c r="P143" s="434"/>
      <c r="Q143" s="434"/>
    </row>
    <row r="144" spans="1:17" x14ac:dyDescent="0.2">
      <c r="A144" s="526" t="s">
        <v>3304</v>
      </c>
      <c r="B144" s="464">
        <v>131</v>
      </c>
      <c r="C144" s="480"/>
      <c r="D144" s="480"/>
      <c r="E144" s="480"/>
      <c r="F144" s="481"/>
      <c r="G144" s="478"/>
      <c r="H144" s="340">
        <v>224786.4</v>
      </c>
      <c r="I144" s="480"/>
      <c r="M144" s="434"/>
      <c r="N144" s="434"/>
      <c r="O144" s="434"/>
      <c r="P144" s="434"/>
      <c r="Q144" s="434"/>
    </row>
    <row r="145" spans="1:17" x14ac:dyDescent="0.2">
      <c r="A145" s="526" t="s">
        <v>3305</v>
      </c>
      <c r="B145" s="464">
        <v>132</v>
      </c>
      <c r="C145" s="480"/>
      <c r="D145" s="480"/>
      <c r="E145" s="480"/>
      <c r="F145" s="481"/>
      <c r="G145" s="478"/>
      <c r="H145" s="340">
        <v>1047898.3</v>
      </c>
      <c r="I145" s="480"/>
      <c r="M145" s="434"/>
      <c r="N145" s="434"/>
      <c r="O145" s="434"/>
      <c r="P145" s="434"/>
      <c r="Q145" s="434"/>
    </row>
    <row r="146" spans="1:17" x14ac:dyDescent="0.2">
      <c r="A146" s="526" t="s">
        <v>3306</v>
      </c>
      <c r="B146" s="464">
        <v>133</v>
      </c>
      <c r="C146" s="480"/>
      <c r="D146" s="480"/>
      <c r="E146" s="480"/>
      <c r="F146" s="481"/>
      <c r="G146" s="478"/>
      <c r="H146" s="340">
        <v>5233.95</v>
      </c>
      <c r="I146" s="480"/>
      <c r="M146" s="434"/>
      <c r="N146" s="434"/>
      <c r="O146" s="434"/>
      <c r="P146" s="434"/>
      <c r="Q146" s="434"/>
    </row>
    <row r="147" spans="1:17" x14ac:dyDescent="0.2">
      <c r="A147" s="526" t="s">
        <v>3307</v>
      </c>
      <c r="B147" s="464">
        <v>134</v>
      </c>
      <c r="C147" s="480"/>
      <c r="D147" s="480"/>
      <c r="E147" s="480"/>
      <c r="F147" s="481"/>
      <c r="G147" s="478"/>
      <c r="H147" s="340">
        <v>793.8</v>
      </c>
      <c r="I147" s="480"/>
      <c r="M147" s="434"/>
      <c r="N147" s="434"/>
      <c r="O147" s="434"/>
      <c r="P147" s="434"/>
      <c r="Q147" s="434"/>
    </row>
    <row r="148" spans="1:17" x14ac:dyDescent="0.2">
      <c r="A148" s="527" t="s">
        <v>3308</v>
      </c>
      <c r="B148" s="464">
        <v>135</v>
      </c>
      <c r="C148" s="480"/>
      <c r="D148" s="480"/>
      <c r="E148" s="480"/>
      <c r="F148" s="481"/>
      <c r="G148" s="478"/>
      <c r="H148" s="340">
        <v>14751.8</v>
      </c>
      <c r="I148" s="480"/>
      <c r="M148" s="434"/>
      <c r="N148" s="434"/>
      <c r="O148" s="434"/>
      <c r="P148" s="434"/>
      <c r="Q148" s="434"/>
    </row>
    <row r="149" spans="1:17" x14ac:dyDescent="0.2">
      <c r="A149" s="528" t="s">
        <v>3309</v>
      </c>
      <c r="B149" s="464">
        <v>136</v>
      </c>
      <c r="C149" s="480"/>
      <c r="D149" s="480"/>
      <c r="E149" s="480"/>
      <c r="F149" s="481"/>
      <c r="G149" s="478"/>
      <c r="H149" s="340">
        <v>36.409999999999997</v>
      </c>
      <c r="I149" s="480"/>
      <c r="M149" s="434"/>
      <c r="N149" s="434"/>
      <c r="O149" s="434"/>
      <c r="P149" s="434"/>
      <c r="Q149" s="434"/>
    </row>
    <row r="150" spans="1:17" x14ac:dyDescent="0.2">
      <c r="A150" s="529" t="s">
        <v>3310</v>
      </c>
      <c r="B150" s="464">
        <v>137</v>
      </c>
      <c r="C150" s="480"/>
      <c r="D150" s="480"/>
      <c r="E150" s="480"/>
      <c r="F150" s="481"/>
      <c r="G150" s="478"/>
      <c r="H150" s="340">
        <v>167699.85</v>
      </c>
      <c r="I150" s="480"/>
      <c r="M150" s="434"/>
      <c r="N150" s="434"/>
      <c r="O150" s="434"/>
      <c r="P150" s="434"/>
      <c r="Q150" s="434"/>
    </row>
    <row r="151" spans="1:17" x14ac:dyDescent="0.2">
      <c r="A151" s="529" t="s">
        <v>3311</v>
      </c>
      <c r="B151" s="464">
        <v>138</v>
      </c>
      <c r="C151" s="480"/>
      <c r="D151" s="480"/>
      <c r="E151" s="480"/>
      <c r="F151" s="481"/>
      <c r="G151" s="478"/>
      <c r="H151" s="340">
        <v>-0.8</v>
      </c>
      <c r="I151" s="480"/>
      <c r="M151" s="434"/>
      <c r="N151" s="434"/>
      <c r="O151" s="434"/>
      <c r="P151" s="434"/>
      <c r="Q151" s="434"/>
    </row>
    <row r="152" spans="1:17" x14ac:dyDescent="0.2">
      <c r="A152" s="530" t="s">
        <v>3312</v>
      </c>
      <c r="B152" s="464">
        <v>139</v>
      </c>
      <c r="C152" s="480"/>
      <c r="D152" s="480"/>
      <c r="E152" s="480"/>
      <c r="F152" s="481"/>
      <c r="G152" s="478"/>
      <c r="H152" s="340">
        <v>41841.599999999999</v>
      </c>
      <c r="I152" s="480"/>
      <c r="M152" s="434"/>
      <c r="N152" s="434"/>
      <c r="O152" s="434"/>
      <c r="P152" s="434"/>
      <c r="Q152" s="434"/>
    </row>
    <row r="153" spans="1:17" x14ac:dyDescent="0.2">
      <c r="A153" s="530" t="s">
        <v>3313</v>
      </c>
      <c r="B153" s="464">
        <v>140</v>
      </c>
      <c r="C153" s="480"/>
      <c r="D153" s="480"/>
      <c r="E153" s="480"/>
      <c r="F153" s="481"/>
      <c r="G153" s="478"/>
      <c r="H153" s="340">
        <v>170089</v>
      </c>
      <c r="I153" s="480"/>
      <c r="M153" s="434"/>
      <c r="N153" s="434"/>
      <c r="O153" s="434"/>
      <c r="P153" s="434"/>
      <c r="Q153" s="434"/>
    </row>
    <row r="154" spans="1:17" x14ac:dyDescent="0.2">
      <c r="A154" s="531" t="s">
        <v>3314</v>
      </c>
      <c r="B154" s="464">
        <v>141</v>
      </c>
      <c r="C154" s="480"/>
      <c r="D154" s="480"/>
      <c r="E154" s="480"/>
      <c r="F154" s="481"/>
      <c r="G154" s="478"/>
      <c r="H154" s="340">
        <v>95594.3</v>
      </c>
      <c r="I154" s="480"/>
      <c r="M154" s="434"/>
      <c r="N154" s="434"/>
      <c r="O154" s="434"/>
      <c r="P154" s="434"/>
      <c r="Q154" s="434"/>
    </row>
    <row r="155" spans="1:17" x14ac:dyDescent="0.2">
      <c r="A155" s="532" t="s">
        <v>3315</v>
      </c>
      <c r="B155" s="464">
        <v>142</v>
      </c>
      <c r="C155" s="480"/>
      <c r="D155" s="480"/>
      <c r="E155" s="480"/>
      <c r="F155" s="481"/>
      <c r="G155" s="478"/>
      <c r="H155" s="340">
        <v>13678.4</v>
      </c>
      <c r="I155" s="480"/>
      <c r="M155" s="434"/>
      <c r="N155" s="434"/>
      <c r="O155" s="434"/>
      <c r="P155" s="434"/>
      <c r="Q155" s="434"/>
    </row>
    <row r="156" spans="1:17" x14ac:dyDescent="0.2">
      <c r="A156" s="533" t="s">
        <v>3316</v>
      </c>
      <c r="B156" s="464">
        <v>143</v>
      </c>
      <c r="C156" s="480"/>
      <c r="D156" s="480"/>
      <c r="E156" s="480"/>
      <c r="F156" s="481"/>
      <c r="G156" s="478"/>
      <c r="H156" s="340">
        <v>88235.199999999997</v>
      </c>
      <c r="I156" s="480"/>
      <c r="M156" s="434"/>
      <c r="N156" s="434"/>
      <c r="O156" s="434"/>
      <c r="P156" s="434"/>
      <c r="Q156" s="434"/>
    </row>
    <row r="157" spans="1:17" x14ac:dyDescent="0.2">
      <c r="A157" s="533" t="s">
        <v>3317</v>
      </c>
      <c r="B157" s="464">
        <v>144</v>
      </c>
      <c r="C157" s="480"/>
      <c r="D157" s="480"/>
      <c r="E157" s="480"/>
      <c r="F157" s="481"/>
      <c r="G157" s="478"/>
      <c r="H157" s="340">
        <v>-1</v>
      </c>
      <c r="I157" s="480"/>
      <c r="M157" s="434"/>
      <c r="N157" s="434"/>
      <c r="O157" s="434"/>
      <c r="P157" s="434"/>
      <c r="Q157" s="434"/>
    </row>
    <row r="158" spans="1:17" x14ac:dyDescent="0.2">
      <c r="A158" s="534" t="s">
        <v>3318</v>
      </c>
      <c r="B158" s="464">
        <v>145</v>
      </c>
      <c r="C158" s="480"/>
      <c r="D158" s="480"/>
      <c r="E158" s="480"/>
      <c r="F158" s="481"/>
      <c r="G158" s="478"/>
      <c r="H158" s="340">
        <v>36641</v>
      </c>
      <c r="I158" s="480"/>
      <c r="M158" s="434"/>
      <c r="N158" s="434"/>
      <c r="O158" s="434"/>
      <c r="P158" s="434"/>
      <c r="Q158" s="434"/>
    </row>
    <row r="159" spans="1:17" x14ac:dyDescent="0.2">
      <c r="A159" s="534" t="s">
        <v>3319</v>
      </c>
      <c r="B159" s="464">
        <v>146</v>
      </c>
      <c r="C159" s="480"/>
      <c r="D159" s="480"/>
      <c r="E159" s="480"/>
      <c r="F159" s="481"/>
      <c r="G159" s="478"/>
      <c r="H159" s="340">
        <v>-2.8</v>
      </c>
      <c r="I159" s="480"/>
      <c r="M159" s="434"/>
      <c r="N159" s="434"/>
      <c r="O159" s="434"/>
      <c r="P159" s="434"/>
      <c r="Q159" s="434"/>
    </row>
    <row r="160" spans="1:17" x14ac:dyDescent="0.2">
      <c r="A160" s="535" t="s">
        <v>3320</v>
      </c>
      <c r="B160" s="464">
        <v>147</v>
      </c>
      <c r="C160" s="480"/>
      <c r="D160" s="480"/>
      <c r="E160" s="480"/>
      <c r="F160" s="481"/>
      <c r="G160" s="478"/>
      <c r="H160" s="340">
        <v>87483.8</v>
      </c>
      <c r="I160" s="480"/>
      <c r="M160" s="434"/>
      <c r="N160" s="434"/>
      <c r="O160" s="434"/>
      <c r="P160" s="434"/>
      <c r="Q160" s="434"/>
    </row>
    <row r="161" spans="1:17" x14ac:dyDescent="0.2">
      <c r="A161" s="535" t="s">
        <v>3321</v>
      </c>
      <c r="B161" s="464">
        <v>148</v>
      </c>
      <c r="C161" s="480"/>
      <c r="D161" s="480"/>
      <c r="E161" s="480"/>
      <c r="F161" s="481"/>
      <c r="G161" s="478"/>
      <c r="H161" s="340">
        <v>-103.3</v>
      </c>
      <c r="I161" s="480"/>
      <c r="M161" s="434"/>
      <c r="N161" s="434"/>
      <c r="O161" s="434"/>
      <c r="P161" s="434"/>
      <c r="Q161" s="434"/>
    </row>
    <row r="162" spans="1:17" x14ac:dyDescent="0.2">
      <c r="A162" s="536" t="s">
        <v>3322</v>
      </c>
      <c r="B162" s="464">
        <v>149</v>
      </c>
      <c r="C162" s="480"/>
      <c r="D162" s="480"/>
      <c r="E162" s="480"/>
      <c r="F162" s="481"/>
      <c r="G162" s="478"/>
      <c r="H162" s="340">
        <v>151525.9</v>
      </c>
      <c r="I162" s="480"/>
      <c r="M162" s="434"/>
      <c r="N162" s="434"/>
      <c r="O162" s="434"/>
      <c r="P162" s="434"/>
      <c r="Q162" s="434"/>
    </row>
    <row r="163" spans="1:17" x14ac:dyDescent="0.2">
      <c r="A163" s="537" t="s">
        <v>3323</v>
      </c>
      <c r="B163" s="464">
        <v>150</v>
      </c>
      <c r="C163" s="480"/>
      <c r="D163" s="480"/>
      <c r="E163" s="480"/>
      <c r="F163" s="481"/>
      <c r="G163" s="478"/>
      <c r="H163" s="340">
        <v>-410.2</v>
      </c>
      <c r="I163" s="480"/>
      <c r="M163" s="434"/>
      <c r="N163" s="434"/>
      <c r="O163" s="434"/>
      <c r="P163" s="434"/>
      <c r="Q163" s="434"/>
    </row>
    <row r="164" spans="1:17" x14ac:dyDescent="0.2">
      <c r="A164" s="537" t="s">
        <v>3324</v>
      </c>
      <c r="B164" s="464">
        <v>151</v>
      </c>
      <c r="C164" s="480"/>
      <c r="D164" s="480"/>
      <c r="E164" s="480"/>
      <c r="F164" s="481"/>
      <c r="G164" s="478"/>
      <c r="H164" s="340">
        <v>146.5</v>
      </c>
      <c r="I164" s="480"/>
      <c r="M164" s="434"/>
      <c r="N164" s="434"/>
      <c r="O164" s="434"/>
      <c r="P164" s="434"/>
      <c r="Q164" s="434"/>
    </row>
    <row r="165" spans="1:17" x14ac:dyDescent="0.2">
      <c r="A165" s="538" t="s">
        <v>3325</v>
      </c>
      <c r="B165" s="464">
        <v>152</v>
      </c>
      <c r="C165" s="480"/>
      <c r="D165" s="480"/>
      <c r="E165" s="480"/>
      <c r="F165" s="481"/>
      <c r="G165" s="478"/>
      <c r="H165" s="340">
        <v>-4705.3999999999996</v>
      </c>
      <c r="I165" s="480"/>
      <c r="M165" s="434"/>
      <c r="N165" s="434"/>
      <c r="O165" s="434"/>
      <c r="P165" s="434"/>
      <c r="Q165" s="434"/>
    </row>
    <row r="166" spans="1:17" x14ac:dyDescent="0.2">
      <c r="A166" s="538" t="s">
        <v>3326</v>
      </c>
      <c r="B166" s="464">
        <v>153</v>
      </c>
      <c r="C166" s="480"/>
      <c r="D166" s="480"/>
      <c r="E166" s="480"/>
      <c r="F166" s="481"/>
      <c r="G166" s="478"/>
      <c r="H166" s="340">
        <v>36367.1</v>
      </c>
      <c r="I166" s="480"/>
      <c r="M166" s="434"/>
      <c r="N166" s="434"/>
      <c r="O166" s="434"/>
      <c r="P166" s="434"/>
      <c r="Q166" s="434"/>
    </row>
    <row r="167" spans="1:17" x14ac:dyDescent="0.2">
      <c r="A167" s="538" t="s">
        <v>3327</v>
      </c>
      <c r="B167" s="464">
        <v>154</v>
      </c>
      <c r="C167" s="480"/>
      <c r="D167" s="480"/>
      <c r="E167" s="480"/>
      <c r="F167" s="481"/>
      <c r="G167" s="478"/>
      <c r="H167" s="340">
        <v>25</v>
      </c>
      <c r="I167" s="480"/>
      <c r="M167" s="434"/>
      <c r="N167" s="434"/>
      <c r="O167" s="434"/>
      <c r="P167" s="434"/>
      <c r="Q167" s="434"/>
    </row>
    <row r="168" spans="1:17" ht="15" customHeight="1" x14ac:dyDescent="0.2">
      <c r="A168" s="539"/>
      <c r="B168" s="464">
        <v>155</v>
      </c>
      <c r="C168" s="480"/>
      <c r="D168" s="480"/>
      <c r="E168" s="480"/>
      <c r="F168" s="481" t="e">
        <f>C168-#REF!</f>
        <v>#REF!</v>
      </c>
      <c r="G168" s="478">
        <v>30368100</v>
      </c>
      <c r="H168" s="478"/>
      <c r="I168" s="480"/>
      <c r="M168" s="434"/>
      <c r="N168" s="434"/>
      <c r="O168" s="434"/>
      <c r="P168" s="434"/>
      <c r="Q168" s="434"/>
    </row>
    <row r="169" spans="1:17" ht="22.5" customHeight="1" x14ac:dyDescent="0.2">
      <c r="A169" s="540" t="s">
        <v>3328</v>
      </c>
      <c r="B169" s="467">
        <v>160</v>
      </c>
      <c r="C169" s="483">
        <f>C15+C22</f>
        <v>4299119.5</v>
      </c>
      <c r="D169" s="483"/>
      <c r="E169" s="483"/>
      <c r="F169" s="468" t="e">
        <f>C169-#REF!</f>
        <v>#REF!</v>
      </c>
      <c r="G169" s="483" t="e">
        <f>G15+G22</f>
        <v>#REF!</v>
      </c>
      <c r="H169" s="483">
        <f>H15+H22</f>
        <v>45990644.079999998</v>
      </c>
      <c r="I169" s="483">
        <f>I15+I22</f>
        <v>2916720.8000000003</v>
      </c>
      <c r="M169" s="434"/>
      <c r="N169" s="434"/>
      <c r="O169" s="434"/>
      <c r="P169" s="434"/>
      <c r="Q169" s="434"/>
    </row>
    <row r="170" spans="1:17" ht="21.75" customHeight="1" x14ac:dyDescent="0.2">
      <c r="A170" s="463" t="s">
        <v>3329</v>
      </c>
      <c r="B170" s="464">
        <v>161</v>
      </c>
      <c r="C170" s="477"/>
      <c r="D170" s="477"/>
      <c r="E170" s="477"/>
      <c r="F170" s="474" t="e">
        <f>C170-#REF!</f>
        <v>#REF!</v>
      </c>
      <c r="G170" s="477"/>
      <c r="H170" s="477"/>
      <c r="I170" s="477"/>
      <c r="M170" s="434"/>
      <c r="N170" s="434"/>
      <c r="O170" s="434"/>
      <c r="P170" s="434"/>
      <c r="Q170" s="434"/>
    </row>
    <row r="171" spans="1:17" ht="19.5" customHeight="1" x14ac:dyDescent="0.2">
      <c r="A171" s="466" t="s">
        <v>3330</v>
      </c>
      <c r="B171" s="467">
        <v>162</v>
      </c>
      <c r="C171" s="149">
        <f>C172+C287+C313</f>
        <v>0</v>
      </c>
      <c r="D171" s="149" t="e">
        <f>D172+#REF!+#REF!+#REF!</f>
        <v>#REF!</v>
      </c>
      <c r="E171" s="149" t="e">
        <f>E172+#REF!+#REF!+#REF!</f>
        <v>#REF!</v>
      </c>
      <c r="F171" s="149" t="e">
        <f>C171-#REF!</f>
        <v>#REF!</v>
      </c>
      <c r="G171" s="149" t="e">
        <f>G172+#REF!+#REF!+#REF!</f>
        <v>#REF!</v>
      </c>
      <c r="H171" s="468">
        <f>H172+H313+H287</f>
        <v>41482158.429999977</v>
      </c>
      <c r="I171" s="149">
        <f>I172+I287+I313</f>
        <v>0</v>
      </c>
      <c r="M171" s="434"/>
      <c r="N171" s="434"/>
      <c r="O171" s="434"/>
      <c r="P171" s="434"/>
      <c r="Q171" s="434"/>
    </row>
    <row r="172" spans="1:17" ht="14.25" x14ac:dyDescent="0.2">
      <c r="A172" s="469" t="s">
        <v>3331</v>
      </c>
      <c r="B172" s="467">
        <v>163</v>
      </c>
      <c r="C172" s="485">
        <f>SUM(C173:C285)</f>
        <v>0</v>
      </c>
      <c r="D172" s="485"/>
      <c r="E172" s="485"/>
      <c r="F172" s="149" t="e">
        <f>C172-#REF!</f>
        <v>#REF!</v>
      </c>
      <c r="G172" s="149" t="e">
        <f>#REF!+G179+G181</f>
        <v>#REF!</v>
      </c>
      <c r="H172" s="516">
        <f>SUM(H173:H285)</f>
        <v>39967954.129999973</v>
      </c>
      <c r="I172" s="485">
        <f>SUM(I173:I249)</f>
        <v>0</v>
      </c>
      <c r="M172" s="434"/>
      <c r="N172" s="434"/>
      <c r="O172" s="434"/>
      <c r="P172" s="434"/>
      <c r="Q172" s="434"/>
    </row>
    <row r="173" spans="1:17" x14ac:dyDescent="0.2">
      <c r="A173" s="541" t="s">
        <v>3332</v>
      </c>
      <c r="B173" s="464">
        <v>164</v>
      </c>
      <c r="C173" s="477"/>
      <c r="D173" s="477"/>
      <c r="E173" s="477"/>
      <c r="F173" s="474" t="e">
        <f>C173-#REF!</f>
        <v>#REF!</v>
      </c>
      <c r="G173" s="478">
        <v>516857933.92000002</v>
      </c>
      <c r="H173" s="476">
        <v>1562807</v>
      </c>
      <c r="I173" s="477"/>
      <c r="M173" s="434"/>
      <c r="N173" s="434"/>
      <c r="O173" s="434"/>
      <c r="P173" s="434"/>
      <c r="Q173" s="434"/>
    </row>
    <row r="174" spans="1:17" ht="13.9" customHeight="1" x14ac:dyDescent="0.2">
      <c r="A174" s="542" t="s">
        <v>3333</v>
      </c>
      <c r="B174" s="464">
        <v>165</v>
      </c>
      <c r="C174" s="477"/>
      <c r="D174" s="477"/>
      <c r="E174" s="477"/>
      <c r="F174" s="474"/>
      <c r="G174" s="478"/>
      <c r="H174" s="476">
        <v>90077.6</v>
      </c>
      <c r="I174" s="477"/>
      <c r="M174" s="434"/>
      <c r="N174" s="434"/>
      <c r="O174" s="434"/>
      <c r="P174" s="434"/>
      <c r="Q174" s="434"/>
    </row>
    <row r="175" spans="1:17" ht="13.15" customHeight="1" x14ac:dyDescent="0.2">
      <c r="A175" s="543" t="s">
        <v>3334</v>
      </c>
      <c r="B175" s="464">
        <v>166</v>
      </c>
      <c r="C175" s="477"/>
      <c r="D175" s="477"/>
      <c r="E175" s="477"/>
      <c r="F175" s="474"/>
      <c r="G175" s="478"/>
      <c r="H175" s="476">
        <v>-55126</v>
      </c>
      <c r="I175" s="477"/>
      <c r="M175" s="434"/>
      <c r="N175" s="434"/>
      <c r="O175" s="434"/>
      <c r="P175" s="434"/>
      <c r="Q175" s="434"/>
    </row>
    <row r="176" spans="1:17" x14ac:dyDescent="0.2">
      <c r="A176" s="544" t="s">
        <v>3335</v>
      </c>
      <c r="B176" s="464">
        <v>167</v>
      </c>
      <c r="C176" s="477"/>
      <c r="D176" s="477"/>
      <c r="E176" s="477"/>
      <c r="F176" s="474" t="e">
        <f>C176-#REF!</f>
        <v>#REF!</v>
      </c>
      <c r="G176" s="478">
        <v>1019351.11</v>
      </c>
      <c r="H176" s="476">
        <v>-7691.8</v>
      </c>
      <c r="I176" s="477"/>
      <c r="M176" s="434"/>
      <c r="N176" s="434"/>
      <c r="O176" s="434"/>
      <c r="P176" s="434"/>
      <c r="Q176" s="434"/>
    </row>
    <row r="177" spans="1:17" ht="25.5" x14ac:dyDescent="0.2">
      <c r="A177" s="544" t="s">
        <v>3336</v>
      </c>
      <c r="B177" s="464">
        <v>168</v>
      </c>
      <c r="C177" s="477"/>
      <c r="D177" s="477"/>
      <c r="E177" s="477"/>
      <c r="F177" s="474"/>
      <c r="G177" s="478"/>
      <c r="H177" s="476">
        <v>9958.1</v>
      </c>
      <c r="I177" s="477"/>
      <c r="M177" s="434"/>
      <c r="N177" s="434"/>
      <c r="O177" s="434"/>
      <c r="P177" s="434"/>
      <c r="Q177" s="434"/>
    </row>
    <row r="178" spans="1:17" ht="25.15" customHeight="1" x14ac:dyDescent="0.2">
      <c r="A178" s="545" t="s">
        <v>3337</v>
      </c>
      <c r="B178" s="464">
        <v>169</v>
      </c>
      <c r="C178" s="477"/>
      <c r="D178" s="477"/>
      <c r="E178" s="477"/>
      <c r="F178" s="474"/>
      <c r="G178" s="478"/>
      <c r="H178" s="476">
        <v>10930.8</v>
      </c>
      <c r="I178" s="477"/>
      <c r="M178" s="434"/>
      <c r="N178" s="434"/>
      <c r="O178" s="434"/>
      <c r="P178" s="434"/>
      <c r="Q178" s="434"/>
    </row>
    <row r="179" spans="1:17" x14ac:dyDescent="0.2">
      <c r="A179" s="546" t="s">
        <v>3338</v>
      </c>
      <c r="B179" s="547">
        <v>170</v>
      </c>
      <c r="C179" s="548">
        <f>SUM(C180:C180)</f>
        <v>0</v>
      </c>
      <c r="D179" s="548"/>
      <c r="E179" s="548"/>
      <c r="F179" s="474" t="e">
        <f>C179-#REF!</f>
        <v>#REF!</v>
      </c>
      <c r="G179" s="549">
        <f>SUM(G180:G180)</f>
        <v>-584028828.73000002</v>
      </c>
      <c r="H179" s="550">
        <v>3643970.1</v>
      </c>
      <c r="I179" s="548">
        <f>SUM(I180:I180)</f>
        <v>0</v>
      </c>
      <c r="M179" s="434"/>
      <c r="N179" s="434"/>
      <c r="O179" s="434"/>
      <c r="P179" s="434"/>
      <c r="Q179" s="434"/>
    </row>
    <row r="180" spans="1:17" x14ac:dyDescent="0.2">
      <c r="A180" s="546" t="s">
        <v>3339</v>
      </c>
      <c r="B180" s="464">
        <v>171</v>
      </c>
      <c r="C180" s="477"/>
      <c r="D180" s="477"/>
      <c r="E180" s="477"/>
      <c r="F180" s="474" t="e">
        <f>C180-#REF!</f>
        <v>#REF!</v>
      </c>
      <c r="G180" s="478">
        <v>-584028828.73000002</v>
      </c>
      <c r="H180" s="476">
        <v>601031.92000000004</v>
      </c>
      <c r="I180" s="477"/>
      <c r="M180" s="434"/>
      <c r="N180" s="434"/>
      <c r="O180" s="434"/>
      <c r="P180" s="434"/>
      <c r="Q180" s="434"/>
    </row>
    <row r="181" spans="1:17" x14ac:dyDescent="0.2">
      <c r="A181" s="546" t="s">
        <v>3340</v>
      </c>
      <c r="B181" s="547">
        <v>172</v>
      </c>
      <c r="C181" s="551">
        <f>SUM(C182:C185)</f>
        <v>0</v>
      </c>
      <c r="D181" s="551"/>
      <c r="E181" s="551"/>
      <c r="F181" s="474" t="e">
        <f>C181-#REF!</f>
        <v>#REF!</v>
      </c>
      <c r="G181" s="551">
        <f>SUM(G182:G185)</f>
        <v>119570493.72</v>
      </c>
      <c r="H181" s="552">
        <v>699695.6</v>
      </c>
      <c r="I181" s="551">
        <f>SUM(I182:I185)</f>
        <v>0</v>
      </c>
      <c r="M181" s="434"/>
      <c r="N181" s="434"/>
      <c r="O181" s="434"/>
      <c r="P181" s="434"/>
      <c r="Q181" s="434"/>
    </row>
    <row r="182" spans="1:17" x14ac:dyDescent="0.2">
      <c r="A182" s="546" t="s">
        <v>3341</v>
      </c>
      <c r="B182" s="464">
        <v>173</v>
      </c>
      <c r="C182" s="477"/>
      <c r="D182" s="477"/>
      <c r="E182" s="477"/>
      <c r="F182" s="474" t="e">
        <f>C182-#REF!</f>
        <v>#REF!</v>
      </c>
      <c r="G182" s="478">
        <v>92560424.879999995</v>
      </c>
      <c r="H182" s="476">
        <v>207001.7</v>
      </c>
      <c r="I182" s="477"/>
      <c r="M182" s="434"/>
      <c r="N182" s="434"/>
      <c r="O182" s="434"/>
      <c r="P182" s="434"/>
      <c r="Q182" s="434"/>
    </row>
    <row r="183" spans="1:17" x14ac:dyDescent="0.2">
      <c r="A183" s="546" t="s">
        <v>3342</v>
      </c>
      <c r="B183" s="464">
        <v>174</v>
      </c>
      <c r="C183" s="477"/>
      <c r="D183" s="477"/>
      <c r="E183" s="477"/>
      <c r="F183" s="474"/>
      <c r="G183" s="478"/>
      <c r="H183" s="476">
        <v>97638.5</v>
      </c>
      <c r="I183" s="477"/>
      <c r="M183" s="434"/>
      <c r="N183" s="434"/>
      <c r="O183" s="434"/>
      <c r="P183" s="434"/>
      <c r="Q183" s="434"/>
    </row>
    <row r="184" spans="1:17" x14ac:dyDescent="0.2">
      <c r="A184" s="546" t="s">
        <v>3343</v>
      </c>
      <c r="B184" s="464">
        <v>175</v>
      </c>
      <c r="C184" s="477"/>
      <c r="D184" s="477"/>
      <c r="E184" s="477"/>
      <c r="F184" s="474"/>
      <c r="G184" s="478"/>
      <c r="H184" s="476">
        <v>50.2</v>
      </c>
      <c r="I184" s="477"/>
      <c r="M184" s="434"/>
      <c r="N184" s="434"/>
      <c r="O184" s="434"/>
      <c r="P184" s="434"/>
      <c r="Q184" s="434"/>
    </row>
    <row r="185" spans="1:17" x14ac:dyDescent="0.2">
      <c r="A185" s="553" t="s">
        <v>3344</v>
      </c>
      <c r="B185" s="464">
        <v>176</v>
      </c>
      <c r="C185" s="477"/>
      <c r="D185" s="477"/>
      <c r="E185" s="477"/>
      <c r="F185" s="474" t="e">
        <f>C185-#REF!</f>
        <v>#REF!</v>
      </c>
      <c r="G185" s="478">
        <v>27010068.84</v>
      </c>
      <c r="H185" s="476">
        <v>9730.2999999999993</v>
      </c>
      <c r="I185" s="477"/>
      <c r="M185" s="434"/>
      <c r="N185" s="434"/>
      <c r="O185" s="434"/>
      <c r="P185" s="434"/>
      <c r="Q185" s="434"/>
    </row>
    <row r="186" spans="1:17" x14ac:dyDescent="0.2">
      <c r="A186" s="554" t="s">
        <v>3345</v>
      </c>
      <c r="B186" s="464">
        <v>177</v>
      </c>
      <c r="C186" s="477"/>
      <c r="D186" s="477"/>
      <c r="E186" s="477"/>
      <c r="F186" s="474" t="e">
        <f>C186-#REF!</f>
        <v>#REF!</v>
      </c>
      <c r="G186" s="478">
        <v>-17.47</v>
      </c>
      <c r="H186" s="476">
        <v>41090</v>
      </c>
      <c r="I186" s="477"/>
      <c r="M186" s="434"/>
      <c r="N186" s="434"/>
      <c r="O186" s="434"/>
      <c r="P186" s="434"/>
      <c r="Q186" s="434"/>
    </row>
    <row r="187" spans="1:17" ht="25.5" x14ac:dyDescent="0.2">
      <c r="A187" s="555" t="s">
        <v>3346</v>
      </c>
      <c r="B187" s="464">
        <v>178</v>
      </c>
      <c r="C187" s="477"/>
      <c r="D187" s="477"/>
      <c r="E187" s="477"/>
      <c r="F187" s="474" t="e">
        <f>C187-#REF!</f>
        <v>#REF!</v>
      </c>
      <c r="G187" s="478">
        <v>6690801.0599999996</v>
      </c>
      <c r="H187" s="476">
        <v>7546797.2999999998</v>
      </c>
      <c r="I187" s="477"/>
      <c r="M187" s="434"/>
      <c r="N187" s="434"/>
      <c r="O187" s="434"/>
      <c r="P187" s="434"/>
      <c r="Q187" s="434"/>
    </row>
    <row r="188" spans="1:17" x14ac:dyDescent="0.2">
      <c r="A188" s="555" t="s">
        <v>3347</v>
      </c>
      <c r="B188" s="464">
        <v>179</v>
      </c>
      <c r="C188" s="477"/>
      <c r="D188" s="477"/>
      <c r="E188" s="477"/>
      <c r="F188" s="474" t="e">
        <f>C188-#REF!</f>
        <v>#REF!</v>
      </c>
      <c r="G188" s="477">
        <v>17071.400000000001</v>
      </c>
      <c r="H188" s="476">
        <v>15454379.699999999</v>
      </c>
      <c r="I188" s="477"/>
      <c r="M188" s="434"/>
      <c r="N188" s="434"/>
      <c r="O188" s="434"/>
      <c r="P188" s="434"/>
      <c r="Q188" s="434"/>
    </row>
    <row r="189" spans="1:17" x14ac:dyDescent="0.2">
      <c r="A189" s="555" t="s">
        <v>3348</v>
      </c>
      <c r="B189" s="464">
        <v>180</v>
      </c>
      <c r="C189" s="477"/>
      <c r="D189" s="477"/>
      <c r="E189" s="477"/>
      <c r="F189" s="474" t="e">
        <f>C189-#REF!</f>
        <v>#REF!</v>
      </c>
      <c r="G189" s="478">
        <v>1666053.93</v>
      </c>
      <c r="H189" s="476">
        <v>-2904603.4</v>
      </c>
      <c r="I189" s="477"/>
      <c r="M189" s="434"/>
      <c r="N189" s="434"/>
      <c r="O189" s="434"/>
      <c r="P189" s="434"/>
      <c r="Q189" s="434"/>
    </row>
    <row r="190" spans="1:17" ht="25.5" x14ac:dyDescent="0.2">
      <c r="A190" s="556" t="s">
        <v>3349</v>
      </c>
      <c r="B190" s="464">
        <v>181</v>
      </c>
      <c r="C190" s="477"/>
      <c r="D190" s="477"/>
      <c r="E190" s="477"/>
      <c r="F190" s="474" t="e">
        <f>C190-#REF!</f>
        <v>#REF!</v>
      </c>
      <c r="G190" s="478">
        <v>102899.07</v>
      </c>
      <c r="H190" s="476">
        <v>263312.5</v>
      </c>
      <c r="I190" s="477"/>
      <c r="M190" s="434"/>
      <c r="N190" s="434"/>
      <c r="O190" s="434"/>
      <c r="P190" s="434"/>
      <c r="Q190" s="434"/>
    </row>
    <row r="191" spans="1:17" x14ac:dyDescent="0.2">
      <c r="A191" s="556" t="s">
        <v>3350</v>
      </c>
      <c r="B191" s="464">
        <v>182</v>
      </c>
      <c r="C191" s="477"/>
      <c r="D191" s="477"/>
      <c r="E191" s="477"/>
      <c r="F191" s="474" t="e">
        <f>C191-#REF!</f>
        <v>#REF!</v>
      </c>
      <c r="G191" s="478">
        <v>5933.12</v>
      </c>
      <c r="H191" s="476">
        <v>47711.4</v>
      </c>
      <c r="I191" s="477"/>
      <c r="M191" s="434"/>
      <c r="N191" s="434"/>
      <c r="O191" s="434"/>
      <c r="P191" s="434"/>
      <c r="Q191" s="434"/>
    </row>
    <row r="192" spans="1:17" x14ac:dyDescent="0.2">
      <c r="A192" s="556" t="s">
        <v>3351</v>
      </c>
      <c r="B192" s="547">
        <v>183</v>
      </c>
      <c r="C192" s="551"/>
      <c r="D192" s="551"/>
      <c r="E192" s="551"/>
      <c r="F192" s="474" t="e">
        <f>C192-#REF!</f>
        <v>#REF!</v>
      </c>
      <c r="G192" s="478">
        <v>-90.63</v>
      </c>
      <c r="H192" s="552">
        <v>830.6</v>
      </c>
      <c r="I192" s="551"/>
      <c r="M192" s="434"/>
      <c r="N192" s="434"/>
      <c r="O192" s="434"/>
      <c r="P192" s="434"/>
      <c r="Q192" s="434"/>
    </row>
    <row r="193" spans="1:17" x14ac:dyDescent="0.2">
      <c r="A193" s="556" t="s">
        <v>3352</v>
      </c>
      <c r="B193" s="547">
        <v>184</v>
      </c>
      <c r="C193" s="551"/>
      <c r="D193" s="551"/>
      <c r="E193" s="551"/>
      <c r="F193" s="474" t="e">
        <f>C193-#REF!</f>
        <v>#REF!</v>
      </c>
      <c r="G193" s="478">
        <v>2856900</v>
      </c>
      <c r="H193" s="552">
        <v>36901.599999999999</v>
      </c>
      <c r="I193" s="551"/>
      <c r="M193" s="434"/>
      <c r="N193" s="434"/>
      <c r="O193" s="434"/>
      <c r="P193" s="434"/>
      <c r="Q193" s="434"/>
    </row>
    <row r="194" spans="1:17" x14ac:dyDescent="0.2">
      <c r="A194" s="556" t="s">
        <v>3353</v>
      </c>
      <c r="B194" s="464">
        <v>185</v>
      </c>
      <c r="C194" s="477"/>
      <c r="D194" s="477"/>
      <c r="E194" s="477"/>
      <c r="F194" s="474" t="e">
        <f>C194-#REF!</f>
        <v>#REF!</v>
      </c>
      <c r="G194" s="478">
        <v>97902477.480000004</v>
      </c>
      <c r="H194" s="476">
        <v>188379.6</v>
      </c>
      <c r="I194" s="477"/>
      <c r="M194" s="434"/>
      <c r="N194" s="434"/>
      <c r="O194" s="434"/>
      <c r="P194" s="434"/>
      <c r="Q194" s="434"/>
    </row>
    <row r="195" spans="1:17" x14ac:dyDescent="0.2">
      <c r="A195" s="556" t="s">
        <v>3354</v>
      </c>
      <c r="B195" s="464">
        <v>186</v>
      </c>
      <c r="C195" s="477"/>
      <c r="D195" s="477"/>
      <c r="E195" s="477"/>
      <c r="F195" s="474" t="e">
        <f>C195-#REF!</f>
        <v>#REF!</v>
      </c>
      <c r="G195" s="478">
        <v>4599.8900000000003</v>
      </c>
      <c r="H195" s="476">
        <v>69788.3</v>
      </c>
      <c r="I195" s="477"/>
      <c r="M195" s="434"/>
      <c r="N195" s="434"/>
      <c r="O195" s="434"/>
      <c r="P195" s="434"/>
      <c r="Q195" s="434"/>
    </row>
    <row r="196" spans="1:17" x14ac:dyDescent="0.2">
      <c r="A196" s="557" t="s">
        <v>3355</v>
      </c>
      <c r="B196" s="547">
        <v>187</v>
      </c>
      <c r="C196" s="551">
        <f>SUM(C249)</f>
        <v>0</v>
      </c>
      <c r="D196" s="551"/>
      <c r="E196" s="551"/>
      <c r="F196" s="474" t="e">
        <f>C196-#REF!</f>
        <v>#REF!</v>
      </c>
      <c r="G196" s="551">
        <f>SUM(G249)</f>
        <v>1171976010.1900001</v>
      </c>
      <c r="H196" s="552">
        <v>100088.4</v>
      </c>
      <c r="I196" s="551">
        <f>SUM(I249)</f>
        <v>0</v>
      </c>
      <c r="M196" s="434"/>
      <c r="N196" s="434"/>
      <c r="O196" s="434"/>
      <c r="P196" s="434"/>
      <c r="Q196" s="434"/>
    </row>
    <row r="197" spans="1:17" x14ac:dyDescent="0.2">
      <c r="A197" s="557" t="s">
        <v>3356</v>
      </c>
      <c r="B197" s="547">
        <v>188</v>
      </c>
      <c r="C197" s="551"/>
      <c r="D197" s="551"/>
      <c r="E197" s="551"/>
      <c r="F197" s="474"/>
      <c r="G197" s="551"/>
      <c r="H197" s="552">
        <v>1902515.4</v>
      </c>
      <c r="I197" s="551"/>
      <c r="M197" s="434"/>
      <c r="N197" s="434"/>
      <c r="O197" s="434"/>
      <c r="P197" s="434"/>
      <c r="Q197" s="434"/>
    </row>
    <row r="198" spans="1:17" x14ac:dyDescent="0.2">
      <c r="A198" s="558" t="s">
        <v>3357</v>
      </c>
      <c r="B198" s="547">
        <v>189</v>
      </c>
      <c r="C198" s="551"/>
      <c r="D198" s="551"/>
      <c r="E198" s="551"/>
      <c r="F198" s="474"/>
      <c r="G198" s="551"/>
      <c r="H198" s="552">
        <v>1023312.9</v>
      </c>
      <c r="I198" s="551"/>
      <c r="M198" s="434"/>
      <c r="N198" s="434"/>
      <c r="O198" s="434"/>
      <c r="P198" s="434"/>
      <c r="Q198" s="434"/>
    </row>
    <row r="199" spans="1:17" x14ac:dyDescent="0.2">
      <c r="A199" s="559" t="s">
        <v>3358</v>
      </c>
      <c r="B199" s="547">
        <v>190</v>
      </c>
      <c r="C199" s="551"/>
      <c r="D199" s="551"/>
      <c r="E199" s="551"/>
      <c r="F199" s="474"/>
      <c r="G199" s="551"/>
      <c r="H199" s="552">
        <v>2354266.7000000002</v>
      </c>
      <c r="I199" s="551"/>
      <c r="M199" s="434"/>
      <c r="N199" s="434"/>
      <c r="O199" s="434"/>
      <c r="P199" s="434"/>
      <c r="Q199" s="434"/>
    </row>
    <row r="200" spans="1:17" x14ac:dyDescent="0.2">
      <c r="A200" s="560" t="s">
        <v>3359</v>
      </c>
      <c r="B200" s="547">
        <v>191</v>
      </c>
      <c r="C200" s="551"/>
      <c r="D200" s="551"/>
      <c r="E200" s="551"/>
      <c r="F200" s="474"/>
      <c r="G200" s="551"/>
      <c r="H200" s="552">
        <v>223247.4</v>
      </c>
      <c r="I200" s="551"/>
      <c r="M200" s="434"/>
      <c r="N200" s="434"/>
      <c r="O200" s="434"/>
      <c r="P200" s="434"/>
      <c r="Q200" s="434"/>
    </row>
    <row r="201" spans="1:17" x14ac:dyDescent="0.2">
      <c r="A201" s="561" t="s">
        <v>3360</v>
      </c>
      <c r="B201" s="547">
        <v>192</v>
      </c>
      <c r="C201" s="551"/>
      <c r="D201" s="551"/>
      <c r="E201" s="551"/>
      <c r="F201" s="474"/>
      <c r="G201" s="551"/>
      <c r="H201" s="552">
        <v>623.4</v>
      </c>
      <c r="I201" s="551"/>
      <c r="M201" s="434"/>
      <c r="N201" s="434"/>
      <c r="O201" s="434"/>
      <c r="P201" s="434"/>
      <c r="Q201" s="434"/>
    </row>
    <row r="202" spans="1:17" x14ac:dyDescent="0.2">
      <c r="A202" s="561" t="s">
        <v>3361</v>
      </c>
      <c r="B202" s="547">
        <v>193</v>
      </c>
      <c r="C202" s="551"/>
      <c r="D202" s="551"/>
      <c r="E202" s="551"/>
      <c r="F202" s="474"/>
      <c r="G202" s="551"/>
      <c r="H202" s="552">
        <v>35393.1</v>
      </c>
      <c r="I202" s="551"/>
      <c r="M202" s="434"/>
      <c r="N202" s="434"/>
      <c r="O202" s="434"/>
      <c r="P202" s="434"/>
      <c r="Q202" s="434"/>
    </row>
    <row r="203" spans="1:17" x14ac:dyDescent="0.2">
      <c r="A203" s="561" t="s">
        <v>3362</v>
      </c>
      <c r="B203" s="547">
        <v>194</v>
      </c>
      <c r="C203" s="551"/>
      <c r="D203" s="551"/>
      <c r="E203" s="551"/>
      <c r="F203" s="474"/>
      <c r="G203" s="551"/>
      <c r="H203" s="552">
        <v>-26216.6</v>
      </c>
      <c r="I203" s="551"/>
      <c r="M203" s="434"/>
      <c r="N203" s="434"/>
      <c r="O203" s="434"/>
      <c r="P203" s="434"/>
      <c r="Q203" s="434"/>
    </row>
    <row r="204" spans="1:17" x14ac:dyDescent="0.2">
      <c r="A204" s="562" t="s">
        <v>3363</v>
      </c>
      <c r="B204" s="547">
        <v>195</v>
      </c>
      <c r="C204" s="551"/>
      <c r="D204" s="551"/>
      <c r="E204" s="551"/>
      <c r="F204" s="474"/>
      <c r="G204" s="551"/>
      <c r="H204" s="552">
        <v>177.8</v>
      </c>
      <c r="I204" s="551"/>
      <c r="M204" s="434"/>
      <c r="N204" s="434"/>
      <c r="O204" s="434"/>
      <c r="P204" s="434"/>
      <c r="Q204" s="434"/>
    </row>
    <row r="205" spans="1:17" ht="25.5" x14ac:dyDescent="0.2">
      <c r="A205" s="562" t="s">
        <v>3364</v>
      </c>
      <c r="B205" s="547">
        <v>196</v>
      </c>
      <c r="C205" s="551"/>
      <c r="D205" s="551"/>
      <c r="E205" s="551"/>
      <c r="F205" s="474"/>
      <c r="G205" s="551"/>
      <c r="H205" s="552">
        <v>7649.9</v>
      </c>
      <c r="I205" s="551"/>
      <c r="M205" s="434"/>
      <c r="N205" s="434"/>
      <c r="O205" s="434"/>
      <c r="P205" s="434"/>
      <c r="Q205" s="434"/>
    </row>
    <row r="206" spans="1:17" x14ac:dyDescent="0.2">
      <c r="A206" s="563" t="s">
        <v>3365</v>
      </c>
      <c r="B206" s="547">
        <v>197</v>
      </c>
      <c r="C206" s="551"/>
      <c r="D206" s="551"/>
      <c r="E206" s="551"/>
      <c r="F206" s="474"/>
      <c r="G206" s="551"/>
      <c r="H206" s="552">
        <v>59090.400000000001</v>
      </c>
      <c r="I206" s="551"/>
      <c r="M206" s="434"/>
      <c r="N206" s="434"/>
      <c r="O206" s="434"/>
      <c r="P206" s="434"/>
      <c r="Q206" s="434"/>
    </row>
    <row r="207" spans="1:17" ht="25.5" x14ac:dyDescent="0.2">
      <c r="A207" s="563" t="s">
        <v>3366</v>
      </c>
      <c r="B207" s="547">
        <v>198</v>
      </c>
      <c r="C207" s="551"/>
      <c r="D207" s="551"/>
      <c r="E207" s="551"/>
      <c r="F207" s="474"/>
      <c r="G207" s="551"/>
      <c r="H207" s="552">
        <v>11.8</v>
      </c>
      <c r="I207" s="551"/>
      <c r="M207" s="434"/>
      <c r="N207" s="434"/>
      <c r="O207" s="434"/>
      <c r="P207" s="434"/>
      <c r="Q207" s="434"/>
    </row>
    <row r="208" spans="1:17" ht="25.5" x14ac:dyDescent="0.2">
      <c r="A208" s="563" t="s">
        <v>3367</v>
      </c>
      <c r="B208" s="547">
        <v>199</v>
      </c>
      <c r="C208" s="551"/>
      <c r="D208" s="551"/>
      <c r="E208" s="551"/>
      <c r="F208" s="474"/>
      <c r="G208" s="551"/>
      <c r="H208" s="552">
        <v>10584</v>
      </c>
      <c r="I208" s="551"/>
      <c r="M208" s="434"/>
      <c r="N208" s="434"/>
      <c r="O208" s="434"/>
      <c r="P208" s="434"/>
      <c r="Q208" s="434"/>
    </row>
    <row r="209" spans="1:17" x14ac:dyDescent="0.2">
      <c r="A209" s="563" t="s">
        <v>3368</v>
      </c>
      <c r="B209" s="547">
        <v>200</v>
      </c>
      <c r="C209" s="551"/>
      <c r="D209" s="551"/>
      <c r="E209" s="551"/>
      <c r="F209" s="474"/>
      <c r="G209" s="551"/>
      <c r="H209" s="552">
        <v>58642.8</v>
      </c>
      <c r="I209" s="551"/>
      <c r="M209" s="434"/>
      <c r="N209" s="434"/>
      <c r="O209" s="434"/>
      <c r="P209" s="434"/>
      <c r="Q209" s="434"/>
    </row>
    <row r="210" spans="1:17" x14ac:dyDescent="0.2">
      <c r="A210" s="564" t="s">
        <v>3369</v>
      </c>
      <c r="B210" s="547">
        <v>201</v>
      </c>
      <c r="C210" s="551"/>
      <c r="D210" s="551"/>
      <c r="E210" s="551"/>
      <c r="F210" s="474"/>
      <c r="G210" s="551"/>
      <c r="H210" s="552">
        <v>254633.01</v>
      </c>
      <c r="I210" s="551"/>
      <c r="M210" s="434"/>
      <c r="N210" s="434"/>
      <c r="O210" s="434"/>
      <c r="P210" s="434"/>
      <c r="Q210" s="434"/>
    </row>
    <row r="211" spans="1:17" x14ac:dyDescent="0.2">
      <c r="A211" s="564" t="s">
        <v>3370</v>
      </c>
      <c r="B211" s="547">
        <v>202</v>
      </c>
      <c r="C211" s="551"/>
      <c r="D211" s="551"/>
      <c r="E211" s="551"/>
      <c r="F211" s="474"/>
      <c r="G211" s="551"/>
      <c r="H211" s="552">
        <v>13244.7</v>
      </c>
      <c r="I211" s="551"/>
      <c r="M211" s="434"/>
      <c r="N211" s="434"/>
      <c r="O211" s="434"/>
      <c r="P211" s="434"/>
      <c r="Q211" s="434"/>
    </row>
    <row r="212" spans="1:17" x14ac:dyDescent="0.2">
      <c r="A212" s="564" t="s">
        <v>3371</v>
      </c>
      <c r="B212" s="547">
        <v>203</v>
      </c>
      <c r="C212" s="551"/>
      <c r="D212" s="551"/>
      <c r="E212" s="551"/>
      <c r="F212" s="474"/>
      <c r="G212" s="551"/>
      <c r="H212" s="552">
        <v>1605.5</v>
      </c>
      <c r="I212" s="551"/>
      <c r="M212" s="434"/>
      <c r="N212" s="434"/>
      <c r="O212" s="434"/>
      <c r="P212" s="434"/>
      <c r="Q212" s="434"/>
    </row>
    <row r="213" spans="1:17" ht="25.5" x14ac:dyDescent="0.2">
      <c r="A213" s="565" t="s">
        <v>3372</v>
      </c>
      <c r="B213" s="547">
        <v>204</v>
      </c>
      <c r="C213" s="551"/>
      <c r="D213" s="551"/>
      <c r="E213" s="551"/>
      <c r="F213" s="474"/>
      <c r="G213" s="551"/>
      <c r="H213" s="552">
        <v>199.6</v>
      </c>
      <c r="I213" s="551"/>
      <c r="M213" s="434"/>
      <c r="N213" s="434"/>
      <c r="O213" s="434"/>
      <c r="P213" s="434"/>
      <c r="Q213" s="434"/>
    </row>
    <row r="214" spans="1:17" ht="38.25" x14ac:dyDescent="0.2">
      <c r="A214" s="565" t="s">
        <v>3373</v>
      </c>
      <c r="B214" s="547">
        <v>205</v>
      </c>
      <c r="C214" s="551"/>
      <c r="D214" s="551"/>
      <c r="E214" s="551"/>
      <c r="F214" s="474"/>
      <c r="G214" s="551"/>
      <c r="H214" s="552">
        <v>11021.9</v>
      </c>
      <c r="I214" s="551"/>
      <c r="M214" s="434"/>
      <c r="N214" s="434"/>
      <c r="O214" s="434"/>
      <c r="P214" s="434"/>
      <c r="Q214" s="434"/>
    </row>
    <row r="215" spans="1:17" ht="25.5" x14ac:dyDescent="0.2">
      <c r="A215" s="565" t="s">
        <v>3374</v>
      </c>
      <c r="B215" s="547">
        <v>206</v>
      </c>
      <c r="C215" s="551"/>
      <c r="D215" s="551"/>
      <c r="E215" s="551"/>
      <c r="F215" s="474"/>
      <c r="G215" s="551"/>
      <c r="H215" s="552">
        <v>799477.6</v>
      </c>
      <c r="I215" s="551"/>
      <c r="M215" s="434"/>
      <c r="N215" s="434"/>
      <c r="O215" s="434"/>
      <c r="P215" s="434"/>
      <c r="Q215" s="434"/>
    </row>
    <row r="216" spans="1:17" ht="38.25" x14ac:dyDescent="0.2">
      <c r="A216" s="565" t="s">
        <v>3375</v>
      </c>
      <c r="B216" s="547">
        <v>207</v>
      </c>
      <c r="C216" s="551"/>
      <c r="D216" s="551"/>
      <c r="E216" s="551"/>
      <c r="F216" s="474"/>
      <c r="G216" s="551"/>
      <c r="H216" s="552">
        <v>6336.2</v>
      </c>
      <c r="I216" s="551"/>
      <c r="M216" s="434"/>
      <c r="N216" s="434"/>
      <c r="O216" s="434"/>
      <c r="P216" s="434"/>
      <c r="Q216" s="434"/>
    </row>
    <row r="217" spans="1:17" ht="25.5" x14ac:dyDescent="0.2">
      <c r="A217" s="565" t="s">
        <v>3376</v>
      </c>
      <c r="B217" s="547">
        <v>208</v>
      </c>
      <c r="C217" s="551"/>
      <c r="D217" s="551"/>
      <c r="E217" s="551"/>
      <c r="F217" s="474"/>
      <c r="G217" s="551"/>
      <c r="H217" s="552">
        <v>244</v>
      </c>
      <c r="I217" s="551"/>
      <c r="M217" s="434"/>
      <c r="N217" s="434"/>
      <c r="O217" s="434"/>
      <c r="P217" s="434"/>
      <c r="Q217" s="434"/>
    </row>
    <row r="218" spans="1:17" ht="25.5" x14ac:dyDescent="0.2">
      <c r="A218" s="565" t="s">
        <v>3377</v>
      </c>
      <c r="B218" s="547">
        <v>209</v>
      </c>
      <c r="C218" s="551"/>
      <c r="D218" s="551"/>
      <c r="E218" s="551"/>
      <c r="F218" s="474"/>
      <c r="G218" s="551"/>
      <c r="H218" s="552">
        <v>654.1</v>
      </c>
      <c r="I218" s="551"/>
      <c r="M218" s="434"/>
      <c r="N218" s="434"/>
      <c r="O218" s="434"/>
      <c r="P218" s="434"/>
      <c r="Q218" s="434"/>
    </row>
    <row r="219" spans="1:17" ht="25.5" x14ac:dyDescent="0.2">
      <c r="A219" s="565" t="s">
        <v>3378</v>
      </c>
      <c r="B219" s="547">
        <v>210</v>
      </c>
      <c r="C219" s="551"/>
      <c r="D219" s="551"/>
      <c r="E219" s="551"/>
      <c r="F219" s="474"/>
      <c r="G219" s="551"/>
      <c r="H219" s="552">
        <v>1805.7</v>
      </c>
      <c r="I219" s="551"/>
      <c r="M219" s="434"/>
      <c r="N219" s="434"/>
      <c r="O219" s="434"/>
      <c r="P219" s="434"/>
      <c r="Q219" s="434"/>
    </row>
    <row r="220" spans="1:17" x14ac:dyDescent="0.2">
      <c r="A220" s="565" t="s">
        <v>3379</v>
      </c>
      <c r="B220" s="547">
        <v>211</v>
      </c>
      <c r="C220" s="551"/>
      <c r="D220" s="551"/>
      <c r="E220" s="551"/>
      <c r="F220" s="474"/>
      <c r="G220" s="551"/>
      <c r="H220" s="552">
        <v>139450.1</v>
      </c>
      <c r="I220" s="551"/>
      <c r="M220" s="434"/>
      <c r="N220" s="434"/>
      <c r="O220" s="434"/>
      <c r="P220" s="434"/>
      <c r="Q220" s="434"/>
    </row>
    <row r="221" spans="1:17" x14ac:dyDescent="0.2">
      <c r="A221" s="565" t="s">
        <v>3380</v>
      </c>
      <c r="B221" s="547">
        <v>212</v>
      </c>
      <c r="C221" s="551"/>
      <c r="D221" s="551"/>
      <c r="E221" s="551"/>
      <c r="F221" s="474"/>
      <c r="G221" s="551"/>
      <c r="H221" s="552">
        <v>26102</v>
      </c>
      <c r="I221" s="551"/>
      <c r="M221" s="434"/>
      <c r="N221" s="434"/>
      <c r="O221" s="434"/>
      <c r="P221" s="434"/>
      <c r="Q221" s="434"/>
    </row>
    <row r="222" spans="1:17" x14ac:dyDescent="0.2">
      <c r="A222" s="557" t="s">
        <v>3381</v>
      </c>
      <c r="B222" s="547">
        <v>213</v>
      </c>
      <c r="C222" s="551"/>
      <c r="D222" s="551"/>
      <c r="E222" s="551"/>
      <c r="F222" s="474"/>
      <c r="G222" s="551"/>
      <c r="H222" s="552">
        <v>1197136.8999999999</v>
      </c>
      <c r="I222" s="551"/>
      <c r="M222" s="434"/>
      <c r="N222" s="434"/>
      <c r="O222" s="434"/>
      <c r="P222" s="434"/>
      <c r="Q222" s="434"/>
    </row>
    <row r="223" spans="1:17" x14ac:dyDescent="0.2">
      <c r="A223" s="566" t="s">
        <v>3382</v>
      </c>
      <c r="B223" s="547">
        <v>214</v>
      </c>
      <c r="C223" s="551"/>
      <c r="D223" s="551"/>
      <c r="E223" s="551"/>
      <c r="F223" s="474"/>
      <c r="G223" s="551"/>
      <c r="H223" s="552">
        <v>525827.30000000005</v>
      </c>
      <c r="I223" s="551"/>
      <c r="M223" s="434"/>
      <c r="N223" s="434"/>
      <c r="O223" s="434"/>
      <c r="P223" s="434"/>
      <c r="Q223" s="434"/>
    </row>
    <row r="224" spans="1:17" x14ac:dyDescent="0.2">
      <c r="A224" s="566" t="s">
        <v>3383</v>
      </c>
      <c r="B224" s="547">
        <v>215</v>
      </c>
      <c r="C224" s="551"/>
      <c r="D224" s="551"/>
      <c r="E224" s="551"/>
      <c r="F224" s="474"/>
      <c r="G224" s="551"/>
      <c r="H224" s="552">
        <v>75397</v>
      </c>
      <c r="I224" s="551"/>
      <c r="M224" s="434"/>
      <c r="N224" s="434"/>
      <c r="O224" s="434"/>
      <c r="P224" s="434"/>
      <c r="Q224" s="434"/>
    </row>
    <row r="225" spans="1:17" ht="25.5" x14ac:dyDescent="0.2">
      <c r="A225" s="567" t="s">
        <v>3384</v>
      </c>
      <c r="B225" s="547">
        <v>216</v>
      </c>
      <c r="C225" s="551"/>
      <c r="D225" s="551"/>
      <c r="E225" s="551"/>
      <c r="F225" s="474"/>
      <c r="G225" s="551"/>
      <c r="H225" s="552">
        <v>25670.9</v>
      </c>
      <c r="I225" s="551"/>
      <c r="M225" s="434"/>
      <c r="N225" s="434"/>
      <c r="O225" s="434"/>
      <c r="P225" s="434"/>
      <c r="Q225" s="434"/>
    </row>
    <row r="226" spans="1:17" ht="25.5" x14ac:dyDescent="0.2">
      <c r="A226" s="567" t="s">
        <v>3385</v>
      </c>
      <c r="B226" s="547">
        <v>217</v>
      </c>
      <c r="C226" s="551"/>
      <c r="D226" s="551"/>
      <c r="E226" s="551"/>
      <c r="F226" s="474"/>
      <c r="G226" s="551"/>
      <c r="H226" s="552">
        <v>1234661.3999999999</v>
      </c>
      <c r="I226" s="551"/>
      <c r="M226" s="434"/>
      <c r="N226" s="434"/>
      <c r="O226" s="434"/>
      <c r="P226" s="434"/>
      <c r="Q226" s="434"/>
    </row>
    <row r="227" spans="1:17" ht="25.5" x14ac:dyDescent="0.2">
      <c r="A227" s="568" t="s">
        <v>3386</v>
      </c>
      <c r="B227" s="547">
        <v>218</v>
      </c>
      <c r="C227" s="551"/>
      <c r="D227" s="551"/>
      <c r="E227" s="551"/>
      <c r="F227" s="474"/>
      <c r="G227" s="551"/>
      <c r="H227" s="552">
        <v>213716.8</v>
      </c>
      <c r="I227" s="551"/>
      <c r="M227" s="434"/>
      <c r="N227" s="434"/>
      <c r="O227" s="434"/>
      <c r="P227" s="434"/>
      <c r="Q227" s="434"/>
    </row>
    <row r="228" spans="1:17" ht="25.5" x14ac:dyDescent="0.2">
      <c r="A228" s="569" t="s">
        <v>3387</v>
      </c>
      <c r="B228" s="547">
        <v>219</v>
      </c>
      <c r="C228" s="551"/>
      <c r="D228" s="551"/>
      <c r="E228" s="551"/>
      <c r="F228" s="474"/>
      <c r="G228" s="551"/>
      <c r="H228" s="552">
        <v>66445.5</v>
      </c>
      <c r="I228" s="551"/>
      <c r="M228" s="434"/>
      <c r="N228" s="434"/>
      <c r="O228" s="434"/>
      <c r="P228" s="434"/>
      <c r="Q228" s="434"/>
    </row>
    <row r="229" spans="1:17" x14ac:dyDescent="0.2">
      <c r="A229" s="570" t="s">
        <v>3388</v>
      </c>
      <c r="B229" s="547">
        <v>220</v>
      </c>
      <c r="C229" s="551"/>
      <c r="D229" s="551"/>
      <c r="E229" s="551"/>
      <c r="F229" s="474"/>
      <c r="G229" s="551"/>
      <c r="H229" s="552">
        <v>40620.300000000003</v>
      </c>
      <c r="I229" s="551"/>
      <c r="M229" s="434"/>
      <c r="N229" s="434"/>
      <c r="O229" s="434"/>
      <c r="P229" s="434"/>
      <c r="Q229" s="434"/>
    </row>
    <row r="230" spans="1:17" ht="25.5" x14ac:dyDescent="0.2">
      <c r="A230" s="570" t="s">
        <v>3389</v>
      </c>
      <c r="B230" s="547">
        <v>221</v>
      </c>
      <c r="C230" s="551"/>
      <c r="D230" s="551"/>
      <c r="E230" s="551"/>
      <c r="F230" s="474"/>
      <c r="G230" s="551"/>
      <c r="H230" s="552">
        <v>1.5</v>
      </c>
      <c r="I230" s="551"/>
      <c r="M230" s="434"/>
      <c r="N230" s="434"/>
      <c r="O230" s="434"/>
      <c r="P230" s="434"/>
      <c r="Q230" s="434"/>
    </row>
    <row r="231" spans="1:17" ht="25.5" x14ac:dyDescent="0.2">
      <c r="A231" s="570" t="s">
        <v>3390</v>
      </c>
      <c r="B231" s="547">
        <v>222</v>
      </c>
      <c r="C231" s="551"/>
      <c r="D231" s="551"/>
      <c r="E231" s="551"/>
      <c r="F231" s="474"/>
      <c r="G231" s="551"/>
      <c r="H231" s="552">
        <v>95.4</v>
      </c>
      <c r="I231" s="551"/>
      <c r="M231" s="434"/>
      <c r="N231" s="434"/>
      <c r="O231" s="434"/>
      <c r="P231" s="434"/>
      <c r="Q231" s="434"/>
    </row>
    <row r="232" spans="1:17" ht="25.5" x14ac:dyDescent="0.2">
      <c r="A232" s="570" t="s">
        <v>3391</v>
      </c>
      <c r="B232" s="547">
        <v>223</v>
      </c>
      <c r="C232" s="551"/>
      <c r="D232" s="551"/>
      <c r="E232" s="551"/>
      <c r="F232" s="474"/>
      <c r="G232" s="551"/>
      <c r="H232" s="552">
        <v>29072.6</v>
      </c>
      <c r="I232" s="551"/>
      <c r="M232" s="434"/>
      <c r="N232" s="434"/>
      <c r="O232" s="434"/>
      <c r="P232" s="434"/>
      <c r="Q232" s="434"/>
    </row>
    <row r="233" spans="1:17" ht="38.25" x14ac:dyDescent="0.2">
      <c r="A233" s="571" t="s">
        <v>3392</v>
      </c>
      <c r="B233" s="547">
        <v>224</v>
      </c>
      <c r="C233" s="551"/>
      <c r="D233" s="551"/>
      <c r="E233" s="551"/>
      <c r="F233" s="474"/>
      <c r="G233" s="551"/>
      <c r="H233" s="552">
        <v>96587.3</v>
      </c>
      <c r="I233" s="551"/>
      <c r="M233" s="434"/>
      <c r="N233" s="434"/>
      <c r="O233" s="434"/>
      <c r="P233" s="434"/>
      <c r="Q233" s="434"/>
    </row>
    <row r="234" spans="1:17" ht="25.5" x14ac:dyDescent="0.2">
      <c r="A234" s="572" t="s">
        <v>3393</v>
      </c>
      <c r="B234" s="547">
        <v>225</v>
      </c>
      <c r="C234" s="551"/>
      <c r="D234" s="551"/>
      <c r="E234" s="551"/>
      <c r="F234" s="474"/>
      <c r="G234" s="551"/>
      <c r="H234" s="552">
        <v>5425.5</v>
      </c>
      <c r="I234" s="551"/>
      <c r="M234" s="434"/>
      <c r="N234" s="434"/>
      <c r="O234" s="434"/>
      <c r="P234" s="434"/>
      <c r="Q234" s="434"/>
    </row>
    <row r="235" spans="1:17" ht="25.5" x14ac:dyDescent="0.2">
      <c r="A235" s="573" t="s">
        <v>3394</v>
      </c>
      <c r="B235" s="547">
        <v>226</v>
      </c>
      <c r="C235" s="551"/>
      <c r="D235" s="551"/>
      <c r="E235" s="551"/>
      <c r="F235" s="474"/>
      <c r="G235" s="551"/>
      <c r="H235" s="552">
        <v>93659.3</v>
      </c>
      <c r="I235" s="551"/>
      <c r="M235" s="434"/>
      <c r="N235" s="434"/>
      <c r="O235" s="434"/>
      <c r="P235" s="434"/>
      <c r="Q235" s="434"/>
    </row>
    <row r="236" spans="1:17" ht="18.600000000000001" customHeight="1" x14ac:dyDescent="0.2">
      <c r="A236" s="574" t="s">
        <v>3395</v>
      </c>
      <c r="B236" s="547">
        <v>227</v>
      </c>
      <c r="C236" s="551"/>
      <c r="D236" s="551"/>
      <c r="E236" s="551"/>
      <c r="F236" s="474"/>
      <c r="G236" s="551"/>
      <c r="H236" s="552">
        <v>43646.400000000001</v>
      </c>
      <c r="I236" s="551"/>
      <c r="M236" s="434"/>
      <c r="N236" s="434"/>
      <c r="O236" s="434"/>
      <c r="P236" s="434"/>
      <c r="Q236" s="434"/>
    </row>
    <row r="237" spans="1:17" ht="23.25" customHeight="1" x14ac:dyDescent="0.2">
      <c r="A237" s="574" t="s">
        <v>3396</v>
      </c>
      <c r="B237" s="547">
        <v>228</v>
      </c>
      <c r="C237" s="551"/>
      <c r="D237" s="551"/>
      <c r="E237" s="551"/>
      <c r="F237" s="474"/>
      <c r="G237" s="551"/>
      <c r="H237" s="552">
        <v>205.8</v>
      </c>
      <c r="I237" s="551"/>
      <c r="M237" s="434"/>
      <c r="N237" s="434"/>
      <c r="O237" s="434"/>
      <c r="P237" s="434"/>
      <c r="Q237" s="434"/>
    </row>
    <row r="238" spans="1:17" x14ac:dyDescent="0.2">
      <c r="A238" s="575" t="s">
        <v>3397</v>
      </c>
      <c r="B238" s="547">
        <v>229</v>
      </c>
      <c r="C238" s="551"/>
      <c r="D238" s="551"/>
      <c r="E238" s="551"/>
      <c r="F238" s="474"/>
      <c r="G238" s="551"/>
      <c r="H238" s="552">
        <v>0.8</v>
      </c>
      <c r="I238" s="551"/>
      <c r="M238" s="434"/>
      <c r="N238" s="434"/>
      <c r="O238" s="434"/>
      <c r="P238" s="434"/>
      <c r="Q238" s="434"/>
    </row>
    <row r="239" spans="1:17" x14ac:dyDescent="0.2">
      <c r="A239" s="576" t="s">
        <v>3398</v>
      </c>
      <c r="B239" s="547">
        <v>230</v>
      </c>
      <c r="C239" s="551"/>
      <c r="D239" s="551"/>
      <c r="E239" s="551"/>
      <c r="F239" s="474"/>
      <c r="G239" s="551"/>
      <c r="H239" s="552">
        <v>250.7</v>
      </c>
      <c r="I239" s="551"/>
      <c r="M239" s="434"/>
      <c r="N239" s="434"/>
      <c r="O239" s="434"/>
      <c r="P239" s="434"/>
      <c r="Q239" s="434"/>
    </row>
    <row r="240" spans="1:17" x14ac:dyDescent="0.2">
      <c r="A240" s="576" t="s">
        <v>3399</v>
      </c>
      <c r="B240" s="547">
        <v>231</v>
      </c>
      <c r="C240" s="551"/>
      <c r="D240" s="551"/>
      <c r="E240" s="551"/>
      <c r="F240" s="474"/>
      <c r="G240" s="551"/>
      <c r="H240" s="552">
        <v>2727.9</v>
      </c>
      <c r="I240" s="551"/>
      <c r="M240" s="434"/>
      <c r="N240" s="434"/>
      <c r="O240" s="434"/>
      <c r="P240" s="434"/>
      <c r="Q240" s="434"/>
    </row>
    <row r="241" spans="1:17" ht="25.5" x14ac:dyDescent="0.2">
      <c r="A241" s="576" t="s">
        <v>3400</v>
      </c>
      <c r="B241" s="547">
        <v>232</v>
      </c>
      <c r="C241" s="551"/>
      <c r="D241" s="551"/>
      <c r="E241" s="551"/>
      <c r="F241" s="474"/>
      <c r="G241" s="551"/>
      <c r="H241" s="552">
        <v>63</v>
      </c>
      <c r="I241" s="551"/>
      <c r="M241" s="434"/>
      <c r="N241" s="434"/>
      <c r="O241" s="434"/>
      <c r="P241" s="434"/>
      <c r="Q241" s="434"/>
    </row>
    <row r="242" spans="1:17" x14ac:dyDescent="0.2">
      <c r="A242" s="577" t="s">
        <v>3401</v>
      </c>
      <c r="B242" s="547">
        <v>233</v>
      </c>
      <c r="C242" s="551"/>
      <c r="D242" s="551"/>
      <c r="E242" s="551"/>
      <c r="F242" s="474"/>
      <c r="G242" s="551"/>
      <c r="H242" s="552">
        <v>232607</v>
      </c>
      <c r="I242" s="551"/>
      <c r="M242" s="434"/>
      <c r="N242" s="434"/>
      <c r="O242" s="434"/>
      <c r="P242" s="434"/>
      <c r="Q242" s="434"/>
    </row>
    <row r="243" spans="1:17" x14ac:dyDescent="0.2">
      <c r="A243" s="578" t="s">
        <v>3402</v>
      </c>
      <c r="B243" s="547">
        <v>234</v>
      </c>
      <c r="C243" s="551"/>
      <c r="D243" s="551"/>
      <c r="E243" s="551"/>
      <c r="F243" s="474"/>
      <c r="G243" s="551"/>
      <c r="H243" s="552">
        <v>14356.3</v>
      </c>
      <c r="I243" s="551"/>
      <c r="M243" s="434"/>
      <c r="N243" s="434"/>
      <c r="O243" s="434"/>
      <c r="P243" s="434"/>
      <c r="Q243" s="434"/>
    </row>
    <row r="244" spans="1:17" ht="25.5" x14ac:dyDescent="0.2">
      <c r="A244" s="578" t="s">
        <v>3403</v>
      </c>
      <c r="B244" s="547">
        <v>235</v>
      </c>
      <c r="C244" s="551"/>
      <c r="D244" s="551"/>
      <c r="E244" s="551"/>
      <c r="F244" s="474"/>
      <c r="G244" s="551"/>
      <c r="H244" s="552">
        <v>1</v>
      </c>
      <c r="I244" s="551"/>
      <c r="M244" s="434"/>
      <c r="N244" s="434"/>
      <c r="O244" s="434"/>
      <c r="P244" s="434"/>
      <c r="Q244" s="434"/>
    </row>
    <row r="245" spans="1:17" ht="25.5" x14ac:dyDescent="0.2">
      <c r="A245" s="578" t="s">
        <v>3404</v>
      </c>
      <c r="B245" s="547">
        <v>236</v>
      </c>
      <c r="C245" s="551"/>
      <c r="D245" s="551"/>
      <c r="E245" s="551"/>
      <c r="F245" s="474"/>
      <c r="G245" s="551"/>
      <c r="H245" s="552">
        <v>213.4</v>
      </c>
      <c r="I245" s="551"/>
      <c r="M245" s="434"/>
      <c r="N245" s="434"/>
      <c r="O245" s="434"/>
      <c r="P245" s="434"/>
      <c r="Q245" s="434"/>
    </row>
    <row r="246" spans="1:17" ht="25.5" x14ac:dyDescent="0.2">
      <c r="A246" s="578" t="s">
        <v>3405</v>
      </c>
      <c r="B246" s="547">
        <v>237</v>
      </c>
      <c r="C246" s="551"/>
      <c r="D246" s="551"/>
      <c r="E246" s="551"/>
      <c r="F246" s="474"/>
      <c r="G246" s="551"/>
      <c r="H246" s="552">
        <v>6492.2</v>
      </c>
      <c r="I246" s="551"/>
      <c r="M246" s="434"/>
      <c r="N246" s="434"/>
      <c r="O246" s="434"/>
      <c r="P246" s="434"/>
      <c r="Q246" s="434"/>
    </row>
    <row r="247" spans="1:17" x14ac:dyDescent="0.2">
      <c r="A247" s="579" t="s">
        <v>3406</v>
      </c>
      <c r="B247" s="547">
        <v>238</v>
      </c>
      <c r="C247" s="551"/>
      <c r="D247" s="551"/>
      <c r="E247" s="551"/>
      <c r="F247" s="474"/>
      <c r="G247" s="551"/>
      <c r="H247" s="552">
        <v>83592.3</v>
      </c>
      <c r="I247" s="551"/>
      <c r="M247" s="434"/>
      <c r="N247" s="434"/>
      <c r="O247" s="434"/>
      <c r="P247" s="434"/>
      <c r="Q247" s="434"/>
    </row>
    <row r="248" spans="1:17" ht="25.5" x14ac:dyDescent="0.2">
      <c r="A248" s="579" t="s">
        <v>3407</v>
      </c>
      <c r="B248" s="547">
        <v>239</v>
      </c>
      <c r="C248" s="551"/>
      <c r="D248" s="551"/>
      <c r="E248" s="551"/>
      <c r="F248" s="474"/>
      <c r="G248" s="551"/>
      <c r="H248" s="552">
        <v>6862.5</v>
      </c>
      <c r="I248" s="551"/>
      <c r="M248" s="434"/>
      <c r="N248" s="434"/>
      <c r="O248" s="434"/>
      <c r="P248" s="434"/>
      <c r="Q248" s="434"/>
    </row>
    <row r="249" spans="1:17" x14ac:dyDescent="0.2">
      <c r="A249" s="579" t="s">
        <v>3408</v>
      </c>
      <c r="B249" s="464">
        <v>240</v>
      </c>
      <c r="C249" s="477"/>
      <c r="D249" s="477"/>
      <c r="E249" s="477"/>
      <c r="F249" s="474" t="e">
        <f>C249-#REF!</f>
        <v>#REF!</v>
      </c>
      <c r="G249" s="478">
        <v>1171976010.1900001</v>
      </c>
      <c r="H249" s="476">
        <v>3811.1</v>
      </c>
      <c r="I249" s="477"/>
      <c r="M249" s="434"/>
      <c r="N249" s="434"/>
      <c r="O249" s="434"/>
      <c r="P249" s="434"/>
      <c r="Q249" s="434"/>
    </row>
    <row r="250" spans="1:17" x14ac:dyDescent="0.2">
      <c r="A250" s="580" t="s">
        <v>3409</v>
      </c>
      <c r="B250" s="581">
        <v>241</v>
      </c>
      <c r="C250" s="582"/>
      <c r="D250" s="582"/>
      <c r="E250" s="582"/>
      <c r="F250" s="583"/>
      <c r="G250" s="583"/>
      <c r="H250" s="584">
        <v>711968</v>
      </c>
      <c r="I250" s="582"/>
      <c r="M250" s="434"/>
      <c r="N250" s="434"/>
      <c r="O250" s="434"/>
      <c r="P250" s="434"/>
      <c r="Q250" s="434"/>
    </row>
    <row r="251" spans="1:17" x14ac:dyDescent="0.2">
      <c r="A251" s="580" t="s">
        <v>3410</v>
      </c>
      <c r="B251" s="581">
        <v>242</v>
      </c>
      <c r="C251" s="582"/>
      <c r="D251" s="582"/>
      <c r="E251" s="582"/>
      <c r="F251" s="583"/>
      <c r="G251" s="583"/>
      <c r="H251" s="584">
        <v>123570</v>
      </c>
      <c r="I251" s="582"/>
      <c r="M251" s="434"/>
      <c r="N251" s="434"/>
      <c r="O251" s="434"/>
      <c r="P251" s="434"/>
      <c r="Q251" s="434"/>
    </row>
    <row r="252" spans="1:17" x14ac:dyDescent="0.2">
      <c r="A252" s="585" t="s">
        <v>3411</v>
      </c>
      <c r="B252" s="581">
        <v>243</v>
      </c>
      <c r="C252" s="582"/>
      <c r="D252" s="582"/>
      <c r="E252" s="582"/>
      <c r="F252" s="583"/>
      <c r="G252" s="583"/>
      <c r="H252" s="584">
        <v>12901.5</v>
      </c>
      <c r="I252" s="582"/>
      <c r="M252" s="434"/>
      <c r="N252" s="434"/>
      <c r="O252" s="434"/>
      <c r="P252" s="434"/>
      <c r="Q252" s="434"/>
    </row>
    <row r="253" spans="1:17" ht="25.5" x14ac:dyDescent="0.2">
      <c r="A253" s="585" t="s">
        <v>3412</v>
      </c>
      <c r="B253" s="581">
        <v>244</v>
      </c>
      <c r="C253" s="582"/>
      <c r="D253" s="582"/>
      <c r="E253" s="582"/>
      <c r="F253" s="583"/>
      <c r="G253" s="583"/>
      <c r="H253" s="584">
        <v>1860.4</v>
      </c>
      <c r="I253" s="582"/>
      <c r="M253" s="434"/>
      <c r="N253" s="434"/>
      <c r="O253" s="434"/>
      <c r="P253" s="434"/>
      <c r="Q253" s="434"/>
    </row>
    <row r="254" spans="1:17" ht="25.5" x14ac:dyDescent="0.2">
      <c r="A254" s="585" t="s">
        <v>3413</v>
      </c>
      <c r="B254" s="581">
        <v>245</v>
      </c>
      <c r="C254" s="582"/>
      <c r="D254" s="582"/>
      <c r="E254" s="582"/>
      <c r="F254" s="583"/>
      <c r="G254" s="583"/>
      <c r="H254" s="584">
        <v>43656.800000000003</v>
      </c>
      <c r="I254" s="582"/>
      <c r="M254" s="434"/>
      <c r="N254" s="434"/>
      <c r="O254" s="434"/>
      <c r="P254" s="434"/>
      <c r="Q254" s="434"/>
    </row>
    <row r="255" spans="1:17" ht="25.5" x14ac:dyDescent="0.2">
      <c r="A255" s="585" t="s">
        <v>3414</v>
      </c>
      <c r="B255" s="581">
        <v>246</v>
      </c>
      <c r="C255" s="582"/>
      <c r="D255" s="582"/>
      <c r="E255" s="582"/>
      <c r="F255" s="583"/>
      <c r="G255" s="583"/>
      <c r="H255" s="584">
        <v>13384.9</v>
      </c>
      <c r="I255" s="582"/>
      <c r="M255" s="434"/>
      <c r="N255" s="434"/>
      <c r="O255" s="434"/>
      <c r="P255" s="434"/>
      <c r="Q255" s="434"/>
    </row>
    <row r="256" spans="1:17" x14ac:dyDescent="0.2">
      <c r="A256" s="585" t="s">
        <v>3415</v>
      </c>
      <c r="B256" s="581">
        <v>247</v>
      </c>
      <c r="C256" s="582"/>
      <c r="D256" s="582"/>
      <c r="E256" s="582"/>
      <c r="F256" s="583"/>
      <c r="G256" s="583"/>
      <c r="H256" s="584">
        <v>0.7</v>
      </c>
      <c r="I256" s="582"/>
      <c r="M256" s="434"/>
      <c r="N256" s="434"/>
      <c r="O256" s="434"/>
      <c r="P256" s="434"/>
      <c r="Q256" s="434"/>
    </row>
    <row r="257" spans="1:17" x14ac:dyDescent="0.2">
      <c r="A257" s="585" t="s">
        <v>3416</v>
      </c>
      <c r="B257" s="581">
        <v>248</v>
      </c>
      <c r="C257" s="582"/>
      <c r="D257" s="582"/>
      <c r="E257" s="582"/>
      <c r="F257" s="583"/>
      <c r="G257" s="583"/>
      <c r="H257" s="584">
        <v>4785.7</v>
      </c>
      <c r="I257" s="582"/>
      <c r="M257" s="434"/>
      <c r="N257" s="434"/>
      <c r="O257" s="434"/>
      <c r="P257" s="434"/>
      <c r="Q257" s="434"/>
    </row>
    <row r="258" spans="1:17" x14ac:dyDescent="0.2">
      <c r="A258" s="585" t="s">
        <v>3417</v>
      </c>
      <c r="B258" s="581">
        <v>249</v>
      </c>
      <c r="C258" s="582"/>
      <c r="D258" s="582"/>
      <c r="E258" s="582"/>
      <c r="F258" s="583"/>
      <c r="G258" s="583"/>
      <c r="H258" s="584">
        <v>4148.6000000000004</v>
      </c>
      <c r="I258" s="582"/>
      <c r="M258" s="434"/>
      <c r="N258" s="434"/>
      <c r="O258" s="434"/>
      <c r="P258" s="434"/>
      <c r="Q258" s="434"/>
    </row>
    <row r="259" spans="1:17" ht="25.5" x14ac:dyDescent="0.2">
      <c r="A259" s="586" t="s">
        <v>3418</v>
      </c>
      <c r="B259" s="581">
        <v>250</v>
      </c>
      <c r="C259" s="582"/>
      <c r="D259" s="582"/>
      <c r="E259" s="582"/>
      <c r="F259" s="583"/>
      <c r="G259" s="583"/>
      <c r="H259" s="584">
        <v>59640.6</v>
      </c>
      <c r="I259" s="582"/>
      <c r="M259" s="434"/>
      <c r="N259" s="434"/>
      <c r="O259" s="434"/>
      <c r="P259" s="434"/>
      <c r="Q259" s="434"/>
    </row>
    <row r="260" spans="1:17" ht="25.5" x14ac:dyDescent="0.2">
      <c r="A260" s="586" t="s">
        <v>3419</v>
      </c>
      <c r="B260" s="581">
        <v>251</v>
      </c>
      <c r="C260" s="582"/>
      <c r="D260" s="582"/>
      <c r="E260" s="582"/>
      <c r="F260" s="583"/>
      <c r="G260" s="583"/>
      <c r="H260" s="584">
        <v>15200.1</v>
      </c>
      <c r="I260" s="582"/>
      <c r="M260" s="434"/>
      <c r="N260" s="434"/>
      <c r="O260" s="434"/>
      <c r="P260" s="434"/>
      <c r="Q260" s="434"/>
    </row>
    <row r="261" spans="1:17" x14ac:dyDescent="0.2">
      <c r="A261" s="587" t="s">
        <v>3420</v>
      </c>
      <c r="B261" s="581">
        <v>252</v>
      </c>
      <c r="C261" s="582"/>
      <c r="D261" s="582"/>
      <c r="E261" s="582"/>
      <c r="F261" s="583"/>
      <c r="G261" s="583"/>
      <c r="H261" s="584">
        <v>43279.3</v>
      </c>
      <c r="I261" s="582"/>
      <c r="M261" s="434"/>
      <c r="N261" s="434"/>
      <c r="O261" s="434"/>
      <c r="P261" s="434"/>
      <c r="Q261" s="434"/>
    </row>
    <row r="262" spans="1:17" ht="25.5" x14ac:dyDescent="0.2">
      <c r="A262" s="588" t="s">
        <v>3421</v>
      </c>
      <c r="B262" s="581">
        <v>253</v>
      </c>
      <c r="C262" s="582"/>
      <c r="D262" s="582"/>
      <c r="E262" s="582"/>
      <c r="F262" s="583"/>
      <c r="G262" s="583"/>
      <c r="H262" s="584">
        <v>72535.899999999994</v>
      </c>
      <c r="I262" s="582"/>
      <c r="M262" s="434"/>
      <c r="N262" s="434"/>
      <c r="O262" s="434"/>
      <c r="P262" s="434"/>
      <c r="Q262" s="434"/>
    </row>
    <row r="263" spans="1:17" x14ac:dyDescent="0.2">
      <c r="A263" s="588" t="s">
        <v>3422</v>
      </c>
      <c r="B263" s="581">
        <v>254</v>
      </c>
      <c r="C263" s="582"/>
      <c r="D263" s="582"/>
      <c r="E263" s="582"/>
      <c r="F263" s="583"/>
      <c r="G263" s="583"/>
      <c r="H263" s="584">
        <v>9089.6</v>
      </c>
      <c r="I263" s="582"/>
      <c r="M263" s="434"/>
      <c r="N263" s="434"/>
      <c r="O263" s="434"/>
      <c r="P263" s="434"/>
      <c r="Q263" s="434"/>
    </row>
    <row r="264" spans="1:17" ht="25.5" x14ac:dyDescent="0.2">
      <c r="A264" s="588" t="s">
        <v>3423</v>
      </c>
      <c r="B264" s="581">
        <v>255</v>
      </c>
      <c r="C264" s="582"/>
      <c r="D264" s="582"/>
      <c r="E264" s="582"/>
      <c r="F264" s="583"/>
      <c r="G264" s="583"/>
      <c r="H264" s="584">
        <v>29</v>
      </c>
      <c r="I264" s="582"/>
      <c r="M264" s="434"/>
      <c r="N264" s="434"/>
      <c r="O264" s="434"/>
      <c r="P264" s="434"/>
      <c r="Q264" s="434"/>
    </row>
    <row r="265" spans="1:17" x14ac:dyDescent="0.2">
      <c r="A265" s="588" t="s">
        <v>3424</v>
      </c>
      <c r="B265" s="581">
        <v>256</v>
      </c>
      <c r="C265" s="582"/>
      <c r="D265" s="582"/>
      <c r="E265" s="582"/>
      <c r="F265" s="583"/>
      <c r="G265" s="583"/>
      <c r="H265" s="584">
        <v>17786.900000000001</v>
      </c>
      <c r="I265" s="582"/>
      <c r="M265" s="434"/>
      <c r="N265" s="434"/>
      <c r="O265" s="434"/>
      <c r="P265" s="434"/>
      <c r="Q265" s="434"/>
    </row>
    <row r="266" spans="1:17" x14ac:dyDescent="0.2">
      <c r="A266" s="588" t="s">
        <v>3425</v>
      </c>
      <c r="B266" s="581">
        <v>257</v>
      </c>
      <c r="C266" s="582"/>
      <c r="D266" s="582"/>
      <c r="E266" s="582"/>
      <c r="F266" s="583"/>
      <c r="G266" s="583"/>
      <c r="H266" s="584">
        <v>1404</v>
      </c>
      <c r="I266" s="582"/>
      <c r="M266" s="434"/>
      <c r="N266" s="434"/>
      <c r="O266" s="434"/>
      <c r="P266" s="434"/>
      <c r="Q266" s="434"/>
    </row>
    <row r="267" spans="1:17" x14ac:dyDescent="0.2">
      <c r="A267" s="589" t="s">
        <v>3426</v>
      </c>
      <c r="B267" s="581">
        <v>258</v>
      </c>
      <c r="C267" s="582"/>
      <c r="D267" s="582"/>
      <c r="E267" s="582"/>
      <c r="F267" s="583"/>
      <c r="G267" s="583"/>
      <c r="H267" s="584">
        <v>1539.7</v>
      </c>
      <c r="I267" s="582"/>
      <c r="M267" s="434"/>
      <c r="N267" s="434"/>
      <c r="O267" s="434"/>
      <c r="P267" s="434"/>
      <c r="Q267" s="434"/>
    </row>
    <row r="268" spans="1:17" x14ac:dyDescent="0.2">
      <c r="A268" s="589" t="s">
        <v>3427</v>
      </c>
      <c r="B268" s="581">
        <v>259</v>
      </c>
      <c r="C268" s="582"/>
      <c r="D268" s="582"/>
      <c r="E268" s="582"/>
      <c r="F268" s="583"/>
      <c r="G268" s="583"/>
      <c r="H268" s="584">
        <v>56804.5</v>
      </c>
      <c r="I268" s="582"/>
      <c r="M268" s="434"/>
      <c r="N268" s="434"/>
      <c r="O268" s="434"/>
      <c r="P268" s="434"/>
      <c r="Q268" s="434"/>
    </row>
    <row r="269" spans="1:17" x14ac:dyDescent="0.2">
      <c r="A269" s="589" t="s">
        <v>3428</v>
      </c>
      <c r="B269" s="581">
        <v>260</v>
      </c>
      <c r="C269" s="582"/>
      <c r="D269" s="582"/>
      <c r="E269" s="582"/>
      <c r="F269" s="583"/>
      <c r="G269" s="583"/>
      <c r="H269" s="584">
        <v>268.89999999999998</v>
      </c>
      <c r="I269" s="582"/>
      <c r="M269" s="434"/>
      <c r="N269" s="434"/>
      <c r="O269" s="434"/>
      <c r="P269" s="434"/>
      <c r="Q269" s="434"/>
    </row>
    <row r="270" spans="1:17" x14ac:dyDescent="0.2">
      <c r="A270" s="589" t="s">
        <v>3429</v>
      </c>
      <c r="B270" s="464">
        <v>261</v>
      </c>
      <c r="C270" s="477"/>
      <c r="D270" s="477"/>
      <c r="E270" s="477"/>
      <c r="F270" s="474" t="e">
        <f>C270-#REF!</f>
        <v>#REF!</v>
      </c>
      <c r="G270" s="478">
        <v>19806175115.169998</v>
      </c>
      <c r="H270" s="476">
        <v>444.9</v>
      </c>
      <c r="I270" s="477"/>
      <c r="K270" s="487"/>
      <c r="M270" s="434"/>
      <c r="N270" s="434"/>
      <c r="O270" s="434"/>
      <c r="P270" s="434"/>
      <c r="Q270" s="434"/>
    </row>
    <row r="271" spans="1:17" x14ac:dyDescent="0.2">
      <c r="A271" s="589" t="s">
        <v>3430</v>
      </c>
      <c r="B271" s="464">
        <v>262</v>
      </c>
      <c r="C271" s="477"/>
      <c r="D271" s="477"/>
      <c r="E271" s="477"/>
      <c r="F271" s="474"/>
      <c r="G271" s="478"/>
      <c r="H271" s="476">
        <v>3</v>
      </c>
      <c r="I271" s="477"/>
      <c r="K271" s="487"/>
      <c r="M271" s="434"/>
      <c r="N271" s="434"/>
      <c r="O271" s="434"/>
      <c r="P271" s="434"/>
      <c r="Q271" s="434"/>
    </row>
    <row r="272" spans="1:17" x14ac:dyDescent="0.2">
      <c r="A272" s="589" t="s">
        <v>3431</v>
      </c>
      <c r="B272" s="464">
        <v>263</v>
      </c>
      <c r="C272" s="477"/>
      <c r="D272" s="477"/>
      <c r="E272" s="477"/>
      <c r="F272" s="474" t="e">
        <f>C272-#REF!</f>
        <v>#REF!</v>
      </c>
      <c r="G272" s="590"/>
      <c r="H272" s="476">
        <v>3715.4</v>
      </c>
      <c r="I272" s="477"/>
      <c r="M272" s="434"/>
      <c r="N272" s="434"/>
      <c r="O272" s="434"/>
      <c r="P272" s="434"/>
      <c r="Q272" s="434"/>
    </row>
    <row r="273" spans="1:17" x14ac:dyDescent="0.2">
      <c r="A273" s="591" t="s">
        <v>3432</v>
      </c>
      <c r="B273" s="464">
        <v>264</v>
      </c>
      <c r="C273" s="477"/>
      <c r="D273" s="477"/>
      <c r="E273" s="477"/>
      <c r="F273" s="474"/>
      <c r="G273" s="590"/>
      <c r="H273" s="476">
        <v>2859</v>
      </c>
      <c r="I273" s="477"/>
      <c r="M273" s="434"/>
      <c r="N273" s="434"/>
      <c r="O273" s="434"/>
      <c r="P273" s="434"/>
      <c r="Q273" s="434"/>
    </row>
    <row r="274" spans="1:17" ht="25.5" x14ac:dyDescent="0.2">
      <c r="A274" s="592" t="s">
        <v>3433</v>
      </c>
      <c r="B274" s="464">
        <v>265</v>
      </c>
      <c r="C274" s="477"/>
      <c r="D274" s="477"/>
      <c r="E274" s="477"/>
      <c r="F274" s="474"/>
      <c r="G274" s="590"/>
      <c r="H274" s="476">
        <v>6529.3</v>
      </c>
      <c r="I274" s="477"/>
      <c r="M274" s="434"/>
      <c r="N274" s="434"/>
      <c r="O274" s="434"/>
      <c r="P274" s="434"/>
      <c r="Q274" s="434"/>
    </row>
    <row r="275" spans="1:17" ht="25.5" x14ac:dyDescent="0.2">
      <c r="A275" s="593" t="s">
        <v>3434</v>
      </c>
      <c r="B275" s="464">
        <v>266</v>
      </c>
      <c r="C275" s="477"/>
      <c r="D275" s="477"/>
      <c r="E275" s="477"/>
      <c r="F275" s="474"/>
      <c r="G275" s="590"/>
      <c r="H275" s="476">
        <v>15722</v>
      </c>
      <c r="I275" s="477"/>
      <c r="M275" s="434"/>
      <c r="N275" s="434"/>
      <c r="O275" s="434"/>
      <c r="P275" s="434"/>
      <c r="Q275" s="434"/>
    </row>
    <row r="276" spans="1:17" x14ac:dyDescent="0.2">
      <c r="A276" s="594" t="s">
        <v>3435</v>
      </c>
      <c r="B276" s="464">
        <v>267</v>
      </c>
      <c r="C276" s="477"/>
      <c r="D276" s="477"/>
      <c r="E276" s="477"/>
      <c r="F276" s="474"/>
      <c r="G276" s="590"/>
      <c r="H276" s="476">
        <v>1657.3</v>
      </c>
      <c r="I276" s="477"/>
      <c r="M276" s="434"/>
      <c r="N276" s="434"/>
      <c r="O276" s="434"/>
      <c r="P276" s="434"/>
      <c r="Q276" s="434"/>
    </row>
    <row r="277" spans="1:17" x14ac:dyDescent="0.2">
      <c r="A277" s="594" t="s">
        <v>3436</v>
      </c>
      <c r="B277" s="464">
        <v>268</v>
      </c>
      <c r="C277" s="477"/>
      <c r="D277" s="477"/>
      <c r="E277" s="477"/>
      <c r="F277" s="474"/>
      <c r="G277" s="590"/>
      <c r="H277" s="476">
        <v>1691.9</v>
      </c>
      <c r="I277" s="477"/>
      <c r="M277" s="434"/>
      <c r="N277" s="434"/>
      <c r="O277" s="434"/>
      <c r="P277" s="434"/>
      <c r="Q277" s="434"/>
    </row>
    <row r="278" spans="1:17" x14ac:dyDescent="0.2">
      <c r="A278" s="594" t="s">
        <v>3437</v>
      </c>
      <c r="B278" s="464">
        <v>269</v>
      </c>
      <c r="C278" s="477"/>
      <c r="D278" s="477"/>
      <c r="E278" s="477"/>
      <c r="F278" s="474"/>
      <c r="G278" s="590"/>
      <c r="H278" s="476">
        <v>19750.8</v>
      </c>
      <c r="I278" s="477"/>
      <c r="M278" s="434"/>
      <c r="N278" s="434"/>
      <c r="O278" s="434"/>
      <c r="P278" s="434"/>
      <c r="Q278" s="434"/>
    </row>
    <row r="279" spans="1:17" x14ac:dyDescent="0.2">
      <c r="A279" s="594" t="s">
        <v>3438</v>
      </c>
      <c r="B279" s="464">
        <v>270</v>
      </c>
      <c r="C279" s="477"/>
      <c r="D279" s="477"/>
      <c r="E279" s="477"/>
      <c r="F279" s="474"/>
      <c r="G279" s="590"/>
      <c r="H279" s="476">
        <v>79182.899999999994</v>
      </c>
      <c r="I279" s="477"/>
      <c r="M279" s="434"/>
      <c r="N279" s="434"/>
      <c r="O279" s="434"/>
      <c r="P279" s="434"/>
      <c r="Q279" s="434"/>
    </row>
    <row r="280" spans="1:17" x14ac:dyDescent="0.2">
      <c r="A280" s="594" t="s">
        <v>3439</v>
      </c>
      <c r="B280" s="464">
        <v>271</v>
      </c>
      <c r="C280" s="477"/>
      <c r="D280" s="477"/>
      <c r="E280" s="477"/>
      <c r="F280" s="474"/>
      <c r="G280" s="590"/>
      <c r="H280" s="476">
        <v>874.1</v>
      </c>
      <c r="I280" s="477"/>
      <c r="M280" s="434"/>
      <c r="N280" s="434"/>
      <c r="O280" s="434"/>
      <c r="P280" s="434"/>
      <c r="Q280" s="434"/>
    </row>
    <row r="281" spans="1:17" ht="25.5" x14ac:dyDescent="0.2">
      <c r="A281" s="594" t="s">
        <v>3440</v>
      </c>
      <c r="B281" s="464">
        <v>272</v>
      </c>
      <c r="C281" s="477"/>
      <c r="D281" s="477"/>
      <c r="E281" s="477"/>
      <c r="F281" s="474"/>
      <c r="G281" s="590"/>
      <c r="H281" s="476">
        <v>69.599999999999994</v>
      </c>
      <c r="I281" s="477"/>
      <c r="M281" s="434"/>
      <c r="N281" s="434"/>
      <c r="O281" s="434"/>
      <c r="P281" s="434"/>
      <c r="Q281" s="434"/>
    </row>
    <row r="282" spans="1:17" ht="25.5" x14ac:dyDescent="0.2">
      <c r="A282" s="594" t="s">
        <v>3441</v>
      </c>
      <c r="B282" s="464">
        <v>273</v>
      </c>
      <c r="C282" s="477"/>
      <c r="D282" s="477"/>
      <c r="E282" s="477"/>
      <c r="F282" s="474"/>
      <c r="G282" s="590"/>
      <c r="H282" s="476">
        <v>30</v>
      </c>
      <c r="I282" s="477"/>
      <c r="M282" s="434"/>
      <c r="N282" s="434"/>
      <c r="O282" s="434"/>
      <c r="P282" s="434"/>
      <c r="Q282" s="434"/>
    </row>
    <row r="283" spans="1:17" ht="25.5" x14ac:dyDescent="0.2">
      <c r="A283" s="594" t="s">
        <v>3442</v>
      </c>
      <c r="B283" s="464">
        <v>274</v>
      </c>
      <c r="C283" s="477"/>
      <c r="D283" s="477"/>
      <c r="E283" s="477"/>
      <c r="F283" s="474"/>
      <c r="G283" s="590"/>
      <c r="H283" s="476">
        <v>93.6</v>
      </c>
      <c r="I283" s="477"/>
      <c r="M283" s="434"/>
      <c r="N283" s="434"/>
      <c r="O283" s="434"/>
      <c r="P283" s="434"/>
      <c r="Q283" s="434"/>
    </row>
    <row r="284" spans="1:17" ht="25.5" x14ac:dyDescent="0.2">
      <c r="A284" s="11" t="s">
        <v>3443</v>
      </c>
      <c r="B284" s="464">
        <v>275</v>
      </c>
      <c r="C284" s="477"/>
      <c r="D284" s="477"/>
      <c r="E284" s="477"/>
      <c r="F284" s="474"/>
      <c r="G284" s="478"/>
      <c r="H284" s="476">
        <v>15113.5</v>
      </c>
      <c r="I284" s="477"/>
      <c r="M284" s="434"/>
      <c r="N284" s="434"/>
      <c r="O284" s="434"/>
      <c r="P284" s="434"/>
      <c r="Q284" s="434"/>
    </row>
    <row r="285" spans="1:17" ht="25.5" x14ac:dyDescent="0.2">
      <c r="A285" s="11" t="s">
        <v>3444</v>
      </c>
      <c r="B285" s="464">
        <v>276</v>
      </c>
      <c r="C285" s="477"/>
      <c r="D285" s="477"/>
      <c r="E285" s="477"/>
      <c r="F285" s="474"/>
      <c r="G285" s="478"/>
      <c r="H285" s="476">
        <v>8390.2000000000007</v>
      </c>
      <c r="I285" s="477"/>
      <c r="M285" s="434"/>
      <c r="N285" s="434"/>
      <c r="O285" s="434"/>
      <c r="P285" s="434"/>
      <c r="Q285" s="434"/>
    </row>
    <row r="286" spans="1:17" x14ac:dyDescent="0.2">
      <c r="A286" s="595"/>
      <c r="B286" s="464">
        <v>277</v>
      </c>
      <c r="C286" s="477"/>
      <c r="D286" s="477"/>
      <c r="E286" s="477"/>
      <c r="F286" s="474"/>
      <c r="G286" s="478"/>
      <c r="H286" s="476"/>
      <c r="I286" s="477"/>
      <c r="M286" s="434"/>
      <c r="N286" s="434"/>
      <c r="O286" s="434"/>
      <c r="P286" s="434"/>
      <c r="Q286" s="434"/>
    </row>
    <row r="287" spans="1:17" ht="14.25" x14ac:dyDescent="0.2">
      <c r="A287" s="596" t="s">
        <v>3445</v>
      </c>
      <c r="B287" s="467">
        <v>278</v>
      </c>
      <c r="C287" s="485">
        <f>SUM(C288:C312)</f>
        <v>0</v>
      </c>
      <c r="D287" s="485"/>
      <c r="E287" s="485"/>
      <c r="F287" s="149" t="e">
        <f>C287-#REF!</f>
        <v>#REF!</v>
      </c>
      <c r="G287" s="149">
        <f>SUM(G288:G312)</f>
        <v>718727493.63</v>
      </c>
      <c r="H287" s="516">
        <f>SUM(H288:H312)</f>
        <v>892280.6</v>
      </c>
      <c r="I287" s="485">
        <f>SUM(I288:I312)</f>
        <v>0</v>
      </c>
      <c r="M287" s="434"/>
      <c r="N287" s="434"/>
      <c r="O287" s="434"/>
      <c r="P287" s="434"/>
      <c r="Q287" s="434"/>
    </row>
    <row r="288" spans="1:17" x14ac:dyDescent="0.2">
      <c r="A288" s="11" t="s">
        <v>3446</v>
      </c>
      <c r="B288" s="464">
        <v>279</v>
      </c>
      <c r="C288" s="477"/>
      <c r="D288" s="477"/>
      <c r="E288" s="477"/>
      <c r="F288" s="474" t="e">
        <f>C288-#REF!</f>
        <v>#REF!</v>
      </c>
      <c r="G288" s="478">
        <v>687861193.63</v>
      </c>
      <c r="H288" s="476">
        <v>-100000</v>
      </c>
      <c r="I288" s="477"/>
      <c r="M288" s="434"/>
      <c r="N288" s="434"/>
      <c r="O288" s="434"/>
      <c r="P288" s="434"/>
      <c r="Q288" s="434"/>
    </row>
    <row r="289" spans="1:17" x14ac:dyDescent="0.2">
      <c r="A289" s="11" t="s">
        <v>3447</v>
      </c>
      <c r="B289" s="464">
        <v>280</v>
      </c>
      <c r="C289" s="477"/>
      <c r="D289" s="477"/>
      <c r="E289" s="477"/>
      <c r="F289" s="474"/>
      <c r="G289" s="478"/>
      <c r="H289" s="476">
        <v>-760113.4</v>
      </c>
      <c r="I289" s="477"/>
      <c r="M289" s="434"/>
      <c r="N289" s="434"/>
      <c r="O289" s="434"/>
      <c r="P289" s="434"/>
      <c r="Q289" s="434"/>
    </row>
    <row r="290" spans="1:17" x14ac:dyDescent="0.2">
      <c r="A290" s="11" t="s">
        <v>3448</v>
      </c>
      <c r="B290" s="464">
        <v>281</v>
      </c>
      <c r="C290" s="477"/>
      <c r="D290" s="477"/>
      <c r="E290" s="477"/>
      <c r="F290" s="474"/>
      <c r="G290" s="478"/>
      <c r="H290" s="476">
        <v>166100</v>
      </c>
      <c r="I290" s="477"/>
      <c r="M290" s="434"/>
      <c r="N290" s="434"/>
      <c r="O290" s="434"/>
      <c r="P290" s="434"/>
      <c r="Q290" s="434"/>
    </row>
    <row r="291" spans="1:17" ht="25.5" x14ac:dyDescent="0.2">
      <c r="A291" s="11" t="s">
        <v>3449</v>
      </c>
      <c r="B291" s="464">
        <v>282</v>
      </c>
      <c r="C291" s="477"/>
      <c r="D291" s="477"/>
      <c r="E291" s="477"/>
      <c r="F291" s="474"/>
      <c r="G291" s="478"/>
      <c r="H291" s="476">
        <v>14432</v>
      </c>
      <c r="I291" s="477"/>
      <c r="M291" s="434"/>
      <c r="N291" s="434"/>
      <c r="O291" s="434"/>
      <c r="P291" s="434"/>
      <c r="Q291" s="434"/>
    </row>
    <row r="292" spans="1:17" ht="25.5" x14ac:dyDescent="0.2">
      <c r="A292" s="11" t="s">
        <v>3450</v>
      </c>
      <c r="B292" s="464">
        <v>283</v>
      </c>
      <c r="C292" s="477"/>
      <c r="D292" s="477"/>
      <c r="E292" s="477"/>
      <c r="F292" s="474"/>
      <c r="G292" s="478"/>
      <c r="H292" s="476">
        <v>1285</v>
      </c>
      <c r="I292" s="477"/>
      <c r="M292" s="434"/>
      <c r="N292" s="434"/>
      <c r="O292" s="434"/>
      <c r="P292" s="434"/>
      <c r="Q292" s="434"/>
    </row>
    <row r="293" spans="1:17" x14ac:dyDescent="0.2">
      <c r="A293" s="11" t="s">
        <v>3451</v>
      </c>
      <c r="B293" s="464">
        <v>284</v>
      </c>
      <c r="C293" s="477"/>
      <c r="D293" s="477"/>
      <c r="E293" s="477"/>
      <c r="F293" s="474"/>
      <c r="G293" s="478"/>
      <c r="H293" s="476">
        <v>763543.8</v>
      </c>
      <c r="I293" s="477"/>
      <c r="M293" s="434"/>
      <c r="N293" s="434"/>
      <c r="O293" s="434"/>
      <c r="P293" s="434"/>
      <c r="Q293" s="434"/>
    </row>
    <row r="294" spans="1:17" x14ac:dyDescent="0.2">
      <c r="A294" s="11" t="s">
        <v>3452</v>
      </c>
      <c r="B294" s="464">
        <v>285</v>
      </c>
      <c r="C294" s="477"/>
      <c r="D294" s="477"/>
      <c r="E294" s="477"/>
      <c r="F294" s="474"/>
      <c r="G294" s="478"/>
      <c r="H294" s="476">
        <v>639450</v>
      </c>
      <c r="I294" s="477"/>
      <c r="M294" s="434"/>
      <c r="N294" s="434"/>
      <c r="O294" s="434"/>
      <c r="P294" s="434"/>
      <c r="Q294" s="434"/>
    </row>
    <row r="295" spans="1:17" x14ac:dyDescent="0.2">
      <c r="A295" s="11" t="s">
        <v>3453</v>
      </c>
      <c r="B295" s="464">
        <v>286</v>
      </c>
      <c r="C295" s="477"/>
      <c r="D295" s="477"/>
      <c r="E295" s="477"/>
      <c r="F295" s="474"/>
      <c r="G295" s="478"/>
      <c r="H295" s="476">
        <v>403118.6</v>
      </c>
      <c r="I295" s="477"/>
      <c r="M295" s="434"/>
      <c r="N295" s="434"/>
      <c r="O295" s="434"/>
      <c r="P295" s="434"/>
      <c r="Q295" s="434"/>
    </row>
    <row r="296" spans="1:17" x14ac:dyDescent="0.2">
      <c r="A296" s="11" t="s">
        <v>3454</v>
      </c>
      <c r="B296" s="464">
        <v>287</v>
      </c>
      <c r="C296" s="477"/>
      <c r="D296" s="477"/>
      <c r="E296" s="477"/>
      <c r="F296" s="474"/>
      <c r="G296" s="478"/>
      <c r="H296" s="476">
        <v>917995.9</v>
      </c>
      <c r="I296" s="477"/>
      <c r="M296" s="434"/>
      <c r="N296" s="434"/>
      <c r="O296" s="434"/>
      <c r="P296" s="434"/>
      <c r="Q296" s="434"/>
    </row>
    <row r="297" spans="1:17" x14ac:dyDescent="0.2">
      <c r="A297" s="11" t="s">
        <v>3455</v>
      </c>
      <c r="B297" s="464">
        <v>288</v>
      </c>
      <c r="C297" s="477"/>
      <c r="D297" s="477"/>
      <c r="E297" s="477"/>
      <c r="F297" s="474"/>
      <c r="G297" s="478"/>
      <c r="H297" s="476">
        <v>-933907</v>
      </c>
      <c r="I297" s="477"/>
      <c r="M297" s="434"/>
      <c r="N297" s="434"/>
      <c r="O297" s="434"/>
      <c r="P297" s="434"/>
      <c r="Q297" s="434"/>
    </row>
    <row r="298" spans="1:17" x14ac:dyDescent="0.2">
      <c r="A298" s="11" t="s">
        <v>3456</v>
      </c>
      <c r="B298" s="464">
        <v>289</v>
      </c>
      <c r="C298" s="477"/>
      <c r="D298" s="477"/>
      <c r="E298" s="477"/>
      <c r="F298" s="474"/>
      <c r="G298" s="478"/>
      <c r="H298" s="476">
        <v>-107</v>
      </c>
      <c r="I298" s="477"/>
      <c r="M298" s="434"/>
      <c r="N298" s="434"/>
      <c r="O298" s="434"/>
      <c r="P298" s="434"/>
      <c r="Q298" s="434"/>
    </row>
    <row r="299" spans="1:17" x14ac:dyDescent="0.2">
      <c r="A299" s="11" t="s">
        <v>3457</v>
      </c>
      <c r="B299" s="464">
        <v>290</v>
      </c>
      <c r="C299" s="477"/>
      <c r="D299" s="477"/>
      <c r="E299" s="477"/>
      <c r="F299" s="474"/>
      <c r="G299" s="478"/>
      <c r="H299" s="476">
        <v>107</v>
      </c>
      <c r="I299" s="477"/>
      <c r="M299" s="434"/>
      <c r="N299" s="434"/>
      <c r="O299" s="434"/>
      <c r="P299" s="434"/>
      <c r="Q299" s="434"/>
    </row>
    <row r="300" spans="1:17" x14ac:dyDescent="0.2">
      <c r="A300" s="11" t="s">
        <v>3458</v>
      </c>
      <c r="B300" s="464">
        <v>291</v>
      </c>
      <c r="C300" s="477"/>
      <c r="D300" s="477"/>
      <c r="E300" s="477"/>
      <c r="F300" s="474"/>
      <c r="G300" s="478"/>
      <c r="H300" s="476">
        <v>-775000</v>
      </c>
      <c r="I300" s="477"/>
      <c r="M300" s="434"/>
      <c r="N300" s="434"/>
      <c r="O300" s="434"/>
      <c r="P300" s="434"/>
      <c r="Q300" s="434"/>
    </row>
    <row r="301" spans="1:17" ht="16.149999999999999" customHeight="1" x14ac:dyDescent="0.2">
      <c r="A301" s="11" t="s">
        <v>3459</v>
      </c>
      <c r="B301" s="464">
        <v>292</v>
      </c>
      <c r="C301" s="477"/>
      <c r="D301" s="477"/>
      <c r="E301" s="477"/>
      <c r="F301" s="474"/>
      <c r="G301" s="478"/>
      <c r="H301" s="476">
        <v>775000</v>
      </c>
      <c r="I301" s="477"/>
      <c r="M301" s="434"/>
      <c r="N301" s="434"/>
      <c r="O301" s="434"/>
      <c r="P301" s="434"/>
      <c r="Q301" s="434"/>
    </row>
    <row r="302" spans="1:17" ht="16.149999999999999" customHeight="1" x14ac:dyDescent="0.2">
      <c r="A302" s="11" t="s">
        <v>3460</v>
      </c>
      <c r="B302" s="464">
        <v>293</v>
      </c>
      <c r="C302" s="477"/>
      <c r="D302" s="477"/>
      <c r="E302" s="477"/>
      <c r="F302" s="474"/>
      <c r="G302" s="478"/>
      <c r="H302" s="476">
        <v>-220</v>
      </c>
      <c r="I302" s="477"/>
      <c r="M302" s="434"/>
      <c r="N302" s="434"/>
      <c r="O302" s="434"/>
      <c r="P302" s="434"/>
      <c r="Q302" s="434"/>
    </row>
    <row r="303" spans="1:17" ht="16.149999999999999" customHeight="1" x14ac:dyDescent="0.2">
      <c r="A303" s="11" t="s">
        <v>3461</v>
      </c>
      <c r="B303" s="464">
        <v>294</v>
      </c>
      <c r="C303" s="477"/>
      <c r="D303" s="477"/>
      <c r="E303" s="477"/>
      <c r="F303" s="474"/>
      <c r="G303" s="478"/>
      <c r="H303" s="476">
        <v>141.6</v>
      </c>
      <c r="I303" s="477"/>
      <c r="M303" s="434"/>
      <c r="N303" s="434"/>
      <c r="O303" s="434"/>
      <c r="P303" s="434"/>
      <c r="Q303" s="434"/>
    </row>
    <row r="304" spans="1:17" ht="25.5" x14ac:dyDescent="0.2">
      <c r="A304" s="597" t="s">
        <v>3462</v>
      </c>
      <c r="B304" s="464">
        <v>295</v>
      </c>
      <c r="C304" s="477"/>
      <c r="D304" s="477"/>
      <c r="E304" s="477"/>
      <c r="F304" s="474"/>
      <c r="G304" s="478"/>
      <c r="H304" s="476">
        <v>36011.9</v>
      </c>
      <c r="I304" s="477"/>
      <c r="M304" s="434"/>
      <c r="N304" s="434"/>
      <c r="O304" s="434"/>
      <c r="P304" s="434"/>
      <c r="Q304" s="434"/>
    </row>
    <row r="305" spans="1:17" ht="25.5" x14ac:dyDescent="0.2">
      <c r="A305" s="597" t="s">
        <v>3463</v>
      </c>
      <c r="B305" s="464">
        <v>296</v>
      </c>
      <c r="C305" s="477"/>
      <c r="D305" s="477"/>
      <c r="E305" s="477"/>
      <c r="F305" s="474"/>
      <c r="G305" s="478"/>
      <c r="H305" s="476">
        <v>811</v>
      </c>
      <c r="I305" s="477"/>
      <c r="M305" s="434"/>
      <c r="N305" s="434"/>
      <c r="O305" s="434"/>
      <c r="P305" s="434"/>
      <c r="Q305" s="434"/>
    </row>
    <row r="306" spans="1:17" x14ac:dyDescent="0.2">
      <c r="A306" s="11" t="s">
        <v>3464</v>
      </c>
      <c r="B306" s="464">
        <v>297</v>
      </c>
      <c r="C306" s="477"/>
      <c r="D306" s="477"/>
      <c r="E306" s="477"/>
      <c r="F306" s="474"/>
      <c r="G306" s="478"/>
      <c r="H306" s="476">
        <v>69212.3</v>
      </c>
      <c r="I306" s="477"/>
      <c r="M306" s="434"/>
      <c r="N306" s="434"/>
      <c r="O306" s="434"/>
      <c r="P306" s="434"/>
      <c r="Q306" s="434"/>
    </row>
    <row r="307" spans="1:17" ht="25.5" x14ac:dyDescent="0.2">
      <c r="A307" s="11" t="s">
        <v>3465</v>
      </c>
      <c r="B307" s="464">
        <v>298</v>
      </c>
      <c r="C307" s="477"/>
      <c r="D307" s="477"/>
      <c r="E307" s="477"/>
      <c r="F307" s="474"/>
      <c r="G307" s="478"/>
      <c r="H307" s="476">
        <v>-218940</v>
      </c>
      <c r="I307" s="477"/>
      <c r="M307" s="434"/>
      <c r="N307" s="434"/>
      <c r="O307" s="434"/>
      <c r="P307" s="434"/>
      <c r="Q307" s="434"/>
    </row>
    <row r="308" spans="1:17" x14ac:dyDescent="0.2">
      <c r="A308" s="11" t="s">
        <v>3466</v>
      </c>
      <c r="B308" s="464">
        <v>299</v>
      </c>
      <c r="C308" s="477"/>
      <c r="D308" s="477"/>
      <c r="E308" s="477"/>
      <c r="F308" s="474"/>
      <c r="G308" s="478"/>
      <c r="H308" s="476">
        <v>118640.8</v>
      </c>
      <c r="I308" s="477"/>
      <c r="M308" s="434"/>
      <c r="N308" s="434"/>
      <c r="O308" s="434"/>
      <c r="P308" s="434"/>
      <c r="Q308" s="434"/>
    </row>
    <row r="309" spans="1:17" ht="25.5" x14ac:dyDescent="0.2">
      <c r="A309" s="11" t="s">
        <v>3467</v>
      </c>
      <c r="B309" s="464">
        <v>300</v>
      </c>
      <c r="C309" s="477"/>
      <c r="D309" s="477"/>
      <c r="E309" s="477"/>
      <c r="F309" s="474"/>
      <c r="G309" s="478"/>
      <c r="H309" s="476">
        <v>-243669.3</v>
      </c>
      <c r="I309" s="477"/>
      <c r="M309" s="434"/>
      <c r="N309" s="434"/>
      <c r="O309" s="434"/>
      <c r="P309" s="434"/>
      <c r="Q309" s="434"/>
    </row>
    <row r="310" spans="1:17" ht="25.5" x14ac:dyDescent="0.2">
      <c r="A310" s="11" t="s">
        <v>3468</v>
      </c>
      <c r="B310" s="464">
        <v>301</v>
      </c>
      <c r="C310" s="477"/>
      <c r="D310" s="477"/>
      <c r="E310" s="477"/>
      <c r="F310" s="474"/>
      <c r="G310" s="478"/>
      <c r="H310" s="476">
        <v>12419.8</v>
      </c>
      <c r="I310" s="477"/>
      <c r="M310" s="434"/>
      <c r="N310" s="434"/>
      <c r="O310" s="434"/>
      <c r="P310" s="434"/>
      <c r="Q310" s="434"/>
    </row>
    <row r="311" spans="1:17" ht="25.5" x14ac:dyDescent="0.2">
      <c r="A311" s="11" t="s">
        <v>3469</v>
      </c>
      <c r="B311" s="464">
        <v>302</v>
      </c>
      <c r="C311" s="477"/>
      <c r="D311" s="477"/>
      <c r="E311" s="477"/>
      <c r="F311" s="474"/>
      <c r="G311" s="478"/>
      <c r="H311" s="476">
        <v>5967.6</v>
      </c>
      <c r="I311" s="477"/>
      <c r="M311" s="434"/>
      <c r="N311" s="434"/>
      <c r="O311" s="434"/>
      <c r="P311" s="434"/>
      <c r="Q311" s="434"/>
    </row>
    <row r="312" spans="1:17" x14ac:dyDescent="0.2">
      <c r="A312" s="539"/>
      <c r="B312" s="464">
        <v>303</v>
      </c>
      <c r="C312" s="477"/>
      <c r="D312" s="477"/>
      <c r="E312" s="477"/>
      <c r="F312" s="474" t="e">
        <f>C312-#REF!</f>
        <v>#REF!</v>
      </c>
      <c r="G312" s="478">
        <v>30866300</v>
      </c>
      <c r="H312" s="476"/>
      <c r="I312" s="477"/>
      <c r="M312" s="434"/>
      <c r="N312" s="434"/>
      <c r="O312" s="434"/>
      <c r="P312" s="434"/>
      <c r="Q312" s="434"/>
    </row>
    <row r="313" spans="1:17" ht="14.25" x14ac:dyDescent="0.2">
      <c r="A313" s="596" t="s">
        <v>3470</v>
      </c>
      <c r="B313" s="467">
        <v>304</v>
      </c>
      <c r="C313" s="485">
        <f>SUM(C314:C332)</f>
        <v>0</v>
      </c>
      <c r="D313" s="485" t="e">
        <f>D314+#REF!</f>
        <v>#REF!</v>
      </c>
      <c r="E313" s="485" t="e">
        <f>E314+#REF!</f>
        <v>#REF!</v>
      </c>
      <c r="F313" s="149" t="e">
        <f>C313-#REF!</f>
        <v>#REF!</v>
      </c>
      <c r="G313" s="485" t="e">
        <f>G314+#REF!</f>
        <v>#REF!</v>
      </c>
      <c r="H313" s="516">
        <f>SUM(H314:H332)</f>
        <v>621923.69999999972</v>
      </c>
      <c r="I313" s="485">
        <f>SUM(I314:I332)</f>
        <v>0</v>
      </c>
      <c r="M313" s="434"/>
      <c r="N313" s="434"/>
      <c r="O313" s="434"/>
      <c r="P313" s="434"/>
      <c r="Q313" s="434"/>
    </row>
    <row r="314" spans="1:17" x14ac:dyDescent="0.2">
      <c r="A314" s="11" t="s">
        <v>3471</v>
      </c>
      <c r="B314" s="464">
        <v>305</v>
      </c>
      <c r="C314" s="477"/>
      <c r="D314" s="477"/>
      <c r="E314" s="477"/>
      <c r="F314" s="474" t="e">
        <f>C314-#REF!</f>
        <v>#REF!</v>
      </c>
      <c r="G314" s="478">
        <v>416180173.18000001</v>
      </c>
      <c r="H314" s="476">
        <v>9327105.1999999993</v>
      </c>
      <c r="I314" s="477"/>
      <c r="M314" s="434"/>
      <c r="N314" s="434"/>
      <c r="O314" s="434"/>
      <c r="P314" s="434"/>
      <c r="Q314" s="434"/>
    </row>
    <row r="315" spans="1:17" x14ac:dyDescent="0.2">
      <c r="A315" s="11" t="s">
        <v>3472</v>
      </c>
      <c r="B315" s="464">
        <v>306</v>
      </c>
      <c r="C315" s="477"/>
      <c r="D315" s="477"/>
      <c r="E315" s="477"/>
      <c r="F315" s="474"/>
      <c r="G315" s="478"/>
      <c r="H315" s="476">
        <v>-8642005.6999999993</v>
      </c>
      <c r="I315" s="477"/>
      <c r="M315" s="434"/>
      <c r="N315" s="434"/>
      <c r="O315" s="434"/>
      <c r="P315" s="434"/>
      <c r="Q315" s="434"/>
    </row>
    <row r="316" spans="1:17" x14ac:dyDescent="0.2">
      <c r="A316" s="11" t="s">
        <v>3473</v>
      </c>
      <c r="B316" s="464">
        <v>307</v>
      </c>
      <c r="C316" s="477"/>
      <c r="D316" s="477"/>
      <c r="E316" s="477"/>
      <c r="F316" s="474"/>
      <c r="G316" s="478"/>
      <c r="H316" s="476">
        <v>2063392</v>
      </c>
      <c r="I316" s="477"/>
      <c r="M316" s="434"/>
      <c r="N316" s="434"/>
      <c r="O316" s="434"/>
      <c r="P316" s="434"/>
      <c r="Q316" s="434"/>
    </row>
    <row r="317" spans="1:17" x14ac:dyDescent="0.2">
      <c r="A317" s="11" t="s">
        <v>3474</v>
      </c>
      <c r="B317" s="464">
        <v>308</v>
      </c>
      <c r="C317" s="477"/>
      <c r="D317" s="477"/>
      <c r="E317" s="477"/>
      <c r="F317" s="474"/>
      <c r="G317" s="478"/>
      <c r="H317" s="476">
        <v>-2063391.8</v>
      </c>
      <c r="I317" s="477"/>
      <c r="M317" s="434"/>
      <c r="N317" s="434"/>
      <c r="O317" s="434"/>
      <c r="P317" s="434"/>
      <c r="Q317" s="434"/>
    </row>
    <row r="318" spans="1:17" ht="25.5" x14ac:dyDescent="0.2">
      <c r="A318" s="11" t="s">
        <v>3475</v>
      </c>
      <c r="B318" s="464">
        <v>309</v>
      </c>
      <c r="C318" s="477"/>
      <c r="D318" s="477"/>
      <c r="E318" s="477"/>
      <c r="F318" s="474"/>
      <c r="G318" s="478"/>
      <c r="H318" s="476">
        <v>-230000</v>
      </c>
      <c r="I318" s="477"/>
      <c r="M318" s="434"/>
      <c r="N318" s="434"/>
      <c r="O318" s="434"/>
      <c r="P318" s="434"/>
      <c r="Q318" s="434"/>
    </row>
    <row r="319" spans="1:17" ht="25.5" x14ac:dyDescent="0.2">
      <c r="A319" s="11" t="s">
        <v>3476</v>
      </c>
      <c r="B319" s="464">
        <v>310</v>
      </c>
      <c r="C319" s="477"/>
      <c r="D319" s="477"/>
      <c r="E319" s="477"/>
      <c r="F319" s="474"/>
      <c r="G319" s="478"/>
      <c r="H319" s="476">
        <v>-345451</v>
      </c>
      <c r="I319" s="477"/>
      <c r="M319" s="434"/>
      <c r="N319" s="434"/>
      <c r="O319" s="434"/>
      <c r="P319" s="434"/>
      <c r="Q319" s="434"/>
    </row>
    <row r="320" spans="1:17" x14ac:dyDescent="0.2">
      <c r="A320" s="11" t="s">
        <v>3477</v>
      </c>
      <c r="B320" s="464">
        <v>311</v>
      </c>
      <c r="C320" s="477"/>
      <c r="D320" s="477"/>
      <c r="E320" s="477"/>
      <c r="F320" s="474"/>
      <c r="G320" s="478"/>
      <c r="H320" s="476">
        <v>11135.1</v>
      </c>
      <c r="I320" s="477"/>
      <c r="M320" s="434"/>
      <c r="N320" s="434"/>
      <c r="O320" s="434"/>
      <c r="P320" s="434"/>
      <c r="Q320" s="434"/>
    </row>
    <row r="321" spans="1:17" x14ac:dyDescent="0.2">
      <c r="A321" s="11" t="s">
        <v>3478</v>
      </c>
      <c r="B321" s="464">
        <v>312</v>
      </c>
      <c r="C321" s="477"/>
      <c r="D321" s="477"/>
      <c r="E321" s="477"/>
      <c r="F321" s="474"/>
      <c r="G321" s="478"/>
      <c r="H321" s="476">
        <v>21684.5</v>
      </c>
      <c r="I321" s="477"/>
      <c r="M321" s="434"/>
      <c r="N321" s="434"/>
      <c r="O321" s="434"/>
      <c r="P321" s="434"/>
      <c r="Q321" s="434"/>
    </row>
    <row r="322" spans="1:17" x14ac:dyDescent="0.2">
      <c r="A322" s="11" t="s">
        <v>3479</v>
      </c>
      <c r="B322" s="464">
        <v>313</v>
      </c>
      <c r="C322" s="477"/>
      <c r="D322" s="477"/>
      <c r="E322" s="477"/>
      <c r="F322" s="474"/>
      <c r="G322" s="478"/>
      <c r="H322" s="476">
        <v>1703000</v>
      </c>
      <c r="I322" s="477"/>
      <c r="M322" s="434"/>
      <c r="N322" s="434"/>
      <c r="O322" s="434"/>
      <c r="P322" s="434"/>
      <c r="Q322" s="434"/>
    </row>
    <row r="323" spans="1:17" x14ac:dyDescent="0.2">
      <c r="A323" s="11" t="s">
        <v>3480</v>
      </c>
      <c r="B323" s="464">
        <v>314</v>
      </c>
      <c r="C323" s="477"/>
      <c r="D323" s="477"/>
      <c r="E323" s="477"/>
      <c r="F323" s="474"/>
      <c r="G323" s="478"/>
      <c r="H323" s="476">
        <v>-1703000</v>
      </c>
      <c r="I323" s="477"/>
      <c r="M323" s="434"/>
      <c r="N323" s="434"/>
      <c r="O323" s="434"/>
      <c r="P323" s="434"/>
      <c r="Q323" s="434"/>
    </row>
    <row r="324" spans="1:17" x14ac:dyDescent="0.2">
      <c r="A324" s="11" t="s">
        <v>3481</v>
      </c>
      <c r="B324" s="464">
        <v>315</v>
      </c>
      <c r="C324" s="477"/>
      <c r="D324" s="477"/>
      <c r="E324" s="477"/>
      <c r="F324" s="474"/>
      <c r="G324" s="478"/>
      <c r="H324" s="476">
        <v>1900000</v>
      </c>
      <c r="I324" s="477"/>
      <c r="M324" s="434"/>
      <c r="N324" s="434"/>
      <c r="O324" s="434"/>
      <c r="P324" s="434"/>
      <c r="Q324" s="434"/>
    </row>
    <row r="325" spans="1:17" x14ac:dyDescent="0.2">
      <c r="A325" s="11" t="s">
        <v>3482</v>
      </c>
      <c r="B325" s="464">
        <v>316</v>
      </c>
      <c r="C325" s="477"/>
      <c r="D325" s="477"/>
      <c r="E325" s="477"/>
      <c r="F325" s="474"/>
      <c r="G325" s="478"/>
      <c r="H325" s="476">
        <v>-1900000</v>
      </c>
      <c r="I325" s="477"/>
      <c r="M325" s="434"/>
      <c r="N325" s="434"/>
      <c r="O325" s="434"/>
      <c r="P325" s="434"/>
      <c r="Q325" s="434"/>
    </row>
    <row r="326" spans="1:17" ht="25.5" x14ac:dyDescent="0.2">
      <c r="A326" s="11" t="s">
        <v>3483</v>
      </c>
      <c r="B326" s="464">
        <v>317</v>
      </c>
      <c r="C326" s="477"/>
      <c r="D326" s="477"/>
      <c r="E326" s="477"/>
      <c r="F326" s="474"/>
      <c r="G326" s="478"/>
      <c r="H326" s="476">
        <v>29000</v>
      </c>
      <c r="I326" s="477"/>
      <c r="M326" s="434"/>
      <c r="N326" s="434"/>
      <c r="O326" s="434"/>
      <c r="P326" s="434"/>
      <c r="Q326" s="434"/>
    </row>
    <row r="327" spans="1:17" ht="25.5" x14ac:dyDescent="0.2">
      <c r="A327" s="11" t="s">
        <v>3484</v>
      </c>
      <c r="B327" s="464">
        <v>318</v>
      </c>
      <c r="C327" s="477"/>
      <c r="D327" s="477"/>
      <c r="E327" s="477"/>
      <c r="F327" s="474"/>
      <c r="G327" s="478"/>
      <c r="H327" s="476">
        <v>-29000</v>
      </c>
      <c r="I327" s="477"/>
      <c r="M327" s="434"/>
      <c r="N327" s="434"/>
      <c r="O327" s="434"/>
      <c r="P327" s="434"/>
      <c r="Q327" s="434"/>
    </row>
    <row r="328" spans="1:17" x14ac:dyDescent="0.2">
      <c r="A328" s="11" t="s">
        <v>3485</v>
      </c>
      <c r="B328" s="464">
        <v>319</v>
      </c>
      <c r="C328" s="477"/>
      <c r="D328" s="477"/>
      <c r="E328" s="477"/>
      <c r="F328" s="474"/>
      <c r="G328" s="478"/>
      <c r="H328" s="476">
        <v>-1000978.8</v>
      </c>
      <c r="I328" s="477"/>
      <c r="M328" s="434"/>
      <c r="N328" s="434"/>
      <c r="O328" s="434"/>
      <c r="P328" s="434"/>
      <c r="Q328" s="434"/>
    </row>
    <row r="329" spans="1:17" ht="25.5" x14ac:dyDescent="0.2">
      <c r="A329" s="11" t="s">
        <v>3486</v>
      </c>
      <c r="B329" s="464">
        <v>320</v>
      </c>
      <c r="C329" s="477"/>
      <c r="D329" s="477"/>
      <c r="E329" s="477"/>
      <c r="F329" s="474"/>
      <c r="G329" s="478"/>
      <c r="H329" s="476">
        <v>897435.1</v>
      </c>
      <c r="I329" s="477"/>
      <c r="M329" s="434"/>
      <c r="N329" s="434"/>
      <c r="O329" s="434"/>
      <c r="P329" s="434"/>
      <c r="Q329" s="434"/>
    </row>
    <row r="330" spans="1:17" x14ac:dyDescent="0.2">
      <c r="A330" s="11" t="s">
        <v>3487</v>
      </c>
      <c r="B330" s="464">
        <v>321</v>
      </c>
      <c r="C330" s="477"/>
      <c r="D330" s="477"/>
      <c r="E330" s="477"/>
      <c r="F330" s="474"/>
      <c r="G330" s="478"/>
      <c r="H330" s="476">
        <v>-1143798.3</v>
      </c>
      <c r="I330" s="477"/>
      <c r="M330" s="434"/>
      <c r="N330" s="434"/>
      <c r="O330" s="434"/>
      <c r="P330" s="434"/>
      <c r="Q330" s="434"/>
    </row>
    <row r="331" spans="1:17" ht="25.5" x14ac:dyDescent="0.2">
      <c r="A331" s="11" t="s">
        <v>3488</v>
      </c>
      <c r="B331" s="464">
        <v>322</v>
      </c>
      <c r="C331" s="477"/>
      <c r="D331" s="477"/>
      <c r="E331" s="477"/>
      <c r="F331" s="474"/>
      <c r="G331" s="478"/>
      <c r="H331" s="476">
        <v>1726797.4</v>
      </c>
      <c r="I331" s="477"/>
      <c r="M331" s="434"/>
      <c r="N331" s="434"/>
      <c r="O331" s="434"/>
      <c r="P331" s="434"/>
      <c r="Q331" s="434"/>
    </row>
    <row r="332" spans="1:17" x14ac:dyDescent="0.2">
      <c r="A332" s="539"/>
      <c r="B332" s="464">
        <v>323</v>
      </c>
      <c r="C332" s="477"/>
      <c r="D332" s="477"/>
      <c r="E332" s="477"/>
      <c r="F332" s="474"/>
      <c r="G332" s="478"/>
      <c r="H332" s="598"/>
      <c r="I332" s="477"/>
      <c r="M332" s="434"/>
      <c r="N332" s="434"/>
      <c r="O332" s="434"/>
      <c r="P332" s="434"/>
      <c r="Q332" s="434"/>
    </row>
    <row r="333" spans="1:17" ht="14.25" x14ac:dyDescent="0.2">
      <c r="A333" s="515" t="s">
        <v>3489</v>
      </c>
      <c r="B333" s="467">
        <v>324</v>
      </c>
      <c r="C333" s="599">
        <f>SUM(C334:C336)</f>
        <v>4299119.5</v>
      </c>
      <c r="D333" s="599"/>
      <c r="E333" s="599"/>
      <c r="F333" s="599" t="e">
        <f>C333-#REF!</f>
        <v>#REF!</v>
      </c>
      <c r="G333" s="599">
        <f>SUM(G334:G336)</f>
        <v>0</v>
      </c>
      <c r="H333" s="599">
        <f>SUM(H334:H336)</f>
        <v>4508485.7</v>
      </c>
      <c r="I333" s="599">
        <f>SUM(I334:I336)</f>
        <v>2916720.8</v>
      </c>
      <c r="M333" s="434"/>
      <c r="N333" s="434"/>
      <c r="O333" s="434"/>
      <c r="P333" s="434"/>
      <c r="Q333" s="434"/>
    </row>
    <row r="334" spans="1:17" x14ac:dyDescent="0.2">
      <c r="A334" s="600" t="s">
        <v>3490</v>
      </c>
      <c r="B334" s="464">
        <v>325</v>
      </c>
      <c r="C334" s="476">
        <v>4299119.5</v>
      </c>
      <c r="D334" s="476"/>
      <c r="E334" s="601"/>
      <c r="F334" s="474"/>
      <c r="G334" s="476"/>
      <c r="H334" s="476">
        <v>4299119.5</v>
      </c>
      <c r="I334" s="476">
        <v>2916720.8</v>
      </c>
      <c r="M334" s="434"/>
      <c r="N334" s="434"/>
      <c r="O334" s="434"/>
      <c r="P334" s="434"/>
      <c r="Q334" s="434"/>
    </row>
    <row r="335" spans="1:17" x14ac:dyDescent="0.2">
      <c r="A335" s="600" t="s">
        <v>80</v>
      </c>
      <c r="B335" s="464">
        <v>326</v>
      </c>
      <c r="C335" s="476"/>
      <c r="D335" s="476"/>
      <c r="E335" s="601"/>
      <c r="F335" s="474"/>
      <c r="G335" s="476"/>
      <c r="H335" s="476">
        <v>209366.2</v>
      </c>
      <c r="I335" s="476"/>
      <c r="M335" s="434"/>
      <c r="N335" s="434"/>
      <c r="O335" s="434"/>
      <c r="P335" s="434"/>
      <c r="Q335" s="434"/>
    </row>
    <row r="336" spans="1:17" x14ac:dyDescent="0.2">
      <c r="A336" s="475"/>
      <c r="B336" s="464">
        <v>327</v>
      </c>
      <c r="C336" s="476"/>
      <c r="D336" s="476"/>
      <c r="E336" s="476"/>
      <c r="F336" s="474"/>
      <c r="G336" s="476"/>
      <c r="H336" s="476"/>
      <c r="I336" s="476"/>
      <c r="M336" s="434"/>
      <c r="N336" s="434"/>
      <c r="O336" s="434"/>
      <c r="P336" s="434"/>
      <c r="Q336" s="434"/>
    </row>
    <row r="337" spans="1:17" ht="21" customHeight="1" x14ac:dyDescent="0.2">
      <c r="A337" s="540" t="s">
        <v>3491</v>
      </c>
      <c r="B337" s="467">
        <v>328</v>
      </c>
      <c r="C337" s="483">
        <f>C171+C333</f>
        <v>4299119.5</v>
      </c>
      <c r="D337" s="483"/>
      <c r="E337" s="483" t="e">
        <f>#REF!-C337</f>
        <v>#REF!</v>
      </c>
      <c r="F337" s="468" t="e">
        <f>C337-#REF!</f>
        <v>#REF!</v>
      </c>
      <c r="G337" s="483" t="e">
        <f>G171+#REF!+#REF!</f>
        <v>#REF!</v>
      </c>
      <c r="H337" s="483">
        <f>H171+H333</f>
        <v>45990644.12999998</v>
      </c>
      <c r="I337" s="483">
        <f>I171+I333</f>
        <v>2916720.8</v>
      </c>
      <c r="M337" s="434"/>
      <c r="N337" s="434"/>
      <c r="O337" s="434"/>
      <c r="P337" s="434"/>
      <c r="Q337" s="434"/>
    </row>
    <row r="338" spans="1:17" x14ac:dyDescent="0.2">
      <c r="A338" s="602"/>
      <c r="B338" s="603"/>
      <c r="C338" s="604">
        <f>C337-C169</f>
        <v>0</v>
      </c>
      <c r="D338" s="604"/>
      <c r="E338" s="604"/>
      <c r="F338" s="604"/>
      <c r="G338" s="605"/>
      <c r="H338" s="606"/>
      <c r="I338" s="606"/>
      <c r="M338" s="434"/>
      <c r="N338" s="434"/>
      <c r="O338" s="434"/>
      <c r="P338" s="434"/>
      <c r="Q338" s="434"/>
    </row>
    <row r="339" spans="1:17" ht="0.75" customHeight="1" x14ac:dyDescent="0.2">
      <c r="A339" s="602"/>
      <c r="B339" s="603"/>
      <c r="C339" s="604"/>
      <c r="D339" s="604"/>
      <c r="E339" s="604"/>
      <c r="F339" s="604"/>
      <c r="G339" s="605"/>
      <c r="H339" s="606"/>
      <c r="I339" s="606"/>
      <c r="M339" s="434"/>
      <c r="N339" s="434"/>
      <c r="O339" s="434"/>
      <c r="P339" s="434"/>
      <c r="Q339" s="434"/>
    </row>
    <row r="340" spans="1:17" ht="1.5" hidden="1" customHeight="1" x14ac:dyDescent="0.2">
      <c r="A340" s="602"/>
      <c r="B340" s="603"/>
      <c r="C340" s="604"/>
      <c r="D340" s="604"/>
      <c r="E340" s="604"/>
      <c r="F340" s="604"/>
      <c r="G340" s="605"/>
      <c r="H340" s="606"/>
      <c r="I340" s="606"/>
      <c r="M340" s="434"/>
      <c r="N340" s="434"/>
      <c r="O340" s="434"/>
      <c r="P340" s="434"/>
      <c r="Q340" s="434"/>
    </row>
    <row r="341" spans="1:17" hidden="1" x14ac:dyDescent="0.2">
      <c r="A341" s="602"/>
      <c r="B341" s="603"/>
      <c r="C341" s="604"/>
      <c r="D341" s="604"/>
      <c r="E341" s="604"/>
      <c r="F341" s="604"/>
      <c r="G341" s="605"/>
      <c r="H341" s="606"/>
      <c r="I341" s="606"/>
      <c r="M341" s="434"/>
      <c r="N341" s="434"/>
      <c r="O341" s="434"/>
      <c r="P341" s="434"/>
      <c r="Q341" s="434"/>
    </row>
    <row r="342" spans="1:17" hidden="1" x14ac:dyDescent="0.2">
      <c r="A342" s="602"/>
      <c r="B342" s="603"/>
      <c r="C342" s="604"/>
      <c r="D342" s="604"/>
      <c r="E342" s="604"/>
      <c r="F342" s="604"/>
      <c r="G342" s="605"/>
      <c r="H342" s="606"/>
      <c r="I342" s="606"/>
      <c r="M342" s="434"/>
      <c r="N342" s="434"/>
      <c r="O342" s="434"/>
      <c r="P342" s="434"/>
      <c r="Q342" s="434"/>
    </row>
    <row r="343" spans="1:17" x14ac:dyDescent="0.2">
      <c r="A343" s="602"/>
      <c r="B343" s="603"/>
      <c r="C343" s="604"/>
      <c r="D343" s="604"/>
      <c r="E343" s="604"/>
      <c r="F343" s="604"/>
      <c r="G343" s="605"/>
      <c r="H343" s="606"/>
      <c r="I343" s="606"/>
      <c r="M343" s="434"/>
      <c r="N343" s="434"/>
      <c r="O343" s="434"/>
      <c r="P343" s="434"/>
      <c r="Q343" s="434"/>
    </row>
    <row r="344" spans="1:17" x14ac:dyDescent="0.2">
      <c r="A344" s="602"/>
      <c r="B344" s="603"/>
      <c r="C344" s="604"/>
      <c r="D344" s="604"/>
      <c r="E344" s="604"/>
      <c r="F344" s="604"/>
      <c r="G344" s="605"/>
      <c r="H344" s="606"/>
      <c r="I344" s="606"/>
      <c r="M344" s="434"/>
      <c r="N344" s="434"/>
      <c r="O344" s="434"/>
      <c r="P344" s="434"/>
      <c r="Q344" s="434"/>
    </row>
    <row r="345" spans="1:17" ht="18.75" x14ac:dyDescent="0.2">
      <c r="A345" s="607" t="s">
        <v>3492</v>
      </c>
      <c r="B345" s="607"/>
      <c r="C345" s="607"/>
      <c r="D345" s="607"/>
      <c r="E345" s="607"/>
      <c r="F345" s="607"/>
      <c r="G345" s="607"/>
      <c r="H345" s="607"/>
      <c r="I345" s="607"/>
      <c r="M345" s="434"/>
      <c r="N345" s="434"/>
      <c r="O345" s="434"/>
      <c r="P345" s="434"/>
      <c r="Q345" s="434"/>
    </row>
    <row r="346" spans="1:17" ht="24" customHeight="1" x14ac:dyDescent="0.2">
      <c r="A346" s="608"/>
      <c r="B346" s="608"/>
      <c r="C346" s="608"/>
      <c r="D346" s="608"/>
      <c r="E346" s="608"/>
      <c r="F346" s="608"/>
      <c r="G346" s="608"/>
      <c r="H346" s="608"/>
      <c r="I346" s="608"/>
      <c r="M346" s="434"/>
      <c r="N346" s="434"/>
      <c r="O346" s="434"/>
      <c r="P346" s="434"/>
      <c r="Q346" s="434"/>
    </row>
    <row r="347" spans="1:17" ht="24" customHeight="1" x14ac:dyDescent="0.2">
      <c r="A347" s="11" t="s">
        <v>3493</v>
      </c>
      <c r="B347" s="464">
        <v>329</v>
      </c>
      <c r="C347" s="476">
        <v>98225</v>
      </c>
      <c r="D347" s="477"/>
      <c r="E347" s="477"/>
      <c r="F347" s="474"/>
      <c r="G347" s="478"/>
      <c r="H347" s="476">
        <v>98225</v>
      </c>
      <c r="I347" s="476">
        <v>98225</v>
      </c>
      <c r="M347" s="434"/>
      <c r="N347" s="434"/>
      <c r="O347" s="434"/>
      <c r="P347" s="434"/>
      <c r="Q347" s="434"/>
    </row>
    <row r="348" spans="1:17" ht="21" customHeight="1" x14ac:dyDescent="0.2">
      <c r="A348" s="11" t="s">
        <v>3494</v>
      </c>
      <c r="B348" s="464">
        <v>330</v>
      </c>
      <c r="C348" s="476">
        <v>12729800</v>
      </c>
      <c r="D348" s="477"/>
      <c r="E348" s="477"/>
      <c r="F348" s="474"/>
      <c r="G348" s="478"/>
      <c r="H348" s="476">
        <v>12090350</v>
      </c>
      <c r="I348" s="476">
        <v>12090350</v>
      </c>
      <c r="M348" s="434"/>
      <c r="N348" s="434"/>
      <c r="O348" s="434"/>
      <c r="P348" s="434"/>
      <c r="Q348" s="434"/>
    </row>
    <row r="349" spans="1:17" ht="17.25" customHeight="1" x14ac:dyDescent="0.2">
      <c r="A349" s="11" t="s">
        <v>3495</v>
      </c>
      <c r="B349" s="464">
        <v>331</v>
      </c>
      <c r="C349" s="476">
        <v>2418.5</v>
      </c>
      <c r="D349" s="477"/>
      <c r="E349" s="477"/>
      <c r="F349" s="474"/>
      <c r="G349" s="478"/>
      <c r="H349" s="476">
        <v>2418.5</v>
      </c>
      <c r="I349" s="476">
        <v>2418.5</v>
      </c>
      <c r="M349" s="434"/>
      <c r="N349" s="434"/>
      <c r="O349" s="434"/>
      <c r="P349" s="434"/>
      <c r="Q349" s="434"/>
    </row>
    <row r="350" spans="1:17" ht="20.25" customHeight="1" x14ac:dyDescent="0.2">
      <c r="A350" s="11" t="s">
        <v>3496</v>
      </c>
      <c r="B350" s="464">
        <v>332</v>
      </c>
      <c r="C350" s="476">
        <v>423810.9</v>
      </c>
      <c r="D350" s="477"/>
      <c r="E350" s="477"/>
      <c r="F350" s="474"/>
      <c r="G350" s="478"/>
      <c r="H350" s="476">
        <v>428690.2</v>
      </c>
      <c r="I350" s="476">
        <v>428690.2</v>
      </c>
      <c r="M350" s="434"/>
      <c r="N350" s="434"/>
      <c r="O350" s="434"/>
      <c r="P350" s="434"/>
      <c r="Q350" s="434"/>
    </row>
    <row r="351" spans="1:17" ht="20.25" customHeight="1" x14ac:dyDescent="0.2">
      <c r="A351" s="11" t="s">
        <v>3497</v>
      </c>
      <c r="B351" s="464">
        <v>333</v>
      </c>
      <c r="C351" s="476">
        <v>683663.27</v>
      </c>
      <c r="D351" s="477"/>
      <c r="E351" s="477"/>
      <c r="F351" s="474"/>
      <c r="G351" s="478"/>
      <c r="H351" s="476">
        <v>673258.8</v>
      </c>
      <c r="I351" s="476">
        <v>673258.8</v>
      </c>
      <c r="M351" s="434"/>
      <c r="N351" s="434"/>
      <c r="O351" s="434"/>
      <c r="P351" s="434"/>
      <c r="Q351" s="434"/>
    </row>
    <row r="352" spans="1:17" ht="25.5" x14ac:dyDescent="0.2">
      <c r="A352" s="11" t="s">
        <v>3498</v>
      </c>
      <c r="B352" s="464">
        <v>334</v>
      </c>
      <c r="C352" s="476">
        <v>1746141.6</v>
      </c>
      <c r="D352" s="477"/>
      <c r="E352" s="477"/>
      <c r="F352" s="474"/>
      <c r="G352" s="478"/>
      <c r="H352" s="476">
        <v>1840804.2</v>
      </c>
      <c r="I352" s="476">
        <v>1840804.2</v>
      </c>
      <c r="M352" s="434"/>
      <c r="N352" s="434"/>
      <c r="O352" s="434"/>
      <c r="P352" s="434"/>
      <c r="Q352" s="434"/>
    </row>
    <row r="353" spans="1:17" ht="21.75" customHeight="1" x14ac:dyDescent="0.2">
      <c r="A353" s="11" t="s">
        <v>3499</v>
      </c>
      <c r="B353" s="464">
        <v>335</v>
      </c>
      <c r="C353" s="476">
        <v>1990295.4</v>
      </c>
      <c r="D353" s="477"/>
      <c r="E353" s="477"/>
      <c r="F353" s="474"/>
      <c r="G353" s="478"/>
      <c r="H353" s="476">
        <v>2048573</v>
      </c>
      <c r="I353" s="476">
        <v>2048573</v>
      </c>
      <c r="M353" s="434"/>
      <c r="N353" s="434"/>
      <c r="O353" s="434"/>
      <c r="P353" s="434"/>
      <c r="Q353" s="434"/>
    </row>
    <row r="354" spans="1:17" ht="27.75" customHeight="1" x14ac:dyDescent="0.2">
      <c r="A354" s="11" t="s">
        <v>3500</v>
      </c>
      <c r="B354" s="464">
        <v>336</v>
      </c>
      <c r="C354" s="476">
        <v>23910.7</v>
      </c>
      <c r="D354" s="477"/>
      <c r="E354" s="477"/>
      <c r="F354" s="474"/>
      <c r="G354" s="478"/>
      <c r="H354" s="476">
        <v>22829.3</v>
      </c>
      <c r="I354" s="476">
        <v>22829.3</v>
      </c>
      <c r="M354" s="434"/>
      <c r="N354" s="434"/>
      <c r="O354" s="434"/>
      <c r="P354" s="434"/>
      <c r="Q354" s="434"/>
    </row>
    <row r="355" spans="1:17" ht="21.75" customHeight="1" x14ac:dyDescent="0.2">
      <c r="A355" s="11" t="s">
        <v>3501</v>
      </c>
      <c r="B355" s="464">
        <v>337</v>
      </c>
      <c r="C355" s="476">
        <v>1621534.9</v>
      </c>
      <c r="D355" s="477"/>
      <c r="E355" s="477"/>
      <c r="F355" s="474"/>
      <c r="G355" s="478"/>
      <c r="H355" s="476">
        <v>1259331.5</v>
      </c>
      <c r="I355" s="476">
        <v>1259331.5</v>
      </c>
      <c r="M355" s="434"/>
      <c r="N355" s="434"/>
      <c r="O355" s="434"/>
      <c r="P355" s="434"/>
      <c r="Q355" s="434"/>
    </row>
    <row r="356" spans="1:17" ht="25.5" x14ac:dyDescent="0.2">
      <c r="A356" s="11" t="s">
        <v>3502</v>
      </c>
      <c r="B356" s="464">
        <v>338</v>
      </c>
      <c r="C356" s="476">
        <v>302620.79999999999</v>
      </c>
      <c r="D356" s="477"/>
      <c r="E356" s="477"/>
      <c r="F356" s="474"/>
      <c r="G356" s="478"/>
      <c r="H356" s="476">
        <v>302620.79999999999</v>
      </c>
      <c r="I356" s="476">
        <v>302620.79999999999</v>
      </c>
      <c r="M356" s="434"/>
      <c r="N356" s="434"/>
      <c r="O356" s="434"/>
      <c r="P356" s="434"/>
      <c r="Q356" s="434"/>
    </row>
    <row r="357" spans="1:17" ht="21" customHeight="1" x14ac:dyDescent="0.2">
      <c r="A357" s="11" t="s">
        <v>3503</v>
      </c>
      <c r="B357" s="464">
        <v>339</v>
      </c>
      <c r="C357" s="476">
        <v>7913975.9000000004</v>
      </c>
      <c r="D357" s="477"/>
      <c r="E357" s="477"/>
      <c r="F357" s="474"/>
      <c r="G357" s="478"/>
      <c r="H357" s="476">
        <v>8253624.4000000004</v>
      </c>
      <c r="I357" s="476">
        <v>8253624.4000000004</v>
      </c>
      <c r="M357" s="434"/>
      <c r="N357" s="434"/>
      <c r="O357" s="434"/>
      <c r="P357" s="434"/>
      <c r="Q357" s="434"/>
    </row>
    <row r="358" spans="1:17" ht="20.25" customHeight="1" x14ac:dyDescent="0.2">
      <c r="A358" s="11" t="s">
        <v>3504</v>
      </c>
      <c r="B358" s="464">
        <v>340</v>
      </c>
      <c r="C358" s="476">
        <v>2063391.8</v>
      </c>
      <c r="D358" s="477"/>
      <c r="E358" s="477"/>
      <c r="F358" s="474"/>
      <c r="G358" s="478"/>
      <c r="H358" s="476">
        <v>2063392</v>
      </c>
      <c r="I358" s="476">
        <v>2063392</v>
      </c>
      <c r="M358" s="434"/>
      <c r="N358" s="434"/>
      <c r="O358" s="434"/>
      <c r="P358" s="434"/>
      <c r="Q358" s="434"/>
    </row>
    <row r="359" spans="1:17" ht="25.5" x14ac:dyDescent="0.2">
      <c r="A359" s="11" t="s">
        <v>3505</v>
      </c>
      <c r="B359" s="464">
        <v>341</v>
      </c>
      <c r="C359" s="476">
        <v>13081200</v>
      </c>
      <c r="D359" s="477"/>
      <c r="E359" s="477"/>
      <c r="F359" s="474"/>
      <c r="G359" s="478"/>
      <c r="H359" s="476">
        <v>12851200</v>
      </c>
      <c r="I359" s="476">
        <v>12851200</v>
      </c>
      <c r="M359" s="434"/>
      <c r="N359" s="434"/>
      <c r="O359" s="434"/>
      <c r="P359" s="434"/>
      <c r="Q359" s="434"/>
    </row>
    <row r="360" spans="1:17" ht="25.5" x14ac:dyDescent="0.2">
      <c r="A360" s="11" t="s">
        <v>3506</v>
      </c>
      <c r="B360" s="464">
        <v>342</v>
      </c>
      <c r="C360" s="476">
        <v>5068005.2</v>
      </c>
      <c r="D360" s="477"/>
      <c r="E360" s="477"/>
      <c r="F360" s="474"/>
      <c r="G360" s="478"/>
      <c r="H360" s="476">
        <v>4071011.3</v>
      </c>
      <c r="I360" s="476">
        <v>4071011.3</v>
      </c>
      <c r="M360" s="434"/>
      <c r="N360" s="434"/>
      <c r="O360" s="434"/>
      <c r="P360" s="434"/>
      <c r="Q360" s="434"/>
    </row>
    <row r="361" spans="1:17" ht="25.5" x14ac:dyDescent="0.2">
      <c r="A361" s="11" t="s">
        <v>3507</v>
      </c>
      <c r="B361" s="464">
        <v>343</v>
      </c>
      <c r="C361" s="476">
        <v>23885955.600000001</v>
      </c>
      <c r="D361" s="477"/>
      <c r="E361" s="477"/>
      <c r="F361" s="474"/>
      <c r="G361" s="478"/>
      <c r="H361" s="476">
        <v>25255109.199999999</v>
      </c>
      <c r="I361" s="476">
        <v>25255109.199999999</v>
      </c>
      <c r="M361" s="434"/>
      <c r="N361" s="434"/>
      <c r="O361" s="434"/>
      <c r="P361" s="434"/>
      <c r="Q361" s="434"/>
    </row>
    <row r="362" spans="1:17" ht="20.25" customHeight="1" x14ac:dyDescent="0.2">
      <c r="A362" s="11" t="s">
        <v>3508</v>
      </c>
      <c r="B362" s="464">
        <v>344</v>
      </c>
      <c r="C362" s="476">
        <v>25132.400000000001</v>
      </c>
      <c r="D362" s="477"/>
      <c r="E362" s="477"/>
      <c r="F362" s="474"/>
      <c r="G362" s="478"/>
      <c r="H362" s="476">
        <v>19639.5</v>
      </c>
      <c r="I362" s="476">
        <v>19639.5</v>
      </c>
      <c r="M362" s="434"/>
      <c r="N362" s="434"/>
      <c r="O362" s="434"/>
      <c r="P362" s="434"/>
      <c r="Q362" s="434"/>
    </row>
    <row r="363" spans="1:17" ht="20.25" customHeight="1" x14ac:dyDescent="0.2">
      <c r="A363" s="11" t="s">
        <v>3509</v>
      </c>
      <c r="B363" s="464">
        <v>345</v>
      </c>
      <c r="C363" s="476">
        <v>1044.4000000000001</v>
      </c>
      <c r="D363" s="477"/>
      <c r="E363" s="477"/>
      <c r="F363" s="474"/>
      <c r="G363" s="478"/>
      <c r="H363" s="476">
        <v>1445.9</v>
      </c>
      <c r="I363" s="476">
        <v>1445.9</v>
      </c>
      <c r="M363" s="434"/>
      <c r="N363" s="434"/>
      <c r="O363" s="434"/>
      <c r="P363" s="434"/>
      <c r="Q363" s="434"/>
    </row>
    <row r="364" spans="1:17" ht="18" customHeight="1" x14ac:dyDescent="0.2">
      <c r="A364" s="11" t="s">
        <v>3510</v>
      </c>
      <c r="B364" s="464">
        <v>346</v>
      </c>
      <c r="C364" s="476">
        <v>93818.4</v>
      </c>
      <c r="D364" s="477"/>
      <c r="E364" s="477"/>
      <c r="F364" s="474"/>
      <c r="G364" s="478"/>
      <c r="H364" s="476">
        <v>55227.4</v>
      </c>
      <c r="I364" s="476">
        <v>55227.4</v>
      </c>
      <c r="M364" s="434"/>
      <c r="N364" s="434"/>
      <c r="O364" s="434"/>
      <c r="P364" s="434"/>
      <c r="Q364" s="434"/>
    </row>
    <row r="365" spans="1:17" ht="25.5" x14ac:dyDescent="0.2">
      <c r="A365" s="11" t="s">
        <v>3511</v>
      </c>
      <c r="B365" s="464">
        <v>347</v>
      </c>
      <c r="C365" s="476">
        <v>5090384.0999999996</v>
      </c>
      <c r="D365" s="477"/>
      <c r="E365" s="477"/>
      <c r="F365" s="474"/>
      <c r="G365" s="478"/>
      <c r="H365" s="476">
        <v>5090384.0999999996</v>
      </c>
      <c r="I365" s="476">
        <v>5090384.0999999996</v>
      </c>
      <c r="M365" s="434"/>
      <c r="N365" s="434"/>
      <c r="O365" s="434"/>
      <c r="P365" s="434"/>
      <c r="Q365" s="434"/>
    </row>
    <row r="366" spans="1:17" ht="20.25" customHeight="1" x14ac:dyDescent="0.2">
      <c r="A366" s="11" t="s">
        <v>3512</v>
      </c>
      <c r="B366" s="464">
        <v>348</v>
      </c>
      <c r="C366" s="476">
        <v>266285.09999999998</v>
      </c>
      <c r="D366" s="477"/>
      <c r="E366" s="477"/>
      <c r="F366" s="474"/>
      <c r="G366" s="478"/>
      <c r="H366" s="476">
        <v>288077.3</v>
      </c>
      <c r="I366" s="476">
        <v>288077.3</v>
      </c>
      <c r="M366" s="434"/>
      <c r="N366" s="434"/>
      <c r="O366" s="434"/>
      <c r="P366" s="434"/>
      <c r="Q366" s="434"/>
    </row>
    <row r="367" spans="1:17" x14ac:dyDescent="0.2">
      <c r="A367" s="602"/>
      <c r="B367" s="603"/>
      <c r="C367" s="604"/>
      <c r="D367" s="604"/>
      <c r="E367" s="604"/>
      <c r="F367" s="604"/>
      <c r="G367" s="605"/>
      <c r="H367" s="606"/>
      <c r="I367" s="606"/>
      <c r="M367" s="434"/>
      <c r="N367" s="434"/>
      <c r="O367" s="434"/>
      <c r="P367" s="434"/>
      <c r="Q367" s="434"/>
    </row>
    <row r="368" spans="1:17" x14ac:dyDescent="0.2">
      <c r="A368" s="602"/>
      <c r="B368" s="603"/>
      <c r="C368" s="604"/>
      <c r="D368" s="604"/>
      <c r="E368" s="604"/>
      <c r="F368" s="604"/>
      <c r="G368" s="605"/>
      <c r="H368" s="606"/>
      <c r="I368" s="606"/>
      <c r="M368" s="434"/>
      <c r="N368" s="434"/>
      <c r="O368" s="434"/>
      <c r="P368" s="434"/>
      <c r="Q368" s="434"/>
    </row>
    <row r="369" spans="1:17" ht="3" customHeight="1" x14ac:dyDescent="0.2">
      <c r="A369" s="602"/>
      <c r="B369" s="603"/>
      <c r="C369" s="604"/>
      <c r="D369" s="604"/>
      <c r="E369" s="604"/>
      <c r="F369" s="604"/>
      <c r="G369" s="605"/>
      <c r="H369" s="606"/>
      <c r="I369" s="606"/>
      <c r="M369" s="434"/>
      <c r="N369" s="434"/>
      <c r="O369" s="434"/>
      <c r="P369" s="434"/>
      <c r="Q369" s="434"/>
    </row>
    <row r="370" spans="1:17" hidden="1" x14ac:dyDescent="0.2">
      <c r="A370" s="602"/>
      <c r="B370" s="603"/>
      <c r="C370" s="604"/>
      <c r="D370" s="604"/>
      <c r="E370" s="604"/>
      <c r="F370" s="604"/>
      <c r="G370" s="605"/>
      <c r="H370" s="606"/>
      <c r="I370" s="606"/>
      <c r="M370" s="434"/>
      <c r="N370" s="434"/>
      <c r="O370" s="434"/>
      <c r="P370" s="434"/>
      <c r="Q370" s="434"/>
    </row>
    <row r="371" spans="1:17" hidden="1" x14ac:dyDescent="0.2">
      <c r="A371" s="602"/>
      <c r="B371" s="603"/>
      <c r="C371" s="604"/>
      <c r="D371" s="604"/>
      <c r="E371" s="604"/>
      <c r="F371" s="604"/>
      <c r="G371" s="605"/>
      <c r="H371" s="606"/>
      <c r="I371" s="606"/>
      <c r="M371" s="434"/>
      <c r="N371" s="434"/>
      <c r="O371" s="434"/>
      <c r="P371" s="434"/>
      <c r="Q371" s="434"/>
    </row>
    <row r="372" spans="1:17" hidden="1" x14ac:dyDescent="0.2">
      <c r="A372" s="602"/>
      <c r="B372" s="603"/>
      <c r="C372" s="604"/>
      <c r="D372" s="604"/>
      <c r="E372" s="604"/>
      <c r="F372" s="604"/>
      <c r="G372" s="605"/>
      <c r="H372" s="606"/>
      <c r="I372" s="606"/>
      <c r="M372" s="434"/>
      <c r="N372" s="434"/>
      <c r="O372" s="434"/>
      <c r="P372" s="434"/>
      <c r="Q372" s="434"/>
    </row>
    <row r="373" spans="1:17" hidden="1" x14ac:dyDescent="0.2">
      <c r="A373" s="602"/>
      <c r="B373" s="603"/>
      <c r="C373" s="604"/>
      <c r="D373" s="604"/>
      <c r="E373" s="604"/>
      <c r="F373" s="604"/>
      <c r="G373" s="605"/>
      <c r="H373" s="606"/>
      <c r="I373" s="606"/>
      <c r="M373" s="434"/>
      <c r="N373" s="434"/>
      <c r="O373" s="434"/>
      <c r="P373" s="434"/>
      <c r="Q373" s="434"/>
    </row>
    <row r="374" spans="1:17" hidden="1" x14ac:dyDescent="0.2">
      <c r="A374" s="602"/>
      <c r="B374" s="603"/>
      <c r="C374" s="604"/>
      <c r="D374" s="604"/>
      <c r="E374" s="604"/>
      <c r="F374" s="604"/>
      <c r="G374" s="605"/>
      <c r="H374" s="606"/>
      <c r="I374" s="606"/>
      <c r="M374" s="434"/>
      <c r="N374" s="434"/>
      <c r="O374" s="434"/>
      <c r="P374" s="434"/>
      <c r="Q374" s="434"/>
    </row>
    <row r="375" spans="1:17" hidden="1" x14ac:dyDescent="0.2">
      <c r="A375" s="602"/>
      <c r="B375" s="603"/>
      <c r="C375" s="604"/>
      <c r="D375" s="604"/>
      <c r="E375" s="604"/>
      <c r="F375" s="604"/>
      <c r="G375" s="605"/>
      <c r="H375" s="606"/>
      <c r="I375" s="606"/>
      <c r="M375" s="434"/>
      <c r="N375" s="434"/>
      <c r="O375" s="434"/>
      <c r="P375" s="434"/>
      <c r="Q375" s="434"/>
    </row>
    <row r="376" spans="1:17" ht="24.75" hidden="1" customHeight="1" x14ac:dyDescent="0.2">
      <c r="A376" s="602"/>
      <c r="B376" s="603"/>
      <c r="C376" s="604"/>
      <c r="D376" s="604"/>
      <c r="E376" s="604"/>
      <c r="F376" s="604"/>
      <c r="G376" s="605"/>
      <c r="H376" s="606"/>
      <c r="I376" s="606"/>
      <c r="M376" s="434"/>
      <c r="N376" s="434"/>
      <c r="O376" s="434"/>
      <c r="P376" s="434"/>
      <c r="Q376" s="434"/>
    </row>
    <row r="377" spans="1:17" ht="0.75" customHeight="1" x14ac:dyDescent="0.2">
      <c r="A377" s="602"/>
      <c r="B377" s="603"/>
      <c r="C377" s="604"/>
      <c r="D377" s="604"/>
      <c r="E377" s="604"/>
      <c r="F377" s="604"/>
      <c r="G377" s="605"/>
      <c r="H377" s="606"/>
      <c r="I377" s="606"/>
      <c r="M377" s="434"/>
      <c r="N377" s="434"/>
      <c r="O377" s="434"/>
      <c r="P377" s="434"/>
      <c r="Q377" s="434"/>
    </row>
    <row r="378" spans="1:17" hidden="1" x14ac:dyDescent="0.2">
      <c r="A378" s="602"/>
      <c r="B378" s="603"/>
      <c r="C378" s="604"/>
      <c r="D378" s="604"/>
      <c r="E378" s="604"/>
      <c r="F378" s="604"/>
      <c r="G378" s="605"/>
      <c r="H378" s="606"/>
      <c r="I378" s="606"/>
      <c r="M378" s="434"/>
      <c r="N378" s="434"/>
      <c r="O378" s="434"/>
      <c r="P378" s="434"/>
      <c r="Q378" s="434"/>
    </row>
    <row r="379" spans="1:17" hidden="1" x14ac:dyDescent="0.2">
      <c r="A379" s="602"/>
      <c r="B379" s="603"/>
      <c r="C379" s="604"/>
      <c r="D379" s="604"/>
      <c r="E379" s="604"/>
      <c r="F379" s="604"/>
      <c r="G379" s="605"/>
      <c r="H379" s="606"/>
      <c r="I379" s="606"/>
      <c r="M379" s="434"/>
      <c r="N379" s="434"/>
      <c r="O379" s="434"/>
      <c r="P379" s="434"/>
      <c r="Q379" s="434"/>
    </row>
    <row r="380" spans="1:17" s="433" customFormat="1" ht="5.25" hidden="1" customHeight="1" x14ac:dyDescent="0.25">
      <c r="A380" s="609"/>
      <c r="B380" s="610"/>
      <c r="C380" s="611">
        <f>C337-C169</f>
        <v>0</v>
      </c>
      <c r="D380" s="611"/>
      <c r="E380" s="611"/>
      <c r="F380" s="611"/>
      <c r="G380" s="612" t="e">
        <f>G337-G169</f>
        <v>#REF!</v>
      </c>
      <c r="H380" s="612"/>
      <c r="I380" s="611">
        <f>I337-I169</f>
        <v>0</v>
      </c>
    </row>
    <row r="381" spans="1:17" s="433" customFormat="1" ht="26.25" customHeight="1" x14ac:dyDescent="0.2">
      <c r="A381" s="417" t="s">
        <v>3513</v>
      </c>
      <c r="B381" s="1"/>
      <c r="C381" s="1"/>
      <c r="D381" s="613" t="s">
        <v>3514</v>
      </c>
      <c r="E381" s="613"/>
      <c r="F381" s="614"/>
      <c r="G381" s="615"/>
      <c r="H381" s="428" t="s">
        <v>92</v>
      </c>
      <c r="I381" s="428"/>
    </row>
    <row r="382" spans="1:17" ht="32.25" customHeight="1" x14ac:dyDescent="0.2">
      <c r="A382" s="2" t="s">
        <v>2096</v>
      </c>
      <c r="B382" s="1"/>
      <c r="C382" s="1"/>
      <c r="D382" s="613" t="s">
        <v>3515</v>
      </c>
      <c r="E382" s="613"/>
      <c r="F382" s="614"/>
      <c r="G382" s="615"/>
      <c r="H382" s="428" t="s">
        <v>88</v>
      </c>
      <c r="I382" s="428"/>
      <c r="M382" s="434"/>
      <c r="N382" s="434"/>
      <c r="O382" s="434"/>
      <c r="P382" s="434"/>
      <c r="Q382" s="434"/>
    </row>
    <row r="383" spans="1:17" ht="31.5" customHeight="1" x14ac:dyDescent="0.2">
      <c r="A383" s="2" t="s">
        <v>2098</v>
      </c>
      <c r="B383" s="1"/>
      <c r="C383" s="1"/>
      <c r="D383" s="614"/>
      <c r="E383" s="614"/>
      <c r="F383" s="614"/>
      <c r="G383" s="615"/>
      <c r="H383" s="613" t="s">
        <v>90</v>
      </c>
      <c r="I383" s="613"/>
      <c r="M383" s="434"/>
      <c r="N383" s="434"/>
      <c r="O383" s="434"/>
      <c r="P383" s="434"/>
      <c r="Q383" s="434"/>
    </row>
    <row r="384" spans="1:17" s="1" customFormat="1" ht="34.5" customHeight="1" x14ac:dyDescent="0.2">
      <c r="A384" s="1" t="s">
        <v>3516</v>
      </c>
      <c r="D384" s="1" t="s">
        <v>3517</v>
      </c>
      <c r="G384" s="615"/>
      <c r="H384" s="427" t="s">
        <v>3517</v>
      </c>
      <c r="I384" s="427"/>
      <c r="J384" s="616"/>
      <c r="K384" s="616"/>
      <c r="L384" s="616"/>
    </row>
    <row r="385" spans="1:12" s="1" customFormat="1" ht="30" customHeight="1" x14ac:dyDescent="0.2">
      <c r="A385" s="1" t="s">
        <v>3518</v>
      </c>
      <c r="D385" s="1" t="s">
        <v>91</v>
      </c>
      <c r="G385" s="615"/>
      <c r="H385" s="427" t="s">
        <v>91</v>
      </c>
      <c r="I385" s="427"/>
      <c r="J385" s="616"/>
      <c r="K385" s="616"/>
      <c r="L385" s="616"/>
    </row>
    <row r="386" spans="1:12" s="1" customFormat="1" ht="21.75" customHeight="1" x14ac:dyDescent="0.2">
      <c r="A386" s="434"/>
      <c r="B386" s="434"/>
      <c r="C386" s="434"/>
      <c r="D386" s="434"/>
      <c r="E386" s="434"/>
      <c r="F386" s="434"/>
      <c r="G386" s="458"/>
      <c r="H386" s="434"/>
      <c r="I386" s="434"/>
      <c r="J386" s="616"/>
      <c r="K386" s="616"/>
      <c r="L386" s="616"/>
    </row>
    <row r="387" spans="1:12" s="1" customFormat="1" ht="21.75" customHeight="1" x14ac:dyDescent="0.2">
      <c r="A387" s="434"/>
      <c r="B387" s="434"/>
      <c r="C387" s="434"/>
      <c r="D387" s="434"/>
      <c r="E387" s="434"/>
      <c r="F387" s="434"/>
      <c r="G387" s="458"/>
      <c r="H387" s="434"/>
      <c r="I387" s="434"/>
      <c r="J387" s="616"/>
      <c r="K387" s="616"/>
      <c r="L387" s="616"/>
    </row>
  </sheetData>
  <mergeCells count="21">
    <mergeCell ref="H383:I383"/>
    <mergeCell ref="H384:I384"/>
    <mergeCell ref="H385:I385"/>
    <mergeCell ref="A345:I345"/>
    <mergeCell ref="A346:I346"/>
    <mergeCell ref="D381:E381"/>
    <mergeCell ref="H381:I381"/>
    <mergeCell ref="D382:E382"/>
    <mergeCell ref="H382:I382"/>
    <mergeCell ref="A8:I8"/>
    <mergeCell ref="A10:A12"/>
    <mergeCell ref="B10:B12"/>
    <mergeCell ref="C10:I10"/>
    <mergeCell ref="C11:C12"/>
    <mergeCell ref="G11:I11"/>
    <mergeCell ref="H1:I1"/>
    <mergeCell ref="H2:I2"/>
    <mergeCell ref="H3:I3"/>
    <mergeCell ref="H4:I4"/>
    <mergeCell ref="A5:I5"/>
    <mergeCell ref="A6:I6"/>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68"/>
  <sheetViews>
    <sheetView topLeftCell="A2" workbookViewId="0">
      <selection activeCell="A5" sqref="A5:W5"/>
    </sheetView>
  </sheetViews>
  <sheetFormatPr defaultColWidth="9.28515625" defaultRowHeight="15.75" outlineLevelRow="1" outlineLevelCol="4" x14ac:dyDescent="0.2"/>
  <cols>
    <col min="1" max="1" width="87.7109375" style="660" customWidth="1"/>
    <col min="2" max="2" width="13.7109375" style="725" customWidth="1"/>
    <col min="3" max="4" width="13.7109375" style="689" customWidth="1" outlineLevel="2"/>
    <col min="5" max="5" width="14.28515625" style="689" customWidth="1" outlineLevel="2"/>
    <col min="6" max="7" width="13.7109375" style="689" customWidth="1" outlineLevel="2"/>
    <col min="8" max="8" width="14.5703125" style="689" customWidth="1" outlineLevel="4"/>
    <col min="9" max="9" width="13.7109375" style="689" customWidth="1" outlineLevel="4"/>
    <col min="10" max="14" width="13.7109375" style="689" customWidth="1" outlineLevel="2"/>
    <col min="15" max="15" width="13.7109375" style="689" customWidth="1" outlineLevel="1"/>
    <col min="16" max="16" width="15.7109375" style="689" customWidth="1" outlineLevel="4"/>
    <col min="17" max="17" width="17" style="689" customWidth="1" outlineLevel="1"/>
    <col min="18" max="18" width="12.5703125" style="689" customWidth="1" outlineLevel="1"/>
    <col min="19" max="21" width="13.7109375" style="689" customWidth="1" outlineLevel="1"/>
    <col min="22" max="29" width="13.7109375" style="689" customWidth="1"/>
    <col min="30" max="30" width="11.7109375" style="689" customWidth="1"/>
    <col min="31" max="31" width="11.42578125" style="689" customWidth="1"/>
    <col min="32" max="32" width="11.7109375" style="689" customWidth="1"/>
    <col min="33" max="33" width="10.7109375" style="689" customWidth="1"/>
    <col min="34" max="35" width="13.7109375" style="689" customWidth="1"/>
    <col min="36" max="256" width="9.28515625" style="660"/>
    <col min="257" max="257" width="87.7109375" style="660" customWidth="1"/>
    <col min="258" max="260" width="13.7109375" style="660" customWidth="1"/>
    <col min="261" max="261" width="14.28515625" style="660" customWidth="1"/>
    <col min="262" max="263" width="13.7109375" style="660" customWidth="1"/>
    <col min="264" max="264" width="14.5703125" style="660" customWidth="1"/>
    <col min="265" max="271" width="13.7109375" style="660" customWidth="1"/>
    <col min="272" max="272" width="15.7109375" style="660" customWidth="1"/>
    <col min="273" max="273" width="17" style="660" customWidth="1"/>
    <col min="274" max="274" width="12.5703125" style="660" customWidth="1"/>
    <col min="275" max="285" width="13.7109375" style="660" customWidth="1"/>
    <col min="286" max="286" width="11.7109375" style="660" customWidth="1"/>
    <col min="287" max="287" width="11.42578125" style="660" customWidth="1"/>
    <col min="288" max="288" width="11.7109375" style="660" customWidth="1"/>
    <col min="289" max="289" width="10.7109375" style="660" customWidth="1"/>
    <col min="290" max="291" width="13.7109375" style="660" customWidth="1"/>
    <col min="292" max="512" width="9.28515625" style="660"/>
    <col min="513" max="513" width="87.7109375" style="660" customWidth="1"/>
    <col min="514" max="516" width="13.7109375" style="660" customWidth="1"/>
    <col min="517" max="517" width="14.28515625" style="660" customWidth="1"/>
    <col min="518" max="519" width="13.7109375" style="660" customWidth="1"/>
    <col min="520" max="520" width="14.5703125" style="660" customWidth="1"/>
    <col min="521" max="527" width="13.7109375" style="660" customWidth="1"/>
    <col min="528" max="528" width="15.7109375" style="660" customWidth="1"/>
    <col min="529" max="529" width="17" style="660" customWidth="1"/>
    <col min="530" max="530" width="12.5703125" style="660" customWidth="1"/>
    <col min="531" max="541" width="13.7109375" style="660" customWidth="1"/>
    <col min="542" max="542" width="11.7109375" style="660" customWidth="1"/>
    <col min="543" max="543" width="11.42578125" style="660" customWidth="1"/>
    <col min="544" max="544" width="11.7109375" style="660" customWidth="1"/>
    <col min="545" max="545" width="10.7109375" style="660" customWidth="1"/>
    <col min="546" max="547" width="13.7109375" style="660" customWidth="1"/>
    <col min="548" max="768" width="9.28515625" style="660"/>
    <col min="769" max="769" width="87.7109375" style="660" customWidth="1"/>
    <col min="770" max="772" width="13.7109375" style="660" customWidth="1"/>
    <col min="773" max="773" width="14.28515625" style="660" customWidth="1"/>
    <col min="774" max="775" width="13.7109375" style="660" customWidth="1"/>
    <col min="776" max="776" width="14.5703125" style="660" customWidth="1"/>
    <col min="777" max="783" width="13.7109375" style="660" customWidth="1"/>
    <col min="784" max="784" width="15.7109375" style="660" customWidth="1"/>
    <col min="785" max="785" width="17" style="660" customWidth="1"/>
    <col min="786" max="786" width="12.5703125" style="660" customWidth="1"/>
    <col min="787" max="797" width="13.7109375" style="660" customWidth="1"/>
    <col min="798" max="798" width="11.7109375" style="660" customWidth="1"/>
    <col min="799" max="799" width="11.42578125" style="660" customWidth="1"/>
    <col min="800" max="800" width="11.7109375" style="660" customWidth="1"/>
    <col min="801" max="801" width="10.7109375" style="660" customWidth="1"/>
    <col min="802" max="803" width="13.7109375" style="660" customWidth="1"/>
    <col min="804" max="1024" width="9.28515625" style="660"/>
    <col min="1025" max="1025" width="87.7109375" style="660" customWidth="1"/>
    <col min="1026" max="1028" width="13.7109375" style="660" customWidth="1"/>
    <col min="1029" max="1029" width="14.28515625" style="660" customWidth="1"/>
    <col min="1030" max="1031" width="13.7109375" style="660" customWidth="1"/>
    <col min="1032" max="1032" width="14.5703125" style="660" customWidth="1"/>
    <col min="1033" max="1039" width="13.7109375" style="660" customWidth="1"/>
    <col min="1040" max="1040" width="15.7109375" style="660" customWidth="1"/>
    <col min="1041" max="1041" width="17" style="660" customWidth="1"/>
    <col min="1042" max="1042" width="12.5703125" style="660" customWidth="1"/>
    <col min="1043" max="1053" width="13.7109375" style="660" customWidth="1"/>
    <col min="1054" max="1054" width="11.7109375" style="660" customWidth="1"/>
    <col min="1055" max="1055" width="11.42578125" style="660" customWidth="1"/>
    <col min="1056" max="1056" width="11.7109375" style="660" customWidth="1"/>
    <col min="1057" max="1057" width="10.7109375" style="660" customWidth="1"/>
    <col min="1058" max="1059" width="13.7109375" style="660" customWidth="1"/>
    <col min="1060" max="1280" width="9.28515625" style="660"/>
    <col min="1281" max="1281" width="87.7109375" style="660" customWidth="1"/>
    <col min="1282" max="1284" width="13.7109375" style="660" customWidth="1"/>
    <col min="1285" max="1285" width="14.28515625" style="660" customWidth="1"/>
    <col min="1286" max="1287" width="13.7109375" style="660" customWidth="1"/>
    <col min="1288" max="1288" width="14.5703125" style="660" customWidth="1"/>
    <col min="1289" max="1295" width="13.7109375" style="660" customWidth="1"/>
    <col min="1296" max="1296" width="15.7109375" style="660" customWidth="1"/>
    <col min="1297" max="1297" width="17" style="660" customWidth="1"/>
    <col min="1298" max="1298" width="12.5703125" style="660" customWidth="1"/>
    <col min="1299" max="1309" width="13.7109375" style="660" customWidth="1"/>
    <col min="1310" max="1310" width="11.7109375" style="660" customWidth="1"/>
    <col min="1311" max="1311" width="11.42578125" style="660" customWidth="1"/>
    <col min="1312" max="1312" width="11.7109375" style="660" customWidth="1"/>
    <col min="1313" max="1313" width="10.7109375" style="660" customWidth="1"/>
    <col min="1314" max="1315" width="13.7109375" style="660" customWidth="1"/>
    <col min="1316" max="1536" width="9.28515625" style="660"/>
    <col min="1537" max="1537" width="87.7109375" style="660" customWidth="1"/>
    <col min="1538" max="1540" width="13.7109375" style="660" customWidth="1"/>
    <col min="1541" max="1541" width="14.28515625" style="660" customWidth="1"/>
    <col min="1542" max="1543" width="13.7109375" style="660" customWidth="1"/>
    <col min="1544" max="1544" width="14.5703125" style="660" customWidth="1"/>
    <col min="1545" max="1551" width="13.7109375" style="660" customWidth="1"/>
    <col min="1552" max="1552" width="15.7109375" style="660" customWidth="1"/>
    <col min="1553" max="1553" width="17" style="660" customWidth="1"/>
    <col min="1554" max="1554" width="12.5703125" style="660" customWidth="1"/>
    <col min="1555" max="1565" width="13.7109375" style="660" customWidth="1"/>
    <col min="1566" max="1566" width="11.7109375" style="660" customWidth="1"/>
    <col min="1567" max="1567" width="11.42578125" style="660" customWidth="1"/>
    <col min="1568" max="1568" width="11.7109375" style="660" customWidth="1"/>
    <col min="1569" max="1569" width="10.7109375" style="660" customWidth="1"/>
    <col min="1570" max="1571" width="13.7109375" style="660" customWidth="1"/>
    <col min="1572" max="1792" width="9.28515625" style="660"/>
    <col min="1793" max="1793" width="87.7109375" style="660" customWidth="1"/>
    <col min="1794" max="1796" width="13.7109375" style="660" customWidth="1"/>
    <col min="1797" max="1797" width="14.28515625" style="660" customWidth="1"/>
    <col min="1798" max="1799" width="13.7109375" style="660" customWidth="1"/>
    <col min="1800" max="1800" width="14.5703125" style="660" customWidth="1"/>
    <col min="1801" max="1807" width="13.7109375" style="660" customWidth="1"/>
    <col min="1808" max="1808" width="15.7109375" style="660" customWidth="1"/>
    <col min="1809" max="1809" width="17" style="660" customWidth="1"/>
    <col min="1810" max="1810" width="12.5703125" style="660" customWidth="1"/>
    <col min="1811" max="1821" width="13.7109375" style="660" customWidth="1"/>
    <col min="1822" max="1822" width="11.7109375" style="660" customWidth="1"/>
    <col min="1823" max="1823" width="11.42578125" style="660" customWidth="1"/>
    <col min="1824" max="1824" width="11.7109375" style="660" customWidth="1"/>
    <col min="1825" max="1825" width="10.7109375" style="660" customWidth="1"/>
    <col min="1826" max="1827" width="13.7109375" style="660" customWidth="1"/>
    <col min="1828" max="2048" width="9.28515625" style="660"/>
    <col min="2049" max="2049" width="87.7109375" style="660" customWidth="1"/>
    <col min="2050" max="2052" width="13.7109375" style="660" customWidth="1"/>
    <col min="2053" max="2053" width="14.28515625" style="660" customWidth="1"/>
    <col min="2054" max="2055" width="13.7109375" style="660" customWidth="1"/>
    <col min="2056" max="2056" width="14.5703125" style="660" customWidth="1"/>
    <col min="2057" max="2063" width="13.7109375" style="660" customWidth="1"/>
    <col min="2064" max="2064" width="15.7109375" style="660" customWidth="1"/>
    <col min="2065" max="2065" width="17" style="660" customWidth="1"/>
    <col min="2066" max="2066" width="12.5703125" style="660" customWidth="1"/>
    <col min="2067" max="2077" width="13.7109375" style="660" customWidth="1"/>
    <col min="2078" max="2078" width="11.7109375" style="660" customWidth="1"/>
    <col min="2079" max="2079" width="11.42578125" style="660" customWidth="1"/>
    <col min="2080" max="2080" width="11.7109375" style="660" customWidth="1"/>
    <col min="2081" max="2081" width="10.7109375" style="660" customWidth="1"/>
    <col min="2082" max="2083" width="13.7109375" style="660" customWidth="1"/>
    <col min="2084" max="2304" width="9.28515625" style="660"/>
    <col min="2305" max="2305" width="87.7109375" style="660" customWidth="1"/>
    <col min="2306" max="2308" width="13.7109375" style="660" customWidth="1"/>
    <col min="2309" max="2309" width="14.28515625" style="660" customWidth="1"/>
    <col min="2310" max="2311" width="13.7109375" style="660" customWidth="1"/>
    <col min="2312" max="2312" width="14.5703125" style="660" customWidth="1"/>
    <col min="2313" max="2319" width="13.7109375" style="660" customWidth="1"/>
    <col min="2320" max="2320" width="15.7109375" style="660" customWidth="1"/>
    <col min="2321" max="2321" width="17" style="660" customWidth="1"/>
    <col min="2322" max="2322" width="12.5703125" style="660" customWidth="1"/>
    <col min="2323" max="2333" width="13.7109375" style="660" customWidth="1"/>
    <col min="2334" max="2334" width="11.7109375" style="660" customWidth="1"/>
    <col min="2335" max="2335" width="11.42578125" style="660" customWidth="1"/>
    <col min="2336" max="2336" width="11.7109375" style="660" customWidth="1"/>
    <col min="2337" max="2337" width="10.7109375" style="660" customWidth="1"/>
    <col min="2338" max="2339" width="13.7109375" style="660" customWidth="1"/>
    <col min="2340" max="2560" width="9.28515625" style="660"/>
    <col min="2561" max="2561" width="87.7109375" style="660" customWidth="1"/>
    <col min="2562" max="2564" width="13.7109375" style="660" customWidth="1"/>
    <col min="2565" max="2565" width="14.28515625" style="660" customWidth="1"/>
    <col min="2566" max="2567" width="13.7109375" style="660" customWidth="1"/>
    <col min="2568" max="2568" width="14.5703125" style="660" customWidth="1"/>
    <col min="2569" max="2575" width="13.7109375" style="660" customWidth="1"/>
    <col min="2576" max="2576" width="15.7109375" style="660" customWidth="1"/>
    <col min="2577" max="2577" width="17" style="660" customWidth="1"/>
    <col min="2578" max="2578" width="12.5703125" style="660" customWidth="1"/>
    <col min="2579" max="2589" width="13.7109375" style="660" customWidth="1"/>
    <col min="2590" max="2590" width="11.7109375" style="660" customWidth="1"/>
    <col min="2591" max="2591" width="11.42578125" style="660" customWidth="1"/>
    <col min="2592" max="2592" width="11.7109375" style="660" customWidth="1"/>
    <col min="2593" max="2593" width="10.7109375" style="660" customWidth="1"/>
    <col min="2594" max="2595" width="13.7109375" style="660" customWidth="1"/>
    <col min="2596" max="2816" width="9.28515625" style="660"/>
    <col min="2817" max="2817" width="87.7109375" style="660" customWidth="1"/>
    <col min="2818" max="2820" width="13.7109375" style="660" customWidth="1"/>
    <col min="2821" max="2821" width="14.28515625" style="660" customWidth="1"/>
    <col min="2822" max="2823" width="13.7109375" style="660" customWidth="1"/>
    <col min="2824" max="2824" width="14.5703125" style="660" customWidth="1"/>
    <col min="2825" max="2831" width="13.7109375" style="660" customWidth="1"/>
    <col min="2832" max="2832" width="15.7109375" style="660" customWidth="1"/>
    <col min="2833" max="2833" width="17" style="660" customWidth="1"/>
    <col min="2834" max="2834" width="12.5703125" style="660" customWidth="1"/>
    <col min="2835" max="2845" width="13.7109375" style="660" customWidth="1"/>
    <col min="2846" max="2846" width="11.7109375" style="660" customWidth="1"/>
    <col min="2847" max="2847" width="11.42578125" style="660" customWidth="1"/>
    <col min="2848" max="2848" width="11.7109375" style="660" customWidth="1"/>
    <col min="2849" max="2849" width="10.7109375" style="660" customWidth="1"/>
    <col min="2850" max="2851" width="13.7109375" style="660" customWidth="1"/>
    <col min="2852" max="3072" width="9.28515625" style="660"/>
    <col min="3073" max="3073" width="87.7109375" style="660" customWidth="1"/>
    <col min="3074" max="3076" width="13.7109375" style="660" customWidth="1"/>
    <col min="3077" max="3077" width="14.28515625" style="660" customWidth="1"/>
    <col min="3078" max="3079" width="13.7109375" style="660" customWidth="1"/>
    <col min="3080" max="3080" width="14.5703125" style="660" customWidth="1"/>
    <col min="3081" max="3087" width="13.7109375" style="660" customWidth="1"/>
    <col min="3088" max="3088" width="15.7109375" style="660" customWidth="1"/>
    <col min="3089" max="3089" width="17" style="660" customWidth="1"/>
    <col min="3090" max="3090" width="12.5703125" style="660" customWidth="1"/>
    <col min="3091" max="3101" width="13.7109375" style="660" customWidth="1"/>
    <col min="3102" max="3102" width="11.7109375" style="660" customWidth="1"/>
    <col min="3103" max="3103" width="11.42578125" style="660" customWidth="1"/>
    <col min="3104" max="3104" width="11.7109375" style="660" customWidth="1"/>
    <col min="3105" max="3105" width="10.7109375" style="660" customWidth="1"/>
    <col min="3106" max="3107" width="13.7109375" style="660" customWidth="1"/>
    <col min="3108" max="3328" width="9.28515625" style="660"/>
    <col min="3329" max="3329" width="87.7109375" style="660" customWidth="1"/>
    <col min="3330" max="3332" width="13.7109375" style="660" customWidth="1"/>
    <col min="3333" max="3333" width="14.28515625" style="660" customWidth="1"/>
    <col min="3334" max="3335" width="13.7109375" style="660" customWidth="1"/>
    <col min="3336" max="3336" width="14.5703125" style="660" customWidth="1"/>
    <col min="3337" max="3343" width="13.7109375" style="660" customWidth="1"/>
    <col min="3344" max="3344" width="15.7109375" style="660" customWidth="1"/>
    <col min="3345" max="3345" width="17" style="660" customWidth="1"/>
    <col min="3346" max="3346" width="12.5703125" style="660" customWidth="1"/>
    <col min="3347" max="3357" width="13.7109375" style="660" customWidth="1"/>
    <col min="3358" max="3358" width="11.7109375" style="660" customWidth="1"/>
    <col min="3359" max="3359" width="11.42578125" style="660" customWidth="1"/>
    <col min="3360" max="3360" width="11.7109375" style="660" customWidth="1"/>
    <col min="3361" max="3361" width="10.7109375" style="660" customWidth="1"/>
    <col min="3362" max="3363" width="13.7109375" style="660" customWidth="1"/>
    <col min="3364" max="3584" width="9.28515625" style="660"/>
    <col min="3585" max="3585" width="87.7109375" style="660" customWidth="1"/>
    <col min="3586" max="3588" width="13.7109375" style="660" customWidth="1"/>
    <col min="3589" max="3589" width="14.28515625" style="660" customWidth="1"/>
    <col min="3590" max="3591" width="13.7109375" style="660" customWidth="1"/>
    <col min="3592" max="3592" width="14.5703125" style="660" customWidth="1"/>
    <col min="3593" max="3599" width="13.7109375" style="660" customWidth="1"/>
    <col min="3600" max="3600" width="15.7109375" style="660" customWidth="1"/>
    <col min="3601" max="3601" width="17" style="660" customWidth="1"/>
    <col min="3602" max="3602" width="12.5703125" style="660" customWidth="1"/>
    <col min="3603" max="3613" width="13.7109375" style="660" customWidth="1"/>
    <col min="3614" max="3614" width="11.7109375" style="660" customWidth="1"/>
    <col min="3615" max="3615" width="11.42578125" style="660" customWidth="1"/>
    <col min="3616" max="3616" width="11.7109375" style="660" customWidth="1"/>
    <col min="3617" max="3617" width="10.7109375" style="660" customWidth="1"/>
    <col min="3618" max="3619" width="13.7109375" style="660" customWidth="1"/>
    <col min="3620" max="3840" width="9.28515625" style="660"/>
    <col min="3841" max="3841" width="87.7109375" style="660" customWidth="1"/>
    <col min="3842" max="3844" width="13.7109375" style="660" customWidth="1"/>
    <col min="3845" max="3845" width="14.28515625" style="660" customWidth="1"/>
    <col min="3846" max="3847" width="13.7109375" style="660" customWidth="1"/>
    <col min="3848" max="3848" width="14.5703125" style="660" customWidth="1"/>
    <col min="3849" max="3855" width="13.7109375" style="660" customWidth="1"/>
    <col min="3856" max="3856" width="15.7109375" style="660" customWidth="1"/>
    <col min="3857" max="3857" width="17" style="660" customWidth="1"/>
    <col min="3858" max="3858" width="12.5703125" style="660" customWidth="1"/>
    <col min="3859" max="3869" width="13.7109375" style="660" customWidth="1"/>
    <col min="3870" max="3870" width="11.7109375" style="660" customWidth="1"/>
    <col min="3871" max="3871" width="11.42578125" style="660" customWidth="1"/>
    <col min="3872" max="3872" width="11.7109375" style="660" customWidth="1"/>
    <col min="3873" max="3873" width="10.7109375" style="660" customWidth="1"/>
    <col min="3874" max="3875" width="13.7109375" style="660" customWidth="1"/>
    <col min="3876" max="4096" width="9.28515625" style="660"/>
    <col min="4097" max="4097" width="87.7109375" style="660" customWidth="1"/>
    <col min="4098" max="4100" width="13.7109375" style="660" customWidth="1"/>
    <col min="4101" max="4101" width="14.28515625" style="660" customWidth="1"/>
    <col min="4102" max="4103" width="13.7109375" style="660" customWidth="1"/>
    <col min="4104" max="4104" width="14.5703125" style="660" customWidth="1"/>
    <col min="4105" max="4111" width="13.7109375" style="660" customWidth="1"/>
    <col min="4112" max="4112" width="15.7109375" style="660" customWidth="1"/>
    <col min="4113" max="4113" width="17" style="660" customWidth="1"/>
    <col min="4114" max="4114" width="12.5703125" style="660" customWidth="1"/>
    <col min="4115" max="4125" width="13.7109375" style="660" customWidth="1"/>
    <col min="4126" max="4126" width="11.7109375" style="660" customWidth="1"/>
    <col min="4127" max="4127" width="11.42578125" style="660" customWidth="1"/>
    <col min="4128" max="4128" width="11.7109375" style="660" customWidth="1"/>
    <col min="4129" max="4129" width="10.7109375" style="660" customWidth="1"/>
    <col min="4130" max="4131" width="13.7109375" style="660" customWidth="1"/>
    <col min="4132" max="4352" width="9.28515625" style="660"/>
    <col min="4353" max="4353" width="87.7109375" style="660" customWidth="1"/>
    <col min="4354" max="4356" width="13.7109375" style="660" customWidth="1"/>
    <col min="4357" max="4357" width="14.28515625" style="660" customWidth="1"/>
    <col min="4358" max="4359" width="13.7109375" style="660" customWidth="1"/>
    <col min="4360" max="4360" width="14.5703125" style="660" customWidth="1"/>
    <col min="4361" max="4367" width="13.7109375" style="660" customWidth="1"/>
    <col min="4368" max="4368" width="15.7109375" style="660" customWidth="1"/>
    <col min="4369" max="4369" width="17" style="660" customWidth="1"/>
    <col min="4370" max="4370" width="12.5703125" style="660" customWidth="1"/>
    <col min="4371" max="4381" width="13.7109375" style="660" customWidth="1"/>
    <col min="4382" max="4382" width="11.7109375" style="660" customWidth="1"/>
    <col min="4383" max="4383" width="11.42578125" style="660" customWidth="1"/>
    <col min="4384" max="4384" width="11.7109375" style="660" customWidth="1"/>
    <col min="4385" max="4385" width="10.7109375" style="660" customWidth="1"/>
    <col min="4386" max="4387" width="13.7109375" style="660" customWidth="1"/>
    <col min="4388" max="4608" width="9.28515625" style="660"/>
    <col min="4609" max="4609" width="87.7109375" style="660" customWidth="1"/>
    <col min="4610" max="4612" width="13.7109375" style="660" customWidth="1"/>
    <col min="4613" max="4613" width="14.28515625" style="660" customWidth="1"/>
    <col min="4614" max="4615" width="13.7109375" style="660" customWidth="1"/>
    <col min="4616" max="4616" width="14.5703125" style="660" customWidth="1"/>
    <col min="4617" max="4623" width="13.7109375" style="660" customWidth="1"/>
    <col min="4624" max="4624" width="15.7109375" style="660" customWidth="1"/>
    <col min="4625" max="4625" width="17" style="660" customWidth="1"/>
    <col min="4626" max="4626" width="12.5703125" style="660" customWidth="1"/>
    <col min="4627" max="4637" width="13.7109375" style="660" customWidth="1"/>
    <col min="4638" max="4638" width="11.7109375" style="660" customWidth="1"/>
    <col min="4639" max="4639" width="11.42578125" style="660" customWidth="1"/>
    <col min="4640" max="4640" width="11.7109375" style="660" customWidth="1"/>
    <col min="4641" max="4641" width="10.7109375" style="660" customWidth="1"/>
    <col min="4642" max="4643" width="13.7109375" style="660" customWidth="1"/>
    <col min="4644" max="4864" width="9.28515625" style="660"/>
    <col min="4865" max="4865" width="87.7109375" style="660" customWidth="1"/>
    <col min="4866" max="4868" width="13.7109375" style="660" customWidth="1"/>
    <col min="4869" max="4869" width="14.28515625" style="660" customWidth="1"/>
    <col min="4870" max="4871" width="13.7109375" style="660" customWidth="1"/>
    <col min="4872" max="4872" width="14.5703125" style="660" customWidth="1"/>
    <col min="4873" max="4879" width="13.7109375" style="660" customWidth="1"/>
    <col min="4880" max="4880" width="15.7109375" style="660" customWidth="1"/>
    <col min="4881" max="4881" width="17" style="660" customWidth="1"/>
    <col min="4882" max="4882" width="12.5703125" style="660" customWidth="1"/>
    <col min="4883" max="4893" width="13.7109375" style="660" customWidth="1"/>
    <col min="4894" max="4894" width="11.7109375" style="660" customWidth="1"/>
    <col min="4895" max="4895" width="11.42578125" style="660" customWidth="1"/>
    <col min="4896" max="4896" width="11.7109375" style="660" customWidth="1"/>
    <col min="4897" max="4897" width="10.7109375" style="660" customWidth="1"/>
    <col min="4898" max="4899" width="13.7109375" style="660" customWidth="1"/>
    <col min="4900" max="5120" width="9.28515625" style="660"/>
    <col min="5121" max="5121" width="87.7109375" style="660" customWidth="1"/>
    <col min="5122" max="5124" width="13.7109375" style="660" customWidth="1"/>
    <col min="5125" max="5125" width="14.28515625" style="660" customWidth="1"/>
    <col min="5126" max="5127" width="13.7109375" style="660" customWidth="1"/>
    <col min="5128" max="5128" width="14.5703125" style="660" customWidth="1"/>
    <col min="5129" max="5135" width="13.7109375" style="660" customWidth="1"/>
    <col min="5136" max="5136" width="15.7109375" style="660" customWidth="1"/>
    <col min="5137" max="5137" width="17" style="660" customWidth="1"/>
    <col min="5138" max="5138" width="12.5703125" style="660" customWidth="1"/>
    <col min="5139" max="5149" width="13.7109375" style="660" customWidth="1"/>
    <col min="5150" max="5150" width="11.7109375" style="660" customWidth="1"/>
    <col min="5151" max="5151" width="11.42578125" style="660" customWidth="1"/>
    <col min="5152" max="5152" width="11.7109375" style="660" customWidth="1"/>
    <col min="5153" max="5153" width="10.7109375" style="660" customWidth="1"/>
    <col min="5154" max="5155" width="13.7109375" style="660" customWidth="1"/>
    <col min="5156" max="5376" width="9.28515625" style="660"/>
    <col min="5377" max="5377" width="87.7109375" style="660" customWidth="1"/>
    <col min="5378" max="5380" width="13.7109375" style="660" customWidth="1"/>
    <col min="5381" max="5381" width="14.28515625" style="660" customWidth="1"/>
    <col min="5382" max="5383" width="13.7109375" style="660" customWidth="1"/>
    <col min="5384" max="5384" width="14.5703125" style="660" customWidth="1"/>
    <col min="5385" max="5391" width="13.7109375" style="660" customWidth="1"/>
    <col min="5392" max="5392" width="15.7109375" style="660" customWidth="1"/>
    <col min="5393" max="5393" width="17" style="660" customWidth="1"/>
    <col min="5394" max="5394" width="12.5703125" style="660" customWidth="1"/>
    <col min="5395" max="5405" width="13.7109375" style="660" customWidth="1"/>
    <col min="5406" max="5406" width="11.7109375" style="660" customWidth="1"/>
    <col min="5407" max="5407" width="11.42578125" style="660" customWidth="1"/>
    <col min="5408" max="5408" width="11.7109375" style="660" customWidth="1"/>
    <col min="5409" max="5409" width="10.7109375" style="660" customWidth="1"/>
    <col min="5410" max="5411" width="13.7109375" style="660" customWidth="1"/>
    <col min="5412" max="5632" width="9.28515625" style="660"/>
    <col min="5633" max="5633" width="87.7109375" style="660" customWidth="1"/>
    <col min="5634" max="5636" width="13.7109375" style="660" customWidth="1"/>
    <col min="5637" max="5637" width="14.28515625" style="660" customWidth="1"/>
    <col min="5638" max="5639" width="13.7109375" style="660" customWidth="1"/>
    <col min="5640" max="5640" width="14.5703125" style="660" customWidth="1"/>
    <col min="5641" max="5647" width="13.7109375" style="660" customWidth="1"/>
    <col min="5648" max="5648" width="15.7109375" style="660" customWidth="1"/>
    <col min="5649" max="5649" width="17" style="660" customWidth="1"/>
    <col min="5650" max="5650" width="12.5703125" style="660" customWidth="1"/>
    <col min="5651" max="5661" width="13.7109375" style="660" customWidth="1"/>
    <col min="5662" max="5662" width="11.7109375" style="660" customWidth="1"/>
    <col min="5663" max="5663" width="11.42578125" style="660" customWidth="1"/>
    <col min="5664" max="5664" width="11.7109375" style="660" customWidth="1"/>
    <col min="5665" max="5665" width="10.7109375" style="660" customWidth="1"/>
    <col min="5666" max="5667" width="13.7109375" style="660" customWidth="1"/>
    <col min="5668" max="5888" width="9.28515625" style="660"/>
    <col min="5889" max="5889" width="87.7109375" style="660" customWidth="1"/>
    <col min="5890" max="5892" width="13.7109375" style="660" customWidth="1"/>
    <col min="5893" max="5893" width="14.28515625" style="660" customWidth="1"/>
    <col min="5894" max="5895" width="13.7109375" style="660" customWidth="1"/>
    <col min="5896" max="5896" width="14.5703125" style="660" customWidth="1"/>
    <col min="5897" max="5903" width="13.7109375" style="660" customWidth="1"/>
    <col min="5904" max="5904" width="15.7109375" style="660" customWidth="1"/>
    <col min="5905" max="5905" width="17" style="660" customWidth="1"/>
    <col min="5906" max="5906" width="12.5703125" style="660" customWidth="1"/>
    <col min="5907" max="5917" width="13.7109375" style="660" customWidth="1"/>
    <col min="5918" max="5918" width="11.7109375" style="660" customWidth="1"/>
    <col min="5919" max="5919" width="11.42578125" style="660" customWidth="1"/>
    <col min="5920" max="5920" width="11.7109375" style="660" customWidth="1"/>
    <col min="5921" max="5921" width="10.7109375" style="660" customWidth="1"/>
    <col min="5922" max="5923" width="13.7109375" style="660" customWidth="1"/>
    <col min="5924" max="6144" width="9.28515625" style="660"/>
    <col min="6145" max="6145" width="87.7109375" style="660" customWidth="1"/>
    <col min="6146" max="6148" width="13.7109375" style="660" customWidth="1"/>
    <col min="6149" max="6149" width="14.28515625" style="660" customWidth="1"/>
    <col min="6150" max="6151" width="13.7109375" style="660" customWidth="1"/>
    <col min="6152" max="6152" width="14.5703125" style="660" customWidth="1"/>
    <col min="6153" max="6159" width="13.7109375" style="660" customWidth="1"/>
    <col min="6160" max="6160" width="15.7109375" style="660" customWidth="1"/>
    <col min="6161" max="6161" width="17" style="660" customWidth="1"/>
    <col min="6162" max="6162" width="12.5703125" style="660" customWidth="1"/>
    <col min="6163" max="6173" width="13.7109375" style="660" customWidth="1"/>
    <col min="6174" max="6174" width="11.7109375" style="660" customWidth="1"/>
    <col min="6175" max="6175" width="11.42578125" style="660" customWidth="1"/>
    <col min="6176" max="6176" width="11.7109375" style="660" customWidth="1"/>
    <col min="6177" max="6177" width="10.7109375" style="660" customWidth="1"/>
    <col min="6178" max="6179" width="13.7109375" style="660" customWidth="1"/>
    <col min="6180" max="6400" width="9.28515625" style="660"/>
    <col min="6401" max="6401" width="87.7109375" style="660" customWidth="1"/>
    <col min="6402" max="6404" width="13.7109375" style="660" customWidth="1"/>
    <col min="6405" max="6405" width="14.28515625" style="660" customWidth="1"/>
    <col min="6406" max="6407" width="13.7109375" style="660" customWidth="1"/>
    <col min="6408" max="6408" width="14.5703125" style="660" customWidth="1"/>
    <col min="6409" max="6415" width="13.7109375" style="660" customWidth="1"/>
    <col min="6416" max="6416" width="15.7109375" style="660" customWidth="1"/>
    <col min="6417" max="6417" width="17" style="660" customWidth="1"/>
    <col min="6418" max="6418" width="12.5703125" style="660" customWidth="1"/>
    <col min="6419" max="6429" width="13.7109375" style="660" customWidth="1"/>
    <col min="6430" max="6430" width="11.7109375" style="660" customWidth="1"/>
    <col min="6431" max="6431" width="11.42578125" style="660" customWidth="1"/>
    <col min="6432" max="6432" width="11.7109375" style="660" customWidth="1"/>
    <col min="6433" max="6433" width="10.7109375" style="660" customWidth="1"/>
    <col min="6434" max="6435" width="13.7109375" style="660" customWidth="1"/>
    <col min="6436" max="6656" width="9.28515625" style="660"/>
    <col min="6657" max="6657" width="87.7109375" style="660" customWidth="1"/>
    <col min="6658" max="6660" width="13.7109375" style="660" customWidth="1"/>
    <col min="6661" max="6661" width="14.28515625" style="660" customWidth="1"/>
    <col min="6662" max="6663" width="13.7109375" style="660" customWidth="1"/>
    <col min="6664" max="6664" width="14.5703125" style="660" customWidth="1"/>
    <col min="6665" max="6671" width="13.7109375" style="660" customWidth="1"/>
    <col min="6672" max="6672" width="15.7109375" style="660" customWidth="1"/>
    <col min="6673" max="6673" width="17" style="660" customWidth="1"/>
    <col min="6674" max="6674" width="12.5703125" style="660" customWidth="1"/>
    <col min="6675" max="6685" width="13.7109375" style="660" customWidth="1"/>
    <col min="6686" max="6686" width="11.7109375" style="660" customWidth="1"/>
    <col min="6687" max="6687" width="11.42578125" style="660" customWidth="1"/>
    <col min="6688" max="6688" width="11.7109375" style="660" customWidth="1"/>
    <col min="6689" max="6689" width="10.7109375" style="660" customWidth="1"/>
    <col min="6690" max="6691" width="13.7109375" style="660" customWidth="1"/>
    <col min="6692" max="6912" width="9.28515625" style="660"/>
    <col min="6913" max="6913" width="87.7109375" style="660" customWidth="1"/>
    <col min="6914" max="6916" width="13.7109375" style="660" customWidth="1"/>
    <col min="6917" max="6917" width="14.28515625" style="660" customWidth="1"/>
    <col min="6918" max="6919" width="13.7109375" style="660" customWidth="1"/>
    <col min="6920" max="6920" width="14.5703125" style="660" customWidth="1"/>
    <col min="6921" max="6927" width="13.7109375" style="660" customWidth="1"/>
    <col min="6928" max="6928" width="15.7109375" style="660" customWidth="1"/>
    <col min="6929" max="6929" width="17" style="660" customWidth="1"/>
    <col min="6930" max="6930" width="12.5703125" style="660" customWidth="1"/>
    <col min="6931" max="6941" width="13.7109375" style="660" customWidth="1"/>
    <col min="6942" max="6942" width="11.7109375" style="660" customWidth="1"/>
    <col min="6943" max="6943" width="11.42578125" style="660" customWidth="1"/>
    <col min="6944" max="6944" width="11.7109375" style="660" customWidth="1"/>
    <col min="6945" max="6945" width="10.7109375" style="660" customWidth="1"/>
    <col min="6946" max="6947" width="13.7109375" style="660" customWidth="1"/>
    <col min="6948" max="7168" width="9.28515625" style="660"/>
    <col min="7169" max="7169" width="87.7109375" style="660" customWidth="1"/>
    <col min="7170" max="7172" width="13.7109375" style="660" customWidth="1"/>
    <col min="7173" max="7173" width="14.28515625" style="660" customWidth="1"/>
    <col min="7174" max="7175" width="13.7109375" style="660" customWidth="1"/>
    <col min="7176" max="7176" width="14.5703125" style="660" customWidth="1"/>
    <col min="7177" max="7183" width="13.7109375" style="660" customWidth="1"/>
    <col min="7184" max="7184" width="15.7109375" style="660" customWidth="1"/>
    <col min="7185" max="7185" width="17" style="660" customWidth="1"/>
    <col min="7186" max="7186" width="12.5703125" style="660" customWidth="1"/>
    <col min="7187" max="7197" width="13.7109375" style="660" customWidth="1"/>
    <col min="7198" max="7198" width="11.7109375" style="660" customWidth="1"/>
    <col min="7199" max="7199" width="11.42578125" style="660" customWidth="1"/>
    <col min="7200" max="7200" width="11.7109375" style="660" customWidth="1"/>
    <col min="7201" max="7201" width="10.7109375" style="660" customWidth="1"/>
    <col min="7202" max="7203" width="13.7109375" style="660" customWidth="1"/>
    <col min="7204" max="7424" width="9.28515625" style="660"/>
    <col min="7425" max="7425" width="87.7109375" style="660" customWidth="1"/>
    <col min="7426" max="7428" width="13.7109375" style="660" customWidth="1"/>
    <col min="7429" max="7429" width="14.28515625" style="660" customWidth="1"/>
    <col min="7430" max="7431" width="13.7109375" style="660" customWidth="1"/>
    <col min="7432" max="7432" width="14.5703125" style="660" customWidth="1"/>
    <col min="7433" max="7439" width="13.7109375" style="660" customWidth="1"/>
    <col min="7440" max="7440" width="15.7109375" style="660" customWidth="1"/>
    <col min="7441" max="7441" width="17" style="660" customWidth="1"/>
    <col min="7442" max="7442" width="12.5703125" style="660" customWidth="1"/>
    <col min="7443" max="7453" width="13.7109375" style="660" customWidth="1"/>
    <col min="7454" max="7454" width="11.7109375" style="660" customWidth="1"/>
    <col min="7455" max="7455" width="11.42578125" style="660" customWidth="1"/>
    <col min="7456" max="7456" width="11.7109375" style="660" customWidth="1"/>
    <col min="7457" max="7457" width="10.7109375" style="660" customWidth="1"/>
    <col min="7458" max="7459" width="13.7109375" style="660" customWidth="1"/>
    <col min="7460" max="7680" width="9.28515625" style="660"/>
    <col min="7681" max="7681" width="87.7109375" style="660" customWidth="1"/>
    <col min="7682" max="7684" width="13.7109375" style="660" customWidth="1"/>
    <col min="7685" max="7685" width="14.28515625" style="660" customWidth="1"/>
    <col min="7686" max="7687" width="13.7109375" style="660" customWidth="1"/>
    <col min="7688" max="7688" width="14.5703125" style="660" customWidth="1"/>
    <col min="7689" max="7695" width="13.7109375" style="660" customWidth="1"/>
    <col min="7696" max="7696" width="15.7109375" style="660" customWidth="1"/>
    <col min="7697" max="7697" width="17" style="660" customWidth="1"/>
    <col min="7698" max="7698" width="12.5703125" style="660" customWidth="1"/>
    <col min="7699" max="7709" width="13.7109375" style="660" customWidth="1"/>
    <col min="7710" max="7710" width="11.7109375" style="660" customWidth="1"/>
    <col min="7711" max="7711" width="11.42578125" style="660" customWidth="1"/>
    <col min="7712" max="7712" width="11.7109375" style="660" customWidth="1"/>
    <col min="7713" max="7713" width="10.7109375" style="660" customWidth="1"/>
    <col min="7714" max="7715" width="13.7109375" style="660" customWidth="1"/>
    <col min="7716" max="7936" width="9.28515625" style="660"/>
    <col min="7937" max="7937" width="87.7109375" style="660" customWidth="1"/>
    <col min="7938" max="7940" width="13.7109375" style="660" customWidth="1"/>
    <col min="7941" max="7941" width="14.28515625" style="660" customWidth="1"/>
    <col min="7942" max="7943" width="13.7109375" style="660" customWidth="1"/>
    <col min="7944" max="7944" width="14.5703125" style="660" customWidth="1"/>
    <col min="7945" max="7951" width="13.7109375" style="660" customWidth="1"/>
    <col min="7952" max="7952" width="15.7109375" style="660" customWidth="1"/>
    <col min="7953" max="7953" width="17" style="660" customWidth="1"/>
    <col min="7954" max="7954" width="12.5703125" style="660" customWidth="1"/>
    <col min="7955" max="7965" width="13.7109375" style="660" customWidth="1"/>
    <col min="7966" max="7966" width="11.7109375" style="660" customWidth="1"/>
    <col min="7967" max="7967" width="11.42578125" style="660" customWidth="1"/>
    <col min="7968" max="7968" width="11.7109375" style="660" customWidth="1"/>
    <col min="7969" max="7969" width="10.7109375" style="660" customWidth="1"/>
    <col min="7970" max="7971" width="13.7109375" style="660" customWidth="1"/>
    <col min="7972" max="8192" width="9.28515625" style="660"/>
    <col min="8193" max="8193" width="87.7109375" style="660" customWidth="1"/>
    <col min="8194" max="8196" width="13.7109375" style="660" customWidth="1"/>
    <col min="8197" max="8197" width="14.28515625" style="660" customWidth="1"/>
    <col min="8198" max="8199" width="13.7109375" style="660" customWidth="1"/>
    <col min="8200" max="8200" width="14.5703125" style="660" customWidth="1"/>
    <col min="8201" max="8207" width="13.7109375" style="660" customWidth="1"/>
    <col min="8208" max="8208" width="15.7109375" style="660" customWidth="1"/>
    <col min="8209" max="8209" width="17" style="660" customWidth="1"/>
    <col min="8210" max="8210" width="12.5703125" style="660" customWidth="1"/>
    <col min="8211" max="8221" width="13.7109375" style="660" customWidth="1"/>
    <col min="8222" max="8222" width="11.7109375" style="660" customWidth="1"/>
    <col min="8223" max="8223" width="11.42578125" style="660" customWidth="1"/>
    <col min="8224" max="8224" width="11.7109375" style="660" customWidth="1"/>
    <col min="8225" max="8225" width="10.7109375" style="660" customWidth="1"/>
    <col min="8226" max="8227" width="13.7109375" style="660" customWidth="1"/>
    <col min="8228" max="8448" width="9.28515625" style="660"/>
    <col min="8449" max="8449" width="87.7109375" style="660" customWidth="1"/>
    <col min="8450" max="8452" width="13.7109375" style="660" customWidth="1"/>
    <col min="8453" max="8453" width="14.28515625" style="660" customWidth="1"/>
    <col min="8454" max="8455" width="13.7109375" style="660" customWidth="1"/>
    <col min="8456" max="8456" width="14.5703125" style="660" customWidth="1"/>
    <col min="8457" max="8463" width="13.7109375" style="660" customWidth="1"/>
    <col min="8464" max="8464" width="15.7109375" style="660" customWidth="1"/>
    <col min="8465" max="8465" width="17" style="660" customWidth="1"/>
    <col min="8466" max="8466" width="12.5703125" style="660" customWidth="1"/>
    <col min="8467" max="8477" width="13.7109375" style="660" customWidth="1"/>
    <col min="8478" max="8478" width="11.7109375" style="660" customWidth="1"/>
    <col min="8479" max="8479" width="11.42578125" style="660" customWidth="1"/>
    <col min="8480" max="8480" width="11.7109375" style="660" customWidth="1"/>
    <col min="8481" max="8481" width="10.7109375" style="660" customWidth="1"/>
    <col min="8482" max="8483" width="13.7109375" style="660" customWidth="1"/>
    <col min="8484" max="8704" width="9.28515625" style="660"/>
    <col min="8705" max="8705" width="87.7109375" style="660" customWidth="1"/>
    <col min="8706" max="8708" width="13.7109375" style="660" customWidth="1"/>
    <col min="8709" max="8709" width="14.28515625" style="660" customWidth="1"/>
    <col min="8710" max="8711" width="13.7109375" style="660" customWidth="1"/>
    <col min="8712" max="8712" width="14.5703125" style="660" customWidth="1"/>
    <col min="8713" max="8719" width="13.7109375" style="660" customWidth="1"/>
    <col min="8720" max="8720" width="15.7109375" style="660" customWidth="1"/>
    <col min="8721" max="8721" width="17" style="660" customWidth="1"/>
    <col min="8722" max="8722" width="12.5703125" style="660" customWidth="1"/>
    <col min="8723" max="8733" width="13.7109375" style="660" customWidth="1"/>
    <col min="8734" max="8734" width="11.7109375" style="660" customWidth="1"/>
    <col min="8735" max="8735" width="11.42578125" style="660" customWidth="1"/>
    <col min="8736" max="8736" width="11.7109375" style="660" customWidth="1"/>
    <col min="8737" max="8737" width="10.7109375" style="660" customWidth="1"/>
    <col min="8738" max="8739" width="13.7109375" style="660" customWidth="1"/>
    <col min="8740" max="8960" width="9.28515625" style="660"/>
    <col min="8961" max="8961" width="87.7109375" style="660" customWidth="1"/>
    <col min="8962" max="8964" width="13.7109375" style="660" customWidth="1"/>
    <col min="8965" max="8965" width="14.28515625" style="660" customWidth="1"/>
    <col min="8966" max="8967" width="13.7109375" style="660" customWidth="1"/>
    <col min="8968" max="8968" width="14.5703125" style="660" customWidth="1"/>
    <col min="8969" max="8975" width="13.7109375" style="660" customWidth="1"/>
    <col min="8976" max="8976" width="15.7109375" style="660" customWidth="1"/>
    <col min="8977" max="8977" width="17" style="660" customWidth="1"/>
    <col min="8978" max="8978" width="12.5703125" style="660" customWidth="1"/>
    <col min="8979" max="8989" width="13.7109375" style="660" customWidth="1"/>
    <col min="8990" max="8990" width="11.7109375" style="660" customWidth="1"/>
    <col min="8991" max="8991" width="11.42578125" style="660" customWidth="1"/>
    <col min="8992" max="8992" width="11.7109375" style="660" customWidth="1"/>
    <col min="8993" max="8993" width="10.7109375" style="660" customWidth="1"/>
    <col min="8994" max="8995" width="13.7109375" style="660" customWidth="1"/>
    <col min="8996" max="9216" width="9.28515625" style="660"/>
    <col min="9217" max="9217" width="87.7109375" style="660" customWidth="1"/>
    <col min="9218" max="9220" width="13.7109375" style="660" customWidth="1"/>
    <col min="9221" max="9221" width="14.28515625" style="660" customWidth="1"/>
    <col min="9222" max="9223" width="13.7109375" style="660" customWidth="1"/>
    <col min="9224" max="9224" width="14.5703125" style="660" customWidth="1"/>
    <col min="9225" max="9231" width="13.7109375" style="660" customWidth="1"/>
    <col min="9232" max="9232" width="15.7109375" style="660" customWidth="1"/>
    <col min="9233" max="9233" width="17" style="660" customWidth="1"/>
    <col min="9234" max="9234" width="12.5703125" style="660" customWidth="1"/>
    <col min="9235" max="9245" width="13.7109375" style="660" customWidth="1"/>
    <col min="9246" max="9246" width="11.7109375" style="660" customWidth="1"/>
    <col min="9247" max="9247" width="11.42578125" style="660" customWidth="1"/>
    <col min="9248" max="9248" width="11.7109375" style="660" customWidth="1"/>
    <col min="9249" max="9249" width="10.7109375" style="660" customWidth="1"/>
    <col min="9250" max="9251" width="13.7109375" style="660" customWidth="1"/>
    <col min="9252" max="9472" width="9.28515625" style="660"/>
    <col min="9473" max="9473" width="87.7109375" style="660" customWidth="1"/>
    <col min="9474" max="9476" width="13.7109375" style="660" customWidth="1"/>
    <col min="9477" max="9477" width="14.28515625" style="660" customWidth="1"/>
    <col min="9478" max="9479" width="13.7109375" style="660" customWidth="1"/>
    <col min="9480" max="9480" width="14.5703125" style="660" customWidth="1"/>
    <col min="9481" max="9487" width="13.7109375" style="660" customWidth="1"/>
    <col min="9488" max="9488" width="15.7109375" style="660" customWidth="1"/>
    <col min="9489" max="9489" width="17" style="660" customWidth="1"/>
    <col min="9490" max="9490" width="12.5703125" style="660" customWidth="1"/>
    <col min="9491" max="9501" width="13.7109375" style="660" customWidth="1"/>
    <col min="9502" max="9502" width="11.7109375" style="660" customWidth="1"/>
    <col min="9503" max="9503" width="11.42578125" style="660" customWidth="1"/>
    <col min="9504" max="9504" width="11.7109375" style="660" customWidth="1"/>
    <col min="9505" max="9505" width="10.7109375" style="660" customWidth="1"/>
    <col min="9506" max="9507" width="13.7109375" style="660" customWidth="1"/>
    <col min="9508" max="9728" width="9.28515625" style="660"/>
    <col min="9729" max="9729" width="87.7109375" style="660" customWidth="1"/>
    <col min="9730" max="9732" width="13.7109375" style="660" customWidth="1"/>
    <col min="9733" max="9733" width="14.28515625" style="660" customWidth="1"/>
    <col min="9734" max="9735" width="13.7109375" style="660" customWidth="1"/>
    <col min="9736" max="9736" width="14.5703125" style="660" customWidth="1"/>
    <col min="9737" max="9743" width="13.7109375" style="660" customWidth="1"/>
    <col min="9744" max="9744" width="15.7109375" style="660" customWidth="1"/>
    <col min="9745" max="9745" width="17" style="660" customWidth="1"/>
    <col min="9746" max="9746" width="12.5703125" style="660" customWidth="1"/>
    <col min="9747" max="9757" width="13.7109375" style="660" customWidth="1"/>
    <col min="9758" max="9758" width="11.7109375" style="660" customWidth="1"/>
    <col min="9759" max="9759" width="11.42578125" style="660" customWidth="1"/>
    <col min="9760" max="9760" width="11.7109375" style="660" customWidth="1"/>
    <col min="9761" max="9761" width="10.7109375" style="660" customWidth="1"/>
    <col min="9762" max="9763" width="13.7109375" style="660" customWidth="1"/>
    <col min="9764" max="9984" width="9.28515625" style="660"/>
    <col min="9985" max="9985" width="87.7109375" style="660" customWidth="1"/>
    <col min="9986" max="9988" width="13.7109375" style="660" customWidth="1"/>
    <col min="9989" max="9989" width="14.28515625" style="660" customWidth="1"/>
    <col min="9990" max="9991" width="13.7109375" style="660" customWidth="1"/>
    <col min="9992" max="9992" width="14.5703125" style="660" customWidth="1"/>
    <col min="9993" max="9999" width="13.7109375" style="660" customWidth="1"/>
    <col min="10000" max="10000" width="15.7109375" style="660" customWidth="1"/>
    <col min="10001" max="10001" width="17" style="660" customWidth="1"/>
    <col min="10002" max="10002" width="12.5703125" style="660" customWidth="1"/>
    <col min="10003" max="10013" width="13.7109375" style="660" customWidth="1"/>
    <col min="10014" max="10014" width="11.7109375" style="660" customWidth="1"/>
    <col min="10015" max="10015" width="11.42578125" style="660" customWidth="1"/>
    <col min="10016" max="10016" width="11.7109375" style="660" customWidth="1"/>
    <col min="10017" max="10017" width="10.7109375" style="660" customWidth="1"/>
    <col min="10018" max="10019" width="13.7109375" style="660" customWidth="1"/>
    <col min="10020" max="10240" width="9.28515625" style="660"/>
    <col min="10241" max="10241" width="87.7109375" style="660" customWidth="1"/>
    <col min="10242" max="10244" width="13.7109375" style="660" customWidth="1"/>
    <col min="10245" max="10245" width="14.28515625" style="660" customWidth="1"/>
    <col min="10246" max="10247" width="13.7109375" style="660" customWidth="1"/>
    <col min="10248" max="10248" width="14.5703125" style="660" customWidth="1"/>
    <col min="10249" max="10255" width="13.7109375" style="660" customWidth="1"/>
    <col min="10256" max="10256" width="15.7109375" style="660" customWidth="1"/>
    <col min="10257" max="10257" width="17" style="660" customWidth="1"/>
    <col min="10258" max="10258" width="12.5703125" style="660" customWidth="1"/>
    <col min="10259" max="10269" width="13.7109375" style="660" customWidth="1"/>
    <col min="10270" max="10270" width="11.7109375" style="660" customWidth="1"/>
    <col min="10271" max="10271" width="11.42578125" style="660" customWidth="1"/>
    <col min="10272" max="10272" width="11.7109375" style="660" customWidth="1"/>
    <col min="10273" max="10273" width="10.7109375" style="660" customWidth="1"/>
    <col min="10274" max="10275" width="13.7109375" style="660" customWidth="1"/>
    <col min="10276" max="10496" width="9.28515625" style="660"/>
    <col min="10497" max="10497" width="87.7109375" style="660" customWidth="1"/>
    <col min="10498" max="10500" width="13.7109375" style="660" customWidth="1"/>
    <col min="10501" max="10501" width="14.28515625" style="660" customWidth="1"/>
    <col min="10502" max="10503" width="13.7109375" style="660" customWidth="1"/>
    <col min="10504" max="10504" width="14.5703125" style="660" customWidth="1"/>
    <col min="10505" max="10511" width="13.7109375" style="660" customWidth="1"/>
    <col min="10512" max="10512" width="15.7109375" style="660" customWidth="1"/>
    <col min="10513" max="10513" width="17" style="660" customWidth="1"/>
    <col min="10514" max="10514" width="12.5703125" style="660" customWidth="1"/>
    <col min="10515" max="10525" width="13.7109375" style="660" customWidth="1"/>
    <col min="10526" max="10526" width="11.7109375" style="660" customWidth="1"/>
    <col min="10527" max="10527" width="11.42578125" style="660" customWidth="1"/>
    <col min="10528" max="10528" width="11.7109375" style="660" customWidth="1"/>
    <col min="10529" max="10529" width="10.7109375" style="660" customWidth="1"/>
    <col min="10530" max="10531" width="13.7109375" style="660" customWidth="1"/>
    <col min="10532" max="10752" width="9.28515625" style="660"/>
    <col min="10753" max="10753" width="87.7109375" style="660" customWidth="1"/>
    <col min="10754" max="10756" width="13.7109375" style="660" customWidth="1"/>
    <col min="10757" max="10757" width="14.28515625" style="660" customWidth="1"/>
    <col min="10758" max="10759" width="13.7109375" style="660" customWidth="1"/>
    <col min="10760" max="10760" width="14.5703125" style="660" customWidth="1"/>
    <col min="10761" max="10767" width="13.7109375" style="660" customWidth="1"/>
    <col min="10768" max="10768" width="15.7109375" style="660" customWidth="1"/>
    <col min="10769" max="10769" width="17" style="660" customWidth="1"/>
    <col min="10770" max="10770" width="12.5703125" style="660" customWidth="1"/>
    <col min="10771" max="10781" width="13.7109375" style="660" customWidth="1"/>
    <col min="10782" max="10782" width="11.7109375" style="660" customWidth="1"/>
    <col min="10783" max="10783" width="11.42578125" style="660" customWidth="1"/>
    <col min="10784" max="10784" width="11.7109375" style="660" customWidth="1"/>
    <col min="10785" max="10785" width="10.7109375" style="660" customWidth="1"/>
    <col min="10786" max="10787" width="13.7109375" style="660" customWidth="1"/>
    <col min="10788" max="11008" width="9.28515625" style="660"/>
    <col min="11009" max="11009" width="87.7109375" style="660" customWidth="1"/>
    <col min="11010" max="11012" width="13.7109375" style="660" customWidth="1"/>
    <col min="11013" max="11013" width="14.28515625" style="660" customWidth="1"/>
    <col min="11014" max="11015" width="13.7109375" style="660" customWidth="1"/>
    <col min="11016" max="11016" width="14.5703125" style="660" customWidth="1"/>
    <col min="11017" max="11023" width="13.7109375" style="660" customWidth="1"/>
    <col min="11024" max="11024" width="15.7109375" style="660" customWidth="1"/>
    <col min="11025" max="11025" width="17" style="660" customWidth="1"/>
    <col min="11026" max="11026" width="12.5703125" style="660" customWidth="1"/>
    <col min="11027" max="11037" width="13.7109375" style="660" customWidth="1"/>
    <col min="11038" max="11038" width="11.7109375" style="660" customWidth="1"/>
    <col min="11039" max="11039" width="11.42578125" style="660" customWidth="1"/>
    <col min="11040" max="11040" width="11.7109375" style="660" customWidth="1"/>
    <col min="11041" max="11041" width="10.7109375" style="660" customWidth="1"/>
    <col min="11042" max="11043" width="13.7109375" style="660" customWidth="1"/>
    <col min="11044" max="11264" width="9.28515625" style="660"/>
    <col min="11265" max="11265" width="87.7109375" style="660" customWidth="1"/>
    <col min="11266" max="11268" width="13.7109375" style="660" customWidth="1"/>
    <col min="11269" max="11269" width="14.28515625" style="660" customWidth="1"/>
    <col min="11270" max="11271" width="13.7109375" style="660" customWidth="1"/>
    <col min="11272" max="11272" width="14.5703125" style="660" customWidth="1"/>
    <col min="11273" max="11279" width="13.7109375" style="660" customWidth="1"/>
    <col min="11280" max="11280" width="15.7109375" style="660" customWidth="1"/>
    <col min="11281" max="11281" width="17" style="660" customWidth="1"/>
    <col min="11282" max="11282" width="12.5703125" style="660" customWidth="1"/>
    <col min="11283" max="11293" width="13.7109375" style="660" customWidth="1"/>
    <col min="11294" max="11294" width="11.7109375" style="660" customWidth="1"/>
    <col min="11295" max="11295" width="11.42578125" style="660" customWidth="1"/>
    <col min="11296" max="11296" width="11.7109375" style="660" customWidth="1"/>
    <col min="11297" max="11297" width="10.7109375" style="660" customWidth="1"/>
    <col min="11298" max="11299" width="13.7109375" style="660" customWidth="1"/>
    <col min="11300" max="11520" width="9.28515625" style="660"/>
    <col min="11521" max="11521" width="87.7109375" style="660" customWidth="1"/>
    <col min="11522" max="11524" width="13.7109375" style="660" customWidth="1"/>
    <col min="11525" max="11525" width="14.28515625" style="660" customWidth="1"/>
    <col min="11526" max="11527" width="13.7109375" style="660" customWidth="1"/>
    <col min="11528" max="11528" width="14.5703125" style="660" customWidth="1"/>
    <col min="11529" max="11535" width="13.7109375" style="660" customWidth="1"/>
    <col min="11536" max="11536" width="15.7109375" style="660" customWidth="1"/>
    <col min="11537" max="11537" width="17" style="660" customWidth="1"/>
    <col min="11538" max="11538" width="12.5703125" style="660" customWidth="1"/>
    <col min="11539" max="11549" width="13.7109375" style="660" customWidth="1"/>
    <col min="11550" max="11550" width="11.7109375" style="660" customWidth="1"/>
    <col min="11551" max="11551" width="11.42578125" style="660" customWidth="1"/>
    <col min="11552" max="11552" width="11.7109375" style="660" customWidth="1"/>
    <col min="11553" max="11553" width="10.7109375" style="660" customWidth="1"/>
    <col min="11554" max="11555" width="13.7109375" style="660" customWidth="1"/>
    <col min="11556" max="11776" width="9.28515625" style="660"/>
    <col min="11777" max="11777" width="87.7109375" style="660" customWidth="1"/>
    <col min="11778" max="11780" width="13.7109375" style="660" customWidth="1"/>
    <col min="11781" max="11781" width="14.28515625" style="660" customWidth="1"/>
    <col min="11782" max="11783" width="13.7109375" style="660" customWidth="1"/>
    <col min="11784" max="11784" width="14.5703125" style="660" customWidth="1"/>
    <col min="11785" max="11791" width="13.7109375" style="660" customWidth="1"/>
    <col min="11792" max="11792" width="15.7109375" style="660" customWidth="1"/>
    <col min="11793" max="11793" width="17" style="660" customWidth="1"/>
    <col min="11794" max="11794" width="12.5703125" style="660" customWidth="1"/>
    <col min="11795" max="11805" width="13.7109375" style="660" customWidth="1"/>
    <col min="11806" max="11806" width="11.7109375" style="660" customWidth="1"/>
    <col min="11807" max="11807" width="11.42578125" style="660" customWidth="1"/>
    <col min="11808" max="11808" width="11.7109375" style="660" customWidth="1"/>
    <col min="11809" max="11809" width="10.7109375" style="660" customWidth="1"/>
    <col min="11810" max="11811" width="13.7109375" style="660" customWidth="1"/>
    <col min="11812" max="12032" width="9.28515625" style="660"/>
    <col min="12033" max="12033" width="87.7109375" style="660" customWidth="1"/>
    <col min="12034" max="12036" width="13.7109375" style="660" customWidth="1"/>
    <col min="12037" max="12037" width="14.28515625" style="660" customWidth="1"/>
    <col min="12038" max="12039" width="13.7109375" style="660" customWidth="1"/>
    <col min="12040" max="12040" width="14.5703125" style="660" customWidth="1"/>
    <col min="12041" max="12047" width="13.7109375" style="660" customWidth="1"/>
    <col min="12048" max="12048" width="15.7109375" style="660" customWidth="1"/>
    <col min="12049" max="12049" width="17" style="660" customWidth="1"/>
    <col min="12050" max="12050" width="12.5703125" style="660" customWidth="1"/>
    <col min="12051" max="12061" width="13.7109375" style="660" customWidth="1"/>
    <col min="12062" max="12062" width="11.7109375" style="660" customWidth="1"/>
    <col min="12063" max="12063" width="11.42578125" style="660" customWidth="1"/>
    <col min="12064" max="12064" width="11.7109375" style="660" customWidth="1"/>
    <col min="12065" max="12065" width="10.7109375" style="660" customWidth="1"/>
    <col min="12066" max="12067" width="13.7109375" style="660" customWidth="1"/>
    <col min="12068" max="12288" width="9.28515625" style="660"/>
    <col min="12289" max="12289" width="87.7109375" style="660" customWidth="1"/>
    <col min="12290" max="12292" width="13.7109375" style="660" customWidth="1"/>
    <col min="12293" max="12293" width="14.28515625" style="660" customWidth="1"/>
    <col min="12294" max="12295" width="13.7109375" style="660" customWidth="1"/>
    <col min="12296" max="12296" width="14.5703125" style="660" customWidth="1"/>
    <col min="12297" max="12303" width="13.7109375" style="660" customWidth="1"/>
    <col min="12304" max="12304" width="15.7109375" style="660" customWidth="1"/>
    <col min="12305" max="12305" width="17" style="660" customWidth="1"/>
    <col min="12306" max="12306" width="12.5703125" style="660" customWidth="1"/>
    <col min="12307" max="12317" width="13.7109375" style="660" customWidth="1"/>
    <col min="12318" max="12318" width="11.7109375" style="660" customWidth="1"/>
    <col min="12319" max="12319" width="11.42578125" style="660" customWidth="1"/>
    <col min="12320" max="12320" width="11.7109375" style="660" customWidth="1"/>
    <col min="12321" max="12321" width="10.7109375" style="660" customWidth="1"/>
    <col min="12322" max="12323" width="13.7109375" style="660" customWidth="1"/>
    <col min="12324" max="12544" width="9.28515625" style="660"/>
    <col min="12545" max="12545" width="87.7109375" style="660" customWidth="1"/>
    <col min="12546" max="12548" width="13.7109375" style="660" customWidth="1"/>
    <col min="12549" max="12549" width="14.28515625" style="660" customWidth="1"/>
    <col min="12550" max="12551" width="13.7109375" style="660" customWidth="1"/>
    <col min="12552" max="12552" width="14.5703125" style="660" customWidth="1"/>
    <col min="12553" max="12559" width="13.7109375" style="660" customWidth="1"/>
    <col min="12560" max="12560" width="15.7109375" style="660" customWidth="1"/>
    <col min="12561" max="12561" width="17" style="660" customWidth="1"/>
    <col min="12562" max="12562" width="12.5703125" style="660" customWidth="1"/>
    <col min="12563" max="12573" width="13.7109375" style="660" customWidth="1"/>
    <col min="12574" max="12574" width="11.7109375" style="660" customWidth="1"/>
    <col min="12575" max="12575" width="11.42578125" style="660" customWidth="1"/>
    <col min="12576" max="12576" width="11.7109375" style="660" customWidth="1"/>
    <col min="12577" max="12577" width="10.7109375" style="660" customWidth="1"/>
    <col min="12578" max="12579" width="13.7109375" style="660" customWidth="1"/>
    <col min="12580" max="12800" width="9.28515625" style="660"/>
    <col min="12801" max="12801" width="87.7109375" style="660" customWidth="1"/>
    <col min="12802" max="12804" width="13.7109375" style="660" customWidth="1"/>
    <col min="12805" max="12805" width="14.28515625" style="660" customWidth="1"/>
    <col min="12806" max="12807" width="13.7109375" style="660" customWidth="1"/>
    <col min="12808" max="12808" width="14.5703125" style="660" customWidth="1"/>
    <col min="12809" max="12815" width="13.7109375" style="660" customWidth="1"/>
    <col min="12816" max="12816" width="15.7109375" style="660" customWidth="1"/>
    <col min="12817" max="12817" width="17" style="660" customWidth="1"/>
    <col min="12818" max="12818" width="12.5703125" style="660" customWidth="1"/>
    <col min="12819" max="12829" width="13.7109375" style="660" customWidth="1"/>
    <col min="12830" max="12830" width="11.7109375" style="660" customWidth="1"/>
    <col min="12831" max="12831" width="11.42578125" style="660" customWidth="1"/>
    <col min="12832" max="12832" width="11.7109375" style="660" customWidth="1"/>
    <col min="12833" max="12833" width="10.7109375" style="660" customWidth="1"/>
    <col min="12834" max="12835" width="13.7109375" style="660" customWidth="1"/>
    <col min="12836" max="13056" width="9.28515625" style="660"/>
    <col min="13057" max="13057" width="87.7109375" style="660" customWidth="1"/>
    <col min="13058" max="13060" width="13.7109375" style="660" customWidth="1"/>
    <col min="13061" max="13061" width="14.28515625" style="660" customWidth="1"/>
    <col min="13062" max="13063" width="13.7109375" style="660" customWidth="1"/>
    <col min="13064" max="13064" width="14.5703125" style="660" customWidth="1"/>
    <col min="13065" max="13071" width="13.7109375" style="660" customWidth="1"/>
    <col min="13072" max="13072" width="15.7109375" style="660" customWidth="1"/>
    <col min="13073" max="13073" width="17" style="660" customWidth="1"/>
    <col min="13074" max="13074" width="12.5703125" style="660" customWidth="1"/>
    <col min="13075" max="13085" width="13.7109375" style="660" customWidth="1"/>
    <col min="13086" max="13086" width="11.7109375" style="660" customWidth="1"/>
    <col min="13087" max="13087" width="11.42578125" style="660" customWidth="1"/>
    <col min="13088" max="13088" width="11.7109375" style="660" customWidth="1"/>
    <col min="13089" max="13089" width="10.7109375" style="660" customWidth="1"/>
    <col min="13090" max="13091" width="13.7109375" style="660" customWidth="1"/>
    <col min="13092" max="13312" width="9.28515625" style="660"/>
    <col min="13313" max="13313" width="87.7109375" style="660" customWidth="1"/>
    <col min="13314" max="13316" width="13.7109375" style="660" customWidth="1"/>
    <col min="13317" max="13317" width="14.28515625" style="660" customWidth="1"/>
    <col min="13318" max="13319" width="13.7109375" style="660" customWidth="1"/>
    <col min="13320" max="13320" width="14.5703125" style="660" customWidth="1"/>
    <col min="13321" max="13327" width="13.7109375" style="660" customWidth="1"/>
    <col min="13328" max="13328" width="15.7109375" style="660" customWidth="1"/>
    <col min="13329" max="13329" width="17" style="660" customWidth="1"/>
    <col min="13330" max="13330" width="12.5703125" style="660" customWidth="1"/>
    <col min="13331" max="13341" width="13.7109375" style="660" customWidth="1"/>
    <col min="13342" max="13342" width="11.7109375" style="660" customWidth="1"/>
    <col min="13343" max="13343" width="11.42578125" style="660" customWidth="1"/>
    <col min="13344" max="13344" width="11.7109375" style="660" customWidth="1"/>
    <col min="13345" max="13345" width="10.7109375" style="660" customWidth="1"/>
    <col min="13346" max="13347" width="13.7109375" style="660" customWidth="1"/>
    <col min="13348" max="13568" width="9.28515625" style="660"/>
    <col min="13569" max="13569" width="87.7109375" style="660" customWidth="1"/>
    <col min="13570" max="13572" width="13.7109375" style="660" customWidth="1"/>
    <col min="13573" max="13573" width="14.28515625" style="660" customWidth="1"/>
    <col min="13574" max="13575" width="13.7109375" style="660" customWidth="1"/>
    <col min="13576" max="13576" width="14.5703125" style="660" customWidth="1"/>
    <col min="13577" max="13583" width="13.7109375" style="660" customWidth="1"/>
    <col min="13584" max="13584" width="15.7109375" style="660" customWidth="1"/>
    <col min="13585" max="13585" width="17" style="660" customWidth="1"/>
    <col min="13586" max="13586" width="12.5703125" style="660" customWidth="1"/>
    <col min="13587" max="13597" width="13.7109375" style="660" customWidth="1"/>
    <col min="13598" max="13598" width="11.7109375" style="660" customWidth="1"/>
    <col min="13599" max="13599" width="11.42578125" style="660" customWidth="1"/>
    <col min="13600" max="13600" width="11.7109375" style="660" customWidth="1"/>
    <col min="13601" max="13601" width="10.7109375" style="660" customWidth="1"/>
    <col min="13602" max="13603" width="13.7109375" style="660" customWidth="1"/>
    <col min="13604" max="13824" width="9.28515625" style="660"/>
    <col min="13825" max="13825" width="87.7109375" style="660" customWidth="1"/>
    <col min="13826" max="13828" width="13.7109375" style="660" customWidth="1"/>
    <col min="13829" max="13829" width="14.28515625" style="660" customWidth="1"/>
    <col min="13830" max="13831" width="13.7109375" style="660" customWidth="1"/>
    <col min="13832" max="13832" width="14.5703125" style="660" customWidth="1"/>
    <col min="13833" max="13839" width="13.7109375" style="660" customWidth="1"/>
    <col min="13840" max="13840" width="15.7109375" style="660" customWidth="1"/>
    <col min="13841" max="13841" width="17" style="660" customWidth="1"/>
    <col min="13842" max="13842" width="12.5703125" style="660" customWidth="1"/>
    <col min="13843" max="13853" width="13.7109375" style="660" customWidth="1"/>
    <col min="13854" max="13854" width="11.7109375" style="660" customWidth="1"/>
    <col min="13855" max="13855" width="11.42578125" style="660" customWidth="1"/>
    <col min="13856" max="13856" width="11.7109375" style="660" customWidth="1"/>
    <col min="13857" max="13857" width="10.7109375" style="660" customWidth="1"/>
    <col min="13858" max="13859" width="13.7109375" style="660" customWidth="1"/>
    <col min="13860" max="14080" width="9.28515625" style="660"/>
    <col min="14081" max="14081" width="87.7109375" style="660" customWidth="1"/>
    <col min="14082" max="14084" width="13.7109375" style="660" customWidth="1"/>
    <col min="14085" max="14085" width="14.28515625" style="660" customWidth="1"/>
    <col min="14086" max="14087" width="13.7109375" style="660" customWidth="1"/>
    <col min="14088" max="14088" width="14.5703125" style="660" customWidth="1"/>
    <col min="14089" max="14095" width="13.7109375" style="660" customWidth="1"/>
    <col min="14096" max="14096" width="15.7109375" style="660" customWidth="1"/>
    <col min="14097" max="14097" width="17" style="660" customWidth="1"/>
    <col min="14098" max="14098" width="12.5703125" style="660" customWidth="1"/>
    <col min="14099" max="14109" width="13.7109375" style="660" customWidth="1"/>
    <col min="14110" max="14110" width="11.7109375" style="660" customWidth="1"/>
    <col min="14111" max="14111" width="11.42578125" style="660" customWidth="1"/>
    <col min="14112" max="14112" width="11.7109375" style="660" customWidth="1"/>
    <col min="14113" max="14113" width="10.7109375" style="660" customWidth="1"/>
    <col min="14114" max="14115" width="13.7109375" style="660" customWidth="1"/>
    <col min="14116" max="14336" width="9.28515625" style="660"/>
    <col min="14337" max="14337" width="87.7109375" style="660" customWidth="1"/>
    <col min="14338" max="14340" width="13.7109375" style="660" customWidth="1"/>
    <col min="14341" max="14341" width="14.28515625" style="660" customWidth="1"/>
    <col min="14342" max="14343" width="13.7109375" style="660" customWidth="1"/>
    <col min="14344" max="14344" width="14.5703125" style="660" customWidth="1"/>
    <col min="14345" max="14351" width="13.7109375" style="660" customWidth="1"/>
    <col min="14352" max="14352" width="15.7109375" style="660" customWidth="1"/>
    <col min="14353" max="14353" width="17" style="660" customWidth="1"/>
    <col min="14354" max="14354" width="12.5703125" style="660" customWidth="1"/>
    <col min="14355" max="14365" width="13.7109375" style="660" customWidth="1"/>
    <col min="14366" max="14366" width="11.7109375" style="660" customWidth="1"/>
    <col min="14367" max="14367" width="11.42578125" style="660" customWidth="1"/>
    <col min="14368" max="14368" width="11.7109375" style="660" customWidth="1"/>
    <col min="14369" max="14369" width="10.7109375" style="660" customWidth="1"/>
    <col min="14370" max="14371" width="13.7109375" style="660" customWidth="1"/>
    <col min="14372" max="14592" width="9.28515625" style="660"/>
    <col min="14593" max="14593" width="87.7109375" style="660" customWidth="1"/>
    <col min="14594" max="14596" width="13.7109375" style="660" customWidth="1"/>
    <col min="14597" max="14597" width="14.28515625" style="660" customWidth="1"/>
    <col min="14598" max="14599" width="13.7109375" style="660" customWidth="1"/>
    <col min="14600" max="14600" width="14.5703125" style="660" customWidth="1"/>
    <col min="14601" max="14607" width="13.7109375" style="660" customWidth="1"/>
    <col min="14608" max="14608" width="15.7109375" style="660" customWidth="1"/>
    <col min="14609" max="14609" width="17" style="660" customWidth="1"/>
    <col min="14610" max="14610" width="12.5703125" style="660" customWidth="1"/>
    <col min="14611" max="14621" width="13.7109375" style="660" customWidth="1"/>
    <col min="14622" max="14622" width="11.7109375" style="660" customWidth="1"/>
    <col min="14623" max="14623" width="11.42578125" style="660" customWidth="1"/>
    <col min="14624" max="14624" width="11.7109375" style="660" customWidth="1"/>
    <col min="14625" max="14625" width="10.7109375" style="660" customWidth="1"/>
    <col min="14626" max="14627" width="13.7109375" style="660" customWidth="1"/>
    <col min="14628" max="14848" width="9.28515625" style="660"/>
    <col min="14849" max="14849" width="87.7109375" style="660" customWidth="1"/>
    <col min="14850" max="14852" width="13.7109375" style="660" customWidth="1"/>
    <col min="14853" max="14853" width="14.28515625" style="660" customWidth="1"/>
    <col min="14854" max="14855" width="13.7109375" style="660" customWidth="1"/>
    <col min="14856" max="14856" width="14.5703125" style="660" customWidth="1"/>
    <col min="14857" max="14863" width="13.7109375" style="660" customWidth="1"/>
    <col min="14864" max="14864" width="15.7109375" style="660" customWidth="1"/>
    <col min="14865" max="14865" width="17" style="660" customWidth="1"/>
    <col min="14866" max="14866" width="12.5703125" style="660" customWidth="1"/>
    <col min="14867" max="14877" width="13.7109375" style="660" customWidth="1"/>
    <col min="14878" max="14878" width="11.7109375" style="660" customWidth="1"/>
    <col min="14879" max="14879" width="11.42578125" style="660" customWidth="1"/>
    <col min="14880" max="14880" width="11.7109375" style="660" customWidth="1"/>
    <col min="14881" max="14881" width="10.7109375" style="660" customWidth="1"/>
    <col min="14882" max="14883" width="13.7109375" style="660" customWidth="1"/>
    <col min="14884" max="15104" width="9.28515625" style="660"/>
    <col min="15105" max="15105" width="87.7109375" style="660" customWidth="1"/>
    <col min="15106" max="15108" width="13.7109375" style="660" customWidth="1"/>
    <col min="15109" max="15109" width="14.28515625" style="660" customWidth="1"/>
    <col min="15110" max="15111" width="13.7109375" style="660" customWidth="1"/>
    <col min="15112" max="15112" width="14.5703125" style="660" customWidth="1"/>
    <col min="15113" max="15119" width="13.7109375" style="660" customWidth="1"/>
    <col min="15120" max="15120" width="15.7109375" style="660" customWidth="1"/>
    <col min="15121" max="15121" width="17" style="660" customWidth="1"/>
    <col min="15122" max="15122" width="12.5703125" style="660" customWidth="1"/>
    <col min="15123" max="15133" width="13.7109375" style="660" customWidth="1"/>
    <col min="15134" max="15134" width="11.7109375" style="660" customWidth="1"/>
    <col min="15135" max="15135" width="11.42578125" style="660" customWidth="1"/>
    <col min="15136" max="15136" width="11.7109375" style="660" customWidth="1"/>
    <col min="15137" max="15137" width="10.7109375" style="660" customWidth="1"/>
    <col min="15138" max="15139" width="13.7109375" style="660" customWidth="1"/>
    <col min="15140" max="15360" width="9.28515625" style="660"/>
    <col min="15361" max="15361" width="87.7109375" style="660" customWidth="1"/>
    <col min="15362" max="15364" width="13.7109375" style="660" customWidth="1"/>
    <col min="15365" max="15365" width="14.28515625" style="660" customWidth="1"/>
    <col min="15366" max="15367" width="13.7109375" style="660" customWidth="1"/>
    <col min="15368" max="15368" width="14.5703125" style="660" customWidth="1"/>
    <col min="15369" max="15375" width="13.7109375" style="660" customWidth="1"/>
    <col min="15376" max="15376" width="15.7109375" style="660" customWidth="1"/>
    <col min="15377" max="15377" width="17" style="660" customWidth="1"/>
    <col min="15378" max="15378" width="12.5703125" style="660" customWidth="1"/>
    <col min="15379" max="15389" width="13.7109375" style="660" customWidth="1"/>
    <col min="15390" max="15390" width="11.7109375" style="660" customWidth="1"/>
    <col min="15391" max="15391" width="11.42578125" style="660" customWidth="1"/>
    <col min="15392" max="15392" width="11.7109375" style="660" customWidth="1"/>
    <col min="15393" max="15393" width="10.7109375" style="660" customWidth="1"/>
    <col min="15394" max="15395" width="13.7109375" style="660" customWidth="1"/>
    <col min="15396" max="15616" width="9.28515625" style="660"/>
    <col min="15617" max="15617" width="87.7109375" style="660" customWidth="1"/>
    <col min="15618" max="15620" width="13.7109375" style="660" customWidth="1"/>
    <col min="15621" max="15621" width="14.28515625" style="660" customWidth="1"/>
    <col min="15622" max="15623" width="13.7109375" style="660" customWidth="1"/>
    <col min="15624" max="15624" width="14.5703125" style="660" customWidth="1"/>
    <col min="15625" max="15631" width="13.7109375" style="660" customWidth="1"/>
    <col min="15632" max="15632" width="15.7109375" style="660" customWidth="1"/>
    <col min="15633" max="15633" width="17" style="660" customWidth="1"/>
    <col min="15634" max="15634" width="12.5703125" style="660" customWidth="1"/>
    <col min="15635" max="15645" width="13.7109375" style="660" customWidth="1"/>
    <col min="15646" max="15646" width="11.7109375" style="660" customWidth="1"/>
    <col min="15647" max="15647" width="11.42578125" style="660" customWidth="1"/>
    <col min="15648" max="15648" width="11.7109375" style="660" customWidth="1"/>
    <col min="15649" max="15649" width="10.7109375" style="660" customWidth="1"/>
    <col min="15650" max="15651" width="13.7109375" style="660" customWidth="1"/>
    <col min="15652" max="15872" width="9.28515625" style="660"/>
    <col min="15873" max="15873" width="87.7109375" style="660" customWidth="1"/>
    <col min="15874" max="15876" width="13.7109375" style="660" customWidth="1"/>
    <col min="15877" max="15877" width="14.28515625" style="660" customWidth="1"/>
    <col min="15878" max="15879" width="13.7109375" style="660" customWidth="1"/>
    <col min="15880" max="15880" width="14.5703125" style="660" customWidth="1"/>
    <col min="15881" max="15887" width="13.7109375" style="660" customWidth="1"/>
    <col min="15888" max="15888" width="15.7109375" style="660" customWidth="1"/>
    <col min="15889" max="15889" width="17" style="660" customWidth="1"/>
    <col min="15890" max="15890" width="12.5703125" style="660" customWidth="1"/>
    <col min="15891" max="15901" width="13.7109375" style="660" customWidth="1"/>
    <col min="15902" max="15902" width="11.7109375" style="660" customWidth="1"/>
    <col min="15903" max="15903" width="11.42578125" style="660" customWidth="1"/>
    <col min="15904" max="15904" width="11.7109375" style="660" customWidth="1"/>
    <col min="15905" max="15905" width="10.7109375" style="660" customWidth="1"/>
    <col min="15906" max="15907" width="13.7109375" style="660" customWidth="1"/>
    <col min="15908" max="16128" width="9.28515625" style="660"/>
    <col min="16129" max="16129" width="87.7109375" style="660" customWidth="1"/>
    <col min="16130" max="16132" width="13.7109375" style="660" customWidth="1"/>
    <col min="16133" max="16133" width="14.28515625" style="660" customWidth="1"/>
    <col min="16134" max="16135" width="13.7109375" style="660" customWidth="1"/>
    <col min="16136" max="16136" width="14.5703125" style="660" customWidth="1"/>
    <col min="16137" max="16143" width="13.7109375" style="660" customWidth="1"/>
    <col min="16144" max="16144" width="15.7109375" style="660" customWidth="1"/>
    <col min="16145" max="16145" width="17" style="660" customWidth="1"/>
    <col min="16146" max="16146" width="12.5703125" style="660" customWidth="1"/>
    <col min="16147" max="16157" width="13.7109375" style="660" customWidth="1"/>
    <col min="16158" max="16158" width="11.7109375" style="660" customWidth="1"/>
    <col min="16159" max="16159" width="11.42578125" style="660" customWidth="1"/>
    <col min="16160" max="16160" width="11.7109375" style="660" customWidth="1"/>
    <col min="16161" max="16161" width="10.7109375" style="660" customWidth="1"/>
    <col min="16162" max="16163" width="13.7109375" style="660" customWidth="1"/>
    <col min="16164" max="16384" width="9.28515625" style="660"/>
  </cols>
  <sheetData>
    <row r="1" spans="1:35" s="617" customFormat="1" ht="14.25" customHeight="1" x14ac:dyDescent="0.25">
      <c r="B1" s="618"/>
      <c r="C1" s="619"/>
      <c r="D1" s="619"/>
      <c r="E1" s="619"/>
      <c r="F1" s="619"/>
      <c r="G1" s="619"/>
      <c r="H1" s="619"/>
      <c r="I1" s="619"/>
      <c r="J1" s="619"/>
      <c r="K1" s="619"/>
      <c r="L1" s="619"/>
      <c r="M1" s="619"/>
      <c r="N1" s="619"/>
      <c r="O1" s="619"/>
      <c r="P1" s="620" t="s">
        <v>3519</v>
      </c>
      <c r="Q1" s="620"/>
      <c r="R1" s="619"/>
      <c r="S1" s="619"/>
      <c r="T1" s="619"/>
      <c r="U1" s="619"/>
      <c r="X1" s="619"/>
      <c r="Y1" s="619"/>
      <c r="Z1" s="619"/>
      <c r="AA1" s="619"/>
      <c r="AB1" s="619"/>
      <c r="AC1" s="619"/>
      <c r="AD1" s="619"/>
      <c r="AE1" s="619"/>
      <c r="AF1" s="619"/>
      <c r="AG1" s="619"/>
      <c r="AH1" s="619"/>
      <c r="AI1" s="619"/>
    </row>
    <row r="2" spans="1:35" s="617" customFormat="1" ht="12.75" customHeight="1" x14ac:dyDescent="0.25">
      <c r="B2" s="618"/>
      <c r="C2" s="619"/>
      <c r="D2" s="619"/>
      <c r="E2" s="619"/>
      <c r="F2" s="619"/>
      <c r="G2" s="619"/>
      <c r="H2" s="619"/>
      <c r="I2" s="619"/>
      <c r="J2" s="619"/>
      <c r="K2" s="619"/>
      <c r="L2" s="619"/>
      <c r="M2" s="619"/>
      <c r="N2" s="619"/>
      <c r="O2" s="619"/>
      <c r="P2" s="621" t="s">
        <v>3520</v>
      </c>
      <c r="Q2" s="621"/>
      <c r="R2" s="619"/>
      <c r="S2" s="619"/>
      <c r="T2" s="619"/>
      <c r="U2" s="619"/>
      <c r="X2" s="619"/>
      <c r="Y2" s="619"/>
      <c r="Z2" s="619"/>
      <c r="AA2" s="619"/>
      <c r="AB2" s="619"/>
      <c r="AC2" s="619"/>
      <c r="AD2" s="619"/>
      <c r="AE2" s="619"/>
      <c r="AF2" s="619"/>
      <c r="AG2" s="619"/>
      <c r="AH2" s="619"/>
      <c r="AI2" s="619"/>
    </row>
    <row r="3" spans="1:35" s="617" customFormat="1" ht="12.75" customHeight="1" x14ac:dyDescent="0.25">
      <c r="B3" s="618"/>
      <c r="C3" s="619"/>
      <c r="D3" s="619"/>
      <c r="E3" s="619"/>
      <c r="F3" s="619"/>
      <c r="G3" s="619"/>
      <c r="H3" s="619"/>
      <c r="I3" s="619"/>
      <c r="J3" s="619"/>
      <c r="K3" s="619"/>
      <c r="L3" s="619"/>
      <c r="M3" s="619"/>
      <c r="N3" s="619"/>
      <c r="O3" s="619"/>
      <c r="P3" s="621" t="s">
        <v>3521</v>
      </c>
      <c r="Q3" s="621"/>
      <c r="R3" s="619"/>
      <c r="S3" s="619"/>
      <c r="T3" s="619"/>
      <c r="U3" s="619"/>
      <c r="X3" s="619"/>
      <c r="Y3" s="619"/>
      <c r="Z3" s="619"/>
      <c r="AA3" s="619"/>
      <c r="AB3" s="619"/>
      <c r="AC3" s="619"/>
      <c r="AD3" s="619"/>
      <c r="AE3" s="619"/>
      <c r="AF3" s="619"/>
      <c r="AG3" s="619"/>
      <c r="AH3" s="619"/>
      <c r="AI3" s="619"/>
    </row>
    <row r="4" spans="1:35" s="617" customFormat="1" ht="14.25" customHeight="1" x14ac:dyDescent="0.25">
      <c r="B4" s="618"/>
      <c r="C4" s="619"/>
      <c r="D4" s="619"/>
      <c r="E4" s="619"/>
      <c r="F4" s="619"/>
      <c r="G4" s="619"/>
      <c r="H4" s="619"/>
      <c r="I4" s="619"/>
      <c r="J4" s="619"/>
      <c r="K4" s="619"/>
      <c r="L4" s="619"/>
      <c r="M4" s="619"/>
      <c r="N4" s="619"/>
      <c r="O4" s="619"/>
      <c r="P4" s="621" t="s">
        <v>3522</v>
      </c>
      <c r="Q4" s="621"/>
      <c r="R4" s="619"/>
      <c r="S4" s="619"/>
      <c r="T4" s="619"/>
      <c r="U4" s="619"/>
      <c r="X4" s="619"/>
      <c r="Y4" s="619"/>
      <c r="Z4" s="619"/>
      <c r="AA4" s="619"/>
      <c r="AB4" s="619"/>
      <c r="AC4" s="619"/>
      <c r="AD4" s="619"/>
      <c r="AE4" s="619"/>
      <c r="AF4" s="619"/>
      <c r="AG4" s="619"/>
      <c r="AH4" s="619"/>
      <c r="AI4" s="619"/>
    </row>
    <row r="5" spans="1:35" s="617" customFormat="1" ht="34.5" customHeight="1" x14ac:dyDescent="0.2">
      <c r="A5" s="622" t="s">
        <v>3523</v>
      </c>
      <c r="B5" s="622"/>
      <c r="C5" s="622"/>
      <c r="D5" s="622"/>
      <c r="E5" s="622"/>
      <c r="F5" s="622"/>
      <c r="G5" s="622"/>
      <c r="H5" s="622"/>
      <c r="I5" s="622"/>
      <c r="J5" s="622"/>
      <c r="K5" s="622"/>
      <c r="L5" s="622"/>
      <c r="M5" s="622"/>
      <c r="N5" s="622"/>
      <c r="O5" s="622"/>
      <c r="P5" s="622"/>
      <c r="Q5" s="622"/>
      <c r="R5" s="622"/>
      <c r="S5" s="622"/>
      <c r="T5" s="622"/>
      <c r="U5" s="622"/>
      <c r="V5" s="622"/>
      <c r="W5" s="622"/>
    </row>
    <row r="6" spans="1:35" s="617" customFormat="1" ht="15" customHeight="1" x14ac:dyDescent="0.2">
      <c r="A6" s="623" t="s">
        <v>31</v>
      </c>
      <c r="B6" s="624"/>
    </row>
    <row r="7" spans="1:35" s="617" customFormat="1" ht="15" customHeight="1" thickBot="1" x14ac:dyDescent="0.25">
      <c r="A7" s="623"/>
      <c r="B7" s="624"/>
      <c r="Q7" s="625" t="s">
        <v>3524</v>
      </c>
    </row>
    <row r="8" spans="1:35" s="617" customFormat="1" ht="15" customHeight="1" thickBot="1" x14ac:dyDescent="0.25">
      <c r="A8" s="626"/>
      <c r="B8" s="627"/>
      <c r="C8" s="628"/>
      <c r="D8" s="628"/>
      <c r="E8" s="628"/>
      <c r="F8" s="628"/>
      <c r="G8" s="628"/>
      <c r="H8" s="628"/>
      <c r="I8" s="629"/>
      <c r="J8" s="630"/>
      <c r="K8" s="628"/>
      <c r="L8" s="628"/>
      <c r="M8" s="628"/>
      <c r="N8" s="628"/>
      <c r="O8" s="628"/>
      <c r="P8" s="628"/>
      <c r="Q8" s="629"/>
      <c r="R8" s="631"/>
      <c r="S8" s="632" t="s">
        <v>1242</v>
      </c>
      <c r="T8" s="632"/>
      <c r="U8" s="632"/>
      <c r="V8" s="632"/>
      <c r="W8" s="632"/>
      <c r="X8" s="632"/>
      <c r="Y8" s="632"/>
      <c r="Z8" s="632"/>
      <c r="AA8" s="632"/>
      <c r="AB8" s="632"/>
      <c r="AC8" s="633"/>
      <c r="AD8" s="630"/>
      <c r="AE8" s="628"/>
      <c r="AF8" s="628"/>
      <c r="AG8" s="628"/>
      <c r="AH8" s="628"/>
      <c r="AI8" s="629"/>
    </row>
    <row r="9" spans="1:35" s="645" customFormat="1" ht="16.5" customHeight="1" thickBot="1" x14ac:dyDescent="0.25">
      <c r="A9" s="634" t="s">
        <v>3525</v>
      </c>
      <c r="B9" s="635" t="s">
        <v>1240</v>
      </c>
      <c r="C9" s="636"/>
      <c r="D9" s="636"/>
      <c r="E9" s="636"/>
      <c r="F9" s="636"/>
      <c r="G9" s="636"/>
      <c r="H9" s="636"/>
      <c r="I9" s="637"/>
      <c r="J9" s="638" t="s">
        <v>1100</v>
      </c>
      <c r="K9" s="639"/>
      <c r="L9" s="639"/>
      <c r="M9" s="639"/>
      <c r="N9" s="639"/>
      <c r="O9" s="639"/>
      <c r="P9" s="639"/>
      <c r="Q9" s="640"/>
      <c r="R9" s="641" t="s">
        <v>3526</v>
      </c>
      <c r="S9" s="641"/>
      <c r="T9" s="641"/>
      <c r="U9" s="641"/>
      <c r="V9" s="641"/>
      <c r="W9" s="641"/>
      <c r="X9" s="641" t="s">
        <v>3527</v>
      </c>
      <c r="Y9" s="641"/>
      <c r="Z9" s="641"/>
      <c r="AA9" s="641"/>
      <c r="AB9" s="641"/>
      <c r="AC9" s="641"/>
      <c r="AD9" s="642" t="s">
        <v>3528</v>
      </c>
      <c r="AE9" s="643"/>
      <c r="AF9" s="643"/>
      <c r="AG9" s="643"/>
      <c r="AH9" s="643"/>
      <c r="AI9" s="644"/>
    </row>
    <row r="10" spans="1:35" ht="16.5" customHeight="1" x14ac:dyDescent="0.2">
      <c r="A10" s="634"/>
      <c r="B10" s="646" t="s">
        <v>3529</v>
      </c>
      <c r="C10" s="647" t="s">
        <v>3530</v>
      </c>
      <c r="D10" s="647" t="s">
        <v>3531</v>
      </c>
      <c r="E10" s="648" t="s">
        <v>3532</v>
      </c>
      <c r="F10" s="649" t="s">
        <v>3533</v>
      </c>
      <c r="G10" s="650" t="s">
        <v>3534</v>
      </c>
      <c r="H10" s="651" t="s">
        <v>3532</v>
      </c>
      <c r="I10" s="652" t="s">
        <v>3535</v>
      </c>
      <c r="J10" s="653" t="s">
        <v>3529</v>
      </c>
      <c r="K10" s="647" t="s">
        <v>3530</v>
      </c>
      <c r="L10" s="647" t="s">
        <v>3531</v>
      </c>
      <c r="M10" s="647" t="s">
        <v>3532</v>
      </c>
      <c r="N10" s="649" t="s">
        <v>3533</v>
      </c>
      <c r="O10" s="650" t="s">
        <v>3534</v>
      </c>
      <c r="P10" s="654" t="s">
        <v>3532</v>
      </c>
      <c r="Q10" s="652" t="s">
        <v>3535</v>
      </c>
      <c r="R10" s="655" t="s">
        <v>3529</v>
      </c>
      <c r="S10" s="647" t="s">
        <v>3530</v>
      </c>
      <c r="T10" s="647" t="s">
        <v>3531</v>
      </c>
      <c r="U10" s="650" t="s">
        <v>3533</v>
      </c>
      <c r="V10" s="650" t="s">
        <v>3534</v>
      </c>
      <c r="W10" s="656" t="s">
        <v>3536</v>
      </c>
      <c r="X10" s="655" t="s">
        <v>3529</v>
      </c>
      <c r="Y10" s="647" t="s">
        <v>3530</v>
      </c>
      <c r="Z10" s="657" t="s">
        <v>3531</v>
      </c>
      <c r="AA10" s="650" t="s">
        <v>3533</v>
      </c>
      <c r="AB10" s="650" t="s">
        <v>3534</v>
      </c>
      <c r="AC10" s="658" t="s">
        <v>3536</v>
      </c>
      <c r="AD10" s="655" t="s">
        <v>3529</v>
      </c>
      <c r="AE10" s="659" t="s">
        <v>3530</v>
      </c>
      <c r="AF10" s="657" t="s">
        <v>3531</v>
      </c>
      <c r="AG10" s="649" t="s">
        <v>3533</v>
      </c>
      <c r="AH10" s="650" t="s">
        <v>3534</v>
      </c>
      <c r="AI10" s="652" t="s">
        <v>3536</v>
      </c>
    </row>
    <row r="11" spans="1:35" ht="15.75" customHeight="1" x14ac:dyDescent="0.2">
      <c r="A11" s="634"/>
      <c r="B11" s="646"/>
      <c r="C11" s="647"/>
      <c r="D11" s="647"/>
      <c r="E11" s="648"/>
      <c r="F11" s="649"/>
      <c r="G11" s="650"/>
      <c r="H11" s="661"/>
      <c r="I11" s="652"/>
      <c r="J11" s="653"/>
      <c r="K11" s="647"/>
      <c r="L11" s="647"/>
      <c r="M11" s="647"/>
      <c r="N11" s="649"/>
      <c r="O11" s="650"/>
      <c r="P11" s="662"/>
      <c r="Q11" s="652"/>
      <c r="R11" s="655"/>
      <c r="S11" s="647"/>
      <c r="T11" s="647"/>
      <c r="U11" s="650"/>
      <c r="V11" s="650"/>
      <c r="W11" s="656"/>
      <c r="X11" s="655"/>
      <c r="Y11" s="647"/>
      <c r="Z11" s="647"/>
      <c r="AA11" s="650"/>
      <c r="AB11" s="650"/>
      <c r="AC11" s="656"/>
      <c r="AD11" s="655"/>
      <c r="AE11" s="659"/>
      <c r="AF11" s="647"/>
      <c r="AG11" s="649"/>
      <c r="AH11" s="650"/>
      <c r="AI11" s="652"/>
    </row>
    <row r="12" spans="1:35" ht="15" customHeight="1" x14ac:dyDescent="0.2">
      <c r="A12" s="634"/>
      <c r="B12" s="646"/>
      <c r="C12" s="647"/>
      <c r="D12" s="647"/>
      <c r="E12" s="648"/>
      <c r="F12" s="649"/>
      <c r="G12" s="650"/>
      <c r="H12" s="661"/>
      <c r="I12" s="652"/>
      <c r="J12" s="653"/>
      <c r="K12" s="647"/>
      <c r="L12" s="647"/>
      <c r="M12" s="647"/>
      <c r="N12" s="649"/>
      <c r="O12" s="650"/>
      <c r="P12" s="662"/>
      <c r="Q12" s="652"/>
      <c r="R12" s="655"/>
      <c r="S12" s="647"/>
      <c r="T12" s="647"/>
      <c r="U12" s="650"/>
      <c r="V12" s="650"/>
      <c r="W12" s="656"/>
      <c r="X12" s="655"/>
      <c r="Y12" s="647"/>
      <c r="Z12" s="647"/>
      <c r="AA12" s="650"/>
      <c r="AB12" s="650"/>
      <c r="AC12" s="656"/>
      <c r="AD12" s="655"/>
      <c r="AE12" s="659"/>
      <c r="AF12" s="647"/>
      <c r="AG12" s="649"/>
      <c r="AH12" s="650"/>
      <c r="AI12" s="652"/>
    </row>
    <row r="13" spans="1:35" ht="32.25" customHeight="1" thickBot="1" x14ac:dyDescent="0.25">
      <c r="A13" s="663"/>
      <c r="B13" s="664"/>
      <c r="C13" s="665"/>
      <c r="D13" s="665"/>
      <c r="E13" s="666"/>
      <c r="F13" s="667"/>
      <c r="G13" s="668"/>
      <c r="H13" s="669"/>
      <c r="I13" s="670"/>
      <c r="J13" s="671"/>
      <c r="K13" s="665"/>
      <c r="L13" s="665"/>
      <c r="M13" s="665"/>
      <c r="N13" s="667"/>
      <c r="O13" s="668"/>
      <c r="P13" s="672"/>
      <c r="Q13" s="670"/>
      <c r="R13" s="673"/>
      <c r="S13" s="665"/>
      <c r="T13" s="665"/>
      <c r="U13" s="668"/>
      <c r="V13" s="668"/>
      <c r="W13" s="674"/>
      <c r="X13" s="673"/>
      <c r="Y13" s="665"/>
      <c r="Z13" s="665"/>
      <c r="AA13" s="668"/>
      <c r="AB13" s="668"/>
      <c r="AC13" s="674"/>
      <c r="AD13" s="673"/>
      <c r="AE13" s="675"/>
      <c r="AF13" s="665"/>
      <c r="AG13" s="667"/>
      <c r="AH13" s="668"/>
      <c r="AI13" s="670"/>
    </row>
    <row r="14" spans="1:35" s="680" customFormat="1" ht="18" customHeight="1" thickBot="1" x14ac:dyDescent="0.25">
      <c r="A14" s="676" t="s">
        <v>3537</v>
      </c>
      <c r="B14" s="677">
        <v>1</v>
      </c>
      <c r="C14" s="678">
        <v>2</v>
      </c>
      <c r="D14" s="678">
        <v>3</v>
      </c>
      <c r="E14" s="678">
        <v>4</v>
      </c>
      <c r="F14" s="678" t="s">
        <v>3538</v>
      </c>
      <c r="G14" s="678">
        <v>6</v>
      </c>
      <c r="H14" s="678">
        <v>7</v>
      </c>
      <c r="I14" s="679" t="s">
        <v>3539</v>
      </c>
      <c r="J14" s="677">
        <v>9</v>
      </c>
      <c r="K14" s="678">
        <v>10</v>
      </c>
      <c r="L14" s="678">
        <v>11</v>
      </c>
      <c r="M14" s="678">
        <v>12</v>
      </c>
      <c r="N14" s="678" t="s">
        <v>3540</v>
      </c>
      <c r="O14" s="678">
        <v>14</v>
      </c>
      <c r="P14" s="678">
        <v>15</v>
      </c>
      <c r="Q14" s="679" t="s">
        <v>3541</v>
      </c>
      <c r="R14" s="677">
        <v>17</v>
      </c>
      <c r="S14" s="678">
        <v>18</v>
      </c>
      <c r="T14" s="678">
        <v>19</v>
      </c>
      <c r="U14" s="678" t="s">
        <v>3542</v>
      </c>
      <c r="V14" s="678">
        <v>21</v>
      </c>
      <c r="W14" s="679" t="s">
        <v>3543</v>
      </c>
      <c r="X14" s="677">
        <v>23</v>
      </c>
      <c r="Y14" s="678">
        <v>24</v>
      </c>
      <c r="Z14" s="678">
        <v>25</v>
      </c>
      <c r="AA14" s="678" t="s">
        <v>3544</v>
      </c>
      <c r="AB14" s="678">
        <v>27</v>
      </c>
      <c r="AC14" s="679" t="s">
        <v>3545</v>
      </c>
      <c r="AD14" s="677">
        <v>29</v>
      </c>
      <c r="AE14" s="678">
        <v>30</v>
      </c>
      <c r="AF14" s="678">
        <v>31</v>
      </c>
      <c r="AG14" s="678" t="s">
        <v>3546</v>
      </c>
      <c r="AH14" s="678">
        <v>33</v>
      </c>
      <c r="AI14" s="679" t="s">
        <v>3547</v>
      </c>
    </row>
    <row r="15" spans="1:35" s="753" customFormat="1" ht="18" customHeight="1" thickBot="1" x14ac:dyDescent="0.25">
      <c r="A15" s="748" t="s">
        <v>3548</v>
      </c>
      <c r="B15" s="749">
        <f>B16+B43+B46+B49+B62</f>
        <v>40642.899999999987</v>
      </c>
      <c r="C15" s="720">
        <f>C16+C43+C46+C49+C62</f>
        <v>21869.9</v>
      </c>
      <c r="D15" s="720">
        <f>D16+D43+D46+D49+D62</f>
        <v>7709.7999999999993</v>
      </c>
      <c r="E15" s="720">
        <f>E16+E43+E46+E49+E62</f>
        <v>-10972.1</v>
      </c>
      <c r="F15" s="720">
        <f>B15+C15+D15+E15</f>
        <v>59250.499999999993</v>
      </c>
      <c r="G15" s="720">
        <f>G16+G43+G46+G49+G62</f>
        <v>17062.099999999999</v>
      </c>
      <c r="H15" s="720">
        <f>H16+H43+H46+H49+H62</f>
        <v>-12798.4</v>
      </c>
      <c r="I15" s="700">
        <f>G15+F15+H15</f>
        <v>63514.19999999999</v>
      </c>
      <c r="J15" s="749">
        <f>J16+J43+J46+J49+J62</f>
        <v>39967.9</v>
      </c>
      <c r="K15" s="720">
        <f>K16+K43+K46+K49+K62</f>
        <v>21748.300000000003</v>
      </c>
      <c r="L15" s="720">
        <f>L16+L43+L46+L49+L62</f>
        <v>7636.2999999999993</v>
      </c>
      <c r="M15" s="720">
        <f>M16+M43+M46+M62</f>
        <v>-10770.6</v>
      </c>
      <c r="N15" s="720">
        <f>J15+K15+L15+M15</f>
        <v>58581.9</v>
      </c>
      <c r="O15" s="720">
        <f>O16+O43+O46+O49+O62</f>
        <v>16724.400000000001</v>
      </c>
      <c r="P15" s="720">
        <f>P16+P43+P46+P49+P62</f>
        <v>-12357.1</v>
      </c>
      <c r="Q15" s="700">
        <f>N15+O15+P15</f>
        <v>62949.200000000004</v>
      </c>
      <c r="R15" s="749">
        <f>J15-B15</f>
        <v>-674.99999999998545</v>
      </c>
      <c r="S15" s="681">
        <f>K15-C15</f>
        <v>-121.59999999999854</v>
      </c>
      <c r="T15" s="681">
        <f>L15-D15</f>
        <v>-73.5</v>
      </c>
      <c r="U15" s="681">
        <f>N15-F15</f>
        <v>-668.59999999999127</v>
      </c>
      <c r="V15" s="681">
        <f>O15-G15</f>
        <v>-337.69999999999709</v>
      </c>
      <c r="W15" s="720">
        <f>Q15-I15</f>
        <v>-564.99999999998545</v>
      </c>
      <c r="X15" s="681">
        <f>J15/B15*100</f>
        <v>98.339193315437669</v>
      </c>
      <c r="Y15" s="750">
        <f>K15/C15*100</f>
        <v>99.443984654708075</v>
      </c>
      <c r="Z15" s="681">
        <f>L15/D15*100</f>
        <v>99.046667877247145</v>
      </c>
      <c r="AA15" s="751">
        <f t="shared" ref="AA15:AB30" si="0">N15/F15*100</f>
        <v>98.871570704044714</v>
      </c>
      <c r="AB15" s="720">
        <f t="shared" si="0"/>
        <v>98.02075946102768</v>
      </c>
      <c r="AC15" s="700">
        <f>Q15/I15*100</f>
        <v>99.110435146786088</v>
      </c>
      <c r="AD15" s="752">
        <f t="shared" ref="AD15:AD20" si="1">(J15/210099*100)</f>
        <v>19.023365175464903</v>
      </c>
      <c r="AE15" s="681">
        <f t="shared" ref="AE15:AF17" si="2">(K15/210099)*100</f>
        <v>10.351453362462459</v>
      </c>
      <c r="AF15" s="681">
        <f t="shared" si="2"/>
        <v>3.6346198696804839</v>
      </c>
      <c r="AG15" s="681">
        <f t="shared" ref="AG15:AH17" si="3">(N15/210099)*100</f>
        <v>27.882998015221393</v>
      </c>
      <c r="AH15" s="681">
        <f t="shared" si="3"/>
        <v>7.9602473119814956</v>
      </c>
      <c r="AI15" s="700">
        <f>(Q15/210099)*100</f>
        <v>29.961684729579869</v>
      </c>
    </row>
    <row r="16" spans="1:35" s="713" customFormat="1" ht="21.75" customHeight="1" x14ac:dyDescent="0.2">
      <c r="A16" s="754" t="s">
        <v>3549</v>
      </c>
      <c r="B16" s="755">
        <f>B17+B21+B26+B40</f>
        <v>37030.099999999991</v>
      </c>
      <c r="C16" s="756">
        <f>C17+C21+C26+C40</f>
        <v>0</v>
      </c>
      <c r="D16" s="756">
        <f>D17+D21+D26+D40</f>
        <v>0</v>
      </c>
      <c r="E16" s="756"/>
      <c r="F16" s="682">
        <f t="shared" ref="F16:F78" si="4">B16+C16+D16</f>
        <v>37030.099999999991</v>
      </c>
      <c r="G16" s="756">
        <f>G17+G21+G26+G40</f>
        <v>3489.4</v>
      </c>
      <c r="H16" s="756"/>
      <c r="I16" s="702">
        <f t="shared" ref="I16:I81" si="5">G16+F16</f>
        <v>40519.499999999993</v>
      </c>
      <c r="J16" s="755">
        <f>J17+J21+J26+J40</f>
        <v>36417.200000000004</v>
      </c>
      <c r="K16" s="756">
        <f>K17+K21+K26+K40</f>
        <v>0</v>
      </c>
      <c r="L16" s="756">
        <f>L17+L21+L26+L40</f>
        <v>0</v>
      </c>
      <c r="M16" s="756"/>
      <c r="N16" s="756">
        <f t="shared" ref="N16:N79" si="6">J16+K16+L16</f>
        <v>36417.200000000004</v>
      </c>
      <c r="O16" s="756">
        <f>O17+O21+O26+O40</f>
        <v>3637</v>
      </c>
      <c r="P16" s="756"/>
      <c r="Q16" s="702">
        <f t="shared" ref="Q16:Q81" si="7">N16+O16</f>
        <v>40054.200000000004</v>
      </c>
      <c r="R16" s="757">
        <f t="shared" ref="R16:T81" si="8">J16-B16</f>
        <v>-612.8999999999869</v>
      </c>
      <c r="S16" s="682">
        <f t="shared" si="8"/>
        <v>0</v>
      </c>
      <c r="T16" s="682">
        <f t="shared" si="8"/>
        <v>0</v>
      </c>
      <c r="U16" s="682">
        <f t="shared" ref="U16:V81" si="9">N16-F16</f>
        <v>-612.8999999999869</v>
      </c>
      <c r="V16" s="682">
        <f t="shared" si="9"/>
        <v>147.59999999999991</v>
      </c>
      <c r="W16" s="756">
        <f t="shared" ref="W16:W81" si="10">Q16-I16</f>
        <v>-465.29999999998836</v>
      </c>
      <c r="X16" s="682">
        <f t="shared" ref="X16:Z81" si="11">J16/B16*100</f>
        <v>98.344859992276596</v>
      </c>
      <c r="Y16" s="683"/>
      <c r="Z16" s="682"/>
      <c r="AA16" s="682">
        <f t="shared" si="0"/>
        <v>98.344859992276596</v>
      </c>
      <c r="AB16" s="682">
        <f t="shared" si="0"/>
        <v>104.22995357368028</v>
      </c>
      <c r="AC16" s="682">
        <f t="shared" ref="AC16:AC80" si="12">Q16/I16*100</f>
        <v>98.851664013623093</v>
      </c>
      <c r="AD16" s="682">
        <f t="shared" si="1"/>
        <v>17.333352371977025</v>
      </c>
      <c r="AE16" s="682">
        <f t="shared" si="2"/>
        <v>0</v>
      </c>
      <c r="AF16" s="682">
        <f t="shared" si="2"/>
        <v>0</v>
      </c>
      <c r="AG16" s="682">
        <f t="shared" si="3"/>
        <v>17.333352371977025</v>
      </c>
      <c r="AH16" s="682">
        <f t="shared" si="3"/>
        <v>1.7310886772426333</v>
      </c>
      <c r="AI16" s="682">
        <f>(Q16/210099)*100</f>
        <v>19.064441049219656</v>
      </c>
    </row>
    <row r="17" spans="1:35" s="761" customFormat="1" ht="15.75" customHeight="1" x14ac:dyDescent="0.2">
      <c r="A17" s="758" t="s">
        <v>100</v>
      </c>
      <c r="B17" s="759">
        <f>B19+B20</f>
        <v>6899.2000000000007</v>
      </c>
      <c r="C17" s="717">
        <f>C19+C20</f>
        <v>0</v>
      </c>
      <c r="D17" s="717">
        <f>D19+D20</f>
        <v>0</v>
      </c>
      <c r="E17" s="717"/>
      <c r="F17" s="683">
        <f t="shared" si="4"/>
        <v>6899.2000000000007</v>
      </c>
      <c r="G17" s="698">
        <f>G19+G20</f>
        <v>2345.5</v>
      </c>
      <c r="H17" s="717"/>
      <c r="I17" s="716">
        <f t="shared" si="5"/>
        <v>9244.7000000000007</v>
      </c>
      <c r="J17" s="759">
        <f>J19+J20</f>
        <v>6860.4</v>
      </c>
      <c r="K17" s="698">
        <f>K19+K20</f>
        <v>0</v>
      </c>
      <c r="L17" s="698">
        <f>L19+L20</f>
        <v>0</v>
      </c>
      <c r="M17" s="698"/>
      <c r="N17" s="698">
        <f t="shared" si="6"/>
        <v>6860.4</v>
      </c>
      <c r="O17" s="698">
        <f>O19+O20</f>
        <v>2474.9</v>
      </c>
      <c r="P17" s="717"/>
      <c r="Q17" s="716">
        <f t="shared" si="7"/>
        <v>9335.2999999999993</v>
      </c>
      <c r="R17" s="760">
        <f t="shared" si="8"/>
        <v>-38.800000000001091</v>
      </c>
      <c r="S17" s="683">
        <f t="shared" si="8"/>
        <v>0</v>
      </c>
      <c r="T17" s="683">
        <f t="shared" si="8"/>
        <v>0</v>
      </c>
      <c r="U17" s="683">
        <f t="shared" si="9"/>
        <v>-38.800000000001091</v>
      </c>
      <c r="V17" s="683">
        <f t="shared" si="9"/>
        <v>129.40000000000009</v>
      </c>
      <c r="W17" s="698">
        <f t="shared" si="10"/>
        <v>90.599999999998545</v>
      </c>
      <c r="X17" s="683">
        <f t="shared" si="11"/>
        <v>99.437615955473078</v>
      </c>
      <c r="Y17" s="683"/>
      <c r="Z17" s="683"/>
      <c r="AA17" s="683">
        <f t="shared" si="0"/>
        <v>99.437615955473078</v>
      </c>
      <c r="AB17" s="683">
        <f t="shared" si="0"/>
        <v>105.51694734598168</v>
      </c>
      <c r="AC17" s="683">
        <f t="shared" si="12"/>
        <v>100.98002098499678</v>
      </c>
      <c r="AD17" s="683">
        <f t="shared" si="1"/>
        <v>3.2653177787614411</v>
      </c>
      <c r="AE17" s="682">
        <f t="shared" si="2"/>
        <v>0</v>
      </c>
      <c r="AF17" s="682">
        <f t="shared" si="2"/>
        <v>0</v>
      </c>
      <c r="AG17" s="683">
        <f t="shared" si="3"/>
        <v>3.2653177787614411</v>
      </c>
      <c r="AH17" s="683">
        <f t="shared" si="3"/>
        <v>1.1779684815253761</v>
      </c>
      <c r="AI17" s="683">
        <f>(Q17/210099)*100</f>
        <v>4.4432862602868166</v>
      </c>
    </row>
    <row r="18" spans="1:35" s="761" customFormat="1" ht="15.75" customHeight="1" x14ac:dyDescent="0.2">
      <c r="A18" s="762" t="s">
        <v>3550</v>
      </c>
      <c r="B18" s="763"/>
      <c r="C18" s="717"/>
      <c r="D18" s="717"/>
      <c r="E18" s="717"/>
      <c r="F18" s="683">
        <f t="shared" si="4"/>
        <v>0</v>
      </c>
      <c r="G18" s="717"/>
      <c r="H18" s="717"/>
      <c r="I18" s="716">
        <f t="shared" si="5"/>
        <v>0</v>
      </c>
      <c r="J18" s="763"/>
      <c r="K18" s="717"/>
      <c r="L18" s="717"/>
      <c r="M18" s="717"/>
      <c r="N18" s="717">
        <f t="shared" si="6"/>
        <v>0</v>
      </c>
      <c r="O18" s="717"/>
      <c r="P18" s="717"/>
      <c r="Q18" s="716">
        <f t="shared" si="7"/>
        <v>0</v>
      </c>
      <c r="R18" s="760">
        <f t="shared" si="8"/>
        <v>0</v>
      </c>
      <c r="S18" s="683">
        <f t="shared" si="8"/>
        <v>0</v>
      </c>
      <c r="T18" s="683">
        <f t="shared" si="8"/>
        <v>0</v>
      </c>
      <c r="U18" s="683">
        <f t="shared" si="9"/>
        <v>0</v>
      </c>
      <c r="V18" s="683">
        <f t="shared" si="9"/>
        <v>0</v>
      </c>
      <c r="W18" s="698">
        <f t="shared" si="10"/>
        <v>0</v>
      </c>
      <c r="X18" s="683"/>
      <c r="Y18" s="683"/>
      <c r="Z18" s="683"/>
      <c r="AA18" s="683"/>
      <c r="AB18" s="683"/>
      <c r="AC18" s="683"/>
      <c r="AD18" s="683">
        <f t="shared" si="1"/>
        <v>0</v>
      </c>
      <c r="AE18" s="682"/>
      <c r="AF18" s="682"/>
      <c r="AG18" s="683"/>
      <c r="AH18" s="683"/>
      <c r="AI18" s="683"/>
    </row>
    <row r="19" spans="1:35" s="765" customFormat="1" ht="15.75" customHeight="1" x14ac:dyDescent="0.2">
      <c r="A19" s="764" t="s">
        <v>3551</v>
      </c>
      <c r="B19" s="708">
        <v>1604.1</v>
      </c>
      <c r="C19" s="709"/>
      <c r="D19" s="709"/>
      <c r="E19" s="709"/>
      <c r="F19" s="684">
        <f t="shared" si="4"/>
        <v>1604.1</v>
      </c>
      <c r="G19" s="709">
        <v>2177.3000000000002</v>
      </c>
      <c r="H19" s="709"/>
      <c r="I19" s="710">
        <f t="shared" si="5"/>
        <v>3781.4</v>
      </c>
      <c r="J19" s="708">
        <v>1611</v>
      </c>
      <c r="K19" s="709"/>
      <c r="L19" s="709"/>
      <c r="M19" s="709"/>
      <c r="N19" s="709">
        <f t="shared" si="6"/>
        <v>1611</v>
      </c>
      <c r="O19" s="709">
        <v>2359</v>
      </c>
      <c r="P19" s="709"/>
      <c r="Q19" s="710">
        <f t="shared" si="7"/>
        <v>3970</v>
      </c>
      <c r="R19" s="711">
        <f t="shared" si="8"/>
        <v>6.9000000000000909</v>
      </c>
      <c r="S19" s="684">
        <f t="shared" si="8"/>
        <v>0</v>
      </c>
      <c r="T19" s="684">
        <f t="shared" si="8"/>
        <v>0</v>
      </c>
      <c r="U19" s="684">
        <f t="shared" si="9"/>
        <v>6.9000000000000909</v>
      </c>
      <c r="V19" s="684">
        <f t="shared" si="9"/>
        <v>181.69999999999982</v>
      </c>
      <c r="W19" s="709">
        <f t="shared" si="10"/>
        <v>188.59999999999991</v>
      </c>
      <c r="X19" s="684">
        <f t="shared" si="11"/>
        <v>100.43014774639987</v>
      </c>
      <c r="Y19" s="683"/>
      <c r="Z19" s="684"/>
      <c r="AA19" s="684">
        <f t="shared" si="0"/>
        <v>100.43014774639987</v>
      </c>
      <c r="AB19" s="684">
        <f t="shared" si="0"/>
        <v>108.34519818123363</v>
      </c>
      <c r="AC19" s="684">
        <f t="shared" si="12"/>
        <v>104.98757074099541</v>
      </c>
      <c r="AD19" s="684">
        <f t="shared" si="1"/>
        <v>0.76678137449488104</v>
      </c>
      <c r="AE19" s="684">
        <f>(K19/210099*100)</f>
        <v>0</v>
      </c>
      <c r="AF19" s="684">
        <f>(L19/210099*100)</f>
        <v>0</v>
      </c>
      <c r="AG19" s="684">
        <f>(N19/210099*100)</f>
        <v>0.76678137449488104</v>
      </c>
      <c r="AH19" s="684">
        <f>(O19/210099*100)</f>
        <v>1.1228040114422249</v>
      </c>
      <c r="AI19" s="684">
        <f>(Q19/210099*100)</f>
        <v>1.8895853859371057</v>
      </c>
    </row>
    <row r="20" spans="1:35" s="765" customFormat="1" ht="15.75" customHeight="1" x14ac:dyDescent="0.2">
      <c r="A20" s="766" t="s">
        <v>3552</v>
      </c>
      <c r="B20" s="708">
        <v>5295.1</v>
      </c>
      <c r="C20" s="709"/>
      <c r="D20" s="709"/>
      <c r="E20" s="709"/>
      <c r="F20" s="684">
        <f t="shared" si="4"/>
        <v>5295.1</v>
      </c>
      <c r="G20" s="709">
        <v>168.2</v>
      </c>
      <c r="H20" s="709"/>
      <c r="I20" s="710">
        <f t="shared" si="5"/>
        <v>5463.3</v>
      </c>
      <c r="J20" s="708">
        <v>5249.4</v>
      </c>
      <c r="K20" s="709"/>
      <c r="L20" s="709"/>
      <c r="M20" s="709"/>
      <c r="N20" s="709">
        <f t="shared" si="6"/>
        <v>5249.4</v>
      </c>
      <c r="O20" s="709">
        <v>115.9</v>
      </c>
      <c r="P20" s="709"/>
      <c r="Q20" s="710">
        <f t="shared" si="7"/>
        <v>5365.2999999999993</v>
      </c>
      <c r="R20" s="711">
        <f t="shared" si="8"/>
        <v>-45.700000000000728</v>
      </c>
      <c r="S20" s="684">
        <f t="shared" si="8"/>
        <v>0</v>
      </c>
      <c r="T20" s="684">
        <f t="shared" si="8"/>
        <v>0</v>
      </c>
      <c r="U20" s="684">
        <f t="shared" si="9"/>
        <v>-45.700000000000728</v>
      </c>
      <c r="V20" s="684">
        <f t="shared" si="9"/>
        <v>-52.299999999999983</v>
      </c>
      <c r="W20" s="709">
        <f t="shared" si="10"/>
        <v>-98.000000000000909</v>
      </c>
      <c r="X20" s="684">
        <f t="shared" si="11"/>
        <v>99.136937923740803</v>
      </c>
      <c r="Y20" s="683"/>
      <c r="Z20" s="684"/>
      <c r="AA20" s="684">
        <f t="shared" si="0"/>
        <v>99.136937923740803</v>
      </c>
      <c r="AB20" s="684">
        <f t="shared" si="0"/>
        <v>68.906064209274675</v>
      </c>
      <c r="AC20" s="684">
        <f t="shared" si="12"/>
        <v>98.206212362491513</v>
      </c>
      <c r="AD20" s="684">
        <f t="shared" si="1"/>
        <v>2.4985364042665599</v>
      </c>
      <c r="AE20" s="684">
        <f>(K20/210099*100)</f>
        <v>0</v>
      </c>
      <c r="AF20" s="684">
        <f>(L20/210099*100)</f>
        <v>0</v>
      </c>
      <c r="AG20" s="684">
        <f>(N20/210099*100)</f>
        <v>2.4985364042665599</v>
      </c>
      <c r="AH20" s="684">
        <f>(O20/210099*100)</f>
        <v>5.5164470083151285E-2</v>
      </c>
      <c r="AI20" s="684">
        <f>(Q20/210099*100)</f>
        <v>2.5537008743497109</v>
      </c>
    </row>
    <row r="21" spans="1:35" s="765" customFormat="1" ht="15.75" customHeight="1" x14ac:dyDescent="0.2">
      <c r="A21" s="767" t="s">
        <v>109</v>
      </c>
      <c r="B21" s="759">
        <f>B22+B23+B24+B25</f>
        <v>52</v>
      </c>
      <c r="C21" s="709">
        <f>C22+C23+C24+C25</f>
        <v>0</v>
      </c>
      <c r="D21" s="709">
        <f>D22+D23+D24+D25</f>
        <v>0</v>
      </c>
      <c r="E21" s="709"/>
      <c r="F21" s="683">
        <f t="shared" si="4"/>
        <v>52</v>
      </c>
      <c r="G21" s="698">
        <f>G22+G23+G24+G25</f>
        <v>513</v>
      </c>
      <c r="H21" s="709"/>
      <c r="I21" s="716">
        <f t="shared" si="5"/>
        <v>565</v>
      </c>
      <c r="J21" s="759">
        <f>J22+J23+J24+J25</f>
        <v>50.8</v>
      </c>
      <c r="K21" s="706">
        <f>K22+K23+K24+K25</f>
        <v>0</v>
      </c>
      <c r="L21" s="706">
        <f>L22+L23+L24+L25</f>
        <v>0</v>
      </c>
      <c r="M21" s="706"/>
      <c r="N21" s="706">
        <f t="shared" si="6"/>
        <v>50.8</v>
      </c>
      <c r="O21" s="698">
        <f>O22+O23+O24+O25</f>
        <v>529.1</v>
      </c>
      <c r="P21" s="709"/>
      <c r="Q21" s="716">
        <f t="shared" si="7"/>
        <v>579.9</v>
      </c>
      <c r="R21" s="760">
        <f t="shared" si="8"/>
        <v>-1.2000000000000028</v>
      </c>
      <c r="S21" s="683">
        <f t="shared" si="8"/>
        <v>0</v>
      </c>
      <c r="T21" s="683">
        <f t="shared" si="8"/>
        <v>0</v>
      </c>
      <c r="U21" s="683">
        <f t="shared" si="9"/>
        <v>-1.2000000000000028</v>
      </c>
      <c r="V21" s="683">
        <f t="shared" si="9"/>
        <v>16.100000000000023</v>
      </c>
      <c r="W21" s="698">
        <f t="shared" si="10"/>
        <v>14.899999999999977</v>
      </c>
      <c r="X21" s="683">
        <f t="shared" si="11"/>
        <v>97.692307692307693</v>
      </c>
      <c r="Y21" s="683"/>
      <c r="Z21" s="683"/>
      <c r="AA21" s="683">
        <f t="shared" si="0"/>
        <v>97.692307692307693</v>
      </c>
      <c r="AB21" s="683">
        <f t="shared" si="0"/>
        <v>103.13840155945419</v>
      </c>
      <c r="AC21" s="683">
        <f t="shared" si="12"/>
        <v>102.63716814159292</v>
      </c>
      <c r="AD21" s="684">
        <f>IF(ABS(J21/210099*100) &lt; 0.05,,(J21/210099*100))</f>
        <v>0</v>
      </c>
      <c r="AE21" s="684">
        <f t="shared" ref="AE21:AF25" si="13">IF(ABS(K21/210099*100) &lt; 0.05,,(K21/210099*100))</f>
        <v>0</v>
      </c>
      <c r="AF21" s="684">
        <f t="shared" si="13"/>
        <v>0</v>
      </c>
      <c r="AG21" s="684">
        <f>IF(ABS(N21/210099*100) &lt; 0.05,,(N21/210099*100))</f>
        <v>0</v>
      </c>
      <c r="AH21" s="685">
        <f>(O21/210099)*100</f>
        <v>0.25183365937010649</v>
      </c>
      <c r="AI21" s="683">
        <f>(Q21/210099)*100</f>
        <v>0.27601273685262662</v>
      </c>
    </row>
    <row r="22" spans="1:35" s="765" customFormat="1" ht="15.75" customHeight="1" x14ac:dyDescent="0.2">
      <c r="A22" s="764" t="s">
        <v>3553</v>
      </c>
      <c r="B22" s="708"/>
      <c r="C22" s="709"/>
      <c r="D22" s="709"/>
      <c r="E22" s="709"/>
      <c r="F22" s="683">
        <f t="shared" si="4"/>
        <v>0</v>
      </c>
      <c r="G22" s="709">
        <v>187.3</v>
      </c>
      <c r="H22" s="709"/>
      <c r="I22" s="710">
        <f t="shared" si="5"/>
        <v>187.3</v>
      </c>
      <c r="J22" s="708"/>
      <c r="K22" s="709"/>
      <c r="L22" s="709"/>
      <c r="M22" s="709"/>
      <c r="N22" s="709">
        <f t="shared" si="6"/>
        <v>0</v>
      </c>
      <c r="O22" s="709">
        <v>185</v>
      </c>
      <c r="P22" s="709"/>
      <c r="Q22" s="710">
        <f t="shared" si="7"/>
        <v>185</v>
      </c>
      <c r="R22" s="711">
        <f t="shared" si="8"/>
        <v>0</v>
      </c>
      <c r="S22" s="684">
        <f t="shared" si="8"/>
        <v>0</v>
      </c>
      <c r="T22" s="684">
        <f t="shared" si="8"/>
        <v>0</v>
      </c>
      <c r="U22" s="684">
        <f t="shared" si="9"/>
        <v>0</v>
      </c>
      <c r="V22" s="684">
        <f t="shared" si="9"/>
        <v>-2.3000000000000114</v>
      </c>
      <c r="W22" s="709">
        <f t="shared" si="10"/>
        <v>-2.3000000000000114</v>
      </c>
      <c r="X22" s="684"/>
      <c r="Y22" s="683"/>
      <c r="Z22" s="684"/>
      <c r="AA22" s="684"/>
      <c r="AB22" s="684">
        <f t="shared" si="0"/>
        <v>98.772023491724497</v>
      </c>
      <c r="AC22" s="684">
        <f t="shared" si="12"/>
        <v>98.772023491724497</v>
      </c>
      <c r="AD22" s="684">
        <f>IF(ABS(J22/210099*100) &lt; 0.05,,(J22/210099*100))</f>
        <v>0</v>
      </c>
      <c r="AE22" s="684">
        <f t="shared" si="13"/>
        <v>0</v>
      </c>
      <c r="AF22" s="684">
        <f t="shared" si="13"/>
        <v>0</v>
      </c>
      <c r="AG22" s="684">
        <f>IF(ABS(N22/210099*100) &lt; 0.05,,(N22/210099*100))</f>
        <v>0</v>
      </c>
      <c r="AH22" s="684">
        <f>(O22/210099)*100</f>
        <v>8.8053727052484779E-2</v>
      </c>
      <c r="AI22" s="684">
        <f>(Q22/210099)*100</f>
        <v>8.8053727052484779E-2</v>
      </c>
    </row>
    <row r="23" spans="1:35" s="765" customFormat="1" ht="15.75" customHeight="1" x14ac:dyDescent="0.2">
      <c r="A23" s="764" t="s">
        <v>3554</v>
      </c>
      <c r="B23" s="708"/>
      <c r="C23" s="709"/>
      <c r="D23" s="709"/>
      <c r="E23" s="709"/>
      <c r="F23" s="683">
        <f t="shared" si="4"/>
        <v>0</v>
      </c>
      <c r="G23" s="709">
        <v>324.89999999999998</v>
      </c>
      <c r="H23" s="709"/>
      <c r="I23" s="710">
        <f t="shared" si="5"/>
        <v>324.89999999999998</v>
      </c>
      <c r="J23" s="708"/>
      <c r="K23" s="709"/>
      <c r="L23" s="709"/>
      <c r="M23" s="709"/>
      <c r="N23" s="709">
        <f t="shared" si="6"/>
        <v>0</v>
      </c>
      <c r="O23" s="709">
        <v>343.2</v>
      </c>
      <c r="P23" s="709"/>
      <c r="Q23" s="710">
        <f t="shared" si="7"/>
        <v>343.2</v>
      </c>
      <c r="R23" s="711">
        <f t="shared" si="8"/>
        <v>0</v>
      </c>
      <c r="S23" s="684">
        <f t="shared" si="8"/>
        <v>0</v>
      </c>
      <c r="T23" s="684">
        <f t="shared" si="8"/>
        <v>0</v>
      </c>
      <c r="U23" s="684">
        <f t="shared" si="9"/>
        <v>0</v>
      </c>
      <c r="V23" s="684">
        <f t="shared" si="9"/>
        <v>18.300000000000011</v>
      </c>
      <c r="W23" s="709">
        <f t="shared" si="10"/>
        <v>18.300000000000011</v>
      </c>
      <c r="X23" s="684"/>
      <c r="Y23" s="683"/>
      <c r="Z23" s="684"/>
      <c r="AA23" s="684"/>
      <c r="AB23" s="684">
        <f t="shared" si="0"/>
        <v>105.63250230840259</v>
      </c>
      <c r="AC23" s="684">
        <f t="shared" si="12"/>
        <v>105.63250230840259</v>
      </c>
      <c r="AD23" s="684">
        <f>IF(ABS(J23/210099*100) &lt; 0.05,,(J23/210099*100))</f>
        <v>0</v>
      </c>
      <c r="AE23" s="684">
        <f t="shared" si="13"/>
        <v>0</v>
      </c>
      <c r="AF23" s="684">
        <f t="shared" si="13"/>
        <v>0</v>
      </c>
      <c r="AG23" s="684">
        <f>IF(ABS(N23/210099*100) &lt; 0.05,,(N23/210099*100))</f>
        <v>0</v>
      </c>
      <c r="AH23" s="684">
        <f>(O23/210099)*100</f>
        <v>0.16335156283466365</v>
      </c>
      <c r="AI23" s="684">
        <f>(Q23/210099)*100</f>
        <v>0.16335156283466365</v>
      </c>
    </row>
    <row r="24" spans="1:35" s="765" customFormat="1" ht="15.75" customHeight="1" x14ac:dyDescent="0.2">
      <c r="A24" s="764" t="s">
        <v>3555</v>
      </c>
      <c r="B24" s="708">
        <v>10</v>
      </c>
      <c r="C24" s="709"/>
      <c r="D24" s="709"/>
      <c r="E24" s="709"/>
      <c r="F24" s="684">
        <f t="shared" si="4"/>
        <v>10</v>
      </c>
      <c r="G24" s="709">
        <v>0.8</v>
      </c>
      <c r="H24" s="709"/>
      <c r="I24" s="710">
        <f t="shared" si="5"/>
        <v>10.8</v>
      </c>
      <c r="J24" s="708">
        <v>9.6999999999999993</v>
      </c>
      <c r="K24" s="709"/>
      <c r="L24" s="709"/>
      <c r="M24" s="709"/>
      <c r="N24" s="709">
        <f t="shared" si="6"/>
        <v>9.6999999999999993</v>
      </c>
      <c r="O24" s="709">
        <v>0.9</v>
      </c>
      <c r="P24" s="709"/>
      <c r="Q24" s="710">
        <f t="shared" si="7"/>
        <v>10.6</v>
      </c>
      <c r="R24" s="711">
        <f t="shared" si="8"/>
        <v>-0.30000000000000071</v>
      </c>
      <c r="S24" s="684">
        <f t="shared" si="8"/>
        <v>0</v>
      </c>
      <c r="T24" s="684">
        <f t="shared" si="8"/>
        <v>0</v>
      </c>
      <c r="U24" s="684">
        <f t="shared" si="9"/>
        <v>-0.30000000000000071</v>
      </c>
      <c r="V24" s="684">
        <f t="shared" si="9"/>
        <v>9.9999999999999978E-2</v>
      </c>
      <c r="W24" s="709">
        <f t="shared" si="10"/>
        <v>-0.20000000000000107</v>
      </c>
      <c r="X24" s="684">
        <f t="shared" si="11"/>
        <v>97</v>
      </c>
      <c r="Y24" s="683"/>
      <c r="Z24" s="684"/>
      <c r="AA24" s="684">
        <f t="shared" si="0"/>
        <v>97</v>
      </c>
      <c r="AB24" s="684">
        <f t="shared" si="0"/>
        <v>112.5</v>
      </c>
      <c r="AC24" s="684">
        <f t="shared" si="12"/>
        <v>98.148148148148138</v>
      </c>
      <c r="AD24" s="684">
        <f>IF(ABS(J24/210099*100) &lt; 0.05,,(J24/210099*100))</f>
        <v>0</v>
      </c>
      <c r="AE24" s="684">
        <f t="shared" si="13"/>
        <v>0</v>
      </c>
      <c r="AF24" s="684">
        <f t="shared" si="13"/>
        <v>0</v>
      </c>
      <c r="AG24" s="684">
        <f>IF(ABS(N24/210099*100) &lt; 0.05,,(N24/210099*100))</f>
        <v>0</v>
      </c>
      <c r="AH24" s="684">
        <f>IF((O24/210099*100)&lt;0.05,,(O24/210099*100))</f>
        <v>0</v>
      </c>
      <c r="AI24" s="684">
        <f>IF((Q24/210099*100)&lt;0.05,,(Q24/210099*100))</f>
        <v>0</v>
      </c>
    </row>
    <row r="25" spans="1:35" s="765" customFormat="1" ht="15.75" customHeight="1" x14ac:dyDescent="0.2">
      <c r="A25" s="764" t="s">
        <v>3556</v>
      </c>
      <c r="B25" s="708">
        <v>42</v>
      </c>
      <c r="C25" s="709"/>
      <c r="D25" s="709"/>
      <c r="E25" s="709"/>
      <c r="F25" s="684">
        <f t="shared" si="4"/>
        <v>42</v>
      </c>
      <c r="G25" s="709"/>
      <c r="H25" s="709"/>
      <c r="I25" s="710">
        <f t="shared" si="5"/>
        <v>42</v>
      </c>
      <c r="J25" s="708">
        <v>41.1</v>
      </c>
      <c r="K25" s="709"/>
      <c r="L25" s="709"/>
      <c r="M25" s="709"/>
      <c r="N25" s="709">
        <f t="shared" si="6"/>
        <v>41.1</v>
      </c>
      <c r="O25" s="709"/>
      <c r="P25" s="709"/>
      <c r="Q25" s="710">
        <f t="shared" si="7"/>
        <v>41.1</v>
      </c>
      <c r="R25" s="711">
        <f t="shared" si="8"/>
        <v>-0.89999999999999858</v>
      </c>
      <c r="S25" s="684">
        <f t="shared" si="8"/>
        <v>0</v>
      </c>
      <c r="T25" s="684">
        <f t="shared" si="8"/>
        <v>0</v>
      </c>
      <c r="U25" s="684">
        <f t="shared" si="9"/>
        <v>-0.89999999999999858</v>
      </c>
      <c r="V25" s="684">
        <f t="shared" si="9"/>
        <v>0</v>
      </c>
      <c r="W25" s="709">
        <f t="shared" si="10"/>
        <v>-0.89999999999999858</v>
      </c>
      <c r="X25" s="684">
        <f t="shared" si="11"/>
        <v>97.857142857142861</v>
      </c>
      <c r="Y25" s="683"/>
      <c r="Z25" s="684"/>
      <c r="AA25" s="684">
        <f t="shared" si="0"/>
        <v>97.857142857142861</v>
      </c>
      <c r="AB25" s="684"/>
      <c r="AC25" s="684">
        <f t="shared" si="12"/>
        <v>97.857142857142861</v>
      </c>
      <c r="AD25" s="684">
        <f>IF(ABS(J25/210099*100) &lt; 0.05,,(J25/210099*100))</f>
        <v>0</v>
      </c>
      <c r="AE25" s="684">
        <f t="shared" si="13"/>
        <v>0</v>
      </c>
      <c r="AF25" s="684">
        <f t="shared" si="13"/>
        <v>0</v>
      </c>
      <c r="AG25" s="684">
        <f>IF(ABS(N25/210099*100) &lt; 0.05,,(N25/210099*100))</f>
        <v>0</v>
      </c>
      <c r="AH25" s="684">
        <f>IF((O25/210099*100)&lt;0.05,,(O25/210099*100))</f>
        <v>0</v>
      </c>
      <c r="AI25" s="684">
        <f>IF((Q25/210099*100)&lt;0.05,,(Q25/210099*100))</f>
        <v>0</v>
      </c>
    </row>
    <row r="26" spans="1:35" s="765" customFormat="1" ht="15.75" customHeight="1" x14ac:dyDescent="0.2">
      <c r="A26" s="767" t="s">
        <v>3557</v>
      </c>
      <c r="B26" s="759">
        <f>B27+B32+B37+B38+B39</f>
        <v>28217.199999999997</v>
      </c>
      <c r="C26" s="709">
        <f>C27+C32+C37+C38+C39</f>
        <v>0</v>
      </c>
      <c r="D26" s="709">
        <f>D27+D32+D37+D38+D39</f>
        <v>0</v>
      </c>
      <c r="E26" s="709"/>
      <c r="F26" s="683">
        <f t="shared" si="4"/>
        <v>28217.199999999997</v>
      </c>
      <c r="G26" s="698">
        <f>G27+G32+G37+G38+G39</f>
        <v>630.9</v>
      </c>
      <c r="H26" s="709"/>
      <c r="I26" s="716">
        <f t="shared" si="5"/>
        <v>28848.1</v>
      </c>
      <c r="J26" s="759">
        <f>J27+J32+J37+J38+J39</f>
        <v>27707.600000000002</v>
      </c>
      <c r="K26" s="706">
        <f>K27+K32+K37+K38+K39</f>
        <v>0</v>
      </c>
      <c r="L26" s="706">
        <f>L27+L32+L37+L38+L39</f>
        <v>0</v>
      </c>
      <c r="M26" s="706"/>
      <c r="N26" s="706">
        <f t="shared" si="6"/>
        <v>27707.600000000002</v>
      </c>
      <c r="O26" s="706">
        <f>O27+O32+O37+O38+O39</f>
        <v>633</v>
      </c>
      <c r="P26" s="706"/>
      <c r="Q26" s="716">
        <f t="shared" si="7"/>
        <v>28340.600000000002</v>
      </c>
      <c r="R26" s="760">
        <f t="shared" si="8"/>
        <v>-509.59999999999491</v>
      </c>
      <c r="S26" s="683">
        <f t="shared" si="8"/>
        <v>0</v>
      </c>
      <c r="T26" s="683">
        <f t="shared" si="8"/>
        <v>0</v>
      </c>
      <c r="U26" s="683">
        <f t="shared" si="9"/>
        <v>-509.59999999999491</v>
      </c>
      <c r="V26" s="683">
        <f t="shared" si="9"/>
        <v>2.1000000000000227</v>
      </c>
      <c r="W26" s="698">
        <f t="shared" si="10"/>
        <v>-507.49999999999636</v>
      </c>
      <c r="X26" s="683">
        <f t="shared" si="11"/>
        <v>98.194009327644153</v>
      </c>
      <c r="Y26" s="683"/>
      <c r="Z26" s="683"/>
      <c r="AA26" s="683">
        <f t="shared" si="0"/>
        <v>98.194009327644153</v>
      </c>
      <c r="AB26" s="683">
        <f t="shared" si="0"/>
        <v>100.33285782215881</v>
      </c>
      <c r="AC26" s="683">
        <f t="shared" si="12"/>
        <v>98.240785355014722</v>
      </c>
      <c r="AD26" s="683">
        <f>(J26/210099*100)</f>
        <v>13.187878095564473</v>
      </c>
      <c r="AE26" s="683">
        <f>(K26/210099*100)</f>
        <v>0</v>
      </c>
      <c r="AF26" s="683">
        <f>(L26/210099*100)</f>
        <v>0</v>
      </c>
      <c r="AG26" s="683">
        <f>(N26/210099)*100</f>
        <v>13.187878095564473</v>
      </c>
      <c r="AH26" s="685">
        <f>(O26/210099)*100</f>
        <v>0.30128653634715064</v>
      </c>
      <c r="AI26" s="683">
        <f>(Q26/210099)*100</f>
        <v>13.489164631911624</v>
      </c>
    </row>
    <row r="27" spans="1:35" s="765" customFormat="1" ht="15.75" customHeight="1" x14ac:dyDescent="0.2">
      <c r="A27" s="768" t="s">
        <v>3558</v>
      </c>
      <c r="B27" s="708">
        <f>B29+B30+B31</f>
        <v>20588.599999999999</v>
      </c>
      <c r="C27" s="709">
        <f>C29+C30+C31</f>
        <v>0</v>
      </c>
      <c r="D27" s="709">
        <f>D29+D30+D31</f>
        <v>0</v>
      </c>
      <c r="E27" s="709"/>
      <c r="F27" s="684">
        <f t="shared" si="4"/>
        <v>20588.599999999999</v>
      </c>
      <c r="G27" s="709">
        <f>G29+G30+G31</f>
        <v>106.8</v>
      </c>
      <c r="H27" s="709"/>
      <c r="I27" s="710">
        <f t="shared" si="5"/>
        <v>20695.399999999998</v>
      </c>
      <c r="J27" s="708">
        <f>J29+J30+J31</f>
        <v>20096.600000000002</v>
      </c>
      <c r="K27" s="709">
        <f>K29+K30+K31</f>
        <v>0</v>
      </c>
      <c r="L27" s="709">
        <f>L29+L30+L31</f>
        <v>0</v>
      </c>
      <c r="M27" s="709"/>
      <c r="N27" s="709">
        <f t="shared" si="6"/>
        <v>20096.600000000002</v>
      </c>
      <c r="O27" s="709">
        <f>O29+O30+O31</f>
        <v>86.7</v>
      </c>
      <c r="P27" s="709"/>
      <c r="Q27" s="710">
        <f t="shared" si="7"/>
        <v>20183.300000000003</v>
      </c>
      <c r="R27" s="760">
        <f t="shared" si="8"/>
        <v>-491.99999999999636</v>
      </c>
      <c r="S27" s="683">
        <f t="shared" si="8"/>
        <v>0</v>
      </c>
      <c r="T27" s="683">
        <f t="shared" si="8"/>
        <v>0</v>
      </c>
      <c r="U27" s="683">
        <f t="shared" si="9"/>
        <v>-491.99999999999636</v>
      </c>
      <c r="V27" s="683">
        <f t="shared" si="9"/>
        <v>-20.099999999999994</v>
      </c>
      <c r="W27" s="709">
        <f t="shared" si="10"/>
        <v>-512.09999999999491</v>
      </c>
      <c r="X27" s="684">
        <f t="shared" si="11"/>
        <v>97.610328045617507</v>
      </c>
      <c r="Y27" s="683"/>
      <c r="Z27" s="684"/>
      <c r="AA27" s="684">
        <f t="shared" si="0"/>
        <v>97.610328045617507</v>
      </c>
      <c r="AB27" s="684">
        <f t="shared" si="0"/>
        <v>81.17977528089888</v>
      </c>
      <c r="AC27" s="684">
        <f t="shared" si="12"/>
        <v>97.525537075871966</v>
      </c>
      <c r="AD27" s="684">
        <f>IF((J27/210099*100) &lt; 0.05,,(J27/210099*100))</f>
        <v>9.5653001680160319</v>
      </c>
      <c r="AE27" s="684">
        <f>IF((K27/210099*100) &lt; 0.05,,(K27/210099*100))</f>
        <v>0</v>
      </c>
      <c r="AF27" s="684">
        <f>IF((L27/210099*100) &lt; 0.05,,(L27/210099*100))</f>
        <v>0</v>
      </c>
      <c r="AG27" s="684">
        <f>(N27/210099)*100</f>
        <v>9.5653001680160319</v>
      </c>
      <c r="AH27" s="684">
        <f>IF((O27/210099*100)&lt;0.05,,(O27/210099*100))</f>
        <v>0</v>
      </c>
      <c r="AI27" s="684">
        <f>(Q27/210099)*100</f>
        <v>9.6065664282076568</v>
      </c>
    </row>
    <row r="28" spans="1:35" s="765" customFormat="1" ht="15.75" customHeight="1" x14ac:dyDescent="0.2">
      <c r="A28" s="769" t="s">
        <v>3559</v>
      </c>
      <c r="B28" s="708"/>
      <c r="C28" s="709"/>
      <c r="D28" s="709"/>
      <c r="E28" s="709"/>
      <c r="F28" s="683">
        <f t="shared" si="4"/>
        <v>0</v>
      </c>
      <c r="G28" s="709"/>
      <c r="H28" s="709"/>
      <c r="I28" s="716">
        <f t="shared" si="5"/>
        <v>0</v>
      </c>
      <c r="J28" s="708"/>
      <c r="K28" s="709"/>
      <c r="L28" s="709"/>
      <c r="M28" s="709"/>
      <c r="N28" s="709">
        <f t="shared" si="6"/>
        <v>0</v>
      </c>
      <c r="O28" s="709"/>
      <c r="P28" s="709"/>
      <c r="Q28" s="716">
        <f t="shared" si="7"/>
        <v>0</v>
      </c>
      <c r="R28" s="760">
        <f t="shared" si="8"/>
        <v>0</v>
      </c>
      <c r="S28" s="683">
        <f t="shared" si="8"/>
        <v>0</v>
      </c>
      <c r="T28" s="683">
        <f t="shared" si="8"/>
        <v>0</v>
      </c>
      <c r="U28" s="683">
        <f t="shared" si="9"/>
        <v>0</v>
      </c>
      <c r="V28" s="683">
        <f t="shared" si="9"/>
        <v>0</v>
      </c>
      <c r="W28" s="698">
        <f t="shared" si="10"/>
        <v>0</v>
      </c>
      <c r="X28" s="683"/>
      <c r="Y28" s="683"/>
      <c r="Z28" s="683"/>
      <c r="AA28" s="683"/>
      <c r="AB28" s="683"/>
      <c r="AC28" s="683"/>
      <c r="AD28" s="683"/>
      <c r="AE28" s="682"/>
      <c r="AF28" s="682"/>
      <c r="AG28" s="683"/>
      <c r="AH28" s="684"/>
      <c r="AI28" s="683"/>
    </row>
    <row r="29" spans="1:35" s="765" customFormat="1" ht="15.75" customHeight="1" x14ac:dyDescent="0.2">
      <c r="A29" s="770" t="s">
        <v>3560</v>
      </c>
      <c r="B29" s="763">
        <v>7657.6</v>
      </c>
      <c r="C29" s="709"/>
      <c r="D29" s="709"/>
      <c r="E29" s="709"/>
      <c r="F29" s="686">
        <f t="shared" si="4"/>
        <v>7657.6</v>
      </c>
      <c r="G29" s="717">
        <v>106.8</v>
      </c>
      <c r="H29" s="709"/>
      <c r="I29" s="703">
        <f t="shared" si="5"/>
        <v>7764.4000000000005</v>
      </c>
      <c r="J29" s="763">
        <v>7546.8</v>
      </c>
      <c r="K29" s="709"/>
      <c r="L29" s="709"/>
      <c r="M29" s="709"/>
      <c r="N29" s="709">
        <f t="shared" si="6"/>
        <v>7546.8</v>
      </c>
      <c r="O29" s="717">
        <v>86.7</v>
      </c>
      <c r="P29" s="709"/>
      <c r="Q29" s="703">
        <f t="shared" si="7"/>
        <v>7633.5</v>
      </c>
      <c r="R29" s="771">
        <f t="shared" si="8"/>
        <v>-110.80000000000018</v>
      </c>
      <c r="S29" s="686">
        <f t="shared" si="8"/>
        <v>0</v>
      </c>
      <c r="T29" s="686">
        <f t="shared" si="8"/>
        <v>0</v>
      </c>
      <c r="U29" s="686">
        <f t="shared" si="9"/>
        <v>-110.80000000000018</v>
      </c>
      <c r="V29" s="686">
        <f t="shared" si="9"/>
        <v>-20.099999999999994</v>
      </c>
      <c r="W29" s="717">
        <f t="shared" si="10"/>
        <v>-130.90000000000055</v>
      </c>
      <c r="X29" s="686">
        <f t="shared" si="11"/>
        <v>98.553071458420391</v>
      </c>
      <c r="Y29" s="683"/>
      <c r="Z29" s="686"/>
      <c r="AA29" s="686">
        <f t="shared" si="0"/>
        <v>98.553071458420391</v>
      </c>
      <c r="AB29" s="686">
        <f t="shared" si="0"/>
        <v>81.17977528089888</v>
      </c>
      <c r="AC29" s="686">
        <f t="shared" si="12"/>
        <v>98.314100252434173</v>
      </c>
      <c r="AD29" s="684">
        <f>IF((J29/210099*100) &lt; 0.05,,(J29/210099*100))</f>
        <v>3.5920209044307683</v>
      </c>
      <c r="AE29" s="682">
        <f t="shared" ref="AE29:AF31" si="14">(K29/210099)*100</f>
        <v>0</v>
      </c>
      <c r="AF29" s="682">
        <f t="shared" si="14"/>
        <v>0</v>
      </c>
      <c r="AG29" s="686">
        <f>(N29/210099)*100</f>
        <v>3.5920209044307683</v>
      </c>
      <c r="AH29" s="684">
        <f t="shared" ref="AH29:AH39" si="15">IF((O29/210099*100)&lt;0.05,,(O29/210099*100))</f>
        <v>0</v>
      </c>
      <c r="AI29" s="686">
        <f>(Q29/210099)*100</f>
        <v>3.6332871646223923</v>
      </c>
    </row>
    <row r="30" spans="1:35" s="765" customFormat="1" ht="15.75" customHeight="1" x14ac:dyDescent="0.2">
      <c r="A30" s="770" t="s">
        <v>3561</v>
      </c>
      <c r="B30" s="763">
        <v>15834</v>
      </c>
      <c r="C30" s="709"/>
      <c r="D30" s="709"/>
      <c r="E30" s="709"/>
      <c r="F30" s="686">
        <f t="shared" si="4"/>
        <v>15834</v>
      </c>
      <c r="G30" s="709"/>
      <c r="H30" s="709"/>
      <c r="I30" s="703">
        <f t="shared" si="5"/>
        <v>15834</v>
      </c>
      <c r="J30" s="763">
        <v>15454.4</v>
      </c>
      <c r="K30" s="709"/>
      <c r="L30" s="709"/>
      <c r="M30" s="709"/>
      <c r="N30" s="709">
        <f t="shared" si="6"/>
        <v>15454.4</v>
      </c>
      <c r="O30" s="709"/>
      <c r="P30" s="709"/>
      <c r="Q30" s="703">
        <f t="shared" si="7"/>
        <v>15454.4</v>
      </c>
      <c r="R30" s="771">
        <f t="shared" si="8"/>
        <v>-379.60000000000036</v>
      </c>
      <c r="S30" s="686">
        <f t="shared" si="8"/>
        <v>0</v>
      </c>
      <c r="T30" s="686">
        <f t="shared" si="8"/>
        <v>0</v>
      </c>
      <c r="U30" s="686">
        <f t="shared" si="9"/>
        <v>-379.60000000000036</v>
      </c>
      <c r="V30" s="686">
        <f t="shared" si="9"/>
        <v>0</v>
      </c>
      <c r="W30" s="717">
        <f t="shared" si="10"/>
        <v>-379.60000000000036</v>
      </c>
      <c r="X30" s="686">
        <f t="shared" si="11"/>
        <v>97.602627257799668</v>
      </c>
      <c r="Y30" s="683"/>
      <c r="Z30" s="686"/>
      <c r="AA30" s="686">
        <f t="shared" si="0"/>
        <v>97.602627257799668</v>
      </c>
      <c r="AB30" s="686"/>
      <c r="AC30" s="686">
        <f t="shared" si="12"/>
        <v>97.602627257799668</v>
      </c>
      <c r="AD30" s="684">
        <f>IF((J30/210099*100) &lt; 0.05,,(J30/210099*100))</f>
        <v>7.3557703749184906</v>
      </c>
      <c r="AE30" s="682">
        <f t="shared" si="14"/>
        <v>0</v>
      </c>
      <c r="AF30" s="682">
        <f t="shared" si="14"/>
        <v>0</v>
      </c>
      <c r="AG30" s="686">
        <f>(N30/210099)*100</f>
        <v>7.3557703749184906</v>
      </c>
      <c r="AH30" s="684">
        <f t="shared" si="15"/>
        <v>0</v>
      </c>
      <c r="AI30" s="686">
        <f>(Q30/210099)*100</f>
        <v>7.3557703749184906</v>
      </c>
    </row>
    <row r="31" spans="1:35" s="765" customFormat="1" ht="15.75" customHeight="1" x14ac:dyDescent="0.2">
      <c r="A31" s="770" t="s">
        <v>3562</v>
      </c>
      <c r="B31" s="763">
        <v>-2903</v>
      </c>
      <c r="C31" s="709"/>
      <c r="D31" s="709"/>
      <c r="E31" s="709"/>
      <c r="F31" s="686">
        <f t="shared" si="4"/>
        <v>-2903</v>
      </c>
      <c r="G31" s="709"/>
      <c r="H31" s="709"/>
      <c r="I31" s="703">
        <f t="shared" si="5"/>
        <v>-2903</v>
      </c>
      <c r="J31" s="763">
        <v>-2904.6</v>
      </c>
      <c r="K31" s="709"/>
      <c r="L31" s="709"/>
      <c r="M31" s="709"/>
      <c r="N31" s="709">
        <f t="shared" si="6"/>
        <v>-2904.6</v>
      </c>
      <c r="O31" s="709"/>
      <c r="P31" s="709"/>
      <c r="Q31" s="703">
        <f t="shared" si="7"/>
        <v>-2904.6</v>
      </c>
      <c r="R31" s="771">
        <f t="shared" si="8"/>
        <v>-1.5999999999999091</v>
      </c>
      <c r="S31" s="686">
        <f t="shared" si="8"/>
        <v>0</v>
      </c>
      <c r="T31" s="686">
        <f t="shared" si="8"/>
        <v>0</v>
      </c>
      <c r="U31" s="686">
        <f t="shared" si="9"/>
        <v>-1.5999999999999091</v>
      </c>
      <c r="V31" s="686">
        <f t="shared" si="9"/>
        <v>0</v>
      </c>
      <c r="W31" s="717">
        <f t="shared" si="10"/>
        <v>-1.5999999999999091</v>
      </c>
      <c r="X31" s="686">
        <f t="shared" si="11"/>
        <v>100.05511539786427</v>
      </c>
      <c r="Y31" s="683"/>
      <c r="Z31" s="686"/>
      <c r="AA31" s="686">
        <f t="shared" ref="AA31:AB95" si="16">N31/F31*100</f>
        <v>100.05511539786427</v>
      </c>
      <c r="AB31" s="686"/>
      <c r="AC31" s="686">
        <f t="shared" si="12"/>
        <v>100.05511539786427</v>
      </c>
      <c r="AD31" s="684">
        <f>IF((J31/210099*100) &lt; 0.05,,(J31/210099*100))</f>
        <v>0</v>
      </c>
      <c r="AE31" s="682">
        <f t="shared" si="14"/>
        <v>0</v>
      </c>
      <c r="AF31" s="682">
        <f t="shared" si="14"/>
        <v>0</v>
      </c>
      <c r="AG31" s="686">
        <f>(N31/210099)*100</f>
        <v>-1.3824911113332286</v>
      </c>
      <c r="AH31" s="684">
        <f t="shared" si="15"/>
        <v>0</v>
      </c>
      <c r="AI31" s="686">
        <f>(Q31/210099)*100</f>
        <v>-1.3824911113332286</v>
      </c>
    </row>
    <row r="32" spans="1:35" s="765" customFormat="1" ht="15.75" customHeight="1" x14ac:dyDescent="0.2">
      <c r="A32" s="768" t="s">
        <v>3563</v>
      </c>
      <c r="B32" s="708">
        <f>B34+B35+B36</f>
        <v>6294.3</v>
      </c>
      <c r="C32" s="709">
        <f>C34+C35+C36</f>
        <v>0</v>
      </c>
      <c r="D32" s="709">
        <f>D34+D35+D36</f>
        <v>0</v>
      </c>
      <c r="E32" s="709"/>
      <c r="F32" s="684">
        <f t="shared" si="4"/>
        <v>6294.3</v>
      </c>
      <c r="G32" s="709">
        <f>G34+G35+G36</f>
        <v>2.2999999999999998</v>
      </c>
      <c r="H32" s="709"/>
      <c r="I32" s="703">
        <f t="shared" si="5"/>
        <v>6296.6</v>
      </c>
      <c r="J32" s="708">
        <f>J34+J35+J36</f>
        <v>6220.1</v>
      </c>
      <c r="K32" s="709">
        <f>K34+K35+K36</f>
        <v>0</v>
      </c>
      <c r="L32" s="709">
        <f>L34+L35+L36</f>
        <v>0</v>
      </c>
      <c r="M32" s="709"/>
      <c r="N32" s="709">
        <f t="shared" si="6"/>
        <v>6220.1</v>
      </c>
      <c r="O32" s="709">
        <f>O34+O35+O36</f>
        <v>1.8</v>
      </c>
      <c r="P32" s="709"/>
      <c r="Q32" s="710">
        <f t="shared" si="7"/>
        <v>6221.9000000000005</v>
      </c>
      <c r="R32" s="711">
        <f t="shared" si="8"/>
        <v>-74.199999999999818</v>
      </c>
      <c r="S32" s="684">
        <f t="shared" si="8"/>
        <v>0</v>
      </c>
      <c r="T32" s="684">
        <f t="shared" si="8"/>
        <v>0</v>
      </c>
      <c r="U32" s="684">
        <f t="shared" si="9"/>
        <v>-74.199999999999818</v>
      </c>
      <c r="V32" s="684">
        <f t="shared" si="9"/>
        <v>-0.49999999999999978</v>
      </c>
      <c r="W32" s="709">
        <f t="shared" si="10"/>
        <v>-74.699999999999818</v>
      </c>
      <c r="X32" s="684">
        <f t="shared" si="11"/>
        <v>98.821155648761589</v>
      </c>
      <c r="Y32" s="683"/>
      <c r="Z32" s="684"/>
      <c r="AA32" s="684">
        <f t="shared" si="16"/>
        <v>98.821155648761589</v>
      </c>
      <c r="AB32" s="684">
        <f t="shared" si="16"/>
        <v>78.260869565217391</v>
      </c>
      <c r="AC32" s="684">
        <f t="shared" si="12"/>
        <v>98.813645459454307</v>
      </c>
      <c r="AD32" s="684">
        <f>(J32/210099*100)</f>
        <v>2.9605566899414089</v>
      </c>
      <c r="AE32" s="684">
        <f>(K32/210099*100)</f>
        <v>0</v>
      </c>
      <c r="AF32" s="684">
        <f>(L32/210099*100)</f>
        <v>0</v>
      </c>
      <c r="AG32" s="684">
        <f>(N32/210099)*100</f>
        <v>2.9605566899414089</v>
      </c>
      <c r="AH32" s="684">
        <f t="shared" si="15"/>
        <v>0</v>
      </c>
      <c r="AI32" s="684">
        <f>(Q32/210099)*100</f>
        <v>2.9614134289073246</v>
      </c>
    </row>
    <row r="33" spans="1:35" s="765" customFormat="1" ht="15.75" customHeight="1" x14ac:dyDescent="0.2">
      <c r="A33" s="769" t="s">
        <v>3559</v>
      </c>
      <c r="B33" s="708"/>
      <c r="C33" s="709"/>
      <c r="D33" s="709"/>
      <c r="E33" s="709"/>
      <c r="F33" s="683">
        <f t="shared" si="4"/>
        <v>0</v>
      </c>
      <c r="G33" s="709"/>
      <c r="H33" s="709"/>
      <c r="I33" s="716">
        <f t="shared" si="5"/>
        <v>0</v>
      </c>
      <c r="J33" s="708"/>
      <c r="K33" s="709"/>
      <c r="L33" s="709"/>
      <c r="M33" s="709"/>
      <c r="N33" s="709">
        <f t="shared" si="6"/>
        <v>0</v>
      </c>
      <c r="O33" s="709"/>
      <c r="P33" s="709"/>
      <c r="Q33" s="716">
        <f t="shared" si="7"/>
        <v>0</v>
      </c>
      <c r="R33" s="760">
        <f t="shared" si="8"/>
        <v>0</v>
      </c>
      <c r="S33" s="683">
        <f t="shared" si="8"/>
        <v>0</v>
      </c>
      <c r="T33" s="683">
        <f t="shared" si="8"/>
        <v>0</v>
      </c>
      <c r="U33" s="683">
        <f t="shared" si="9"/>
        <v>0</v>
      </c>
      <c r="V33" s="683">
        <f t="shared" si="9"/>
        <v>0</v>
      </c>
      <c r="W33" s="698">
        <f t="shared" si="10"/>
        <v>0</v>
      </c>
      <c r="X33" s="683"/>
      <c r="Y33" s="683"/>
      <c r="Z33" s="683"/>
      <c r="AA33" s="683"/>
      <c r="AB33" s="683"/>
      <c r="AC33" s="683"/>
      <c r="AD33" s="683"/>
      <c r="AE33" s="682"/>
      <c r="AF33" s="682"/>
      <c r="AG33" s="683"/>
      <c r="AH33" s="684">
        <f t="shared" si="15"/>
        <v>0</v>
      </c>
      <c r="AI33" s="683"/>
    </row>
    <row r="34" spans="1:35" s="765" customFormat="1" ht="15.75" customHeight="1" x14ac:dyDescent="0.2">
      <c r="A34" s="770" t="s">
        <v>3564</v>
      </c>
      <c r="B34" s="763">
        <v>531</v>
      </c>
      <c r="C34" s="709"/>
      <c r="D34" s="709"/>
      <c r="E34" s="709"/>
      <c r="F34" s="686">
        <f t="shared" si="4"/>
        <v>531</v>
      </c>
      <c r="G34" s="709">
        <v>2.2999999999999998</v>
      </c>
      <c r="H34" s="709"/>
      <c r="I34" s="703">
        <f t="shared" si="5"/>
        <v>533.29999999999995</v>
      </c>
      <c r="J34" s="763">
        <v>553.20000000000005</v>
      </c>
      <c r="K34" s="709"/>
      <c r="L34" s="709"/>
      <c r="M34" s="709"/>
      <c r="N34" s="709">
        <f t="shared" si="6"/>
        <v>553.20000000000005</v>
      </c>
      <c r="O34" s="709">
        <v>1.8</v>
      </c>
      <c r="P34" s="709"/>
      <c r="Q34" s="703">
        <f t="shared" si="7"/>
        <v>555</v>
      </c>
      <c r="R34" s="771">
        <f t="shared" si="8"/>
        <v>22.200000000000045</v>
      </c>
      <c r="S34" s="686">
        <f t="shared" si="8"/>
        <v>0</v>
      </c>
      <c r="T34" s="686">
        <f t="shared" si="8"/>
        <v>0</v>
      </c>
      <c r="U34" s="686">
        <f t="shared" si="9"/>
        <v>22.200000000000045</v>
      </c>
      <c r="V34" s="686">
        <f t="shared" si="9"/>
        <v>-0.49999999999999978</v>
      </c>
      <c r="W34" s="717">
        <f t="shared" si="10"/>
        <v>21.700000000000045</v>
      </c>
      <c r="X34" s="686">
        <f t="shared" si="11"/>
        <v>104.18079096045199</v>
      </c>
      <c r="Y34" s="683"/>
      <c r="Z34" s="686"/>
      <c r="AA34" s="686">
        <f t="shared" si="16"/>
        <v>104.18079096045199</v>
      </c>
      <c r="AB34" s="686">
        <f t="shared" si="16"/>
        <v>78.260869565217391</v>
      </c>
      <c r="AC34" s="686">
        <f t="shared" si="12"/>
        <v>104.06900431276955</v>
      </c>
      <c r="AD34" s="686">
        <f>IF(ABS(J34/210099*100) &lt; 0.05,,(J34/210099*100))</f>
        <v>0.26330444219153831</v>
      </c>
      <c r="AE34" s="682">
        <f t="shared" ref="AE34:AF39" si="17">(K34/210099)*100</f>
        <v>0</v>
      </c>
      <c r="AF34" s="682">
        <f t="shared" si="17"/>
        <v>0</v>
      </c>
      <c r="AG34" s="686">
        <f>(N34/210099)*100</f>
        <v>0.26330444219153831</v>
      </c>
      <c r="AH34" s="684">
        <f t="shared" si="15"/>
        <v>0</v>
      </c>
      <c r="AI34" s="686">
        <f>(Q34/210099)*100</f>
        <v>0.26416118115745435</v>
      </c>
    </row>
    <row r="35" spans="1:35" s="765" customFormat="1" ht="15.75" customHeight="1" x14ac:dyDescent="0.2">
      <c r="A35" s="770" t="s">
        <v>3565</v>
      </c>
      <c r="B35" s="763">
        <v>5788.3</v>
      </c>
      <c r="C35" s="709"/>
      <c r="D35" s="709"/>
      <c r="E35" s="709"/>
      <c r="F35" s="686">
        <f t="shared" si="4"/>
        <v>5788.3</v>
      </c>
      <c r="G35" s="709"/>
      <c r="H35" s="709"/>
      <c r="I35" s="703">
        <f t="shared" si="5"/>
        <v>5788.3</v>
      </c>
      <c r="J35" s="763">
        <v>5693.1</v>
      </c>
      <c r="K35" s="709"/>
      <c r="L35" s="709"/>
      <c r="M35" s="709"/>
      <c r="N35" s="709">
        <f t="shared" si="6"/>
        <v>5693.1</v>
      </c>
      <c r="O35" s="709"/>
      <c r="P35" s="709"/>
      <c r="Q35" s="703">
        <f t="shared" si="7"/>
        <v>5693.1</v>
      </c>
      <c r="R35" s="771">
        <f t="shared" si="8"/>
        <v>-95.199999999999818</v>
      </c>
      <c r="S35" s="686">
        <f t="shared" si="8"/>
        <v>0</v>
      </c>
      <c r="T35" s="686">
        <f t="shared" si="8"/>
        <v>0</v>
      </c>
      <c r="U35" s="686">
        <f t="shared" si="9"/>
        <v>-95.199999999999818</v>
      </c>
      <c r="V35" s="686">
        <f t="shared" si="9"/>
        <v>0</v>
      </c>
      <c r="W35" s="717">
        <f t="shared" si="10"/>
        <v>-95.199999999999818</v>
      </c>
      <c r="X35" s="686">
        <f t="shared" si="11"/>
        <v>98.355302938686663</v>
      </c>
      <c r="Y35" s="683"/>
      <c r="Z35" s="686"/>
      <c r="AA35" s="686">
        <f t="shared" si="16"/>
        <v>98.355302938686663</v>
      </c>
      <c r="AB35" s="686"/>
      <c r="AC35" s="686">
        <f t="shared" si="12"/>
        <v>98.355302938686663</v>
      </c>
      <c r="AD35" s="686">
        <f>IF(ABS(J35/210099*100) &lt; 0.05,,(J35/210099*100))</f>
        <v>2.7097225593648711</v>
      </c>
      <c r="AE35" s="682">
        <f t="shared" si="17"/>
        <v>0</v>
      </c>
      <c r="AF35" s="682">
        <f t="shared" si="17"/>
        <v>0</v>
      </c>
      <c r="AG35" s="686">
        <f>(N35/210099)*100</f>
        <v>2.7097225593648711</v>
      </c>
      <c r="AH35" s="684">
        <f t="shared" si="15"/>
        <v>0</v>
      </c>
      <c r="AI35" s="686">
        <f>(Q35/210099)*100</f>
        <v>2.7097225593648711</v>
      </c>
    </row>
    <row r="36" spans="1:35" s="765" customFormat="1" ht="15.75" customHeight="1" x14ac:dyDescent="0.2">
      <c r="A36" s="770" t="s">
        <v>3566</v>
      </c>
      <c r="B36" s="763">
        <v>-25</v>
      </c>
      <c r="C36" s="709"/>
      <c r="D36" s="709"/>
      <c r="E36" s="709"/>
      <c r="F36" s="686">
        <f t="shared" si="4"/>
        <v>-25</v>
      </c>
      <c r="G36" s="709"/>
      <c r="H36" s="709"/>
      <c r="I36" s="703">
        <f t="shared" si="5"/>
        <v>-25</v>
      </c>
      <c r="J36" s="763">
        <v>-26.2</v>
      </c>
      <c r="K36" s="709"/>
      <c r="L36" s="709"/>
      <c r="M36" s="709"/>
      <c r="N36" s="709">
        <f t="shared" si="6"/>
        <v>-26.2</v>
      </c>
      <c r="O36" s="709"/>
      <c r="P36" s="709"/>
      <c r="Q36" s="703">
        <f t="shared" si="7"/>
        <v>-26.2</v>
      </c>
      <c r="R36" s="771">
        <f t="shared" si="8"/>
        <v>-1.1999999999999993</v>
      </c>
      <c r="S36" s="686">
        <f t="shared" si="8"/>
        <v>0</v>
      </c>
      <c r="T36" s="686">
        <f t="shared" si="8"/>
        <v>0</v>
      </c>
      <c r="U36" s="686">
        <f t="shared" si="9"/>
        <v>-1.1999999999999993</v>
      </c>
      <c r="V36" s="686">
        <f t="shared" si="9"/>
        <v>0</v>
      </c>
      <c r="W36" s="717">
        <f t="shared" si="10"/>
        <v>-1.1999999999999993</v>
      </c>
      <c r="X36" s="686">
        <f t="shared" si="11"/>
        <v>104.80000000000001</v>
      </c>
      <c r="Y36" s="683"/>
      <c r="Z36" s="686"/>
      <c r="AA36" s="686">
        <f t="shared" si="16"/>
        <v>104.80000000000001</v>
      </c>
      <c r="AB36" s="686"/>
      <c r="AC36" s="686">
        <f t="shared" si="12"/>
        <v>104.80000000000001</v>
      </c>
      <c r="AD36" s="684">
        <f>IF(ABS(J36/210099*100) &lt; 0.05,,(J36/210099*100))</f>
        <v>0</v>
      </c>
      <c r="AE36" s="682">
        <f t="shared" si="17"/>
        <v>0</v>
      </c>
      <c r="AF36" s="682">
        <f t="shared" si="17"/>
        <v>0</v>
      </c>
      <c r="AG36" s="684">
        <f>IF(ABS(N36/210099*100) &lt; 0.05,,(N36/210099*100))</f>
        <v>0</v>
      </c>
      <c r="AH36" s="684">
        <f t="shared" si="15"/>
        <v>0</v>
      </c>
      <c r="AI36" s="684">
        <f>IF((Q36/210099*100)&lt;0.05,,(Q36/210099*100))</f>
        <v>0</v>
      </c>
    </row>
    <row r="37" spans="1:35" s="765" customFormat="1" ht="15.75" customHeight="1" x14ac:dyDescent="0.2">
      <c r="A37" s="768" t="s">
        <v>3567</v>
      </c>
      <c r="B37" s="708">
        <v>10.8</v>
      </c>
      <c r="C37" s="709"/>
      <c r="D37" s="709"/>
      <c r="E37" s="709"/>
      <c r="F37" s="684">
        <f t="shared" si="4"/>
        <v>10.8</v>
      </c>
      <c r="G37" s="709">
        <v>443.2</v>
      </c>
      <c r="H37" s="709"/>
      <c r="I37" s="710">
        <f t="shared" si="5"/>
        <v>454</v>
      </c>
      <c r="J37" s="708">
        <v>7.8</v>
      </c>
      <c r="K37" s="709"/>
      <c r="L37" s="709"/>
      <c r="M37" s="709"/>
      <c r="N37" s="709">
        <f t="shared" si="6"/>
        <v>7.8</v>
      </c>
      <c r="O37" s="709">
        <v>457.1</v>
      </c>
      <c r="P37" s="709"/>
      <c r="Q37" s="710">
        <f t="shared" si="7"/>
        <v>464.90000000000003</v>
      </c>
      <c r="R37" s="711">
        <f t="shared" si="8"/>
        <v>-3.0000000000000009</v>
      </c>
      <c r="S37" s="684">
        <f t="shared" si="8"/>
        <v>0</v>
      </c>
      <c r="T37" s="684">
        <f t="shared" si="8"/>
        <v>0</v>
      </c>
      <c r="U37" s="684">
        <f t="shared" si="9"/>
        <v>-3.0000000000000009</v>
      </c>
      <c r="V37" s="684">
        <f t="shared" si="9"/>
        <v>13.900000000000034</v>
      </c>
      <c r="W37" s="709">
        <f t="shared" si="10"/>
        <v>10.900000000000034</v>
      </c>
      <c r="X37" s="684">
        <f t="shared" si="11"/>
        <v>72.222222222222214</v>
      </c>
      <c r="Y37" s="683"/>
      <c r="Z37" s="684"/>
      <c r="AA37" s="684">
        <f t="shared" si="16"/>
        <v>72.222222222222214</v>
      </c>
      <c r="AB37" s="684">
        <f t="shared" si="16"/>
        <v>103.13628158844766</v>
      </c>
      <c r="AC37" s="684">
        <f t="shared" si="12"/>
        <v>102.40088105726872</v>
      </c>
      <c r="AD37" s="684">
        <f>IF(ABS(J37/210099*100) &lt; 0.05,,(J37/210099*100))</f>
        <v>0</v>
      </c>
      <c r="AE37" s="682">
        <f t="shared" si="17"/>
        <v>0</v>
      </c>
      <c r="AF37" s="682">
        <f t="shared" si="17"/>
        <v>0</v>
      </c>
      <c r="AG37" s="684">
        <f>IF(ABS(N37/210099*100) &lt; 0.05,,(N37/210099*100))</f>
        <v>0</v>
      </c>
      <c r="AH37" s="684">
        <f t="shared" si="15"/>
        <v>0.21756410073346374</v>
      </c>
      <c r="AI37" s="684">
        <f t="shared" ref="AI37:AI46" si="18">(Q37/210099)*100</f>
        <v>0.22127663625243341</v>
      </c>
    </row>
    <row r="38" spans="1:35" s="765" customFormat="1" ht="29.25" customHeight="1" x14ac:dyDescent="0.2">
      <c r="A38" s="768" t="s">
        <v>3568</v>
      </c>
      <c r="B38" s="708">
        <v>388</v>
      </c>
      <c r="C38" s="709"/>
      <c r="D38" s="709"/>
      <c r="E38" s="709"/>
      <c r="F38" s="684">
        <f t="shared" si="4"/>
        <v>388</v>
      </c>
      <c r="G38" s="709">
        <v>38.9</v>
      </c>
      <c r="H38" s="709"/>
      <c r="I38" s="710">
        <f t="shared" si="5"/>
        <v>426.9</v>
      </c>
      <c r="J38" s="708">
        <v>397.8</v>
      </c>
      <c r="K38" s="709"/>
      <c r="L38" s="709"/>
      <c r="M38" s="709"/>
      <c r="N38" s="709">
        <f t="shared" si="6"/>
        <v>397.8</v>
      </c>
      <c r="O38" s="709">
        <v>43.3</v>
      </c>
      <c r="P38" s="709"/>
      <c r="Q38" s="710">
        <f t="shared" si="7"/>
        <v>441.1</v>
      </c>
      <c r="R38" s="711">
        <f t="shared" si="8"/>
        <v>9.8000000000000114</v>
      </c>
      <c r="S38" s="684">
        <f t="shared" si="8"/>
        <v>0</v>
      </c>
      <c r="T38" s="684">
        <f t="shared" si="8"/>
        <v>0</v>
      </c>
      <c r="U38" s="684">
        <f t="shared" si="9"/>
        <v>9.8000000000000114</v>
      </c>
      <c r="V38" s="684">
        <f t="shared" si="9"/>
        <v>4.3999999999999986</v>
      </c>
      <c r="W38" s="709">
        <f t="shared" si="10"/>
        <v>14.200000000000045</v>
      </c>
      <c r="X38" s="684">
        <f t="shared" si="11"/>
        <v>102.5257731958763</v>
      </c>
      <c r="Y38" s="683"/>
      <c r="Z38" s="684"/>
      <c r="AA38" s="684">
        <f t="shared" si="16"/>
        <v>102.5257731958763</v>
      </c>
      <c r="AB38" s="684">
        <f t="shared" si="16"/>
        <v>111.31105398457584</v>
      </c>
      <c r="AC38" s="684">
        <f t="shared" si="12"/>
        <v>103.32630592644649</v>
      </c>
      <c r="AD38" s="687">
        <f t="shared" ref="AD38:AF46" si="19">(J38/210099*100)</f>
        <v>0.18933931146745106</v>
      </c>
      <c r="AE38" s="682">
        <f t="shared" si="17"/>
        <v>0</v>
      </c>
      <c r="AF38" s="682">
        <f t="shared" si="17"/>
        <v>0</v>
      </c>
      <c r="AG38" s="687">
        <f t="shared" ref="AG38:AH46" si="20">(N38/210099)*100</f>
        <v>0.18933931146745106</v>
      </c>
      <c r="AH38" s="684">
        <f t="shared" si="15"/>
        <v>0</v>
      </c>
      <c r="AI38" s="684">
        <f t="shared" si="18"/>
        <v>0.20994864325865428</v>
      </c>
    </row>
    <row r="39" spans="1:35" s="765" customFormat="1" ht="15.75" customHeight="1" x14ac:dyDescent="0.2">
      <c r="A39" s="764" t="s">
        <v>3569</v>
      </c>
      <c r="B39" s="708">
        <v>935.5</v>
      </c>
      <c r="C39" s="709"/>
      <c r="D39" s="709"/>
      <c r="E39" s="709"/>
      <c r="F39" s="684">
        <f t="shared" si="4"/>
        <v>935.5</v>
      </c>
      <c r="G39" s="709">
        <v>39.700000000000003</v>
      </c>
      <c r="H39" s="709"/>
      <c r="I39" s="710">
        <f t="shared" si="5"/>
        <v>975.2</v>
      </c>
      <c r="J39" s="708">
        <v>985.3</v>
      </c>
      <c r="K39" s="709"/>
      <c r="L39" s="709"/>
      <c r="M39" s="709"/>
      <c r="N39" s="709">
        <f t="shared" si="6"/>
        <v>985.3</v>
      </c>
      <c r="O39" s="709">
        <v>44.1</v>
      </c>
      <c r="P39" s="709"/>
      <c r="Q39" s="710">
        <f t="shared" si="7"/>
        <v>1029.3999999999999</v>
      </c>
      <c r="R39" s="711">
        <f t="shared" si="8"/>
        <v>49.799999999999955</v>
      </c>
      <c r="S39" s="684">
        <f t="shared" si="8"/>
        <v>0</v>
      </c>
      <c r="T39" s="684">
        <f t="shared" si="8"/>
        <v>0</v>
      </c>
      <c r="U39" s="684">
        <f t="shared" si="9"/>
        <v>49.799999999999955</v>
      </c>
      <c r="V39" s="684">
        <f t="shared" si="9"/>
        <v>4.3999999999999986</v>
      </c>
      <c r="W39" s="709">
        <f t="shared" si="10"/>
        <v>54.199999999999818</v>
      </c>
      <c r="X39" s="684">
        <f t="shared" si="11"/>
        <v>105.32335649385357</v>
      </c>
      <c r="Y39" s="683"/>
      <c r="Z39" s="684"/>
      <c r="AA39" s="684">
        <f t="shared" si="16"/>
        <v>105.32335649385357</v>
      </c>
      <c r="AB39" s="684">
        <f t="shared" si="16"/>
        <v>111.08312342569269</v>
      </c>
      <c r="AC39" s="684">
        <f t="shared" si="12"/>
        <v>105.55783429040196</v>
      </c>
      <c r="AD39" s="687">
        <f t="shared" si="19"/>
        <v>0.46896939062061216</v>
      </c>
      <c r="AE39" s="682">
        <f t="shared" si="17"/>
        <v>0</v>
      </c>
      <c r="AF39" s="682">
        <f t="shared" si="17"/>
        <v>0</v>
      </c>
      <c r="AG39" s="687">
        <f t="shared" si="20"/>
        <v>0.46896939062061216</v>
      </c>
      <c r="AH39" s="684">
        <f t="shared" si="15"/>
        <v>0</v>
      </c>
      <c r="AI39" s="684">
        <f t="shared" si="18"/>
        <v>0.48995949528555577</v>
      </c>
    </row>
    <row r="40" spans="1:35" s="765" customFormat="1" ht="15.75" customHeight="1" x14ac:dyDescent="0.2">
      <c r="A40" s="767" t="s">
        <v>3570</v>
      </c>
      <c r="B40" s="759">
        <f>B41+B42</f>
        <v>1861.7</v>
      </c>
      <c r="C40" s="709">
        <f>C41+C42</f>
        <v>0</v>
      </c>
      <c r="D40" s="709">
        <f>D41+D42</f>
        <v>0</v>
      </c>
      <c r="E40" s="709"/>
      <c r="F40" s="683">
        <f t="shared" si="4"/>
        <v>1861.7</v>
      </c>
      <c r="G40" s="709">
        <f>G41+G42</f>
        <v>0</v>
      </c>
      <c r="H40" s="709"/>
      <c r="I40" s="716">
        <f t="shared" si="5"/>
        <v>1861.7</v>
      </c>
      <c r="J40" s="759">
        <f>J41+J42</f>
        <v>1798.4</v>
      </c>
      <c r="K40" s="709">
        <f>K41+K42</f>
        <v>0</v>
      </c>
      <c r="L40" s="709">
        <f>L41+L42</f>
        <v>0</v>
      </c>
      <c r="M40" s="709"/>
      <c r="N40" s="706">
        <f t="shared" si="6"/>
        <v>1798.4</v>
      </c>
      <c r="O40" s="706">
        <f>O41+O42</f>
        <v>0</v>
      </c>
      <c r="P40" s="706"/>
      <c r="Q40" s="716">
        <f t="shared" si="7"/>
        <v>1798.4</v>
      </c>
      <c r="R40" s="760">
        <f t="shared" si="8"/>
        <v>-63.299999999999955</v>
      </c>
      <c r="S40" s="683">
        <f t="shared" si="8"/>
        <v>0</v>
      </c>
      <c r="T40" s="683">
        <f t="shared" si="8"/>
        <v>0</v>
      </c>
      <c r="U40" s="683">
        <f t="shared" si="9"/>
        <v>-63.299999999999955</v>
      </c>
      <c r="V40" s="683">
        <f t="shared" si="9"/>
        <v>0</v>
      </c>
      <c r="W40" s="698">
        <f t="shared" si="10"/>
        <v>-63.299999999999955</v>
      </c>
      <c r="X40" s="683">
        <f t="shared" si="11"/>
        <v>96.599881828436367</v>
      </c>
      <c r="Y40" s="683"/>
      <c r="Z40" s="683"/>
      <c r="AA40" s="683">
        <f t="shared" si="16"/>
        <v>96.599881828436367</v>
      </c>
      <c r="AB40" s="683"/>
      <c r="AC40" s="683">
        <f t="shared" si="12"/>
        <v>96.599881828436367</v>
      </c>
      <c r="AD40" s="683">
        <f t="shared" si="19"/>
        <v>0.85597742016858724</v>
      </c>
      <c r="AE40" s="683">
        <f t="shared" si="19"/>
        <v>0</v>
      </c>
      <c r="AF40" s="683">
        <f t="shared" si="19"/>
        <v>0</v>
      </c>
      <c r="AG40" s="683">
        <f t="shared" si="20"/>
        <v>0.85597742016858724</v>
      </c>
      <c r="AH40" s="683">
        <f t="shared" si="20"/>
        <v>0</v>
      </c>
      <c r="AI40" s="683">
        <f t="shared" si="18"/>
        <v>0.85597742016858724</v>
      </c>
    </row>
    <row r="41" spans="1:35" s="765" customFormat="1" ht="15.75" customHeight="1" x14ac:dyDescent="0.2">
      <c r="A41" s="768" t="s">
        <v>3571</v>
      </c>
      <c r="B41" s="708">
        <v>1231.9000000000001</v>
      </c>
      <c r="C41" s="709"/>
      <c r="D41" s="709"/>
      <c r="E41" s="709"/>
      <c r="F41" s="684">
        <f t="shared" si="4"/>
        <v>1231.9000000000001</v>
      </c>
      <c r="G41" s="709"/>
      <c r="H41" s="709"/>
      <c r="I41" s="710">
        <f t="shared" si="5"/>
        <v>1231.9000000000001</v>
      </c>
      <c r="J41" s="708">
        <v>1197.2</v>
      </c>
      <c r="K41" s="709"/>
      <c r="L41" s="709"/>
      <c r="M41" s="709"/>
      <c r="N41" s="709">
        <f t="shared" si="6"/>
        <v>1197.2</v>
      </c>
      <c r="O41" s="709"/>
      <c r="P41" s="709"/>
      <c r="Q41" s="710">
        <f t="shared" si="7"/>
        <v>1197.2</v>
      </c>
      <c r="R41" s="711">
        <f t="shared" si="8"/>
        <v>-34.700000000000045</v>
      </c>
      <c r="S41" s="684">
        <f t="shared" si="8"/>
        <v>0</v>
      </c>
      <c r="T41" s="684">
        <f t="shared" si="8"/>
        <v>0</v>
      </c>
      <c r="U41" s="684">
        <f t="shared" si="9"/>
        <v>-34.700000000000045</v>
      </c>
      <c r="V41" s="684">
        <f t="shared" si="9"/>
        <v>0</v>
      </c>
      <c r="W41" s="709">
        <f t="shared" si="10"/>
        <v>-34.700000000000045</v>
      </c>
      <c r="X41" s="684">
        <f t="shared" si="11"/>
        <v>97.183212923126874</v>
      </c>
      <c r="Y41" s="683"/>
      <c r="Z41" s="684"/>
      <c r="AA41" s="684">
        <f t="shared" si="16"/>
        <v>97.183212923126874</v>
      </c>
      <c r="AB41" s="684"/>
      <c r="AC41" s="684">
        <f t="shared" si="12"/>
        <v>97.183212923126874</v>
      </c>
      <c r="AD41" s="684">
        <f t="shared" si="19"/>
        <v>0.56982660555262044</v>
      </c>
      <c r="AE41" s="684">
        <f t="shared" si="19"/>
        <v>0</v>
      </c>
      <c r="AF41" s="684">
        <f t="shared" si="19"/>
        <v>0</v>
      </c>
      <c r="AG41" s="684">
        <f t="shared" si="20"/>
        <v>0.56982660555262044</v>
      </c>
      <c r="AH41" s="683">
        <f t="shared" si="20"/>
        <v>0</v>
      </c>
      <c r="AI41" s="684">
        <f t="shared" si="18"/>
        <v>0.56982660555262044</v>
      </c>
    </row>
    <row r="42" spans="1:35" s="765" customFormat="1" ht="15.75" customHeight="1" x14ac:dyDescent="0.2">
      <c r="A42" s="764" t="s">
        <v>3572</v>
      </c>
      <c r="B42" s="708">
        <v>629.79999999999995</v>
      </c>
      <c r="C42" s="709"/>
      <c r="D42" s="709"/>
      <c r="E42" s="709"/>
      <c r="F42" s="684">
        <f t="shared" si="4"/>
        <v>629.79999999999995</v>
      </c>
      <c r="G42" s="709"/>
      <c r="H42" s="709"/>
      <c r="I42" s="710">
        <f t="shared" si="5"/>
        <v>629.79999999999995</v>
      </c>
      <c r="J42" s="708">
        <v>601.20000000000005</v>
      </c>
      <c r="K42" s="709"/>
      <c r="L42" s="709"/>
      <c r="M42" s="709"/>
      <c r="N42" s="709">
        <f t="shared" si="6"/>
        <v>601.20000000000005</v>
      </c>
      <c r="O42" s="709"/>
      <c r="P42" s="709"/>
      <c r="Q42" s="710">
        <f t="shared" si="7"/>
        <v>601.20000000000005</v>
      </c>
      <c r="R42" s="711">
        <f t="shared" si="8"/>
        <v>-28.599999999999909</v>
      </c>
      <c r="S42" s="684">
        <f t="shared" si="8"/>
        <v>0</v>
      </c>
      <c r="T42" s="684">
        <f t="shared" si="8"/>
        <v>0</v>
      </c>
      <c r="U42" s="684">
        <f t="shared" si="9"/>
        <v>-28.599999999999909</v>
      </c>
      <c r="V42" s="684">
        <f t="shared" si="9"/>
        <v>0</v>
      </c>
      <c r="W42" s="709">
        <f t="shared" si="10"/>
        <v>-28.599999999999909</v>
      </c>
      <c r="X42" s="684">
        <f t="shared" si="11"/>
        <v>95.458875833597972</v>
      </c>
      <c r="Y42" s="683"/>
      <c r="Z42" s="684"/>
      <c r="AA42" s="684">
        <f t="shared" si="16"/>
        <v>95.458875833597972</v>
      </c>
      <c r="AB42" s="684"/>
      <c r="AC42" s="684">
        <f t="shared" si="12"/>
        <v>95.458875833597972</v>
      </c>
      <c r="AD42" s="684">
        <f t="shared" si="19"/>
        <v>0.28615081461596675</v>
      </c>
      <c r="AE42" s="684">
        <f t="shared" si="19"/>
        <v>0</v>
      </c>
      <c r="AF42" s="684">
        <f t="shared" si="19"/>
        <v>0</v>
      </c>
      <c r="AG42" s="684">
        <f t="shared" si="20"/>
        <v>0.28615081461596675</v>
      </c>
      <c r="AH42" s="683">
        <f t="shared" si="20"/>
        <v>0</v>
      </c>
      <c r="AI42" s="684">
        <f t="shared" si="18"/>
        <v>0.28615081461596675</v>
      </c>
    </row>
    <row r="43" spans="1:35" s="773" customFormat="1" ht="15.75" customHeight="1" x14ac:dyDescent="0.2">
      <c r="A43" s="772" t="s">
        <v>3573</v>
      </c>
      <c r="B43" s="763">
        <f>B44+B45</f>
        <v>0</v>
      </c>
      <c r="C43" s="706">
        <f>C44+C45</f>
        <v>13583.6</v>
      </c>
      <c r="D43" s="706">
        <f>D44+D45</f>
        <v>4859</v>
      </c>
      <c r="E43" s="709"/>
      <c r="F43" s="688">
        <f t="shared" si="4"/>
        <v>18442.599999999999</v>
      </c>
      <c r="G43" s="717">
        <f>G44+G45</f>
        <v>0</v>
      </c>
      <c r="H43" s="717"/>
      <c r="I43" s="707">
        <f t="shared" si="5"/>
        <v>18442.599999999999</v>
      </c>
      <c r="J43" s="763">
        <f>J44+J45</f>
        <v>0</v>
      </c>
      <c r="K43" s="706">
        <f>K44+K45</f>
        <v>13635.7</v>
      </c>
      <c r="L43" s="706">
        <f>L44+L45</f>
        <v>4768.2</v>
      </c>
      <c r="M43" s="706"/>
      <c r="N43" s="706">
        <f t="shared" si="6"/>
        <v>18403.900000000001</v>
      </c>
      <c r="O43" s="706">
        <f>O44+O45</f>
        <v>0</v>
      </c>
      <c r="P43" s="706"/>
      <c r="Q43" s="707">
        <f t="shared" si="7"/>
        <v>18403.900000000001</v>
      </c>
      <c r="R43" s="760">
        <f t="shared" si="8"/>
        <v>0</v>
      </c>
      <c r="S43" s="683">
        <f t="shared" si="8"/>
        <v>52.100000000000364</v>
      </c>
      <c r="T43" s="683">
        <f t="shared" si="8"/>
        <v>-90.800000000000182</v>
      </c>
      <c r="U43" s="683">
        <f t="shared" si="9"/>
        <v>-38.69999999999709</v>
      </c>
      <c r="V43" s="683">
        <f t="shared" si="9"/>
        <v>0</v>
      </c>
      <c r="W43" s="698">
        <f t="shared" si="10"/>
        <v>-38.69999999999709</v>
      </c>
      <c r="X43" s="688"/>
      <c r="Y43" s="688">
        <f>K43/C43*100</f>
        <v>100.38355075237786</v>
      </c>
      <c r="Z43" s="688">
        <f>L43/D43*100</f>
        <v>98.131302737188719</v>
      </c>
      <c r="AA43" s="688">
        <f t="shared" si="16"/>
        <v>99.790159738865469</v>
      </c>
      <c r="AB43" s="688"/>
      <c r="AC43" s="688">
        <f t="shared" si="12"/>
        <v>99.790159738865469</v>
      </c>
      <c r="AD43" s="684">
        <f t="shared" si="19"/>
        <v>0</v>
      </c>
      <c r="AE43" s="683">
        <f t="shared" ref="AE43:AF45" si="21">(K43/210099)*100</f>
        <v>6.4901308430787399</v>
      </c>
      <c r="AF43" s="683">
        <f t="shared" si="21"/>
        <v>2.2695015207116644</v>
      </c>
      <c r="AG43" s="683">
        <f t="shared" si="20"/>
        <v>8.7596323637904039</v>
      </c>
      <c r="AH43" s="683">
        <f t="shared" si="20"/>
        <v>0</v>
      </c>
      <c r="AI43" s="683">
        <f t="shared" si="18"/>
        <v>8.7596323637904039</v>
      </c>
    </row>
    <row r="44" spans="1:35" s="773" customFormat="1" ht="15.75" customHeight="1" x14ac:dyDescent="0.2">
      <c r="A44" s="770" t="s">
        <v>3574</v>
      </c>
      <c r="B44" s="763"/>
      <c r="C44" s="717">
        <v>13583.6</v>
      </c>
      <c r="D44" s="717"/>
      <c r="E44" s="717"/>
      <c r="F44" s="686">
        <f t="shared" si="4"/>
        <v>13583.6</v>
      </c>
      <c r="G44" s="717"/>
      <c r="H44" s="717"/>
      <c r="I44" s="703">
        <f t="shared" si="5"/>
        <v>13583.6</v>
      </c>
      <c r="J44" s="763"/>
      <c r="K44" s="717">
        <v>13635.7</v>
      </c>
      <c r="L44" s="717"/>
      <c r="M44" s="717"/>
      <c r="N44" s="717">
        <f t="shared" si="6"/>
        <v>13635.7</v>
      </c>
      <c r="O44" s="717"/>
      <c r="P44" s="717"/>
      <c r="Q44" s="703">
        <f t="shared" si="7"/>
        <v>13635.7</v>
      </c>
      <c r="R44" s="771">
        <f t="shared" si="8"/>
        <v>0</v>
      </c>
      <c r="S44" s="686">
        <f t="shared" si="8"/>
        <v>52.100000000000364</v>
      </c>
      <c r="T44" s="686">
        <f t="shared" si="8"/>
        <v>0</v>
      </c>
      <c r="U44" s="686">
        <f t="shared" si="9"/>
        <v>52.100000000000364</v>
      </c>
      <c r="V44" s="686">
        <f t="shared" si="9"/>
        <v>0</v>
      </c>
      <c r="W44" s="717">
        <f t="shared" si="10"/>
        <v>52.100000000000364</v>
      </c>
      <c r="X44" s="686"/>
      <c r="Y44" s="686">
        <f>K44/C44*100</f>
        <v>100.38355075237786</v>
      </c>
      <c r="Z44" s="686"/>
      <c r="AA44" s="686">
        <f t="shared" si="16"/>
        <v>100.38355075237786</v>
      </c>
      <c r="AB44" s="686"/>
      <c r="AC44" s="686">
        <f t="shared" si="12"/>
        <v>100.38355075237786</v>
      </c>
      <c r="AD44" s="684">
        <f t="shared" si="19"/>
        <v>0</v>
      </c>
      <c r="AE44" s="686">
        <f t="shared" si="21"/>
        <v>6.4901308430787399</v>
      </c>
      <c r="AF44" s="686">
        <f t="shared" si="21"/>
        <v>0</v>
      </c>
      <c r="AG44" s="686">
        <f t="shared" si="20"/>
        <v>6.4901308430787399</v>
      </c>
      <c r="AH44" s="683">
        <f t="shared" si="20"/>
        <v>0</v>
      </c>
      <c r="AI44" s="686">
        <f t="shared" si="18"/>
        <v>6.4901308430787399</v>
      </c>
    </row>
    <row r="45" spans="1:35" s="773" customFormat="1" ht="15.75" customHeight="1" x14ac:dyDescent="0.2">
      <c r="A45" s="770" t="s">
        <v>3575</v>
      </c>
      <c r="B45" s="763"/>
      <c r="C45" s="717"/>
      <c r="D45" s="717">
        <v>4859</v>
      </c>
      <c r="E45" s="717"/>
      <c r="F45" s="686">
        <f t="shared" si="4"/>
        <v>4859</v>
      </c>
      <c r="G45" s="717"/>
      <c r="H45" s="717"/>
      <c r="I45" s="703">
        <f t="shared" si="5"/>
        <v>4859</v>
      </c>
      <c r="J45" s="763"/>
      <c r="K45" s="717"/>
      <c r="L45" s="717">
        <v>4768.2</v>
      </c>
      <c r="M45" s="717"/>
      <c r="N45" s="717">
        <f t="shared" si="6"/>
        <v>4768.2</v>
      </c>
      <c r="O45" s="717"/>
      <c r="P45" s="717"/>
      <c r="Q45" s="703">
        <f t="shared" si="7"/>
        <v>4768.2</v>
      </c>
      <c r="R45" s="771">
        <f t="shared" si="8"/>
        <v>0</v>
      </c>
      <c r="S45" s="686">
        <f t="shared" si="8"/>
        <v>0</v>
      </c>
      <c r="T45" s="686">
        <f t="shared" si="8"/>
        <v>-90.800000000000182</v>
      </c>
      <c r="U45" s="686">
        <f t="shared" si="9"/>
        <v>-90.800000000000182</v>
      </c>
      <c r="V45" s="686">
        <f t="shared" si="9"/>
        <v>0</v>
      </c>
      <c r="W45" s="717">
        <f t="shared" si="10"/>
        <v>-90.800000000000182</v>
      </c>
      <c r="X45" s="686"/>
      <c r="Y45" s="683"/>
      <c r="Z45" s="686">
        <f>L45/D45*100</f>
        <v>98.131302737188719</v>
      </c>
      <c r="AA45" s="686">
        <f t="shared" si="16"/>
        <v>98.131302737188719</v>
      </c>
      <c r="AB45" s="686"/>
      <c r="AC45" s="686">
        <f t="shared" si="12"/>
        <v>98.131302737188719</v>
      </c>
      <c r="AD45" s="684">
        <f t="shared" si="19"/>
        <v>0</v>
      </c>
      <c r="AE45" s="686">
        <f t="shared" si="21"/>
        <v>0</v>
      </c>
      <c r="AF45" s="686">
        <f t="shared" si="21"/>
        <v>2.2695015207116644</v>
      </c>
      <c r="AG45" s="686">
        <f t="shared" si="20"/>
        <v>2.2695015207116644</v>
      </c>
      <c r="AH45" s="683">
        <f t="shared" si="20"/>
        <v>0</v>
      </c>
      <c r="AI45" s="686">
        <f t="shared" si="18"/>
        <v>2.2695015207116644</v>
      </c>
    </row>
    <row r="46" spans="1:35" s="773" customFormat="1" ht="15.75" customHeight="1" x14ac:dyDescent="0.2">
      <c r="A46" s="772" t="s">
        <v>3576</v>
      </c>
      <c r="B46" s="705">
        <f>B47+B48</f>
        <v>1793.8999999999999</v>
      </c>
      <c r="C46" s="709">
        <f>C47+C48</f>
        <v>0</v>
      </c>
      <c r="D46" s="709">
        <f>D47+D48</f>
        <v>0</v>
      </c>
      <c r="E46" s="709"/>
      <c r="F46" s="688">
        <f t="shared" si="4"/>
        <v>1793.8999999999999</v>
      </c>
      <c r="G46" s="706">
        <f>G47+G48</f>
        <v>66</v>
      </c>
      <c r="H46" s="717"/>
      <c r="I46" s="707">
        <f t="shared" si="5"/>
        <v>1859.8999999999999</v>
      </c>
      <c r="J46" s="705">
        <f>J47+J48</f>
        <v>1540.5</v>
      </c>
      <c r="K46" s="706">
        <f>K47+K48</f>
        <v>0</v>
      </c>
      <c r="L46" s="706">
        <f>L47+L48</f>
        <v>0</v>
      </c>
      <c r="M46" s="706"/>
      <c r="N46" s="706">
        <f t="shared" si="6"/>
        <v>1540.5</v>
      </c>
      <c r="O46" s="706">
        <f>O47+O48</f>
        <v>62.1</v>
      </c>
      <c r="P46" s="717"/>
      <c r="Q46" s="707">
        <f t="shared" si="7"/>
        <v>1602.6</v>
      </c>
      <c r="R46" s="774">
        <f t="shared" si="8"/>
        <v>-253.39999999999986</v>
      </c>
      <c r="S46" s="688">
        <f t="shared" si="8"/>
        <v>0</v>
      </c>
      <c r="T46" s="688">
        <f t="shared" si="8"/>
        <v>0</v>
      </c>
      <c r="U46" s="688">
        <f t="shared" si="9"/>
        <v>-253.39999999999986</v>
      </c>
      <c r="V46" s="688">
        <f t="shared" si="9"/>
        <v>-3.8999999999999986</v>
      </c>
      <c r="W46" s="706">
        <f t="shared" si="10"/>
        <v>-257.29999999999995</v>
      </c>
      <c r="X46" s="688">
        <f t="shared" si="11"/>
        <v>85.874351970566934</v>
      </c>
      <c r="Y46" s="683"/>
      <c r="Z46" s="688"/>
      <c r="AA46" s="688">
        <f t="shared" si="16"/>
        <v>85.874351970566934</v>
      </c>
      <c r="AB46" s="688">
        <f t="shared" si="16"/>
        <v>94.090909090909093</v>
      </c>
      <c r="AC46" s="688">
        <f t="shared" si="12"/>
        <v>86.165922899080599</v>
      </c>
      <c r="AD46" s="685">
        <f t="shared" si="19"/>
        <v>0.73322576499650172</v>
      </c>
      <c r="AE46" s="685">
        <f>(K46/210099*100)</f>
        <v>0</v>
      </c>
      <c r="AF46" s="685">
        <f>(L46/210099*100)</f>
        <v>0</v>
      </c>
      <c r="AG46" s="683">
        <f t="shared" si="20"/>
        <v>0.73322576499650172</v>
      </c>
      <c r="AH46" s="683">
        <f>IF((O46/210099*100)&lt;0.05,,(O46/210099*100))</f>
        <v>0</v>
      </c>
      <c r="AI46" s="683">
        <f t="shared" si="18"/>
        <v>0.76278325932060598</v>
      </c>
    </row>
    <row r="47" spans="1:35" s="773" customFormat="1" ht="15.75" customHeight="1" x14ac:dyDescent="0.2">
      <c r="A47" s="770" t="s">
        <v>3577</v>
      </c>
      <c r="B47" s="763">
        <v>40.1</v>
      </c>
      <c r="C47" s="717"/>
      <c r="D47" s="717"/>
      <c r="E47" s="717"/>
      <c r="F47" s="686">
        <f t="shared" si="4"/>
        <v>40.1</v>
      </c>
      <c r="G47" s="717">
        <v>8.6</v>
      </c>
      <c r="H47" s="717"/>
      <c r="I47" s="703">
        <f t="shared" si="5"/>
        <v>48.7</v>
      </c>
      <c r="J47" s="763">
        <v>25.7</v>
      </c>
      <c r="K47" s="717"/>
      <c r="L47" s="717"/>
      <c r="M47" s="717"/>
      <c r="N47" s="717">
        <f t="shared" si="6"/>
        <v>25.7</v>
      </c>
      <c r="O47" s="717">
        <v>13.4</v>
      </c>
      <c r="P47" s="717"/>
      <c r="Q47" s="703">
        <f t="shared" si="7"/>
        <v>39.1</v>
      </c>
      <c r="R47" s="760">
        <f t="shared" si="8"/>
        <v>-14.400000000000002</v>
      </c>
      <c r="S47" s="683">
        <f t="shared" si="8"/>
        <v>0</v>
      </c>
      <c r="T47" s="683">
        <f t="shared" si="8"/>
        <v>0</v>
      </c>
      <c r="U47" s="683">
        <f t="shared" si="9"/>
        <v>-14.400000000000002</v>
      </c>
      <c r="V47" s="683">
        <f t="shared" si="9"/>
        <v>4.8000000000000007</v>
      </c>
      <c r="W47" s="717">
        <f t="shared" si="10"/>
        <v>-9.6000000000000014</v>
      </c>
      <c r="X47" s="686">
        <f t="shared" si="11"/>
        <v>64.089775561097255</v>
      </c>
      <c r="Y47" s="683"/>
      <c r="Z47" s="686"/>
      <c r="AA47" s="686">
        <f t="shared" si="16"/>
        <v>64.089775561097255</v>
      </c>
      <c r="AB47" s="686">
        <f t="shared" si="16"/>
        <v>155.81395348837211</v>
      </c>
      <c r="AC47" s="686">
        <f t="shared" si="12"/>
        <v>80.28747433264887</v>
      </c>
      <c r="AD47" s="684">
        <f>IF((J47/210099*100) &lt; 0.05,,(J47/210099*100))</f>
        <v>0</v>
      </c>
      <c r="AE47" s="684">
        <f t="shared" ref="AE47:AF49" si="22">IF((K47/210099*100) &lt; 0.05,,(K47/210099*100))</f>
        <v>0</v>
      </c>
      <c r="AF47" s="684">
        <f t="shared" si="22"/>
        <v>0</v>
      </c>
      <c r="AG47" s="684">
        <f>IF(ABS(N47/210099*100) &lt; 0.05,,(N47/210099*100))</f>
        <v>0</v>
      </c>
      <c r="AH47" s="686">
        <f>IF((O47/210099*100)&lt;0.05,,(O47/210099*100))</f>
        <v>0</v>
      </c>
      <c r="AI47" s="686">
        <f>IF((Q47/210099*100)&lt;0.05,,(Q47/210099*100))</f>
        <v>0</v>
      </c>
    </row>
    <row r="48" spans="1:35" s="773" customFormat="1" ht="15.75" customHeight="1" x14ac:dyDescent="0.2">
      <c r="A48" s="770" t="s">
        <v>3578</v>
      </c>
      <c r="B48" s="763">
        <v>1753.8</v>
      </c>
      <c r="C48" s="717"/>
      <c r="D48" s="717"/>
      <c r="E48" s="717"/>
      <c r="F48" s="686">
        <f t="shared" si="4"/>
        <v>1753.8</v>
      </c>
      <c r="G48" s="717">
        <v>57.4</v>
      </c>
      <c r="H48" s="717"/>
      <c r="I48" s="703">
        <f t="shared" si="5"/>
        <v>1811.2</v>
      </c>
      <c r="J48" s="763">
        <v>1514.8</v>
      </c>
      <c r="K48" s="717"/>
      <c r="L48" s="717"/>
      <c r="M48" s="717"/>
      <c r="N48" s="717">
        <f t="shared" si="6"/>
        <v>1514.8</v>
      </c>
      <c r="O48" s="717">
        <v>48.7</v>
      </c>
      <c r="P48" s="717"/>
      <c r="Q48" s="703">
        <f t="shared" si="7"/>
        <v>1563.5</v>
      </c>
      <c r="R48" s="760">
        <f t="shared" si="8"/>
        <v>-239</v>
      </c>
      <c r="S48" s="683">
        <f t="shared" si="8"/>
        <v>0</v>
      </c>
      <c r="T48" s="683">
        <f t="shared" si="8"/>
        <v>0</v>
      </c>
      <c r="U48" s="683">
        <f t="shared" si="9"/>
        <v>-239</v>
      </c>
      <c r="V48" s="683">
        <f t="shared" si="9"/>
        <v>-8.6999999999999957</v>
      </c>
      <c r="W48" s="717">
        <f t="shared" si="10"/>
        <v>-247.70000000000005</v>
      </c>
      <c r="X48" s="686">
        <f t="shared" si="11"/>
        <v>86.372448397764856</v>
      </c>
      <c r="Y48" s="683"/>
      <c r="Z48" s="686"/>
      <c r="AA48" s="686">
        <f t="shared" si="16"/>
        <v>86.372448397764856</v>
      </c>
      <c r="AB48" s="686">
        <f t="shared" si="16"/>
        <v>84.843205574912901</v>
      </c>
      <c r="AC48" s="686">
        <f t="shared" si="12"/>
        <v>86.323984098939931</v>
      </c>
      <c r="AD48" s="686">
        <f>IF((J48/210099*100) &lt; 0.05,,(J48/210099*100))</f>
        <v>0.72099343642758884</v>
      </c>
      <c r="AE48" s="686">
        <f t="shared" si="22"/>
        <v>0</v>
      </c>
      <c r="AF48" s="686">
        <f t="shared" si="22"/>
        <v>0</v>
      </c>
      <c r="AG48" s="686">
        <f>IF(ABS(N48/210099*100) &lt; 0.05,,(N48/210099*100))</f>
        <v>0.72099343642758884</v>
      </c>
      <c r="AH48" s="686">
        <f>IF((O48/210099*100)&lt;0.05,,(O48/210099*100))</f>
        <v>0</v>
      </c>
      <c r="AI48" s="683">
        <f t="shared" ref="AI48:AI92" si="23">(Q48/210099)*100</f>
        <v>0.74417298511654029</v>
      </c>
    </row>
    <row r="49" spans="1:35" s="773" customFormat="1" ht="15.75" customHeight="1" x14ac:dyDescent="0.2">
      <c r="A49" s="772" t="s">
        <v>3579</v>
      </c>
      <c r="B49" s="705">
        <f>B50+B56+B59+B60+B61</f>
        <v>1784.2</v>
      </c>
      <c r="C49" s="706">
        <f>C50+C56+C59+C60+C61</f>
        <v>127.8</v>
      </c>
      <c r="D49" s="706">
        <f>D50+D56+D59+D60+D61</f>
        <v>37.199999999999996</v>
      </c>
      <c r="E49" s="706"/>
      <c r="F49" s="688">
        <f t="shared" si="4"/>
        <v>1949.2</v>
      </c>
      <c r="G49" s="706">
        <f>G50+G56+G59+G60+G61</f>
        <v>748.9</v>
      </c>
      <c r="H49" s="698">
        <f>H51</f>
        <v>-5.9</v>
      </c>
      <c r="I49" s="707">
        <f>G49+F49+H49</f>
        <v>2692.2</v>
      </c>
      <c r="J49" s="705">
        <f>J50+J56+J59+J60+J61</f>
        <v>1986.7</v>
      </c>
      <c r="K49" s="706">
        <f>K50+K56+K59+K60+K61</f>
        <v>155.60000000000002</v>
      </c>
      <c r="L49" s="706">
        <f>L50+L56+L59+L60+L61</f>
        <v>54.5</v>
      </c>
      <c r="M49" s="706"/>
      <c r="N49" s="706">
        <f t="shared" si="6"/>
        <v>2196.8000000000002</v>
      </c>
      <c r="O49" s="706">
        <f>O50+O56+O59+O60+O61</f>
        <v>697.09999999999991</v>
      </c>
      <c r="P49" s="717">
        <f>P51</f>
        <v>-5.4</v>
      </c>
      <c r="Q49" s="707">
        <f>N49+O49+P49</f>
        <v>2888.5</v>
      </c>
      <c r="R49" s="774">
        <f t="shared" si="8"/>
        <v>202.5</v>
      </c>
      <c r="S49" s="688">
        <f t="shared" si="8"/>
        <v>27.800000000000026</v>
      </c>
      <c r="T49" s="688">
        <f t="shared" si="8"/>
        <v>17.300000000000004</v>
      </c>
      <c r="U49" s="688">
        <f t="shared" si="9"/>
        <v>247.60000000000014</v>
      </c>
      <c r="V49" s="688">
        <f t="shared" si="9"/>
        <v>-51.800000000000068</v>
      </c>
      <c r="W49" s="706">
        <f t="shared" si="10"/>
        <v>196.30000000000018</v>
      </c>
      <c r="X49" s="688">
        <f t="shared" si="11"/>
        <v>111.34962448156035</v>
      </c>
      <c r="Y49" s="683">
        <f t="shared" si="11"/>
        <v>121.75273865414712</v>
      </c>
      <c r="Z49" s="688">
        <f t="shared" si="11"/>
        <v>146.50537634408605</v>
      </c>
      <c r="AA49" s="688">
        <f t="shared" si="16"/>
        <v>112.7026472398933</v>
      </c>
      <c r="AB49" s="688">
        <f t="shared" si="16"/>
        <v>93.083188676725854</v>
      </c>
      <c r="AC49" s="688">
        <f t="shared" si="12"/>
        <v>107.29143451452346</v>
      </c>
      <c r="AD49" s="685">
        <f>(J49/210099*100)</f>
        <v>0.94560183532525144</v>
      </c>
      <c r="AE49" s="685">
        <f>(K49/210099*100)</f>
        <v>7.4060323942522335E-2</v>
      </c>
      <c r="AF49" s="686">
        <f t="shared" si="22"/>
        <v>0</v>
      </c>
      <c r="AG49" s="683">
        <f>(N49/210099)*100</f>
        <v>1.0456023112913437</v>
      </c>
      <c r="AH49" s="683">
        <f>(O49/210099)*100</f>
        <v>0.33179596285560609</v>
      </c>
      <c r="AI49" s="683">
        <f t="shared" si="23"/>
        <v>1.3748280572492015</v>
      </c>
    </row>
    <row r="50" spans="1:35" s="773" customFormat="1" ht="15.75" customHeight="1" x14ac:dyDescent="0.2">
      <c r="A50" s="762" t="s">
        <v>3580</v>
      </c>
      <c r="B50" s="763">
        <f>B51+B54+B55</f>
        <v>285.2</v>
      </c>
      <c r="C50" s="717">
        <f>C51+C54+C55</f>
        <v>2</v>
      </c>
      <c r="D50" s="717">
        <f>D51+D54+D55</f>
        <v>2.7</v>
      </c>
      <c r="E50" s="717"/>
      <c r="F50" s="686">
        <f t="shared" si="4"/>
        <v>289.89999999999998</v>
      </c>
      <c r="G50" s="717">
        <f>G51+G54+G55</f>
        <v>117.5</v>
      </c>
      <c r="H50" s="717">
        <f>H51</f>
        <v>-5.9</v>
      </c>
      <c r="I50" s="703">
        <f>G50+F50+H50</f>
        <v>401.5</v>
      </c>
      <c r="J50" s="763">
        <f>J51+J54+J55</f>
        <v>312.3</v>
      </c>
      <c r="K50" s="717">
        <f>K51+K54+K55</f>
        <v>3.2</v>
      </c>
      <c r="L50" s="717">
        <f>L51+L54+L55</f>
        <v>6.6</v>
      </c>
      <c r="M50" s="717"/>
      <c r="N50" s="717">
        <f t="shared" si="6"/>
        <v>322.10000000000002</v>
      </c>
      <c r="O50" s="717">
        <f>O51+O54+O55</f>
        <v>127.30000000000001</v>
      </c>
      <c r="P50" s="717">
        <f>P51</f>
        <v>-5.4</v>
      </c>
      <c r="Q50" s="703">
        <f>N50+O50+P50</f>
        <v>444.00000000000006</v>
      </c>
      <c r="R50" s="771">
        <f t="shared" si="8"/>
        <v>27.100000000000023</v>
      </c>
      <c r="S50" s="686">
        <f t="shared" si="8"/>
        <v>1.2000000000000002</v>
      </c>
      <c r="T50" s="686">
        <f t="shared" si="8"/>
        <v>3.8999999999999995</v>
      </c>
      <c r="U50" s="686">
        <f t="shared" si="9"/>
        <v>32.200000000000045</v>
      </c>
      <c r="V50" s="686">
        <f t="shared" si="9"/>
        <v>9.8000000000000114</v>
      </c>
      <c r="W50" s="717">
        <f t="shared" si="10"/>
        <v>42.500000000000057</v>
      </c>
      <c r="X50" s="686">
        <f t="shared" si="11"/>
        <v>109.50210378681629</v>
      </c>
      <c r="Y50" s="686">
        <f t="shared" si="11"/>
        <v>160</v>
      </c>
      <c r="Z50" s="686">
        <f t="shared" si="11"/>
        <v>244.44444444444443</v>
      </c>
      <c r="AA50" s="686">
        <f t="shared" si="16"/>
        <v>111.10727837185237</v>
      </c>
      <c r="AB50" s="686">
        <f t="shared" si="16"/>
        <v>108.3404255319149</v>
      </c>
      <c r="AC50" s="686">
        <f t="shared" si="12"/>
        <v>110.58530510585307</v>
      </c>
      <c r="AD50" s="690">
        <f>(J50/210099*100)</f>
        <v>0.14864421058643781</v>
      </c>
      <c r="AE50" s="684">
        <f t="shared" ref="AE50:AF54" si="24">IF((K50/210099*100) &lt; 0.05,,(K50/210099*100))</f>
        <v>0</v>
      </c>
      <c r="AF50" s="684">
        <f t="shared" si="24"/>
        <v>0</v>
      </c>
      <c r="AG50" s="686">
        <f>(N50/210099)*100</f>
        <v>0.15330867828975864</v>
      </c>
      <c r="AH50" s="686">
        <f>(O50/210099)*100</f>
        <v>6.0590483533953049E-2</v>
      </c>
      <c r="AI50" s="686">
        <f t="shared" si="23"/>
        <v>0.21132894492596352</v>
      </c>
    </row>
    <row r="51" spans="1:35" s="765" customFormat="1" ht="15.75" customHeight="1" x14ac:dyDescent="0.2">
      <c r="A51" s="768" t="s">
        <v>3581</v>
      </c>
      <c r="B51" s="708">
        <v>150.5</v>
      </c>
      <c r="C51" s="709">
        <v>2</v>
      </c>
      <c r="D51" s="709">
        <v>2.7</v>
      </c>
      <c r="E51" s="709"/>
      <c r="F51" s="684">
        <f t="shared" si="4"/>
        <v>155.19999999999999</v>
      </c>
      <c r="G51" s="709">
        <v>2.1</v>
      </c>
      <c r="H51" s="709">
        <f>H53</f>
        <v>-5.9</v>
      </c>
      <c r="I51" s="710">
        <f>G51+F51+H51</f>
        <v>151.39999999999998</v>
      </c>
      <c r="J51" s="708">
        <v>171.8</v>
      </c>
      <c r="K51" s="709">
        <v>3.2</v>
      </c>
      <c r="L51" s="709">
        <v>6.6</v>
      </c>
      <c r="M51" s="709">
        <f>M55+M56</f>
        <v>0</v>
      </c>
      <c r="N51" s="709">
        <f t="shared" si="6"/>
        <v>181.6</v>
      </c>
      <c r="O51" s="709">
        <v>1.3</v>
      </c>
      <c r="P51" s="709">
        <f>P53</f>
        <v>-5.4</v>
      </c>
      <c r="Q51" s="710">
        <f>N51+O51+P51</f>
        <v>177.5</v>
      </c>
      <c r="R51" s="711">
        <f t="shared" si="8"/>
        <v>21.300000000000011</v>
      </c>
      <c r="S51" s="684">
        <f t="shared" si="8"/>
        <v>1.2000000000000002</v>
      </c>
      <c r="T51" s="684">
        <f t="shared" si="8"/>
        <v>3.8999999999999995</v>
      </c>
      <c r="U51" s="684">
        <f t="shared" si="9"/>
        <v>26.400000000000006</v>
      </c>
      <c r="V51" s="684">
        <f t="shared" si="9"/>
        <v>-0.8</v>
      </c>
      <c r="W51" s="709">
        <f t="shared" si="10"/>
        <v>26.100000000000023</v>
      </c>
      <c r="X51" s="684">
        <f t="shared" si="11"/>
        <v>114.15282392026577</v>
      </c>
      <c r="Y51" s="684">
        <f t="shared" si="11"/>
        <v>160</v>
      </c>
      <c r="Z51" s="684">
        <f t="shared" si="11"/>
        <v>244.44444444444443</v>
      </c>
      <c r="AA51" s="684">
        <f t="shared" si="16"/>
        <v>117.01030927835052</v>
      </c>
      <c r="AB51" s="684">
        <f t="shared" si="16"/>
        <v>61.904761904761905</v>
      </c>
      <c r="AC51" s="684">
        <f t="shared" si="12"/>
        <v>117.23910171730516</v>
      </c>
      <c r="AD51" s="684">
        <f>(J51/210099*100)</f>
        <v>8.1770974635766963E-2</v>
      </c>
      <c r="AE51" s="684">
        <f t="shared" si="24"/>
        <v>0</v>
      </c>
      <c r="AF51" s="684">
        <f t="shared" si="24"/>
        <v>0</v>
      </c>
      <c r="AG51" s="684">
        <f>(N51/210099)*100</f>
        <v>8.6435442339087759E-2</v>
      </c>
      <c r="AH51" s="684">
        <f>IF((O51/210099*100)&lt;0.05,,(O51/210099*100))</f>
        <v>0</v>
      </c>
      <c r="AI51" s="684">
        <f t="shared" si="23"/>
        <v>8.4483981361167831E-2</v>
      </c>
    </row>
    <row r="52" spans="1:35" s="765" customFormat="1" ht="15.75" customHeight="1" x14ac:dyDescent="0.2">
      <c r="A52" s="769" t="s">
        <v>3559</v>
      </c>
      <c r="B52" s="708"/>
      <c r="C52" s="709"/>
      <c r="D52" s="709"/>
      <c r="E52" s="709"/>
      <c r="F52" s="684">
        <f t="shared" si="4"/>
        <v>0</v>
      </c>
      <c r="G52" s="709"/>
      <c r="H52" s="709"/>
      <c r="I52" s="710">
        <f t="shared" si="5"/>
        <v>0</v>
      </c>
      <c r="J52" s="708"/>
      <c r="K52" s="709"/>
      <c r="L52" s="709"/>
      <c r="M52" s="709"/>
      <c r="N52" s="709">
        <f t="shared" si="6"/>
        <v>0</v>
      </c>
      <c r="O52" s="709"/>
      <c r="P52" s="709">
        <f>P56+P57</f>
        <v>0</v>
      </c>
      <c r="Q52" s="710">
        <f t="shared" si="7"/>
        <v>0</v>
      </c>
      <c r="R52" s="711">
        <f t="shared" si="8"/>
        <v>0</v>
      </c>
      <c r="S52" s="684">
        <f t="shared" si="8"/>
        <v>0</v>
      </c>
      <c r="T52" s="684">
        <f t="shared" si="8"/>
        <v>0</v>
      </c>
      <c r="U52" s="684">
        <f t="shared" si="9"/>
        <v>0</v>
      </c>
      <c r="V52" s="684">
        <f t="shared" si="9"/>
        <v>0</v>
      </c>
      <c r="W52" s="709">
        <f t="shared" si="10"/>
        <v>0</v>
      </c>
      <c r="X52" s="684"/>
      <c r="Y52" s="684"/>
      <c r="Z52" s="684"/>
      <c r="AA52" s="684"/>
      <c r="AB52" s="684"/>
      <c r="AC52" s="684"/>
      <c r="AD52" s="684"/>
      <c r="AE52" s="684">
        <f t="shared" si="24"/>
        <v>0</v>
      </c>
      <c r="AF52" s="684">
        <f t="shared" si="24"/>
        <v>0</v>
      </c>
      <c r="AG52" s="684">
        <f>(N52/210099)*100</f>
        <v>0</v>
      </c>
      <c r="AH52" s="684">
        <f>(O52/210099)*100</f>
        <v>0</v>
      </c>
      <c r="AI52" s="684">
        <f t="shared" si="23"/>
        <v>0</v>
      </c>
    </row>
    <row r="53" spans="1:35" s="765" customFormat="1" ht="15.75" customHeight="1" x14ac:dyDescent="0.2">
      <c r="A53" s="768" t="s">
        <v>3582</v>
      </c>
      <c r="B53" s="708">
        <v>5.9</v>
      </c>
      <c r="C53" s="709"/>
      <c r="D53" s="709"/>
      <c r="E53" s="709"/>
      <c r="F53" s="684">
        <f t="shared" si="4"/>
        <v>5.9</v>
      </c>
      <c r="G53" s="709"/>
      <c r="H53" s="709">
        <f>-F53</f>
        <v>-5.9</v>
      </c>
      <c r="I53" s="710">
        <f>G53+F53+H53</f>
        <v>0</v>
      </c>
      <c r="J53" s="708">
        <v>5.4</v>
      </c>
      <c r="K53" s="709"/>
      <c r="L53" s="709"/>
      <c r="M53" s="709"/>
      <c r="N53" s="709">
        <f t="shared" si="6"/>
        <v>5.4</v>
      </c>
      <c r="O53" s="709"/>
      <c r="P53" s="709">
        <f>-N53</f>
        <v>-5.4</v>
      </c>
      <c r="Q53" s="710">
        <f>N53+O53+P53</f>
        <v>0</v>
      </c>
      <c r="R53" s="711">
        <f t="shared" si="8"/>
        <v>-0.5</v>
      </c>
      <c r="S53" s="684">
        <f t="shared" si="8"/>
        <v>0</v>
      </c>
      <c r="T53" s="684">
        <f t="shared" si="8"/>
        <v>0</v>
      </c>
      <c r="U53" s="684">
        <f t="shared" si="9"/>
        <v>-0.5</v>
      </c>
      <c r="V53" s="684">
        <f t="shared" si="9"/>
        <v>0</v>
      </c>
      <c r="W53" s="709">
        <f t="shared" si="10"/>
        <v>0</v>
      </c>
      <c r="X53" s="684">
        <f t="shared" si="11"/>
        <v>91.525423728813564</v>
      </c>
      <c r="Y53" s="684"/>
      <c r="Z53" s="684"/>
      <c r="AA53" s="684">
        <f t="shared" si="16"/>
        <v>91.525423728813564</v>
      </c>
      <c r="AB53" s="684"/>
      <c r="AC53" s="684"/>
      <c r="AD53" s="684">
        <f>IF(ABS(J53/210099*100) &lt; 0.05,,(J53/210099*100))</f>
        <v>0</v>
      </c>
      <c r="AE53" s="684">
        <f t="shared" si="24"/>
        <v>0</v>
      </c>
      <c r="AF53" s="684">
        <f t="shared" si="24"/>
        <v>0</v>
      </c>
      <c r="AG53" s="684">
        <f>IF((N53/210099*100) &lt; 0.05,,(N53/210099*100))</f>
        <v>0</v>
      </c>
      <c r="AH53" s="684">
        <f t="shared" ref="AH53:AH58" si="25">(O53/210099)*100</f>
        <v>0</v>
      </c>
      <c r="AI53" s="684">
        <f t="shared" si="23"/>
        <v>0</v>
      </c>
    </row>
    <row r="54" spans="1:35" s="773" customFormat="1" ht="15.75" customHeight="1" x14ac:dyDescent="0.2">
      <c r="A54" s="768" t="s">
        <v>3583</v>
      </c>
      <c r="B54" s="708">
        <v>131.30000000000001</v>
      </c>
      <c r="C54" s="717"/>
      <c r="D54" s="717"/>
      <c r="E54" s="717"/>
      <c r="F54" s="684">
        <f t="shared" si="4"/>
        <v>131.30000000000001</v>
      </c>
      <c r="G54" s="709">
        <v>10.4</v>
      </c>
      <c r="H54" s="717"/>
      <c r="I54" s="710">
        <f t="shared" si="5"/>
        <v>141.70000000000002</v>
      </c>
      <c r="J54" s="708">
        <v>137.5</v>
      </c>
      <c r="K54" s="717"/>
      <c r="L54" s="717"/>
      <c r="M54" s="717"/>
      <c r="N54" s="717">
        <f t="shared" si="6"/>
        <v>137.5</v>
      </c>
      <c r="O54" s="709">
        <v>9.3000000000000007</v>
      </c>
      <c r="P54" s="717"/>
      <c r="Q54" s="710">
        <f t="shared" si="7"/>
        <v>146.80000000000001</v>
      </c>
      <c r="R54" s="711">
        <f t="shared" si="8"/>
        <v>6.1999999999999886</v>
      </c>
      <c r="S54" s="684">
        <f t="shared" si="8"/>
        <v>0</v>
      </c>
      <c r="T54" s="684">
        <f t="shared" si="8"/>
        <v>0</v>
      </c>
      <c r="U54" s="684">
        <f t="shared" si="9"/>
        <v>6.1999999999999886</v>
      </c>
      <c r="V54" s="684">
        <f t="shared" si="9"/>
        <v>-1.0999999999999996</v>
      </c>
      <c r="W54" s="709">
        <f t="shared" si="10"/>
        <v>5.0999999999999943</v>
      </c>
      <c r="X54" s="684">
        <f t="shared" si="11"/>
        <v>104.72201066260472</v>
      </c>
      <c r="Y54" s="684"/>
      <c r="Z54" s="684"/>
      <c r="AA54" s="684">
        <f t="shared" si="16"/>
        <v>104.72201066260472</v>
      </c>
      <c r="AB54" s="684">
        <f t="shared" si="16"/>
        <v>89.423076923076934</v>
      </c>
      <c r="AC54" s="684">
        <f t="shared" si="12"/>
        <v>103.59915314043755</v>
      </c>
      <c r="AD54" s="684">
        <f>(J54/210099*100)</f>
        <v>6.5445337674144094E-2</v>
      </c>
      <c r="AE54" s="684">
        <f t="shared" si="24"/>
        <v>0</v>
      </c>
      <c r="AF54" s="684">
        <f t="shared" si="24"/>
        <v>0</v>
      </c>
      <c r="AG54" s="684">
        <f>(N54/210099)*100</f>
        <v>6.5445337674144094E-2</v>
      </c>
      <c r="AH54" s="686">
        <f>IF((O54/210099*100)&lt;0.05,,(O54/210099*100))</f>
        <v>0</v>
      </c>
      <c r="AI54" s="684">
        <f t="shared" si="23"/>
        <v>6.987182233137712E-2</v>
      </c>
    </row>
    <row r="55" spans="1:35" s="773" customFormat="1" ht="15.75" customHeight="1" x14ac:dyDescent="0.2">
      <c r="A55" s="768" t="s">
        <v>3584</v>
      </c>
      <c r="B55" s="708">
        <v>3.4</v>
      </c>
      <c r="C55" s="717"/>
      <c r="D55" s="717"/>
      <c r="E55" s="717"/>
      <c r="F55" s="684">
        <f t="shared" si="4"/>
        <v>3.4</v>
      </c>
      <c r="G55" s="709">
        <v>105</v>
      </c>
      <c r="H55" s="717"/>
      <c r="I55" s="710">
        <f t="shared" si="5"/>
        <v>108.4</v>
      </c>
      <c r="J55" s="708">
        <v>3</v>
      </c>
      <c r="K55" s="717"/>
      <c r="L55" s="717"/>
      <c r="M55" s="717"/>
      <c r="N55" s="717">
        <f t="shared" si="6"/>
        <v>3</v>
      </c>
      <c r="O55" s="717">
        <v>116.7</v>
      </c>
      <c r="P55" s="717"/>
      <c r="Q55" s="710">
        <f t="shared" si="7"/>
        <v>119.7</v>
      </c>
      <c r="R55" s="711">
        <f t="shared" si="8"/>
        <v>-0.39999999999999991</v>
      </c>
      <c r="S55" s="684">
        <f t="shared" si="8"/>
        <v>0</v>
      </c>
      <c r="T55" s="684">
        <f t="shared" si="8"/>
        <v>0</v>
      </c>
      <c r="U55" s="684">
        <f t="shared" si="9"/>
        <v>-0.39999999999999991</v>
      </c>
      <c r="V55" s="684">
        <f t="shared" si="9"/>
        <v>11.700000000000003</v>
      </c>
      <c r="W55" s="709">
        <f t="shared" si="10"/>
        <v>11.299999999999997</v>
      </c>
      <c r="X55" s="684">
        <f>IF(B55=0,,J55/B55*100)</f>
        <v>88.235294117647058</v>
      </c>
      <c r="Y55" s="683"/>
      <c r="Z55" s="684"/>
      <c r="AA55" s="684">
        <f>IF(F55=0,,N55/F55*100)</f>
        <v>88.235294117647058</v>
      </c>
      <c r="AB55" s="684">
        <f t="shared" si="16"/>
        <v>111.14285714285714</v>
      </c>
      <c r="AC55" s="684">
        <f t="shared" si="12"/>
        <v>110.42435424354242</v>
      </c>
      <c r="AD55" s="684">
        <f>IF(ABS(J55/210099*100) &lt; 0.05,,(J55/210099*100))</f>
        <v>0</v>
      </c>
      <c r="AE55" s="684">
        <f>IF(ABS(K55/210099*100) &lt; 0.05,,(K55/210099*100))</f>
        <v>0</v>
      </c>
      <c r="AF55" s="684">
        <f>IF(ABS(L55/210099*100) &lt; 0.05,,(L55/210099*100))</f>
        <v>0</v>
      </c>
      <c r="AG55" s="684">
        <f>IF((N55/210099*100)&lt;0.05,,(N55/210099*100))</f>
        <v>0</v>
      </c>
      <c r="AH55" s="684">
        <f t="shared" si="25"/>
        <v>5.5545242956891755E-2</v>
      </c>
      <c r="AI55" s="684">
        <f t="shared" si="23"/>
        <v>5.6973141233418532E-2</v>
      </c>
    </row>
    <row r="56" spans="1:35" s="773" customFormat="1" ht="15.75" customHeight="1" x14ac:dyDescent="0.2">
      <c r="A56" s="762" t="s">
        <v>3585</v>
      </c>
      <c r="B56" s="763">
        <f>B57+B58</f>
        <v>999.2</v>
      </c>
      <c r="C56" s="717">
        <f>C57+C58</f>
        <v>0</v>
      </c>
      <c r="D56" s="717">
        <f>D57+D58</f>
        <v>0</v>
      </c>
      <c r="E56" s="717"/>
      <c r="F56" s="686">
        <f t="shared" si="4"/>
        <v>999.2</v>
      </c>
      <c r="G56" s="717">
        <f>G57+G58</f>
        <v>473.7</v>
      </c>
      <c r="H56" s="717"/>
      <c r="I56" s="703">
        <f t="shared" si="5"/>
        <v>1472.9</v>
      </c>
      <c r="J56" s="763">
        <f>J57+J58</f>
        <v>1183.5</v>
      </c>
      <c r="K56" s="717">
        <f>K57+K58</f>
        <v>0</v>
      </c>
      <c r="L56" s="717">
        <f>L57+L58</f>
        <v>0</v>
      </c>
      <c r="M56" s="717"/>
      <c r="N56" s="717">
        <f t="shared" si="6"/>
        <v>1183.5</v>
      </c>
      <c r="O56" s="717">
        <f>O57+O58</f>
        <v>451.59999999999997</v>
      </c>
      <c r="P56" s="717"/>
      <c r="Q56" s="703">
        <f t="shared" si="7"/>
        <v>1635.1</v>
      </c>
      <c r="R56" s="771">
        <f t="shared" si="8"/>
        <v>184.29999999999995</v>
      </c>
      <c r="S56" s="686">
        <f t="shared" si="8"/>
        <v>0</v>
      </c>
      <c r="T56" s="686">
        <f t="shared" si="8"/>
        <v>0</v>
      </c>
      <c r="U56" s="686">
        <f t="shared" si="9"/>
        <v>184.29999999999995</v>
      </c>
      <c r="V56" s="686">
        <f t="shared" si="9"/>
        <v>-22.100000000000023</v>
      </c>
      <c r="W56" s="717">
        <f t="shared" si="10"/>
        <v>162.19999999999982</v>
      </c>
      <c r="X56" s="686">
        <f t="shared" si="11"/>
        <v>118.44475580464371</v>
      </c>
      <c r="Y56" s="683"/>
      <c r="Z56" s="686"/>
      <c r="AA56" s="686">
        <f t="shared" si="16"/>
        <v>118.44475580464371</v>
      </c>
      <c r="AB56" s="686">
        <f t="shared" si="16"/>
        <v>95.334599957779176</v>
      </c>
      <c r="AC56" s="686">
        <f t="shared" si="12"/>
        <v>111.01228868219157</v>
      </c>
      <c r="AD56" s="690">
        <f>(J56/210099*100)</f>
        <v>0.56330587008981481</v>
      </c>
      <c r="AE56" s="684">
        <f t="shared" ref="AE56:AF60" si="26">IF((K56/210099*100) &lt; 0.05,,(K56/210099*100))</f>
        <v>0</v>
      </c>
      <c r="AF56" s="684">
        <f t="shared" si="26"/>
        <v>0</v>
      </c>
      <c r="AG56" s="686">
        <f>(N56/210099)*100</f>
        <v>0.56330587008981481</v>
      </c>
      <c r="AH56" s="686">
        <f t="shared" si="25"/>
        <v>0.21494628722649797</v>
      </c>
      <c r="AI56" s="686">
        <f t="shared" si="23"/>
        <v>0.77825215731631281</v>
      </c>
    </row>
    <row r="57" spans="1:35" s="773" customFormat="1" ht="15.75" customHeight="1" x14ac:dyDescent="0.2">
      <c r="A57" s="768" t="s">
        <v>3586</v>
      </c>
      <c r="B57" s="708">
        <v>298.5</v>
      </c>
      <c r="C57" s="717"/>
      <c r="D57" s="717"/>
      <c r="E57" s="717"/>
      <c r="F57" s="686">
        <f t="shared" si="4"/>
        <v>298.5</v>
      </c>
      <c r="G57" s="717">
        <v>47.8</v>
      </c>
      <c r="H57" s="717"/>
      <c r="I57" s="710">
        <f t="shared" si="5"/>
        <v>346.3</v>
      </c>
      <c r="J57" s="708">
        <v>348</v>
      </c>
      <c r="K57" s="717"/>
      <c r="L57" s="717"/>
      <c r="M57" s="717"/>
      <c r="N57" s="717">
        <f t="shared" si="6"/>
        <v>348</v>
      </c>
      <c r="O57" s="709">
        <v>65.2</v>
      </c>
      <c r="P57" s="717"/>
      <c r="Q57" s="710">
        <f t="shared" si="7"/>
        <v>413.2</v>
      </c>
      <c r="R57" s="711">
        <f t="shared" si="8"/>
        <v>49.5</v>
      </c>
      <c r="S57" s="684">
        <f t="shared" si="8"/>
        <v>0</v>
      </c>
      <c r="T57" s="684">
        <f t="shared" si="8"/>
        <v>0</v>
      </c>
      <c r="U57" s="684">
        <f t="shared" si="9"/>
        <v>49.5</v>
      </c>
      <c r="V57" s="684">
        <f t="shared" si="9"/>
        <v>17.400000000000006</v>
      </c>
      <c r="W57" s="709">
        <f t="shared" si="10"/>
        <v>66.899999999999977</v>
      </c>
      <c r="X57" s="684">
        <f t="shared" si="11"/>
        <v>116.58291457286431</v>
      </c>
      <c r="Y57" s="683"/>
      <c r="Z57" s="684"/>
      <c r="AA57" s="684">
        <f t="shared" si="16"/>
        <v>116.58291457286431</v>
      </c>
      <c r="AB57" s="684">
        <f t="shared" si="16"/>
        <v>136.40167364016739</v>
      </c>
      <c r="AC57" s="684">
        <f t="shared" si="12"/>
        <v>119.3185099624603</v>
      </c>
      <c r="AD57" s="684">
        <f>(J57/210099*100)</f>
        <v>0.1656362000771065</v>
      </c>
      <c r="AE57" s="684">
        <f t="shared" si="26"/>
        <v>0</v>
      </c>
      <c r="AF57" s="684">
        <f t="shared" si="26"/>
        <v>0</v>
      </c>
      <c r="AG57" s="684">
        <f>(N57/210099)*100</f>
        <v>0.1656362000771065</v>
      </c>
      <c r="AH57" s="686">
        <f>IF((O57/210099*100)&lt;0.05,,(O57/210099*100))</f>
        <v>0</v>
      </c>
      <c r="AI57" s="684">
        <f t="shared" si="23"/>
        <v>0.19666918928695518</v>
      </c>
    </row>
    <row r="58" spans="1:35" s="765" customFormat="1" ht="15.75" customHeight="1" x14ac:dyDescent="0.2">
      <c r="A58" s="768" t="s">
        <v>3587</v>
      </c>
      <c r="B58" s="708">
        <v>700.7</v>
      </c>
      <c r="C58" s="709"/>
      <c r="D58" s="709"/>
      <c r="E58" s="709"/>
      <c r="F58" s="686">
        <f t="shared" si="4"/>
        <v>700.7</v>
      </c>
      <c r="G58" s="709">
        <v>425.9</v>
      </c>
      <c r="H58" s="709"/>
      <c r="I58" s="710">
        <f t="shared" si="5"/>
        <v>1126.5999999999999</v>
      </c>
      <c r="J58" s="708">
        <v>835.5</v>
      </c>
      <c r="K58" s="709"/>
      <c r="L58" s="709"/>
      <c r="M58" s="709"/>
      <c r="N58" s="709">
        <f t="shared" si="6"/>
        <v>835.5</v>
      </c>
      <c r="O58" s="709">
        <v>386.4</v>
      </c>
      <c r="P58" s="709"/>
      <c r="Q58" s="710">
        <f t="shared" si="7"/>
        <v>1221.9000000000001</v>
      </c>
      <c r="R58" s="711">
        <f t="shared" si="8"/>
        <v>134.79999999999995</v>
      </c>
      <c r="S58" s="684">
        <f t="shared" si="8"/>
        <v>0</v>
      </c>
      <c r="T58" s="684">
        <f t="shared" si="8"/>
        <v>0</v>
      </c>
      <c r="U58" s="684">
        <f t="shared" si="9"/>
        <v>134.79999999999995</v>
      </c>
      <c r="V58" s="684">
        <f t="shared" si="9"/>
        <v>-39.5</v>
      </c>
      <c r="W58" s="709">
        <f t="shared" si="10"/>
        <v>95.300000000000182</v>
      </c>
      <c r="X58" s="684">
        <f t="shared" si="11"/>
        <v>119.23790495219066</v>
      </c>
      <c r="Y58" s="683"/>
      <c r="Z58" s="684"/>
      <c r="AA58" s="684">
        <f t="shared" si="16"/>
        <v>119.23790495219066</v>
      </c>
      <c r="AB58" s="684">
        <f t="shared" si="16"/>
        <v>90.72552242310401</v>
      </c>
      <c r="AC58" s="684">
        <f t="shared" si="12"/>
        <v>108.4590804189597</v>
      </c>
      <c r="AD58" s="684">
        <f>(J58/210099*100)</f>
        <v>0.39766967001270831</v>
      </c>
      <c r="AE58" s="684">
        <f t="shared" si="26"/>
        <v>0</v>
      </c>
      <c r="AF58" s="684">
        <f t="shared" si="26"/>
        <v>0</v>
      </c>
      <c r="AG58" s="684">
        <f>(N58/210099)*100</f>
        <v>0.39766967001270831</v>
      </c>
      <c r="AH58" s="684">
        <f t="shared" si="25"/>
        <v>0.18391329801664927</v>
      </c>
      <c r="AI58" s="684">
        <f t="shared" si="23"/>
        <v>0.58158296802935761</v>
      </c>
    </row>
    <row r="59" spans="1:35" s="773" customFormat="1" ht="15.75" customHeight="1" x14ac:dyDescent="0.2">
      <c r="A59" s="770" t="s">
        <v>3588</v>
      </c>
      <c r="B59" s="763">
        <v>386.5</v>
      </c>
      <c r="C59" s="717">
        <v>1.8</v>
      </c>
      <c r="D59" s="717">
        <v>1.2</v>
      </c>
      <c r="E59" s="717"/>
      <c r="F59" s="686">
        <f t="shared" si="4"/>
        <v>389.5</v>
      </c>
      <c r="G59" s="717">
        <v>2.2999999999999998</v>
      </c>
      <c r="H59" s="717"/>
      <c r="I59" s="703">
        <f t="shared" si="5"/>
        <v>391.8</v>
      </c>
      <c r="J59" s="763">
        <v>365.3</v>
      </c>
      <c r="K59" s="717">
        <v>2.1</v>
      </c>
      <c r="L59" s="717">
        <v>0.8</v>
      </c>
      <c r="M59" s="717"/>
      <c r="N59" s="717">
        <f t="shared" si="6"/>
        <v>368.20000000000005</v>
      </c>
      <c r="O59" s="717">
        <v>2.6</v>
      </c>
      <c r="P59" s="717"/>
      <c r="Q59" s="703">
        <f t="shared" si="7"/>
        <v>370.80000000000007</v>
      </c>
      <c r="R59" s="771">
        <f t="shared" si="8"/>
        <v>-21.199999999999989</v>
      </c>
      <c r="S59" s="686">
        <f t="shared" si="8"/>
        <v>0.30000000000000004</v>
      </c>
      <c r="T59" s="686">
        <f t="shared" si="8"/>
        <v>-0.39999999999999991</v>
      </c>
      <c r="U59" s="686">
        <f t="shared" si="9"/>
        <v>-21.299999999999955</v>
      </c>
      <c r="V59" s="686">
        <f t="shared" si="9"/>
        <v>0.30000000000000027</v>
      </c>
      <c r="W59" s="717">
        <f t="shared" si="10"/>
        <v>-20.999999999999943</v>
      </c>
      <c r="X59" s="686">
        <f t="shared" si="11"/>
        <v>94.514877102199222</v>
      </c>
      <c r="Y59" s="686">
        <f>K59/C59*100</f>
        <v>116.66666666666667</v>
      </c>
      <c r="Z59" s="686">
        <f>L59/D59*100</f>
        <v>66.666666666666671</v>
      </c>
      <c r="AA59" s="686">
        <f t="shared" si="16"/>
        <v>94.531450577663676</v>
      </c>
      <c r="AB59" s="686">
        <f t="shared" si="16"/>
        <v>113.04347826086958</v>
      </c>
      <c r="AC59" s="686">
        <f t="shared" si="12"/>
        <v>94.640122511485473</v>
      </c>
      <c r="AD59" s="686">
        <f>(J59/210099*100)</f>
        <v>0.17387041347174426</v>
      </c>
      <c r="AE59" s="684">
        <f t="shared" si="26"/>
        <v>0</v>
      </c>
      <c r="AF59" s="684">
        <f t="shared" si="26"/>
        <v>0</v>
      </c>
      <c r="AG59" s="686">
        <f>(N59/210099)*100</f>
        <v>0.17525071513905352</v>
      </c>
      <c r="AH59" s="686">
        <f t="shared" ref="AH59:AH67" si="27">IF((O59/210099*100)&lt;0.05,,(O59/210099*100))</f>
        <v>0</v>
      </c>
      <c r="AI59" s="686">
        <f t="shared" si="23"/>
        <v>0.17648822697871006</v>
      </c>
    </row>
    <row r="60" spans="1:35" s="773" customFormat="1" ht="15.75" customHeight="1" x14ac:dyDescent="0.2">
      <c r="A60" s="770" t="s">
        <v>3589</v>
      </c>
      <c r="B60" s="763">
        <v>24.2</v>
      </c>
      <c r="C60" s="717"/>
      <c r="D60" s="717"/>
      <c r="E60" s="717"/>
      <c r="F60" s="686">
        <f t="shared" si="4"/>
        <v>24.2</v>
      </c>
      <c r="G60" s="717">
        <v>137</v>
      </c>
      <c r="H60" s="717"/>
      <c r="I60" s="703">
        <f t="shared" si="5"/>
        <v>161.19999999999999</v>
      </c>
      <c r="J60" s="763">
        <v>22.2</v>
      </c>
      <c r="K60" s="717"/>
      <c r="L60" s="717"/>
      <c r="M60" s="717"/>
      <c r="N60" s="717">
        <f t="shared" si="6"/>
        <v>22.2</v>
      </c>
      <c r="O60" s="717">
        <v>95.8</v>
      </c>
      <c r="P60" s="717"/>
      <c r="Q60" s="703">
        <f t="shared" si="7"/>
        <v>118</v>
      </c>
      <c r="R60" s="771">
        <f t="shared" si="8"/>
        <v>-2</v>
      </c>
      <c r="S60" s="686">
        <f t="shared" si="8"/>
        <v>0</v>
      </c>
      <c r="T60" s="686">
        <f t="shared" si="8"/>
        <v>0</v>
      </c>
      <c r="U60" s="686">
        <f t="shared" si="9"/>
        <v>-2</v>
      </c>
      <c r="V60" s="686">
        <f t="shared" si="9"/>
        <v>-41.2</v>
      </c>
      <c r="W60" s="717">
        <f t="shared" si="10"/>
        <v>-43.199999999999989</v>
      </c>
      <c r="X60" s="686">
        <f t="shared" si="11"/>
        <v>91.735537190082638</v>
      </c>
      <c r="Y60" s="686"/>
      <c r="Z60" s="686"/>
      <c r="AA60" s="686">
        <f t="shared" si="16"/>
        <v>91.735537190082638</v>
      </c>
      <c r="AB60" s="686">
        <f t="shared" si="16"/>
        <v>69.927007299270073</v>
      </c>
      <c r="AC60" s="686">
        <f t="shared" si="12"/>
        <v>73.200992555831263</v>
      </c>
      <c r="AD60" s="684">
        <f t="shared" ref="AD60:AD67" si="28">IF((J60/210099*100) &lt; 0.05,,(J60/210099*100))</f>
        <v>0</v>
      </c>
      <c r="AE60" s="684">
        <f t="shared" si="26"/>
        <v>0</v>
      </c>
      <c r="AF60" s="684">
        <f t="shared" si="26"/>
        <v>0</v>
      </c>
      <c r="AG60" s="686">
        <f t="shared" ref="AG60:AG67" si="29">IF((N60/210099*100)&lt;0.05,,(N60/210099*100))</f>
        <v>0</v>
      </c>
      <c r="AH60" s="686">
        <f t="shared" si="27"/>
        <v>0</v>
      </c>
      <c r="AI60" s="686">
        <f t="shared" si="23"/>
        <v>5.6163998876720023E-2</v>
      </c>
    </row>
    <row r="61" spans="1:35" s="773" customFormat="1" ht="15.75" customHeight="1" x14ac:dyDescent="0.2">
      <c r="A61" s="770" t="s">
        <v>3590</v>
      </c>
      <c r="B61" s="763">
        <v>89.1</v>
      </c>
      <c r="C61" s="717">
        <v>124</v>
      </c>
      <c r="D61" s="717">
        <v>33.299999999999997</v>
      </c>
      <c r="E61" s="717"/>
      <c r="F61" s="686">
        <f t="shared" si="4"/>
        <v>246.39999999999998</v>
      </c>
      <c r="G61" s="717">
        <v>18.399999999999999</v>
      </c>
      <c r="H61" s="717"/>
      <c r="I61" s="703">
        <f t="shared" si="5"/>
        <v>264.79999999999995</v>
      </c>
      <c r="J61" s="763">
        <v>103.4</v>
      </c>
      <c r="K61" s="717">
        <v>150.30000000000001</v>
      </c>
      <c r="L61" s="717">
        <v>47.1</v>
      </c>
      <c r="M61" s="717"/>
      <c r="N61" s="717">
        <f t="shared" si="6"/>
        <v>300.8</v>
      </c>
      <c r="O61" s="717">
        <v>19.8</v>
      </c>
      <c r="P61" s="717"/>
      <c r="Q61" s="703">
        <f t="shared" si="7"/>
        <v>320.60000000000002</v>
      </c>
      <c r="R61" s="771">
        <f t="shared" si="8"/>
        <v>14.300000000000011</v>
      </c>
      <c r="S61" s="686">
        <f t="shared" si="8"/>
        <v>26.300000000000011</v>
      </c>
      <c r="T61" s="686">
        <f t="shared" si="8"/>
        <v>13.800000000000004</v>
      </c>
      <c r="U61" s="686">
        <f t="shared" si="9"/>
        <v>54.400000000000034</v>
      </c>
      <c r="V61" s="686">
        <f t="shared" si="9"/>
        <v>1.4000000000000021</v>
      </c>
      <c r="W61" s="717">
        <f t="shared" si="10"/>
        <v>55.800000000000068</v>
      </c>
      <c r="X61" s="686">
        <f t="shared" si="11"/>
        <v>116.04938271604939</v>
      </c>
      <c r="Y61" s="686">
        <f>K61/C61*100</f>
        <v>121.20967741935485</v>
      </c>
      <c r="Z61" s="686">
        <f>L61/D61*100</f>
        <v>141.44144144144147</v>
      </c>
      <c r="AA61" s="686">
        <f t="shared" si="16"/>
        <v>122.0779220779221</v>
      </c>
      <c r="AB61" s="686">
        <f t="shared" si="16"/>
        <v>107.60869565217392</v>
      </c>
      <c r="AC61" s="686">
        <f t="shared" si="12"/>
        <v>121.07250755287011</v>
      </c>
      <c r="AD61" s="684">
        <f t="shared" si="28"/>
        <v>0</v>
      </c>
      <c r="AE61" s="686">
        <f>IF(ABS(K61/210099*100) &lt; 0.05,,(K61/210099*100))</f>
        <v>7.1537703653991688E-2</v>
      </c>
      <c r="AF61" s="684">
        <f>IF(ABS(L61/210099*100) &lt; 0.05,,(L61/210099*100))</f>
        <v>0</v>
      </c>
      <c r="AG61" s="686">
        <f t="shared" si="29"/>
        <v>0.1431706005264185</v>
      </c>
      <c r="AH61" s="686">
        <f t="shared" si="27"/>
        <v>0</v>
      </c>
      <c r="AI61" s="686">
        <f t="shared" si="23"/>
        <v>0.15259472915149525</v>
      </c>
    </row>
    <row r="62" spans="1:35" s="713" customFormat="1" ht="15.75" customHeight="1" x14ac:dyDescent="0.2">
      <c r="A62" s="772" t="s">
        <v>3591</v>
      </c>
      <c r="B62" s="705">
        <f>B63+B66+B67</f>
        <v>34.700000000000003</v>
      </c>
      <c r="C62" s="706">
        <f>C63+C66+C67</f>
        <v>8158.5</v>
      </c>
      <c r="D62" s="706">
        <f>D63+D66+D67</f>
        <v>2813.6</v>
      </c>
      <c r="E62" s="706">
        <f>E63+E66+E67</f>
        <v>-10972.1</v>
      </c>
      <c r="F62" s="688">
        <f t="shared" ref="F62:F67" si="30">B62+C62+D62+E62</f>
        <v>34.700000000000728</v>
      </c>
      <c r="G62" s="706">
        <f>G63+G66+G67</f>
        <v>12757.8</v>
      </c>
      <c r="H62" s="706">
        <f>H63</f>
        <v>-12792.5</v>
      </c>
      <c r="I62" s="716">
        <f>G62+F62+H62</f>
        <v>0</v>
      </c>
      <c r="J62" s="705">
        <f>J63+J66+J67</f>
        <v>23.5</v>
      </c>
      <c r="K62" s="706">
        <f>K63+K66+K67</f>
        <v>7957</v>
      </c>
      <c r="L62" s="706">
        <f>L63+L66+L67</f>
        <v>2813.6</v>
      </c>
      <c r="M62" s="706">
        <f>SUM(M63:M67)</f>
        <v>-10770.6</v>
      </c>
      <c r="N62" s="706">
        <f>J62+K62+L62+M62</f>
        <v>23.5</v>
      </c>
      <c r="O62" s="706">
        <f>O63+O66+O67</f>
        <v>12328.2</v>
      </c>
      <c r="P62" s="706">
        <f>SUM(P63:P67)</f>
        <v>-12351.7</v>
      </c>
      <c r="Q62" s="716">
        <f>N62+O62+P62</f>
        <v>0</v>
      </c>
      <c r="R62" s="774">
        <f t="shared" si="8"/>
        <v>-11.200000000000003</v>
      </c>
      <c r="S62" s="688">
        <f t="shared" si="8"/>
        <v>-201.5</v>
      </c>
      <c r="T62" s="688">
        <f t="shared" si="8"/>
        <v>0</v>
      </c>
      <c r="U62" s="688">
        <f t="shared" si="9"/>
        <v>-11.200000000000728</v>
      </c>
      <c r="V62" s="688">
        <f t="shared" si="9"/>
        <v>-429.59999999999854</v>
      </c>
      <c r="W62" s="706">
        <f t="shared" si="10"/>
        <v>0</v>
      </c>
      <c r="X62" s="688">
        <f t="shared" si="11"/>
        <v>67.723342939481256</v>
      </c>
      <c r="Y62" s="683">
        <f>K62/C62*100</f>
        <v>97.530183244468958</v>
      </c>
      <c r="Z62" s="688">
        <f>L62/D62*100</f>
        <v>100</v>
      </c>
      <c r="AA62" s="688">
        <f t="shared" si="16"/>
        <v>67.723342939479849</v>
      </c>
      <c r="AB62" s="688">
        <f t="shared" si="16"/>
        <v>96.632648262239584</v>
      </c>
      <c r="AC62" s="688"/>
      <c r="AD62" s="684">
        <f t="shared" si="28"/>
        <v>0</v>
      </c>
      <c r="AE62" s="683">
        <f>(K62/210099)*100</f>
        <v>3.7872621954411967</v>
      </c>
      <c r="AF62" s="683">
        <f>(L62/210099)*100</f>
        <v>1.3391781969452496</v>
      </c>
      <c r="AG62" s="686">
        <f t="shared" si="29"/>
        <v>0</v>
      </c>
      <c r="AH62" s="683">
        <f t="shared" si="27"/>
        <v>5.8678051775591511</v>
      </c>
      <c r="AI62" s="683">
        <f t="shared" si="23"/>
        <v>0</v>
      </c>
    </row>
    <row r="63" spans="1:35" s="773" customFormat="1" ht="21.75" customHeight="1" x14ac:dyDescent="0.2">
      <c r="A63" s="770" t="s">
        <v>3592</v>
      </c>
      <c r="B63" s="763">
        <v>34.700000000000003</v>
      </c>
      <c r="C63" s="717"/>
      <c r="D63" s="717"/>
      <c r="E63" s="717"/>
      <c r="F63" s="686">
        <f t="shared" si="30"/>
        <v>34.700000000000003</v>
      </c>
      <c r="G63" s="717">
        <v>12757.8</v>
      </c>
      <c r="H63" s="717">
        <f>-G63-F63</f>
        <v>-12792.5</v>
      </c>
      <c r="I63" s="716">
        <f>G63+F63+H63</f>
        <v>0</v>
      </c>
      <c r="J63" s="763">
        <v>23.5</v>
      </c>
      <c r="K63" s="717"/>
      <c r="L63" s="717"/>
      <c r="M63" s="717"/>
      <c r="N63" s="717">
        <f t="shared" si="6"/>
        <v>23.5</v>
      </c>
      <c r="O63" s="717">
        <v>12328.2</v>
      </c>
      <c r="P63" s="717">
        <f>-N63-O63</f>
        <v>-12351.7</v>
      </c>
      <c r="Q63" s="716">
        <f>N63+O63+P63</f>
        <v>0</v>
      </c>
      <c r="R63" s="771">
        <f t="shared" si="8"/>
        <v>-11.200000000000003</v>
      </c>
      <c r="S63" s="686">
        <f t="shared" si="8"/>
        <v>0</v>
      </c>
      <c r="T63" s="686">
        <f t="shared" si="8"/>
        <v>0</v>
      </c>
      <c r="U63" s="686">
        <f t="shared" si="9"/>
        <v>-11.200000000000003</v>
      </c>
      <c r="V63" s="686">
        <f t="shared" si="9"/>
        <v>-429.59999999999854</v>
      </c>
      <c r="W63" s="717">
        <f t="shared" si="10"/>
        <v>0</v>
      </c>
      <c r="X63" s="686">
        <f t="shared" si="11"/>
        <v>67.723342939481256</v>
      </c>
      <c r="Y63" s="683"/>
      <c r="Z63" s="686"/>
      <c r="AA63" s="686">
        <f t="shared" si="16"/>
        <v>67.723342939481256</v>
      </c>
      <c r="AB63" s="686">
        <f t="shared" si="16"/>
        <v>96.632648262239584</v>
      </c>
      <c r="AC63" s="686"/>
      <c r="AD63" s="684">
        <f t="shared" si="28"/>
        <v>0</v>
      </c>
      <c r="AE63" s="683">
        <f t="shared" ref="AE63:AF67" si="31">(K63/210099)*100</f>
        <v>0</v>
      </c>
      <c r="AF63" s="683">
        <f t="shared" si="31"/>
        <v>0</v>
      </c>
      <c r="AG63" s="686">
        <f t="shared" si="29"/>
        <v>0</v>
      </c>
      <c r="AH63" s="686">
        <f t="shared" si="27"/>
        <v>5.8678051775591511</v>
      </c>
      <c r="AI63" s="683">
        <f t="shared" si="23"/>
        <v>0</v>
      </c>
    </row>
    <row r="64" spans="1:35" s="773" customFormat="1" hidden="1" x14ac:dyDescent="0.2">
      <c r="A64" s="770" t="s">
        <v>3593</v>
      </c>
      <c r="B64" s="763"/>
      <c r="C64" s="717"/>
      <c r="D64" s="717"/>
      <c r="E64" s="717"/>
      <c r="F64" s="683">
        <f t="shared" si="30"/>
        <v>0</v>
      </c>
      <c r="G64" s="717"/>
      <c r="H64" s="717"/>
      <c r="I64" s="716">
        <f t="shared" si="5"/>
        <v>0</v>
      </c>
      <c r="J64" s="763"/>
      <c r="K64" s="717"/>
      <c r="L64" s="717"/>
      <c r="M64" s="717"/>
      <c r="N64" s="717">
        <f t="shared" si="6"/>
        <v>0</v>
      </c>
      <c r="O64" s="717"/>
      <c r="P64" s="717">
        <f>-J64</f>
        <v>0</v>
      </c>
      <c r="Q64" s="716">
        <f t="shared" si="7"/>
        <v>0</v>
      </c>
      <c r="R64" s="771">
        <f t="shared" si="8"/>
        <v>0</v>
      </c>
      <c r="S64" s="686">
        <f t="shared" si="8"/>
        <v>0</v>
      </c>
      <c r="T64" s="686">
        <f t="shared" si="8"/>
        <v>0</v>
      </c>
      <c r="U64" s="686">
        <f t="shared" si="9"/>
        <v>0</v>
      </c>
      <c r="V64" s="686">
        <f t="shared" si="9"/>
        <v>0</v>
      </c>
      <c r="W64" s="717">
        <f t="shared" si="10"/>
        <v>0</v>
      </c>
      <c r="X64" s="686" t="e">
        <f t="shared" si="11"/>
        <v>#DIV/0!</v>
      </c>
      <c r="Y64" s="683" t="e">
        <f>K64/C64*100</f>
        <v>#DIV/0!</v>
      </c>
      <c r="Z64" s="686"/>
      <c r="AA64" s="686" t="e">
        <f t="shared" si="16"/>
        <v>#DIV/0!</v>
      </c>
      <c r="AB64" s="686" t="e">
        <f t="shared" si="16"/>
        <v>#DIV/0!</v>
      </c>
      <c r="AC64" s="686"/>
      <c r="AD64" s="684">
        <f t="shared" si="28"/>
        <v>0</v>
      </c>
      <c r="AE64" s="683">
        <f t="shared" si="31"/>
        <v>0</v>
      </c>
      <c r="AF64" s="686">
        <f>(L64/150369)*100</f>
        <v>0</v>
      </c>
      <c r="AG64" s="686">
        <f t="shared" si="29"/>
        <v>0</v>
      </c>
      <c r="AH64" s="686">
        <f t="shared" si="27"/>
        <v>0</v>
      </c>
      <c r="AI64" s="683">
        <f t="shared" si="23"/>
        <v>0</v>
      </c>
    </row>
    <row r="65" spans="1:35" s="773" customFormat="1" ht="34.5" hidden="1" customHeight="1" x14ac:dyDescent="0.2">
      <c r="A65" s="770" t="s">
        <v>3594</v>
      </c>
      <c r="B65" s="763"/>
      <c r="C65" s="717"/>
      <c r="D65" s="717"/>
      <c r="E65" s="717"/>
      <c r="F65" s="683">
        <f t="shared" si="30"/>
        <v>0</v>
      </c>
      <c r="G65" s="717"/>
      <c r="H65" s="717"/>
      <c r="I65" s="716">
        <f t="shared" si="5"/>
        <v>0</v>
      </c>
      <c r="J65" s="763"/>
      <c r="K65" s="717"/>
      <c r="L65" s="717"/>
      <c r="M65" s="717"/>
      <c r="N65" s="717">
        <f t="shared" si="6"/>
        <v>0</v>
      </c>
      <c r="O65" s="717"/>
      <c r="P65" s="717">
        <f>-O65</f>
        <v>0</v>
      </c>
      <c r="Q65" s="716">
        <f t="shared" si="7"/>
        <v>0</v>
      </c>
      <c r="R65" s="771">
        <f t="shared" si="8"/>
        <v>0</v>
      </c>
      <c r="S65" s="686">
        <f t="shared" si="8"/>
        <v>0</v>
      </c>
      <c r="T65" s="686">
        <f t="shared" si="8"/>
        <v>0</v>
      </c>
      <c r="U65" s="686">
        <f t="shared" si="9"/>
        <v>0</v>
      </c>
      <c r="V65" s="686">
        <f t="shared" si="9"/>
        <v>0</v>
      </c>
      <c r="W65" s="717">
        <f t="shared" si="10"/>
        <v>0</v>
      </c>
      <c r="X65" s="686" t="e">
        <f t="shared" si="11"/>
        <v>#DIV/0!</v>
      </c>
      <c r="Y65" s="683" t="e">
        <f>K65/C65*100</f>
        <v>#DIV/0!</v>
      </c>
      <c r="Z65" s="686"/>
      <c r="AA65" s="686" t="e">
        <f t="shared" si="16"/>
        <v>#DIV/0!</v>
      </c>
      <c r="AB65" s="686" t="e">
        <f t="shared" si="16"/>
        <v>#DIV/0!</v>
      </c>
      <c r="AC65" s="686"/>
      <c r="AD65" s="684">
        <f t="shared" si="28"/>
        <v>0</v>
      </c>
      <c r="AE65" s="683">
        <f t="shared" si="31"/>
        <v>0</v>
      </c>
      <c r="AF65" s="686">
        <f>(L65/150369)*100</f>
        <v>0</v>
      </c>
      <c r="AG65" s="686">
        <f t="shared" si="29"/>
        <v>0</v>
      </c>
      <c r="AH65" s="686">
        <f t="shared" si="27"/>
        <v>0</v>
      </c>
      <c r="AI65" s="683">
        <f t="shared" si="23"/>
        <v>0</v>
      </c>
    </row>
    <row r="66" spans="1:35" s="773" customFormat="1" ht="17.25" customHeight="1" x14ac:dyDescent="0.2">
      <c r="A66" s="770" t="s">
        <v>3595</v>
      </c>
      <c r="B66" s="763"/>
      <c r="C66" s="717">
        <v>8158.5</v>
      </c>
      <c r="D66" s="717"/>
      <c r="E66" s="717">
        <f>-C66</f>
        <v>-8158.5</v>
      </c>
      <c r="F66" s="683">
        <f t="shared" si="30"/>
        <v>0</v>
      </c>
      <c r="G66" s="717"/>
      <c r="H66" s="717"/>
      <c r="I66" s="716">
        <f t="shared" si="5"/>
        <v>0</v>
      </c>
      <c r="J66" s="763"/>
      <c r="K66" s="717">
        <v>7957</v>
      </c>
      <c r="L66" s="717"/>
      <c r="M66" s="717">
        <f>-K66</f>
        <v>-7957</v>
      </c>
      <c r="N66" s="717">
        <f>J66+K66+L66+M66</f>
        <v>0</v>
      </c>
      <c r="O66" s="717"/>
      <c r="P66" s="717"/>
      <c r="Q66" s="716">
        <f t="shared" si="7"/>
        <v>0</v>
      </c>
      <c r="R66" s="771">
        <f t="shared" si="8"/>
        <v>0</v>
      </c>
      <c r="S66" s="686">
        <f t="shared" si="8"/>
        <v>-201.5</v>
      </c>
      <c r="T66" s="686">
        <f t="shared" si="8"/>
        <v>0</v>
      </c>
      <c r="U66" s="686">
        <f t="shared" si="9"/>
        <v>0</v>
      </c>
      <c r="V66" s="686">
        <f t="shared" si="9"/>
        <v>0</v>
      </c>
      <c r="W66" s="717">
        <f t="shared" si="10"/>
        <v>0</v>
      </c>
      <c r="X66" s="686"/>
      <c r="Y66" s="686">
        <f>K66/C66*100</f>
        <v>97.530183244468958</v>
      </c>
      <c r="Z66" s="686"/>
      <c r="AA66" s="686"/>
      <c r="AB66" s="686"/>
      <c r="AC66" s="686"/>
      <c r="AD66" s="684">
        <f t="shared" si="28"/>
        <v>0</v>
      </c>
      <c r="AE66" s="686">
        <f t="shared" si="31"/>
        <v>3.7872621954411967</v>
      </c>
      <c r="AF66" s="686">
        <f t="shared" si="31"/>
        <v>0</v>
      </c>
      <c r="AG66" s="686">
        <f t="shared" si="29"/>
        <v>0</v>
      </c>
      <c r="AH66" s="686">
        <f t="shared" si="27"/>
        <v>0</v>
      </c>
      <c r="AI66" s="683">
        <f t="shared" si="23"/>
        <v>0</v>
      </c>
    </row>
    <row r="67" spans="1:35" s="773" customFormat="1" ht="17.25" customHeight="1" thickBot="1" x14ac:dyDescent="0.25">
      <c r="A67" s="775" t="s">
        <v>3596</v>
      </c>
      <c r="B67" s="776"/>
      <c r="C67" s="777"/>
      <c r="D67" s="777">
        <v>2813.6</v>
      </c>
      <c r="E67" s="777">
        <f>-D67</f>
        <v>-2813.6</v>
      </c>
      <c r="F67" s="718">
        <f t="shared" si="30"/>
        <v>0</v>
      </c>
      <c r="G67" s="777"/>
      <c r="H67" s="777"/>
      <c r="I67" s="719">
        <f t="shared" si="5"/>
        <v>0</v>
      </c>
      <c r="J67" s="776"/>
      <c r="K67" s="777"/>
      <c r="L67" s="777">
        <v>2813.6</v>
      </c>
      <c r="M67" s="777">
        <f>-L67</f>
        <v>-2813.6</v>
      </c>
      <c r="N67" s="777">
        <f>J67+K67+L67+M67</f>
        <v>0</v>
      </c>
      <c r="O67" s="777"/>
      <c r="P67" s="777"/>
      <c r="Q67" s="719">
        <f t="shared" si="7"/>
        <v>0</v>
      </c>
      <c r="R67" s="778">
        <f t="shared" si="8"/>
        <v>0</v>
      </c>
      <c r="S67" s="691">
        <f t="shared" si="8"/>
        <v>0</v>
      </c>
      <c r="T67" s="691">
        <f t="shared" si="8"/>
        <v>0</v>
      </c>
      <c r="U67" s="691">
        <f t="shared" si="9"/>
        <v>0</v>
      </c>
      <c r="V67" s="691">
        <f t="shared" si="9"/>
        <v>0</v>
      </c>
      <c r="W67" s="777">
        <f t="shared" si="10"/>
        <v>0</v>
      </c>
      <c r="X67" s="686"/>
      <c r="Y67" s="683"/>
      <c r="Z67" s="691">
        <f>L67/D67*100</f>
        <v>100</v>
      </c>
      <c r="AA67" s="691"/>
      <c r="AB67" s="691"/>
      <c r="AC67" s="691"/>
      <c r="AD67" s="684">
        <f t="shared" si="28"/>
        <v>0</v>
      </c>
      <c r="AE67" s="683">
        <f t="shared" si="31"/>
        <v>0</v>
      </c>
      <c r="AF67" s="686">
        <f t="shared" si="31"/>
        <v>1.3391781969452496</v>
      </c>
      <c r="AG67" s="686">
        <f t="shared" si="29"/>
        <v>0</v>
      </c>
      <c r="AH67" s="686">
        <f t="shared" si="27"/>
        <v>0</v>
      </c>
      <c r="AI67" s="683">
        <f t="shared" si="23"/>
        <v>0</v>
      </c>
    </row>
    <row r="68" spans="1:35" s="753" customFormat="1" ht="19.5" customHeight="1" thickBot="1" x14ac:dyDescent="0.25">
      <c r="A68" s="779" t="s">
        <v>3597</v>
      </c>
      <c r="B68" s="749">
        <f>B69+B72+B73+B74+B76+B78+B80+B82+B84+B86</f>
        <v>46346.2</v>
      </c>
      <c r="C68" s="720">
        <f>C69+C72+C73+C74+C76+C78+C80+C82+C84+C86</f>
        <v>21886.9</v>
      </c>
      <c r="D68" s="720">
        <f>D69+D72+D73+D74+D76+D78+D80+D82+D84+D86</f>
        <v>7709.8</v>
      </c>
      <c r="E68" s="720">
        <f>E69+E72+E73+E74+E76+E78+E80+E82+E84+E86</f>
        <v>-10972.1</v>
      </c>
      <c r="F68" s="681">
        <f>B68+C68+D68+E68</f>
        <v>64970.80000000001</v>
      </c>
      <c r="G68" s="720">
        <f>G69+G72+G73+G74+G76+G78+G80+G82+G84+G86</f>
        <v>18458.900000000001</v>
      </c>
      <c r="H68" s="720">
        <f>H70+H75+H77+H79+H85+H87+H83+H71</f>
        <v>-12798.4</v>
      </c>
      <c r="I68" s="780">
        <f>G68+F68+H68</f>
        <v>70631.300000000017</v>
      </c>
      <c r="J68" s="749">
        <f>J69+J72+J73+J74+J76+J78+J80+J82+J84+J86</f>
        <v>43073.900000000009</v>
      </c>
      <c r="K68" s="720">
        <f>K69+K72+K73+K74+K76+K78+K80+K82+K84+K86</f>
        <v>21602.3</v>
      </c>
      <c r="L68" s="720">
        <f>L69+L72+L73+L74+L76+L78+L80+L82+L84+L86</f>
        <v>7489.6</v>
      </c>
      <c r="M68" s="720">
        <f>M80+M86</f>
        <v>-10770.6</v>
      </c>
      <c r="N68" s="720">
        <f>J68+K68+L68+M68</f>
        <v>61395.200000000019</v>
      </c>
      <c r="O68" s="720">
        <f>O69+O72+O73+O74+O76+O78+O80+O82+O84+O86</f>
        <v>16937.5</v>
      </c>
      <c r="P68" s="720">
        <f>P70+P75+P77+P79+P83+P85+P87+P71</f>
        <v>-12357.099999999999</v>
      </c>
      <c r="Q68" s="700">
        <f>N68+O68+P68</f>
        <v>65975.600000000006</v>
      </c>
      <c r="R68" s="752">
        <f t="shared" si="8"/>
        <v>-3272.2999999999884</v>
      </c>
      <c r="S68" s="681">
        <f t="shared" si="8"/>
        <v>-284.60000000000218</v>
      </c>
      <c r="T68" s="681">
        <f t="shared" si="8"/>
        <v>-220.19999999999982</v>
      </c>
      <c r="U68" s="681">
        <f t="shared" si="9"/>
        <v>-3575.5999999999913</v>
      </c>
      <c r="V68" s="681">
        <f t="shared" si="9"/>
        <v>-1521.4000000000015</v>
      </c>
      <c r="W68" s="781">
        <f t="shared" si="10"/>
        <v>-4655.7000000000116</v>
      </c>
      <c r="X68" s="692">
        <f t="shared" si="11"/>
        <v>92.939442715907688</v>
      </c>
      <c r="Y68" s="782">
        <f>K68/C68*100</f>
        <v>98.699678803302433</v>
      </c>
      <c r="Z68" s="692">
        <f>L68/D68*100</f>
        <v>97.143894783262866</v>
      </c>
      <c r="AA68" s="692">
        <f t="shared" si="16"/>
        <v>94.496604628540837</v>
      </c>
      <c r="AB68" s="692">
        <f t="shared" si="16"/>
        <v>91.757905400646834</v>
      </c>
      <c r="AC68" s="692">
        <f t="shared" si="12"/>
        <v>93.408446396993952</v>
      </c>
      <c r="AD68" s="692">
        <f>(J68/210099*100)</f>
        <v>20.501715857762299</v>
      </c>
      <c r="AE68" s="692">
        <f>(K68/210099*100)</f>
        <v>10.28196231300482</v>
      </c>
      <c r="AF68" s="692">
        <f>(L68/210099*100)</f>
        <v>3.5647956439583246</v>
      </c>
      <c r="AG68" s="692">
        <f>(N68/210099)*100</f>
        <v>29.222033422338999</v>
      </c>
      <c r="AH68" s="692">
        <f>(O68/210099)*100</f>
        <v>8.0616756862241132</v>
      </c>
      <c r="AI68" s="692">
        <f t="shared" si="23"/>
        <v>31.40214851094008</v>
      </c>
    </row>
    <row r="69" spans="1:35" s="753" customFormat="1" ht="15.75" customHeight="1" x14ac:dyDescent="0.2">
      <c r="A69" s="783" t="s">
        <v>3598</v>
      </c>
      <c r="B69" s="784">
        <v>7948.4</v>
      </c>
      <c r="C69" s="693"/>
      <c r="D69" s="693"/>
      <c r="E69" s="693"/>
      <c r="F69" s="694">
        <f t="shared" si="4"/>
        <v>7948.4</v>
      </c>
      <c r="G69" s="693">
        <v>1784.4</v>
      </c>
      <c r="H69" s="697">
        <f>H70+H71</f>
        <v>-2446.2999999999997</v>
      </c>
      <c r="I69" s="723">
        <f>G69+F69+H69</f>
        <v>7286.5</v>
      </c>
      <c r="J69" s="784">
        <v>7147.8</v>
      </c>
      <c r="K69" s="693"/>
      <c r="L69" s="693"/>
      <c r="M69" s="693"/>
      <c r="N69" s="693">
        <f t="shared" si="6"/>
        <v>7147.8</v>
      </c>
      <c r="O69" s="693">
        <v>1465.1</v>
      </c>
      <c r="P69" s="697">
        <f>P70+P71</f>
        <v>-2429</v>
      </c>
      <c r="Q69" s="723">
        <f>N69+O69+P69</f>
        <v>6183.9</v>
      </c>
      <c r="R69" s="785">
        <f t="shared" si="8"/>
        <v>-800.59999999999945</v>
      </c>
      <c r="S69" s="694">
        <f t="shared" si="8"/>
        <v>0</v>
      </c>
      <c r="T69" s="694">
        <f t="shared" si="8"/>
        <v>0</v>
      </c>
      <c r="U69" s="694">
        <f t="shared" si="9"/>
        <v>-800.59999999999945</v>
      </c>
      <c r="V69" s="694">
        <f t="shared" si="9"/>
        <v>-319.30000000000018</v>
      </c>
      <c r="W69" s="693">
        <f t="shared" si="10"/>
        <v>-1102.6000000000004</v>
      </c>
      <c r="X69" s="694">
        <f t="shared" si="11"/>
        <v>89.92753258517439</v>
      </c>
      <c r="Y69" s="786"/>
      <c r="Z69" s="694"/>
      <c r="AA69" s="694">
        <f t="shared" si="16"/>
        <v>89.92753258517439</v>
      </c>
      <c r="AB69" s="694">
        <f t="shared" si="16"/>
        <v>82.106030038108031</v>
      </c>
      <c r="AC69" s="694">
        <f t="shared" si="12"/>
        <v>84.867906402250739</v>
      </c>
      <c r="AD69" s="694">
        <f t="shared" ref="AD69:AD76" si="32">(J69/210099*100)</f>
        <v>3.4021104336527066</v>
      </c>
      <c r="AE69" s="694">
        <f>(K69/210099)*100</f>
        <v>0</v>
      </c>
      <c r="AF69" s="694">
        <f>(L69/210099)*100</f>
        <v>0</v>
      </c>
      <c r="AG69" s="694">
        <f>(N69/210099)*100</f>
        <v>3.4021104336527066</v>
      </c>
      <c r="AH69" s="694">
        <f>(O69/210099)*100</f>
        <v>0.69733792164646191</v>
      </c>
      <c r="AI69" s="694">
        <f t="shared" si="23"/>
        <v>2.943326717404652</v>
      </c>
    </row>
    <row r="70" spans="1:35" s="753" customFormat="1" ht="24" customHeight="1" x14ac:dyDescent="0.2">
      <c r="A70" s="769" t="s">
        <v>3599</v>
      </c>
      <c r="B70" s="787">
        <v>2440.1999999999998</v>
      </c>
      <c r="C70" s="693"/>
      <c r="D70" s="693"/>
      <c r="E70" s="693"/>
      <c r="F70" s="684">
        <f t="shared" si="4"/>
        <v>2440.1999999999998</v>
      </c>
      <c r="G70" s="697">
        <v>0.2</v>
      </c>
      <c r="H70" s="697">
        <f>-F70-G70</f>
        <v>-2440.3999999999996</v>
      </c>
      <c r="I70" s="788">
        <f>G70+F70+H70</f>
        <v>0</v>
      </c>
      <c r="J70" s="787">
        <v>2423.4</v>
      </c>
      <c r="K70" s="693"/>
      <c r="L70" s="693"/>
      <c r="M70" s="693"/>
      <c r="N70" s="697">
        <f t="shared" si="6"/>
        <v>2423.4</v>
      </c>
      <c r="O70" s="697">
        <v>0.2</v>
      </c>
      <c r="P70" s="697">
        <f>-N70-O70</f>
        <v>-2423.6</v>
      </c>
      <c r="Q70" s="716">
        <f>N70+O70+P70</f>
        <v>0</v>
      </c>
      <c r="R70" s="711">
        <f t="shared" si="8"/>
        <v>-16.799999999999727</v>
      </c>
      <c r="S70" s="684">
        <f t="shared" si="8"/>
        <v>0</v>
      </c>
      <c r="T70" s="684">
        <f t="shared" si="8"/>
        <v>0</v>
      </c>
      <c r="U70" s="684">
        <f t="shared" si="9"/>
        <v>-16.799999999999727</v>
      </c>
      <c r="V70" s="684">
        <f t="shared" si="9"/>
        <v>0</v>
      </c>
      <c r="W70" s="709">
        <f t="shared" si="10"/>
        <v>0</v>
      </c>
      <c r="X70" s="684">
        <f t="shared" si="11"/>
        <v>99.311531841652339</v>
      </c>
      <c r="Y70" s="789"/>
      <c r="Z70" s="684"/>
      <c r="AA70" s="684">
        <f t="shared" si="16"/>
        <v>99.311531841652339</v>
      </c>
      <c r="AB70" s="695">
        <f t="shared" si="16"/>
        <v>100</v>
      </c>
      <c r="AC70" s="694">
        <f>IF(I70=0,,Q70/I70*100)</f>
        <v>0</v>
      </c>
      <c r="AD70" s="684">
        <f t="shared" si="32"/>
        <v>1.1534562277783331</v>
      </c>
      <c r="AE70" s="694">
        <f t="shared" ref="AE70:AF88" si="33">(K70/210099)*100</f>
        <v>0</v>
      </c>
      <c r="AF70" s="694">
        <f t="shared" si="33"/>
        <v>0</v>
      </c>
      <c r="AG70" s="684">
        <f>(N70/210099)*100</f>
        <v>1.1534562277783331</v>
      </c>
      <c r="AH70" s="696">
        <f>IF((O70/210099*100)&lt;0.05,,(O70/210099*100))</f>
        <v>0</v>
      </c>
      <c r="AI70" s="684">
        <f t="shared" si="23"/>
        <v>0</v>
      </c>
    </row>
    <row r="71" spans="1:35" s="753" customFormat="1" ht="16.5" customHeight="1" x14ac:dyDescent="0.2">
      <c r="A71" s="768" t="s">
        <v>3600</v>
      </c>
      <c r="B71" s="787"/>
      <c r="C71" s="693"/>
      <c r="D71" s="693"/>
      <c r="E71" s="693"/>
      <c r="F71" s="684"/>
      <c r="G71" s="697">
        <v>5.9</v>
      </c>
      <c r="H71" s="697">
        <f>-G71</f>
        <v>-5.9</v>
      </c>
      <c r="I71" s="716">
        <f>G71+F71+H71</f>
        <v>0</v>
      </c>
      <c r="J71" s="787"/>
      <c r="K71" s="693"/>
      <c r="L71" s="693"/>
      <c r="M71" s="693"/>
      <c r="N71" s="697"/>
      <c r="O71" s="790">
        <v>5.4</v>
      </c>
      <c r="P71" s="697">
        <f>-O71</f>
        <v>-5.4</v>
      </c>
      <c r="Q71" s="716"/>
      <c r="R71" s="711">
        <f t="shared" si="8"/>
        <v>0</v>
      </c>
      <c r="S71" s="684">
        <f t="shared" si="8"/>
        <v>0</v>
      </c>
      <c r="T71" s="684">
        <f t="shared" si="8"/>
        <v>0</v>
      </c>
      <c r="U71" s="684">
        <f t="shared" si="9"/>
        <v>0</v>
      </c>
      <c r="V71" s="684">
        <f t="shared" si="9"/>
        <v>-0.5</v>
      </c>
      <c r="W71" s="709">
        <f t="shared" si="10"/>
        <v>0</v>
      </c>
      <c r="X71" s="684">
        <f>IF(B71=0,,J71/B71*100)</f>
        <v>0</v>
      </c>
      <c r="Y71" s="789"/>
      <c r="Z71" s="684"/>
      <c r="AA71" s="684">
        <f>IF(F71=0,,N71/F71*100)</f>
        <v>0</v>
      </c>
      <c r="AB71" s="696">
        <f t="shared" si="16"/>
        <v>91.525423728813564</v>
      </c>
      <c r="AC71" s="696">
        <f>IF(I71=0,,Q71/I71*100)</f>
        <v>0</v>
      </c>
      <c r="AD71" s="684">
        <f t="shared" si="32"/>
        <v>0</v>
      </c>
      <c r="AE71" s="694">
        <f t="shared" si="33"/>
        <v>0</v>
      </c>
      <c r="AF71" s="694">
        <f t="shared" si="33"/>
        <v>0</v>
      </c>
      <c r="AG71" s="684">
        <f>(N71/210099)*100</f>
        <v>0</v>
      </c>
      <c r="AH71" s="696">
        <f>IF((O71/210099*100)&lt;0.05,,(O71/210099*100))</f>
        <v>0</v>
      </c>
      <c r="AI71" s="684">
        <f t="shared" si="23"/>
        <v>0</v>
      </c>
    </row>
    <row r="72" spans="1:35" s="753" customFormat="1" x14ac:dyDescent="0.2">
      <c r="A72" s="791" t="s">
        <v>3601</v>
      </c>
      <c r="B72" s="759">
        <v>617.1</v>
      </c>
      <c r="C72" s="698"/>
      <c r="D72" s="698"/>
      <c r="E72" s="698"/>
      <c r="F72" s="683">
        <f t="shared" si="4"/>
        <v>617.1</v>
      </c>
      <c r="G72" s="698">
        <v>14.4</v>
      </c>
      <c r="H72" s="698"/>
      <c r="I72" s="716">
        <f t="shared" si="5"/>
        <v>631.5</v>
      </c>
      <c r="J72" s="759">
        <v>598.5</v>
      </c>
      <c r="K72" s="698"/>
      <c r="L72" s="698"/>
      <c r="M72" s="698"/>
      <c r="N72" s="698">
        <f t="shared" si="6"/>
        <v>598.5</v>
      </c>
      <c r="O72" s="698">
        <v>12.7</v>
      </c>
      <c r="P72" s="698"/>
      <c r="Q72" s="716">
        <f t="shared" si="7"/>
        <v>611.20000000000005</v>
      </c>
      <c r="R72" s="760">
        <f t="shared" si="8"/>
        <v>-18.600000000000023</v>
      </c>
      <c r="S72" s="683">
        <f t="shared" si="8"/>
        <v>0</v>
      </c>
      <c r="T72" s="683">
        <f t="shared" si="8"/>
        <v>0</v>
      </c>
      <c r="U72" s="683">
        <f t="shared" si="9"/>
        <v>-18.600000000000023</v>
      </c>
      <c r="V72" s="683">
        <f t="shared" si="9"/>
        <v>-1.7000000000000011</v>
      </c>
      <c r="W72" s="698">
        <f t="shared" si="10"/>
        <v>-20.299999999999955</v>
      </c>
      <c r="X72" s="683">
        <f t="shared" si="11"/>
        <v>96.985901798736023</v>
      </c>
      <c r="Y72" s="792"/>
      <c r="Z72" s="683"/>
      <c r="AA72" s="683">
        <f t="shared" si="16"/>
        <v>96.985901798736023</v>
      </c>
      <c r="AB72" s="683">
        <f t="shared" si="16"/>
        <v>88.194444444444443</v>
      </c>
      <c r="AC72" s="683">
        <f t="shared" si="12"/>
        <v>96.785431512272382</v>
      </c>
      <c r="AD72" s="694">
        <f t="shared" si="32"/>
        <v>0.28486570616709267</v>
      </c>
      <c r="AE72" s="694">
        <f t="shared" si="33"/>
        <v>0</v>
      </c>
      <c r="AF72" s="694">
        <f t="shared" si="33"/>
        <v>0</v>
      </c>
      <c r="AG72" s="694">
        <f>(N72/210099)*100</f>
        <v>0.28486570616709267</v>
      </c>
      <c r="AH72" s="683">
        <f>IF((O72/210099*100)&lt;0.05,,(O72/210099*100))</f>
        <v>0</v>
      </c>
      <c r="AI72" s="694">
        <f t="shared" si="23"/>
        <v>0.2909104755377227</v>
      </c>
    </row>
    <row r="73" spans="1:35" s="753" customFormat="1" x14ac:dyDescent="0.2">
      <c r="A73" s="791" t="s">
        <v>3602</v>
      </c>
      <c r="B73" s="759">
        <v>4548.1000000000004</v>
      </c>
      <c r="C73" s="698"/>
      <c r="D73" s="698"/>
      <c r="E73" s="698"/>
      <c r="F73" s="683">
        <f t="shared" si="4"/>
        <v>4548.1000000000004</v>
      </c>
      <c r="G73" s="698">
        <v>21.2</v>
      </c>
      <c r="H73" s="698"/>
      <c r="I73" s="716">
        <f t="shared" si="5"/>
        <v>4569.3</v>
      </c>
      <c r="J73" s="759">
        <v>4304.6000000000004</v>
      </c>
      <c r="K73" s="698"/>
      <c r="L73" s="698"/>
      <c r="M73" s="698"/>
      <c r="N73" s="698">
        <f t="shared" si="6"/>
        <v>4304.6000000000004</v>
      </c>
      <c r="O73" s="698">
        <v>17.600000000000001</v>
      </c>
      <c r="P73" s="698"/>
      <c r="Q73" s="716">
        <f t="shared" si="7"/>
        <v>4322.2000000000007</v>
      </c>
      <c r="R73" s="760">
        <f t="shared" si="8"/>
        <v>-243.5</v>
      </c>
      <c r="S73" s="683">
        <f t="shared" si="8"/>
        <v>0</v>
      </c>
      <c r="T73" s="683">
        <f t="shared" si="8"/>
        <v>0</v>
      </c>
      <c r="U73" s="683">
        <f t="shared" si="9"/>
        <v>-243.5</v>
      </c>
      <c r="V73" s="683">
        <f t="shared" si="9"/>
        <v>-3.5999999999999979</v>
      </c>
      <c r="W73" s="698">
        <f t="shared" si="10"/>
        <v>-247.09999999999945</v>
      </c>
      <c r="X73" s="683">
        <f t="shared" si="11"/>
        <v>94.646115960510983</v>
      </c>
      <c r="Y73" s="792"/>
      <c r="Z73" s="683"/>
      <c r="AA73" s="683">
        <f t="shared" si="16"/>
        <v>94.646115960510983</v>
      </c>
      <c r="AB73" s="683">
        <f t="shared" si="16"/>
        <v>83.018867924528323</v>
      </c>
      <c r="AC73" s="683">
        <f t="shared" si="12"/>
        <v>94.592169478913632</v>
      </c>
      <c r="AD73" s="694">
        <f t="shared" si="32"/>
        <v>2.0488436403790597</v>
      </c>
      <c r="AE73" s="694">
        <f t="shared" si="33"/>
        <v>0</v>
      </c>
      <c r="AF73" s="694">
        <f t="shared" si="33"/>
        <v>0</v>
      </c>
      <c r="AG73" s="694">
        <f t="shared" ref="AG73:AG92" si="34">(N73/210099)*100</f>
        <v>2.0488436403790597</v>
      </c>
      <c r="AH73" s="683">
        <f>IF((O73/210099*100)&lt;0.05,,(O73/210099*100))</f>
        <v>0</v>
      </c>
      <c r="AI73" s="694">
        <f t="shared" si="23"/>
        <v>2.05722064360135</v>
      </c>
    </row>
    <row r="74" spans="1:35" s="753" customFormat="1" x14ac:dyDescent="0.2">
      <c r="A74" s="791" t="s">
        <v>3603</v>
      </c>
      <c r="B74" s="759">
        <v>7023.9</v>
      </c>
      <c r="C74" s="698"/>
      <c r="D74" s="698"/>
      <c r="E74" s="698"/>
      <c r="F74" s="683">
        <f t="shared" si="4"/>
        <v>7023.9</v>
      </c>
      <c r="G74" s="698">
        <v>1786.1</v>
      </c>
      <c r="H74" s="709">
        <f>H75</f>
        <v>-803.4</v>
      </c>
      <c r="I74" s="716">
        <f t="shared" ref="I74:I79" si="35">G74+F74+H74</f>
        <v>8006.6</v>
      </c>
      <c r="J74" s="759">
        <v>6192.6</v>
      </c>
      <c r="K74" s="698"/>
      <c r="L74" s="698"/>
      <c r="M74" s="698"/>
      <c r="N74" s="698">
        <f t="shared" si="6"/>
        <v>6192.6</v>
      </c>
      <c r="O74" s="698">
        <v>1774.4</v>
      </c>
      <c r="P74" s="709">
        <f>P75</f>
        <v>-760.5</v>
      </c>
      <c r="Q74" s="716">
        <f t="shared" ref="Q74:Q79" si="36">N74+O74+P74</f>
        <v>7206.5</v>
      </c>
      <c r="R74" s="760">
        <f t="shared" si="8"/>
        <v>-831.29999999999927</v>
      </c>
      <c r="S74" s="683">
        <f t="shared" si="8"/>
        <v>0</v>
      </c>
      <c r="T74" s="683">
        <f t="shared" si="8"/>
        <v>0</v>
      </c>
      <c r="U74" s="683">
        <f t="shared" si="9"/>
        <v>-831.29999999999927</v>
      </c>
      <c r="V74" s="683">
        <f t="shared" si="9"/>
        <v>-11.699999999999818</v>
      </c>
      <c r="W74" s="698">
        <f t="shared" si="10"/>
        <v>-800.10000000000036</v>
      </c>
      <c r="X74" s="683">
        <f t="shared" si="11"/>
        <v>88.164694827659858</v>
      </c>
      <c r="Y74" s="792"/>
      <c r="Z74" s="683"/>
      <c r="AA74" s="683">
        <f t="shared" si="16"/>
        <v>88.164694827659858</v>
      </c>
      <c r="AB74" s="683">
        <f t="shared" si="16"/>
        <v>99.344941492637588</v>
      </c>
      <c r="AC74" s="683">
        <f t="shared" si="12"/>
        <v>90.006994229760437</v>
      </c>
      <c r="AD74" s="694">
        <f t="shared" si="32"/>
        <v>2.9474676224065801</v>
      </c>
      <c r="AE74" s="694">
        <f t="shared" si="33"/>
        <v>0</v>
      </c>
      <c r="AF74" s="694">
        <f t="shared" si="33"/>
        <v>0</v>
      </c>
      <c r="AG74" s="694">
        <f t="shared" si="34"/>
        <v>2.9474676224065801</v>
      </c>
      <c r="AH74" s="694">
        <f>(O74/210099)*100</f>
        <v>0.84455423395637297</v>
      </c>
      <c r="AI74" s="694">
        <f t="shared" si="23"/>
        <v>3.4300496432634136</v>
      </c>
    </row>
    <row r="75" spans="1:35" s="753" customFormat="1" x14ac:dyDescent="0.2">
      <c r="A75" s="769" t="s">
        <v>3599</v>
      </c>
      <c r="B75" s="708">
        <v>796.9</v>
      </c>
      <c r="C75" s="698"/>
      <c r="D75" s="698"/>
      <c r="E75" s="698"/>
      <c r="F75" s="684">
        <f t="shared" si="4"/>
        <v>796.9</v>
      </c>
      <c r="G75" s="793">
        <v>6.5</v>
      </c>
      <c r="H75" s="709">
        <f>-F75-G75</f>
        <v>-803.4</v>
      </c>
      <c r="I75" s="788">
        <f t="shared" si="35"/>
        <v>0</v>
      </c>
      <c r="J75" s="708">
        <v>756.4</v>
      </c>
      <c r="K75" s="698"/>
      <c r="L75" s="698"/>
      <c r="M75" s="698"/>
      <c r="N75" s="709">
        <f t="shared" si="6"/>
        <v>756.4</v>
      </c>
      <c r="O75" s="793">
        <v>4.0999999999999996</v>
      </c>
      <c r="P75" s="709">
        <f>-N75-O75</f>
        <v>-760.5</v>
      </c>
      <c r="Q75" s="788">
        <f t="shared" si="36"/>
        <v>0</v>
      </c>
      <c r="R75" s="711">
        <f t="shared" si="8"/>
        <v>-40.5</v>
      </c>
      <c r="S75" s="683">
        <f t="shared" si="8"/>
        <v>0</v>
      </c>
      <c r="T75" s="683">
        <f t="shared" si="8"/>
        <v>0</v>
      </c>
      <c r="U75" s="683">
        <f t="shared" si="9"/>
        <v>-40.5</v>
      </c>
      <c r="V75" s="684">
        <f t="shared" si="9"/>
        <v>-2.4000000000000004</v>
      </c>
      <c r="W75" s="709">
        <f t="shared" si="10"/>
        <v>0</v>
      </c>
      <c r="X75" s="684">
        <f t="shared" si="11"/>
        <v>94.917806500188235</v>
      </c>
      <c r="Y75" s="794"/>
      <c r="Z75" s="684"/>
      <c r="AA75" s="684">
        <f t="shared" si="16"/>
        <v>94.917806500188235</v>
      </c>
      <c r="AB75" s="684">
        <f t="shared" si="16"/>
        <v>63.076923076923073</v>
      </c>
      <c r="AC75" s="684"/>
      <c r="AD75" s="687">
        <f t="shared" si="32"/>
        <v>0.36002075212161883</v>
      </c>
      <c r="AE75" s="694">
        <f t="shared" si="33"/>
        <v>0</v>
      </c>
      <c r="AF75" s="694">
        <f t="shared" si="33"/>
        <v>0</v>
      </c>
      <c r="AG75" s="684">
        <f>(N75/210099)*100</f>
        <v>0.36002075212161883</v>
      </c>
      <c r="AH75" s="696">
        <f>IF((O75/210099*100)&lt;0.05,,(O75/210099*100))</f>
        <v>0</v>
      </c>
      <c r="AI75" s="684">
        <f t="shared" si="23"/>
        <v>0</v>
      </c>
    </row>
    <row r="76" spans="1:35" s="753" customFormat="1" ht="18.75" customHeight="1" x14ac:dyDescent="0.2">
      <c r="A76" s="791" t="s">
        <v>3604</v>
      </c>
      <c r="B76" s="759">
        <v>212.4</v>
      </c>
      <c r="C76" s="698"/>
      <c r="D76" s="698"/>
      <c r="E76" s="698"/>
      <c r="F76" s="683">
        <f t="shared" si="4"/>
        <v>212.4</v>
      </c>
      <c r="G76" s="698">
        <v>52.6</v>
      </c>
      <c r="H76" s="709">
        <f>H77</f>
        <v>-18.399999999999999</v>
      </c>
      <c r="I76" s="716">
        <f t="shared" si="35"/>
        <v>246.6</v>
      </c>
      <c r="J76" s="759">
        <v>133.69999999999999</v>
      </c>
      <c r="K76" s="698"/>
      <c r="L76" s="698"/>
      <c r="M76" s="698"/>
      <c r="N76" s="698">
        <f t="shared" si="6"/>
        <v>133.69999999999999</v>
      </c>
      <c r="O76" s="698">
        <v>37.6</v>
      </c>
      <c r="P76" s="709">
        <f>P77</f>
        <v>-6.3</v>
      </c>
      <c r="Q76" s="716">
        <f t="shared" si="36"/>
        <v>164.99999999999997</v>
      </c>
      <c r="R76" s="760">
        <f t="shared" si="8"/>
        <v>-78.700000000000017</v>
      </c>
      <c r="S76" s="683">
        <f t="shared" si="8"/>
        <v>0</v>
      </c>
      <c r="T76" s="683">
        <f t="shared" si="8"/>
        <v>0</v>
      </c>
      <c r="U76" s="683">
        <f t="shared" si="9"/>
        <v>-78.700000000000017</v>
      </c>
      <c r="V76" s="683">
        <f t="shared" si="9"/>
        <v>-15</v>
      </c>
      <c r="W76" s="698">
        <f t="shared" si="10"/>
        <v>-81.600000000000023</v>
      </c>
      <c r="X76" s="683">
        <f t="shared" si="11"/>
        <v>62.947269303201502</v>
      </c>
      <c r="Y76" s="792"/>
      <c r="Z76" s="683"/>
      <c r="AA76" s="683">
        <f t="shared" si="16"/>
        <v>62.947269303201502</v>
      </c>
      <c r="AB76" s="683">
        <f t="shared" si="16"/>
        <v>71.48288973384031</v>
      </c>
      <c r="AC76" s="683">
        <f t="shared" si="12"/>
        <v>66.909975669099737</v>
      </c>
      <c r="AD76" s="683">
        <f t="shared" si="32"/>
        <v>6.3636666523876839E-2</v>
      </c>
      <c r="AE76" s="694">
        <f t="shared" si="33"/>
        <v>0</v>
      </c>
      <c r="AF76" s="694">
        <f t="shared" si="33"/>
        <v>0</v>
      </c>
      <c r="AG76" s="694">
        <f t="shared" si="34"/>
        <v>6.3636666523876839E-2</v>
      </c>
      <c r="AH76" s="683">
        <f>IF((O76/210099*100)&lt;0.05,,(O76/210099*100))</f>
        <v>0</v>
      </c>
      <c r="AI76" s="694">
        <f t="shared" si="23"/>
        <v>7.8534405208972896E-2</v>
      </c>
    </row>
    <row r="77" spans="1:35" s="765" customFormat="1" ht="15.75" customHeight="1" x14ac:dyDescent="0.2">
      <c r="A77" s="769" t="s">
        <v>3599</v>
      </c>
      <c r="B77" s="708">
        <v>18.399999999999999</v>
      </c>
      <c r="C77" s="709"/>
      <c r="D77" s="709"/>
      <c r="E77" s="709"/>
      <c r="F77" s="684">
        <f t="shared" si="4"/>
        <v>18.399999999999999</v>
      </c>
      <c r="G77" s="709"/>
      <c r="H77" s="709">
        <f>-F77</f>
        <v>-18.399999999999999</v>
      </c>
      <c r="I77" s="716">
        <f t="shared" si="35"/>
        <v>0</v>
      </c>
      <c r="J77" s="708">
        <v>6.3</v>
      </c>
      <c r="K77" s="709"/>
      <c r="L77" s="709"/>
      <c r="M77" s="709"/>
      <c r="N77" s="709">
        <f t="shared" si="6"/>
        <v>6.3</v>
      </c>
      <c r="O77" s="709"/>
      <c r="P77" s="709">
        <f>-N77</f>
        <v>-6.3</v>
      </c>
      <c r="Q77" s="716">
        <f t="shared" si="36"/>
        <v>0</v>
      </c>
      <c r="R77" s="711">
        <f t="shared" si="8"/>
        <v>-12.099999999999998</v>
      </c>
      <c r="S77" s="684">
        <f t="shared" si="8"/>
        <v>0</v>
      </c>
      <c r="T77" s="684">
        <f t="shared" si="8"/>
        <v>0</v>
      </c>
      <c r="U77" s="684">
        <f t="shared" si="9"/>
        <v>-12.099999999999998</v>
      </c>
      <c r="V77" s="684">
        <f t="shared" si="9"/>
        <v>0</v>
      </c>
      <c r="W77" s="709">
        <f t="shared" si="10"/>
        <v>0</v>
      </c>
      <c r="X77" s="684">
        <f t="shared" si="11"/>
        <v>34.239130434782609</v>
      </c>
      <c r="Y77" s="794"/>
      <c r="Z77" s="684"/>
      <c r="AA77" s="684">
        <f t="shared" si="16"/>
        <v>34.239130434782609</v>
      </c>
      <c r="AB77" s="684"/>
      <c r="AC77" s="684"/>
      <c r="AD77" s="684">
        <f>IF(ABS(J77/210099*100) &lt; 0.05,,(J77/210099*100))</f>
        <v>0</v>
      </c>
      <c r="AE77" s="694">
        <f t="shared" si="33"/>
        <v>0</v>
      </c>
      <c r="AF77" s="694">
        <f t="shared" si="33"/>
        <v>0</v>
      </c>
      <c r="AG77" s="684">
        <f>IF((N77/210099*100)&lt;0.05,,(N77/210099*100))</f>
        <v>0</v>
      </c>
      <c r="AH77" s="687">
        <f>(O77/210099)*100</f>
        <v>0</v>
      </c>
      <c r="AI77" s="684">
        <f t="shared" si="23"/>
        <v>0</v>
      </c>
    </row>
    <row r="78" spans="1:35" s="753" customFormat="1" x14ac:dyDescent="0.2">
      <c r="A78" s="791" t="s">
        <v>3605</v>
      </c>
      <c r="B78" s="759">
        <v>377.3</v>
      </c>
      <c r="C78" s="698"/>
      <c r="D78" s="698"/>
      <c r="E78" s="698"/>
      <c r="F78" s="683">
        <f t="shared" si="4"/>
        <v>377.3</v>
      </c>
      <c r="G78" s="698">
        <v>1798.6</v>
      </c>
      <c r="H78" s="709">
        <f>H79</f>
        <v>-221.5</v>
      </c>
      <c r="I78" s="716">
        <f t="shared" si="35"/>
        <v>1954.4</v>
      </c>
      <c r="J78" s="759">
        <v>292.2</v>
      </c>
      <c r="K78" s="698"/>
      <c r="L78" s="698"/>
      <c r="M78" s="698"/>
      <c r="N78" s="698">
        <f t="shared" si="6"/>
        <v>292.2</v>
      </c>
      <c r="O78" s="698">
        <v>1466.6</v>
      </c>
      <c r="P78" s="709">
        <f>P79</f>
        <v>-206.3</v>
      </c>
      <c r="Q78" s="716">
        <f t="shared" si="36"/>
        <v>1552.5</v>
      </c>
      <c r="R78" s="760">
        <f t="shared" si="8"/>
        <v>-85.100000000000023</v>
      </c>
      <c r="S78" s="683">
        <f t="shared" si="8"/>
        <v>0</v>
      </c>
      <c r="T78" s="683">
        <f t="shared" si="8"/>
        <v>0</v>
      </c>
      <c r="U78" s="683">
        <f t="shared" si="9"/>
        <v>-85.100000000000023</v>
      </c>
      <c r="V78" s="683">
        <f t="shared" si="9"/>
        <v>-332</v>
      </c>
      <c r="W78" s="698">
        <f t="shared" si="10"/>
        <v>-401.90000000000009</v>
      </c>
      <c r="X78" s="683">
        <f t="shared" si="11"/>
        <v>77.445003975616217</v>
      </c>
      <c r="Y78" s="792"/>
      <c r="Z78" s="683"/>
      <c r="AA78" s="683">
        <f t="shared" si="16"/>
        <v>77.445003975616217</v>
      </c>
      <c r="AB78" s="683">
        <f t="shared" si="16"/>
        <v>81.541198710107864</v>
      </c>
      <c r="AC78" s="683">
        <f t="shared" si="12"/>
        <v>79.436144085141208</v>
      </c>
      <c r="AD78" s="683">
        <f t="shared" ref="AD78:AF92" si="37">(J78/210099*100)</f>
        <v>0.1390772921337084</v>
      </c>
      <c r="AE78" s="694">
        <f t="shared" si="33"/>
        <v>0</v>
      </c>
      <c r="AF78" s="694">
        <f t="shared" si="33"/>
        <v>0</v>
      </c>
      <c r="AG78" s="694">
        <f t="shared" si="34"/>
        <v>0.1390772921337084</v>
      </c>
      <c r="AH78" s="694">
        <f>(O78/210099)*100</f>
        <v>0.6980518707847253</v>
      </c>
      <c r="AI78" s="694">
        <f t="shared" si="23"/>
        <v>0.73893735810260874</v>
      </c>
    </row>
    <row r="79" spans="1:35" s="773" customFormat="1" ht="15.75" customHeight="1" x14ac:dyDescent="0.2">
      <c r="A79" s="769" t="s">
        <v>3599</v>
      </c>
      <c r="B79" s="708">
        <v>204.9</v>
      </c>
      <c r="C79" s="717"/>
      <c r="D79" s="717"/>
      <c r="E79" s="717"/>
      <c r="F79" s="684">
        <f>B79+C79+E79</f>
        <v>204.9</v>
      </c>
      <c r="G79" s="709">
        <v>16.600000000000001</v>
      </c>
      <c r="H79" s="709">
        <f>-F79-G79</f>
        <v>-221.5</v>
      </c>
      <c r="I79" s="788">
        <f t="shared" si="35"/>
        <v>0</v>
      </c>
      <c r="J79" s="708">
        <v>192.8</v>
      </c>
      <c r="K79" s="717"/>
      <c r="L79" s="717"/>
      <c r="M79" s="717"/>
      <c r="N79" s="709">
        <f t="shared" si="6"/>
        <v>192.8</v>
      </c>
      <c r="O79" s="709">
        <v>13.5</v>
      </c>
      <c r="P79" s="709">
        <f>-N79-O79</f>
        <v>-206.3</v>
      </c>
      <c r="Q79" s="788">
        <f t="shared" si="36"/>
        <v>0</v>
      </c>
      <c r="R79" s="711">
        <f t="shared" si="8"/>
        <v>-12.099999999999994</v>
      </c>
      <c r="S79" s="684">
        <f t="shared" si="8"/>
        <v>0</v>
      </c>
      <c r="T79" s="684">
        <f t="shared" si="8"/>
        <v>0</v>
      </c>
      <c r="U79" s="684">
        <f t="shared" si="9"/>
        <v>-12.099999999999994</v>
      </c>
      <c r="V79" s="684">
        <f t="shared" si="9"/>
        <v>-3.1000000000000014</v>
      </c>
      <c r="W79" s="709">
        <f t="shared" si="10"/>
        <v>0</v>
      </c>
      <c r="X79" s="684">
        <f t="shared" si="11"/>
        <v>94.094680331869213</v>
      </c>
      <c r="Y79" s="794"/>
      <c r="Z79" s="684"/>
      <c r="AA79" s="684">
        <f t="shared" si="16"/>
        <v>94.094680331869213</v>
      </c>
      <c r="AB79" s="684">
        <f t="shared" si="16"/>
        <v>81.325301204819269</v>
      </c>
      <c r="AC79" s="684"/>
      <c r="AD79" s="684">
        <f t="shared" si="37"/>
        <v>9.1766262571454413E-2</v>
      </c>
      <c r="AE79" s="694">
        <f t="shared" si="33"/>
        <v>0</v>
      </c>
      <c r="AF79" s="694">
        <f t="shared" si="33"/>
        <v>0</v>
      </c>
      <c r="AG79" s="684">
        <f>(N79/210099)*100</f>
        <v>9.1766262571454413E-2</v>
      </c>
      <c r="AH79" s="696">
        <f>IF((O79/210099*100)&lt;0.05,,(O79/210099*100))</f>
        <v>0</v>
      </c>
      <c r="AI79" s="684">
        <f t="shared" si="23"/>
        <v>0</v>
      </c>
    </row>
    <row r="80" spans="1:35" s="753" customFormat="1" ht="20.25" customHeight="1" x14ac:dyDescent="0.2">
      <c r="A80" s="783" t="s">
        <v>3606</v>
      </c>
      <c r="B80" s="784">
        <v>4094.9</v>
      </c>
      <c r="C80" s="693"/>
      <c r="D80" s="693">
        <v>7709.8</v>
      </c>
      <c r="E80" s="693">
        <f>E81</f>
        <v>-2813.6</v>
      </c>
      <c r="F80" s="694">
        <f>B80+C80+D80+E80</f>
        <v>8991.1</v>
      </c>
      <c r="G80" s="693">
        <v>223.8</v>
      </c>
      <c r="H80" s="693"/>
      <c r="I80" s="723">
        <f t="shared" si="5"/>
        <v>9214.9</v>
      </c>
      <c r="J80" s="784">
        <v>3786.7</v>
      </c>
      <c r="K80" s="693"/>
      <c r="L80" s="693">
        <v>7489.6</v>
      </c>
      <c r="M80" s="693">
        <f>M81</f>
        <v>-2813.6</v>
      </c>
      <c r="N80" s="693">
        <f>J80+K80+L80+M80</f>
        <v>8462.6999999999989</v>
      </c>
      <c r="O80" s="693">
        <v>172.3</v>
      </c>
      <c r="P80" s="693"/>
      <c r="Q80" s="723">
        <f t="shared" si="7"/>
        <v>8634.9999999999982</v>
      </c>
      <c r="R80" s="785">
        <f t="shared" si="8"/>
        <v>-308.20000000000027</v>
      </c>
      <c r="S80" s="694">
        <f t="shared" si="8"/>
        <v>0</v>
      </c>
      <c r="T80" s="694">
        <f t="shared" si="8"/>
        <v>-220.19999999999982</v>
      </c>
      <c r="U80" s="694">
        <f t="shared" si="9"/>
        <v>-528.40000000000146</v>
      </c>
      <c r="V80" s="694">
        <f t="shared" si="9"/>
        <v>-51.5</v>
      </c>
      <c r="W80" s="693">
        <f t="shared" si="10"/>
        <v>-579.90000000000146</v>
      </c>
      <c r="X80" s="694">
        <f t="shared" si="11"/>
        <v>92.473564678014114</v>
      </c>
      <c r="Y80" s="786"/>
      <c r="Z80" s="694">
        <f>L80/D80*100</f>
        <v>97.143894783262866</v>
      </c>
      <c r="AA80" s="694">
        <f t="shared" si="16"/>
        <v>94.123077265295663</v>
      </c>
      <c r="AB80" s="694">
        <f t="shared" si="16"/>
        <v>76.98838248436104</v>
      </c>
      <c r="AC80" s="694">
        <f t="shared" si="12"/>
        <v>93.706931165829246</v>
      </c>
      <c r="AD80" s="694">
        <f t="shared" si="37"/>
        <v>1.8023408012413193</v>
      </c>
      <c r="AE80" s="694">
        <f t="shared" si="33"/>
        <v>0</v>
      </c>
      <c r="AF80" s="694">
        <f t="shared" si="33"/>
        <v>3.5647956439583246</v>
      </c>
      <c r="AG80" s="694">
        <f t="shared" si="34"/>
        <v>4.0279582482543939</v>
      </c>
      <c r="AH80" s="694">
        <f>(O80/210099)*100</f>
        <v>8.2008957681854761E-2</v>
      </c>
      <c r="AI80" s="694">
        <f t="shared" si="23"/>
        <v>4.1099672059362486</v>
      </c>
    </row>
    <row r="81" spans="1:35" s="753" customFormat="1" ht="20.25" customHeight="1" x14ac:dyDescent="0.2">
      <c r="A81" s="769" t="s">
        <v>3607</v>
      </c>
      <c r="B81" s="708">
        <v>2813.6</v>
      </c>
      <c r="C81" s="698"/>
      <c r="D81" s="698"/>
      <c r="E81" s="709">
        <f>-B81</f>
        <v>-2813.6</v>
      </c>
      <c r="F81" s="683">
        <f>B81+C81+D81+E81</f>
        <v>0</v>
      </c>
      <c r="G81" s="698"/>
      <c r="H81" s="698"/>
      <c r="I81" s="716">
        <f t="shared" si="5"/>
        <v>0</v>
      </c>
      <c r="J81" s="708">
        <v>2813.6</v>
      </c>
      <c r="K81" s="698"/>
      <c r="L81" s="698"/>
      <c r="M81" s="793">
        <f>-J81</f>
        <v>-2813.6</v>
      </c>
      <c r="N81" s="698">
        <f>J81+K81+L81+M81</f>
        <v>0</v>
      </c>
      <c r="O81" s="698"/>
      <c r="P81" s="698"/>
      <c r="Q81" s="716">
        <f t="shared" si="7"/>
        <v>0</v>
      </c>
      <c r="R81" s="760">
        <f t="shared" si="8"/>
        <v>0</v>
      </c>
      <c r="S81" s="683">
        <f t="shared" si="8"/>
        <v>0</v>
      </c>
      <c r="T81" s="683">
        <f t="shared" si="8"/>
        <v>0</v>
      </c>
      <c r="U81" s="683">
        <f t="shared" si="9"/>
        <v>0</v>
      </c>
      <c r="V81" s="683">
        <f t="shared" si="9"/>
        <v>0</v>
      </c>
      <c r="W81" s="698">
        <f t="shared" si="10"/>
        <v>0</v>
      </c>
      <c r="X81" s="684">
        <f t="shared" si="11"/>
        <v>100</v>
      </c>
      <c r="Y81" s="794"/>
      <c r="Z81" s="684"/>
      <c r="AA81" s="684"/>
      <c r="AB81" s="684"/>
      <c r="AC81" s="684"/>
      <c r="AD81" s="684">
        <f t="shared" si="37"/>
        <v>1.3391781969452496</v>
      </c>
      <c r="AE81" s="694">
        <f t="shared" si="33"/>
        <v>0</v>
      </c>
      <c r="AF81" s="694">
        <f t="shared" si="33"/>
        <v>0</v>
      </c>
      <c r="AG81" s="684">
        <f>(N81/210099)*100</f>
        <v>0</v>
      </c>
      <c r="AH81" s="696">
        <f>IF((O81/210099*100)&lt;0.05,,(O81/210099*100))</f>
        <v>0</v>
      </c>
      <c r="AI81" s="684">
        <f t="shared" si="23"/>
        <v>0</v>
      </c>
    </row>
    <row r="82" spans="1:35" s="753" customFormat="1" ht="18" customHeight="1" x14ac:dyDescent="0.2">
      <c r="A82" s="791" t="s">
        <v>3608</v>
      </c>
      <c r="B82" s="759">
        <v>855.8</v>
      </c>
      <c r="C82" s="698"/>
      <c r="D82" s="698"/>
      <c r="E82" s="698"/>
      <c r="F82" s="683">
        <f t="shared" ref="F82:F146" si="38">B82+C82+D82</f>
        <v>855.8</v>
      </c>
      <c r="G82" s="698">
        <v>1369.7</v>
      </c>
      <c r="H82" s="717">
        <f>H83</f>
        <v>-210</v>
      </c>
      <c r="I82" s="716">
        <f t="shared" ref="I82:I87" si="39">G82+F82+H82</f>
        <v>2015.5</v>
      </c>
      <c r="J82" s="759">
        <v>809.5</v>
      </c>
      <c r="K82" s="698"/>
      <c r="L82" s="698"/>
      <c r="M82" s="698"/>
      <c r="N82" s="698">
        <f t="shared" ref="N82:N146" si="40">J82+K82+L82</f>
        <v>809.5</v>
      </c>
      <c r="O82" s="698">
        <v>1235</v>
      </c>
      <c r="P82" s="709">
        <f>P83</f>
        <v>-204.9</v>
      </c>
      <c r="Q82" s="716">
        <f t="shared" ref="Q82:Q87" si="41">N82+O82+P82</f>
        <v>1839.6</v>
      </c>
      <c r="R82" s="760">
        <f t="shared" ref="R82:T146" si="42">J82-B82</f>
        <v>-46.299999999999955</v>
      </c>
      <c r="S82" s="683">
        <f t="shared" si="42"/>
        <v>0</v>
      </c>
      <c r="T82" s="683">
        <f t="shared" si="42"/>
        <v>0</v>
      </c>
      <c r="U82" s="683">
        <f t="shared" ref="U82:V146" si="43">N82-F82</f>
        <v>-46.299999999999955</v>
      </c>
      <c r="V82" s="683">
        <f t="shared" si="43"/>
        <v>-134.70000000000005</v>
      </c>
      <c r="W82" s="698">
        <f t="shared" ref="W82:W146" si="44">Q82-I82</f>
        <v>-175.90000000000009</v>
      </c>
      <c r="X82" s="683">
        <f t="shared" ref="X82:X94" si="45">J82/B82*100</f>
        <v>94.589857443327887</v>
      </c>
      <c r="Y82" s="792"/>
      <c r="Z82" s="683"/>
      <c r="AA82" s="683">
        <f t="shared" si="16"/>
        <v>94.589857443327887</v>
      </c>
      <c r="AB82" s="683">
        <f t="shared" si="16"/>
        <v>90.165729721836897</v>
      </c>
      <c r="AC82" s="683">
        <f>Q82/I82*100</f>
        <v>91.272637062763579</v>
      </c>
      <c r="AD82" s="683">
        <f t="shared" si="37"/>
        <v>0.38529455161614284</v>
      </c>
      <c r="AE82" s="694">
        <f t="shared" si="33"/>
        <v>0</v>
      </c>
      <c r="AF82" s="694">
        <f t="shared" si="33"/>
        <v>0</v>
      </c>
      <c r="AG82" s="694">
        <f t="shared" si="34"/>
        <v>0.38529455161614284</v>
      </c>
      <c r="AH82" s="694">
        <f>(O82/210099)*100</f>
        <v>0.58781812383685794</v>
      </c>
      <c r="AI82" s="694">
        <f t="shared" si="23"/>
        <v>0.87558722316622173</v>
      </c>
    </row>
    <row r="83" spans="1:35" s="773" customFormat="1" x14ac:dyDescent="0.2">
      <c r="A83" s="769" t="s">
        <v>3599</v>
      </c>
      <c r="B83" s="708">
        <v>209.6</v>
      </c>
      <c r="C83" s="717"/>
      <c r="D83" s="717"/>
      <c r="E83" s="717"/>
      <c r="F83" s="684">
        <f t="shared" si="38"/>
        <v>209.6</v>
      </c>
      <c r="G83" s="717">
        <v>0.4</v>
      </c>
      <c r="H83" s="717">
        <f>-F83-G83</f>
        <v>-210</v>
      </c>
      <c r="I83" s="716">
        <f t="shared" si="39"/>
        <v>0</v>
      </c>
      <c r="J83" s="708">
        <v>204.5</v>
      </c>
      <c r="K83" s="717"/>
      <c r="L83" s="717"/>
      <c r="M83" s="717"/>
      <c r="N83" s="709">
        <f t="shared" si="40"/>
        <v>204.5</v>
      </c>
      <c r="O83" s="717">
        <v>0.4</v>
      </c>
      <c r="P83" s="709">
        <f>-N83-O83</f>
        <v>-204.9</v>
      </c>
      <c r="Q83" s="716">
        <f t="shared" si="41"/>
        <v>0</v>
      </c>
      <c r="R83" s="711">
        <f t="shared" si="42"/>
        <v>-5.0999999999999943</v>
      </c>
      <c r="S83" s="683">
        <f t="shared" si="42"/>
        <v>0</v>
      </c>
      <c r="T83" s="683">
        <f t="shared" si="42"/>
        <v>0</v>
      </c>
      <c r="U83" s="684">
        <f t="shared" si="43"/>
        <v>-5.0999999999999943</v>
      </c>
      <c r="V83" s="683">
        <f t="shared" si="43"/>
        <v>0</v>
      </c>
      <c r="W83" s="709">
        <f t="shared" si="44"/>
        <v>0</v>
      </c>
      <c r="X83" s="684">
        <f t="shared" si="45"/>
        <v>97.566793893129784</v>
      </c>
      <c r="Y83" s="794"/>
      <c r="Z83" s="684"/>
      <c r="AA83" s="684">
        <f t="shared" si="16"/>
        <v>97.566793893129784</v>
      </c>
      <c r="AB83" s="684">
        <f t="shared" si="16"/>
        <v>100</v>
      </c>
      <c r="AC83" s="684"/>
      <c r="AD83" s="684">
        <f t="shared" si="37"/>
        <v>9.733506584990885E-2</v>
      </c>
      <c r="AE83" s="694">
        <f t="shared" si="33"/>
        <v>0</v>
      </c>
      <c r="AF83" s="694">
        <f t="shared" si="33"/>
        <v>0</v>
      </c>
      <c r="AG83" s="684">
        <f>(N83/210099)*100</f>
        <v>9.733506584990885E-2</v>
      </c>
      <c r="AH83" s="696">
        <f>IF((O83/210099*100)&lt;0.05,,(O83/210099*100))</f>
        <v>0</v>
      </c>
      <c r="AI83" s="684">
        <f t="shared" si="23"/>
        <v>0</v>
      </c>
    </row>
    <row r="84" spans="1:35" s="753" customFormat="1" ht="20.25" customHeight="1" x14ac:dyDescent="0.2">
      <c r="A84" s="791" t="s">
        <v>3609</v>
      </c>
      <c r="B84" s="759">
        <v>11572.1</v>
      </c>
      <c r="C84" s="698"/>
      <c r="D84" s="698"/>
      <c r="E84" s="698"/>
      <c r="F84" s="683">
        <f t="shared" si="38"/>
        <v>11572.1</v>
      </c>
      <c r="G84" s="698">
        <v>10082.200000000001</v>
      </c>
      <c r="H84" s="709">
        <f>H85</f>
        <v>-8778.5</v>
      </c>
      <c r="I84" s="716">
        <f t="shared" si="39"/>
        <v>12875.800000000003</v>
      </c>
      <c r="J84" s="759">
        <v>11045.6</v>
      </c>
      <c r="K84" s="698"/>
      <c r="L84" s="698"/>
      <c r="M84" s="698"/>
      <c r="N84" s="698">
        <f t="shared" si="40"/>
        <v>11045.6</v>
      </c>
      <c r="O84" s="698">
        <v>9558.7999999999993</v>
      </c>
      <c r="P84" s="717">
        <f>P85</f>
        <v>-8483.1999999999989</v>
      </c>
      <c r="Q84" s="716">
        <f t="shared" si="41"/>
        <v>12121.200000000003</v>
      </c>
      <c r="R84" s="760">
        <f t="shared" si="42"/>
        <v>-526.5</v>
      </c>
      <c r="S84" s="683">
        <f t="shared" si="42"/>
        <v>0</v>
      </c>
      <c r="T84" s="683">
        <f t="shared" si="42"/>
        <v>0</v>
      </c>
      <c r="U84" s="683">
        <f t="shared" si="43"/>
        <v>-526.5</v>
      </c>
      <c r="V84" s="683">
        <f t="shared" si="43"/>
        <v>-523.40000000000146</v>
      </c>
      <c r="W84" s="698">
        <f t="shared" si="44"/>
        <v>-754.60000000000036</v>
      </c>
      <c r="X84" s="683">
        <f t="shared" si="45"/>
        <v>95.450263997027335</v>
      </c>
      <c r="Y84" s="792"/>
      <c r="Z84" s="683"/>
      <c r="AA84" s="683">
        <f t="shared" si="16"/>
        <v>95.450263997027335</v>
      </c>
      <c r="AB84" s="683">
        <f t="shared" si="16"/>
        <v>94.808672710321147</v>
      </c>
      <c r="AC84" s="683">
        <f>Q84/I84*100</f>
        <v>94.139393280417522</v>
      </c>
      <c r="AD84" s="683">
        <f t="shared" si="37"/>
        <v>5.2573310677347349</v>
      </c>
      <c r="AE84" s="694">
        <f t="shared" si="33"/>
        <v>0</v>
      </c>
      <c r="AF84" s="694">
        <f t="shared" si="33"/>
        <v>0</v>
      </c>
      <c r="AG84" s="694">
        <f t="shared" si="34"/>
        <v>5.2573310677347349</v>
      </c>
      <c r="AH84" s="694">
        <f>(O84/210099)*100</f>
        <v>4.5496646818880615</v>
      </c>
      <c r="AI84" s="694">
        <f t="shared" si="23"/>
        <v>5.7692801964788041</v>
      </c>
    </row>
    <row r="85" spans="1:35" s="773" customFormat="1" ht="15.75" customHeight="1" x14ac:dyDescent="0.2">
      <c r="A85" s="769" t="s">
        <v>3599</v>
      </c>
      <c r="B85" s="708">
        <v>8767.5</v>
      </c>
      <c r="C85" s="717"/>
      <c r="D85" s="717"/>
      <c r="E85" s="717"/>
      <c r="F85" s="684">
        <f t="shared" si="38"/>
        <v>8767.5</v>
      </c>
      <c r="G85" s="709">
        <v>11</v>
      </c>
      <c r="H85" s="709">
        <f>-F85-G85</f>
        <v>-8778.5</v>
      </c>
      <c r="I85" s="788">
        <f t="shared" si="39"/>
        <v>0</v>
      </c>
      <c r="J85" s="708">
        <v>8477.9</v>
      </c>
      <c r="K85" s="717"/>
      <c r="L85" s="717"/>
      <c r="M85" s="717"/>
      <c r="N85" s="709">
        <f t="shared" si="40"/>
        <v>8477.9</v>
      </c>
      <c r="O85" s="709">
        <v>5.3</v>
      </c>
      <c r="P85" s="717">
        <f>-N85-O85</f>
        <v>-8483.1999999999989</v>
      </c>
      <c r="Q85" s="788">
        <f t="shared" si="41"/>
        <v>0</v>
      </c>
      <c r="R85" s="711">
        <f t="shared" si="42"/>
        <v>-289.60000000000036</v>
      </c>
      <c r="S85" s="684">
        <f t="shared" si="42"/>
        <v>0</v>
      </c>
      <c r="T85" s="684">
        <f t="shared" si="42"/>
        <v>0</v>
      </c>
      <c r="U85" s="684">
        <f t="shared" si="43"/>
        <v>-289.60000000000036</v>
      </c>
      <c r="V85" s="684">
        <f t="shared" si="43"/>
        <v>-5.7</v>
      </c>
      <c r="W85" s="709">
        <f t="shared" si="44"/>
        <v>0</v>
      </c>
      <c r="X85" s="684">
        <f t="shared" si="45"/>
        <v>96.696891930424854</v>
      </c>
      <c r="Y85" s="794"/>
      <c r="Z85" s="684"/>
      <c r="AA85" s="684">
        <f t="shared" si="16"/>
        <v>96.696891930424854</v>
      </c>
      <c r="AB85" s="684">
        <f t="shared" si="16"/>
        <v>48.18181818181818</v>
      </c>
      <c r="AC85" s="684"/>
      <c r="AD85" s="684">
        <f t="shared" si="37"/>
        <v>4.0351929328554625</v>
      </c>
      <c r="AE85" s="694">
        <f t="shared" si="33"/>
        <v>0</v>
      </c>
      <c r="AF85" s="694">
        <f t="shared" si="33"/>
        <v>0</v>
      </c>
      <c r="AG85" s="684">
        <f>(N85/210099)*100</f>
        <v>4.0351929328554625</v>
      </c>
      <c r="AH85" s="696">
        <f>IF((O85/210099*100)&lt;0.05,,(O85/210099*100))</f>
        <v>0</v>
      </c>
      <c r="AI85" s="684">
        <f t="shared" si="23"/>
        <v>0</v>
      </c>
    </row>
    <row r="86" spans="1:35" s="753" customFormat="1" ht="20.25" customHeight="1" x14ac:dyDescent="0.2">
      <c r="A86" s="791" t="s">
        <v>3610</v>
      </c>
      <c r="B86" s="759">
        <v>9096.2000000000007</v>
      </c>
      <c r="C86" s="698">
        <v>21886.9</v>
      </c>
      <c r="D86" s="698"/>
      <c r="E86" s="698">
        <f>E88</f>
        <v>-8158.5</v>
      </c>
      <c r="F86" s="683">
        <f>B86+C86+D86+E86</f>
        <v>22824.600000000002</v>
      </c>
      <c r="G86" s="698">
        <v>1325.9</v>
      </c>
      <c r="H86" s="709">
        <f>H87</f>
        <v>-320.3</v>
      </c>
      <c r="I86" s="716">
        <f t="shared" si="39"/>
        <v>23830.200000000004</v>
      </c>
      <c r="J86" s="759">
        <v>8762.7000000000007</v>
      </c>
      <c r="K86" s="698">
        <v>21602.3</v>
      </c>
      <c r="L86" s="698"/>
      <c r="M86" s="698">
        <f>M88</f>
        <v>-7957</v>
      </c>
      <c r="N86" s="698">
        <f>J86+K86+L86+M86</f>
        <v>22408</v>
      </c>
      <c r="O86" s="698">
        <v>1197.4000000000001</v>
      </c>
      <c r="P86" s="709">
        <f>P87</f>
        <v>-266.89999999999998</v>
      </c>
      <c r="Q86" s="716">
        <f t="shared" si="41"/>
        <v>23338.5</v>
      </c>
      <c r="R86" s="760">
        <f t="shared" si="42"/>
        <v>-333.5</v>
      </c>
      <c r="S86" s="683">
        <f t="shared" si="42"/>
        <v>-284.60000000000218</v>
      </c>
      <c r="T86" s="683">
        <f t="shared" si="42"/>
        <v>0</v>
      </c>
      <c r="U86" s="683">
        <f t="shared" si="43"/>
        <v>-416.60000000000218</v>
      </c>
      <c r="V86" s="683">
        <f t="shared" si="43"/>
        <v>-128.5</v>
      </c>
      <c r="W86" s="698">
        <f t="shared" si="44"/>
        <v>-491.70000000000437</v>
      </c>
      <c r="X86" s="683">
        <f t="shared" si="45"/>
        <v>96.333633825113779</v>
      </c>
      <c r="Y86" s="792">
        <f>K86/C86*100</f>
        <v>98.699678803302433</v>
      </c>
      <c r="Z86" s="683"/>
      <c r="AA86" s="683">
        <f t="shared" si="16"/>
        <v>98.174776337810954</v>
      </c>
      <c r="AB86" s="683">
        <f t="shared" si="16"/>
        <v>90.30846971868165</v>
      </c>
      <c r="AC86" s="683">
        <f>Q86/I86*100</f>
        <v>97.936651811566819</v>
      </c>
      <c r="AD86" s="683">
        <f t="shared" si="37"/>
        <v>4.1707480759070732</v>
      </c>
      <c r="AE86" s="694">
        <f t="shared" si="33"/>
        <v>10.28196231300482</v>
      </c>
      <c r="AF86" s="694">
        <f t="shared" si="33"/>
        <v>0</v>
      </c>
      <c r="AG86" s="694">
        <f t="shared" si="34"/>
        <v>10.665448193470697</v>
      </c>
      <c r="AH86" s="694">
        <f>(O86/210099)*100</f>
        <v>0.56992179877105564</v>
      </c>
      <c r="AI86" s="694">
        <f t="shared" si="23"/>
        <v>11.108334642240086</v>
      </c>
    </row>
    <row r="87" spans="1:35" s="773" customFormat="1" ht="18" customHeight="1" x14ac:dyDescent="0.2">
      <c r="A87" s="769" t="s">
        <v>3599</v>
      </c>
      <c r="B87" s="708">
        <v>320.3</v>
      </c>
      <c r="C87" s="717"/>
      <c r="D87" s="717"/>
      <c r="E87" s="717"/>
      <c r="F87" s="684">
        <f t="shared" si="38"/>
        <v>320.3</v>
      </c>
      <c r="G87" s="717"/>
      <c r="H87" s="709">
        <f>-F87-G87</f>
        <v>-320.3</v>
      </c>
      <c r="I87" s="716">
        <f t="shared" si="39"/>
        <v>0</v>
      </c>
      <c r="J87" s="708">
        <v>266.89999999999998</v>
      </c>
      <c r="K87" s="717"/>
      <c r="L87" s="717"/>
      <c r="M87" s="717"/>
      <c r="N87" s="709">
        <f t="shared" si="40"/>
        <v>266.89999999999998</v>
      </c>
      <c r="O87" s="717"/>
      <c r="P87" s="709">
        <f>-N87</f>
        <v>-266.89999999999998</v>
      </c>
      <c r="Q87" s="716">
        <f t="shared" si="41"/>
        <v>0</v>
      </c>
      <c r="R87" s="711">
        <f t="shared" si="42"/>
        <v>-53.400000000000034</v>
      </c>
      <c r="S87" s="684">
        <f t="shared" si="42"/>
        <v>0</v>
      </c>
      <c r="T87" s="684">
        <f t="shared" si="42"/>
        <v>0</v>
      </c>
      <c r="U87" s="684">
        <f t="shared" si="43"/>
        <v>-53.400000000000034</v>
      </c>
      <c r="V87" s="684">
        <f t="shared" si="43"/>
        <v>0</v>
      </c>
      <c r="W87" s="709">
        <f t="shared" si="44"/>
        <v>0</v>
      </c>
      <c r="X87" s="684">
        <f t="shared" si="45"/>
        <v>83.328129878239139</v>
      </c>
      <c r="Y87" s="794"/>
      <c r="Z87" s="684"/>
      <c r="AA87" s="684">
        <f t="shared" si="16"/>
        <v>83.328129878239139</v>
      </c>
      <c r="AB87" s="684"/>
      <c r="AC87" s="684"/>
      <c r="AD87" s="684">
        <f t="shared" si="37"/>
        <v>0.12703535000166585</v>
      </c>
      <c r="AE87" s="694">
        <f t="shared" si="33"/>
        <v>0</v>
      </c>
      <c r="AF87" s="694">
        <f t="shared" si="33"/>
        <v>0</v>
      </c>
      <c r="AG87" s="684">
        <f t="shared" si="34"/>
        <v>0.12703535000166585</v>
      </c>
      <c r="AH87" s="696">
        <f>IF((O87/210099*100)&lt;0.05,,(O87/210099*100))</f>
        <v>0</v>
      </c>
      <c r="AI87" s="684">
        <f t="shared" si="23"/>
        <v>0</v>
      </c>
    </row>
    <row r="88" spans="1:35" s="765" customFormat="1" ht="20.25" customHeight="1" thickBot="1" x14ac:dyDescent="0.25">
      <c r="A88" s="795" t="s">
        <v>3611</v>
      </c>
      <c r="B88" s="796">
        <v>8158.5</v>
      </c>
      <c r="C88" s="797"/>
      <c r="D88" s="797"/>
      <c r="E88" s="797">
        <f>-B88</f>
        <v>-8158.5</v>
      </c>
      <c r="F88" s="718">
        <f>B88+C88+D88+E88</f>
        <v>0</v>
      </c>
      <c r="G88" s="797"/>
      <c r="H88" s="797"/>
      <c r="I88" s="719">
        <f t="shared" ref="I88:I146" si="46">G88+F88</f>
        <v>0</v>
      </c>
      <c r="J88" s="796">
        <v>7957</v>
      </c>
      <c r="K88" s="797"/>
      <c r="L88" s="797"/>
      <c r="M88" s="797">
        <f>-J88</f>
        <v>-7957</v>
      </c>
      <c r="N88" s="797">
        <f>J88+K88+L88+M88</f>
        <v>0</v>
      </c>
      <c r="O88" s="797"/>
      <c r="P88" s="797"/>
      <c r="Q88" s="719">
        <f t="shared" ref="Q88:Q146" si="47">N88+O88</f>
        <v>0</v>
      </c>
      <c r="R88" s="798">
        <f t="shared" si="42"/>
        <v>-201.5</v>
      </c>
      <c r="S88" s="699">
        <f t="shared" si="42"/>
        <v>0</v>
      </c>
      <c r="T88" s="699">
        <f t="shared" si="42"/>
        <v>0</v>
      </c>
      <c r="U88" s="699">
        <f t="shared" si="43"/>
        <v>0</v>
      </c>
      <c r="V88" s="699">
        <f t="shared" si="43"/>
        <v>0</v>
      </c>
      <c r="W88" s="797">
        <f t="shared" si="44"/>
        <v>0</v>
      </c>
      <c r="X88" s="699">
        <f t="shared" si="45"/>
        <v>97.530183244468958</v>
      </c>
      <c r="Y88" s="799"/>
      <c r="Z88" s="699"/>
      <c r="AA88" s="699"/>
      <c r="AB88" s="699"/>
      <c r="AC88" s="699"/>
      <c r="AD88" s="684">
        <f t="shared" si="37"/>
        <v>3.7872621954411967</v>
      </c>
      <c r="AE88" s="694">
        <f t="shared" si="33"/>
        <v>0</v>
      </c>
      <c r="AF88" s="694">
        <f t="shared" si="33"/>
        <v>0</v>
      </c>
      <c r="AG88" s="684">
        <f t="shared" si="34"/>
        <v>0</v>
      </c>
      <c r="AH88" s="696">
        <f>IF((O88/210099*100)&lt;0.05,,(O88/210099*100))</f>
        <v>0</v>
      </c>
      <c r="AI88" s="684">
        <f t="shared" si="23"/>
        <v>0</v>
      </c>
    </row>
    <row r="89" spans="1:35" s="753" customFormat="1" ht="21.75" customHeight="1" thickBot="1" x14ac:dyDescent="0.25">
      <c r="A89" s="748" t="s">
        <v>3612</v>
      </c>
      <c r="B89" s="749">
        <f>B15-B68</f>
        <v>-5703.3000000000102</v>
      </c>
      <c r="C89" s="720">
        <f>C15-C68</f>
        <v>-17</v>
      </c>
      <c r="D89" s="720">
        <f>D15-D68</f>
        <v>0</v>
      </c>
      <c r="E89" s="720"/>
      <c r="F89" s="681">
        <f t="shared" si="38"/>
        <v>-5720.3000000000102</v>
      </c>
      <c r="G89" s="720">
        <f>G15-G68</f>
        <v>-1396.8000000000029</v>
      </c>
      <c r="H89" s="720">
        <f>H15-H68</f>
        <v>0</v>
      </c>
      <c r="I89" s="700">
        <f t="shared" si="46"/>
        <v>-7117.1000000000131</v>
      </c>
      <c r="J89" s="749">
        <f>J15-J68</f>
        <v>-3106.0000000000073</v>
      </c>
      <c r="K89" s="720">
        <f>K15-K68</f>
        <v>146.00000000000364</v>
      </c>
      <c r="L89" s="720">
        <f>L15-L68</f>
        <v>146.69999999999891</v>
      </c>
      <c r="M89" s="720">
        <f>M15-M68</f>
        <v>0</v>
      </c>
      <c r="N89" s="720">
        <f t="shared" si="40"/>
        <v>-2813.3000000000047</v>
      </c>
      <c r="O89" s="720">
        <f>O15-O68</f>
        <v>-213.09999999999854</v>
      </c>
      <c r="P89" s="720"/>
      <c r="Q89" s="700">
        <f t="shared" si="47"/>
        <v>-3026.4000000000033</v>
      </c>
      <c r="R89" s="752">
        <f t="shared" si="42"/>
        <v>2597.3000000000029</v>
      </c>
      <c r="S89" s="681">
        <f t="shared" si="42"/>
        <v>163.00000000000364</v>
      </c>
      <c r="T89" s="681">
        <f t="shared" si="42"/>
        <v>146.69999999999891</v>
      </c>
      <c r="U89" s="681">
        <f t="shared" si="43"/>
        <v>2907.0000000000055</v>
      </c>
      <c r="V89" s="681">
        <f t="shared" si="43"/>
        <v>1183.7000000000044</v>
      </c>
      <c r="W89" s="720">
        <f t="shared" si="44"/>
        <v>4090.7000000000098</v>
      </c>
      <c r="X89" s="681">
        <f t="shared" si="45"/>
        <v>54.459698770887066</v>
      </c>
      <c r="Y89" s="751"/>
      <c r="Z89" s="681"/>
      <c r="AA89" s="681">
        <f t="shared" si="16"/>
        <v>49.180987011170743</v>
      </c>
      <c r="AB89" s="681">
        <f t="shared" si="16"/>
        <v>15.256300114547402</v>
      </c>
      <c r="AC89" s="681">
        <f t="shared" ref="AC89:AC94" si="48">Q89/I89*100</f>
        <v>42.522937713394469</v>
      </c>
      <c r="AD89" s="681">
        <f t="shared" si="37"/>
        <v>-1.4783506822973966</v>
      </c>
      <c r="AE89" s="681">
        <f t="shared" si="37"/>
        <v>6.9491049457638371E-2</v>
      </c>
      <c r="AF89" s="681">
        <f t="shared" si="37"/>
        <v>6.9824225722159031E-2</v>
      </c>
      <c r="AG89" s="681">
        <f t="shared" si="34"/>
        <v>-1.3390354071175992</v>
      </c>
      <c r="AH89" s="681">
        <f>(O89/210099)*100</f>
        <v>-0.10142837424261825</v>
      </c>
      <c r="AI89" s="700">
        <f t="shared" si="23"/>
        <v>-1.4404637813602175</v>
      </c>
    </row>
    <row r="90" spans="1:35" s="753" customFormat="1" ht="19.149999999999999" customHeight="1" thickBot="1" x14ac:dyDescent="0.25">
      <c r="A90" s="800" t="s">
        <v>3613</v>
      </c>
      <c r="B90" s="801">
        <f>-B89</f>
        <v>5703.3000000000102</v>
      </c>
      <c r="C90" s="802">
        <f>-C89</f>
        <v>17</v>
      </c>
      <c r="D90" s="802">
        <f>-D89</f>
        <v>0</v>
      </c>
      <c r="E90" s="802"/>
      <c r="F90" s="701">
        <f t="shared" si="38"/>
        <v>5720.3000000000102</v>
      </c>
      <c r="G90" s="802">
        <f>-G89</f>
        <v>1396.8000000000029</v>
      </c>
      <c r="H90" s="802">
        <f>-H89</f>
        <v>0</v>
      </c>
      <c r="I90" s="803">
        <f t="shared" si="46"/>
        <v>7117.1000000000131</v>
      </c>
      <c r="J90" s="801">
        <f>-J89</f>
        <v>3106.0000000000073</v>
      </c>
      <c r="K90" s="802">
        <f>-K89</f>
        <v>-146.00000000000364</v>
      </c>
      <c r="L90" s="802">
        <f>-L89</f>
        <v>-146.69999999999891</v>
      </c>
      <c r="M90" s="802"/>
      <c r="N90" s="802">
        <f t="shared" si="40"/>
        <v>2813.3000000000047</v>
      </c>
      <c r="O90" s="802">
        <f>-O89</f>
        <v>213.09999999999854</v>
      </c>
      <c r="P90" s="802"/>
      <c r="Q90" s="803">
        <f t="shared" si="47"/>
        <v>3026.4000000000033</v>
      </c>
      <c r="R90" s="804">
        <f t="shared" si="42"/>
        <v>-2597.3000000000029</v>
      </c>
      <c r="S90" s="701">
        <f t="shared" si="42"/>
        <v>-163.00000000000364</v>
      </c>
      <c r="T90" s="701">
        <f t="shared" si="42"/>
        <v>-146.69999999999891</v>
      </c>
      <c r="U90" s="701">
        <f t="shared" si="43"/>
        <v>-2907.0000000000055</v>
      </c>
      <c r="V90" s="701">
        <f t="shared" si="43"/>
        <v>-1183.7000000000044</v>
      </c>
      <c r="W90" s="802">
        <f t="shared" si="44"/>
        <v>-4090.7000000000098</v>
      </c>
      <c r="X90" s="701">
        <f t="shared" si="45"/>
        <v>54.459698770887066</v>
      </c>
      <c r="Y90" s="805"/>
      <c r="Z90" s="701"/>
      <c r="AA90" s="701">
        <f t="shared" si="16"/>
        <v>49.180987011170743</v>
      </c>
      <c r="AB90" s="701">
        <f t="shared" si="16"/>
        <v>15.256300114547402</v>
      </c>
      <c r="AC90" s="701">
        <f t="shared" si="48"/>
        <v>42.522937713394469</v>
      </c>
      <c r="AD90" s="681">
        <f t="shared" si="37"/>
        <v>1.4783506822973966</v>
      </c>
      <c r="AE90" s="681">
        <f t="shared" si="37"/>
        <v>-6.9491049457638371E-2</v>
      </c>
      <c r="AF90" s="681">
        <f t="shared" si="37"/>
        <v>-6.9824225722159031E-2</v>
      </c>
      <c r="AG90" s="681">
        <f t="shared" si="34"/>
        <v>1.3390354071175992</v>
      </c>
      <c r="AH90" s="681">
        <f>(O90/210099)*100</f>
        <v>0.10142837424261825</v>
      </c>
      <c r="AI90" s="700">
        <f t="shared" si="23"/>
        <v>1.4404637813602175</v>
      </c>
    </row>
    <row r="91" spans="1:35" s="753" customFormat="1" ht="20.25" customHeight="1" thickBot="1" x14ac:dyDescent="0.25">
      <c r="A91" s="806" t="s">
        <v>3614</v>
      </c>
      <c r="B91" s="749">
        <f>B92+B95+B98+B105+B110+B113+B108</f>
        <v>117.39999999999991</v>
      </c>
      <c r="C91" s="720">
        <f>C92+C95+C98+C105+C110+C113</f>
        <v>-346.8</v>
      </c>
      <c r="D91" s="720">
        <f>D92+D95+D98+D105+D110+D113</f>
        <v>0</v>
      </c>
      <c r="E91" s="720"/>
      <c r="F91" s="681">
        <f t="shared" si="38"/>
        <v>-229.40000000000009</v>
      </c>
      <c r="G91" s="720">
        <f>G92+G95+G98+G105+G110+G113</f>
        <v>16.2</v>
      </c>
      <c r="H91" s="720">
        <f>H108</f>
        <v>-40.799999999999997</v>
      </c>
      <c r="I91" s="700">
        <f>G91+F91+H91</f>
        <v>-254.00000000000011</v>
      </c>
      <c r="J91" s="749">
        <f>J92+J95+J98+J105+J110+J113+J108</f>
        <v>892.30000000000018</v>
      </c>
      <c r="K91" s="720">
        <f>K92+K95+K98+K105+K110+K113</f>
        <v>-346.8</v>
      </c>
      <c r="L91" s="720">
        <f>L92+L95+L98+L105+L110+L113</f>
        <v>0</v>
      </c>
      <c r="M91" s="720"/>
      <c r="N91" s="720">
        <f t="shared" si="40"/>
        <v>545.50000000000023</v>
      </c>
      <c r="O91" s="720">
        <f>O92+O95+O98+O105+O110+O113</f>
        <v>13.2</v>
      </c>
      <c r="P91" s="720">
        <f>P108</f>
        <v>-36.799999999999997</v>
      </c>
      <c r="Q91" s="700">
        <f>N91+O91+P91</f>
        <v>521.90000000000032</v>
      </c>
      <c r="R91" s="752">
        <f t="shared" si="42"/>
        <v>774.90000000000032</v>
      </c>
      <c r="S91" s="681">
        <f t="shared" si="42"/>
        <v>0</v>
      </c>
      <c r="T91" s="681">
        <f t="shared" si="42"/>
        <v>0</v>
      </c>
      <c r="U91" s="681">
        <f t="shared" si="43"/>
        <v>774.90000000000032</v>
      </c>
      <c r="V91" s="681">
        <f t="shared" si="43"/>
        <v>-3</v>
      </c>
      <c r="W91" s="720">
        <f t="shared" si="44"/>
        <v>775.90000000000043</v>
      </c>
      <c r="X91" s="681">
        <f t="shared" si="45"/>
        <v>760.05110732538401</v>
      </c>
      <c r="Y91" s="751"/>
      <c r="Z91" s="681"/>
      <c r="AA91" s="681">
        <f t="shared" si="16"/>
        <v>-237.794245858762</v>
      </c>
      <c r="AB91" s="681">
        <f t="shared" si="16"/>
        <v>81.481481481481481</v>
      </c>
      <c r="AC91" s="681" t="s">
        <v>3615</v>
      </c>
      <c r="AD91" s="681">
        <f t="shared" si="37"/>
        <v>0.42470454404828206</v>
      </c>
      <c r="AE91" s="681">
        <f t="shared" si="37"/>
        <v>-0.16506504076649581</v>
      </c>
      <c r="AF91" s="681">
        <f t="shared" si="37"/>
        <v>0</v>
      </c>
      <c r="AG91" s="681">
        <f t="shared" si="34"/>
        <v>0.25963950328178631</v>
      </c>
      <c r="AH91" s="681">
        <f>IF((O91/210099*100)&lt;0.05,,(O91/210099*100))</f>
        <v>0</v>
      </c>
      <c r="AI91" s="700">
        <f t="shared" si="23"/>
        <v>0.24840670350644237</v>
      </c>
    </row>
    <row r="92" spans="1:35" s="713" customFormat="1" ht="15" customHeight="1" outlineLevel="1" x14ac:dyDescent="0.2">
      <c r="A92" s="807" t="s">
        <v>3616</v>
      </c>
      <c r="B92" s="757">
        <f>B93+B94</f>
        <v>871.8</v>
      </c>
      <c r="C92" s="756">
        <f>C93+C94</f>
        <v>-346.8</v>
      </c>
      <c r="D92" s="756">
        <f>D93+D94</f>
        <v>0</v>
      </c>
      <c r="E92" s="756"/>
      <c r="F92" s="682">
        <f t="shared" si="38"/>
        <v>525</v>
      </c>
      <c r="G92" s="756">
        <f>G93+G94</f>
        <v>3.2</v>
      </c>
      <c r="H92" s="756"/>
      <c r="I92" s="702">
        <f t="shared" si="46"/>
        <v>528.20000000000005</v>
      </c>
      <c r="J92" s="755">
        <f>J93+J94</f>
        <v>1127.8</v>
      </c>
      <c r="K92" s="756">
        <f>K93+K94</f>
        <v>-346.8</v>
      </c>
      <c r="L92" s="756">
        <f>L93+L94</f>
        <v>0</v>
      </c>
      <c r="M92" s="756"/>
      <c r="N92" s="756">
        <f t="shared" si="40"/>
        <v>781</v>
      </c>
      <c r="O92" s="756">
        <f>O93+O94</f>
        <v>3.8000000000000003</v>
      </c>
      <c r="P92" s="756"/>
      <c r="Q92" s="702">
        <f t="shared" si="47"/>
        <v>784.8</v>
      </c>
      <c r="R92" s="757">
        <f t="shared" si="42"/>
        <v>256</v>
      </c>
      <c r="S92" s="682">
        <f t="shared" si="42"/>
        <v>0</v>
      </c>
      <c r="T92" s="682">
        <f t="shared" si="42"/>
        <v>0</v>
      </c>
      <c r="U92" s="682">
        <f t="shared" si="43"/>
        <v>256</v>
      </c>
      <c r="V92" s="682">
        <f t="shared" si="43"/>
        <v>0.60000000000000009</v>
      </c>
      <c r="W92" s="756">
        <f t="shared" si="44"/>
        <v>256.59999999999991</v>
      </c>
      <c r="X92" s="682">
        <f t="shared" si="45"/>
        <v>129.364533149805</v>
      </c>
      <c r="Y92" s="808"/>
      <c r="Z92" s="682"/>
      <c r="AA92" s="682">
        <f t="shared" si="16"/>
        <v>148.76190476190476</v>
      </c>
      <c r="AB92" s="682">
        <f t="shared" si="16"/>
        <v>118.75</v>
      </c>
      <c r="AC92" s="682">
        <f t="shared" si="48"/>
        <v>148.58008330177961</v>
      </c>
      <c r="AD92" s="682">
        <f t="shared" si="37"/>
        <v>0.5367945587556342</v>
      </c>
      <c r="AE92" s="682">
        <f t="shared" si="37"/>
        <v>-0.16506504076649581</v>
      </c>
      <c r="AF92" s="682">
        <f t="shared" si="37"/>
        <v>0</v>
      </c>
      <c r="AG92" s="682">
        <f t="shared" si="34"/>
        <v>0.37172951798913845</v>
      </c>
      <c r="AH92" s="682">
        <f>IF((O92/210099*100)&lt;0.05,,(O92/210099*100))</f>
        <v>0</v>
      </c>
      <c r="AI92" s="702">
        <f t="shared" si="23"/>
        <v>0.37353818913940567</v>
      </c>
    </row>
    <row r="93" spans="1:35" s="773" customFormat="1" ht="15" customHeight="1" outlineLevel="1" x14ac:dyDescent="0.2">
      <c r="A93" s="809" t="s">
        <v>3617</v>
      </c>
      <c r="B93" s="763">
        <v>-158.19999999999999</v>
      </c>
      <c r="C93" s="717"/>
      <c r="D93" s="717"/>
      <c r="E93" s="717"/>
      <c r="F93" s="686">
        <f t="shared" si="38"/>
        <v>-158.19999999999999</v>
      </c>
      <c r="G93" s="717">
        <v>1.5</v>
      </c>
      <c r="H93" s="717"/>
      <c r="I93" s="703">
        <f t="shared" si="46"/>
        <v>-156.69999999999999</v>
      </c>
      <c r="J93" s="763">
        <v>85.2</v>
      </c>
      <c r="K93" s="717"/>
      <c r="L93" s="717"/>
      <c r="M93" s="717"/>
      <c r="N93" s="717">
        <f t="shared" si="40"/>
        <v>85.2</v>
      </c>
      <c r="O93" s="717">
        <v>1.6</v>
      </c>
      <c r="P93" s="717"/>
      <c r="Q93" s="703">
        <f t="shared" si="47"/>
        <v>86.8</v>
      </c>
      <c r="R93" s="760">
        <f t="shared" si="42"/>
        <v>243.39999999999998</v>
      </c>
      <c r="S93" s="683">
        <f t="shared" si="42"/>
        <v>0</v>
      </c>
      <c r="T93" s="683">
        <f t="shared" si="42"/>
        <v>0</v>
      </c>
      <c r="U93" s="683">
        <f t="shared" si="43"/>
        <v>243.39999999999998</v>
      </c>
      <c r="V93" s="683">
        <f t="shared" si="43"/>
        <v>0.10000000000000009</v>
      </c>
      <c r="W93" s="717">
        <f t="shared" si="44"/>
        <v>243.5</v>
      </c>
      <c r="X93" s="686">
        <f t="shared" si="45"/>
        <v>-53.855878634639694</v>
      </c>
      <c r="Y93" s="810"/>
      <c r="Z93" s="686"/>
      <c r="AA93" s="686">
        <f t="shared" si="16"/>
        <v>-53.855878634639694</v>
      </c>
      <c r="AB93" s="686">
        <f t="shared" si="16"/>
        <v>106.66666666666667</v>
      </c>
      <c r="AC93" s="686" t="s">
        <v>3615</v>
      </c>
      <c r="AD93" s="683">
        <f>IF(ABS(J93/210099*100) &lt; 0.05,,(J93/210099*100))</f>
        <v>0</v>
      </c>
      <c r="AE93" s="683">
        <f>IF(ABS(K93/210099*100) &lt; 0.05,,(K93/210099*100))</f>
        <v>0</v>
      </c>
      <c r="AF93" s="683">
        <f>IF(ABS(L93/210099*100) &lt; 0.05,,(L93/210099*100))</f>
        <v>0</v>
      </c>
      <c r="AG93" s="688">
        <f>IF((N93/210099*100)&lt;0.05,,(N93/210099*100))</f>
        <v>0</v>
      </c>
      <c r="AH93" s="682">
        <f t="shared" ref="AH93:AH139" si="49">IF((O93/210099*100)&lt;0.05,,(O93/210099*100))</f>
        <v>0</v>
      </c>
      <c r="AI93" s="682">
        <f>IF((Q93/210099*100)&lt;0.05,,(Q93/210099*100))</f>
        <v>0</v>
      </c>
    </row>
    <row r="94" spans="1:35" s="773" customFormat="1" ht="16.149999999999999" customHeight="1" x14ac:dyDescent="0.2">
      <c r="A94" s="809" t="s">
        <v>3618</v>
      </c>
      <c r="B94" s="763">
        <v>1030</v>
      </c>
      <c r="C94" s="717">
        <v>-346.8</v>
      </c>
      <c r="D94" s="717"/>
      <c r="E94" s="717"/>
      <c r="F94" s="686">
        <f t="shared" si="38"/>
        <v>683.2</v>
      </c>
      <c r="G94" s="717">
        <v>1.7</v>
      </c>
      <c r="H94" s="717"/>
      <c r="I94" s="703">
        <f t="shared" si="46"/>
        <v>684.90000000000009</v>
      </c>
      <c r="J94" s="763">
        <v>1042.5999999999999</v>
      </c>
      <c r="K94" s="717">
        <v>-346.8</v>
      </c>
      <c r="L94" s="717"/>
      <c r="M94" s="717"/>
      <c r="N94" s="717">
        <f t="shared" si="40"/>
        <v>695.8</v>
      </c>
      <c r="O94" s="717">
        <v>2.2000000000000002</v>
      </c>
      <c r="P94" s="717"/>
      <c r="Q94" s="703">
        <f t="shared" si="47"/>
        <v>698</v>
      </c>
      <c r="R94" s="760">
        <f t="shared" si="42"/>
        <v>12.599999999999909</v>
      </c>
      <c r="S94" s="683">
        <f t="shared" si="42"/>
        <v>0</v>
      </c>
      <c r="T94" s="683">
        <f t="shared" si="42"/>
        <v>0</v>
      </c>
      <c r="U94" s="683">
        <f t="shared" si="43"/>
        <v>12.599999999999909</v>
      </c>
      <c r="V94" s="683">
        <f t="shared" si="43"/>
        <v>0.50000000000000022</v>
      </c>
      <c r="W94" s="717">
        <f t="shared" si="44"/>
        <v>13.099999999999909</v>
      </c>
      <c r="X94" s="686">
        <f t="shared" si="45"/>
        <v>101.22330097087378</v>
      </c>
      <c r="Y94" s="810"/>
      <c r="Z94" s="686"/>
      <c r="AA94" s="686">
        <f t="shared" si="16"/>
        <v>101.84426229508195</v>
      </c>
      <c r="AB94" s="686">
        <f t="shared" si="16"/>
        <v>129.41176470588235</v>
      </c>
      <c r="AC94" s="686">
        <f t="shared" si="48"/>
        <v>101.91268798364723</v>
      </c>
      <c r="AD94" s="686">
        <f>(J94/210099*100)</f>
        <v>0.49624224770227365</v>
      </c>
      <c r="AE94" s="686">
        <f>(K94/210099*100)</f>
        <v>-0.16506504076649581</v>
      </c>
      <c r="AF94" s="686">
        <f>(L94/210099*100)</f>
        <v>0</v>
      </c>
      <c r="AG94" s="686">
        <f>(N94/210099)*100</f>
        <v>0.3311772069357779</v>
      </c>
      <c r="AH94" s="682">
        <f t="shared" si="49"/>
        <v>0</v>
      </c>
      <c r="AI94" s="703">
        <f>(Q94/210099)*100</f>
        <v>0.33222433233856419</v>
      </c>
    </row>
    <row r="95" spans="1:35" s="713" customFormat="1" ht="16.5" customHeight="1" x14ac:dyDescent="0.2">
      <c r="A95" s="811" t="s">
        <v>3619</v>
      </c>
      <c r="B95" s="705">
        <f>B96+B97</f>
        <v>0</v>
      </c>
      <c r="C95" s="706">
        <f>C96+C97</f>
        <v>0</v>
      </c>
      <c r="D95" s="706">
        <f>D96+D97</f>
        <v>0</v>
      </c>
      <c r="E95" s="706"/>
      <c r="F95" s="683">
        <f t="shared" si="38"/>
        <v>0</v>
      </c>
      <c r="G95" s="706">
        <f>G96+G97</f>
        <v>0</v>
      </c>
      <c r="H95" s="706"/>
      <c r="I95" s="716">
        <f t="shared" si="46"/>
        <v>0</v>
      </c>
      <c r="J95" s="705">
        <f>J96+J97</f>
        <v>-15.899999999999977</v>
      </c>
      <c r="K95" s="706">
        <f>K96+K97</f>
        <v>0</v>
      </c>
      <c r="L95" s="706">
        <f>L96+L97</f>
        <v>0</v>
      </c>
      <c r="M95" s="706">
        <f>M96+M97</f>
        <v>0</v>
      </c>
      <c r="N95" s="706">
        <f t="shared" si="40"/>
        <v>-15.899999999999977</v>
      </c>
      <c r="O95" s="706">
        <f>O96+O97</f>
        <v>-0.70000000000000107</v>
      </c>
      <c r="P95" s="706"/>
      <c r="Q95" s="707">
        <f t="shared" si="47"/>
        <v>-16.59999999999998</v>
      </c>
      <c r="R95" s="774">
        <f t="shared" si="42"/>
        <v>-15.899999999999977</v>
      </c>
      <c r="S95" s="688">
        <f t="shared" si="42"/>
        <v>0</v>
      </c>
      <c r="T95" s="688">
        <f t="shared" si="42"/>
        <v>0</v>
      </c>
      <c r="U95" s="688">
        <f t="shared" si="43"/>
        <v>-15.899999999999977</v>
      </c>
      <c r="V95" s="688">
        <f t="shared" si="43"/>
        <v>-0.70000000000000107</v>
      </c>
      <c r="W95" s="706">
        <f t="shared" si="44"/>
        <v>-16.59999999999998</v>
      </c>
      <c r="X95" s="683"/>
      <c r="Y95" s="712"/>
      <c r="Z95" s="683"/>
      <c r="AA95" s="683"/>
      <c r="AB95" s="683"/>
      <c r="AC95" s="683"/>
      <c r="AD95" s="683">
        <f>IF(ABS(J95/210099*100) &lt; 0.05,,(J95/210099*100))</f>
        <v>0</v>
      </c>
      <c r="AE95" s="683">
        <f>IF(ABS(K95/210099*100) &lt; 0.05,,(K95/210099*100))</f>
        <v>0</v>
      </c>
      <c r="AF95" s="683">
        <f>IF(ABS(L95/210099*100) &lt; 0.05,,(L95/210099*100))</f>
        <v>0</v>
      </c>
      <c r="AG95" s="688">
        <f>IF((N95/210099*100)&lt;0.05,,(N95/210099*100))</f>
        <v>0</v>
      </c>
      <c r="AH95" s="682">
        <f t="shared" si="49"/>
        <v>0</v>
      </c>
      <c r="AI95" s="682">
        <f>IF((Q95/210099*100)&lt;0.05,,(Q95/210099*100))</f>
        <v>0</v>
      </c>
    </row>
    <row r="96" spans="1:35" s="773" customFormat="1" ht="15" customHeight="1" x14ac:dyDescent="0.2">
      <c r="A96" s="809" t="s">
        <v>3620</v>
      </c>
      <c r="B96" s="763"/>
      <c r="C96" s="717"/>
      <c r="D96" s="717"/>
      <c r="E96" s="717"/>
      <c r="F96" s="683">
        <f t="shared" si="38"/>
        <v>0</v>
      </c>
      <c r="G96" s="717"/>
      <c r="H96" s="717"/>
      <c r="I96" s="716">
        <f t="shared" si="46"/>
        <v>0</v>
      </c>
      <c r="J96" s="763">
        <v>918</v>
      </c>
      <c r="K96" s="717"/>
      <c r="L96" s="717"/>
      <c r="M96" s="717"/>
      <c r="N96" s="717">
        <f t="shared" si="40"/>
        <v>918</v>
      </c>
      <c r="O96" s="717">
        <v>14.2</v>
      </c>
      <c r="P96" s="717"/>
      <c r="Q96" s="703">
        <f t="shared" si="47"/>
        <v>932.2</v>
      </c>
      <c r="R96" s="760">
        <f t="shared" si="42"/>
        <v>918</v>
      </c>
      <c r="S96" s="683">
        <f t="shared" si="42"/>
        <v>0</v>
      </c>
      <c r="T96" s="683">
        <f t="shared" si="42"/>
        <v>0</v>
      </c>
      <c r="U96" s="683">
        <f t="shared" si="43"/>
        <v>918</v>
      </c>
      <c r="V96" s="683">
        <f t="shared" si="43"/>
        <v>14.2</v>
      </c>
      <c r="W96" s="717">
        <f t="shared" si="44"/>
        <v>932.2</v>
      </c>
      <c r="X96" s="686"/>
      <c r="Y96" s="810"/>
      <c r="Z96" s="686"/>
      <c r="AA96" s="686"/>
      <c r="AB96" s="686"/>
      <c r="AC96" s="686"/>
      <c r="AD96" s="686">
        <f>(J96/210099*100)</f>
        <v>0.43693687261719472</v>
      </c>
      <c r="AE96" s="686">
        <f t="shared" ref="AE96:AF111" si="50">(K96/210099*100)</f>
        <v>0</v>
      </c>
      <c r="AF96" s="686">
        <f t="shared" si="50"/>
        <v>0</v>
      </c>
      <c r="AG96" s="686">
        <f>(N96/210099)*100</f>
        <v>0.43693687261719472</v>
      </c>
      <c r="AH96" s="682">
        <f t="shared" si="49"/>
        <v>0</v>
      </c>
      <c r="AI96" s="703">
        <f>(Q96/210099)*100</f>
        <v>0.4436955911260882</v>
      </c>
    </row>
    <row r="97" spans="1:35" s="773" customFormat="1" ht="18" customHeight="1" x14ac:dyDescent="0.2">
      <c r="A97" s="809" t="s">
        <v>3621</v>
      </c>
      <c r="B97" s="763"/>
      <c r="C97" s="717"/>
      <c r="D97" s="717"/>
      <c r="E97" s="717"/>
      <c r="F97" s="683">
        <f t="shared" si="38"/>
        <v>0</v>
      </c>
      <c r="G97" s="717"/>
      <c r="H97" s="717"/>
      <c r="I97" s="716">
        <f t="shared" si="46"/>
        <v>0</v>
      </c>
      <c r="J97" s="763">
        <v>-933.9</v>
      </c>
      <c r="K97" s="717"/>
      <c r="L97" s="717"/>
      <c r="M97" s="717"/>
      <c r="N97" s="717">
        <f t="shared" si="40"/>
        <v>-933.9</v>
      </c>
      <c r="O97" s="717">
        <v>-14.9</v>
      </c>
      <c r="P97" s="717"/>
      <c r="Q97" s="703">
        <f t="shared" si="47"/>
        <v>-948.8</v>
      </c>
      <c r="R97" s="760">
        <f t="shared" si="42"/>
        <v>-933.9</v>
      </c>
      <c r="S97" s="683">
        <f t="shared" si="42"/>
        <v>0</v>
      </c>
      <c r="T97" s="683">
        <f t="shared" si="42"/>
        <v>0</v>
      </c>
      <c r="U97" s="683">
        <f t="shared" si="43"/>
        <v>-933.9</v>
      </c>
      <c r="V97" s="683">
        <f t="shared" si="43"/>
        <v>-14.9</v>
      </c>
      <c r="W97" s="717">
        <f t="shared" si="44"/>
        <v>-948.8</v>
      </c>
      <c r="X97" s="686"/>
      <c r="Y97" s="810"/>
      <c r="Z97" s="686"/>
      <c r="AA97" s="686"/>
      <c r="AB97" s="686"/>
      <c r="AC97" s="686"/>
      <c r="AD97" s="686">
        <f>(J97/210099*100)</f>
        <v>-0.44450473348278663</v>
      </c>
      <c r="AE97" s="686">
        <f t="shared" si="50"/>
        <v>0</v>
      </c>
      <c r="AF97" s="686">
        <f t="shared" si="50"/>
        <v>0</v>
      </c>
      <c r="AG97" s="686">
        <f t="shared" ref="AG97:AG104" si="51">(N97/210099)*100</f>
        <v>-0.44450473348278663</v>
      </c>
      <c r="AH97" s="682">
        <f t="shared" si="49"/>
        <v>0</v>
      </c>
      <c r="AI97" s="703">
        <f>(Q97/210099)*100</f>
        <v>-0.451596628256203</v>
      </c>
    </row>
    <row r="98" spans="1:35" s="713" customFormat="1" x14ac:dyDescent="0.2">
      <c r="A98" s="811" t="s">
        <v>3622</v>
      </c>
      <c r="B98" s="705">
        <f>B102</f>
        <v>0</v>
      </c>
      <c r="C98" s="706">
        <f>C102</f>
        <v>0</v>
      </c>
      <c r="D98" s="706">
        <f>D102</f>
        <v>0</v>
      </c>
      <c r="E98" s="706"/>
      <c r="F98" s="688">
        <f t="shared" si="38"/>
        <v>0</v>
      </c>
      <c r="G98" s="706">
        <f>G102</f>
        <v>0</v>
      </c>
      <c r="H98" s="706"/>
      <c r="I98" s="707">
        <f t="shared" si="46"/>
        <v>0</v>
      </c>
      <c r="J98" s="705">
        <f>J102</f>
        <v>0</v>
      </c>
      <c r="K98" s="706">
        <f>K102</f>
        <v>0</v>
      </c>
      <c r="L98" s="706">
        <f>L102</f>
        <v>0</v>
      </c>
      <c r="M98" s="706"/>
      <c r="N98" s="717">
        <f t="shared" si="40"/>
        <v>0</v>
      </c>
      <c r="O98" s="706">
        <f>O102</f>
        <v>0</v>
      </c>
      <c r="P98" s="706"/>
      <c r="Q98" s="703">
        <f t="shared" si="47"/>
        <v>0</v>
      </c>
      <c r="R98" s="760">
        <f t="shared" si="42"/>
        <v>0</v>
      </c>
      <c r="S98" s="688">
        <f t="shared" si="42"/>
        <v>0</v>
      </c>
      <c r="T98" s="688">
        <f t="shared" si="42"/>
        <v>0</v>
      </c>
      <c r="U98" s="683">
        <f t="shared" si="43"/>
        <v>0</v>
      </c>
      <c r="V98" s="688">
        <f t="shared" si="43"/>
        <v>0</v>
      </c>
      <c r="W98" s="706">
        <f t="shared" si="44"/>
        <v>0</v>
      </c>
      <c r="X98" s="684">
        <f t="shared" ref="X98:X109" si="52">IF(B98=0,,J98/B98*100)</f>
        <v>0</v>
      </c>
      <c r="Y98" s="712"/>
      <c r="Z98" s="688"/>
      <c r="AA98" s="688">
        <f>IF(F98=0,,N98/F98*100)</f>
        <v>0</v>
      </c>
      <c r="AB98" s="688"/>
      <c r="AC98" s="682">
        <f>IF(I98=0,,Q98/I98*100)</f>
        <v>0</v>
      </c>
      <c r="AD98" s="688">
        <f>(J98/210099*100)</f>
        <v>0</v>
      </c>
      <c r="AE98" s="688">
        <f t="shared" si="50"/>
        <v>0</v>
      </c>
      <c r="AF98" s="688">
        <f t="shared" si="50"/>
        <v>0</v>
      </c>
      <c r="AG98" s="686">
        <f t="shared" si="51"/>
        <v>0</v>
      </c>
      <c r="AH98" s="682">
        <f t="shared" si="49"/>
        <v>0</v>
      </c>
      <c r="AI98" s="703">
        <f t="shared" ref="AI98:AI104" si="53">(Q98/210099)*100</f>
        <v>0</v>
      </c>
    </row>
    <row r="99" spans="1:35" s="713" customFormat="1" x14ac:dyDescent="0.2">
      <c r="A99" s="809" t="s">
        <v>3623</v>
      </c>
      <c r="B99" s="705"/>
      <c r="C99" s="706"/>
      <c r="D99" s="706"/>
      <c r="E99" s="706"/>
      <c r="F99" s="688"/>
      <c r="G99" s="706"/>
      <c r="H99" s="706"/>
      <c r="I99" s="707"/>
      <c r="J99" s="705">
        <f>J100+J101</f>
        <v>0</v>
      </c>
      <c r="K99" s="706"/>
      <c r="L99" s="706"/>
      <c r="M99" s="706"/>
      <c r="N99" s="717">
        <f t="shared" si="40"/>
        <v>0</v>
      </c>
      <c r="O99" s="706"/>
      <c r="P99" s="706"/>
      <c r="Q99" s="703">
        <f t="shared" si="47"/>
        <v>0</v>
      </c>
      <c r="R99" s="760">
        <f t="shared" si="42"/>
        <v>0</v>
      </c>
      <c r="S99" s="688"/>
      <c r="T99" s="688"/>
      <c r="U99" s="683">
        <f t="shared" si="43"/>
        <v>0</v>
      </c>
      <c r="V99" s="688"/>
      <c r="W99" s="706"/>
      <c r="X99" s="684"/>
      <c r="Y99" s="712"/>
      <c r="Z99" s="688"/>
      <c r="AA99" s="688"/>
      <c r="AB99" s="688"/>
      <c r="AC99" s="682"/>
      <c r="AD99" s="688">
        <f>(J99/210099*100)</f>
        <v>0</v>
      </c>
      <c r="AE99" s="688">
        <f t="shared" si="50"/>
        <v>0</v>
      </c>
      <c r="AF99" s="688">
        <f t="shared" si="50"/>
        <v>0</v>
      </c>
      <c r="AG99" s="686">
        <f t="shared" si="51"/>
        <v>0</v>
      </c>
      <c r="AH99" s="682">
        <f t="shared" si="49"/>
        <v>0</v>
      </c>
      <c r="AI99" s="703">
        <f t="shared" si="53"/>
        <v>0</v>
      </c>
    </row>
    <row r="100" spans="1:35" s="713" customFormat="1" x14ac:dyDescent="0.2">
      <c r="A100" s="704" t="s">
        <v>3624</v>
      </c>
      <c r="B100" s="705"/>
      <c r="C100" s="706"/>
      <c r="D100" s="706"/>
      <c r="E100" s="706"/>
      <c r="F100" s="688"/>
      <c r="G100" s="706"/>
      <c r="H100" s="706"/>
      <c r="I100" s="707"/>
      <c r="J100" s="708">
        <v>-0.1</v>
      </c>
      <c r="K100" s="706"/>
      <c r="L100" s="706"/>
      <c r="M100" s="709"/>
      <c r="N100" s="709">
        <f>J100+K100+L100+M100</f>
        <v>-0.1</v>
      </c>
      <c r="O100" s="706"/>
      <c r="P100" s="709">
        <f>-J100</f>
        <v>0.1</v>
      </c>
      <c r="Q100" s="710">
        <f>N100+O100+P100</f>
        <v>0</v>
      </c>
      <c r="R100" s="711">
        <f t="shared" si="42"/>
        <v>-0.1</v>
      </c>
      <c r="S100" s="688"/>
      <c r="T100" s="688"/>
      <c r="U100" s="684">
        <f t="shared" si="43"/>
        <v>-0.1</v>
      </c>
      <c r="V100" s="688"/>
      <c r="W100" s="706"/>
      <c r="X100" s="684"/>
      <c r="Y100" s="712"/>
      <c r="Z100" s="688"/>
      <c r="AA100" s="688"/>
      <c r="AB100" s="688"/>
      <c r="AC100" s="682"/>
      <c r="AD100" s="683">
        <f>IF(ABS(J100/210099*100) &lt; 0.05,,(J100/210099*100))</f>
        <v>0</v>
      </c>
      <c r="AE100" s="688">
        <f t="shared" si="50"/>
        <v>0</v>
      </c>
      <c r="AF100" s="688">
        <f t="shared" si="50"/>
        <v>0</v>
      </c>
      <c r="AG100" s="686">
        <f t="shared" si="51"/>
        <v>-4.7596609217559344E-5</v>
      </c>
      <c r="AH100" s="682">
        <f t="shared" si="49"/>
        <v>0</v>
      </c>
      <c r="AI100" s="703">
        <f t="shared" si="53"/>
        <v>0</v>
      </c>
    </row>
    <row r="101" spans="1:35" s="713" customFormat="1" x14ac:dyDescent="0.2">
      <c r="A101" s="704" t="s">
        <v>3625</v>
      </c>
      <c r="B101" s="705"/>
      <c r="C101" s="706"/>
      <c r="D101" s="706"/>
      <c r="E101" s="706"/>
      <c r="F101" s="688"/>
      <c r="G101" s="706"/>
      <c r="H101" s="706"/>
      <c r="I101" s="707"/>
      <c r="J101" s="708">
        <v>0.1</v>
      </c>
      <c r="K101" s="706"/>
      <c r="L101" s="706"/>
      <c r="M101" s="709"/>
      <c r="N101" s="709">
        <f>J101+K101+L101+M101</f>
        <v>0.1</v>
      </c>
      <c r="O101" s="706"/>
      <c r="P101" s="709">
        <f>-J101</f>
        <v>-0.1</v>
      </c>
      <c r="Q101" s="710">
        <f>N101+O101+P101</f>
        <v>0</v>
      </c>
      <c r="R101" s="711">
        <f t="shared" si="42"/>
        <v>0.1</v>
      </c>
      <c r="S101" s="688"/>
      <c r="T101" s="688"/>
      <c r="U101" s="684">
        <f t="shared" si="43"/>
        <v>0.1</v>
      </c>
      <c r="V101" s="688"/>
      <c r="W101" s="706"/>
      <c r="X101" s="684"/>
      <c r="Y101" s="712"/>
      <c r="Z101" s="688"/>
      <c r="AA101" s="688"/>
      <c r="AB101" s="688"/>
      <c r="AC101" s="682"/>
      <c r="AD101" s="683">
        <f>IF(ABS(J101/210099*100) &lt; 0.05,,(J101/210099*100))</f>
        <v>0</v>
      </c>
      <c r="AE101" s="688">
        <f t="shared" si="50"/>
        <v>0</v>
      </c>
      <c r="AF101" s="688">
        <f t="shared" si="50"/>
        <v>0</v>
      </c>
      <c r="AG101" s="686">
        <f t="shared" si="51"/>
        <v>4.7596609217559344E-5</v>
      </c>
      <c r="AH101" s="682">
        <f t="shared" si="49"/>
        <v>0</v>
      </c>
      <c r="AI101" s="703">
        <f t="shared" si="53"/>
        <v>0</v>
      </c>
    </row>
    <row r="102" spans="1:35" s="773" customFormat="1" x14ac:dyDescent="0.2">
      <c r="A102" s="809" t="s">
        <v>3626</v>
      </c>
      <c r="B102" s="771"/>
      <c r="C102" s="717"/>
      <c r="D102" s="717"/>
      <c r="E102" s="717"/>
      <c r="F102" s="686">
        <f t="shared" si="38"/>
        <v>0</v>
      </c>
      <c r="G102" s="717"/>
      <c r="H102" s="717"/>
      <c r="I102" s="703">
        <f t="shared" si="46"/>
        <v>0</v>
      </c>
      <c r="J102" s="763">
        <f>J103+J104</f>
        <v>0</v>
      </c>
      <c r="K102" s="717"/>
      <c r="L102" s="717"/>
      <c r="M102" s="717"/>
      <c r="N102" s="717">
        <f>J102+K102+L102+M102</f>
        <v>0</v>
      </c>
      <c r="O102" s="717"/>
      <c r="P102" s="717"/>
      <c r="Q102" s="703">
        <f t="shared" si="47"/>
        <v>0</v>
      </c>
      <c r="R102" s="760">
        <f t="shared" si="42"/>
        <v>0</v>
      </c>
      <c r="S102" s="686">
        <f t="shared" si="42"/>
        <v>0</v>
      </c>
      <c r="T102" s="686">
        <f t="shared" si="42"/>
        <v>0</v>
      </c>
      <c r="U102" s="683">
        <f t="shared" si="43"/>
        <v>0</v>
      </c>
      <c r="V102" s="686">
        <f t="shared" si="43"/>
        <v>0</v>
      </c>
      <c r="W102" s="717">
        <f t="shared" si="44"/>
        <v>0</v>
      </c>
      <c r="X102" s="684">
        <f t="shared" si="52"/>
        <v>0</v>
      </c>
      <c r="Y102" s="810"/>
      <c r="Z102" s="686"/>
      <c r="AA102" s="686">
        <f>IF(F102=0,,N102/F102*100)</f>
        <v>0</v>
      </c>
      <c r="AB102" s="686"/>
      <c r="AC102" s="714">
        <f>IF(I102=0,,Q102/I102*100)</f>
        <v>0</v>
      </c>
      <c r="AD102" s="688">
        <f>(J102/210099*100)</f>
        <v>0</v>
      </c>
      <c r="AE102" s="688">
        <f t="shared" si="50"/>
        <v>0</v>
      </c>
      <c r="AF102" s="688">
        <f t="shared" si="50"/>
        <v>0</v>
      </c>
      <c r="AG102" s="686">
        <f t="shared" si="51"/>
        <v>0</v>
      </c>
      <c r="AH102" s="682">
        <f t="shared" si="49"/>
        <v>0</v>
      </c>
      <c r="AI102" s="703">
        <f t="shared" si="53"/>
        <v>0</v>
      </c>
    </row>
    <row r="103" spans="1:35" s="773" customFormat="1" ht="15" customHeight="1" x14ac:dyDescent="0.2">
      <c r="A103" s="704" t="s">
        <v>3627</v>
      </c>
      <c r="B103" s="763"/>
      <c r="C103" s="717"/>
      <c r="D103" s="717"/>
      <c r="E103" s="717"/>
      <c r="F103" s="686"/>
      <c r="G103" s="717"/>
      <c r="H103" s="717"/>
      <c r="I103" s="703"/>
      <c r="J103" s="708">
        <v>-775</v>
      </c>
      <c r="K103" s="717"/>
      <c r="L103" s="717"/>
      <c r="M103" s="709">
        <v>775</v>
      </c>
      <c r="N103" s="717">
        <f>J103+K103+L103+M103</f>
        <v>0</v>
      </c>
      <c r="O103" s="717"/>
      <c r="P103" s="717"/>
      <c r="Q103" s="703">
        <f t="shared" si="47"/>
        <v>0</v>
      </c>
      <c r="R103" s="711">
        <f t="shared" si="42"/>
        <v>-775</v>
      </c>
      <c r="S103" s="686"/>
      <c r="T103" s="686"/>
      <c r="U103" s="683">
        <f t="shared" si="43"/>
        <v>0</v>
      </c>
      <c r="V103" s="686">
        <f t="shared" si="43"/>
        <v>0</v>
      </c>
      <c r="W103" s="717"/>
      <c r="X103" s="684"/>
      <c r="Y103" s="810"/>
      <c r="Z103" s="686"/>
      <c r="AA103" s="686"/>
      <c r="AB103" s="686"/>
      <c r="AC103" s="714"/>
      <c r="AD103" s="684">
        <f>(J103/210099*100)</f>
        <v>-0.36887372143608488</v>
      </c>
      <c r="AE103" s="684">
        <f t="shared" si="50"/>
        <v>0</v>
      </c>
      <c r="AF103" s="684">
        <f t="shared" si="50"/>
        <v>0</v>
      </c>
      <c r="AG103" s="686">
        <f t="shared" si="51"/>
        <v>0</v>
      </c>
      <c r="AH103" s="682">
        <f t="shared" si="49"/>
        <v>0</v>
      </c>
      <c r="AI103" s="703">
        <f t="shared" si="53"/>
        <v>0</v>
      </c>
    </row>
    <row r="104" spans="1:35" s="773" customFormat="1" x14ac:dyDescent="0.2">
      <c r="A104" s="704" t="s">
        <v>3628</v>
      </c>
      <c r="B104" s="763"/>
      <c r="C104" s="717"/>
      <c r="D104" s="717"/>
      <c r="E104" s="717"/>
      <c r="F104" s="686"/>
      <c r="G104" s="717"/>
      <c r="H104" s="717"/>
      <c r="I104" s="703"/>
      <c r="J104" s="708">
        <v>775</v>
      </c>
      <c r="K104" s="717"/>
      <c r="L104" s="717"/>
      <c r="M104" s="709">
        <v>-775</v>
      </c>
      <c r="N104" s="717">
        <f>J104+K104+L104+M104</f>
        <v>0</v>
      </c>
      <c r="O104" s="717"/>
      <c r="P104" s="717"/>
      <c r="Q104" s="703">
        <f t="shared" si="47"/>
        <v>0</v>
      </c>
      <c r="R104" s="711">
        <f t="shared" si="42"/>
        <v>775</v>
      </c>
      <c r="S104" s="686"/>
      <c r="T104" s="686"/>
      <c r="U104" s="683">
        <f t="shared" si="43"/>
        <v>0</v>
      </c>
      <c r="V104" s="686">
        <f t="shared" si="43"/>
        <v>0</v>
      </c>
      <c r="W104" s="717"/>
      <c r="X104" s="684"/>
      <c r="Y104" s="810"/>
      <c r="Z104" s="686"/>
      <c r="AA104" s="686"/>
      <c r="AB104" s="686"/>
      <c r="AC104" s="714"/>
      <c r="AD104" s="684">
        <f>(J104/210099*100)</f>
        <v>0.36887372143608488</v>
      </c>
      <c r="AE104" s="684">
        <f t="shared" si="50"/>
        <v>0</v>
      </c>
      <c r="AF104" s="684">
        <f t="shared" si="50"/>
        <v>0</v>
      </c>
      <c r="AG104" s="686">
        <f t="shared" si="51"/>
        <v>0</v>
      </c>
      <c r="AH104" s="682">
        <f t="shared" si="49"/>
        <v>0</v>
      </c>
      <c r="AI104" s="703">
        <f t="shared" si="53"/>
        <v>0</v>
      </c>
    </row>
    <row r="105" spans="1:35" s="713" customFormat="1" outlineLevel="1" x14ac:dyDescent="0.2">
      <c r="A105" s="811" t="s">
        <v>3629</v>
      </c>
      <c r="B105" s="705">
        <f>B106+B107</f>
        <v>0</v>
      </c>
      <c r="C105" s="706">
        <f>C106+C107</f>
        <v>0</v>
      </c>
      <c r="D105" s="706">
        <f>D106+D107</f>
        <v>0</v>
      </c>
      <c r="E105" s="706"/>
      <c r="F105" s="686">
        <f t="shared" si="38"/>
        <v>0</v>
      </c>
      <c r="G105" s="706">
        <f>G106+G107</f>
        <v>0</v>
      </c>
      <c r="H105" s="706"/>
      <c r="I105" s="703">
        <f t="shared" si="46"/>
        <v>0</v>
      </c>
      <c r="J105" s="705">
        <f>J106+J107</f>
        <v>-0.1</v>
      </c>
      <c r="K105" s="706">
        <f>K106+K107</f>
        <v>0</v>
      </c>
      <c r="L105" s="706">
        <f>L106+L107</f>
        <v>0</v>
      </c>
      <c r="M105" s="706">
        <f>M106+M107</f>
        <v>0</v>
      </c>
      <c r="N105" s="717">
        <f t="shared" si="40"/>
        <v>-0.1</v>
      </c>
      <c r="O105" s="706">
        <f>O106+O107</f>
        <v>0</v>
      </c>
      <c r="P105" s="706"/>
      <c r="Q105" s="703">
        <f t="shared" si="47"/>
        <v>-0.1</v>
      </c>
      <c r="R105" s="760">
        <f t="shared" si="42"/>
        <v>-0.1</v>
      </c>
      <c r="S105" s="683">
        <f t="shared" si="42"/>
        <v>0</v>
      </c>
      <c r="T105" s="683">
        <f t="shared" si="42"/>
        <v>0</v>
      </c>
      <c r="U105" s="683">
        <f t="shared" si="43"/>
        <v>-0.1</v>
      </c>
      <c r="V105" s="683">
        <f t="shared" si="43"/>
        <v>0</v>
      </c>
      <c r="W105" s="698">
        <f t="shared" si="44"/>
        <v>-0.1</v>
      </c>
      <c r="X105" s="684">
        <f t="shared" si="52"/>
        <v>0</v>
      </c>
      <c r="Y105" s="794"/>
      <c r="Z105" s="686"/>
      <c r="AA105" s="686"/>
      <c r="AB105" s="686"/>
      <c r="AC105" s="686"/>
      <c r="AD105" s="683">
        <f>IF(ABS(J105/210099*100) &lt; 0.05,,(J105/210099*100))</f>
        <v>0</v>
      </c>
      <c r="AE105" s="684">
        <f t="shared" si="50"/>
        <v>0</v>
      </c>
      <c r="AF105" s="684">
        <f t="shared" si="50"/>
        <v>0</v>
      </c>
      <c r="AG105" s="688">
        <f>IF((N105/210099*100)&lt;0.05,,(N105/210099*100))</f>
        <v>0</v>
      </c>
      <c r="AH105" s="682">
        <f t="shared" si="49"/>
        <v>0</v>
      </c>
      <c r="AI105" s="682">
        <f>IF((Q105/210099*100)&lt;0.05,,(Q105/210099*100))</f>
        <v>0</v>
      </c>
    </row>
    <row r="106" spans="1:35" s="773" customFormat="1" ht="16.5" customHeight="1" outlineLevel="1" x14ac:dyDescent="0.2">
      <c r="A106" s="809" t="s">
        <v>3630</v>
      </c>
      <c r="B106" s="763"/>
      <c r="C106" s="717"/>
      <c r="D106" s="717"/>
      <c r="E106" s="717"/>
      <c r="F106" s="686">
        <f t="shared" si="38"/>
        <v>0</v>
      </c>
      <c r="G106" s="717"/>
      <c r="H106" s="717"/>
      <c r="I106" s="703">
        <f t="shared" si="46"/>
        <v>0</v>
      </c>
      <c r="J106" s="763">
        <v>-0.1</v>
      </c>
      <c r="K106" s="717"/>
      <c r="L106" s="717"/>
      <c r="M106" s="717"/>
      <c r="N106" s="717">
        <f t="shared" si="40"/>
        <v>-0.1</v>
      </c>
      <c r="O106" s="717"/>
      <c r="P106" s="717"/>
      <c r="Q106" s="703">
        <f t="shared" si="47"/>
        <v>-0.1</v>
      </c>
      <c r="R106" s="760">
        <f t="shared" si="42"/>
        <v>-0.1</v>
      </c>
      <c r="S106" s="683">
        <f t="shared" si="42"/>
        <v>0</v>
      </c>
      <c r="T106" s="683">
        <f t="shared" si="42"/>
        <v>0</v>
      </c>
      <c r="U106" s="686">
        <f t="shared" si="43"/>
        <v>-0.1</v>
      </c>
      <c r="V106" s="686">
        <f t="shared" si="43"/>
        <v>0</v>
      </c>
      <c r="W106" s="717">
        <f t="shared" si="44"/>
        <v>-0.1</v>
      </c>
      <c r="X106" s="684">
        <f t="shared" si="52"/>
        <v>0</v>
      </c>
      <c r="Y106" s="810"/>
      <c r="Z106" s="683"/>
      <c r="AA106" s="683"/>
      <c r="AB106" s="683"/>
      <c r="AC106" s="683"/>
      <c r="AD106" s="683">
        <f>IF(ABS(J106/210099*100) &lt; 0.05,,(J106/210099*100))</f>
        <v>0</v>
      </c>
      <c r="AE106" s="684">
        <f t="shared" si="50"/>
        <v>0</v>
      </c>
      <c r="AF106" s="684">
        <f t="shared" si="50"/>
        <v>0</v>
      </c>
      <c r="AG106" s="688">
        <f>IF((N106/210099*100)&lt;0.05,,(N106/210099*100))</f>
        <v>0</v>
      </c>
      <c r="AH106" s="682">
        <f t="shared" si="49"/>
        <v>0</v>
      </c>
      <c r="AI106" s="682">
        <f>IF((Q106/210099*100)&lt;0.05,,(Q106/210099*100))</f>
        <v>0</v>
      </c>
    </row>
    <row r="107" spans="1:35" s="773" customFormat="1" outlineLevel="1" x14ac:dyDescent="0.2">
      <c r="A107" s="809" t="s">
        <v>3631</v>
      </c>
      <c r="B107" s="763"/>
      <c r="C107" s="717"/>
      <c r="D107" s="717"/>
      <c r="E107" s="717"/>
      <c r="F107" s="686">
        <f t="shared" si="38"/>
        <v>0</v>
      </c>
      <c r="G107" s="717"/>
      <c r="H107" s="717"/>
      <c r="I107" s="703">
        <f t="shared" si="46"/>
        <v>0</v>
      </c>
      <c r="J107" s="763"/>
      <c r="K107" s="717"/>
      <c r="L107" s="717"/>
      <c r="M107" s="717"/>
      <c r="N107" s="717">
        <f t="shared" si="40"/>
        <v>0</v>
      </c>
      <c r="O107" s="717"/>
      <c r="P107" s="717"/>
      <c r="Q107" s="703">
        <f t="shared" si="47"/>
        <v>0</v>
      </c>
      <c r="R107" s="760">
        <f t="shared" si="42"/>
        <v>0</v>
      </c>
      <c r="S107" s="683">
        <f t="shared" si="42"/>
        <v>0</v>
      </c>
      <c r="T107" s="683">
        <f t="shared" si="42"/>
        <v>0</v>
      </c>
      <c r="U107" s="683">
        <f t="shared" si="43"/>
        <v>0</v>
      </c>
      <c r="V107" s="683">
        <f t="shared" si="43"/>
        <v>0</v>
      </c>
      <c r="W107" s="698">
        <f t="shared" si="44"/>
        <v>0</v>
      </c>
      <c r="X107" s="684">
        <f t="shared" si="52"/>
        <v>0</v>
      </c>
      <c r="Y107" s="810"/>
      <c r="Z107" s="683"/>
      <c r="AA107" s="683"/>
      <c r="AB107" s="683"/>
      <c r="AC107" s="683"/>
      <c r="AD107" s="683">
        <f>IF(ABS(J107/210099*100) &lt; 0.05,,(J107/210099*100))</f>
        <v>0</v>
      </c>
      <c r="AE107" s="684">
        <f t="shared" si="50"/>
        <v>0</v>
      </c>
      <c r="AF107" s="684">
        <f t="shared" si="50"/>
        <v>0</v>
      </c>
      <c r="AG107" s="688">
        <f>IF((N107/210099*100)&lt;0.05,,(N107/210099*100))</f>
        <v>0</v>
      </c>
      <c r="AH107" s="682">
        <f t="shared" si="49"/>
        <v>0</v>
      </c>
      <c r="AI107" s="682">
        <f>IF((Q107/210099*100)&lt;0.05,,(Q107/210099*100))</f>
        <v>0</v>
      </c>
    </row>
    <row r="108" spans="1:35" s="773" customFormat="1" x14ac:dyDescent="0.2">
      <c r="A108" s="811" t="s">
        <v>3632</v>
      </c>
      <c r="B108" s="705">
        <f>B109</f>
        <v>40.799999999999997</v>
      </c>
      <c r="C108" s="717"/>
      <c r="D108" s="717"/>
      <c r="E108" s="717"/>
      <c r="F108" s="688">
        <f t="shared" si="38"/>
        <v>40.799999999999997</v>
      </c>
      <c r="G108" s="717"/>
      <c r="H108" s="717">
        <f>H109</f>
        <v>-40.799999999999997</v>
      </c>
      <c r="I108" s="707">
        <f>G108+F108+H108</f>
        <v>0</v>
      </c>
      <c r="J108" s="705">
        <f>J109</f>
        <v>36.799999999999997</v>
      </c>
      <c r="K108" s="717"/>
      <c r="L108" s="717"/>
      <c r="M108" s="717"/>
      <c r="N108" s="706">
        <f t="shared" si="40"/>
        <v>36.799999999999997</v>
      </c>
      <c r="O108" s="717"/>
      <c r="P108" s="706">
        <f>P109</f>
        <v>-36.799999999999997</v>
      </c>
      <c r="Q108" s="707">
        <f>N108+O108+P108</f>
        <v>0</v>
      </c>
      <c r="R108" s="760">
        <f t="shared" si="42"/>
        <v>-4</v>
      </c>
      <c r="S108" s="683"/>
      <c r="T108" s="683"/>
      <c r="U108" s="688">
        <f t="shared" si="43"/>
        <v>-4</v>
      </c>
      <c r="V108" s="683"/>
      <c r="W108" s="698"/>
      <c r="X108" s="688">
        <f t="shared" si="52"/>
        <v>90.196078431372555</v>
      </c>
      <c r="Y108" s="810"/>
      <c r="Z108" s="683"/>
      <c r="AA108" s="688">
        <f>IF(F108=0,,N108/F108*100)</f>
        <v>90.196078431372555</v>
      </c>
      <c r="AB108" s="683"/>
      <c r="AC108" s="683"/>
      <c r="AD108" s="683">
        <f>IF(ABS(J108/210099*100) &lt; 0.05,,(J108/210099*100))</f>
        <v>0</v>
      </c>
      <c r="AE108" s="684">
        <f t="shared" si="50"/>
        <v>0</v>
      </c>
      <c r="AF108" s="684">
        <f t="shared" si="50"/>
        <v>0</v>
      </c>
      <c r="AG108" s="688">
        <f>IF((N108/210099*100)&lt;0.05,,(N108/210099*100))</f>
        <v>0</v>
      </c>
      <c r="AH108" s="682">
        <f t="shared" si="49"/>
        <v>0</v>
      </c>
      <c r="AI108" s="682">
        <f>IF((Q108/210099*100)&lt;0.05,,(Q108/210099*100))</f>
        <v>0</v>
      </c>
    </row>
    <row r="109" spans="1:35" s="773" customFormat="1" x14ac:dyDescent="0.2">
      <c r="A109" s="809" t="s">
        <v>3633</v>
      </c>
      <c r="B109" s="763">
        <v>40.799999999999997</v>
      </c>
      <c r="C109" s="717"/>
      <c r="D109" s="717"/>
      <c r="E109" s="717"/>
      <c r="F109" s="686">
        <f t="shared" si="38"/>
        <v>40.799999999999997</v>
      </c>
      <c r="G109" s="717"/>
      <c r="H109" s="717">
        <f>-F109</f>
        <v>-40.799999999999997</v>
      </c>
      <c r="I109" s="703">
        <f>G109+F109+H109</f>
        <v>0</v>
      </c>
      <c r="J109" s="763">
        <v>36.799999999999997</v>
      </c>
      <c r="K109" s="717"/>
      <c r="L109" s="717"/>
      <c r="M109" s="717"/>
      <c r="N109" s="717">
        <f t="shared" si="40"/>
        <v>36.799999999999997</v>
      </c>
      <c r="O109" s="717"/>
      <c r="P109" s="717">
        <v>-36.799999999999997</v>
      </c>
      <c r="Q109" s="707">
        <f>N109+O109+P109</f>
        <v>0</v>
      </c>
      <c r="R109" s="771">
        <f t="shared" si="42"/>
        <v>-4</v>
      </c>
      <c r="S109" s="683"/>
      <c r="T109" s="683"/>
      <c r="U109" s="686">
        <f t="shared" si="43"/>
        <v>-4</v>
      </c>
      <c r="V109" s="683"/>
      <c r="W109" s="698"/>
      <c r="X109" s="686">
        <f t="shared" si="52"/>
        <v>90.196078431372555</v>
      </c>
      <c r="Y109" s="810"/>
      <c r="Z109" s="683"/>
      <c r="AA109" s="686">
        <f>IF(F109=0,,N109/F109*100)</f>
        <v>90.196078431372555</v>
      </c>
      <c r="AB109" s="683"/>
      <c r="AC109" s="683"/>
      <c r="AD109" s="683">
        <f>IF(ABS(J109/210099*100) &lt; 0.05,,(J109/210099*100))</f>
        <v>0</v>
      </c>
      <c r="AE109" s="684">
        <f t="shared" si="50"/>
        <v>0</v>
      </c>
      <c r="AF109" s="684">
        <f t="shared" si="50"/>
        <v>0</v>
      </c>
      <c r="AG109" s="688">
        <f>IF((N109/210099*100)&lt;0.05,,(N109/210099*100))</f>
        <v>0</v>
      </c>
      <c r="AH109" s="682">
        <f t="shared" si="49"/>
        <v>0</v>
      </c>
      <c r="AI109" s="682">
        <f>IF((Q109/210099*100)&lt;0.05,,(Q109/210099*100))</f>
        <v>0</v>
      </c>
    </row>
    <row r="110" spans="1:35" s="713" customFormat="1" x14ac:dyDescent="0.2">
      <c r="A110" s="811" t="s">
        <v>3634</v>
      </c>
      <c r="B110" s="705">
        <f>B111+B112</f>
        <v>-801.2</v>
      </c>
      <c r="C110" s="706">
        <f>C111+C112</f>
        <v>0</v>
      </c>
      <c r="D110" s="706">
        <f>D111+D112</f>
        <v>0</v>
      </c>
      <c r="E110" s="706"/>
      <c r="F110" s="688">
        <f t="shared" si="38"/>
        <v>-801.2</v>
      </c>
      <c r="G110" s="706">
        <f>G111+G112</f>
        <v>13</v>
      </c>
      <c r="H110" s="706"/>
      <c r="I110" s="707">
        <f t="shared" si="46"/>
        <v>-788.2</v>
      </c>
      <c r="J110" s="705">
        <f>J111+J112</f>
        <v>-262.29999999999995</v>
      </c>
      <c r="K110" s="706">
        <f>K111+K112</f>
        <v>0</v>
      </c>
      <c r="L110" s="706">
        <f>L111+L112</f>
        <v>0</v>
      </c>
      <c r="M110" s="706">
        <f>M111+M112</f>
        <v>0</v>
      </c>
      <c r="N110" s="706">
        <f t="shared" si="40"/>
        <v>-262.29999999999995</v>
      </c>
      <c r="O110" s="706">
        <f>O111+O112</f>
        <v>10.1</v>
      </c>
      <c r="P110" s="706"/>
      <c r="Q110" s="707">
        <f t="shared" si="47"/>
        <v>-252.19999999999996</v>
      </c>
      <c r="R110" s="774">
        <f t="shared" si="42"/>
        <v>538.90000000000009</v>
      </c>
      <c r="S110" s="688">
        <f t="shared" si="42"/>
        <v>0</v>
      </c>
      <c r="T110" s="688">
        <f t="shared" si="42"/>
        <v>0</v>
      </c>
      <c r="U110" s="688">
        <f t="shared" si="43"/>
        <v>538.90000000000009</v>
      </c>
      <c r="V110" s="688">
        <f t="shared" si="43"/>
        <v>-2.9000000000000004</v>
      </c>
      <c r="W110" s="706">
        <f t="shared" si="44"/>
        <v>536.00000000000011</v>
      </c>
      <c r="X110" s="688">
        <f t="shared" ref="X110:X117" si="54">J110/B110*100</f>
        <v>32.738392411382918</v>
      </c>
      <c r="Y110" s="712"/>
      <c r="Z110" s="688"/>
      <c r="AA110" s="688">
        <f t="shared" ref="AA110:AB117" si="55">N110/F110*100</f>
        <v>32.738392411382918</v>
      </c>
      <c r="AB110" s="688">
        <f t="shared" si="55"/>
        <v>77.692307692307693</v>
      </c>
      <c r="AC110" s="688">
        <f t="shared" ref="AC110:AC118" si="56">Q110/I110*100</f>
        <v>31.996955087541227</v>
      </c>
      <c r="AD110" s="688">
        <f>(J110/210099*100)</f>
        <v>-0.12484590597765811</v>
      </c>
      <c r="AE110" s="684">
        <f t="shared" si="50"/>
        <v>0</v>
      </c>
      <c r="AF110" s="684">
        <f t="shared" si="50"/>
        <v>0</v>
      </c>
      <c r="AG110" s="688">
        <f>(N110/210099)*100</f>
        <v>-0.12484590597765811</v>
      </c>
      <c r="AH110" s="682">
        <f t="shared" si="49"/>
        <v>0</v>
      </c>
      <c r="AI110" s="707">
        <f>(Q110/210099)*100</f>
        <v>-0.12003864844668463</v>
      </c>
    </row>
    <row r="111" spans="1:35" s="773" customFormat="1" x14ac:dyDescent="0.2">
      <c r="A111" s="809" t="s">
        <v>3635</v>
      </c>
      <c r="B111" s="763">
        <v>-287.10000000000002</v>
      </c>
      <c r="C111" s="717"/>
      <c r="D111" s="717"/>
      <c r="E111" s="717"/>
      <c r="F111" s="686">
        <f t="shared" si="38"/>
        <v>-287.10000000000002</v>
      </c>
      <c r="G111" s="717">
        <v>13</v>
      </c>
      <c r="H111" s="717"/>
      <c r="I111" s="703">
        <f t="shared" si="46"/>
        <v>-274.10000000000002</v>
      </c>
      <c r="J111" s="763">
        <v>-149.69999999999999</v>
      </c>
      <c r="K111" s="717"/>
      <c r="L111" s="717"/>
      <c r="M111" s="717"/>
      <c r="N111" s="717">
        <f t="shared" si="40"/>
        <v>-149.69999999999999</v>
      </c>
      <c r="O111" s="717">
        <v>10.1</v>
      </c>
      <c r="P111" s="717"/>
      <c r="Q111" s="703">
        <f t="shared" si="47"/>
        <v>-139.6</v>
      </c>
      <c r="R111" s="771">
        <f t="shared" si="42"/>
        <v>137.40000000000003</v>
      </c>
      <c r="S111" s="686">
        <f t="shared" si="42"/>
        <v>0</v>
      </c>
      <c r="T111" s="686">
        <f t="shared" si="42"/>
        <v>0</v>
      </c>
      <c r="U111" s="686">
        <f t="shared" si="43"/>
        <v>137.40000000000003</v>
      </c>
      <c r="V111" s="686">
        <f t="shared" si="43"/>
        <v>-2.9000000000000004</v>
      </c>
      <c r="W111" s="717">
        <f t="shared" si="44"/>
        <v>134.50000000000003</v>
      </c>
      <c r="X111" s="686">
        <f t="shared" si="54"/>
        <v>52.142110762800407</v>
      </c>
      <c r="Y111" s="810"/>
      <c r="Z111" s="686"/>
      <c r="AA111" s="686">
        <f t="shared" si="55"/>
        <v>52.142110762800407</v>
      </c>
      <c r="AB111" s="686">
        <f t="shared" si="55"/>
        <v>77.692307692307693</v>
      </c>
      <c r="AC111" s="686">
        <f t="shared" si="56"/>
        <v>50.93031740240788</v>
      </c>
      <c r="AD111" s="686">
        <f>(J111/210099*100)</f>
        <v>-7.1252123998686329E-2</v>
      </c>
      <c r="AE111" s="684">
        <f t="shared" si="50"/>
        <v>0</v>
      </c>
      <c r="AF111" s="684">
        <f t="shared" si="50"/>
        <v>0</v>
      </c>
      <c r="AG111" s="686">
        <f>(N111/210099)*100</f>
        <v>-7.1252123998686329E-2</v>
      </c>
      <c r="AH111" s="682">
        <f t="shared" si="49"/>
        <v>0</v>
      </c>
      <c r="AI111" s="703">
        <f>(Q111/210099)*100</f>
        <v>-6.6444866467712832E-2</v>
      </c>
    </row>
    <row r="112" spans="1:35" s="773" customFormat="1" x14ac:dyDescent="0.2">
      <c r="A112" s="809" t="s">
        <v>3636</v>
      </c>
      <c r="B112" s="763">
        <v>-514.1</v>
      </c>
      <c r="C112" s="717"/>
      <c r="D112" s="717"/>
      <c r="E112" s="717"/>
      <c r="F112" s="686">
        <f t="shared" si="38"/>
        <v>-514.1</v>
      </c>
      <c r="G112" s="717"/>
      <c r="H112" s="717"/>
      <c r="I112" s="703">
        <f t="shared" si="46"/>
        <v>-514.1</v>
      </c>
      <c r="J112" s="763">
        <v>-112.6</v>
      </c>
      <c r="K112" s="717"/>
      <c r="L112" s="717"/>
      <c r="M112" s="717"/>
      <c r="N112" s="717">
        <f t="shared" si="40"/>
        <v>-112.6</v>
      </c>
      <c r="O112" s="717"/>
      <c r="P112" s="717"/>
      <c r="Q112" s="703">
        <f t="shared" si="47"/>
        <v>-112.6</v>
      </c>
      <c r="R112" s="771">
        <f t="shared" si="42"/>
        <v>401.5</v>
      </c>
      <c r="S112" s="686">
        <f t="shared" si="42"/>
        <v>0</v>
      </c>
      <c r="T112" s="686">
        <f t="shared" si="42"/>
        <v>0</v>
      </c>
      <c r="U112" s="686">
        <f t="shared" si="43"/>
        <v>401.5</v>
      </c>
      <c r="V112" s="686">
        <f t="shared" si="43"/>
        <v>0</v>
      </c>
      <c r="W112" s="717">
        <f t="shared" si="44"/>
        <v>401.5</v>
      </c>
      <c r="X112" s="686">
        <f t="shared" si="54"/>
        <v>21.90235362769889</v>
      </c>
      <c r="Y112" s="810"/>
      <c r="Z112" s="686"/>
      <c r="AA112" s="686">
        <f t="shared" si="55"/>
        <v>21.90235362769889</v>
      </c>
      <c r="AB112" s="686"/>
      <c r="AC112" s="686">
        <f t="shared" si="56"/>
        <v>21.90235362769889</v>
      </c>
      <c r="AD112" s="686">
        <f>(J112/210099*100)</f>
        <v>-5.3593781978971813E-2</v>
      </c>
      <c r="AE112" s="684">
        <f t="shared" ref="AE112:AF139" si="57">(K112/210099*100)</f>
        <v>0</v>
      </c>
      <c r="AF112" s="684">
        <f t="shared" si="57"/>
        <v>0</v>
      </c>
      <c r="AG112" s="686">
        <f>(N112/210099)*100</f>
        <v>-5.3593781978971813E-2</v>
      </c>
      <c r="AH112" s="682">
        <f t="shared" si="49"/>
        <v>0</v>
      </c>
      <c r="AI112" s="703">
        <f>(Q112/210099)*100</f>
        <v>-5.3593781978971813E-2</v>
      </c>
    </row>
    <row r="113" spans="1:35" s="713" customFormat="1" ht="17.25" customHeight="1" x14ac:dyDescent="0.2">
      <c r="A113" s="812" t="s">
        <v>3637</v>
      </c>
      <c r="B113" s="705">
        <f>B114</f>
        <v>6</v>
      </c>
      <c r="C113" s="706">
        <f>C114</f>
        <v>0</v>
      </c>
      <c r="D113" s="706">
        <f>D114</f>
        <v>0</v>
      </c>
      <c r="E113" s="706"/>
      <c r="F113" s="688">
        <f t="shared" si="38"/>
        <v>6</v>
      </c>
      <c r="G113" s="706">
        <f>G114</f>
        <v>0</v>
      </c>
      <c r="H113" s="706"/>
      <c r="I113" s="707">
        <f t="shared" si="46"/>
        <v>6</v>
      </c>
      <c r="J113" s="705">
        <f>J114</f>
        <v>6</v>
      </c>
      <c r="K113" s="706">
        <f>K114</f>
        <v>0</v>
      </c>
      <c r="L113" s="706">
        <f>L114</f>
        <v>0</v>
      </c>
      <c r="M113" s="706"/>
      <c r="N113" s="706">
        <f t="shared" si="40"/>
        <v>6</v>
      </c>
      <c r="O113" s="706">
        <f>O114</f>
        <v>0</v>
      </c>
      <c r="P113" s="706"/>
      <c r="Q113" s="707">
        <f t="shared" si="47"/>
        <v>6</v>
      </c>
      <c r="R113" s="774">
        <f t="shared" si="42"/>
        <v>0</v>
      </c>
      <c r="S113" s="688">
        <f t="shared" si="42"/>
        <v>0</v>
      </c>
      <c r="T113" s="688">
        <f t="shared" si="42"/>
        <v>0</v>
      </c>
      <c r="U113" s="688">
        <f t="shared" si="43"/>
        <v>0</v>
      </c>
      <c r="V113" s="688">
        <f t="shared" si="43"/>
        <v>0</v>
      </c>
      <c r="W113" s="706">
        <f t="shared" si="44"/>
        <v>0</v>
      </c>
      <c r="X113" s="688">
        <f t="shared" si="54"/>
        <v>100</v>
      </c>
      <c r="Y113" s="712"/>
      <c r="Z113" s="688"/>
      <c r="AA113" s="688">
        <f t="shared" si="55"/>
        <v>100</v>
      </c>
      <c r="AB113" s="688"/>
      <c r="AC113" s="688">
        <f t="shared" si="56"/>
        <v>100</v>
      </c>
      <c r="AD113" s="683">
        <f>IF(ABS(J113/210099*100) &lt; 0.05,,(J113/210099*100))</f>
        <v>0</v>
      </c>
      <c r="AE113" s="684">
        <f t="shared" si="57"/>
        <v>0</v>
      </c>
      <c r="AF113" s="684">
        <f t="shared" si="57"/>
        <v>0</v>
      </c>
      <c r="AG113" s="688">
        <f>IF((N113/210099*100)&lt;0.05,,(N113/210099*100))</f>
        <v>0</v>
      </c>
      <c r="AH113" s="682">
        <f t="shared" si="49"/>
        <v>0</v>
      </c>
      <c r="AI113" s="715">
        <f>IF((Q113/210099*100)&lt;0.05,,(Q113/210099*100))</f>
        <v>0</v>
      </c>
    </row>
    <row r="114" spans="1:35" s="773" customFormat="1" ht="16.5" customHeight="1" x14ac:dyDescent="0.2">
      <c r="A114" s="809" t="s">
        <v>3638</v>
      </c>
      <c r="B114" s="763">
        <v>6</v>
      </c>
      <c r="C114" s="717"/>
      <c r="D114" s="717"/>
      <c r="E114" s="717"/>
      <c r="F114" s="686">
        <f t="shared" si="38"/>
        <v>6</v>
      </c>
      <c r="G114" s="717"/>
      <c r="H114" s="717"/>
      <c r="I114" s="703">
        <f t="shared" si="46"/>
        <v>6</v>
      </c>
      <c r="J114" s="763">
        <v>6</v>
      </c>
      <c r="K114" s="717"/>
      <c r="L114" s="717"/>
      <c r="M114" s="717"/>
      <c r="N114" s="717">
        <f t="shared" si="40"/>
        <v>6</v>
      </c>
      <c r="O114" s="717"/>
      <c r="P114" s="717"/>
      <c r="Q114" s="703">
        <f t="shared" si="47"/>
        <v>6</v>
      </c>
      <c r="R114" s="771">
        <f t="shared" si="42"/>
        <v>0</v>
      </c>
      <c r="S114" s="686">
        <f t="shared" si="42"/>
        <v>0</v>
      </c>
      <c r="T114" s="686">
        <f t="shared" si="42"/>
        <v>0</v>
      </c>
      <c r="U114" s="686">
        <f t="shared" si="43"/>
        <v>0</v>
      </c>
      <c r="V114" s="686">
        <f t="shared" si="43"/>
        <v>0</v>
      </c>
      <c r="W114" s="717">
        <f t="shared" si="44"/>
        <v>0</v>
      </c>
      <c r="X114" s="686">
        <f t="shared" si="54"/>
        <v>100</v>
      </c>
      <c r="Y114" s="810"/>
      <c r="Z114" s="686"/>
      <c r="AA114" s="686">
        <f t="shared" si="55"/>
        <v>100</v>
      </c>
      <c r="AB114" s="686"/>
      <c r="AC114" s="686">
        <f t="shared" si="56"/>
        <v>100</v>
      </c>
      <c r="AD114" s="684">
        <f>IF(ABS(J114/210099*100) &lt; 0.05,,(J114/210099*100))</f>
        <v>0</v>
      </c>
      <c r="AE114" s="684">
        <f t="shared" si="57"/>
        <v>0</v>
      </c>
      <c r="AF114" s="684">
        <f t="shared" si="57"/>
        <v>0</v>
      </c>
      <c r="AG114" s="686">
        <f>IF((N114/210099*100)&lt;0.05,,(N114/210099*100))</f>
        <v>0</v>
      </c>
      <c r="AH114" s="682">
        <f t="shared" si="49"/>
        <v>0</v>
      </c>
      <c r="AI114" s="715">
        <f>IF((Q114/210099*100)&lt;0.05,,(Q114/210099*100))</f>
        <v>0</v>
      </c>
    </row>
    <row r="115" spans="1:35" s="713" customFormat="1" ht="21.75" customHeight="1" x14ac:dyDescent="0.2">
      <c r="A115" s="758" t="s">
        <v>3639</v>
      </c>
      <c r="B115" s="705">
        <f>B116+B120+B127+B137</f>
        <v>4466.0999999999995</v>
      </c>
      <c r="C115" s="706">
        <f>C116+C120+C127+C137</f>
        <v>0</v>
      </c>
      <c r="D115" s="706">
        <f>D116+D120+D127+D137</f>
        <v>0</v>
      </c>
      <c r="E115" s="706"/>
      <c r="F115" s="688">
        <f t="shared" si="38"/>
        <v>4466.0999999999995</v>
      </c>
      <c r="G115" s="706">
        <f>G116+G120+G127+G137+G135</f>
        <v>164.59999999999997</v>
      </c>
      <c r="H115" s="706">
        <f>H135</f>
        <v>40.799999999999997</v>
      </c>
      <c r="I115" s="707">
        <f>G115+F115+H115</f>
        <v>4671.5</v>
      </c>
      <c r="J115" s="705">
        <f>J116+J120+J127+J137</f>
        <v>621.9</v>
      </c>
      <c r="K115" s="706">
        <f>K116+K120+K127+K137</f>
        <v>0</v>
      </c>
      <c r="L115" s="706">
        <f>L116+L120+L127+L137</f>
        <v>0</v>
      </c>
      <c r="M115" s="706"/>
      <c r="N115" s="706">
        <f t="shared" si="40"/>
        <v>621.9</v>
      </c>
      <c r="O115" s="706">
        <f>O116+O120+O127+O137+O135</f>
        <v>-91.299999999999983</v>
      </c>
      <c r="P115" s="706">
        <f>P135</f>
        <v>36.799999999999997</v>
      </c>
      <c r="Q115" s="716">
        <f>N115+O115+P115</f>
        <v>567.4</v>
      </c>
      <c r="R115" s="760">
        <f t="shared" si="42"/>
        <v>-3844.1999999999994</v>
      </c>
      <c r="S115" s="683">
        <f t="shared" si="42"/>
        <v>0</v>
      </c>
      <c r="T115" s="683">
        <f t="shared" si="42"/>
        <v>0</v>
      </c>
      <c r="U115" s="683">
        <f t="shared" si="43"/>
        <v>-3844.1999999999994</v>
      </c>
      <c r="V115" s="683">
        <f t="shared" si="43"/>
        <v>-255.89999999999995</v>
      </c>
      <c r="W115" s="698">
        <f t="shared" si="44"/>
        <v>-4104.1000000000004</v>
      </c>
      <c r="X115" s="683">
        <f t="shared" si="54"/>
        <v>13.924900920266007</v>
      </c>
      <c r="Y115" s="712"/>
      <c r="Z115" s="683"/>
      <c r="AA115" s="683">
        <f t="shared" si="55"/>
        <v>13.924900920266007</v>
      </c>
      <c r="AB115" s="683">
        <f t="shared" si="55"/>
        <v>-55.467800729040093</v>
      </c>
      <c r="AC115" s="683">
        <f t="shared" si="56"/>
        <v>12.145991651503799</v>
      </c>
      <c r="AD115" s="683">
        <f>(J115/210099*100)</f>
        <v>0.29600331272400154</v>
      </c>
      <c r="AE115" s="684">
        <f t="shared" si="57"/>
        <v>0</v>
      </c>
      <c r="AF115" s="684">
        <f t="shared" si="57"/>
        <v>0</v>
      </c>
      <c r="AG115" s="683">
        <f>(N115/210099)*100</f>
        <v>0.29600331272400154</v>
      </c>
      <c r="AH115" s="682">
        <f t="shared" si="49"/>
        <v>0</v>
      </c>
      <c r="AI115" s="716">
        <f>(Q115/210099)*100</f>
        <v>0.27006316070043168</v>
      </c>
    </row>
    <row r="116" spans="1:35" s="713" customFormat="1" ht="16.5" customHeight="1" x14ac:dyDescent="0.2">
      <c r="A116" s="813" t="s">
        <v>68</v>
      </c>
      <c r="B116" s="705">
        <f>B117+B119+B118</f>
        <v>989.5</v>
      </c>
      <c r="C116" s="706"/>
      <c r="D116" s="706"/>
      <c r="E116" s="706"/>
      <c r="F116" s="688">
        <f t="shared" si="38"/>
        <v>989.5</v>
      </c>
      <c r="G116" s="706"/>
      <c r="H116" s="706"/>
      <c r="I116" s="707">
        <f t="shared" si="46"/>
        <v>989.5</v>
      </c>
      <c r="J116" s="705">
        <f>J117+J119</f>
        <v>142.39999999999998</v>
      </c>
      <c r="K116" s="706"/>
      <c r="L116" s="706"/>
      <c r="M116" s="706"/>
      <c r="N116" s="706">
        <f t="shared" si="40"/>
        <v>142.39999999999998</v>
      </c>
      <c r="O116" s="706">
        <f>O117+O118</f>
        <v>-7.2</v>
      </c>
      <c r="P116" s="706"/>
      <c r="Q116" s="707">
        <f t="shared" si="47"/>
        <v>135.19999999999999</v>
      </c>
      <c r="R116" s="774">
        <f t="shared" si="42"/>
        <v>-847.1</v>
      </c>
      <c r="S116" s="688">
        <f t="shared" si="42"/>
        <v>0</v>
      </c>
      <c r="T116" s="688">
        <f t="shared" si="42"/>
        <v>0</v>
      </c>
      <c r="U116" s="688">
        <f t="shared" si="43"/>
        <v>-847.1</v>
      </c>
      <c r="V116" s="688">
        <f t="shared" si="43"/>
        <v>-7.2</v>
      </c>
      <c r="W116" s="706">
        <f t="shared" si="44"/>
        <v>-854.3</v>
      </c>
      <c r="X116" s="688">
        <f t="shared" si="54"/>
        <v>14.391106619504798</v>
      </c>
      <c r="Y116" s="712"/>
      <c r="Z116" s="688"/>
      <c r="AA116" s="688">
        <f t="shared" si="55"/>
        <v>14.391106619504798</v>
      </c>
      <c r="AB116" s="688"/>
      <c r="AC116" s="688">
        <f t="shared" si="56"/>
        <v>13.663466397170287</v>
      </c>
      <c r="AD116" s="688">
        <f>(J116/210099*100)</f>
        <v>6.7777571525804492E-2</v>
      </c>
      <c r="AE116" s="684">
        <f t="shared" si="57"/>
        <v>0</v>
      </c>
      <c r="AF116" s="684">
        <f t="shared" si="57"/>
        <v>0</v>
      </c>
      <c r="AG116" s="688">
        <f>(N116/210099)*100</f>
        <v>6.7777571525804492E-2</v>
      </c>
      <c r="AH116" s="682">
        <f t="shared" si="49"/>
        <v>0</v>
      </c>
      <c r="AI116" s="707">
        <f>(Q116/210099)*100</f>
        <v>6.4350615662140218E-2</v>
      </c>
    </row>
    <row r="117" spans="1:35" s="773" customFormat="1" ht="15" customHeight="1" x14ac:dyDescent="0.2">
      <c r="A117" s="809" t="s">
        <v>3640</v>
      </c>
      <c r="B117" s="763">
        <v>994.5</v>
      </c>
      <c r="C117" s="717"/>
      <c r="D117" s="717"/>
      <c r="E117" s="717"/>
      <c r="F117" s="686">
        <f t="shared" si="38"/>
        <v>994.5</v>
      </c>
      <c r="G117" s="717"/>
      <c r="H117" s="717"/>
      <c r="I117" s="703">
        <f t="shared" si="46"/>
        <v>994.5</v>
      </c>
      <c r="J117" s="763">
        <v>109.6</v>
      </c>
      <c r="K117" s="717"/>
      <c r="L117" s="717"/>
      <c r="M117" s="717"/>
      <c r="N117" s="717">
        <f t="shared" si="40"/>
        <v>109.6</v>
      </c>
      <c r="O117" s="717"/>
      <c r="P117" s="717"/>
      <c r="Q117" s="703">
        <f t="shared" si="47"/>
        <v>109.6</v>
      </c>
      <c r="R117" s="771">
        <f t="shared" si="42"/>
        <v>-884.9</v>
      </c>
      <c r="S117" s="686">
        <f t="shared" si="42"/>
        <v>0</v>
      </c>
      <c r="T117" s="686">
        <f t="shared" si="42"/>
        <v>0</v>
      </c>
      <c r="U117" s="686">
        <f t="shared" si="43"/>
        <v>-884.9</v>
      </c>
      <c r="V117" s="686">
        <f t="shared" si="43"/>
        <v>0</v>
      </c>
      <c r="W117" s="717">
        <f t="shared" si="44"/>
        <v>-884.9</v>
      </c>
      <c r="X117" s="686">
        <f t="shared" si="54"/>
        <v>11.02061337355455</v>
      </c>
      <c r="Y117" s="810"/>
      <c r="Z117" s="686"/>
      <c r="AA117" s="686">
        <f t="shared" si="55"/>
        <v>11.02061337355455</v>
      </c>
      <c r="AB117" s="686"/>
      <c r="AC117" s="686">
        <f t="shared" si="56"/>
        <v>11.02061337355455</v>
      </c>
      <c r="AD117" s="686">
        <f>(J117/210099*100)</f>
        <v>5.2165883702445036E-2</v>
      </c>
      <c r="AE117" s="684">
        <f t="shared" si="57"/>
        <v>0</v>
      </c>
      <c r="AF117" s="684">
        <f t="shared" si="57"/>
        <v>0</v>
      </c>
      <c r="AG117" s="686">
        <f>(N117/210099)*100</f>
        <v>5.2165883702445036E-2</v>
      </c>
      <c r="AH117" s="682">
        <f t="shared" si="49"/>
        <v>0</v>
      </c>
      <c r="AI117" s="703">
        <f>(Q117/210099)*100</f>
        <v>5.2165883702445036E-2</v>
      </c>
    </row>
    <row r="118" spans="1:35" s="773" customFormat="1" ht="15" customHeight="1" x14ac:dyDescent="0.2">
      <c r="A118" s="809" t="s">
        <v>3641</v>
      </c>
      <c r="B118" s="763">
        <v>-5</v>
      </c>
      <c r="C118" s="717"/>
      <c r="D118" s="717"/>
      <c r="E118" s="717"/>
      <c r="F118" s="686">
        <f t="shared" si="38"/>
        <v>-5</v>
      </c>
      <c r="G118" s="717"/>
      <c r="H118" s="717"/>
      <c r="I118" s="703">
        <f t="shared" si="46"/>
        <v>-5</v>
      </c>
      <c r="J118" s="763"/>
      <c r="K118" s="717"/>
      <c r="L118" s="717"/>
      <c r="M118" s="717"/>
      <c r="N118" s="717"/>
      <c r="O118" s="717">
        <v>-7.2</v>
      </c>
      <c r="P118" s="717"/>
      <c r="Q118" s="703">
        <f t="shared" si="47"/>
        <v>-7.2</v>
      </c>
      <c r="R118" s="771">
        <f t="shared" si="42"/>
        <v>5</v>
      </c>
      <c r="S118" s="686"/>
      <c r="T118" s="686"/>
      <c r="U118" s="686">
        <f t="shared" si="43"/>
        <v>5</v>
      </c>
      <c r="V118" s="686">
        <f t="shared" si="43"/>
        <v>-7.2</v>
      </c>
      <c r="W118" s="717">
        <f t="shared" si="44"/>
        <v>-2.2000000000000002</v>
      </c>
      <c r="X118" s="686"/>
      <c r="Y118" s="810"/>
      <c r="Z118" s="686"/>
      <c r="AA118" s="686"/>
      <c r="AB118" s="686"/>
      <c r="AC118" s="686">
        <f t="shared" si="56"/>
        <v>144</v>
      </c>
      <c r="AD118" s="686">
        <f>(J118/210099*100)</f>
        <v>0</v>
      </c>
      <c r="AE118" s="684">
        <f t="shared" si="57"/>
        <v>0</v>
      </c>
      <c r="AF118" s="684">
        <f t="shared" si="57"/>
        <v>0</v>
      </c>
      <c r="AG118" s="686">
        <f>(N118/210099)*100</f>
        <v>0</v>
      </c>
      <c r="AH118" s="682">
        <f t="shared" si="49"/>
        <v>0</v>
      </c>
      <c r="AI118" s="715">
        <f>IF((Q118/210099*100)&lt;0.05,,(Q118/210099*100))</f>
        <v>0</v>
      </c>
    </row>
    <row r="119" spans="1:35" s="773" customFormat="1" ht="15.75" customHeight="1" x14ac:dyDescent="0.2">
      <c r="A119" s="809" t="s">
        <v>218</v>
      </c>
      <c r="B119" s="771"/>
      <c r="C119" s="686"/>
      <c r="D119" s="686"/>
      <c r="E119" s="686"/>
      <c r="F119" s="683">
        <f t="shared" si="38"/>
        <v>0</v>
      </c>
      <c r="G119" s="686"/>
      <c r="H119" s="686"/>
      <c r="I119" s="716">
        <f t="shared" si="46"/>
        <v>0</v>
      </c>
      <c r="J119" s="771">
        <v>32.799999999999997</v>
      </c>
      <c r="K119" s="686"/>
      <c r="L119" s="686"/>
      <c r="M119" s="686"/>
      <c r="N119" s="686">
        <f t="shared" si="40"/>
        <v>32.799999999999997</v>
      </c>
      <c r="O119" s="686"/>
      <c r="P119" s="686"/>
      <c r="Q119" s="703">
        <f t="shared" si="47"/>
        <v>32.799999999999997</v>
      </c>
      <c r="R119" s="771">
        <f t="shared" si="42"/>
        <v>32.799999999999997</v>
      </c>
      <c r="S119" s="686">
        <f t="shared" si="42"/>
        <v>0</v>
      </c>
      <c r="T119" s="686">
        <f t="shared" si="42"/>
        <v>0</v>
      </c>
      <c r="U119" s="686">
        <f t="shared" si="43"/>
        <v>32.799999999999997</v>
      </c>
      <c r="V119" s="686">
        <f t="shared" si="43"/>
        <v>0</v>
      </c>
      <c r="W119" s="717">
        <f t="shared" si="44"/>
        <v>32.799999999999997</v>
      </c>
      <c r="X119" s="686"/>
      <c r="Y119" s="814"/>
      <c r="Z119" s="686"/>
      <c r="AA119" s="686"/>
      <c r="AB119" s="686"/>
      <c r="AC119" s="686"/>
      <c r="AD119" s="684">
        <f>IF(ABS(J119/210099*100) &lt; 0.05,,(J119/210099*100))</f>
        <v>0</v>
      </c>
      <c r="AE119" s="684">
        <f t="shared" si="57"/>
        <v>0</v>
      </c>
      <c r="AF119" s="684">
        <f t="shared" si="57"/>
        <v>0</v>
      </c>
      <c r="AG119" s="686">
        <f>IF((N119/210099*100)&lt;0.05,,(N119/210099*100))</f>
        <v>0</v>
      </c>
      <c r="AH119" s="682">
        <f t="shared" si="49"/>
        <v>0</v>
      </c>
      <c r="AI119" s="715">
        <f t="shared" ref="AI119:AI128" si="58">IF((Q119/210099*100)&lt;0.05,,(Q119/210099*100))</f>
        <v>0</v>
      </c>
    </row>
    <row r="120" spans="1:35" s="713" customFormat="1" x14ac:dyDescent="0.2">
      <c r="A120" s="815" t="s">
        <v>3642</v>
      </c>
      <c r="B120" s="755">
        <f>B124</f>
        <v>0</v>
      </c>
      <c r="C120" s="756"/>
      <c r="D120" s="756"/>
      <c r="E120" s="756"/>
      <c r="F120" s="688">
        <f t="shared" si="38"/>
        <v>0</v>
      </c>
      <c r="G120" s="756">
        <f>G124</f>
        <v>0</v>
      </c>
      <c r="H120" s="756"/>
      <c r="I120" s="707">
        <f t="shared" si="46"/>
        <v>0</v>
      </c>
      <c r="J120" s="755">
        <f>J124</f>
        <v>0</v>
      </c>
      <c r="K120" s="756"/>
      <c r="L120" s="756"/>
      <c r="M120" s="756"/>
      <c r="N120" s="756">
        <f t="shared" si="40"/>
        <v>0</v>
      </c>
      <c r="O120" s="756"/>
      <c r="P120" s="756"/>
      <c r="Q120" s="707">
        <f t="shared" si="47"/>
        <v>0</v>
      </c>
      <c r="R120" s="774">
        <f t="shared" si="42"/>
        <v>0</v>
      </c>
      <c r="S120" s="688">
        <f t="shared" si="42"/>
        <v>0</v>
      </c>
      <c r="T120" s="688">
        <f t="shared" si="42"/>
        <v>0</v>
      </c>
      <c r="U120" s="688">
        <f t="shared" si="43"/>
        <v>0</v>
      </c>
      <c r="V120" s="688">
        <f t="shared" si="43"/>
        <v>0</v>
      </c>
      <c r="W120" s="706">
        <f t="shared" si="44"/>
        <v>0</v>
      </c>
      <c r="X120" s="688">
        <f>IF(B120=0,,J120/B120*100)</f>
        <v>0</v>
      </c>
      <c r="Y120" s="808"/>
      <c r="Z120" s="688"/>
      <c r="AA120" s="688">
        <f>IF(F120=0,,N120/F120*100)</f>
        <v>0</v>
      </c>
      <c r="AB120" s="688"/>
      <c r="AC120" s="682">
        <f>IF(I120=0,,Q120/I120*100)</f>
        <v>0</v>
      </c>
      <c r="AD120" s="684">
        <f t="shared" ref="AD120:AD126" si="59">IF(ABS(J120/210099*100) &lt; 0.05,,(J120/210099*100))</f>
        <v>0</v>
      </c>
      <c r="AE120" s="684">
        <f t="shared" si="57"/>
        <v>0</v>
      </c>
      <c r="AF120" s="684">
        <f t="shared" si="57"/>
        <v>0</v>
      </c>
      <c r="AG120" s="686">
        <f t="shared" ref="AG120:AG128" si="60">IF((N120/210099*100)&lt;0.05,,(N120/210099*100))</f>
        <v>0</v>
      </c>
      <c r="AH120" s="682">
        <f t="shared" si="49"/>
        <v>0</v>
      </c>
      <c r="AI120" s="715">
        <f t="shared" si="58"/>
        <v>0</v>
      </c>
    </row>
    <row r="121" spans="1:35" s="713" customFormat="1" x14ac:dyDescent="0.2">
      <c r="A121" s="809" t="s">
        <v>3643</v>
      </c>
      <c r="B121" s="755"/>
      <c r="C121" s="756"/>
      <c r="D121" s="756"/>
      <c r="E121" s="756"/>
      <c r="F121" s="688"/>
      <c r="G121" s="756"/>
      <c r="H121" s="756"/>
      <c r="I121" s="707"/>
      <c r="J121" s="755"/>
      <c r="K121" s="756"/>
      <c r="L121" s="756"/>
      <c r="M121" s="756"/>
      <c r="N121" s="756"/>
      <c r="O121" s="756"/>
      <c r="P121" s="756"/>
      <c r="Q121" s="707"/>
      <c r="R121" s="774"/>
      <c r="S121" s="688"/>
      <c r="T121" s="688"/>
      <c r="U121" s="688"/>
      <c r="V121" s="688">
        <f t="shared" si="43"/>
        <v>0</v>
      </c>
      <c r="W121" s="706"/>
      <c r="X121" s="688"/>
      <c r="Y121" s="808"/>
      <c r="Z121" s="688"/>
      <c r="AA121" s="688"/>
      <c r="AB121" s="688"/>
      <c r="AC121" s="682"/>
      <c r="AD121" s="684">
        <f t="shared" si="59"/>
        <v>0</v>
      </c>
      <c r="AE121" s="684">
        <f t="shared" si="57"/>
        <v>0</v>
      </c>
      <c r="AF121" s="684">
        <f t="shared" si="57"/>
        <v>0</v>
      </c>
      <c r="AG121" s="686">
        <f t="shared" si="60"/>
        <v>0</v>
      </c>
      <c r="AH121" s="682">
        <f t="shared" si="49"/>
        <v>0</v>
      </c>
      <c r="AI121" s="715">
        <f t="shared" si="58"/>
        <v>0</v>
      </c>
    </row>
    <row r="122" spans="1:35" s="713" customFormat="1" x14ac:dyDescent="0.2">
      <c r="A122" s="704" t="s">
        <v>3644</v>
      </c>
      <c r="B122" s="755"/>
      <c r="C122" s="756"/>
      <c r="D122" s="756"/>
      <c r="E122" s="756"/>
      <c r="F122" s="688"/>
      <c r="G122" s="756"/>
      <c r="H122" s="756"/>
      <c r="I122" s="707"/>
      <c r="J122" s="755"/>
      <c r="K122" s="756"/>
      <c r="L122" s="756"/>
      <c r="M122" s="756"/>
      <c r="N122" s="756"/>
      <c r="O122" s="697">
        <v>0.1</v>
      </c>
      <c r="P122" s="697">
        <v>-0.1</v>
      </c>
      <c r="Q122" s="716">
        <f>N122+O122+P122</f>
        <v>0</v>
      </c>
      <c r="R122" s="774"/>
      <c r="S122" s="688"/>
      <c r="T122" s="688"/>
      <c r="U122" s="688"/>
      <c r="V122" s="684">
        <f t="shared" si="43"/>
        <v>0.1</v>
      </c>
      <c r="W122" s="706"/>
      <c r="X122" s="688"/>
      <c r="Y122" s="808"/>
      <c r="Z122" s="688"/>
      <c r="AA122" s="688"/>
      <c r="AB122" s="688"/>
      <c r="AC122" s="682"/>
      <c r="AD122" s="684">
        <f t="shared" si="59"/>
        <v>0</v>
      </c>
      <c r="AE122" s="684">
        <f t="shared" si="57"/>
        <v>0</v>
      </c>
      <c r="AF122" s="684">
        <f t="shared" si="57"/>
        <v>0</v>
      </c>
      <c r="AG122" s="686">
        <f t="shared" si="60"/>
        <v>0</v>
      </c>
      <c r="AH122" s="682">
        <f t="shared" si="49"/>
        <v>0</v>
      </c>
      <c r="AI122" s="715">
        <f t="shared" si="58"/>
        <v>0</v>
      </c>
    </row>
    <row r="123" spans="1:35" s="713" customFormat="1" x14ac:dyDescent="0.2">
      <c r="A123" s="704" t="s">
        <v>3645</v>
      </c>
      <c r="B123" s="755"/>
      <c r="C123" s="756"/>
      <c r="D123" s="756"/>
      <c r="E123" s="756"/>
      <c r="F123" s="688"/>
      <c r="G123" s="756"/>
      <c r="H123" s="756"/>
      <c r="I123" s="707"/>
      <c r="J123" s="755"/>
      <c r="K123" s="756"/>
      <c r="L123" s="756"/>
      <c r="M123" s="756"/>
      <c r="N123" s="756"/>
      <c r="O123" s="697">
        <v>-0.1</v>
      </c>
      <c r="P123" s="697">
        <v>0.1</v>
      </c>
      <c r="Q123" s="716">
        <f>N123+O123+P123</f>
        <v>0</v>
      </c>
      <c r="R123" s="774"/>
      <c r="S123" s="688"/>
      <c r="T123" s="688"/>
      <c r="U123" s="688"/>
      <c r="V123" s="684">
        <f t="shared" si="43"/>
        <v>-0.1</v>
      </c>
      <c r="W123" s="706"/>
      <c r="X123" s="688"/>
      <c r="Y123" s="808"/>
      <c r="Z123" s="688"/>
      <c r="AA123" s="688"/>
      <c r="AB123" s="688"/>
      <c r="AC123" s="682"/>
      <c r="AD123" s="684">
        <f t="shared" si="59"/>
        <v>0</v>
      </c>
      <c r="AE123" s="684">
        <f t="shared" si="57"/>
        <v>0</v>
      </c>
      <c r="AF123" s="684">
        <f t="shared" si="57"/>
        <v>0</v>
      </c>
      <c r="AG123" s="686">
        <f t="shared" si="60"/>
        <v>0</v>
      </c>
      <c r="AH123" s="682">
        <f t="shared" si="49"/>
        <v>0</v>
      </c>
      <c r="AI123" s="715">
        <f t="shared" si="58"/>
        <v>0</v>
      </c>
    </row>
    <row r="124" spans="1:35" s="773" customFormat="1" x14ac:dyDescent="0.2">
      <c r="A124" s="809" t="s">
        <v>3646</v>
      </c>
      <c r="B124" s="763"/>
      <c r="C124" s="717"/>
      <c r="D124" s="717"/>
      <c r="E124" s="717"/>
      <c r="F124" s="686">
        <f t="shared" si="38"/>
        <v>0</v>
      </c>
      <c r="G124" s="717"/>
      <c r="H124" s="717"/>
      <c r="I124" s="703">
        <f t="shared" si="46"/>
        <v>0</v>
      </c>
      <c r="J124" s="763"/>
      <c r="K124" s="717"/>
      <c r="L124" s="717"/>
      <c r="M124" s="717"/>
      <c r="N124" s="717">
        <f t="shared" si="40"/>
        <v>0</v>
      </c>
      <c r="O124" s="717"/>
      <c r="P124" s="717"/>
      <c r="Q124" s="703">
        <f t="shared" si="47"/>
        <v>0</v>
      </c>
      <c r="R124" s="771">
        <f t="shared" si="42"/>
        <v>0</v>
      </c>
      <c r="S124" s="686">
        <f t="shared" si="42"/>
        <v>0</v>
      </c>
      <c r="T124" s="686">
        <f t="shared" si="42"/>
        <v>0</v>
      </c>
      <c r="U124" s="686">
        <f t="shared" si="43"/>
        <v>0</v>
      </c>
      <c r="V124" s="686">
        <f t="shared" si="43"/>
        <v>0</v>
      </c>
      <c r="W124" s="717">
        <f t="shared" si="44"/>
        <v>0</v>
      </c>
      <c r="X124" s="684">
        <f>IF(B124=0,,J124/B124*100)</f>
        <v>0</v>
      </c>
      <c r="Y124" s="810"/>
      <c r="Z124" s="686"/>
      <c r="AA124" s="686">
        <f>IF(F124=0,,N124/F124*100)</f>
        <v>0</v>
      </c>
      <c r="AB124" s="686"/>
      <c r="AC124" s="714">
        <f>IF(I124=0,,Q124/I124*100)</f>
        <v>0</v>
      </c>
      <c r="AD124" s="684">
        <f t="shared" si="59"/>
        <v>0</v>
      </c>
      <c r="AE124" s="684">
        <f t="shared" si="57"/>
        <v>0</v>
      </c>
      <c r="AF124" s="684">
        <f t="shared" si="57"/>
        <v>0</v>
      </c>
      <c r="AG124" s="686">
        <f t="shared" si="60"/>
        <v>0</v>
      </c>
      <c r="AH124" s="682">
        <f t="shared" si="49"/>
        <v>0</v>
      </c>
      <c r="AI124" s="715">
        <f t="shared" si="58"/>
        <v>0</v>
      </c>
    </row>
    <row r="125" spans="1:35" s="773" customFormat="1" ht="16.5" customHeight="1" x14ac:dyDescent="0.2">
      <c r="A125" s="704" t="s">
        <v>3647</v>
      </c>
      <c r="B125" s="763"/>
      <c r="C125" s="717"/>
      <c r="D125" s="717"/>
      <c r="E125" s="717"/>
      <c r="F125" s="686"/>
      <c r="G125" s="717"/>
      <c r="H125" s="717"/>
      <c r="I125" s="703"/>
      <c r="J125" s="708"/>
      <c r="K125" s="717">
        <v>775</v>
      </c>
      <c r="L125" s="717"/>
      <c r="M125" s="709">
        <v>-775</v>
      </c>
      <c r="N125" s="709">
        <f>J125+K125+L125+M125</f>
        <v>0</v>
      </c>
      <c r="O125" s="717"/>
      <c r="P125" s="717"/>
      <c r="Q125" s="703"/>
      <c r="R125" s="711">
        <f t="shared" si="42"/>
        <v>0</v>
      </c>
      <c r="S125" s="684">
        <f t="shared" si="42"/>
        <v>775</v>
      </c>
      <c r="T125" s="686"/>
      <c r="U125" s="686">
        <f t="shared" si="43"/>
        <v>0</v>
      </c>
      <c r="V125" s="686"/>
      <c r="W125" s="717"/>
      <c r="X125" s="684"/>
      <c r="Y125" s="810"/>
      <c r="Z125" s="686"/>
      <c r="AA125" s="686"/>
      <c r="AB125" s="686"/>
      <c r="AC125" s="714"/>
      <c r="AD125" s="684">
        <f t="shared" si="59"/>
        <v>0</v>
      </c>
      <c r="AE125" s="684">
        <f t="shared" si="57"/>
        <v>0.36887372143608488</v>
      </c>
      <c r="AF125" s="684">
        <f t="shared" si="57"/>
        <v>0</v>
      </c>
      <c r="AG125" s="686">
        <f t="shared" si="60"/>
        <v>0</v>
      </c>
      <c r="AH125" s="682">
        <f t="shared" si="49"/>
        <v>0</v>
      </c>
      <c r="AI125" s="715">
        <f t="shared" si="58"/>
        <v>0</v>
      </c>
    </row>
    <row r="126" spans="1:35" s="773" customFormat="1" ht="16.5" customHeight="1" x14ac:dyDescent="0.2">
      <c r="A126" s="704" t="s">
        <v>3648</v>
      </c>
      <c r="B126" s="763"/>
      <c r="C126" s="717"/>
      <c r="D126" s="717"/>
      <c r="E126" s="717"/>
      <c r="F126" s="686"/>
      <c r="G126" s="717"/>
      <c r="H126" s="717"/>
      <c r="I126" s="703"/>
      <c r="J126" s="708"/>
      <c r="K126" s="717">
        <v>-775</v>
      </c>
      <c r="L126" s="717"/>
      <c r="M126" s="709">
        <v>775</v>
      </c>
      <c r="N126" s="709">
        <f>J126+K126+L126+M126</f>
        <v>0</v>
      </c>
      <c r="O126" s="717"/>
      <c r="P126" s="717"/>
      <c r="Q126" s="703"/>
      <c r="R126" s="711">
        <f t="shared" si="42"/>
        <v>0</v>
      </c>
      <c r="S126" s="684">
        <f t="shared" si="42"/>
        <v>-775</v>
      </c>
      <c r="T126" s="686"/>
      <c r="U126" s="686">
        <f t="shared" si="43"/>
        <v>0</v>
      </c>
      <c r="V126" s="686"/>
      <c r="W126" s="717"/>
      <c r="X126" s="684"/>
      <c r="Y126" s="810"/>
      <c r="Z126" s="686"/>
      <c r="AA126" s="686"/>
      <c r="AB126" s="686"/>
      <c r="AC126" s="714"/>
      <c r="AD126" s="684">
        <f t="shared" si="59"/>
        <v>0</v>
      </c>
      <c r="AE126" s="684">
        <f t="shared" si="57"/>
        <v>-0.36887372143608488</v>
      </c>
      <c r="AF126" s="684">
        <f t="shared" si="57"/>
        <v>0</v>
      </c>
      <c r="AG126" s="686">
        <f t="shared" si="60"/>
        <v>0</v>
      </c>
      <c r="AH126" s="682">
        <f t="shared" si="49"/>
        <v>0</v>
      </c>
      <c r="AI126" s="715">
        <f t="shared" si="58"/>
        <v>0</v>
      </c>
    </row>
    <row r="127" spans="1:35" s="713" customFormat="1" ht="18" customHeight="1" x14ac:dyDescent="0.2">
      <c r="A127" s="811" t="s">
        <v>3649</v>
      </c>
      <c r="B127" s="705">
        <f>B128+B131+B134</f>
        <v>0</v>
      </c>
      <c r="C127" s="706"/>
      <c r="D127" s="706"/>
      <c r="E127" s="706"/>
      <c r="F127" s="688">
        <f t="shared" si="38"/>
        <v>0</v>
      </c>
      <c r="G127" s="706">
        <f>G128+G131+G134</f>
        <v>156</v>
      </c>
      <c r="H127" s="706"/>
      <c r="I127" s="707">
        <f t="shared" si="46"/>
        <v>156</v>
      </c>
      <c r="J127" s="705">
        <f>J128+J131+J134</f>
        <v>0</v>
      </c>
      <c r="K127" s="706"/>
      <c r="L127" s="706"/>
      <c r="M127" s="706">
        <f>M128+M131</f>
        <v>0</v>
      </c>
      <c r="N127" s="706">
        <f t="shared" si="40"/>
        <v>0</v>
      </c>
      <c r="O127" s="706">
        <f>O128+O131+O134</f>
        <v>5.5000000000000027</v>
      </c>
      <c r="P127" s="706"/>
      <c r="Q127" s="707">
        <f t="shared" si="47"/>
        <v>5.5000000000000027</v>
      </c>
      <c r="R127" s="774">
        <f t="shared" si="42"/>
        <v>0</v>
      </c>
      <c r="S127" s="688">
        <f t="shared" si="42"/>
        <v>0</v>
      </c>
      <c r="T127" s="688">
        <f t="shared" si="42"/>
        <v>0</v>
      </c>
      <c r="U127" s="688">
        <f t="shared" si="43"/>
        <v>0</v>
      </c>
      <c r="V127" s="688">
        <f t="shared" si="43"/>
        <v>-150.5</v>
      </c>
      <c r="W127" s="706">
        <f t="shared" si="44"/>
        <v>-150.5</v>
      </c>
      <c r="X127" s="688">
        <f>IF(B127=0,,J127/B127*100)</f>
        <v>0</v>
      </c>
      <c r="Y127" s="712"/>
      <c r="Z127" s="688"/>
      <c r="AA127" s="684">
        <f>IF(F127=0,,N127/F127*100)</f>
        <v>0</v>
      </c>
      <c r="AB127" s="688">
        <f t="shared" ref="AB127:AB161" si="61">O127/G127*100</f>
        <v>3.5256410256410278</v>
      </c>
      <c r="AC127" s="688">
        <f>Q127/I127*100</f>
        <v>3.5256410256410278</v>
      </c>
      <c r="AD127" s="688">
        <f t="shared" ref="AD127:AD139" si="62">(J127/210099*100)</f>
        <v>0</v>
      </c>
      <c r="AE127" s="684">
        <f t="shared" si="57"/>
        <v>0</v>
      </c>
      <c r="AF127" s="684">
        <f t="shared" si="57"/>
        <v>0</v>
      </c>
      <c r="AG127" s="686">
        <f t="shared" si="60"/>
        <v>0</v>
      </c>
      <c r="AH127" s="682">
        <f t="shared" si="49"/>
        <v>0</v>
      </c>
      <c r="AI127" s="715">
        <f>IF((Q127/210099*100)&lt;0.05,,(Q127/210099*100))</f>
        <v>0</v>
      </c>
    </row>
    <row r="128" spans="1:35" s="773" customFormat="1" ht="16.5" customHeight="1" x14ac:dyDescent="0.2">
      <c r="A128" s="816" t="s">
        <v>3650</v>
      </c>
      <c r="B128" s="763"/>
      <c r="C128" s="717"/>
      <c r="D128" s="717"/>
      <c r="E128" s="717"/>
      <c r="F128" s="686">
        <f t="shared" si="38"/>
        <v>0</v>
      </c>
      <c r="G128" s="717"/>
      <c r="H128" s="717"/>
      <c r="I128" s="703">
        <f t="shared" si="46"/>
        <v>0</v>
      </c>
      <c r="J128" s="763"/>
      <c r="K128" s="717"/>
      <c r="L128" s="717"/>
      <c r="M128" s="717"/>
      <c r="N128" s="717">
        <f t="shared" si="40"/>
        <v>0</v>
      </c>
      <c r="O128" s="717"/>
      <c r="P128" s="717"/>
      <c r="Q128" s="703">
        <f t="shared" si="47"/>
        <v>0</v>
      </c>
      <c r="R128" s="771">
        <f t="shared" si="42"/>
        <v>0</v>
      </c>
      <c r="S128" s="686">
        <f t="shared" si="42"/>
        <v>0</v>
      </c>
      <c r="T128" s="686">
        <f t="shared" si="42"/>
        <v>0</v>
      </c>
      <c r="U128" s="686">
        <f t="shared" si="43"/>
        <v>0</v>
      </c>
      <c r="V128" s="686">
        <f t="shared" si="43"/>
        <v>0</v>
      </c>
      <c r="W128" s="717">
        <f t="shared" si="44"/>
        <v>0</v>
      </c>
      <c r="X128" s="686">
        <f>IF(B128=0,,J128/B128*100)</f>
        <v>0</v>
      </c>
      <c r="Y128" s="810"/>
      <c r="Z128" s="686"/>
      <c r="AA128" s="686">
        <f>IF(F128=0,,N128/F128*100)</f>
        <v>0</v>
      </c>
      <c r="AB128" s="686"/>
      <c r="AC128" s="714">
        <f>IF(I128=0,,Q128/I128*100)</f>
        <v>0</v>
      </c>
      <c r="AD128" s="686">
        <f t="shared" si="62"/>
        <v>0</v>
      </c>
      <c r="AE128" s="684">
        <f t="shared" si="57"/>
        <v>0</v>
      </c>
      <c r="AF128" s="684">
        <f t="shared" si="57"/>
        <v>0</v>
      </c>
      <c r="AG128" s="686">
        <f t="shared" si="60"/>
        <v>0</v>
      </c>
      <c r="AH128" s="682">
        <f t="shared" si="49"/>
        <v>0</v>
      </c>
      <c r="AI128" s="715">
        <f t="shared" si="58"/>
        <v>0</v>
      </c>
    </row>
    <row r="129" spans="1:35" s="773" customFormat="1" ht="16.5" customHeight="1" x14ac:dyDescent="0.2">
      <c r="A129" s="817" t="s">
        <v>3651</v>
      </c>
      <c r="B129" s="763"/>
      <c r="C129" s="717"/>
      <c r="D129" s="717"/>
      <c r="E129" s="717"/>
      <c r="F129" s="686"/>
      <c r="G129" s="717"/>
      <c r="H129" s="717"/>
      <c r="I129" s="703"/>
      <c r="J129" s="708">
        <v>1703</v>
      </c>
      <c r="K129" s="709"/>
      <c r="L129" s="709"/>
      <c r="M129" s="709"/>
      <c r="N129" s="709">
        <f t="shared" si="40"/>
        <v>1703</v>
      </c>
      <c r="O129" s="709"/>
      <c r="P129" s="709"/>
      <c r="Q129" s="710">
        <f t="shared" si="47"/>
        <v>1703</v>
      </c>
      <c r="R129" s="711">
        <f t="shared" si="42"/>
        <v>1703</v>
      </c>
      <c r="S129" s="686"/>
      <c r="T129" s="686"/>
      <c r="U129" s="684">
        <f t="shared" si="43"/>
        <v>1703</v>
      </c>
      <c r="V129" s="686"/>
      <c r="W129" s="709">
        <f t="shared" si="44"/>
        <v>1703</v>
      </c>
      <c r="X129" s="686">
        <f>IF(B129=0,,J129/B129*100)</f>
        <v>0</v>
      </c>
      <c r="Y129" s="810"/>
      <c r="Z129" s="686"/>
      <c r="AA129" s="686">
        <f>IF(F129=0,,N129/F129*100)</f>
        <v>0</v>
      </c>
      <c r="AB129" s="686"/>
      <c r="AC129" s="714">
        <f>IF(I129=0,,Q129/I129*100)</f>
        <v>0</v>
      </c>
      <c r="AD129" s="684">
        <f t="shared" si="62"/>
        <v>0.81057025497503554</v>
      </c>
      <c r="AE129" s="684">
        <f t="shared" si="57"/>
        <v>0</v>
      </c>
      <c r="AF129" s="684">
        <f t="shared" si="57"/>
        <v>0</v>
      </c>
      <c r="AG129" s="684">
        <f>(N129/210099)*100</f>
        <v>0.81057025497503554</v>
      </c>
      <c r="AH129" s="682">
        <f t="shared" si="49"/>
        <v>0</v>
      </c>
      <c r="AI129" s="710">
        <f>(Q129/210099)*100</f>
        <v>0.81057025497503554</v>
      </c>
    </row>
    <row r="130" spans="1:35" s="773" customFormat="1" ht="16.5" customHeight="1" x14ac:dyDescent="0.2">
      <c r="A130" s="817" t="s">
        <v>3652</v>
      </c>
      <c r="B130" s="763"/>
      <c r="C130" s="717"/>
      <c r="D130" s="717"/>
      <c r="E130" s="717"/>
      <c r="F130" s="686"/>
      <c r="G130" s="717"/>
      <c r="H130" s="717"/>
      <c r="I130" s="703"/>
      <c r="J130" s="708">
        <v>-1703</v>
      </c>
      <c r="K130" s="709"/>
      <c r="L130" s="709"/>
      <c r="M130" s="709"/>
      <c r="N130" s="709">
        <f t="shared" si="40"/>
        <v>-1703</v>
      </c>
      <c r="O130" s="709"/>
      <c r="P130" s="709"/>
      <c r="Q130" s="710">
        <f t="shared" si="47"/>
        <v>-1703</v>
      </c>
      <c r="R130" s="711">
        <f t="shared" si="42"/>
        <v>-1703</v>
      </c>
      <c r="S130" s="686"/>
      <c r="T130" s="686"/>
      <c r="U130" s="684">
        <f t="shared" si="43"/>
        <v>-1703</v>
      </c>
      <c r="V130" s="686"/>
      <c r="W130" s="709">
        <f t="shared" si="44"/>
        <v>-1703</v>
      </c>
      <c r="X130" s="686">
        <f>IF(B130=0,,J130/B130*100)</f>
        <v>0</v>
      </c>
      <c r="Y130" s="810"/>
      <c r="Z130" s="686"/>
      <c r="AA130" s="686">
        <f>IF(F130=0,,N130/F130*100)</f>
        <v>0</v>
      </c>
      <c r="AB130" s="686"/>
      <c r="AC130" s="714">
        <f>IF(I130=0,,Q130/I130*100)</f>
        <v>0</v>
      </c>
      <c r="AD130" s="684">
        <f t="shared" si="62"/>
        <v>-0.81057025497503554</v>
      </c>
      <c r="AE130" s="684">
        <f t="shared" si="57"/>
        <v>0</v>
      </c>
      <c r="AF130" s="684">
        <f t="shared" si="57"/>
        <v>0</v>
      </c>
      <c r="AG130" s="684">
        <f>(N130/210099)*100</f>
        <v>-0.81057025497503554</v>
      </c>
      <c r="AH130" s="682">
        <f t="shared" si="49"/>
        <v>0</v>
      </c>
      <c r="AI130" s="710">
        <f>(Q130/210099)*100</f>
        <v>-0.81057025497503554</v>
      </c>
    </row>
    <row r="131" spans="1:35" s="773" customFormat="1" ht="15" customHeight="1" x14ac:dyDescent="0.2">
      <c r="A131" s="816" t="s">
        <v>3653</v>
      </c>
      <c r="B131" s="763"/>
      <c r="C131" s="717"/>
      <c r="D131" s="717"/>
      <c r="E131" s="717"/>
      <c r="F131" s="686">
        <f t="shared" si="38"/>
        <v>0</v>
      </c>
      <c r="G131" s="717">
        <v>155.80000000000001</v>
      </c>
      <c r="H131" s="717"/>
      <c r="I131" s="703">
        <f t="shared" si="46"/>
        <v>155.80000000000001</v>
      </c>
      <c r="J131" s="763"/>
      <c r="K131" s="717"/>
      <c r="L131" s="717"/>
      <c r="M131" s="717"/>
      <c r="N131" s="717">
        <f t="shared" si="40"/>
        <v>0</v>
      </c>
      <c r="O131" s="717">
        <f>O132+O133</f>
        <v>5.2000000000000028</v>
      </c>
      <c r="P131" s="717"/>
      <c r="Q131" s="703">
        <f t="shared" si="47"/>
        <v>5.2000000000000028</v>
      </c>
      <c r="R131" s="771">
        <f t="shared" si="42"/>
        <v>0</v>
      </c>
      <c r="S131" s="686">
        <f t="shared" si="42"/>
        <v>0</v>
      </c>
      <c r="T131" s="686">
        <f t="shared" si="42"/>
        <v>0</v>
      </c>
      <c r="U131" s="686">
        <f t="shared" si="43"/>
        <v>0</v>
      </c>
      <c r="V131" s="686">
        <f t="shared" si="43"/>
        <v>-150.60000000000002</v>
      </c>
      <c r="W131" s="717">
        <f t="shared" si="44"/>
        <v>-150.60000000000002</v>
      </c>
      <c r="X131" s="686">
        <f>IF(B131=0,,J131/B131*100)</f>
        <v>0</v>
      </c>
      <c r="Y131" s="810"/>
      <c r="Z131" s="686"/>
      <c r="AA131" s="686">
        <f>IF(F131=0,,N131/F131*100)</f>
        <v>0</v>
      </c>
      <c r="AB131" s="686">
        <f t="shared" si="61"/>
        <v>3.3376123234916575</v>
      </c>
      <c r="AC131" s="686">
        <f>Q131/I131*100</f>
        <v>3.3376123234916575</v>
      </c>
      <c r="AD131" s="686">
        <f t="shared" si="62"/>
        <v>0</v>
      </c>
      <c r="AE131" s="684">
        <f t="shared" si="57"/>
        <v>0</v>
      </c>
      <c r="AF131" s="684">
        <f t="shared" si="57"/>
        <v>0</v>
      </c>
      <c r="AG131" s="684">
        <f t="shared" ref="AG131:AG136" si="63">(N131/210099)*100</f>
        <v>0</v>
      </c>
      <c r="AH131" s="682">
        <f t="shared" si="49"/>
        <v>0</v>
      </c>
      <c r="AI131" s="715">
        <f t="shared" ref="AI131:AI136" si="64">IF((Q131/210099*100)&lt;0.05,,(Q131/210099*100))</f>
        <v>0</v>
      </c>
    </row>
    <row r="132" spans="1:35" s="773" customFormat="1" ht="15" customHeight="1" x14ac:dyDescent="0.2">
      <c r="A132" s="817" t="s">
        <v>3654</v>
      </c>
      <c r="B132" s="763"/>
      <c r="C132" s="717"/>
      <c r="D132" s="717"/>
      <c r="E132" s="717"/>
      <c r="F132" s="686"/>
      <c r="G132" s="709">
        <v>190.3</v>
      </c>
      <c r="H132" s="717"/>
      <c r="I132" s="710">
        <f t="shared" si="46"/>
        <v>190.3</v>
      </c>
      <c r="J132" s="763"/>
      <c r="K132" s="717"/>
      <c r="L132" s="717"/>
      <c r="M132" s="717"/>
      <c r="N132" s="717"/>
      <c r="O132" s="709">
        <v>98.5</v>
      </c>
      <c r="P132" s="717"/>
      <c r="Q132" s="710">
        <f t="shared" si="47"/>
        <v>98.5</v>
      </c>
      <c r="R132" s="771"/>
      <c r="S132" s="686"/>
      <c r="T132" s="686"/>
      <c r="U132" s="686"/>
      <c r="V132" s="684">
        <f t="shared" si="43"/>
        <v>-91.800000000000011</v>
      </c>
      <c r="W132" s="709">
        <f t="shared" si="44"/>
        <v>-91.800000000000011</v>
      </c>
      <c r="X132" s="686"/>
      <c r="Y132" s="810"/>
      <c r="Z132" s="686"/>
      <c r="AA132" s="686"/>
      <c r="AB132" s="684">
        <f t="shared" si="61"/>
        <v>51.76037834997372</v>
      </c>
      <c r="AC132" s="684">
        <f>Q132/I132*100</f>
        <v>51.76037834997372</v>
      </c>
      <c r="AD132" s="686">
        <f t="shared" si="62"/>
        <v>0</v>
      </c>
      <c r="AE132" s="684">
        <f t="shared" si="57"/>
        <v>0</v>
      </c>
      <c r="AF132" s="684">
        <f t="shared" si="57"/>
        <v>0</v>
      </c>
      <c r="AG132" s="684">
        <f t="shared" si="63"/>
        <v>0</v>
      </c>
      <c r="AH132" s="682">
        <f t="shared" si="49"/>
        <v>0</v>
      </c>
      <c r="AI132" s="715">
        <f t="shared" si="64"/>
        <v>0</v>
      </c>
    </row>
    <row r="133" spans="1:35" s="773" customFormat="1" ht="15" customHeight="1" x14ac:dyDescent="0.2">
      <c r="A133" s="817" t="s">
        <v>3655</v>
      </c>
      <c r="B133" s="763"/>
      <c r="C133" s="717"/>
      <c r="D133" s="717"/>
      <c r="E133" s="717"/>
      <c r="F133" s="686"/>
      <c r="G133" s="709">
        <v>-31.9</v>
      </c>
      <c r="H133" s="717"/>
      <c r="I133" s="710">
        <f t="shared" si="46"/>
        <v>-31.9</v>
      </c>
      <c r="J133" s="763"/>
      <c r="K133" s="717"/>
      <c r="L133" s="717"/>
      <c r="M133" s="717"/>
      <c r="N133" s="717"/>
      <c r="O133" s="709">
        <v>-93.3</v>
      </c>
      <c r="P133" s="717"/>
      <c r="Q133" s="710">
        <f t="shared" si="47"/>
        <v>-93.3</v>
      </c>
      <c r="R133" s="771"/>
      <c r="S133" s="686"/>
      <c r="T133" s="686"/>
      <c r="U133" s="686"/>
      <c r="V133" s="684">
        <f t="shared" si="43"/>
        <v>-61.4</v>
      </c>
      <c r="W133" s="709">
        <f t="shared" si="44"/>
        <v>-61.4</v>
      </c>
      <c r="X133" s="686"/>
      <c r="Y133" s="810"/>
      <c r="Z133" s="686"/>
      <c r="AA133" s="686"/>
      <c r="AB133" s="684">
        <f t="shared" si="61"/>
        <v>292.47648902821317</v>
      </c>
      <c r="AC133" s="684">
        <f>Q133/I133*100</f>
        <v>292.47648902821317</v>
      </c>
      <c r="AD133" s="686">
        <f t="shared" si="62"/>
        <v>0</v>
      </c>
      <c r="AE133" s="684">
        <f t="shared" si="57"/>
        <v>0</v>
      </c>
      <c r="AF133" s="684">
        <f t="shared" si="57"/>
        <v>0</v>
      </c>
      <c r="AG133" s="684">
        <f t="shared" si="63"/>
        <v>0</v>
      </c>
      <c r="AH133" s="682">
        <f t="shared" si="49"/>
        <v>0</v>
      </c>
      <c r="AI133" s="715">
        <f t="shared" si="64"/>
        <v>0</v>
      </c>
    </row>
    <row r="134" spans="1:35" s="773" customFormat="1" ht="15" customHeight="1" x14ac:dyDescent="0.2">
      <c r="A134" s="816" t="s">
        <v>3656</v>
      </c>
      <c r="B134" s="763"/>
      <c r="C134" s="717"/>
      <c r="D134" s="717"/>
      <c r="E134" s="717"/>
      <c r="F134" s="683"/>
      <c r="G134" s="717">
        <v>0.2</v>
      </c>
      <c r="H134" s="717"/>
      <c r="I134" s="703">
        <f t="shared" si="46"/>
        <v>0.2</v>
      </c>
      <c r="J134" s="763"/>
      <c r="K134" s="717"/>
      <c r="L134" s="717"/>
      <c r="M134" s="717"/>
      <c r="N134" s="717"/>
      <c r="O134" s="717">
        <v>0.3</v>
      </c>
      <c r="P134" s="717"/>
      <c r="Q134" s="703">
        <f t="shared" si="47"/>
        <v>0.3</v>
      </c>
      <c r="R134" s="760"/>
      <c r="S134" s="683"/>
      <c r="T134" s="683"/>
      <c r="U134" s="683"/>
      <c r="V134" s="686">
        <f t="shared" si="43"/>
        <v>9.9999999999999978E-2</v>
      </c>
      <c r="W134" s="698"/>
      <c r="X134" s="683"/>
      <c r="Y134" s="810"/>
      <c r="Z134" s="683"/>
      <c r="AA134" s="686"/>
      <c r="AB134" s="686">
        <f t="shared" si="61"/>
        <v>149.99999999999997</v>
      </c>
      <c r="AC134" s="686">
        <f>Q134/I134*100</f>
        <v>149.99999999999997</v>
      </c>
      <c r="AD134" s="686">
        <f t="shared" si="62"/>
        <v>0</v>
      </c>
      <c r="AE134" s="684">
        <f t="shared" si="57"/>
        <v>0</v>
      </c>
      <c r="AF134" s="684">
        <f t="shared" si="57"/>
        <v>0</v>
      </c>
      <c r="AG134" s="684">
        <f t="shared" si="63"/>
        <v>0</v>
      </c>
      <c r="AH134" s="682">
        <f t="shared" si="49"/>
        <v>0</v>
      </c>
      <c r="AI134" s="715">
        <f t="shared" si="64"/>
        <v>0</v>
      </c>
    </row>
    <row r="135" spans="1:35" s="773" customFormat="1" ht="15" customHeight="1" x14ac:dyDescent="0.2">
      <c r="A135" s="815" t="s">
        <v>3657</v>
      </c>
      <c r="B135" s="763"/>
      <c r="C135" s="717"/>
      <c r="D135" s="717"/>
      <c r="E135" s="717"/>
      <c r="F135" s="683"/>
      <c r="G135" s="706">
        <f>G136</f>
        <v>-40.799999999999997</v>
      </c>
      <c r="H135" s="717">
        <f>H136</f>
        <v>40.799999999999997</v>
      </c>
      <c r="I135" s="703">
        <f>G135+F135+H135</f>
        <v>0</v>
      </c>
      <c r="J135" s="763">
        <f>J136</f>
        <v>0</v>
      </c>
      <c r="K135" s="717"/>
      <c r="L135" s="717"/>
      <c r="M135" s="717"/>
      <c r="N135" s="717"/>
      <c r="O135" s="706">
        <f>O136</f>
        <v>-36.799999999999997</v>
      </c>
      <c r="P135" s="717">
        <f>P136</f>
        <v>36.799999999999997</v>
      </c>
      <c r="Q135" s="707">
        <f>N135+O135+P135</f>
        <v>0</v>
      </c>
      <c r="R135" s="760"/>
      <c r="S135" s="683"/>
      <c r="T135" s="683"/>
      <c r="U135" s="683"/>
      <c r="V135" s="688">
        <f t="shared" si="43"/>
        <v>4</v>
      </c>
      <c r="W135" s="698"/>
      <c r="X135" s="688"/>
      <c r="Y135" s="794"/>
      <c r="Z135" s="688"/>
      <c r="AA135" s="688"/>
      <c r="AB135" s="688">
        <f t="shared" si="61"/>
        <v>90.196078431372555</v>
      </c>
      <c r="AC135" s="688"/>
      <c r="AD135" s="686">
        <f t="shared" si="62"/>
        <v>0</v>
      </c>
      <c r="AE135" s="684">
        <f t="shared" si="57"/>
        <v>0</v>
      </c>
      <c r="AF135" s="684">
        <f t="shared" si="57"/>
        <v>0</v>
      </c>
      <c r="AG135" s="684">
        <f t="shared" si="63"/>
        <v>0</v>
      </c>
      <c r="AH135" s="682">
        <f t="shared" si="49"/>
        <v>0</v>
      </c>
      <c r="AI135" s="715">
        <f t="shared" si="64"/>
        <v>0</v>
      </c>
    </row>
    <row r="136" spans="1:35" s="773" customFormat="1" ht="15" customHeight="1" x14ac:dyDescent="0.2">
      <c r="A136" s="816" t="s">
        <v>3658</v>
      </c>
      <c r="B136" s="763"/>
      <c r="C136" s="717"/>
      <c r="D136" s="717"/>
      <c r="E136" s="717"/>
      <c r="F136" s="683"/>
      <c r="G136" s="717">
        <v>-40.799999999999997</v>
      </c>
      <c r="H136" s="717">
        <f>-G136</f>
        <v>40.799999999999997</v>
      </c>
      <c r="I136" s="703">
        <f>G136+F136+H136</f>
        <v>0</v>
      </c>
      <c r="J136" s="763"/>
      <c r="K136" s="717"/>
      <c r="L136" s="717"/>
      <c r="M136" s="717"/>
      <c r="N136" s="717"/>
      <c r="O136" s="717">
        <v>-36.799999999999997</v>
      </c>
      <c r="P136" s="717">
        <f>-O136</f>
        <v>36.799999999999997</v>
      </c>
      <c r="Q136" s="703">
        <f>N136+O136+P136</f>
        <v>0</v>
      </c>
      <c r="R136" s="760"/>
      <c r="S136" s="683"/>
      <c r="T136" s="683"/>
      <c r="U136" s="683"/>
      <c r="V136" s="686">
        <f t="shared" si="43"/>
        <v>4</v>
      </c>
      <c r="W136" s="698"/>
      <c r="X136" s="683"/>
      <c r="Y136" s="810"/>
      <c r="Z136" s="683"/>
      <c r="AA136" s="683"/>
      <c r="AB136" s="686">
        <f t="shared" si="61"/>
        <v>90.196078431372555</v>
      </c>
      <c r="AC136" s="683"/>
      <c r="AD136" s="686">
        <f t="shared" si="62"/>
        <v>0</v>
      </c>
      <c r="AE136" s="684">
        <f t="shared" si="57"/>
        <v>0</v>
      </c>
      <c r="AF136" s="684">
        <f t="shared" si="57"/>
        <v>0</v>
      </c>
      <c r="AG136" s="684">
        <f t="shared" si="63"/>
        <v>0</v>
      </c>
      <c r="AH136" s="682">
        <f t="shared" si="49"/>
        <v>0</v>
      </c>
      <c r="AI136" s="715">
        <f t="shared" si="64"/>
        <v>0</v>
      </c>
    </row>
    <row r="137" spans="1:35" s="713" customFormat="1" ht="16.5" customHeight="1" x14ac:dyDescent="0.2">
      <c r="A137" s="815" t="s">
        <v>3659</v>
      </c>
      <c r="B137" s="705">
        <f>B138+B139</f>
        <v>3476.5999999999995</v>
      </c>
      <c r="C137" s="706"/>
      <c r="D137" s="706"/>
      <c r="E137" s="706"/>
      <c r="F137" s="688">
        <f t="shared" si="38"/>
        <v>3476.5999999999995</v>
      </c>
      <c r="G137" s="706">
        <f>G138+G139</f>
        <v>49.399999999999991</v>
      </c>
      <c r="H137" s="706"/>
      <c r="I137" s="707">
        <f t="shared" si="46"/>
        <v>3525.9999999999995</v>
      </c>
      <c r="J137" s="705">
        <f>J138+J139</f>
        <v>479.5</v>
      </c>
      <c r="K137" s="706"/>
      <c r="L137" s="706"/>
      <c r="M137" s="706">
        <f>M138+M139</f>
        <v>0</v>
      </c>
      <c r="N137" s="706">
        <f t="shared" si="40"/>
        <v>479.5</v>
      </c>
      <c r="O137" s="706">
        <f>O138+O139</f>
        <v>-52.8</v>
      </c>
      <c r="P137" s="706"/>
      <c r="Q137" s="707">
        <f t="shared" si="47"/>
        <v>426.7</v>
      </c>
      <c r="R137" s="774">
        <f t="shared" si="42"/>
        <v>-2997.0999999999995</v>
      </c>
      <c r="S137" s="688">
        <f t="shared" si="42"/>
        <v>0</v>
      </c>
      <c r="T137" s="688">
        <f t="shared" si="42"/>
        <v>0</v>
      </c>
      <c r="U137" s="688">
        <f t="shared" si="43"/>
        <v>-2997.0999999999995</v>
      </c>
      <c r="V137" s="688">
        <f t="shared" si="43"/>
        <v>-102.19999999999999</v>
      </c>
      <c r="W137" s="706">
        <f t="shared" si="44"/>
        <v>-3099.2999999999997</v>
      </c>
      <c r="X137" s="688">
        <f t="shared" ref="X137:X146" si="65">J137/B137*100</f>
        <v>13.792210780647762</v>
      </c>
      <c r="Y137" s="712"/>
      <c r="Z137" s="688"/>
      <c r="AA137" s="688">
        <f t="shared" ref="AA137:AA146" si="66">N137/F137*100</f>
        <v>13.792210780647762</v>
      </c>
      <c r="AB137" s="688">
        <f t="shared" si="61"/>
        <v>-106.88259109311741</v>
      </c>
      <c r="AC137" s="688">
        <f t="shared" ref="AC137:AC145" si="67">Q137/I137*100</f>
        <v>12.101531480431085</v>
      </c>
      <c r="AD137" s="683">
        <f t="shared" si="62"/>
        <v>0.22822574119819705</v>
      </c>
      <c r="AE137" s="684">
        <f t="shared" si="57"/>
        <v>0</v>
      </c>
      <c r="AF137" s="684">
        <f t="shared" si="57"/>
        <v>0</v>
      </c>
      <c r="AG137" s="688">
        <f>(N137/210099)*100</f>
        <v>0.22822574119819705</v>
      </c>
      <c r="AH137" s="682">
        <f t="shared" si="49"/>
        <v>0</v>
      </c>
      <c r="AI137" s="707">
        <f>(Q137/210099)*100</f>
        <v>0.20309473153132573</v>
      </c>
    </row>
    <row r="138" spans="1:35" s="773" customFormat="1" ht="16.5" customHeight="1" x14ac:dyDescent="0.2">
      <c r="A138" s="816" t="s">
        <v>3660</v>
      </c>
      <c r="B138" s="763">
        <v>5691.4</v>
      </c>
      <c r="C138" s="717"/>
      <c r="D138" s="717"/>
      <c r="E138" s="717"/>
      <c r="F138" s="686">
        <f t="shared" si="38"/>
        <v>5691.4</v>
      </c>
      <c r="G138" s="717">
        <v>166.6</v>
      </c>
      <c r="H138" s="717"/>
      <c r="I138" s="703">
        <f t="shared" si="46"/>
        <v>5858</v>
      </c>
      <c r="J138" s="763">
        <v>2624.3</v>
      </c>
      <c r="K138" s="717"/>
      <c r="L138" s="717"/>
      <c r="M138" s="717"/>
      <c r="N138" s="717">
        <f t="shared" si="40"/>
        <v>2624.3</v>
      </c>
      <c r="O138" s="717">
        <v>3.1</v>
      </c>
      <c r="P138" s="717"/>
      <c r="Q138" s="703">
        <f t="shared" si="47"/>
        <v>2627.4</v>
      </c>
      <c r="R138" s="771">
        <f t="shared" si="42"/>
        <v>-3067.0999999999995</v>
      </c>
      <c r="S138" s="686">
        <f t="shared" si="42"/>
        <v>0</v>
      </c>
      <c r="T138" s="686">
        <f t="shared" si="42"/>
        <v>0</v>
      </c>
      <c r="U138" s="686">
        <f t="shared" si="43"/>
        <v>-3067.0999999999995</v>
      </c>
      <c r="V138" s="686">
        <f t="shared" si="43"/>
        <v>-163.5</v>
      </c>
      <c r="W138" s="717">
        <f t="shared" si="44"/>
        <v>-3230.6</v>
      </c>
      <c r="X138" s="686">
        <f t="shared" si="65"/>
        <v>46.109920230523251</v>
      </c>
      <c r="Y138" s="810"/>
      <c r="Z138" s="686"/>
      <c r="AA138" s="686">
        <f t="shared" si="66"/>
        <v>46.109920230523251</v>
      </c>
      <c r="AB138" s="686">
        <f t="shared" si="61"/>
        <v>1.8607442977190878</v>
      </c>
      <c r="AC138" s="686">
        <f t="shared" si="67"/>
        <v>44.851485148514854</v>
      </c>
      <c r="AD138" s="686">
        <f t="shared" si="62"/>
        <v>1.24907781569641</v>
      </c>
      <c r="AE138" s="684">
        <f t="shared" si="57"/>
        <v>0</v>
      </c>
      <c r="AF138" s="684">
        <f t="shared" si="57"/>
        <v>0</v>
      </c>
      <c r="AG138" s="686">
        <f>(N138/210099)*100</f>
        <v>1.24907781569641</v>
      </c>
      <c r="AH138" s="682">
        <f t="shared" si="49"/>
        <v>0</v>
      </c>
      <c r="AI138" s="703">
        <f>(Q138/210099)*100</f>
        <v>1.2505533105821542</v>
      </c>
    </row>
    <row r="139" spans="1:35" s="773" customFormat="1" ht="18" customHeight="1" thickBot="1" x14ac:dyDescent="0.25">
      <c r="A139" s="818" t="s">
        <v>3661</v>
      </c>
      <c r="B139" s="763">
        <v>-2214.8000000000002</v>
      </c>
      <c r="C139" s="717"/>
      <c r="D139" s="717"/>
      <c r="E139" s="717"/>
      <c r="F139" s="686">
        <f t="shared" si="38"/>
        <v>-2214.8000000000002</v>
      </c>
      <c r="G139" s="717">
        <v>-117.2</v>
      </c>
      <c r="H139" s="717"/>
      <c r="I139" s="703">
        <f t="shared" si="46"/>
        <v>-2332</v>
      </c>
      <c r="J139" s="763">
        <v>-2144.8000000000002</v>
      </c>
      <c r="K139" s="717"/>
      <c r="L139" s="717"/>
      <c r="M139" s="717"/>
      <c r="N139" s="717">
        <f t="shared" si="40"/>
        <v>-2144.8000000000002</v>
      </c>
      <c r="O139" s="717">
        <v>-55.9</v>
      </c>
      <c r="P139" s="717"/>
      <c r="Q139" s="703">
        <f t="shared" si="47"/>
        <v>-2200.7000000000003</v>
      </c>
      <c r="R139" s="771">
        <f t="shared" si="42"/>
        <v>70</v>
      </c>
      <c r="S139" s="686">
        <f t="shared" si="42"/>
        <v>0</v>
      </c>
      <c r="T139" s="686">
        <f t="shared" si="42"/>
        <v>0</v>
      </c>
      <c r="U139" s="686">
        <f t="shared" si="43"/>
        <v>70</v>
      </c>
      <c r="V139" s="686">
        <f t="shared" si="43"/>
        <v>61.300000000000004</v>
      </c>
      <c r="W139" s="717">
        <f t="shared" si="44"/>
        <v>131.29999999999973</v>
      </c>
      <c r="X139" s="686">
        <f t="shared" si="65"/>
        <v>96.839443742098609</v>
      </c>
      <c r="Y139" s="810"/>
      <c r="Z139" s="686"/>
      <c r="AA139" s="686">
        <f t="shared" si="66"/>
        <v>96.839443742098609</v>
      </c>
      <c r="AB139" s="686">
        <f t="shared" si="61"/>
        <v>47.696245733788395</v>
      </c>
      <c r="AC139" s="686">
        <f t="shared" si="67"/>
        <v>94.369639794168108</v>
      </c>
      <c r="AD139" s="686">
        <f t="shared" si="62"/>
        <v>-1.0208520744982128</v>
      </c>
      <c r="AE139" s="684">
        <f t="shared" si="57"/>
        <v>0</v>
      </c>
      <c r="AF139" s="684">
        <f t="shared" si="57"/>
        <v>0</v>
      </c>
      <c r="AG139" s="686">
        <f>(N139/210099)*100</f>
        <v>-1.0208520744982128</v>
      </c>
      <c r="AH139" s="682">
        <f t="shared" si="49"/>
        <v>0</v>
      </c>
      <c r="AI139" s="703">
        <f>(Q139/210099)*100</f>
        <v>-1.0474585790508286</v>
      </c>
    </row>
    <row r="140" spans="1:35" s="713" customFormat="1" ht="15.75" hidden="1" customHeight="1" x14ac:dyDescent="0.2">
      <c r="A140" s="811" t="s">
        <v>3662</v>
      </c>
      <c r="B140" s="705"/>
      <c r="C140" s="706"/>
      <c r="D140" s="706"/>
      <c r="E140" s="706"/>
      <c r="F140" s="683">
        <f t="shared" si="38"/>
        <v>0</v>
      </c>
      <c r="G140" s="706"/>
      <c r="H140" s="706"/>
      <c r="I140" s="716">
        <f t="shared" si="46"/>
        <v>0</v>
      </c>
      <c r="J140" s="705"/>
      <c r="K140" s="706"/>
      <c r="L140" s="706"/>
      <c r="M140" s="706">
        <f>M141</f>
        <v>0</v>
      </c>
      <c r="N140" s="706">
        <f t="shared" si="40"/>
        <v>0</v>
      </c>
      <c r="O140" s="706"/>
      <c r="P140" s="706"/>
      <c r="Q140" s="716">
        <f t="shared" si="47"/>
        <v>0</v>
      </c>
      <c r="R140" s="760">
        <f t="shared" si="42"/>
        <v>0</v>
      </c>
      <c r="S140" s="683">
        <f t="shared" si="42"/>
        <v>0</v>
      </c>
      <c r="T140" s="683">
        <f t="shared" si="42"/>
        <v>0</v>
      </c>
      <c r="U140" s="683">
        <f t="shared" si="43"/>
        <v>0</v>
      </c>
      <c r="V140" s="683">
        <f t="shared" si="43"/>
        <v>0</v>
      </c>
      <c r="W140" s="698">
        <f t="shared" si="44"/>
        <v>0</v>
      </c>
      <c r="X140" s="683" t="e">
        <f t="shared" si="65"/>
        <v>#DIV/0!</v>
      </c>
      <c r="Y140" s="712"/>
      <c r="Z140" s="683"/>
      <c r="AA140" s="683" t="e">
        <f t="shared" si="66"/>
        <v>#DIV/0!</v>
      </c>
      <c r="AB140" s="683" t="e">
        <f t="shared" si="61"/>
        <v>#DIV/0!</v>
      </c>
      <c r="AC140" s="683" t="e">
        <f t="shared" si="67"/>
        <v>#DIV/0!</v>
      </c>
      <c r="AD140" s="683">
        <f>(J140/134476.6*100)</f>
        <v>0</v>
      </c>
      <c r="AE140" s="683">
        <f>(K140/134476.6)*100</f>
        <v>0</v>
      </c>
      <c r="AF140" s="683">
        <f>(L140/134476.6)*100</f>
        <v>0</v>
      </c>
      <c r="AG140" s="683">
        <f>(N140/134476.6)*100</f>
        <v>0</v>
      </c>
      <c r="AH140" s="686">
        <f>IF((O140/190016*100)&lt;0.05,,(O140/190016*100))</f>
        <v>0</v>
      </c>
      <c r="AI140" s="716">
        <f>(Q140/134476.6)*100</f>
        <v>0</v>
      </c>
    </row>
    <row r="141" spans="1:35" s="773" customFormat="1" ht="30" hidden="1" customHeight="1" x14ac:dyDescent="0.2">
      <c r="A141" s="819" t="s">
        <v>3663</v>
      </c>
      <c r="B141" s="776"/>
      <c r="C141" s="777"/>
      <c r="D141" s="777"/>
      <c r="E141" s="777"/>
      <c r="F141" s="718">
        <f t="shared" si="38"/>
        <v>0</v>
      </c>
      <c r="G141" s="777"/>
      <c r="H141" s="777"/>
      <c r="I141" s="719">
        <f t="shared" si="46"/>
        <v>0</v>
      </c>
      <c r="J141" s="776"/>
      <c r="K141" s="777"/>
      <c r="L141" s="777"/>
      <c r="M141" s="777"/>
      <c r="N141" s="777">
        <f t="shared" si="40"/>
        <v>0</v>
      </c>
      <c r="O141" s="777"/>
      <c r="P141" s="777"/>
      <c r="Q141" s="719">
        <f t="shared" si="47"/>
        <v>0</v>
      </c>
      <c r="R141" s="820">
        <f t="shared" si="42"/>
        <v>0</v>
      </c>
      <c r="S141" s="718">
        <f t="shared" si="42"/>
        <v>0</v>
      </c>
      <c r="T141" s="718">
        <f t="shared" si="42"/>
        <v>0</v>
      </c>
      <c r="U141" s="718">
        <f t="shared" si="43"/>
        <v>0</v>
      </c>
      <c r="V141" s="718">
        <f t="shared" si="43"/>
        <v>0</v>
      </c>
      <c r="W141" s="821">
        <f t="shared" si="44"/>
        <v>0</v>
      </c>
      <c r="X141" s="718" t="e">
        <f t="shared" si="65"/>
        <v>#DIV/0!</v>
      </c>
      <c r="Y141" s="822"/>
      <c r="Z141" s="718"/>
      <c r="AA141" s="718" t="e">
        <f t="shared" si="66"/>
        <v>#DIV/0!</v>
      </c>
      <c r="AB141" s="718" t="e">
        <f t="shared" si="61"/>
        <v>#DIV/0!</v>
      </c>
      <c r="AC141" s="718" t="e">
        <f t="shared" si="67"/>
        <v>#DIV/0!</v>
      </c>
      <c r="AD141" s="718">
        <f>(J141/134476.6*100)</f>
        <v>0</v>
      </c>
      <c r="AE141" s="718">
        <f>(K141/134476.6)*100</f>
        <v>0</v>
      </c>
      <c r="AF141" s="718">
        <f>(L141/134476.6)*100</f>
        <v>0</v>
      </c>
      <c r="AG141" s="718">
        <f>(N141/134476.6)*100</f>
        <v>0</v>
      </c>
      <c r="AH141" s="691">
        <f>IF((O141/190016*100)&lt;0.05,,(O141/190016*100))</f>
        <v>0</v>
      </c>
      <c r="AI141" s="719">
        <f>(Q141/134476.6)*100</f>
        <v>0</v>
      </c>
    </row>
    <row r="142" spans="1:35" s="753" customFormat="1" ht="18.75" customHeight="1" thickBot="1" x14ac:dyDescent="0.25">
      <c r="A142" s="806" t="s">
        <v>3664</v>
      </c>
      <c r="B142" s="749">
        <f>B90-B91-B115</f>
        <v>1119.8000000000111</v>
      </c>
      <c r="C142" s="720">
        <f>C90-C91-C115</f>
        <v>363.8</v>
      </c>
      <c r="D142" s="720">
        <f>D90-D91-D115</f>
        <v>0</v>
      </c>
      <c r="E142" s="720"/>
      <c r="F142" s="681">
        <f t="shared" si="38"/>
        <v>1483.6000000000111</v>
      </c>
      <c r="G142" s="720">
        <f>G90-G91-G115</f>
        <v>1216.000000000003</v>
      </c>
      <c r="H142" s="720"/>
      <c r="I142" s="700">
        <f t="shared" si="46"/>
        <v>2699.600000000014</v>
      </c>
      <c r="J142" s="749">
        <f>J90-J91-J115</f>
        <v>1591.800000000007</v>
      </c>
      <c r="K142" s="720">
        <f>K90-K91-K115</f>
        <v>200.79999999999637</v>
      </c>
      <c r="L142" s="720">
        <f>L90-L91-L115</f>
        <v>-146.69999999999891</v>
      </c>
      <c r="M142" s="720"/>
      <c r="N142" s="720">
        <f t="shared" si="40"/>
        <v>1645.9000000000044</v>
      </c>
      <c r="O142" s="720">
        <f>O90-O91-O115</f>
        <v>291.19999999999857</v>
      </c>
      <c r="P142" s="720"/>
      <c r="Q142" s="700">
        <f t="shared" si="47"/>
        <v>1937.1000000000031</v>
      </c>
      <c r="R142" s="752">
        <f t="shared" si="42"/>
        <v>471.99999999999591</v>
      </c>
      <c r="S142" s="681">
        <f t="shared" si="42"/>
        <v>-163.00000000000364</v>
      </c>
      <c r="T142" s="681">
        <f t="shared" si="42"/>
        <v>-146.69999999999891</v>
      </c>
      <c r="U142" s="681">
        <f t="shared" si="43"/>
        <v>162.29999999999336</v>
      </c>
      <c r="V142" s="681">
        <f t="shared" si="43"/>
        <v>-924.80000000000439</v>
      </c>
      <c r="W142" s="720">
        <f t="shared" si="44"/>
        <v>-762.50000000001091</v>
      </c>
      <c r="X142" s="681">
        <f t="shared" si="65"/>
        <v>142.15038399714157</v>
      </c>
      <c r="Y142" s="823">
        <f>K142/C142*100</f>
        <v>55.195162177019341</v>
      </c>
      <c r="Z142" s="681"/>
      <c r="AA142" s="681">
        <f t="shared" si="66"/>
        <v>110.93960636290052</v>
      </c>
      <c r="AB142" s="681">
        <f t="shared" si="61"/>
        <v>23.947368421052456</v>
      </c>
      <c r="AC142" s="681">
        <f t="shared" si="67"/>
        <v>71.755074825899882</v>
      </c>
      <c r="AD142" s="681">
        <f>(J142/210099*100)</f>
        <v>0.75764282552511286</v>
      </c>
      <c r="AE142" s="681">
        <f>(K142/210099*100)</f>
        <v>9.5573991308857437E-2</v>
      </c>
      <c r="AF142" s="681">
        <f>(L142/210099*100)</f>
        <v>-6.9824225722159031E-2</v>
      </c>
      <c r="AG142" s="720">
        <f>(N142/210099)*100</f>
        <v>0.78339259111181136</v>
      </c>
      <c r="AH142" s="721">
        <f>IF((O142/210099*100)&lt;0.05,,(O142/210099*100))</f>
        <v>0.13860132604153211</v>
      </c>
      <c r="AI142" s="722">
        <f>(Q142/210099)*100</f>
        <v>0.92199391715334345</v>
      </c>
    </row>
    <row r="143" spans="1:35" s="753" customFormat="1" ht="18.75" hidden="1" customHeight="1" x14ac:dyDescent="0.2">
      <c r="A143" s="824" t="s">
        <v>3665</v>
      </c>
      <c r="B143" s="825"/>
      <c r="C143" s="826"/>
      <c r="D143" s="826"/>
      <c r="E143" s="826"/>
      <c r="F143" s="694">
        <f t="shared" si="38"/>
        <v>0</v>
      </c>
      <c r="G143" s="826"/>
      <c r="H143" s="826"/>
      <c r="I143" s="723">
        <f t="shared" si="46"/>
        <v>0</v>
      </c>
      <c r="J143" s="825"/>
      <c r="K143" s="826"/>
      <c r="L143" s="826"/>
      <c r="M143" s="826" t="e">
        <f>#REF!+#REF!+#REF!</f>
        <v>#REF!</v>
      </c>
      <c r="N143" s="826">
        <f t="shared" si="40"/>
        <v>0</v>
      </c>
      <c r="O143" s="826"/>
      <c r="P143" s="826"/>
      <c r="Q143" s="723">
        <f t="shared" si="47"/>
        <v>0</v>
      </c>
      <c r="R143" s="785">
        <f t="shared" si="42"/>
        <v>0</v>
      </c>
      <c r="S143" s="694">
        <f t="shared" si="42"/>
        <v>0</v>
      </c>
      <c r="T143" s="694">
        <f t="shared" si="42"/>
        <v>0</v>
      </c>
      <c r="U143" s="694">
        <f t="shared" si="43"/>
        <v>0</v>
      </c>
      <c r="V143" s="694">
        <f t="shared" si="43"/>
        <v>0</v>
      </c>
      <c r="W143" s="693">
        <f t="shared" si="44"/>
        <v>0</v>
      </c>
      <c r="X143" s="694" t="e">
        <f t="shared" si="65"/>
        <v>#DIV/0!</v>
      </c>
      <c r="Y143" s="827"/>
      <c r="Z143" s="694"/>
      <c r="AA143" s="694" t="e">
        <f t="shared" si="66"/>
        <v>#DIV/0!</v>
      </c>
      <c r="AB143" s="694" t="e">
        <f t="shared" si="61"/>
        <v>#DIV/0!</v>
      </c>
      <c r="AC143" s="694" t="e">
        <f t="shared" si="67"/>
        <v>#DIV/0!</v>
      </c>
      <c r="AD143" s="694">
        <f>(J143/134476.6*100)</f>
        <v>0</v>
      </c>
      <c r="AE143" s="681">
        <f>(K143/150369)*100</f>
        <v>0</v>
      </c>
      <c r="AF143" s="694">
        <f>(L143/134476.6)*100</f>
        <v>0</v>
      </c>
      <c r="AG143" s="694">
        <f>(N143/134476.6)*100</f>
        <v>0</v>
      </c>
      <c r="AH143" s="694">
        <f>(O143/134476.6)*100</f>
        <v>0</v>
      </c>
      <c r="AI143" s="723">
        <f>(Q143/134476.6)*100</f>
        <v>0</v>
      </c>
    </row>
    <row r="144" spans="1:35" s="753" customFormat="1" ht="20.25" customHeight="1" thickBot="1" x14ac:dyDescent="0.25">
      <c r="A144" s="828" t="s">
        <v>3666</v>
      </c>
      <c r="B144" s="829">
        <v>4299.2</v>
      </c>
      <c r="C144" s="830">
        <v>363.8</v>
      </c>
      <c r="D144" s="830">
        <v>403</v>
      </c>
      <c r="E144" s="830"/>
      <c r="F144" s="718">
        <f t="shared" si="38"/>
        <v>5066</v>
      </c>
      <c r="G144" s="830">
        <v>1337.3</v>
      </c>
      <c r="H144" s="830"/>
      <c r="I144" s="719">
        <f t="shared" si="46"/>
        <v>6403.3</v>
      </c>
      <c r="J144" s="829">
        <v>4299.1000000000004</v>
      </c>
      <c r="K144" s="830">
        <v>363.8</v>
      </c>
      <c r="L144" s="830">
        <v>403</v>
      </c>
      <c r="M144" s="830"/>
      <c r="N144" s="830">
        <f t="shared" si="40"/>
        <v>5065.9000000000005</v>
      </c>
      <c r="O144" s="830">
        <v>1338.1</v>
      </c>
      <c r="P144" s="830"/>
      <c r="Q144" s="719">
        <f t="shared" si="47"/>
        <v>6404</v>
      </c>
      <c r="R144" s="820">
        <f t="shared" si="42"/>
        <v>-9.9999999999454303E-2</v>
      </c>
      <c r="S144" s="718">
        <f t="shared" si="42"/>
        <v>0</v>
      </c>
      <c r="T144" s="718">
        <f t="shared" si="42"/>
        <v>0</v>
      </c>
      <c r="U144" s="718">
        <f t="shared" si="43"/>
        <v>-9.9999999999454303E-2</v>
      </c>
      <c r="V144" s="718">
        <f t="shared" si="43"/>
        <v>0.79999999999995453</v>
      </c>
      <c r="W144" s="821">
        <f t="shared" si="44"/>
        <v>0.6999999999998181</v>
      </c>
      <c r="X144" s="718">
        <f t="shared" si="65"/>
        <v>99.997673985857844</v>
      </c>
      <c r="Y144" s="823">
        <f>K144/C144*100</f>
        <v>100</v>
      </c>
      <c r="Z144" s="823">
        <f>L144/D144*100</f>
        <v>100</v>
      </c>
      <c r="AA144" s="718">
        <f t="shared" si="66"/>
        <v>99.998026056060013</v>
      </c>
      <c r="AB144" s="718">
        <f t="shared" si="61"/>
        <v>100.05982202946235</v>
      </c>
      <c r="AC144" s="718">
        <f t="shared" si="67"/>
        <v>100.01093186325801</v>
      </c>
      <c r="AD144" s="718">
        <f>(J144/210099*100)</f>
        <v>2.0462258268720936</v>
      </c>
      <c r="AE144" s="718">
        <f>(K144/210099*100)</f>
        <v>0.17315646433348089</v>
      </c>
      <c r="AF144" s="718">
        <f>(L144/210099*100)</f>
        <v>0.19181433514676413</v>
      </c>
      <c r="AG144" s="718">
        <f>(N144/210099)*100</f>
        <v>2.4111966263523388</v>
      </c>
      <c r="AH144" s="718">
        <f>(O144/210099)*100</f>
        <v>0.63689022794016148</v>
      </c>
      <c r="AI144" s="719">
        <f>(Q144/210099)*100</f>
        <v>3.0480868542924999</v>
      </c>
    </row>
    <row r="145" spans="1:35" s="753" customFormat="1" ht="20.25" customHeight="1" thickBot="1" x14ac:dyDescent="0.25">
      <c r="A145" s="806" t="s">
        <v>3667</v>
      </c>
      <c r="B145" s="752">
        <v>210</v>
      </c>
      <c r="C145" s="681"/>
      <c r="D145" s="681"/>
      <c r="E145" s="681"/>
      <c r="F145" s="681">
        <f t="shared" si="38"/>
        <v>210</v>
      </c>
      <c r="G145" s="681">
        <v>-0.6</v>
      </c>
      <c r="H145" s="681"/>
      <c r="I145" s="700">
        <f t="shared" si="46"/>
        <v>209.4</v>
      </c>
      <c r="J145" s="752">
        <v>209.4</v>
      </c>
      <c r="K145" s="681"/>
      <c r="L145" s="681"/>
      <c r="M145" s="681"/>
      <c r="N145" s="681">
        <f t="shared" si="40"/>
        <v>209.4</v>
      </c>
      <c r="O145" s="681">
        <v>-2.8</v>
      </c>
      <c r="P145" s="681"/>
      <c r="Q145" s="700">
        <f t="shared" si="47"/>
        <v>206.6</v>
      </c>
      <c r="R145" s="752">
        <f t="shared" si="42"/>
        <v>-0.59999999999999432</v>
      </c>
      <c r="S145" s="681">
        <f t="shared" si="42"/>
        <v>0</v>
      </c>
      <c r="T145" s="681">
        <f t="shared" si="42"/>
        <v>0</v>
      </c>
      <c r="U145" s="681">
        <f t="shared" si="43"/>
        <v>-0.59999999999999432</v>
      </c>
      <c r="V145" s="681">
        <f t="shared" si="43"/>
        <v>-2.1999999999999997</v>
      </c>
      <c r="W145" s="720">
        <f t="shared" si="44"/>
        <v>-2.8000000000000114</v>
      </c>
      <c r="X145" s="718">
        <f t="shared" si="65"/>
        <v>99.714285714285722</v>
      </c>
      <c r="Y145" s="724"/>
      <c r="Z145" s="681"/>
      <c r="AA145" s="718">
        <f t="shared" si="66"/>
        <v>99.714285714285722</v>
      </c>
      <c r="AB145" s="718" t="s">
        <v>3668</v>
      </c>
      <c r="AC145" s="718">
        <f t="shared" si="67"/>
        <v>98.662846227316138</v>
      </c>
      <c r="AD145" s="681">
        <f>IF(J145/210099*100&lt;0.05,,J145/210099*100)</f>
        <v>9.9667299701569248E-2</v>
      </c>
      <c r="AE145" s="681">
        <f>IF(K145/210099*100&lt;0.05,,K145/210099*100)</f>
        <v>0</v>
      </c>
      <c r="AF145" s="681">
        <f>IF(L145/210099*100&lt;0.05,,L145/210099*100)</f>
        <v>0</v>
      </c>
      <c r="AG145" s="681">
        <f>IF((N145/210099*100)&lt;0.05,,(N145/210099*100))</f>
        <v>9.9667299701569248E-2</v>
      </c>
      <c r="AH145" s="681">
        <f>IF((O145/210099*100)&lt;0.05,,(O145/210099*100))</f>
        <v>0</v>
      </c>
      <c r="AI145" s="681">
        <f>IF((Q145/210099*100)&lt;0.05,,(Q145/210099*100))</f>
        <v>9.8334594643477588E-2</v>
      </c>
    </row>
    <row r="146" spans="1:35" s="753" customFormat="1" ht="19.5" customHeight="1" thickBot="1" x14ac:dyDescent="0.25">
      <c r="A146" s="831" t="s">
        <v>3669</v>
      </c>
      <c r="B146" s="752">
        <f>B142-B144-B145</f>
        <v>-3389.3999999999887</v>
      </c>
      <c r="C146" s="681">
        <f>C142-C144</f>
        <v>0</v>
      </c>
      <c r="D146" s="681">
        <f>D142-D144</f>
        <v>-403</v>
      </c>
      <c r="E146" s="681"/>
      <c r="F146" s="681">
        <f t="shared" si="38"/>
        <v>-3792.3999999999887</v>
      </c>
      <c r="G146" s="681">
        <f>G142-G144-G145</f>
        <v>-120.699999999997</v>
      </c>
      <c r="H146" s="681"/>
      <c r="I146" s="700">
        <f t="shared" si="46"/>
        <v>-3913.0999999999858</v>
      </c>
      <c r="J146" s="752">
        <f>J142-J144-J145</f>
        <v>-2916.6999999999935</v>
      </c>
      <c r="K146" s="681">
        <f>K142-K144</f>
        <v>-163.00000000000364</v>
      </c>
      <c r="L146" s="681">
        <f>L142-L144</f>
        <v>-549.69999999999891</v>
      </c>
      <c r="M146" s="681"/>
      <c r="N146" s="681">
        <f t="shared" si="40"/>
        <v>-3629.399999999996</v>
      </c>
      <c r="O146" s="681">
        <f>O142-O144-O145</f>
        <v>-1044.1000000000015</v>
      </c>
      <c r="P146" s="681"/>
      <c r="Q146" s="700">
        <f t="shared" si="47"/>
        <v>-4673.4999999999973</v>
      </c>
      <c r="R146" s="752">
        <f t="shared" si="42"/>
        <v>472.69999999999527</v>
      </c>
      <c r="S146" s="681">
        <f t="shared" si="42"/>
        <v>-163.00000000000364</v>
      </c>
      <c r="T146" s="681">
        <f t="shared" si="42"/>
        <v>-146.69999999999891</v>
      </c>
      <c r="U146" s="681">
        <f t="shared" si="43"/>
        <v>162.99999999999272</v>
      </c>
      <c r="V146" s="681">
        <f t="shared" si="43"/>
        <v>-923.40000000000452</v>
      </c>
      <c r="W146" s="720">
        <f t="shared" si="44"/>
        <v>-760.40000000001146</v>
      </c>
      <c r="X146" s="681">
        <f t="shared" si="65"/>
        <v>86.053578804508263</v>
      </c>
      <c r="Y146" s="681"/>
      <c r="Z146" s="681">
        <f>L146/D146*100</f>
        <v>136.40198511166227</v>
      </c>
      <c r="AA146" s="720">
        <f t="shared" si="66"/>
        <v>95.701930176141943</v>
      </c>
      <c r="AB146" s="721" t="s">
        <v>3668</v>
      </c>
      <c r="AC146" s="724">
        <f>Q146/I146*100</f>
        <v>119.43216375763497</v>
      </c>
      <c r="AD146" s="681">
        <f>(J146/210099*100)</f>
        <v>-1.3882503010485503</v>
      </c>
      <c r="AE146" s="681">
        <f>(K146/210099*100)</f>
        <v>-7.7582473024623455E-2</v>
      </c>
      <c r="AF146" s="681">
        <f>(L146/210099*100)</f>
        <v>-0.26163856086892318</v>
      </c>
      <c r="AG146" s="681">
        <f>(N146/210099)*100</f>
        <v>-1.7274713349420969</v>
      </c>
      <c r="AH146" s="681">
        <f>(O146/210099)*100</f>
        <v>-0.49695619684053777</v>
      </c>
      <c r="AI146" s="700">
        <f>(Q146/210099)*100</f>
        <v>-2.2244275317826347</v>
      </c>
    </row>
    <row r="147" spans="1:35" s="689" customFormat="1" ht="6.75" customHeight="1" x14ac:dyDescent="0.2">
      <c r="B147" s="725"/>
      <c r="E147" s="617"/>
      <c r="F147" s="617"/>
      <c r="G147" s="617"/>
      <c r="H147" s="617"/>
      <c r="I147" s="617"/>
      <c r="J147" s="726"/>
      <c r="L147" s="617"/>
      <c r="M147" s="617"/>
      <c r="N147" s="617"/>
      <c r="O147" s="617"/>
      <c r="P147" s="617"/>
      <c r="Q147" s="617"/>
      <c r="R147" s="617"/>
      <c r="S147" s="617"/>
      <c r="T147" s="617"/>
      <c r="U147" s="617"/>
      <c r="V147" s="617"/>
      <c r="W147" s="617"/>
      <c r="X147" s="617"/>
      <c r="Y147" s="617"/>
      <c r="Z147" s="617"/>
      <c r="AA147" s="617"/>
      <c r="AB147" s="617"/>
      <c r="AC147" s="617"/>
      <c r="AD147" s="726">
        <f>J147/53353.7*100</f>
        <v>0</v>
      </c>
      <c r="AE147" s="617"/>
      <c r="AF147" s="617"/>
      <c r="AG147" s="617"/>
      <c r="AH147" s="617"/>
      <c r="AI147" s="617"/>
    </row>
    <row r="148" spans="1:35" s="689" customFormat="1" ht="15.75" customHeight="1" x14ac:dyDescent="0.25">
      <c r="A148" s="727" t="s">
        <v>3670</v>
      </c>
      <c r="B148" s="727"/>
      <c r="C148" s="727"/>
      <c r="D148" s="727"/>
      <c r="E148" s="617"/>
      <c r="F148" s="617"/>
      <c r="G148" s="617"/>
      <c r="H148" s="617"/>
      <c r="I148" s="617"/>
      <c r="J148" s="617"/>
      <c r="K148" s="617"/>
      <c r="L148" s="617"/>
      <c r="M148" s="617"/>
      <c r="N148" s="617"/>
      <c r="O148" s="617"/>
      <c r="P148" s="617"/>
      <c r="Q148" s="617"/>
      <c r="R148" s="617"/>
      <c r="S148" s="617"/>
      <c r="T148" s="617"/>
      <c r="U148" s="617"/>
      <c r="V148" s="617"/>
      <c r="W148" s="617"/>
      <c r="X148" s="617"/>
      <c r="Y148" s="617"/>
      <c r="Z148" s="617"/>
      <c r="AA148" s="617"/>
      <c r="AB148" s="617"/>
      <c r="AC148" s="617"/>
      <c r="AD148" s="617"/>
      <c r="AE148" s="617"/>
      <c r="AF148" s="617"/>
      <c r="AG148" s="617"/>
      <c r="AH148" s="617"/>
      <c r="AI148" s="617"/>
    </row>
    <row r="149" spans="1:35" s="689" customFormat="1" ht="15.75" hidden="1" customHeight="1" outlineLevel="1" x14ac:dyDescent="0.25">
      <c r="A149" s="728"/>
      <c r="B149" s="624"/>
      <c r="C149" s="617"/>
      <c r="D149" s="617"/>
      <c r="E149" s="729"/>
      <c r="F149" s="729"/>
      <c r="G149" s="729"/>
      <c r="H149" s="617"/>
      <c r="I149" s="617"/>
      <c r="J149" s="617"/>
      <c r="K149" s="617"/>
      <c r="L149" s="617"/>
      <c r="M149" s="617"/>
      <c r="N149" s="617"/>
      <c r="O149" s="617"/>
      <c r="P149" s="617"/>
      <c r="Q149" s="617"/>
      <c r="R149" s="617"/>
      <c r="S149" s="617"/>
      <c r="T149" s="617"/>
      <c r="AB149" s="617"/>
      <c r="AC149" s="617"/>
      <c r="AD149" s="617"/>
      <c r="AE149" s="617"/>
      <c r="AF149" s="617"/>
      <c r="AG149" s="617"/>
      <c r="AH149" s="617"/>
      <c r="AI149" s="617"/>
    </row>
    <row r="150" spans="1:35" s="689" customFormat="1" ht="15.75" hidden="1" customHeight="1" outlineLevel="1" x14ac:dyDescent="0.25">
      <c r="A150" s="728"/>
      <c r="B150" s="624"/>
      <c r="C150" s="617"/>
      <c r="D150" s="617"/>
      <c r="E150" s="617"/>
      <c r="F150" s="617"/>
      <c r="G150" s="617"/>
      <c r="H150" s="617"/>
      <c r="I150" s="617"/>
      <c r="J150" s="617"/>
      <c r="K150" s="617"/>
      <c r="L150" s="617"/>
      <c r="M150" s="617"/>
      <c r="N150" s="617"/>
      <c r="O150" s="617"/>
      <c r="P150" s="617"/>
      <c r="Q150" s="617"/>
      <c r="R150" s="617"/>
      <c r="S150" s="617"/>
      <c r="T150" s="617"/>
      <c r="AB150" s="617"/>
      <c r="AC150" s="617"/>
      <c r="AD150" s="617"/>
      <c r="AE150" s="617"/>
      <c r="AF150" s="617"/>
      <c r="AG150" s="617"/>
      <c r="AH150" s="617"/>
      <c r="AI150" s="617"/>
    </row>
    <row r="151" spans="1:35" s="689" customFormat="1" ht="32.25" customHeight="1" collapsed="1" x14ac:dyDescent="0.25">
      <c r="A151" s="728"/>
      <c r="B151" s="725"/>
      <c r="L151" s="617"/>
      <c r="R151" s="730" t="s">
        <v>3671</v>
      </c>
      <c r="S151" s="730"/>
      <c r="T151" s="731"/>
      <c r="U151" s="731"/>
      <c r="V151" s="731"/>
      <c r="W151" s="732"/>
      <c r="X151" s="732"/>
      <c r="Y151" s="733" t="s">
        <v>3672</v>
      </c>
      <c r="Z151" s="733"/>
      <c r="AA151" s="733"/>
      <c r="AB151" s="730" t="s">
        <v>92</v>
      </c>
      <c r="AC151" s="734"/>
      <c r="AD151" s="735"/>
      <c r="AE151" s="735"/>
      <c r="AF151" s="735"/>
      <c r="AI151" s="617"/>
    </row>
    <row r="152" spans="1:35" s="689" customFormat="1" ht="30" customHeight="1" x14ac:dyDescent="0.25">
      <c r="A152" s="728"/>
      <c r="B152" s="725"/>
      <c r="L152" s="617"/>
      <c r="R152" s="730" t="s">
        <v>3673</v>
      </c>
      <c r="S152" s="736"/>
      <c r="T152" s="730"/>
      <c r="U152" s="730"/>
      <c r="V152" s="730"/>
      <c r="W152" s="737"/>
      <c r="X152" s="738"/>
      <c r="Y152" s="733"/>
      <c r="Z152" s="733"/>
      <c r="AA152" s="733"/>
      <c r="AB152" s="733" t="s">
        <v>3674</v>
      </c>
      <c r="AC152" s="731"/>
      <c r="AD152" s="731"/>
    </row>
    <row r="153" spans="1:35" s="689" customFormat="1" ht="31.5" customHeight="1" x14ac:dyDescent="0.25">
      <c r="A153" s="728"/>
      <c r="B153" s="725"/>
      <c r="L153" s="617"/>
      <c r="R153" s="730" t="s">
        <v>3673</v>
      </c>
      <c r="S153" s="736"/>
      <c r="T153" s="730"/>
      <c r="U153" s="730"/>
      <c r="V153" s="730"/>
      <c r="W153" s="737"/>
      <c r="X153" s="738"/>
      <c r="Y153" s="733"/>
      <c r="Z153" s="733"/>
      <c r="AA153" s="733"/>
      <c r="AB153" s="733" t="s">
        <v>88</v>
      </c>
      <c r="AC153" s="731"/>
      <c r="AD153" s="731"/>
    </row>
    <row r="154" spans="1:35" s="689" customFormat="1" ht="39" customHeight="1" x14ac:dyDescent="0.25">
      <c r="A154" s="728"/>
      <c r="B154" s="725"/>
      <c r="L154" s="617"/>
      <c r="R154" s="730" t="s">
        <v>3675</v>
      </c>
      <c r="S154" s="736"/>
      <c r="T154" s="730"/>
      <c r="U154" s="730"/>
      <c r="V154" s="730"/>
      <c r="W154" s="737"/>
      <c r="X154" s="738"/>
      <c r="Y154" s="733" t="s">
        <v>3672</v>
      </c>
      <c r="Z154" s="733"/>
      <c r="AA154" s="733"/>
      <c r="AB154" s="733" t="s">
        <v>1220</v>
      </c>
      <c r="AC154" s="731"/>
      <c r="AD154" s="731"/>
    </row>
    <row r="155" spans="1:35" s="689" customFormat="1" ht="32.25" customHeight="1" x14ac:dyDescent="0.25">
      <c r="A155" s="728"/>
      <c r="B155" s="725"/>
      <c r="L155" s="617"/>
      <c r="R155" s="730" t="s">
        <v>2098</v>
      </c>
      <c r="S155" s="736"/>
      <c r="T155" s="730"/>
      <c r="U155" s="730"/>
      <c r="V155" s="730"/>
      <c r="W155" s="737"/>
      <c r="X155" s="738"/>
      <c r="Y155" s="733"/>
      <c r="Z155" s="733"/>
      <c r="AA155" s="733"/>
      <c r="AB155" s="733" t="s">
        <v>90</v>
      </c>
      <c r="AC155" s="731"/>
      <c r="AD155" s="731"/>
    </row>
    <row r="156" spans="1:35" s="689" customFormat="1" ht="18.75" hidden="1" customHeight="1" x14ac:dyDescent="0.25">
      <c r="A156" s="728"/>
      <c r="B156" s="725"/>
      <c r="R156" s="730" t="s">
        <v>3676</v>
      </c>
      <c r="S156" s="730"/>
      <c r="T156" s="730"/>
      <c r="U156" s="730"/>
      <c r="V156" s="730"/>
      <c r="W156" s="730"/>
      <c r="X156" s="739" t="s">
        <v>3677</v>
      </c>
      <c r="Y156" s="739"/>
      <c r="Z156" s="739"/>
      <c r="AA156" s="739"/>
      <c r="AB156" s="739"/>
      <c r="AC156" s="739"/>
      <c r="AD156" s="739"/>
      <c r="AF156" s="735"/>
      <c r="AG156" s="740"/>
      <c r="AH156" s="740"/>
    </row>
    <row r="157" spans="1:35" s="689" customFormat="1" ht="29.25" customHeight="1" x14ac:dyDescent="0.25">
      <c r="A157" s="728"/>
      <c r="B157" s="732"/>
      <c r="C157" s="732"/>
      <c r="D157" s="732"/>
      <c r="E157" s="732"/>
      <c r="F157" s="732"/>
      <c r="G157" s="732"/>
      <c r="H157" s="741"/>
      <c r="I157" s="741"/>
      <c r="J157" s="741"/>
      <c r="M157" s="732"/>
      <c r="N157" s="732"/>
      <c r="O157" s="617"/>
      <c r="P157" s="741"/>
      <c r="Q157" s="617"/>
      <c r="R157" s="730" t="s">
        <v>3678</v>
      </c>
      <c r="S157" s="742"/>
      <c r="T157" s="742"/>
      <c r="U157" s="743"/>
      <c r="V157" s="743"/>
      <c r="W157" s="743"/>
      <c r="X157" s="743"/>
      <c r="Y157" s="743"/>
      <c r="Z157" s="743"/>
      <c r="AA157" s="743"/>
      <c r="AB157" s="730" t="s">
        <v>91</v>
      </c>
      <c r="AC157" s="742"/>
      <c r="AD157" s="617"/>
      <c r="AE157" s="617"/>
      <c r="AF157" s="617"/>
      <c r="AG157" s="617"/>
      <c r="AH157" s="617"/>
      <c r="AI157" s="617"/>
    </row>
    <row r="158" spans="1:35" s="689" customFormat="1" hidden="1" x14ac:dyDescent="0.25">
      <c r="A158" s="728"/>
      <c r="B158" s="624"/>
      <c r="C158" s="617"/>
      <c r="D158" s="617"/>
      <c r="E158" s="617"/>
      <c r="F158" s="617"/>
      <c r="G158" s="617"/>
      <c r="H158" s="617"/>
      <c r="I158" s="617"/>
      <c r="J158" s="617"/>
      <c r="K158" s="617"/>
      <c r="L158" s="617"/>
      <c r="M158" s="617"/>
      <c r="N158" s="617"/>
      <c r="O158" s="617"/>
      <c r="P158" s="617"/>
      <c r="Q158" s="617"/>
      <c r="R158" s="617"/>
      <c r="S158" s="617"/>
      <c r="T158" s="617"/>
      <c r="U158" s="617"/>
      <c r="V158" s="617"/>
      <c r="W158" s="617"/>
      <c r="X158" s="617"/>
      <c r="Y158" s="617"/>
      <c r="Z158" s="617"/>
      <c r="AA158" s="617"/>
      <c r="AB158" s="617"/>
      <c r="AC158" s="617"/>
      <c r="AD158" s="617"/>
      <c r="AE158" s="617"/>
      <c r="AF158" s="617"/>
      <c r="AG158" s="617"/>
      <c r="AH158" s="617"/>
      <c r="AI158" s="617"/>
    </row>
    <row r="159" spans="1:35" s="689" customFormat="1" ht="15.75" hidden="1" customHeight="1" x14ac:dyDescent="0.25">
      <c r="A159" s="728"/>
      <c r="B159" s="624"/>
      <c r="C159" s="617"/>
      <c r="D159" s="617"/>
      <c r="E159" s="617"/>
      <c r="F159" s="617"/>
      <c r="G159" s="617"/>
      <c r="H159" s="617"/>
      <c r="I159" s="617"/>
      <c r="J159" s="617"/>
      <c r="K159" s="617"/>
      <c r="L159" s="617"/>
      <c r="M159" s="617"/>
      <c r="N159" s="617"/>
      <c r="O159" s="617"/>
      <c r="P159" s="617"/>
      <c r="Q159" s="617"/>
      <c r="R159" s="617"/>
      <c r="S159" s="617"/>
      <c r="T159" s="617"/>
      <c r="U159" s="617"/>
      <c r="V159" s="617"/>
      <c r="W159" s="617"/>
      <c r="X159" s="617"/>
      <c r="Y159" s="617"/>
      <c r="Z159" s="617"/>
      <c r="AA159" s="617"/>
      <c r="AB159" s="617"/>
      <c r="AC159" s="617"/>
      <c r="AD159" s="617"/>
      <c r="AE159" s="617"/>
      <c r="AF159" s="617"/>
      <c r="AG159" s="617"/>
      <c r="AH159" s="617"/>
      <c r="AI159" s="617"/>
    </row>
    <row r="160" spans="1:35" ht="33.75" hidden="1" customHeight="1" x14ac:dyDescent="0.2">
      <c r="A160" s="744" t="s">
        <v>3679</v>
      </c>
      <c r="B160" s="624"/>
      <c r="C160" s="617"/>
      <c r="D160" s="617"/>
      <c r="E160" s="617"/>
      <c r="F160" s="617"/>
      <c r="G160" s="617"/>
      <c r="H160" s="617"/>
      <c r="I160" s="617"/>
      <c r="J160" s="617"/>
      <c r="K160" s="617"/>
      <c r="L160" s="617"/>
      <c r="M160" s="617"/>
      <c r="N160" s="617"/>
      <c r="O160" s="617"/>
      <c r="P160" s="617"/>
      <c r="Q160" s="617"/>
      <c r="R160" s="617"/>
      <c r="S160" s="617"/>
      <c r="T160" s="617"/>
      <c r="U160" s="617"/>
      <c r="V160" s="617"/>
      <c r="W160" s="617"/>
      <c r="X160" s="617"/>
      <c r="Y160" s="617"/>
      <c r="Z160" s="617"/>
      <c r="AA160" s="617"/>
      <c r="AB160" s="617"/>
      <c r="AC160" s="617"/>
      <c r="AD160" s="617"/>
      <c r="AE160" s="617"/>
      <c r="AF160" s="617"/>
      <c r="AG160" s="617"/>
      <c r="AH160" s="617"/>
      <c r="AI160" s="617"/>
    </row>
    <row r="161" spans="2:35" hidden="1" x14ac:dyDescent="0.2">
      <c r="B161" s="745"/>
      <c r="C161" s="660"/>
      <c r="D161" s="660"/>
      <c r="E161" s="660"/>
      <c r="F161" s="660"/>
      <c r="G161" s="660"/>
      <c r="H161" s="660"/>
      <c r="I161" s="660"/>
      <c r="J161" s="660"/>
      <c r="K161" s="660"/>
      <c r="L161" s="660"/>
      <c r="M161" s="660"/>
      <c r="N161" s="660"/>
      <c r="O161" s="660"/>
      <c r="P161" s="660"/>
      <c r="Q161" s="660"/>
      <c r="R161" s="660"/>
      <c r="S161" s="660"/>
      <c r="T161" s="660"/>
      <c r="U161" s="660"/>
      <c r="V161" s="660"/>
      <c r="W161" s="660"/>
      <c r="X161" s="660"/>
      <c r="Y161" s="660"/>
      <c r="Z161" s="660"/>
      <c r="AA161" s="660"/>
      <c r="AB161" s="660"/>
      <c r="AC161" s="660"/>
      <c r="AD161" s="660"/>
      <c r="AE161" s="660"/>
      <c r="AF161" s="660"/>
      <c r="AG161" s="660"/>
      <c r="AH161" s="660"/>
      <c r="AI161" s="660"/>
    </row>
    <row r="162" spans="2:35" x14ac:dyDescent="0.2">
      <c r="B162" s="745"/>
      <c r="C162" s="660"/>
      <c r="D162" s="660"/>
      <c r="E162" s="660"/>
      <c r="F162" s="660"/>
      <c r="G162" s="660"/>
      <c r="H162" s="660"/>
      <c r="I162" s="660"/>
      <c r="J162" s="660"/>
      <c r="K162" s="660"/>
      <c r="L162" s="660"/>
      <c r="M162" s="660"/>
      <c r="N162" s="660"/>
      <c r="O162" s="660"/>
      <c r="P162" s="660"/>
      <c r="Q162" s="660"/>
      <c r="R162" s="660"/>
      <c r="S162" s="660"/>
      <c r="T162" s="660"/>
      <c r="U162" s="660"/>
      <c r="V162" s="660"/>
      <c r="W162" s="660"/>
      <c r="X162" s="660"/>
      <c r="Y162" s="660"/>
      <c r="Z162" s="660"/>
      <c r="AA162" s="660"/>
      <c r="AB162" s="660"/>
      <c r="AC162" s="660"/>
      <c r="AD162" s="660"/>
      <c r="AE162" s="660"/>
      <c r="AF162" s="660"/>
      <c r="AG162" s="660"/>
      <c r="AH162" s="660"/>
      <c r="AI162" s="660"/>
    </row>
    <row r="163" spans="2:35" x14ac:dyDescent="0.2">
      <c r="B163" s="745"/>
      <c r="C163" s="660"/>
      <c r="D163" s="660"/>
      <c r="E163" s="660"/>
      <c r="F163" s="660"/>
      <c r="G163" s="660"/>
      <c r="H163" s="660"/>
      <c r="I163" s="660"/>
      <c r="J163" s="660"/>
      <c r="K163" s="660"/>
      <c r="L163" s="660"/>
      <c r="M163" s="660"/>
      <c r="N163" s="660"/>
      <c r="O163" s="660"/>
      <c r="P163" s="660"/>
      <c r="Q163" s="660"/>
      <c r="R163" s="746"/>
      <c r="S163" s="746"/>
      <c r="T163" s="746"/>
      <c r="U163" s="746"/>
      <c r="V163" s="746"/>
      <c r="W163" s="746"/>
      <c r="X163" s="746"/>
      <c r="Y163" s="746"/>
      <c r="Z163" s="746"/>
      <c r="AA163" s="746"/>
      <c r="AB163" s="746"/>
      <c r="AC163" s="746"/>
      <c r="AD163" s="660"/>
      <c r="AE163" s="660"/>
      <c r="AF163" s="660"/>
      <c r="AG163" s="660"/>
      <c r="AH163" s="660"/>
      <c r="AI163" s="660"/>
    </row>
    <row r="164" spans="2:35" x14ac:dyDescent="0.2">
      <c r="B164" s="745"/>
      <c r="C164" s="660"/>
      <c r="D164" s="660"/>
      <c r="E164" s="660"/>
      <c r="F164" s="660"/>
      <c r="G164" s="660"/>
      <c r="H164" s="660"/>
      <c r="I164" s="660"/>
      <c r="J164" s="660"/>
      <c r="K164" s="660"/>
      <c r="L164" s="660"/>
      <c r="M164" s="660"/>
      <c r="N164" s="660"/>
      <c r="O164" s="660"/>
      <c r="P164" s="660"/>
      <c r="Q164" s="660"/>
      <c r="R164" s="746"/>
      <c r="S164" s="746"/>
      <c r="T164" s="746"/>
      <c r="U164" s="746"/>
      <c r="V164" s="746"/>
      <c r="W164" s="746"/>
      <c r="X164" s="746"/>
      <c r="Y164" s="746"/>
      <c r="Z164" s="746"/>
      <c r="AA164" s="746"/>
      <c r="AB164" s="746"/>
      <c r="AC164" s="746"/>
      <c r="AD164" s="660"/>
      <c r="AE164" s="660"/>
      <c r="AF164" s="660"/>
      <c r="AG164" s="660"/>
      <c r="AH164" s="660"/>
      <c r="AI164" s="660"/>
    </row>
    <row r="165" spans="2:35" x14ac:dyDescent="0.2">
      <c r="B165" s="745"/>
      <c r="C165" s="660"/>
      <c r="D165" s="660"/>
      <c r="E165" s="660"/>
      <c r="F165" s="660"/>
      <c r="G165" s="660"/>
      <c r="H165" s="660"/>
      <c r="I165" s="660"/>
      <c r="J165" s="660"/>
      <c r="K165" s="660"/>
      <c r="L165" s="660"/>
      <c r="M165" s="660"/>
      <c r="N165" s="660"/>
      <c r="O165" s="660"/>
      <c r="P165" s="660"/>
      <c r="Q165" s="660"/>
      <c r="R165" s="746"/>
      <c r="S165" s="746"/>
      <c r="T165" s="746"/>
      <c r="U165" s="746"/>
      <c r="V165" s="746"/>
      <c r="W165" s="746"/>
      <c r="X165" s="746"/>
      <c r="Y165" s="746"/>
      <c r="Z165" s="746"/>
      <c r="AA165" s="746"/>
      <c r="AB165" s="746"/>
      <c r="AC165" s="746"/>
      <c r="AD165" s="660"/>
      <c r="AE165" s="660"/>
      <c r="AF165" s="660"/>
      <c r="AG165" s="660"/>
      <c r="AH165" s="660"/>
      <c r="AI165" s="660"/>
    </row>
    <row r="166" spans="2:35" x14ac:dyDescent="0.2">
      <c r="B166" s="745"/>
      <c r="C166" s="660"/>
      <c r="D166" s="660"/>
      <c r="E166" s="660"/>
      <c r="F166" s="660"/>
      <c r="G166" s="660"/>
      <c r="H166" s="660"/>
      <c r="I166" s="660"/>
      <c r="J166" s="660"/>
      <c r="K166" s="660"/>
      <c r="L166" s="660"/>
      <c r="M166" s="660"/>
      <c r="N166" s="660"/>
      <c r="O166" s="660"/>
      <c r="P166" s="660"/>
      <c r="Q166" s="660"/>
      <c r="R166" s="746" t="s">
        <v>3680</v>
      </c>
      <c r="S166" s="746"/>
      <c r="T166" s="746"/>
      <c r="U166" s="746"/>
      <c r="V166" s="746"/>
      <c r="W166" s="746"/>
      <c r="X166" s="746"/>
      <c r="Y166" s="746"/>
      <c r="Z166" s="746"/>
      <c r="AA166" s="746"/>
      <c r="AB166" s="746"/>
      <c r="AC166" s="746"/>
      <c r="AD166" s="660"/>
      <c r="AE166" s="660"/>
      <c r="AF166" s="660"/>
      <c r="AG166" s="660"/>
      <c r="AH166" s="660"/>
      <c r="AI166" s="660"/>
    </row>
    <row r="167" spans="2:35" x14ac:dyDescent="0.2">
      <c r="B167" s="745"/>
      <c r="C167" s="660"/>
      <c r="D167" s="660"/>
      <c r="E167" s="660"/>
      <c r="F167" s="660"/>
      <c r="G167" s="660"/>
      <c r="H167" s="660"/>
      <c r="I167" s="660"/>
      <c r="J167" s="660"/>
      <c r="K167" s="660"/>
      <c r="L167" s="660"/>
      <c r="M167" s="660"/>
      <c r="N167" s="660"/>
      <c r="O167" s="660"/>
      <c r="P167" s="660"/>
      <c r="Q167" s="660"/>
      <c r="R167" s="746"/>
      <c r="S167" s="746"/>
      <c r="T167" s="746"/>
      <c r="U167" s="746"/>
      <c r="V167" s="746"/>
      <c r="W167" s="746"/>
      <c r="X167" s="746"/>
      <c r="Y167" s="746"/>
      <c r="Z167" s="746"/>
      <c r="AA167" s="746"/>
      <c r="AB167" s="746"/>
      <c r="AC167" s="746"/>
      <c r="AD167" s="660"/>
      <c r="AE167" s="660"/>
      <c r="AF167" s="660"/>
      <c r="AG167" s="660"/>
      <c r="AH167" s="660"/>
      <c r="AI167" s="660"/>
    </row>
    <row r="168" spans="2:35" x14ac:dyDescent="0.2">
      <c r="B168" s="745"/>
      <c r="C168" s="660"/>
      <c r="D168" s="660"/>
      <c r="E168" s="660"/>
      <c r="F168" s="660"/>
      <c r="G168" s="660"/>
      <c r="H168" s="660"/>
      <c r="I168" s="660"/>
      <c r="J168" s="660"/>
      <c r="K168" s="660"/>
      <c r="L168" s="660"/>
      <c r="M168" s="660"/>
      <c r="N168" s="660"/>
      <c r="O168" s="660"/>
      <c r="P168" s="660"/>
      <c r="Q168" s="660"/>
      <c r="R168" s="747"/>
      <c r="S168" s="747"/>
      <c r="T168" s="747"/>
      <c r="U168" s="747"/>
      <c r="V168" s="747"/>
      <c r="W168" s="747"/>
      <c r="X168" s="747"/>
      <c r="Y168" s="747"/>
      <c r="Z168" s="747"/>
      <c r="AA168" s="747"/>
      <c r="AB168" s="747"/>
      <c r="AC168" s="747"/>
      <c r="AD168" s="660"/>
      <c r="AE168" s="660"/>
      <c r="AF168" s="660"/>
      <c r="AG168" s="660"/>
      <c r="AH168" s="660"/>
      <c r="AI168" s="660"/>
    </row>
  </sheetData>
  <mergeCells count="56">
    <mergeCell ref="R163:AC164"/>
    <mergeCell ref="R165:AC165"/>
    <mergeCell ref="R166:AC167"/>
    <mergeCell ref="A148:D148"/>
    <mergeCell ref="E149:G149"/>
    <mergeCell ref="W151:X151"/>
    <mergeCell ref="X156:AD156"/>
    <mergeCell ref="AG156:AH156"/>
    <mergeCell ref="B157:G157"/>
    <mergeCell ref="M157:N157"/>
    <mergeCell ref="AD10:AD13"/>
    <mergeCell ref="AE10:AE13"/>
    <mergeCell ref="AF10:AF13"/>
    <mergeCell ref="AG10:AG13"/>
    <mergeCell ref="AH10:AH13"/>
    <mergeCell ref="AI10:AI13"/>
    <mergeCell ref="X10:X13"/>
    <mergeCell ref="Y10:Y13"/>
    <mergeCell ref="Z10:Z13"/>
    <mergeCell ref="AA10:AA13"/>
    <mergeCell ref="AB10:AB13"/>
    <mergeCell ref="AC10:AC13"/>
    <mergeCell ref="R10:R13"/>
    <mergeCell ref="S10:S13"/>
    <mergeCell ref="T10:T13"/>
    <mergeCell ref="U10:U13"/>
    <mergeCell ref="V10:V13"/>
    <mergeCell ref="W10:W13"/>
    <mergeCell ref="L10:L13"/>
    <mergeCell ref="M10:M13"/>
    <mergeCell ref="N10:N13"/>
    <mergeCell ref="O10:O13"/>
    <mergeCell ref="P10:P13"/>
    <mergeCell ref="Q10:Q13"/>
    <mergeCell ref="F10:F13"/>
    <mergeCell ref="G10:G13"/>
    <mergeCell ref="H10:H13"/>
    <mergeCell ref="I10:I13"/>
    <mergeCell ref="J10:J13"/>
    <mergeCell ref="K10:K13"/>
    <mergeCell ref="A9:A13"/>
    <mergeCell ref="B9:I9"/>
    <mergeCell ref="J9:Q9"/>
    <mergeCell ref="R9:W9"/>
    <mergeCell ref="X9:AC9"/>
    <mergeCell ref="AD9:AI9"/>
    <mergeCell ref="B10:B13"/>
    <mergeCell ref="C10:C13"/>
    <mergeCell ref="D10:D13"/>
    <mergeCell ref="E10:E13"/>
    <mergeCell ref="P1:Q1"/>
    <mergeCell ref="P2:Q2"/>
    <mergeCell ref="P3:Q3"/>
    <mergeCell ref="P4:Q4"/>
    <mergeCell ref="A5:W5"/>
    <mergeCell ref="S8:AB8"/>
  </mergeCells>
  <pageMargins left="0.7" right="0.7" top="0.75" bottom="0.75" header="0.3" footer="0.3"/>
  <extLst>
    <ext xmlns:x14="http://schemas.microsoft.com/office/spreadsheetml/2009/9/main" uri="{CCE6A557-97BC-4b89-ADB6-D9C93CAAB3DF}">
      <x14:dataValidations xmlns:xm="http://schemas.microsoft.com/office/excel/2006/main" count="1">
        <x14:dataValidation errorStyle="warning" operator="equal" allowBlank="1" showInputMessage="1" showErrorMessage="1" errorTitle="                 ESTI SIGUR?" error="Daca da selecteaza YES">
          <xm:sqref>B149:D150 IX149:IZ150 ST149:SV150 ACP149:ACR150 AML149:AMN150 AWH149:AWJ150 BGD149:BGF150 BPZ149:BQB150 BZV149:BZX150 CJR149:CJT150 CTN149:CTP150 DDJ149:DDL150 DNF149:DNH150 DXB149:DXD150 EGX149:EGZ150 EQT149:EQV150 FAP149:FAR150 FKL149:FKN150 FUH149:FUJ150 GED149:GEF150 GNZ149:GOB150 GXV149:GXX150 HHR149:HHT150 HRN149:HRP150 IBJ149:IBL150 ILF149:ILH150 IVB149:IVD150 JEX149:JEZ150 JOT149:JOV150 JYP149:JYR150 KIL149:KIN150 KSH149:KSJ150 LCD149:LCF150 LLZ149:LMB150 LVV149:LVX150 MFR149:MFT150 MPN149:MPP150 MZJ149:MZL150 NJF149:NJH150 NTB149:NTD150 OCX149:OCZ150 OMT149:OMV150 OWP149:OWR150 PGL149:PGN150 PQH149:PQJ150 QAD149:QAF150 QJZ149:QKB150 QTV149:QTX150 RDR149:RDT150 RNN149:RNP150 RXJ149:RXL150 SHF149:SHH150 SRB149:SRD150 TAX149:TAZ150 TKT149:TKV150 TUP149:TUR150 UEL149:UEN150 UOH149:UOJ150 UYD149:UYF150 VHZ149:VIB150 VRV149:VRX150 WBR149:WBT150 WLN149:WLP150 WVJ149:WVL150 B65685:D65686 IX65685:IZ65686 ST65685:SV65686 ACP65685:ACR65686 AML65685:AMN65686 AWH65685:AWJ65686 BGD65685:BGF65686 BPZ65685:BQB65686 BZV65685:BZX65686 CJR65685:CJT65686 CTN65685:CTP65686 DDJ65685:DDL65686 DNF65685:DNH65686 DXB65685:DXD65686 EGX65685:EGZ65686 EQT65685:EQV65686 FAP65685:FAR65686 FKL65685:FKN65686 FUH65685:FUJ65686 GED65685:GEF65686 GNZ65685:GOB65686 GXV65685:GXX65686 HHR65685:HHT65686 HRN65685:HRP65686 IBJ65685:IBL65686 ILF65685:ILH65686 IVB65685:IVD65686 JEX65685:JEZ65686 JOT65685:JOV65686 JYP65685:JYR65686 KIL65685:KIN65686 KSH65685:KSJ65686 LCD65685:LCF65686 LLZ65685:LMB65686 LVV65685:LVX65686 MFR65685:MFT65686 MPN65685:MPP65686 MZJ65685:MZL65686 NJF65685:NJH65686 NTB65685:NTD65686 OCX65685:OCZ65686 OMT65685:OMV65686 OWP65685:OWR65686 PGL65685:PGN65686 PQH65685:PQJ65686 QAD65685:QAF65686 QJZ65685:QKB65686 QTV65685:QTX65686 RDR65685:RDT65686 RNN65685:RNP65686 RXJ65685:RXL65686 SHF65685:SHH65686 SRB65685:SRD65686 TAX65685:TAZ65686 TKT65685:TKV65686 TUP65685:TUR65686 UEL65685:UEN65686 UOH65685:UOJ65686 UYD65685:UYF65686 VHZ65685:VIB65686 VRV65685:VRX65686 WBR65685:WBT65686 WLN65685:WLP65686 WVJ65685:WVL65686 B131221:D131222 IX131221:IZ131222 ST131221:SV131222 ACP131221:ACR131222 AML131221:AMN131222 AWH131221:AWJ131222 BGD131221:BGF131222 BPZ131221:BQB131222 BZV131221:BZX131222 CJR131221:CJT131222 CTN131221:CTP131222 DDJ131221:DDL131222 DNF131221:DNH131222 DXB131221:DXD131222 EGX131221:EGZ131222 EQT131221:EQV131222 FAP131221:FAR131222 FKL131221:FKN131222 FUH131221:FUJ131222 GED131221:GEF131222 GNZ131221:GOB131222 GXV131221:GXX131222 HHR131221:HHT131222 HRN131221:HRP131222 IBJ131221:IBL131222 ILF131221:ILH131222 IVB131221:IVD131222 JEX131221:JEZ131222 JOT131221:JOV131222 JYP131221:JYR131222 KIL131221:KIN131222 KSH131221:KSJ131222 LCD131221:LCF131222 LLZ131221:LMB131222 LVV131221:LVX131222 MFR131221:MFT131222 MPN131221:MPP131222 MZJ131221:MZL131222 NJF131221:NJH131222 NTB131221:NTD131222 OCX131221:OCZ131222 OMT131221:OMV131222 OWP131221:OWR131222 PGL131221:PGN131222 PQH131221:PQJ131222 QAD131221:QAF131222 QJZ131221:QKB131222 QTV131221:QTX131222 RDR131221:RDT131222 RNN131221:RNP131222 RXJ131221:RXL131222 SHF131221:SHH131222 SRB131221:SRD131222 TAX131221:TAZ131222 TKT131221:TKV131222 TUP131221:TUR131222 UEL131221:UEN131222 UOH131221:UOJ131222 UYD131221:UYF131222 VHZ131221:VIB131222 VRV131221:VRX131222 WBR131221:WBT131222 WLN131221:WLP131222 WVJ131221:WVL131222 B196757:D196758 IX196757:IZ196758 ST196757:SV196758 ACP196757:ACR196758 AML196757:AMN196758 AWH196757:AWJ196758 BGD196757:BGF196758 BPZ196757:BQB196758 BZV196757:BZX196758 CJR196757:CJT196758 CTN196757:CTP196758 DDJ196757:DDL196758 DNF196757:DNH196758 DXB196757:DXD196758 EGX196757:EGZ196758 EQT196757:EQV196758 FAP196757:FAR196758 FKL196757:FKN196758 FUH196757:FUJ196758 GED196757:GEF196758 GNZ196757:GOB196758 GXV196757:GXX196758 HHR196757:HHT196758 HRN196757:HRP196758 IBJ196757:IBL196758 ILF196757:ILH196758 IVB196757:IVD196758 JEX196757:JEZ196758 JOT196757:JOV196758 JYP196757:JYR196758 KIL196757:KIN196758 KSH196757:KSJ196758 LCD196757:LCF196758 LLZ196757:LMB196758 LVV196757:LVX196758 MFR196757:MFT196758 MPN196757:MPP196758 MZJ196757:MZL196758 NJF196757:NJH196758 NTB196757:NTD196758 OCX196757:OCZ196758 OMT196757:OMV196758 OWP196757:OWR196758 PGL196757:PGN196758 PQH196757:PQJ196758 QAD196757:QAF196758 QJZ196757:QKB196758 QTV196757:QTX196758 RDR196757:RDT196758 RNN196757:RNP196758 RXJ196757:RXL196758 SHF196757:SHH196758 SRB196757:SRD196758 TAX196757:TAZ196758 TKT196757:TKV196758 TUP196757:TUR196758 UEL196757:UEN196758 UOH196757:UOJ196758 UYD196757:UYF196758 VHZ196757:VIB196758 VRV196757:VRX196758 WBR196757:WBT196758 WLN196757:WLP196758 WVJ196757:WVL196758 B262293:D262294 IX262293:IZ262294 ST262293:SV262294 ACP262293:ACR262294 AML262293:AMN262294 AWH262293:AWJ262294 BGD262293:BGF262294 BPZ262293:BQB262294 BZV262293:BZX262294 CJR262293:CJT262294 CTN262293:CTP262294 DDJ262293:DDL262294 DNF262293:DNH262294 DXB262293:DXD262294 EGX262293:EGZ262294 EQT262293:EQV262294 FAP262293:FAR262294 FKL262293:FKN262294 FUH262293:FUJ262294 GED262293:GEF262294 GNZ262293:GOB262294 GXV262293:GXX262294 HHR262293:HHT262294 HRN262293:HRP262294 IBJ262293:IBL262294 ILF262293:ILH262294 IVB262293:IVD262294 JEX262293:JEZ262294 JOT262293:JOV262294 JYP262293:JYR262294 KIL262293:KIN262294 KSH262293:KSJ262294 LCD262293:LCF262294 LLZ262293:LMB262294 LVV262293:LVX262294 MFR262293:MFT262294 MPN262293:MPP262294 MZJ262293:MZL262294 NJF262293:NJH262294 NTB262293:NTD262294 OCX262293:OCZ262294 OMT262293:OMV262294 OWP262293:OWR262294 PGL262293:PGN262294 PQH262293:PQJ262294 QAD262293:QAF262294 QJZ262293:QKB262294 QTV262293:QTX262294 RDR262293:RDT262294 RNN262293:RNP262294 RXJ262293:RXL262294 SHF262293:SHH262294 SRB262293:SRD262294 TAX262293:TAZ262294 TKT262293:TKV262294 TUP262293:TUR262294 UEL262293:UEN262294 UOH262293:UOJ262294 UYD262293:UYF262294 VHZ262293:VIB262294 VRV262293:VRX262294 WBR262293:WBT262294 WLN262293:WLP262294 WVJ262293:WVL262294 B327829:D327830 IX327829:IZ327830 ST327829:SV327830 ACP327829:ACR327830 AML327829:AMN327830 AWH327829:AWJ327830 BGD327829:BGF327830 BPZ327829:BQB327830 BZV327829:BZX327830 CJR327829:CJT327830 CTN327829:CTP327830 DDJ327829:DDL327830 DNF327829:DNH327830 DXB327829:DXD327830 EGX327829:EGZ327830 EQT327829:EQV327830 FAP327829:FAR327830 FKL327829:FKN327830 FUH327829:FUJ327830 GED327829:GEF327830 GNZ327829:GOB327830 GXV327829:GXX327830 HHR327829:HHT327830 HRN327829:HRP327830 IBJ327829:IBL327830 ILF327829:ILH327830 IVB327829:IVD327830 JEX327829:JEZ327830 JOT327829:JOV327830 JYP327829:JYR327830 KIL327829:KIN327830 KSH327829:KSJ327830 LCD327829:LCF327830 LLZ327829:LMB327830 LVV327829:LVX327830 MFR327829:MFT327830 MPN327829:MPP327830 MZJ327829:MZL327830 NJF327829:NJH327830 NTB327829:NTD327830 OCX327829:OCZ327830 OMT327829:OMV327830 OWP327829:OWR327830 PGL327829:PGN327830 PQH327829:PQJ327830 QAD327829:QAF327830 QJZ327829:QKB327830 QTV327829:QTX327830 RDR327829:RDT327830 RNN327829:RNP327830 RXJ327829:RXL327830 SHF327829:SHH327830 SRB327829:SRD327830 TAX327829:TAZ327830 TKT327829:TKV327830 TUP327829:TUR327830 UEL327829:UEN327830 UOH327829:UOJ327830 UYD327829:UYF327830 VHZ327829:VIB327830 VRV327829:VRX327830 WBR327829:WBT327830 WLN327829:WLP327830 WVJ327829:WVL327830 B393365:D393366 IX393365:IZ393366 ST393365:SV393366 ACP393365:ACR393366 AML393365:AMN393366 AWH393365:AWJ393366 BGD393365:BGF393366 BPZ393365:BQB393366 BZV393365:BZX393366 CJR393365:CJT393366 CTN393365:CTP393366 DDJ393365:DDL393366 DNF393365:DNH393366 DXB393365:DXD393366 EGX393365:EGZ393366 EQT393365:EQV393366 FAP393365:FAR393366 FKL393365:FKN393366 FUH393365:FUJ393366 GED393365:GEF393366 GNZ393365:GOB393366 GXV393365:GXX393366 HHR393365:HHT393366 HRN393365:HRP393366 IBJ393365:IBL393366 ILF393365:ILH393366 IVB393365:IVD393366 JEX393365:JEZ393366 JOT393365:JOV393366 JYP393365:JYR393366 KIL393365:KIN393366 KSH393365:KSJ393366 LCD393365:LCF393366 LLZ393365:LMB393366 LVV393365:LVX393366 MFR393365:MFT393366 MPN393365:MPP393366 MZJ393365:MZL393366 NJF393365:NJH393366 NTB393365:NTD393366 OCX393365:OCZ393366 OMT393365:OMV393366 OWP393365:OWR393366 PGL393365:PGN393366 PQH393365:PQJ393366 QAD393365:QAF393366 QJZ393365:QKB393366 QTV393365:QTX393366 RDR393365:RDT393366 RNN393365:RNP393366 RXJ393365:RXL393366 SHF393365:SHH393366 SRB393365:SRD393366 TAX393365:TAZ393366 TKT393365:TKV393366 TUP393365:TUR393366 UEL393365:UEN393366 UOH393365:UOJ393366 UYD393365:UYF393366 VHZ393365:VIB393366 VRV393365:VRX393366 WBR393365:WBT393366 WLN393365:WLP393366 WVJ393365:WVL393366 B458901:D458902 IX458901:IZ458902 ST458901:SV458902 ACP458901:ACR458902 AML458901:AMN458902 AWH458901:AWJ458902 BGD458901:BGF458902 BPZ458901:BQB458902 BZV458901:BZX458902 CJR458901:CJT458902 CTN458901:CTP458902 DDJ458901:DDL458902 DNF458901:DNH458902 DXB458901:DXD458902 EGX458901:EGZ458902 EQT458901:EQV458902 FAP458901:FAR458902 FKL458901:FKN458902 FUH458901:FUJ458902 GED458901:GEF458902 GNZ458901:GOB458902 GXV458901:GXX458902 HHR458901:HHT458902 HRN458901:HRP458902 IBJ458901:IBL458902 ILF458901:ILH458902 IVB458901:IVD458902 JEX458901:JEZ458902 JOT458901:JOV458902 JYP458901:JYR458902 KIL458901:KIN458902 KSH458901:KSJ458902 LCD458901:LCF458902 LLZ458901:LMB458902 LVV458901:LVX458902 MFR458901:MFT458902 MPN458901:MPP458902 MZJ458901:MZL458902 NJF458901:NJH458902 NTB458901:NTD458902 OCX458901:OCZ458902 OMT458901:OMV458902 OWP458901:OWR458902 PGL458901:PGN458902 PQH458901:PQJ458902 QAD458901:QAF458902 QJZ458901:QKB458902 QTV458901:QTX458902 RDR458901:RDT458902 RNN458901:RNP458902 RXJ458901:RXL458902 SHF458901:SHH458902 SRB458901:SRD458902 TAX458901:TAZ458902 TKT458901:TKV458902 TUP458901:TUR458902 UEL458901:UEN458902 UOH458901:UOJ458902 UYD458901:UYF458902 VHZ458901:VIB458902 VRV458901:VRX458902 WBR458901:WBT458902 WLN458901:WLP458902 WVJ458901:WVL458902 B524437:D524438 IX524437:IZ524438 ST524437:SV524438 ACP524437:ACR524438 AML524437:AMN524438 AWH524437:AWJ524438 BGD524437:BGF524438 BPZ524437:BQB524438 BZV524437:BZX524438 CJR524437:CJT524438 CTN524437:CTP524438 DDJ524437:DDL524438 DNF524437:DNH524438 DXB524437:DXD524438 EGX524437:EGZ524438 EQT524437:EQV524438 FAP524437:FAR524438 FKL524437:FKN524438 FUH524437:FUJ524438 GED524437:GEF524438 GNZ524437:GOB524438 GXV524437:GXX524438 HHR524437:HHT524438 HRN524437:HRP524438 IBJ524437:IBL524438 ILF524437:ILH524438 IVB524437:IVD524438 JEX524437:JEZ524438 JOT524437:JOV524438 JYP524437:JYR524438 KIL524437:KIN524438 KSH524437:KSJ524438 LCD524437:LCF524438 LLZ524437:LMB524438 LVV524437:LVX524438 MFR524437:MFT524438 MPN524437:MPP524438 MZJ524437:MZL524438 NJF524437:NJH524438 NTB524437:NTD524438 OCX524437:OCZ524438 OMT524437:OMV524438 OWP524437:OWR524438 PGL524437:PGN524438 PQH524437:PQJ524438 QAD524437:QAF524438 QJZ524437:QKB524438 QTV524437:QTX524438 RDR524437:RDT524438 RNN524437:RNP524438 RXJ524437:RXL524438 SHF524437:SHH524438 SRB524437:SRD524438 TAX524437:TAZ524438 TKT524437:TKV524438 TUP524437:TUR524438 UEL524437:UEN524438 UOH524437:UOJ524438 UYD524437:UYF524438 VHZ524437:VIB524438 VRV524437:VRX524438 WBR524437:WBT524438 WLN524437:WLP524438 WVJ524437:WVL524438 B589973:D589974 IX589973:IZ589974 ST589973:SV589974 ACP589973:ACR589974 AML589973:AMN589974 AWH589973:AWJ589974 BGD589973:BGF589974 BPZ589973:BQB589974 BZV589973:BZX589974 CJR589973:CJT589974 CTN589973:CTP589974 DDJ589973:DDL589974 DNF589973:DNH589974 DXB589973:DXD589974 EGX589973:EGZ589974 EQT589973:EQV589974 FAP589973:FAR589974 FKL589973:FKN589974 FUH589973:FUJ589974 GED589973:GEF589974 GNZ589973:GOB589974 GXV589973:GXX589974 HHR589973:HHT589974 HRN589973:HRP589974 IBJ589973:IBL589974 ILF589973:ILH589974 IVB589973:IVD589974 JEX589973:JEZ589974 JOT589973:JOV589974 JYP589973:JYR589974 KIL589973:KIN589974 KSH589973:KSJ589974 LCD589973:LCF589974 LLZ589973:LMB589974 LVV589973:LVX589974 MFR589973:MFT589974 MPN589973:MPP589974 MZJ589973:MZL589974 NJF589973:NJH589974 NTB589973:NTD589974 OCX589973:OCZ589974 OMT589973:OMV589974 OWP589973:OWR589974 PGL589973:PGN589974 PQH589973:PQJ589974 QAD589973:QAF589974 QJZ589973:QKB589974 QTV589973:QTX589974 RDR589973:RDT589974 RNN589973:RNP589974 RXJ589973:RXL589974 SHF589973:SHH589974 SRB589973:SRD589974 TAX589973:TAZ589974 TKT589973:TKV589974 TUP589973:TUR589974 UEL589973:UEN589974 UOH589973:UOJ589974 UYD589973:UYF589974 VHZ589973:VIB589974 VRV589973:VRX589974 WBR589973:WBT589974 WLN589973:WLP589974 WVJ589973:WVL589974 B655509:D655510 IX655509:IZ655510 ST655509:SV655510 ACP655509:ACR655510 AML655509:AMN655510 AWH655509:AWJ655510 BGD655509:BGF655510 BPZ655509:BQB655510 BZV655509:BZX655510 CJR655509:CJT655510 CTN655509:CTP655510 DDJ655509:DDL655510 DNF655509:DNH655510 DXB655509:DXD655510 EGX655509:EGZ655510 EQT655509:EQV655510 FAP655509:FAR655510 FKL655509:FKN655510 FUH655509:FUJ655510 GED655509:GEF655510 GNZ655509:GOB655510 GXV655509:GXX655510 HHR655509:HHT655510 HRN655509:HRP655510 IBJ655509:IBL655510 ILF655509:ILH655510 IVB655509:IVD655510 JEX655509:JEZ655510 JOT655509:JOV655510 JYP655509:JYR655510 KIL655509:KIN655510 KSH655509:KSJ655510 LCD655509:LCF655510 LLZ655509:LMB655510 LVV655509:LVX655510 MFR655509:MFT655510 MPN655509:MPP655510 MZJ655509:MZL655510 NJF655509:NJH655510 NTB655509:NTD655510 OCX655509:OCZ655510 OMT655509:OMV655510 OWP655509:OWR655510 PGL655509:PGN655510 PQH655509:PQJ655510 QAD655509:QAF655510 QJZ655509:QKB655510 QTV655509:QTX655510 RDR655509:RDT655510 RNN655509:RNP655510 RXJ655509:RXL655510 SHF655509:SHH655510 SRB655509:SRD655510 TAX655509:TAZ655510 TKT655509:TKV655510 TUP655509:TUR655510 UEL655509:UEN655510 UOH655509:UOJ655510 UYD655509:UYF655510 VHZ655509:VIB655510 VRV655509:VRX655510 WBR655509:WBT655510 WLN655509:WLP655510 WVJ655509:WVL655510 B721045:D721046 IX721045:IZ721046 ST721045:SV721046 ACP721045:ACR721046 AML721045:AMN721046 AWH721045:AWJ721046 BGD721045:BGF721046 BPZ721045:BQB721046 BZV721045:BZX721046 CJR721045:CJT721046 CTN721045:CTP721046 DDJ721045:DDL721046 DNF721045:DNH721046 DXB721045:DXD721046 EGX721045:EGZ721046 EQT721045:EQV721046 FAP721045:FAR721046 FKL721045:FKN721046 FUH721045:FUJ721046 GED721045:GEF721046 GNZ721045:GOB721046 GXV721045:GXX721046 HHR721045:HHT721046 HRN721045:HRP721046 IBJ721045:IBL721046 ILF721045:ILH721046 IVB721045:IVD721046 JEX721045:JEZ721046 JOT721045:JOV721046 JYP721045:JYR721046 KIL721045:KIN721046 KSH721045:KSJ721046 LCD721045:LCF721046 LLZ721045:LMB721046 LVV721045:LVX721046 MFR721045:MFT721046 MPN721045:MPP721046 MZJ721045:MZL721046 NJF721045:NJH721046 NTB721045:NTD721046 OCX721045:OCZ721046 OMT721045:OMV721046 OWP721045:OWR721046 PGL721045:PGN721046 PQH721045:PQJ721046 QAD721045:QAF721046 QJZ721045:QKB721046 QTV721045:QTX721046 RDR721045:RDT721046 RNN721045:RNP721046 RXJ721045:RXL721046 SHF721045:SHH721046 SRB721045:SRD721046 TAX721045:TAZ721046 TKT721045:TKV721046 TUP721045:TUR721046 UEL721045:UEN721046 UOH721045:UOJ721046 UYD721045:UYF721046 VHZ721045:VIB721046 VRV721045:VRX721046 WBR721045:WBT721046 WLN721045:WLP721046 WVJ721045:WVL721046 B786581:D786582 IX786581:IZ786582 ST786581:SV786582 ACP786581:ACR786582 AML786581:AMN786582 AWH786581:AWJ786582 BGD786581:BGF786582 BPZ786581:BQB786582 BZV786581:BZX786582 CJR786581:CJT786582 CTN786581:CTP786582 DDJ786581:DDL786582 DNF786581:DNH786582 DXB786581:DXD786582 EGX786581:EGZ786582 EQT786581:EQV786582 FAP786581:FAR786582 FKL786581:FKN786582 FUH786581:FUJ786582 GED786581:GEF786582 GNZ786581:GOB786582 GXV786581:GXX786582 HHR786581:HHT786582 HRN786581:HRP786582 IBJ786581:IBL786582 ILF786581:ILH786582 IVB786581:IVD786582 JEX786581:JEZ786582 JOT786581:JOV786582 JYP786581:JYR786582 KIL786581:KIN786582 KSH786581:KSJ786582 LCD786581:LCF786582 LLZ786581:LMB786582 LVV786581:LVX786582 MFR786581:MFT786582 MPN786581:MPP786582 MZJ786581:MZL786582 NJF786581:NJH786582 NTB786581:NTD786582 OCX786581:OCZ786582 OMT786581:OMV786582 OWP786581:OWR786582 PGL786581:PGN786582 PQH786581:PQJ786582 QAD786581:QAF786582 QJZ786581:QKB786582 QTV786581:QTX786582 RDR786581:RDT786582 RNN786581:RNP786582 RXJ786581:RXL786582 SHF786581:SHH786582 SRB786581:SRD786582 TAX786581:TAZ786582 TKT786581:TKV786582 TUP786581:TUR786582 UEL786581:UEN786582 UOH786581:UOJ786582 UYD786581:UYF786582 VHZ786581:VIB786582 VRV786581:VRX786582 WBR786581:WBT786582 WLN786581:WLP786582 WVJ786581:WVL786582 B852117:D852118 IX852117:IZ852118 ST852117:SV852118 ACP852117:ACR852118 AML852117:AMN852118 AWH852117:AWJ852118 BGD852117:BGF852118 BPZ852117:BQB852118 BZV852117:BZX852118 CJR852117:CJT852118 CTN852117:CTP852118 DDJ852117:DDL852118 DNF852117:DNH852118 DXB852117:DXD852118 EGX852117:EGZ852118 EQT852117:EQV852118 FAP852117:FAR852118 FKL852117:FKN852118 FUH852117:FUJ852118 GED852117:GEF852118 GNZ852117:GOB852118 GXV852117:GXX852118 HHR852117:HHT852118 HRN852117:HRP852118 IBJ852117:IBL852118 ILF852117:ILH852118 IVB852117:IVD852118 JEX852117:JEZ852118 JOT852117:JOV852118 JYP852117:JYR852118 KIL852117:KIN852118 KSH852117:KSJ852118 LCD852117:LCF852118 LLZ852117:LMB852118 LVV852117:LVX852118 MFR852117:MFT852118 MPN852117:MPP852118 MZJ852117:MZL852118 NJF852117:NJH852118 NTB852117:NTD852118 OCX852117:OCZ852118 OMT852117:OMV852118 OWP852117:OWR852118 PGL852117:PGN852118 PQH852117:PQJ852118 QAD852117:QAF852118 QJZ852117:QKB852118 QTV852117:QTX852118 RDR852117:RDT852118 RNN852117:RNP852118 RXJ852117:RXL852118 SHF852117:SHH852118 SRB852117:SRD852118 TAX852117:TAZ852118 TKT852117:TKV852118 TUP852117:TUR852118 UEL852117:UEN852118 UOH852117:UOJ852118 UYD852117:UYF852118 VHZ852117:VIB852118 VRV852117:VRX852118 WBR852117:WBT852118 WLN852117:WLP852118 WVJ852117:WVL852118 B917653:D917654 IX917653:IZ917654 ST917653:SV917654 ACP917653:ACR917654 AML917653:AMN917654 AWH917653:AWJ917654 BGD917653:BGF917654 BPZ917653:BQB917654 BZV917653:BZX917654 CJR917653:CJT917654 CTN917653:CTP917654 DDJ917653:DDL917654 DNF917653:DNH917654 DXB917653:DXD917654 EGX917653:EGZ917654 EQT917653:EQV917654 FAP917653:FAR917654 FKL917653:FKN917654 FUH917653:FUJ917654 GED917653:GEF917654 GNZ917653:GOB917654 GXV917653:GXX917654 HHR917653:HHT917654 HRN917653:HRP917654 IBJ917653:IBL917654 ILF917653:ILH917654 IVB917653:IVD917654 JEX917653:JEZ917654 JOT917653:JOV917654 JYP917653:JYR917654 KIL917653:KIN917654 KSH917653:KSJ917654 LCD917653:LCF917654 LLZ917653:LMB917654 LVV917653:LVX917654 MFR917653:MFT917654 MPN917653:MPP917654 MZJ917653:MZL917654 NJF917653:NJH917654 NTB917653:NTD917654 OCX917653:OCZ917654 OMT917653:OMV917654 OWP917653:OWR917654 PGL917653:PGN917654 PQH917653:PQJ917654 QAD917653:QAF917654 QJZ917653:QKB917654 QTV917653:QTX917654 RDR917653:RDT917654 RNN917653:RNP917654 RXJ917653:RXL917654 SHF917653:SHH917654 SRB917653:SRD917654 TAX917653:TAZ917654 TKT917653:TKV917654 TUP917653:TUR917654 UEL917653:UEN917654 UOH917653:UOJ917654 UYD917653:UYF917654 VHZ917653:VIB917654 VRV917653:VRX917654 WBR917653:WBT917654 WLN917653:WLP917654 WVJ917653:WVL917654 B983189:D983190 IX983189:IZ983190 ST983189:SV983190 ACP983189:ACR983190 AML983189:AMN983190 AWH983189:AWJ983190 BGD983189:BGF983190 BPZ983189:BQB983190 BZV983189:BZX983190 CJR983189:CJT983190 CTN983189:CTP983190 DDJ983189:DDL983190 DNF983189:DNH983190 DXB983189:DXD983190 EGX983189:EGZ983190 EQT983189:EQV983190 FAP983189:FAR983190 FKL983189:FKN983190 FUH983189:FUJ983190 GED983189:GEF983190 GNZ983189:GOB983190 GXV983189:GXX983190 HHR983189:HHT983190 HRN983189:HRP983190 IBJ983189:IBL983190 ILF983189:ILH983190 IVB983189:IVD983190 JEX983189:JEZ983190 JOT983189:JOV983190 JYP983189:JYR983190 KIL983189:KIN983190 KSH983189:KSJ983190 LCD983189:LCF983190 LLZ983189:LMB983190 LVV983189:LVX983190 MFR983189:MFT983190 MPN983189:MPP983190 MZJ983189:MZL983190 NJF983189:NJH983190 NTB983189:NTD983190 OCX983189:OCZ983190 OMT983189:OMV983190 OWP983189:OWR983190 PGL983189:PGN983190 PQH983189:PQJ983190 QAD983189:QAF983190 QJZ983189:QKB983190 QTV983189:QTX983190 RDR983189:RDT983190 RNN983189:RNP983190 RXJ983189:RXL983190 SHF983189:SHH983190 SRB983189:SRD983190 TAX983189:TAZ983190 TKT983189:TKV983190 TUP983189:TUR983190 UEL983189:UEN983190 UOH983189:UOJ983190 UYD983189:UYF983190 VHZ983189:VIB983190 VRV983189:VRX983190 WBR983189:WBT983190 WLN983189:WLP983190 WVJ983189:WVL983190 R151:S151 JN151:JO151 TJ151:TK151 ADF151:ADG151 ANB151:ANC151 AWX151:AWY151 BGT151:BGU151 BQP151:BQQ151 CAL151:CAM151 CKH151:CKI151 CUD151:CUE151 DDZ151:DEA151 DNV151:DNW151 DXR151:DXS151 EHN151:EHO151 ERJ151:ERK151 FBF151:FBG151 FLB151:FLC151 FUX151:FUY151 GET151:GEU151 GOP151:GOQ151 GYL151:GYM151 HIH151:HII151 HSD151:HSE151 IBZ151:ICA151 ILV151:ILW151 IVR151:IVS151 JFN151:JFO151 JPJ151:JPK151 JZF151:JZG151 KJB151:KJC151 KSX151:KSY151 LCT151:LCU151 LMP151:LMQ151 LWL151:LWM151 MGH151:MGI151 MQD151:MQE151 MZZ151:NAA151 NJV151:NJW151 NTR151:NTS151 ODN151:ODO151 ONJ151:ONK151 OXF151:OXG151 PHB151:PHC151 PQX151:PQY151 QAT151:QAU151 QKP151:QKQ151 QUL151:QUM151 REH151:REI151 ROD151:ROE151 RXZ151:RYA151 SHV151:SHW151 SRR151:SRS151 TBN151:TBO151 TLJ151:TLK151 TVF151:TVG151 UFB151:UFC151 UOX151:UOY151 UYT151:UYU151 VIP151:VIQ151 VSL151:VSM151 WCH151:WCI151 WMD151:WME151 WVZ151:WWA151 R65687:S65687 JN65687:JO65687 TJ65687:TK65687 ADF65687:ADG65687 ANB65687:ANC65687 AWX65687:AWY65687 BGT65687:BGU65687 BQP65687:BQQ65687 CAL65687:CAM65687 CKH65687:CKI65687 CUD65687:CUE65687 DDZ65687:DEA65687 DNV65687:DNW65687 DXR65687:DXS65687 EHN65687:EHO65687 ERJ65687:ERK65687 FBF65687:FBG65687 FLB65687:FLC65687 FUX65687:FUY65687 GET65687:GEU65687 GOP65687:GOQ65687 GYL65687:GYM65687 HIH65687:HII65687 HSD65687:HSE65687 IBZ65687:ICA65687 ILV65687:ILW65687 IVR65687:IVS65687 JFN65687:JFO65687 JPJ65687:JPK65687 JZF65687:JZG65687 KJB65687:KJC65687 KSX65687:KSY65687 LCT65687:LCU65687 LMP65687:LMQ65687 LWL65687:LWM65687 MGH65687:MGI65687 MQD65687:MQE65687 MZZ65687:NAA65687 NJV65687:NJW65687 NTR65687:NTS65687 ODN65687:ODO65687 ONJ65687:ONK65687 OXF65687:OXG65687 PHB65687:PHC65687 PQX65687:PQY65687 QAT65687:QAU65687 QKP65687:QKQ65687 QUL65687:QUM65687 REH65687:REI65687 ROD65687:ROE65687 RXZ65687:RYA65687 SHV65687:SHW65687 SRR65687:SRS65687 TBN65687:TBO65687 TLJ65687:TLK65687 TVF65687:TVG65687 UFB65687:UFC65687 UOX65687:UOY65687 UYT65687:UYU65687 VIP65687:VIQ65687 VSL65687:VSM65687 WCH65687:WCI65687 WMD65687:WME65687 WVZ65687:WWA65687 R131223:S131223 JN131223:JO131223 TJ131223:TK131223 ADF131223:ADG131223 ANB131223:ANC131223 AWX131223:AWY131223 BGT131223:BGU131223 BQP131223:BQQ131223 CAL131223:CAM131223 CKH131223:CKI131223 CUD131223:CUE131223 DDZ131223:DEA131223 DNV131223:DNW131223 DXR131223:DXS131223 EHN131223:EHO131223 ERJ131223:ERK131223 FBF131223:FBG131223 FLB131223:FLC131223 FUX131223:FUY131223 GET131223:GEU131223 GOP131223:GOQ131223 GYL131223:GYM131223 HIH131223:HII131223 HSD131223:HSE131223 IBZ131223:ICA131223 ILV131223:ILW131223 IVR131223:IVS131223 JFN131223:JFO131223 JPJ131223:JPK131223 JZF131223:JZG131223 KJB131223:KJC131223 KSX131223:KSY131223 LCT131223:LCU131223 LMP131223:LMQ131223 LWL131223:LWM131223 MGH131223:MGI131223 MQD131223:MQE131223 MZZ131223:NAA131223 NJV131223:NJW131223 NTR131223:NTS131223 ODN131223:ODO131223 ONJ131223:ONK131223 OXF131223:OXG131223 PHB131223:PHC131223 PQX131223:PQY131223 QAT131223:QAU131223 QKP131223:QKQ131223 QUL131223:QUM131223 REH131223:REI131223 ROD131223:ROE131223 RXZ131223:RYA131223 SHV131223:SHW131223 SRR131223:SRS131223 TBN131223:TBO131223 TLJ131223:TLK131223 TVF131223:TVG131223 UFB131223:UFC131223 UOX131223:UOY131223 UYT131223:UYU131223 VIP131223:VIQ131223 VSL131223:VSM131223 WCH131223:WCI131223 WMD131223:WME131223 WVZ131223:WWA131223 R196759:S196759 JN196759:JO196759 TJ196759:TK196759 ADF196759:ADG196759 ANB196759:ANC196759 AWX196759:AWY196759 BGT196759:BGU196759 BQP196759:BQQ196759 CAL196759:CAM196759 CKH196759:CKI196759 CUD196759:CUE196759 DDZ196759:DEA196759 DNV196759:DNW196759 DXR196759:DXS196759 EHN196759:EHO196759 ERJ196759:ERK196759 FBF196759:FBG196759 FLB196759:FLC196759 FUX196759:FUY196759 GET196759:GEU196759 GOP196759:GOQ196759 GYL196759:GYM196759 HIH196759:HII196759 HSD196759:HSE196759 IBZ196759:ICA196759 ILV196759:ILW196759 IVR196759:IVS196759 JFN196759:JFO196759 JPJ196759:JPK196759 JZF196759:JZG196759 KJB196759:KJC196759 KSX196759:KSY196759 LCT196759:LCU196759 LMP196759:LMQ196759 LWL196759:LWM196759 MGH196759:MGI196759 MQD196759:MQE196759 MZZ196759:NAA196759 NJV196759:NJW196759 NTR196759:NTS196759 ODN196759:ODO196759 ONJ196759:ONK196759 OXF196759:OXG196759 PHB196759:PHC196759 PQX196759:PQY196759 QAT196759:QAU196759 QKP196759:QKQ196759 QUL196759:QUM196759 REH196759:REI196759 ROD196759:ROE196759 RXZ196759:RYA196759 SHV196759:SHW196759 SRR196759:SRS196759 TBN196759:TBO196759 TLJ196759:TLK196759 TVF196759:TVG196759 UFB196759:UFC196759 UOX196759:UOY196759 UYT196759:UYU196759 VIP196759:VIQ196759 VSL196759:VSM196759 WCH196759:WCI196759 WMD196759:WME196759 WVZ196759:WWA196759 R262295:S262295 JN262295:JO262295 TJ262295:TK262295 ADF262295:ADG262295 ANB262295:ANC262295 AWX262295:AWY262295 BGT262295:BGU262295 BQP262295:BQQ262295 CAL262295:CAM262295 CKH262295:CKI262295 CUD262295:CUE262295 DDZ262295:DEA262295 DNV262295:DNW262295 DXR262295:DXS262295 EHN262295:EHO262295 ERJ262295:ERK262295 FBF262295:FBG262295 FLB262295:FLC262295 FUX262295:FUY262295 GET262295:GEU262295 GOP262295:GOQ262295 GYL262295:GYM262295 HIH262295:HII262295 HSD262295:HSE262295 IBZ262295:ICA262295 ILV262295:ILW262295 IVR262295:IVS262295 JFN262295:JFO262295 JPJ262295:JPK262295 JZF262295:JZG262295 KJB262295:KJC262295 KSX262295:KSY262295 LCT262295:LCU262295 LMP262295:LMQ262295 LWL262295:LWM262295 MGH262295:MGI262295 MQD262295:MQE262295 MZZ262295:NAA262295 NJV262295:NJW262295 NTR262295:NTS262295 ODN262295:ODO262295 ONJ262295:ONK262295 OXF262295:OXG262295 PHB262295:PHC262295 PQX262295:PQY262295 QAT262295:QAU262295 QKP262295:QKQ262295 QUL262295:QUM262295 REH262295:REI262295 ROD262295:ROE262295 RXZ262295:RYA262295 SHV262295:SHW262295 SRR262295:SRS262295 TBN262295:TBO262295 TLJ262295:TLK262295 TVF262295:TVG262295 UFB262295:UFC262295 UOX262295:UOY262295 UYT262295:UYU262295 VIP262295:VIQ262295 VSL262295:VSM262295 WCH262295:WCI262295 WMD262295:WME262295 WVZ262295:WWA262295 R327831:S327831 JN327831:JO327831 TJ327831:TK327831 ADF327831:ADG327831 ANB327831:ANC327831 AWX327831:AWY327831 BGT327831:BGU327831 BQP327831:BQQ327831 CAL327831:CAM327831 CKH327831:CKI327831 CUD327831:CUE327831 DDZ327831:DEA327831 DNV327831:DNW327831 DXR327831:DXS327831 EHN327831:EHO327831 ERJ327831:ERK327831 FBF327831:FBG327831 FLB327831:FLC327831 FUX327831:FUY327831 GET327831:GEU327831 GOP327831:GOQ327831 GYL327831:GYM327831 HIH327831:HII327831 HSD327831:HSE327831 IBZ327831:ICA327831 ILV327831:ILW327831 IVR327831:IVS327831 JFN327831:JFO327831 JPJ327831:JPK327831 JZF327831:JZG327831 KJB327831:KJC327831 KSX327831:KSY327831 LCT327831:LCU327831 LMP327831:LMQ327831 LWL327831:LWM327831 MGH327831:MGI327831 MQD327831:MQE327831 MZZ327831:NAA327831 NJV327831:NJW327831 NTR327831:NTS327831 ODN327831:ODO327831 ONJ327831:ONK327831 OXF327831:OXG327831 PHB327831:PHC327831 PQX327831:PQY327831 QAT327831:QAU327831 QKP327831:QKQ327831 QUL327831:QUM327831 REH327831:REI327831 ROD327831:ROE327831 RXZ327831:RYA327831 SHV327831:SHW327831 SRR327831:SRS327831 TBN327831:TBO327831 TLJ327831:TLK327831 TVF327831:TVG327831 UFB327831:UFC327831 UOX327831:UOY327831 UYT327831:UYU327831 VIP327831:VIQ327831 VSL327831:VSM327831 WCH327831:WCI327831 WMD327831:WME327831 WVZ327831:WWA327831 R393367:S393367 JN393367:JO393367 TJ393367:TK393367 ADF393367:ADG393367 ANB393367:ANC393367 AWX393367:AWY393367 BGT393367:BGU393367 BQP393367:BQQ393367 CAL393367:CAM393367 CKH393367:CKI393367 CUD393367:CUE393367 DDZ393367:DEA393367 DNV393367:DNW393367 DXR393367:DXS393367 EHN393367:EHO393367 ERJ393367:ERK393367 FBF393367:FBG393367 FLB393367:FLC393367 FUX393367:FUY393367 GET393367:GEU393367 GOP393367:GOQ393367 GYL393367:GYM393367 HIH393367:HII393367 HSD393367:HSE393367 IBZ393367:ICA393367 ILV393367:ILW393367 IVR393367:IVS393367 JFN393367:JFO393367 JPJ393367:JPK393367 JZF393367:JZG393367 KJB393367:KJC393367 KSX393367:KSY393367 LCT393367:LCU393367 LMP393367:LMQ393367 LWL393367:LWM393367 MGH393367:MGI393367 MQD393367:MQE393367 MZZ393367:NAA393367 NJV393367:NJW393367 NTR393367:NTS393367 ODN393367:ODO393367 ONJ393367:ONK393367 OXF393367:OXG393367 PHB393367:PHC393367 PQX393367:PQY393367 QAT393367:QAU393367 QKP393367:QKQ393367 QUL393367:QUM393367 REH393367:REI393367 ROD393367:ROE393367 RXZ393367:RYA393367 SHV393367:SHW393367 SRR393367:SRS393367 TBN393367:TBO393367 TLJ393367:TLK393367 TVF393367:TVG393367 UFB393367:UFC393367 UOX393367:UOY393367 UYT393367:UYU393367 VIP393367:VIQ393367 VSL393367:VSM393367 WCH393367:WCI393367 WMD393367:WME393367 WVZ393367:WWA393367 R458903:S458903 JN458903:JO458903 TJ458903:TK458903 ADF458903:ADG458903 ANB458903:ANC458903 AWX458903:AWY458903 BGT458903:BGU458903 BQP458903:BQQ458903 CAL458903:CAM458903 CKH458903:CKI458903 CUD458903:CUE458903 DDZ458903:DEA458903 DNV458903:DNW458903 DXR458903:DXS458903 EHN458903:EHO458903 ERJ458903:ERK458903 FBF458903:FBG458903 FLB458903:FLC458903 FUX458903:FUY458903 GET458903:GEU458903 GOP458903:GOQ458903 GYL458903:GYM458903 HIH458903:HII458903 HSD458903:HSE458903 IBZ458903:ICA458903 ILV458903:ILW458903 IVR458903:IVS458903 JFN458903:JFO458903 JPJ458903:JPK458903 JZF458903:JZG458903 KJB458903:KJC458903 KSX458903:KSY458903 LCT458903:LCU458903 LMP458903:LMQ458903 LWL458903:LWM458903 MGH458903:MGI458903 MQD458903:MQE458903 MZZ458903:NAA458903 NJV458903:NJW458903 NTR458903:NTS458903 ODN458903:ODO458903 ONJ458903:ONK458903 OXF458903:OXG458903 PHB458903:PHC458903 PQX458903:PQY458903 QAT458903:QAU458903 QKP458903:QKQ458903 QUL458903:QUM458903 REH458903:REI458903 ROD458903:ROE458903 RXZ458903:RYA458903 SHV458903:SHW458903 SRR458903:SRS458903 TBN458903:TBO458903 TLJ458903:TLK458903 TVF458903:TVG458903 UFB458903:UFC458903 UOX458903:UOY458903 UYT458903:UYU458903 VIP458903:VIQ458903 VSL458903:VSM458903 WCH458903:WCI458903 WMD458903:WME458903 WVZ458903:WWA458903 R524439:S524439 JN524439:JO524439 TJ524439:TK524439 ADF524439:ADG524439 ANB524439:ANC524439 AWX524439:AWY524439 BGT524439:BGU524439 BQP524439:BQQ524439 CAL524439:CAM524439 CKH524439:CKI524439 CUD524439:CUE524439 DDZ524439:DEA524439 DNV524439:DNW524439 DXR524439:DXS524439 EHN524439:EHO524439 ERJ524439:ERK524439 FBF524439:FBG524439 FLB524439:FLC524439 FUX524439:FUY524439 GET524439:GEU524439 GOP524439:GOQ524439 GYL524439:GYM524439 HIH524439:HII524439 HSD524439:HSE524439 IBZ524439:ICA524439 ILV524439:ILW524439 IVR524439:IVS524439 JFN524439:JFO524439 JPJ524439:JPK524439 JZF524439:JZG524439 KJB524439:KJC524439 KSX524439:KSY524439 LCT524439:LCU524439 LMP524439:LMQ524439 LWL524439:LWM524439 MGH524439:MGI524439 MQD524439:MQE524439 MZZ524439:NAA524439 NJV524439:NJW524439 NTR524439:NTS524439 ODN524439:ODO524439 ONJ524439:ONK524439 OXF524439:OXG524439 PHB524439:PHC524439 PQX524439:PQY524439 QAT524439:QAU524439 QKP524439:QKQ524439 QUL524439:QUM524439 REH524439:REI524439 ROD524439:ROE524439 RXZ524439:RYA524439 SHV524439:SHW524439 SRR524439:SRS524439 TBN524439:TBO524439 TLJ524439:TLK524439 TVF524439:TVG524439 UFB524439:UFC524439 UOX524439:UOY524439 UYT524439:UYU524439 VIP524439:VIQ524439 VSL524439:VSM524439 WCH524439:WCI524439 WMD524439:WME524439 WVZ524439:WWA524439 R589975:S589975 JN589975:JO589975 TJ589975:TK589975 ADF589975:ADG589975 ANB589975:ANC589975 AWX589975:AWY589975 BGT589975:BGU589975 BQP589975:BQQ589975 CAL589975:CAM589975 CKH589975:CKI589975 CUD589975:CUE589975 DDZ589975:DEA589975 DNV589975:DNW589975 DXR589975:DXS589975 EHN589975:EHO589975 ERJ589975:ERK589975 FBF589975:FBG589975 FLB589975:FLC589975 FUX589975:FUY589975 GET589975:GEU589975 GOP589975:GOQ589975 GYL589975:GYM589975 HIH589975:HII589975 HSD589975:HSE589975 IBZ589975:ICA589975 ILV589975:ILW589975 IVR589975:IVS589975 JFN589975:JFO589975 JPJ589975:JPK589975 JZF589975:JZG589975 KJB589975:KJC589975 KSX589975:KSY589975 LCT589975:LCU589975 LMP589975:LMQ589975 LWL589975:LWM589975 MGH589975:MGI589975 MQD589975:MQE589975 MZZ589975:NAA589975 NJV589975:NJW589975 NTR589975:NTS589975 ODN589975:ODO589975 ONJ589975:ONK589975 OXF589975:OXG589975 PHB589975:PHC589975 PQX589975:PQY589975 QAT589975:QAU589975 QKP589975:QKQ589975 QUL589975:QUM589975 REH589975:REI589975 ROD589975:ROE589975 RXZ589975:RYA589975 SHV589975:SHW589975 SRR589975:SRS589975 TBN589975:TBO589975 TLJ589975:TLK589975 TVF589975:TVG589975 UFB589975:UFC589975 UOX589975:UOY589975 UYT589975:UYU589975 VIP589975:VIQ589975 VSL589975:VSM589975 WCH589975:WCI589975 WMD589975:WME589975 WVZ589975:WWA589975 R655511:S655511 JN655511:JO655511 TJ655511:TK655511 ADF655511:ADG655511 ANB655511:ANC655511 AWX655511:AWY655511 BGT655511:BGU655511 BQP655511:BQQ655511 CAL655511:CAM655511 CKH655511:CKI655511 CUD655511:CUE655511 DDZ655511:DEA655511 DNV655511:DNW655511 DXR655511:DXS655511 EHN655511:EHO655511 ERJ655511:ERK655511 FBF655511:FBG655511 FLB655511:FLC655511 FUX655511:FUY655511 GET655511:GEU655511 GOP655511:GOQ655511 GYL655511:GYM655511 HIH655511:HII655511 HSD655511:HSE655511 IBZ655511:ICA655511 ILV655511:ILW655511 IVR655511:IVS655511 JFN655511:JFO655511 JPJ655511:JPK655511 JZF655511:JZG655511 KJB655511:KJC655511 KSX655511:KSY655511 LCT655511:LCU655511 LMP655511:LMQ655511 LWL655511:LWM655511 MGH655511:MGI655511 MQD655511:MQE655511 MZZ655511:NAA655511 NJV655511:NJW655511 NTR655511:NTS655511 ODN655511:ODO655511 ONJ655511:ONK655511 OXF655511:OXG655511 PHB655511:PHC655511 PQX655511:PQY655511 QAT655511:QAU655511 QKP655511:QKQ655511 QUL655511:QUM655511 REH655511:REI655511 ROD655511:ROE655511 RXZ655511:RYA655511 SHV655511:SHW655511 SRR655511:SRS655511 TBN655511:TBO655511 TLJ655511:TLK655511 TVF655511:TVG655511 UFB655511:UFC655511 UOX655511:UOY655511 UYT655511:UYU655511 VIP655511:VIQ655511 VSL655511:VSM655511 WCH655511:WCI655511 WMD655511:WME655511 WVZ655511:WWA655511 R721047:S721047 JN721047:JO721047 TJ721047:TK721047 ADF721047:ADG721047 ANB721047:ANC721047 AWX721047:AWY721047 BGT721047:BGU721047 BQP721047:BQQ721047 CAL721047:CAM721047 CKH721047:CKI721047 CUD721047:CUE721047 DDZ721047:DEA721047 DNV721047:DNW721047 DXR721047:DXS721047 EHN721047:EHO721047 ERJ721047:ERK721047 FBF721047:FBG721047 FLB721047:FLC721047 FUX721047:FUY721047 GET721047:GEU721047 GOP721047:GOQ721047 GYL721047:GYM721047 HIH721047:HII721047 HSD721047:HSE721047 IBZ721047:ICA721047 ILV721047:ILW721047 IVR721047:IVS721047 JFN721047:JFO721047 JPJ721047:JPK721047 JZF721047:JZG721047 KJB721047:KJC721047 KSX721047:KSY721047 LCT721047:LCU721047 LMP721047:LMQ721047 LWL721047:LWM721047 MGH721047:MGI721047 MQD721047:MQE721047 MZZ721047:NAA721047 NJV721047:NJW721047 NTR721047:NTS721047 ODN721047:ODO721047 ONJ721047:ONK721047 OXF721047:OXG721047 PHB721047:PHC721047 PQX721047:PQY721047 QAT721047:QAU721047 QKP721047:QKQ721047 QUL721047:QUM721047 REH721047:REI721047 ROD721047:ROE721047 RXZ721047:RYA721047 SHV721047:SHW721047 SRR721047:SRS721047 TBN721047:TBO721047 TLJ721047:TLK721047 TVF721047:TVG721047 UFB721047:UFC721047 UOX721047:UOY721047 UYT721047:UYU721047 VIP721047:VIQ721047 VSL721047:VSM721047 WCH721047:WCI721047 WMD721047:WME721047 WVZ721047:WWA721047 R786583:S786583 JN786583:JO786583 TJ786583:TK786583 ADF786583:ADG786583 ANB786583:ANC786583 AWX786583:AWY786583 BGT786583:BGU786583 BQP786583:BQQ786583 CAL786583:CAM786583 CKH786583:CKI786583 CUD786583:CUE786583 DDZ786583:DEA786583 DNV786583:DNW786583 DXR786583:DXS786583 EHN786583:EHO786583 ERJ786583:ERK786583 FBF786583:FBG786583 FLB786583:FLC786583 FUX786583:FUY786583 GET786583:GEU786583 GOP786583:GOQ786583 GYL786583:GYM786583 HIH786583:HII786583 HSD786583:HSE786583 IBZ786583:ICA786583 ILV786583:ILW786583 IVR786583:IVS786583 JFN786583:JFO786583 JPJ786583:JPK786583 JZF786583:JZG786583 KJB786583:KJC786583 KSX786583:KSY786583 LCT786583:LCU786583 LMP786583:LMQ786583 LWL786583:LWM786583 MGH786583:MGI786583 MQD786583:MQE786583 MZZ786583:NAA786583 NJV786583:NJW786583 NTR786583:NTS786583 ODN786583:ODO786583 ONJ786583:ONK786583 OXF786583:OXG786583 PHB786583:PHC786583 PQX786583:PQY786583 QAT786583:QAU786583 QKP786583:QKQ786583 QUL786583:QUM786583 REH786583:REI786583 ROD786583:ROE786583 RXZ786583:RYA786583 SHV786583:SHW786583 SRR786583:SRS786583 TBN786583:TBO786583 TLJ786583:TLK786583 TVF786583:TVG786583 UFB786583:UFC786583 UOX786583:UOY786583 UYT786583:UYU786583 VIP786583:VIQ786583 VSL786583:VSM786583 WCH786583:WCI786583 WMD786583:WME786583 WVZ786583:WWA786583 R852119:S852119 JN852119:JO852119 TJ852119:TK852119 ADF852119:ADG852119 ANB852119:ANC852119 AWX852119:AWY852119 BGT852119:BGU852119 BQP852119:BQQ852119 CAL852119:CAM852119 CKH852119:CKI852119 CUD852119:CUE852119 DDZ852119:DEA852119 DNV852119:DNW852119 DXR852119:DXS852119 EHN852119:EHO852119 ERJ852119:ERK852119 FBF852119:FBG852119 FLB852119:FLC852119 FUX852119:FUY852119 GET852119:GEU852119 GOP852119:GOQ852119 GYL852119:GYM852119 HIH852119:HII852119 HSD852119:HSE852119 IBZ852119:ICA852119 ILV852119:ILW852119 IVR852119:IVS852119 JFN852119:JFO852119 JPJ852119:JPK852119 JZF852119:JZG852119 KJB852119:KJC852119 KSX852119:KSY852119 LCT852119:LCU852119 LMP852119:LMQ852119 LWL852119:LWM852119 MGH852119:MGI852119 MQD852119:MQE852119 MZZ852119:NAA852119 NJV852119:NJW852119 NTR852119:NTS852119 ODN852119:ODO852119 ONJ852119:ONK852119 OXF852119:OXG852119 PHB852119:PHC852119 PQX852119:PQY852119 QAT852119:QAU852119 QKP852119:QKQ852119 QUL852119:QUM852119 REH852119:REI852119 ROD852119:ROE852119 RXZ852119:RYA852119 SHV852119:SHW852119 SRR852119:SRS852119 TBN852119:TBO852119 TLJ852119:TLK852119 TVF852119:TVG852119 UFB852119:UFC852119 UOX852119:UOY852119 UYT852119:UYU852119 VIP852119:VIQ852119 VSL852119:VSM852119 WCH852119:WCI852119 WMD852119:WME852119 WVZ852119:WWA852119 R917655:S917655 JN917655:JO917655 TJ917655:TK917655 ADF917655:ADG917655 ANB917655:ANC917655 AWX917655:AWY917655 BGT917655:BGU917655 BQP917655:BQQ917655 CAL917655:CAM917655 CKH917655:CKI917655 CUD917655:CUE917655 DDZ917655:DEA917655 DNV917655:DNW917655 DXR917655:DXS917655 EHN917655:EHO917655 ERJ917655:ERK917655 FBF917655:FBG917655 FLB917655:FLC917655 FUX917655:FUY917655 GET917655:GEU917655 GOP917655:GOQ917655 GYL917655:GYM917655 HIH917655:HII917655 HSD917655:HSE917655 IBZ917655:ICA917655 ILV917655:ILW917655 IVR917655:IVS917655 JFN917655:JFO917655 JPJ917655:JPK917655 JZF917655:JZG917655 KJB917655:KJC917655 KSX917655:KSY917655 LCT917655:LCU917655 LMP917655:LMQ917655 LWL917655:LWM917655 MGH917655:MGI917655 MQD917655:MQE917655 MZZ917655:NAA917655 NJV917655:NJW917655 NTR917655:NTS917655 ODN917655:ODO917655 ONJ917655:ONK917655 OXF917655:OXG917655 PHB917655:PHC917655 PQX917655:PQY917655 QAT917655:QAU917655 QKP917655:QKQ917655 QUL917655:QUM917655 REH917655:REI917655 ROD917655:ROE917655 RXZ917655:RYA917655 SHV917655:SHW917655 SRR917655:SRS917655 TBN917655:TBO917655 TLJ917655:TLK917655 TVF917655:TVG917655 UFB917655:UFC917655 UOX917655:UOY917655 UYT917655:UYU917655 VIP917655:VIQ917655 VSL917655:VSM917655 WCH917655:WCI917655 WMD917655:WME917655 WVZ917655:WWA917655 R983191:S983191 JN983191:JO983191 TJ983191:TK983191 ADF983191:ADG983191 ANB983191:ANC983191 AWX983191:AWY983191 BGT983191:BGU983191 BQP983191:BQQ983191 CAL983191:CAM983191 CKH983191:CKI983191 CUD983191:CUE983191 DDZ983191:DEA983191 DNV983191:DNW983191 DXR983191:DXS983191 EHN983191:EHO983191 ERJ983191:ERK983191 FBF983191:FBG983191 FLB983191:FLC983191 FUX983191:FUY983191 GET983191:GEU983191 GOP983191:GOQ983191 GYL983191:GYM983191 HIH983191:HII983191 HSD983191:HSE983191 IBZ983191:ICA983191 ILV983191:ILW983191 IVR983191:IVS983191 JFN983191:JFO983191 JPJ983191:JPK983191 JZF983191:JZG983191 KJB983191:KJC983191 KSX983191:KSY983191 LCT983191:LCU983191 LMP983191:LMQ983191 LWL983191:LWM983191 MGH983191:MGI983191 MQD983191:MQE983191 MZZ983191:NAA983191 NJV983191:NJW983191 NTR983191:NTS983191 ODN983191:ODO983191 ONJ983191:ONK983191 OXF983191:OXG983191 PHB983191:PHC983191 PQX983191:PQY983191 QAT983191:QAU983191 QKP983191:QKQ983191 QUL983191:QUM983191 REH983191:REI983191 ROD983191:ROE983191 RXZ983191:RYA983191 SHV983191:SHW983191 SRR983191:SRS983191 TBN983191:TBO983191 TLJ983191:TLK983191 TVF983191:TVG983191 UFB983191:UFC983191 UOX983191:UOY983191 UYT983191:UYU983191 VIP983191:VIQ983191 VSL983191:VSM983191 WCH983191:WCI983191 WMD983191:WME983191 WVZ983191:WWA983191 K144:K146 JG144:JG146 TC144:TC146 ACY144:ACY146 AMU144:AMU146 AWQ144:AWQ146 BGM144:BGM146 BQI144:BQI146 CAE144:CAE146 CKA144:CKA146 CTW144:CTW146 DDS144:DDS146 DNO144:DNO146 DXK144:DXK146 EHG144:EHG146 ERC144:ERC146 FAY144:FAY146 FKU144:FKU146 FUQ144:FUQ146 GEM144:GEM146 GOI144:GOI146 GYE144:GYE146 HIA144:HIA146 HRW144:HRW146 IBS144:IBS146 ILO144:ILO146 IVK144:IVK146 JFG144:JFG146 JPC144:JPC146 JYY144:JYY146 KIU144:KIU146 KSQ144:KSQ146 LCM144:LCM146 LMI144:LMI146 LWE144:LWE146 MGA144:MGA146 MPW144:MPW146 MZS144:MZS146 NJO144:NJO146 NTK144:NTK146 ODG144:ODG146 ONC144:ONC146 OWY144:OWY146 PGU144:PGU146 PQQ144:PQQ146 QAM144:QAM146 QKI144:QKI146 QUE144:QUE146 REA144:REA146 RNW144:RNW146 RXS144:RXS146 SHO144:SHO146 SRK144:SRK146 TBG144:TBG146 TLC144:TLC146 TUY144:TUY146 UEU144:UEU146 UOQ144:UOQ146 UYM144:UYM146 VII144:VII146 VSE144:VSE146 WCA144:WCA146 WLW144:WLW146 WVS144:WVS146 K65680:K65682 JG65680:JG65682 TC65680:TC65682 ACY65680:ACY65682 AMU65680:AMU65682 AWQ65680:AWQ65682 BGM65680:BGM65682 BQI65680:BQI65682 CAE65680:CAE65682 CKA65680:CKA65682 CTW65680:CTW65682 DDS65680:DDS65682 DNO65680:DNO65682 DXK65680:DXK65682 EHG65680:EHG65682 ERC65680:ERC65682 FAY65680:FAY65682 FKU65680:FKU65682 FUQ65680:FUQ65682 GEM65680:GEM65682 GOI65680:GOI65682 GYE65680:GYE65682 HIA65680:HIA65682 HRW65680:HRW65682 IBS65680:IBS65682 ILO65680:ILO65682 IVK65680:IVK65682 JFG65680:JFG65682 JPC65680:JPC65682 JYY65680:JYY65682 KIU65680:KIU65682 KSQ65680:KSQ65682 LCM65680:LCM65682 LMI65680:LMI65682 LWE65680:LWE65682 MGA65680:MGA65682 MPW65680:MPW65682 MZS65680:MZS65682 NJO65680:NJO65682 NTK65680:NTK65682 ODG65680:ODG65682 ONC65680:ONC65682 OWY65680:OWY65682 PGU65680:PGU65682 PQQ65680:PQQ65682 QAM65680:QAM65682 QKI65680:QKI65682 QUE65680:QUE65682 REA65680:REA65682 RNW65680:RNW65682 RXS65680:RXS65682 SHO65680:SHO65682 SRK65680:SRK65682 TBG65680:TBG65682 TLC65680:TLC65682 TUY65680:TUY65682 UEU65680:UEU65682 UOQ65680:UOQ65682 UYM65680:UYM65682 VII65680:VII65682 VSE65680:VSE65682 WCA65680:WCA65682 WLW65680:WLW65682 WVS65680:WVS65682 K131216:K131218 JG131216:JG131218 TC131216:TC131218 ACY131216:ACY131218 AMU131216:AMU131218 AWQ131216:AWQ131218 BGM131216:BGM131218 BQI131216:BQI131218 CAE131216:CAE131218 CKA131216:CKA131218 CTW131216:CTW131218 DDS131216:DDS131218 DNO131216:DNO131218 DXK131216:DXK131218 EHG131216:EHG131218 ERC131216:ERC131218 FAY131216:FAY131218 FKU131216:FKU131218 FUQ131216:FUQ131218 GEM131216:GEM131218 GOI131216:GOI131218 GYE131216:GYE131218 HIA131216:HIA131218 HRW131216:HRW131218 IBS131216:IBS131218 ILO131216:ILO131218 IVK131216:IVK131218 JFG131216:JFG131218 JPC131216:JPC131218 JYY131216:JYY131218 KIU131216:KIU131218 KSQ131216:KSQ131218 LCM131216:LCM131218 LMI131216:LMI131218 LWE131216:LWE131218 MGA131216:MGA131218 MPW131216:MPW131218 MZS131216:MZS131218 NJO131216:NJO131218 NTK131216:NTK131218 ODG131216:ODG131218 ONC131216:ONC131218 OWY131216:OWY131218 PGU131216:PGU131218 PQQ131216:PQQ131218 QAM131216:QAM131218 QKI131216:QKI131218 QUE131216:QUE131218 REA131216:REA131218 RNW131216:RNW131218 RXS131216:RXS131218 SHO131216:SHO131218 SRK131216:SRK131218 TBG131216:TBG131218 TLC131216:TLC131218 TUY131216:TUY131218 UEU131216:UEU131218 UOQ131216:UOQ131218 UYM131216:UYM131218 VII131216:VII131218 VSE131216:VSE131218 WCA131216:WCA131218 WLW131216:WLW131218 WVS131216:WVS131218 K196752:K196754 JG196752:JG196754 TC196752:TC196754 ACY196752:ACY196754 AMU196752:AMU196754 AWQ196752:AWQ196754 BGM196752:BGM196754 BQI196752:BQI196754 CAE196752:CAE196754 CKA196752:CKA196754 CTW196752:CTW196754 DDS196752:DDS196754 DNO196752:DNO196754 DXK196752:DXK196754 EHG196752:EHG196754 ERC196752:ERC196754 FAY196752:FAY196754 FKU196752:FKU196754 FUQ196752:FUQ196754 GEM196752:GEM196754 GOI196752:GOI196754 GYE196752:GYE196754 HIA196752:HIA196754 HRW196752:HRW196754 IBS196752:IBS196754 ILO196752:ILO196754 IVK196752:IVK196754 JFG196752:JFG196754 JPC196752:JPC196754 JYY196752:JYY196754 KIU196752:KIU196754 KSQ196752:KSQ196754 LCM196752:LCM196754 LMI196752:LMI196754 LWE196752:LWE196754 MGA196752:MGA196754 MPW196752:MPW196754 MZS196752:MZS196754 NJO196752:NJO196754 NTK196752:NTK196754 ODG196752:ODG196754 ONC196752:ONC196754 OWY196752:OWY196754 PGU196752:PGU196754 PQQ196752:PQQ196754 QAM196752:QAM196754 QKI196752:QKI196754 QUE196752:QUE196754 REA196752:REA196754 RNW196752:RNW196754 RXS196752:RXS196754 SHO196752:SHO196754 SRK196752:SRK196754 TBG196752:TBG196754 TLC196752:TLC196754 TUY196752:TUY196754 UEU196752:UEU196754 UOQ196752:UOQ196754 UYM196752:UYM196754 VII196752:VII196754 VSE196752:VSE196754 WCA196752:WCA196754 WLW196752:WLW196754 WVS196752:WVS196754 K262288:K262290 JG262288:JG262290 TC262288:TC262290 ACY262288:ACY262290 AMU262288:AMU262290 AWQ262288:AWQ262290 BGM262288:BGM262290 BQI262288:BQI262290 CAE262288:CAE262290 CKA262288:CKA262290 CTW262288:CTW262290 DDS262288:DDS262290 DNO262288:DNO262290 DXK262288:DXK262290 EHG262288:EHG262290 ERC262288:ERC262290 FAY262288:FAY262290 FKU262288:FKU262290 FUQ262288:FUQ262290 GEM262288:GEM262290 GOI262288:GOI262290 GYE262288:GYE262290 HIA262288:HIA262290 HRW262288:HRW262290 IBS262288:IBS262290 ILO262288:ILO262290 IVK262288:IVK262290 JFG262288:JFG262290 JPC262288:JPC262290 JYY262288:JYY262290 KIU262288:KIU262290 KSQ262288:KSQ262290 LCM262288:LCM262290 LMI262288:LMI262290 LWE262288:LWE262290 MGA262288:MGA262290 MPW262288:MPW262290 MZS262288:MZS262290 NJO262288:NJO262290 NTK262288:NTK262290 ODG262288:ODG262290 ONC262288:ONC262290 OWY262288:OWY262290 PGU262288:PGU262290 PQQ262288:PQQ262290 QAM262288:QAM262290 QKI262288:QKI262290 QUE262288:QUE262290 REA262288:REA262290 RNW262288:RNW262290 RXS262288:RXS262290 SHO262288:SHO262290 SRK262288:SRK262290 TBG262288:TBG262290 TLC262288:TLC262290 TUY262288:TUY262290 UEU262288:UEU262290 UOQ262288:UOQ262290 UYM262288:UYM262290 VII262288:VII262290 VSE262288:VSE262290 WCA262288:WCA262290 WLW262288:WLW262290 WVS262288:WVS262290 K327824:K327826 JG327824:JG327826 TC327824:TC327826 ACY327824:ACY327826 AMU327824:AMU327826 AWQ327824:AWQ327826 BGM327824:BGM327826 BQI327824:BQI327826 CAE327824:CAE327826 CKA327824:CKA327826 CTW327824:CTW327826 DDS327824:DDS327826 DNO327824:DNO327826 DXK327824:DXK327826 EHG327824:EHG327826 ERC327824:ERC327826 FAY327824:FAY327826 FKU327824:FKU327826 FUQ327824:FUQ327826 GEM327824:GEM327826 GOI327824:GOI327826 GYE327824:GYE327826 HIA327824:HIA327826 HRW327824:HRW327826 IBS327824:IBS327826 ILO327824:ILO327826 IVK327824:IVK327826 JFG327824:JFG327826 JPC327824:JPC327826 JYY327824:JYY327826 KIU327824:KIU327826 KSQ327824:KSQ327826 LCM327824:LCM327826 LMI327824:LMI327826 LWE327824:LWE327826 MGA327824:MGA327826 MPW327824:MPW327826 MZS327824:MZS327826 NJO327824:NJO327826 NTK327824:NTK327826 ODG327824:ODG327826 ONC327824:ONC327826 OWY327824:OWY327826 PGU327824:PGU327826 PQQ327824:PQQ327826 QAM327824:QAM327826 QKI327824:QKI327826 QUE327824:QUE327826 REA327824:REA327826 RNW327824:RNW327826 RXS327824:RXS327826 SHO327824:SHO327826 SRK327824:SRK327826 TBG327824:TBG327826 TLC327824:TLC327826 TUY327824:TUY327826 UEU327824:UEU327826 UOQ327824:UOQ327826 UYM327824:UYM327826 VII327824:VII327826 VSE327824:VSE327826 WCA327824:WCA327826 WLW327824:WLW327826 WVS327824:WVS327826 K393360:K393362 JG393360:JG393362 TC393360:TC393362 ACY393360:ACY393362 AMU393360:AMU393362 AWQ393360:AWQ393362 BGM393360:BGM393362 BQI393360:BQI393362 CAE393360:CAE393362 CKA393360:CKA393362 CTW393360:CTW393362 DDS393360:DDS393362 DNO393360:DNO393362 DXK393360:DXK393362 EHG393360:EHG393362 ERC393360:ERC393362 FAY393360:FAY393362 FKU393360:FKU393362 FUQ393360:FUQ393362 GEM393360:GEM393362 GOI393360:GOI393362 GYE393360:GYE393362 HIA393360:HIA393362 HRW393360:HRW393362 IBS393360:IBS393362 ILO393360:ILO393362 IVK393360:IVK393362 JFG393360:JFG393362 JPC393360:JPC393362 JYY393360:JYY393362 KIU393360:KIU393362 KSQ393360:KSQ393362 LCM393360:LCM393362 LMI393360:LMI393362 LWE393360:LWE393362 MGA393360:MGA393362 MPW393360:MPW393362 MZS393360:MZS393362 NJO393360:NJO393362 NTK393360:NTK393362 ODG393360:ODG393362 ONC393360:ONC393362 OWY393360:OWY393362 PGU393360:PGU393362 PQQ393360:PQQ393362 QAM393360:QAM393362 QKI393360:QKI393362 QUE393360:QUE393362 REA393360:REA393362 RNW393360:RNW393362 RXS393360:RXS393362 SHO393360:SHO393362 SRK393360:SRK393362 TBG393360:TBG393362 TLC393360:TLC393362 TUY393360:TUY393362 UEU393360:UEU393362 UOQ393360:UOQ393362 UYM393360:UYM393362 VII393360:VII393362 VSE393360:VSE393362 WCA393360:WCA393362 WLW393360:WLW393362 WVS393360:WVS393362 K458896:K458898 JG458896:JG458898 TC458896:TC458898 ACY458896:ACY458898 AMU458896:AMU458898 AWQ458896:AWQ458898 BGM458896:BGM458898 BQI458896:BQI458898 CAE458896:CAE458898 CKA458896:CKA458898 CTW458896:CTW458898 DDS458896:DDS458898 DNO458896:DNO458898 DXK458896:DXK458898 EHG458896:EHG458898 ERC458896:ERC458898 FAY458896:FAY458898 FKU458896:FKU458898 FUQ458896:FUQ458898 GEM458896:GEM458898 GOI458896:GOI458898 GYE458896:GYE458898 HIA458896:HIA458898 HRW458896:HRW458898 IBS458896:IBS458898 ILO458896:ILO458898 IVK458896:IVK458898 JFG458896:JFG458898 JPC458896:JPC458898 JYY458896:JYY458898 KIU458896:KIU458898 KSQ458896:KSQ458898 LCM458896:LCM458898 LMI458896:LMI458898 LWE458896:LWE458898 MGA458896:MGA458898 MPW458896:MPW458898 MZS458896:MZS458898 NJO458896:NJO458898 NTK458896:NTK458898 ODG458896:ODG458898 ONC458896:ONC458898 OWY458896:OWY458898 PGU458896:PGU458898 PQQ458896:PQQ458898 QAM458896:QAM458898 QKI458896:QKI458898 QUE458896:QUE458898 REA458896:REA458898 RNW458896:RNW458898 RXS458896:RXS458898 SHO458896:SHO458898 SRK458896:SRK458898 TBG458896:TBG458898 TLC458896:TLC458898 TUY458896:TUY458898 UEU458896:UEU458898 UOQ458896:UOQ458898 UYM458896:UYM458898 VII458896:VII458898 VSE458896:VSE458898 WCA458896:WCA458898 WLW458896:WLW458898 WVS458896:WVS458898 K524432:K524434 JG524432:JG524434 TC524432:TC524434 ACY524432:ACY524434 AMU524432:AMU524434 AWQ524432:AWQ524434 BGM524432:BGM524434 BQI524432:BQI524434 CAE524432:CAE524434 CKA524432:CKA524434 CTW524432:CTW524434 DDS524432:DDS524434 DNO524432:DNO524434 DXK524432:DXK524434 EHG524432:EHG524434 ERC524432:ERC524434 FAY524432:FAY524434 FKU524432:FKU524434 FUQ524432:FUQ524434 GEM524432:GEM524434 GOI524432:GOI524434 GYE524432:GYE524434 HIA524432:HIA524434 HRW524432:HRW524434 IBS524432:IBS524434 ILO524432:ILO524434 IVK524432:IVK524434 JFG524432:JFG524434 JPC524432:JPC524434 JYY524432:JYY524434 KIU524432:KIU524434 KSQ524432:KSQ524434 LCM524432:LCM524434 LMI524432:LMI524434 LWE524432:LWE524434 MGA524432:MGA524434 MPW524432:MPW524434 MZS524432:MZS524434 NJO524432:NJO524434 NTK524432:NTK524434 ODG524432:ODG524434 ONC524432:ONC524434 OWY524432:OWY524434 PGU524432:PGU524434 PQQ524432:PQQ524434 QAM524432:QAM524434 QKI524432:QKI524434 QUE524432:QUE524434 REA524432:REA524434 RNW524432:RNW524434 RXS524432:RXS524434 SHO524432:SHO524434 SRK524432:SRK524434 TBG524432:TBG524434 TLC524432:TLC524434 TUY524432:TUY524434 UEU524432:UEU524434 UOQ524432:UOQ524434 UYM524432:UYM524434 VII524432:VII524434 VSE524432:VSE524434 WCA524432:WCA524434 WLW524432:WLW524434 WVS524432:WVS524434 K589968:K589970 JG589968:JG589970 TC589968:TC589970 ACY589968:ACY589970 AMU589968:AMU589970 AWQ589968:AWQ589970 BGM589968:BGM589970 BQI589968:BQI589970 CAE589968:CAE589970 CKA589968:CKA589970 CTW589968:CTW589970 DDS589968:DDS589970 DNO589968:DNO589970 DXK589968:DXK589970 EHG589968:EHG589970 ERC589968:ERC589970 FAY589968:FAY589970 FKU589968:FKU589970 FUQ589968:FUQ589970 GEM589968:GEM589970 GOI589968:GOI589970 GYE589968:GYE589970 HIA589968:HIA589970 HRW589968:HRW589970 IBS589968:IBS589970 ILO589968:ILO589970 IVK589968:IVK589970 JFG589968:JFG589970 JPC589968:JPC589970 JYY589968:JYY589970 KIU589968:KIU589970 KSQ589968:KSQ589970 LCM589968:LCM589970 LMI589968:LMI589970 LWE589968:LWE589970 MGA589968:MGA589970 MPW589968:MPW589970 MZS589968:MZS589970 NJO589968:NJO589970 NTK589968:NTK589970 ODG589968:ODG589970 ONC589968:ONC589970 OWY589968:OWY589970 PGU589968:PGU589970 PQQ589968:PQQ589970 QAM589968:QAM589970 QKI589968:QKI589970 QUE589968:QUE589970 REA589968:REA589970 RNW589968:RNW589970 RXS589968:RXS589970 SHO589968:SHO589970 SRK589968:SRK589970 TBG589968:TBG589970 TLC589968:TLC589970 TUY589968:TUY589970 UEU589968:UEU589970 UOQ589968:UOQ589970 UYM589968:UYM589970 VII589968:VII589970 VSE589968:VSE589970 WCA589968:WCA589970 WLW589968:WLW589970 WVS589968:WVS589970 K655504:K655506 JG655504:JG655506 TC655504:TC655506 ACY655504:ACY655506 AMU655504:AMU655506 AWQ655504:AWQ655506 BGM655504:BGM655506 BQI655504:BQI655506 CAE655504:CAE655506 CKA655504:CKA655506 CTW655504:CTW655506 DDS655504:DDS655506 DNO655504:DNO655506 DXK655504:DXK655506 EHG655504:EHG655506 ERC655504:ERC655506 FAY655504:FAY655506 FKU655504:FKU655506 FUQ655504:FUQ655506 GEM655504:GEM655506 GOI655504:GOI655506 GYE655504:GYE655506 HIA655504:HIA655506 HRW655504:HRW655506 IBS655504:IBS655506 ILO655504:ILO655506 IVK655504:IVK655506 JFG655504:JFG655506 JPC655504:JPC655506 JYY655504:JYY655506 KIU655504:KIU655506 KSQ655504:KSQ655506 LCM655504:LCM655506 LMI655504:LMI655506 LWE655504:LWE655506 MGA655504:MGA655506 MPW655504:MPW655506 MZS655504:MZS655506 NJO655504:NJO655506 NTK655504:NTK655506 ODG655504:ODG655506 ONC655504:ONC655506 OWY655504:OWY655506 PGU655504:PGU655506 PQQ655504:PQQ655506 QAM655504:QAM655506 QKI655504:QKI655506 QUE655504:QUE655506 REA655504:REA655506 RNW655504:RNW655506 RXS655504:RXS655506 SHO655504:SHO655506 SRK655504:SRK655506 TBG655504:TBG655506 TLC655504:TLC655506 TUY655504:TUY655506 UEU655504:UEU655506 UOQ655504:UOQ655506 UYM655504:UYM655506 VII655504:VII655506 VSE655504:VSE655506 WCA655504:WCA655506 WLW655504:WLW655506 WVS655504:WVS655506 K721040:K721042 JG721040:JG721042 TC721040:TC721042 ACY721040:ACY721042 AMU721040:AMU721042 AWQ721040:AWQ721042 BGM721040:BGM721042 BQI721040:BQI721042 CAE721040:CAE721042 CKA721040:CKA721042 CTW721040:CTW721042 DDS721040:DDS721042 DNO721040:DNO721042 DXK721040:DXK721042 EHG721040:EHG721042 ERC721040:ERC721042 FAY721040:FAY721042 FKU721040:FKU721042 FUQ721040:FUQ721042 GEM721040:GEM721042 GOI721040:GOI721042 GYE721040:GYE721042 HIA721040:HIA721042 HRW721040:HRW721042 IBS721040:IBS721042 ILO721040:ILO721042 IVK721040:IVK721042 JFG721040:JFG721042 JPC721040:JPC721042 JYY721040:JYY721042 KIU721040:KIU721042 KSQ721040:KSQ721042 LCM721040:LCM721042 LMI721040:LMI721042 LWE721040:LWE721042 MGA721040:MGA721042 MPW721040:MPW721042 MZS721040:MZS721042 NJO721040:NJO721042 NTK721040:NTK721042 ODG721040:ODG721042 ONC721040:ONC721042 OWY721040:OWY721042 PGU721040:PGU721042 PQQ721040:PQQ721042 QAM721040:QAM721042 QKI721040:QKI721042 QUE721040:QUE721042 REA721040:REA721042 RNW721040:RNW721042 RXS721040:RXS721042 SHO721040:SHO721042 SRK721040:SRK721042 TBG721040:TBG721042 TLC721040:TLC721042 TUY721040:TUY721042 UEU721040:UEU721042 UOQ721040:UOQ721042 UYM721040:UYM721042 VII721040:VII721042 VSE721040:VSE721042 WCA721040:WCA721042 WLW721040:WLW721042 WVS721040:WVS721042 K786576:K786578 JG786576:JG786578 TC786576:TC786578 ACY786576:ACY786578 AMU786576:AMU786578 AWQ786576:AWQ786578 BGM786576:BGM786578 BQI786576:BQI786578 CAE786576:CAE786578 CKA786576:CKA786578 CTW786576:CTW786578 DDS786576:DDS786578 DNO786576:DNO786578 DXK786576:DXK786578 EHG786576:EHG786578 ERC786576:ERC786578 FAY786576:FAY786578 FKU786576:FKU786578 FUQ786576:FUQ786578 GEM786576:GEM786578 GOI786576:GOI786578 GYE786576:GYE786578 HIA786576:HIA786578 HRW786576:HRW786578 IBS786576:IBS786578 ILO786576:ILO786578 IVK786576:IVK786578 JFG786576:JFG786578 JPC786576:JPC786578 JYY786576:JYY786578 KIU786576:KIU786578 KSQ786576:KSQ786578 LCM786576:LCM786578 LMI786576:LMI786578 LWE786576:LWE786578 MGA786576:MGA786578 MPW786576:MPW786578 MZS786576:MZS786578 NJO786576:NJO786578 NTK786576:NTK786578 ODG786576:ODG786578 ONC786576:ONC786578 OWY786576:OWY786578 PGU786576:PGU786578 PQQ786576:PQQ786578 QAM786576:QAM786578 QKI786576:QKI786578 QUE786576:QUE786578 REA786576:REA786578 RNW786576:RNW786578 RXS786576:RXS786578 SHO786576:SHO786578 SRK786576:SRK786578 TBG786576:TBG786578 TLC786576:TLC786578 TUY786576:TUY786578 UEU786576:UEU786578 UOQ786576:UOQ786578 UYM786576:UYM786578 VII786576:VII786578 VSE786576:VSE786578 WCA786576:WCA786578 WLW786576:WLW786578 WVS786576:WVS786578 K852112:K852114 JG852112:JG852114 TC852112:TC852114 ACY852112:ACY852114 AMU852112:AMU852114 AWQ852112:AWQ852114 BGM852112:BGM852114 BQI852112:BQI852114 CAE852112:CAE852114 CKA852112:CKA852114 CTW852112:CTW852114 DDS852112:DDS852114 DNO852112:DNO852114 DXK852112:DXK852114 EHG852112:EHG852114 ERC852112:ERC852114 FAY852112:FAY852114 FKU852112:FKU852114 FUQ852112:FUQ852114 GEM852112:GEM852114 GOI852112:GOI852114 GYE852112:GYE852114 HIA852112:HIA852114 HRW852112:HRW852114 IBS852112:IBS852114 ILO852112:ILO852114 IVK852112:IVK852114 JFG852112:JFG852114 JPC852112:JPC852114 JYY852112:JYY852114 KIU852112:KIU852114 KSQ852112:KSQ852114 LCM852112:LCM852114 LMI852112:LMI852114 LWE852112:LWE852114 MGA852112:MGA852114 MPW852112:MPW852114 MZS852112:MZS852114 NJO852112:NJO852114 NTK852112:NTK852114 ODG852112:ODG852114 ONC852112:ONC852114 OWY852112:OWY852114 PGU852112:PGU852114 PQQ852112:PQQ852114 QAM852112:QAM852114 QKI852112:QKI852114 QUE852112:QUE852114 REA852112:REA852114 RNW852112:RNW852114 RXS852112:RXS852114 SHO852112:SHO852114 SRK852112:SRK852114 TBG852112:TBG852114 TLC852112:TLC852114 TUY852112:TUY852114 UEU852112:UEU852114 UOQ852112:UOQ852114 UYM852112:UYM852114 VII852112:VII852114 VSE852112:VSE852114 WCA852112:WCA852114 WLW852112:WLW852114 WVS852112:WVS852114 K917648:K917650 JG917648:JG917650 TC917648:TC917650 ACY917648:ACY917650 AMU917648:AMU917650 AWQ917648:AWQ917650 BGM917648:BGM917650 BQI917648:BQI917650 CAE917648:CAE917650 CKA917648:CKA917650 CTW917648:CTW917650 DDS917648:DDS917650 DNO917648:DNO917650 DXK917648:DXK917650 EHG917648:EHG917650 ERC917648:ERC917650 FAY917648:FAY917650 FKU917648:FKU917650 FUQ917648:FUQ917650 GEM917648:GEM917650 GOI917648:GOI917650 GYE917648:GYE917650 HIA917648:HIA917650 HRW917648:HRW917650 IBS917648:IBS917650 ILO917648:ILO917650 IVK917648:IVK917650 JFG917648:JFG917650 JPC917648:JPC917650 JYY917648:JYY917650 KIU917648:KIU917650 KSQ917648:KSQ917650 LCM917648:LCM917650 LMI917648:LMI917650 LWE917648:LWE917650 MGA917648:MGA917650 MPW917648:MPW917650 MZS917648:MZS917650 NJO917648:NJO917650 NTK917648:NTK917650 ODG917648:ODG917650 ONC917648:ONC917650 OWY917648:OWY917650 PGU917648:PGU917650 PQQ917648:PQQ917650 QAM917648:QAM917650 QKI917648:QKI917650 QUE917648:QUE917650 REA917648:REA917650 RNW917648:RNW917650 RXS917648:RXS917650 SHO917648:SHO917650 SRK917648:SRK917650 TBG917648:TBG917650 TLC917648:TLC917650 TUY917648:TUY917650 UEU917648:UEU917650 UOQ917648:UOQ917650 UYM917648:UYM917650 VII917648:VII917650 VSE917648:VSE917650 WCA917648:WCA917650 WLW917648:WLW917650 WVS917648:WVS917650 K983184:K983186 JG983184:JG983186 TC983184:TC983186 ACY983184:ACY983186 AMU983184:AMU983186 AWQ983184:AWQ983186 BGM983184:BGM983186 BQI983184:BQI983186 CAE983184:CAE983186 CKA983184:CKA983186 CTW983184:CTW983186 DDS983184:DDS983186 DNO983184:DNO983186 DXK983184:DXK983186 EHG983184:EHG983186 ERC983184:ERC983186 FAY983184:FAY983186 FKU983184:FKU983186 FUQ983184:FUQ983186 GEM983184:GEM983186 GOI983184:GOI983186 GYE983184:GYE983186 HIA983184:HIA983186 HRW983184:HRW983186 IBS983184:IBS983186 ILO983184:ILO983186 IVK983184:IVK983186 JFG983184:JFG983186 JPC983184:JPC983186 JYY983184:JYY983186 KIU983184:KIU983186 KSQ983184:KSQ983186 LCM983184:LCM983186 LMI983184:LMI983186 LWE983184:LWE983186 MGA983184:MGA983186 MPW983184:MPW983186 MZS983184:MZS983186 NJO983184:NJO983186 NTK983184:NTK983186 ODG983184:ODG983186 ONC983184:ONC983186 OWY983184:OWY983186 PGU983184:PGU983186 PQQ983184:PQQ983186 QAM983184:QAM983186 QKI983184:QKI983186 QUE983184:QUE983186 REA983184:REA983186 RNW983184:RNW983186 RXS983184:RXS983186 SHO983184:SHO983186 SRK983184:SRK983186 TBG983184:TBG983186 TLC983184:TLC983186 TUY983184:TUY983186 UEU983184:UEU983186 UOQ983184:UOQ983186 UYM983184:UYM983186 VII983184:VII983186 VSE983184:VSE983186 WCA983184:WCA983186 WLW983184:WLW983186 WVS983184:WVS983186 B89:B91 IX89:IX91 ST89:ST91 ACP89:ACP91 AML89:AML91 AWH89:AWH91 BGD89:BGD91 BPZ89:BPZ91 BZV89:BZV91 CJR89:CJR91 CTN89:CTN91 DDJ89:DDJ91 DNF89:DNF91 DXB89:DXB91 EGX89:EGX91 EQT89:EQT91 FAP89:FAP91 FKL89:FKL91 FUH89:FUH91 GED89:GED91 GNZ89:GNZ91 GXV89:GXV91 HHR89:HHR91 HRN89:HRN91 IBJ89:IBJ91 ILF89:ILF91 IVB89:IVB91 JEX89:JEX91 JOT89:JOT91 JYP89:JYP91 KIL89:KIL91 KSH89:KSH91 LCD89:LCD91 LLZ89:LLZ91 LVV89:LVV91 MFR89:MFR91 MPN89:MPN91 MZJ89:MZJ91 NJF89:NJF91 NTB89:NTB91 OCX89:OCX91 OMT89:OMT91 OWP89:OWP91 PGL89:PGL91 PQH89:PQH91 QAD89:QAD91 QJZ89:QJZ91 QTV89:QTV91 RDR89:RDR91 RNN89:RNN91 RXJ89:RXJ91 SHF89:SHF91 SRB89:SRB91 TAX89:TAX91 TKT89:TKT91 TUP89:TUP91 UEL89:UEL91 UOH89:UOH91 UYD89:UYD91 VHZ89:VHZ91 VRV89:VRV91 WBR89:WBR91 WLN89:WLN91 WVJ89:WVJ91 B65625:B65627 IX65625:IX65627 ST65625:ST65627 ACP65625:ACP65627 AML65625:AML65627 AWH65625:AWH65627 BGD65625:BGD65627 BPZ65625:BPZ65627 BZV65625:BZV65627 CJR65625:CJR65627 CTN65625:CTN65627 DDJ65625:DDJ65627 DNF65625:DNF65627 DXB65625:DXB65627 EGX65625:EGX65627 EQT65625:EQT65627 FAP65625:FAP65627 FKL65625:FKL65627 FUH65625:FUH65627 GED65625:GED65627 GNZ65625:GNZ65627 GXV65625:GXV65627 HHR65625:HHR65627 HRN65625:HRN65627 IBJ65625:IBJ65627 ILF65625:ILF65627 IVB65625:IVB65627 JEX65625:JEX65627 JOT65625:JOT65627 JYP65625:JYP65627 KIL65625:KIL65627 KSH65625:KSH65627 LCD65625:LCD65627 LLZ65625:LLZ65627 LVV65625:LVV65627 MFR65625:MFR65627 MPN65625:MPN65627 MZJ65625:MZJ65627 NJF65625:NJF65627 NTB65625:NTB65627 OCX65625:OCX65627 OMT65625:OMT65627 OWP65625:OWP65627 PGL65625:PGL65627 PQH65625:PQH65627 QAD65625:QAD65627 QJZ65625:QJZ65627 QTV65625:QTV65627 RDR65625:RDR65627 RNN65625:RNN65627 RXJ65625:RXJ65627 SHF65625:SHF65627 SRB65625:SRB65627 TAX65625:TAX65627 TKT65625:TKT65627 TUP65625:TUP65627 UEL65625:UEL65627 UOH65625:UOH65627 UYD65625:UYD65627 VHZ65625:VHZ65627 VRV65625:VRV65627 WBR65625:WBR65627 WLN65625:WLN65627 WVJ65625:WVJ65627 B131161:B131163 IX131161:IX131163 ST131161:ST131163 ACP131161:ACP131163 AML131161:AML131163 AWH131161:AWH131163 BGD131161:BGD131163 BPZ131161:BPZ131163 BZV131161:BZV131163 CJR131161:CJR131163 CTN131161:CTN131163 DDJ131161:DDJ131163 DNF131161:DNF131163 DXB131161:DXB131163 EGX131161:EGX131163 EQT131161:EQT131163 FAP131161:FAP131163 FKL131161:FKL131163 FUH131161:FUH131163 GED131161:GED131163 GNZ131161:GNZ131163 GXV131161:GXV131163 HHR131161:HHR131163 HRN131161:HRN131163 IBJ131161:IBJ131163 ILF131161:ILF131163 IVB131161:IVB131163 JEX131161:JEX131163 JOT131161:JOT131163 JYP131161:JYP131163 KIL131161:KIL131163 KSH131161:KSH131163 LCD131161:LCD131163 LLZ131161:LLZ131163 LVV131161:LVV131163 MFR131161:MFR131163 MPN131161:MPN131163 MZJ131161:MZJ131163 NJF131161:NJF131163 NTB131161:NTB131163 OCX131161:OCX131163 OMT131161:OMT131163 OWP131161:OWP131163 PGL131161:PGL131163 PQH131161:PQH131163 QAD131161:QAD131163 QJZ131161:QJZ131163 QTV131161:QTV131163 RDR131161:RDR131163 RNN131161:RNN131163 RXJ131161:RXJ131163 SHF131161:SHF131163 SRB131161:SRB131163 TAX131161:TAX131163 TKT131161:TKT131163 TUP131161:TUP131163 UEL131161:UEL131163 UOH131161:UOH131163 UYD131161:UYD131163 VHZ131161:VHZ131163 VRV131161:VRV131163 WBR131161:WBR131163 WLN131161:WLN131163 WVJ131161:WVJ131163 B196697:B196699 IX196697:IX196699 ST196697:ST196699 ACP196697:ACP196699 AML196697:AML196699 AWH196697:AWH196699 BGD196697:BGD196699 BPZ196697:BPZ196699 BZV196697:BZV196699 CJR196697:CJR196699 CTN196697:CTN196699 DDJ196697:DDJ196699 DNF196697:DNF196699 DXB196697:DXB196699 EGX196697:EGX196699 EQT196697:EQT196699 FAP196697:FAP196699 FKL196697:FKL196699 FUH196697:FUH196699 GED196697:GED196699 GNZ196697:GNZ196699 GXV196697:GXV196699 HHR196697:HHR196699 HRN196697:HRN196699 IBJ196697:IBJ196699 ILF196697:ILF196699 IVB196697:IVB196699 JEX196697:JEX196699 JOT196697:JOT196699 JYP196697:JYP196699 KIL196697:KIL196699 KSH196697:KSH196699 LCD196697:LCD196699 LLZ196697:LLZ196699 LVV196697:LVV196699 MFR196697:MFR196699 MPN196697:MPN196699 MZJ196697:MZJ196699 NJF196697:NJF196699 NTB196697:NTB196699 OCX196697:OCX196699 OMT196697:OMT196699 OWP196697:OWP196699 PGL196697:PGL196699 PQH196697:PQH196699 QAD196697:QAD196699 QJZ196697:QJZ196699 QTV196697:QTV196699 RDR196697:RDR196699 RNN196697:RNN196699 RXJ196697:RXJ196699 SHF196697:SHF196699 SRB196697:SRB196699 TAX196697:TAX196699 TKT196697:TKT196699 TUP196697:TUP196699 UEL196697:UEL196699 UOH196697:UOH196699 UYD196697:UYD196699 VHZ196697:VHZ196699 VRV196697:VRV196699 WBR196697:WBR196699 WLN196697:WLN196699 WVJ196697:WVJ196699 B262233:B262235 IX262233:IX262235 ST262233:ST262235 ACP262233:ACP262235 AML262233:AML262235 AWH262233:AWH262235 BGD262233:BGD262235 BPZ262233:BPZ262235 BZV262233:BZV262235 CJR262233:CJR262235 CTN262233:CTN262235 DDJ262233:DDJ262235 DNF262233:DNF262235 DXB262233:DXB262235 EGX262233:EGX262235 EQT262233:EQT262235 FAP262233:FAP262235 FKL262233:FKL262235 FUH262233:FUH262235 GED262233:GED262235 GNZ262233:GNZ262235 GXV262233:GXV262235 HHR262233:HHR262235 HRN262233:HRN262235 IBJ262233:IBJ262235 ILF262233:ILF262235 IVB262233:IVB262235 JEX262233:JEX262235 JOT262233:JOT262235 JYP262233:JYP262235 KIL262233:KIL262235 KSH262233:KSH262235 LCD262233:LCD262235 LLZ262233:LLZ262235 LVV262233:LVV262235 MFR262233:MFR262235 MPN262233:MPN262235 MZJ262233:MZJ262235 NJF262233:NJF262235 NTB262233:NTB262235 OCX262233:OCX262235 OMT262233:OMT262235 OWP262233:OWP262235 PGL262233:PGL262235 PQH262233:PQH262235 QAD262233:QAD262235 QJZ262233:QJZ262235 QTV262233:QTV262235 RDR262233:RDR262235 RNN262233:RNN262235 RXJ262233:RXJ262235 SHF262233:SHF262235 SRB262233:SRB262235 TAX262233:TAX262235 TKT262233:TKT262235 TUP262233:TUP262235 UEL262233:UEL262235 UOH262233:UOH262235 UYD262233:UYD262235 VHZ262233:VHZ262235 VRV262233:VRV262235 WBR262233:WBR262235 WLN262233:WLN262235 WVJ262233:WVJ262235 B327769:B327771 IX327769:IX327771 ST327769:ST327771 ACP327769:ACP327771 AML327769:AML327771 AWH327769:AWH327771 BGD327769:BGD327771 BPZ327769:BPZ327771 BZV327769:BZV327771 CJR327769:CJR327771 CTN327769:CTN327771 DDJ327769:DDJ327771 DNF327769:DNF327771 DXB327769:DXB327771 EGX327769:EGX327771 EQT327769:EQT327771 FAP327769:FAP327771 FKL327769:FKL327771 FUH327769:FUH327771 GED327769:GED327771 GNZ327769:GNZ327771 GXV327769:GXV327771 HHR327769:HHR327771 HRN327769:HRN327771 IBJ327769:IBJ327771 ILF327769:ILF327771 IVB327769:IVB327771 JEX327769:JEX327771 JOT327769:JOT327771 JYP327769:JYP327771 KIL327769:KIL327771 KSH327769:KSH327771 LCD327769:LCD327771 LLZ327769:LLZ327771 LVV327769:LVV327771 MFR327769:MFR327771 MPN327769:MPN327771 MZJ327769:MZJ327771 NJF327769:NJF327771 NTB327769:NTB327771 OCX327769:OCX327771 OMT327769:OMT327771 OWP327769:OWP327771 PGL327769:PGL327771 PQH327769:PQH327771 QAD327769:QAD327771 QJZ327769:QJZ327771 QTV327769:QTV327771 RDR327769:RDR327771 RNN327769:RNN327771 RXJ327769:RXJ327771 SHF327769:SHF327771 SRB327769:SRB327771 TAX327769:TAX327771 TKT327769:TKT327771 TUP327769:TUP327771 UEL327769:UEL327771 UOH327769:UOH327771 UYD327769:UYD327771 VHZ327769:VHZ327771 VRV327769:VRV327771 WBR327769:WBR327771 WLN327769:WLN327771 WVJ327769:WVJ327771 B393305:B393307 IX393305:IX393307 ST393305:ST393307 ACP393305:ACP393307 AML393305:AML393307 AWH393305:AWH393307 BGD393305:BGD393307 BPZ393305:BPZ393307 BZV393305:BZV393307 CJR393305:CJR393307 CTN393305:CTN393307 DDJ393305:DDJ393307 DNF393305:DNF393307 DXB393305:DXB393307 EGX393305:EGX393307 EQT393305:EQT393307 FAP393305:FAP393307 FKL393305:FKL393307 FUH393305:FUH393307 GED393305:GED393307 GNZ393305:GNZ393307 GXV393305:GXV393307 HHR393305:HHR393307 HRN393305:HRN393307 IBJ393305:IBJ393307 ILF393305:ILF393307 IVB393305:IVB393307 JEX393305:JEX393307 JOT393305:JOT393307 JYP393305:JYP393307 KIL393305:KIL393307 KSH393305:KSH393307 LCD393305:LCD393307 LLZ393305:LLZ393307 LVV393305:LVV393307 MFR393305:MFR393307 MPN393305:MPN393307 MZJ393305:MZJ393307 NJF393305:NJF393307 NTB393305:NTB393307 OCX393305:OCX393307 OMT393305:OMT393307 OWP393305:OWP393307 PGL393305:PGL393307 PQH393305:PQH393307 QAD393305:QAD393307 QJZ393305:QJZ393307 QTV393305:QTV393307 RDR393305:RDR393307 RNN393305:RNN393307 RXJ393305:RXJ393307 SHF393305:SHF393307 SRB393305:SRB393307 TAX393305:TAX393307 TKT393305:TKT393307 TUP393305:TUP393307 UEL393305:UEL393307 UOH393305:UOH393307 UYD393305:UYD393307 VHZ393305:VHZ393307 VRV393305:VRV393307 WBR393305:WBR393307 WLN393305:WLN393307 WVJ393305:WVJ393307 B458841:B458843 IX458841:IX458843 ST458841:ST458843 ACP458841:ACP458843 AML458841:AML458843 AWH458841:AWH458843 BGD458841:BGD458843 BPZ458841:BPZ458843 BZV458841:BZV458843 CJR458841:CJR458843 CTN458841:CTN458843 DDJ458841:DDJ458843 DNF458841:DNF458843 DXB458841:DXB458843 EGX458841:EGX458843 EQT458841:EQT458843 FAP458841:FAP458843 FKL458841:FKL458843 FUH458841:FUH458843 GED458841:GED458843 GNZ458841:GNZ458843 GXV458841:GXV458843 HHR458841:HHR458843 HRN458841:HRN458843 IBJ458841:IBJ458843 ILF458841:ILF458843 IVB458841:IVB458843 JEX458841:JEX458843 JOT458841:JOT458843 JYP458841:JYP458843 KIL458841:KIL458843 KSH458841:KSH458843 LCD458841:LCD458843 LLZ458841:LLZ458843 LVV458841:LVV458843 MFR458841:MFR458843 MPN458841:MPN458843 MZJ458841:MZJ458843 NJF458841:NJF458843 NTB458841:NTB458843 OCX458841:OCX458843 OMT458841:OMT458843 OWP458841:OWP458843 PGL458841:PGL458843 PQH458841:PQH458843 QAD458841:QAD458843 QJZ458841:QJZ458843 QTV458841:QTV458843 RDR458841:RDR458843 RNN458841:RNN458843 RXJ458841:RXJ458843 SHF458841:SHF458843 SRB458841:SRB458843 TAX458841:TAX458843 TKT458841:TKT458843 TUP458841:TUP458843 UEL458841:UEL458843 UOH458841:UOH458843 UYD458841:UYD458843 VHZ458841:VHZ458843 VRV458841:VRV458843 WBR458841:WBR458843 WLN458841:WLN458843 WVJ458841:WVJ458843 B524377:B524379 IX524377:IX524379 ST524377:ST524379 ACP524377:ACP524379 AML524377:AML524379 AWH524377:AWH524379 BGD524377:BGD524379 BPZ524377:BPZ524379 BZV524377:BZV524379 CJR524377:CJR524379 CTN524377:CTN524379 DDJ524377:DDJ524379 DNF524377:DNF524379 DXB524377:DXB524379 EGX524377:EGX524379 EQT524377:EQT524379 FAP524377:FAP524379 FKL524377:FKL524379 FUH524377:FUH524379 GED524377:GED524379 GNZ524377:GNZ524379 GXV524377:GXV524379 HHR524377:HHR524379 HRN524377:HRN524379 IBJ524377:IBJ524379 ILF524377:ILF524379 IVB524377:IVB524379 JEX524377:JEX524379 JOT524377:JOT524379 JYP524377:JYP524379 KIL524377:KIL524379 KSH524377:KSH524379 LCD524377:LCD524379 LLZ524377:LLZ524379 LVV524377:LVV524379 MFR524377:MFR524379 MPN524377:MPN524379 MZJ524377:MZJ524379 NJF524377:NJF524379 NTB524377:NTB524379 OCX524377:OCX524379 OMT524377:OMT524379 OWP524377:OWP524379 PGL524377:PGL524379 PQH524377:PQH524379 QAD524377:QAD524379 QJZ524377:QJZ524379 QTV524377:QTV524379 RDR524377:RDR524379 RNN524377:RNN524379 RXJ524377:RXJ524379 SHF524377:SHF524379 SRB524377:SRB524379 TAX524377:TAX524379 TKT524377:TKT524379 TUP524377:TUP524379 UEL524377:UEL524379 UOH524377:UOH524379 UYD524377:UYD524379 VHZ524377:VHZ524379 VRV524377:VRV524379 WBR524377:WBR524379 WLN524377:WLN524379 WVJ524377:WVJ524379 B589913:B589915 IX589913:IX589915 ST589913:ST589915 ACP589913:ACP589915 AML589913:AML589915 AWH589913:AWH589915 BGD589913:BGD589915 BPZ589913:BPZ589915 BZV589913:BZV589915 CJR589913:CJR589915 CTN589913:CTN589915 DDJ589913:DDJ589915 DNF589913:DNF589915 DXB589913:DXB589915 EGX589913:EGX589915 EQT589913:EQT589915 FAP589913:FAP589915 FKL589913:FKL589915 FUH589913:FUH589915 GED589913:GED589915 GNZ589913:GNZ589915 GXV589913:GXV589915 HHR589913:HHR589915 HRN589913:HRN589915 IBJ589913:IBJ589915 ILF589913:ILF589915 IVB589913:IVB589915 JEX589913:JEX589915 JOT589913:JOT589915 JYP589913:JYP589915 KIL589913:KIL589915 KSH589913:KSH589915 LCD589913:LCD589915 LLZ589913:LLZ589915 LVV589913:LVV589915 MFR589913:MFR589915 MPN589913:MPN589915 MZJ589913:MZJ589915 NJF589913:NJF589915 NTB589913:NTB589915 OCX589913:OCX589915 OMT589913:OMT589915 OWP589913:OWP589915 PGL589913:PGL589915 PQH589913:PQH589915 QAD589913:QAD589915 QJZ589913:QJZ589915 QTV589913:QTV589915 RDR589913:RDR589915 RNN589913:RNN589915 RXJ589913:RXJ589915 SHF589913:SHF589915 SRB589913:SRB589915 TAX589913:TAX589915 TKT589913:TKT589915 TUP589913:TUP589915 UEL589913:UEL589915 UOH589913:UOH589915 UYD589913:UYD589915 VHZ589913:VHZ589915 VRV589913:VRV589915 WBR589913:WBR589915 WLN589913:WLN589915 WVJ589913:WVJ589915 B655449:B655451 IX655449:IX655451 ST655449:ST655451 ACP655449:ACP655451 AML655449:AML655451 AWH655449:AWH655451 BGD655449:BGD655451 BPZ655449:BPZ655451 BZV655449:BZV655451 CJR655449:CJR655451 CTN655449:CTN655451 DDJ655449:DDJ655451 DNF655449:DNF655451 DXB655449:DXB655451 EGX655449:EGX655451 EQT655449:EQT655451 FAP655449:FAP655451 FKL655449:FKL655451 FUH655449:FUH655451 GED655449:GED655451 GNZ655449:GNZ655451 GXV655449:GXV655451 HHR655449:HHR655451 HRN655449:HRN655451 IBJ655449:IBJ655451 ILF655449:ILF655451 IVB655449:IVB655451 JEX655449:JEX655451 JOT655449:JOT655451 JYP655449:JYP655451 KIL655449:KIL655451 KSH655449:KSH655451 LCD655449:LCD655451 LLZ655449:LLZ655451 LVV655449:LVV655451 MFR655449:MFR655451 MPN655449:MPN655451 MZJ655449:MZJ655451 NJF655449:NJF655451 NTB655449:NTB655451 OCX655449:OCX655451 OMT655449:OMT655451 OWP655449:OWP655451 PGL655449:PGL655451 PQH655449:PQH655451 QAD655449:QAD655451 QJZ655449:QJZ655451 QTV655449:QTV655451 RDR655449:RDR655451 RNN655449:RNN655451 RXJ655449:RXJ655451 SHF655449:SHF655451 SRB655449:SRB655451 TAX655449:TAX655451 TKT655449:TKT655451 TUP655449:TUP655451 UEL655449:UEL655451 UOH655449:UOH655451 UYD655449:UYD655451 VHZ655449:VHZ655451 VRV655449:VRV655451 WBR655449:WBR655451 WLN655449:WLN655451 WVJ655449:WVJ655451 B720985:B720987 IX720985:IX720987 ST720985:ST720987 ACP720985:ACP720987 AML720985:AML720987 AWH720985:AWH720987 BGD720985:BGD720987 BPZ720985:BPZ720987 BZV720985:BZV720987 CJR720985:CJR720987 CTN720985:CTN720987 DDJ720985:DDJ720987 DNF720985:DNF720987 DXB720985:DXB720987 EGX720985:EGX720987 EQT720985:EQT720987 FAP720985:FAP720987 FKL720985:FKL720987 FUH720985:FUH720987 GED720985:GED720987 GNZ720985:GNZ720987 GXV720985:GXV720987 HHR720985:HHR720987 HRN720985:HRN720987 IBJ720985:IBJ720987 ILF720985:ILF720987 IVB720985:IVB720987 JEX720985:JEX720987 JOT720985:JOT720987 JYP720985:JYP720987 KIL720985:KIL720987 KSH720985:KSH720987 LCD720985:LCD720987 LLZ720985:LLZ720987 LVV720985:LVV720987 MFR720985:MFR720987 MPN720985:MPN720987 MZJ720985:MZJ720987 NJF720985:NJF720987 NTB720985:NTB720987 OCX720985:OCX720987 OMT720985:OMT720987 OWP720985:OWP720987 PGL720985:PGL720987 PQH720985:PQH720987 QAD720985:QAD720987 QJZ720985:QJZ720987 QTV720985:QTV720987 RDR720985:RDR720987 RNN720985:RNN720987 RXJ720985:RXJ720987 SHF720985:SHF720987 SRB720985:SRB720987 TAX720985:TAX720987 TKT720985:TKT720987 TUP720985:TUP720987 UEL720985:UEL720987 UOH720985:UOH720987 UYD720985:UYD720987 VHZ720985:VHZ720987 VRV720985:VRV720987 WBR720985:WBR720987 WLN720985:WLN720987 WVJ720985:WVJ720987 B786521:B786523 IX786521:IX786523 ST786521:ST786523 ACP786521:ACP786523 AML786521:AML786523 AWH786521:AWH786523 BGD786521:BGD786523 BPZ786521:BPZ786523 BZV786521:BZV786523 CJR786521:CJR786523 CTN786521:CTN786523 DDJ786521:DDJ786523 DNF786521:DNF786523 DXB786521:DXB786523 EGX786521:EGX786523 EQT786521:EQT786523 FAP786521:FAP786523 FKL786521:FKL786523 FUH786521:FUH786523 GED786521:GED786523 GNZ786521:GNZ786523 GXV786521:GXV786523 HHR786521:HHR786523 HRN786521:HRN786523 IBJ786521:IBJ786523 ILF786521:ILF786523 IVB786521:IVB786523 JEX786521:JEX786523 JOT786521:JOT786523 JYP786521:JYP786523 KIL786521:KIL786523 KSH786521:KSH786523 LCD786521:LCD786523 LLZ786521:LLZ786523 LVV786521:LVV786523 MFR786521:MFR786523 MPN786521:MPN786523 MZJ786521:MZJ786523 NJF786521:NJF786523 NTB786521:NTB786523 OCX786521:OCX786523 OMT786521:OMT786523 OWP786521:OWP786523 PGL786521:PGL786523 PQH786521:PQH786523 QAD786521:QAD786523 QJZ786521:QJZ786523 QTV786521:QTV786523 RDR786521:RDR786523 RNN786521:RNN786523 RXJ786521:RXJ786523 SHF786521:SHF786523 SRB786521:SRB786523 TAX786521:TAX786523 TKT786521:TKT786523 TUP786521:TUP786523 UEL786521:UEL786523 UOH786521:UOH786523 UYD786521:UYD786523 VHZ786521:VHZ786523 VRV786521:VRV786523 WBR786521:WBR786523 WLN786521:WLN786523 WVJ786521:WVJ786523 B852057:B852059 IX852057:IX852059 ST852057:ST852059 ACP852057:ACP852059 AML852057:AML852059 AWH852057:AWH852059 BGD852057:BGD852059 BPZ852057:BPZ852059 BZV852057:BZV852059 CJR852057:CJR852059 CTN852057:CTN852059 DDJ852057:DDJ852059 DNF852057:DNF852059 DXB852057:DXB852059 EGX852057:EGX852059 EQT852057:EQT852059 FAP852057:FAP852059 FKL852057:FKL852059 FUH852057:FUH852059 GED852057:GED852059 GNZ852057:GNZ852059 GXV852057:GXV852059 HHR852057:HHR852059 HRN852057:HRN852059 IBJ852057:IBJ852059 ILF852057:ILF852059 IVB852057:IVB852059 JEX852057:JEX852059 JOT852057:JOT852059 JYP852057:JYP852059 KIL852057:KIL852059 KSH852057:KSH852059 LCD852057:LCD852059 LLZ852057:LLZ852059 LVV852057:LVV852059 MFR852057:MFR852059 MPN852057:MPN852059 MZJ852057:MZJ852059 NJF852057:NJF852059 NTB852057:NTB852059 OCX852057:OCX852059 OMT852057:OMT852059 OWP852057:OWP852059 PGL852057:PGL852059 PQH852057:PQH852059 QAD852057:QAD852059 QJZ852057:QJZ852059 QTV852057:QTV852059 RDR852057:RDR852059 RNN852057:RNN852059 RXJ852057:RXJ852059 SHF852057:SHF852059 SRB852057:SRB852059 TAX852057:TAX852059 TKT852057:TKT852059 TUP852057:TUP852059 UEL852057:UEL852059 UOH852057:UOH852059 UYD852057:UYD852059 VHZ852057:VHZ852059 VRV852057:VRV852059 WBR852057:WBR852059 WLN852057:WLN852059 WVJ852057:WVJ852059 B917593:B917595 IX917593:IX917595 ST917593:ST917595 ACP917593:ACP917595 AML917593:AML917595 AWH917593:AWH917595 BGD917593:BGD917595 BPZ917593:BPZ917595 BZV917593:BZV917595 CJR917593:CJR917595 CTN917593:CTN917595 DDJ917593:DDJ917595 DNF917593:DNF917595 DXB917593:DXB917595 EGX917593:EGX917595 EQT917593:EQT917595 FAP917593:FAP917595 FKL917593:FKL917595 FUH917593:FUH917595 GED917593:GED917595 GNZ917593:GNZ917595 GXV917593:GXV917595 HHR917593:HHR917595 HRN917593:HRN917595 IBJ917593:IBJ917595 ILF917593:ILF917595 IVB917593:IVB917595 JEX917593:JEX917595 JOT917593:JOT917595 JYP917593:JYP917595 KIL917593:KIL917595 KSH917593:KSH917595 LCD917593:LCD917595 LLZ917593:LLZ917595 LVV917593:LVV917595 MFR917593:MFR917595 MPN917593:MPN917595 MZJ917593:MZJ917595 NJF917593:NJF917595 NTB917593:NTB917595 OCX917593:OCX917595 OMT917593:OMT917595 OWP917593:OWP917595 PGL917593:PGL917595 PQH917593:PQH917595 QAD917593:QAD917595 QJZ917593:QJZ917595 QTV917593:QTV917595 RDR917593:RDR917595 RNN917593:RNN917595 RXJ917593:RXJ917595 SHF917593:SHF917595 SRB917593:SRB917595 TAX917593:TAX917595 TKT917593:TKT917595 TUP917593:TUP917595 UEL917593:UEL917595 UOH917593:UOH917595 UYD917593:UYD917595 VHZ917593:VHZ917595 VRV917593:VRV917595 WBR917593:WBR917595 WLN917593:WLN917595 WVJ917593:WVJ917595 B983129:B983131 IX983129:IX983131 ST983129:ST983131 ACP983129:ACP983131 AML983129:AML983131 AWH983129:AWH983131 BGD983129:BGD983131 BPZ983129:BPZ983131 BZV983129:BZV983131 CJR983129:CJR983131 CTN983129:CTN983131 DDJ983129:DDJ983131 DNF983129:DNF983131 DXB983129:DXB983131 EGX983129:EGX983131 EQT983129:EQT983131 FAP983129:FAP983131 FKL983129:FKL983131 FUH983129:FUH983131 GED983129:GED983131 GNZ983129:GNZ983131 GXV983129:GXV983131 HHR983129:HHR983131 HRN983129:HRN983131 IBJ983129:IBJ983131 ILF983129:ILF983131 IVB983129:IVB983131 JEX983129:JEX983131 JOT983129:JOT983131 JYP983129:JYP983131 KIL983129:KIL983131 KSH983129:KSH983131 LCD983129:LCD983131 LLZ983129:LLZ983131 LVV983129:LVV983131 MFR983129:MFR983131 MPN983129:MPN983131 MZJ983129:MZJ983131 NJF983129:NJF983131 NTB983129:NTB983131 OCX983129:OCX983131 OMT983129:OMT983131 OWP983129:OWP983131 PGL983129:PGL983131 PQH983129:PQH983131 QAD983129:QAD983131 QJZ983129:QJZ983131 QTV983129:QTV983131 RDR983129:RDR983131 RNN983129:RNN983131 RXJ983129:RXJ983131 SHF983129:SHF983131 SRB983129:SRB983131 TAX983129:TAX983131 TKT983129:TKT983131 TUP983129:TUP983131 UEL983129:UEL983131 UOH983129:UOH983131 UYD983129:UYD983131 VHZ983129:VHZ983131 VRV983129:VRV983131 WBR983129:WBR983131 WLN983129:WLN983131 WVJ983129:WVJ983131 K149:K150 JG149:JG150 TC149:TC150 ACY149:ACY150 AMU149:AMU150 AWQ149:AWQ150 BGM149:BGM150 BQI149:BQI150 CAE149:CAE150 CKA149:CKA150 CTW149:CTW150 DDS149:DDS150 DNO149:DNO150 DXK149:DXK150 EHG149:EHG150 ERC149:ERC150 FAY149:FAY150 FKU149:FKU150 FUQ149:FUQ150 GEM149:GEM150 GOI149:GOI150 GYE149:GYE150 HIA149:HIA150 HRW149:HRW150 IBS149:IBS150 ILO149:ILO150 IVK149:IVK150 JFG149:JFG150 JPC149:JPC150 JYY149:JYY150 KIU149:KIU150 KSQ149:KSQ150 LCM149:LCM150 LMI149:LMI150 LWE149:LWE150 MGA149:MGA150 MPW149:MPW150 MZS149:MZS150 NJO149:NJO150 NTK149:NTK150 ODG149:ODG150 ONC149:ONC150 OWY149:OWY150 PGU149:PGU150 PQQ149:PQQ150 QAM149:QAM150 QKI149:QKI150 QUE149:QUE150 REA149:REA150 RNW149:RNW150 RXS149:RXS150 SHO149:SHO150 SRK149:SRK150 TBG149:TBG150 TLC149:TLC150 TUY149:TUY150 UEU149:UEU150 UOQ149:UOQ150 UYM149:UYM150 VII149:VII150 VSE149:VSE150 WCA149:WCA150 WLW149:WLW150 WVS149:WVS150 K65685:K65686 JG65685:JG65686 TC65685:TC65686 ACY65685:ACY65686 AMU65685:AMU65686 AWQ65685:AWQ65686 BGM65685:BGM65686 BQI65685:BQI65686 CAE65685:CAE65686 CKA65685:CKA65686 CTW65685:CTW65686 DDS65685:DDS65686 DNO65685:DNO65686 DXK65685:DXK65686 EHG65685:EHG65686 ERC65685:ERC65686 FAY65685:FAY65686 FKU65685:FKU65686 FUQ65685:FUQ65686 GEM65685:GEM65686 GOI65685:GOI65686 GYE65685:GYE65686 HIA65685:HIA65686 HRW65685:HRW65686 IBS65685:IBS65686 ILO65685:ILO65686 IVK65685:IVK65686 JFG65685:JFG65686 JPC65685:JPC65686 JYY65685:JYY65686 KIU65685:KIU65686 KSQ65685:KSQ65686 LCM65685:LCM65686 LMI65685:LMI65686 LWE65685:LWE65686 MGA65685:MGA65686 MPW65685:MPW65686 MZS65685:MZS65686 NJO65685:NJO65686 NTK65685:NTK65686 ODG65685:ODG65686 ONC65685:ONC65686 OWY65685:OWY65686 PGU65685:PGU65686 PQQ65685:PQQ65686 QAM65685:QAM65686 QKI65685:QKI65686 QUE65685:QUE65686 REA65685:REA65686 RNW65685:RNW65686 RXS65685:RXS65686 SHO65685:SHO65686 SRK65685:SRK65686 TBG65685:TBG65686 TLC65685:TLC65686 TUY65685:TUY65686 UEU65685:UEU65686 UOQ65685:UOQ65686 UYM65685:UYM65686 VII65685:VII65686 VSE65685:VSE65686 WCA65685:WCA65686 WLW65685:WLW65686 WVS65685:WVS65686 K131221:K131222 JG131221:JG131222 TC131221:TC131222 ACY131221:ACY131222 AMU131221:AMU131222 AWQ131221:AWQ131222 BGM131221:BGM131222 BQI131221:BQI131222 CAE131221:CAE131222 CKA131221:CKA131222 CTW131221:CTW131222 DDS131221:DDS131222 DNO131221:DNO131222 DXK131221:DXK131222 EHG131221:EHG131222 ERC131221:ERC131222 FAY131221:FAY131222 FKU131221:FKU131222 FUQ131221:FUQ131222 GEM131221:GEM131222 GOI131221:GOI131222 GYE131221:GYE131222 HIA131221:HIA131222 HRW131221:HRW131222 IBS131221:IBS131222 ILO131221:ILO131222 IVK131221:IVK131222 JFG131221:JFG131222 JPC131221:JPC131222 JYY131221:JYY131222 KIU131221:KIU131222 KSQ131221:KSQ131222 LCM131221:LCM131222 LMI131221:LMI131222 LWE131221:LWE131222 MGA131221:MGA131222 MPW131221:MPW131222 MZS131221:MZS131222 NJO131221:NJO131222 NTK131221:NTK131222 ODG131221:ODG131222 ONC131221:ONC131222 OWY131221:OWY131222 PGU131221:PGU131222 PQQ131221:PQQ131222 QAM131221:QAM131222 QKI131221:QKI131222 QUE131221:QUE131222 REA131221:REA131222 RNW131221:RNW131222 RXS131221:RXS131222 SHO131221:SHO131222 SRK131221:SRK131222 TBG131221:TBG131222 TLC131221:TLC131222 TUY131221:TUY131222 UEU131221:UEU131222 UOQ131221:UOQ131222 UYM131221:UYM131222 VII131221:VII131222 VSE131221:VSE131222 WCA131221:WCA131222 WLW131221:WLW131222 WVS131221:WVS131222 K196757:K196758 JG196757:JG196758 TC196757:TC196758 ACY196757:ACY196758 AMU196757:AMU196758 AWQ196757:AWQ196758 BGM196757:BGM196758 BQI196757:BQI196758 CAE196757:CAE196758 CKA196757:CKA196758 CTW196757:CTW196758 DDS196757:DDS196758 DNO196757:DNO196758 DXK196757:DXK196758 EHG196757:EHG196758 ERC196757:ERC196758 FAY196757:FAY196758 FKU196757:FKU196758 FUQ196757:FUQ196758 GEM196757:GEM196758 GOI196757:GOI196758 GYE196757:GYE196758 HIA196757:HIA196758 HRW196757:HRW196758 IBS196757:IBS196758 ILO196757:ILO196758 IVK196757:IVK196758 JFG196757:JFG196758 JPC196757:JPC196758 JYY196757:JYY196758 KIU196757:KIU196758 KSQ196757:KSQ196758 LCM196757:LCM196758 LMI196757:LMI196758 LWE196757:LWE196758 MGA196757:MGA196758 MPW196757:MPW196758 MZS196757:MZS196758 NJO196757:NJO196758 NTK196757:NTK196758 ODG196757:ODG196758 ONC196757:ONC196758 OWY196757:OWY196758 PGU196757:PGU196758 PQQ196757:PQQ196758 QAM196757:QAM196758 QKI196757:QKI196758 QUE196757:QUE196758 REA196757:REA196758 RNW196757:RNW196758 RXS196757:RXS196758 SHO196757:SHO196758 SRK196757:SRK196758 TBG196757:TBG196758 TLC196757:TLC196758 TUY196757:TUY196758 UEU196757:UEU196758 UOQ196757:UOQ196758 UYM196757:UYM196758 VII196757:VII196758 VSE196757:VSE196758 WCA196757:WCA196758 WLW196757:WLW196758 WVS196757:WVS196758 K262293:K262294 JG262293:JG262294 TC262293:TC262294 ACY262293:ACY262294 AMU262293:AMU262294 AWQ262293:AWQ262294 BGM262293:BGM262294 BQI262293:BQI262294 CAE262293:CAE262294 CKA262293:CKA262294 CTW262293:CTW262294 DDS262293:DDS262294 DNO262293:DNO262294 DXK262293:DXK262294 EHG262293:EHG262294 ERC262293:ERC262294 FAY262293:FAY262294 FKU262293:FKU262294 FUQ262293:FUQ262294 GEM262293:GEM262294 GOI262293:GOI262294 GYE262293:GYE262294 HIA262293:HIA262294 HRW262293:HRW262294 IBS262293:IBS262294 ILO262293:ILO262294 IVK262293:IVK262294 JFG262293:JFG262294 JPC262293:JPC262294 JYY262293:JYY262294 KIU262293:KIU262294 KSQ262293:KSQ262294 LCM262293:LCM262294 LMI262293:LMI262294 LWE262293:LWE262294 MGA262293:MGA262294 MPW262293:MPW262294 MZS262293:MZS262294 NJO262293:NJO262294 NTK262293:NTK262294 ODG262293:ODG262294 ONC262293:ONC262294 OWY262293:OWY262294 PGU262293:PGU262294 PQQ262293:PQQ262294 QAM262293:QAM262294 QKI262293:QKI262294 QUE262293:QUE262294 REA262293:REA262294 RNW262293:RNW262294 RXS262293:RXS262294 SHO262293:SHO262294 SRK262293:SRK262294 TBG262293:TBG262294 TLC262293:TLC262294 TUY262293:TUY262294 UEU262293:UEU262294 UOQ262293:UOQ262294 UYM262293:UYM262294 VII262293:VII262294 VSE262293:VSE262294 WCA262293:WCA262294 WLW262293:WLW262294 WVS262293:WVS262294 K327829:K327830 JG327829:JG327830 TC327829:TC327830 ACY327829:ACY327830 AMU327829:AMU327830 AWQ327829:AWQ327830 BGM327829:BGM327830 BQI327829:BQI327830 CAE327829:CAE327830 CKA327829:CKA327830 CTW327829:CTW327830 DDS327829:DDS327830 DNO327829:DNO327830 DXK327829:DXK327830 EHG327829:EHG327830 ERC327829:ERC327830 FAY327829:FAY327830 FKU327829:FKU327830 FUQ327829:FUQ327830 GEM327829:GEM327830 GOI327829:GOI327830 GYE327829:GYE327830 HIA327829:HIA327830 HRW327829:HRW327830 IBS327829:IBS327830 ILO327829:ILO327830 IVK327829:IVK327830 JFG327829:JFG327830 JPC327829:JPC327830 JYY327829:JYY327830 KIU327829:KIU327830 KSQ327829:KSQ327830 LCM327829:LCM327830 LMI327829:LMI327830 LWE327829:LWE327830 MGA327829:MGA327830 MPW327829:MPW327830 MZS327829:MZS327830 NJO327829:NJO327830 NTK327829:NTK327830 ODG327829:ODG327830 ONC327829:ONC327830 OWY327829:OWY327830 PGU327829:PGU327830 PQQ327829:PQQ327830 QAM327829:QAM327830 QKI327829:QKI327830 QUE327829:QUE327830 REA327829:REA327830 RNW327829:RNW327830 RXS327829:RXS327830 SHO327829:SHO327830 SRK327829:SRK327830 TBG327829:TBG327830 TLC327829:TLC327830 TUY327829:TUY327830 UEU327829:UEU327830 UOQ327829:UOQ327830 UYM327829:UYM327830 VII327829:VII327830 VSE327829:VSE327830 WCA327829:WCA327830 WLW327829:WLW327830 WVS327829:WVS327830 K393365:K393366 JG393365:JG393366 TC393365:TC393366 ACY393365:ACY393366 AMU393365:AMU393366 AWQ393365:AWQ393366 BGM393365:BGM393366 BQI393365:BQI393366 CAE393365:CAE393366 CKA393365:CKA393366 CTW393365:CTW393366 DDS393365:DDS393366 DNO393365:DNO393366 DXK393365:DXK393366 EHG393365:EHG393366 ERC393365:ERC393366 FAY393365:FAY393366 FKU393365:FKU393366 FUQ393365:FUQ393366 GEM393365:GEM393366 GOI393365:GOI393366 GYE393365:GYE393366 HIA393365:HIA393366 HRW393365:HRW393366 IBS393365:IBS393366 ILO393365:ILO393366 IVK393365:IVK393366 JFG393365:JFG393366 JPC393365:JPC393366 JYY393365:JYY393366 KIU393365:KIU393366 KSQ393365:KSQ393366 LCM393365:LCM393366 LMI393365:LMI393366 LWE393365:LWE393366 MGA393365:MGA393366 MPW393365:MPW393366 MZS393365:MZS393366 NJO393365:NJO393366 NTK393365:NTK393366 ODG393365:ODG393366 ONC393365:ONC393366 OWY393365:OWY393366 PGU393365:PGU393366 PQQ393365:PQQ393366 QAM393365:QAM393366 QKI393365:QKI393366 QUE393365:QUE393366 REA393365:REA393366 RNW393365:RNW393366 RXS393365:RXS393366 SHO393365:SHO393366 SRK393365:SRK393366 TBG393365:TBG393366 TLC393365:TLC393366 TUY393365:TUY393366 UEU393365:UEU393366 UOQ393365:UOQ393366 UYM393365:UYM393366 VII393365:VII393366 VSE393365:VSE393366 WCA393365:WCA393366 WLW393365:WLW393366 WVS393365:WVS393366 K458901:K458902 JG458901:JG458902 TC458901:TC458902 ACY458901:ACY458902 AMU458901:AMU458902 AWQ458901:AWQ458902 BGM458901:BGM458902 BQI458901:BQI458902 CAE458901:CAE458902 CKA458901:CKA458902 CTW458901:CTW458902 DDS458901:DDS458902 DNO458901:DNO458902 DXK458901:DXK458902 EHG458901:EHG458902 ERC458901:ERC458902 FAY458901:FAY458902 FKU458901:FKU458902 FUQ458901:FUQ458902 GEM458901:GEM458902 GOI458901:GOI458902 GYE458901:GYE458902 HIA458901:HIA458902 HRW458901:HRW458902 IBS458901:IBS458902 ILO458901:ILO458902 IVK458901:IVK458902 JFG458901:JFG458902 JPC458901:JPC458902 JYY458901:JYY458902 KIU458901:KIU458902 KSQ458901:KSQ458902 LCM458901:LCM458902 LMI458901:LMI458902 LWE458901:LWE458902 MGA458901:MGA458902 MPW458901:MPW458902 MZS458901:MZS458902 NJO458901:NJO458902 NTK458901:NTK458902 ODG458901:ODG458902 ONC458901:ONC458902 OWY458901:OWY458902 PGU458901:PGU458902 PQQ458901:PQQ458902 QAM458901:QAM458902 QKI458901:QKI458902 QUE458901:QUE458902 REA458901:REA458902 RNW458901:RNW458902 RXS458901:RXS458902 SHO458901:SHO458902 SRK458901:SRK458902 TBG458901:TBG458902 TLC458901:TLC458902 TUY458901:TUY458902 UEU458901:UEU458902 UOQ458901:UOQ458902 UYM458901:UYM458902 VII458901:VII458902 VSE458901:VSE458902 WCA458901:WCA458902 WLW458901:WLW458902 WVS458901:WVS458902 K524437:K524438 JG524437:JG524438 TC524437:TC524438 ACY524437:ACY524438 AMU524437:AMU524438 AWQ524437:AWQ524438 BGM524437:BGM524438 BQI524437:BQI524438 CAE524437:CAE524438 CKA524437:CKA524438 CTW524437:CTW524438 DDS524437:DDS524438 DNO524437:DNO524438 DXK524437:DXK524438 EHG524437:EHG524438 ERC524437:ERC524438 FAY524437:FAY524438 FKU524437:FKU524438 FUQ524437:FUQ524438 GEM524437:GEM524438 GOI524437:GOI524438 GYE524437:GYE524438 HIA524437:HIA524438 HRW524437:HRW524438 IBS524437:IBS524438 ILO524437:ILO524438 IVK524437:IVK524438 JFG524437:JFG524438 JPC524437:JPC524438 JYY524437:JYY524438 KIU524437:KIU524438 KSQ524437:KSQ524438 LCM524437:LCM524438 LMI524437:LMI524438 LWE524437:LWE524438 MGA524437:MGA524438 MPW524437:MPW524438 MZS524437:MZS524438 NJO524437:NJO524438 NTK524437:NTK524438 ODG524437:ODG524438 ONC524437:ONC524438 OWY524437:OWY524438 PGU524437:PGU524438 PQQ524437:PQQ524438 QAM524437:QAM524438 QKI524437:QKI524438 QUE524437:QUE524438 REA524437:REA524438 RNW524437:RNW524438 RXS524437:RXS524438 SHO524437:SHO524438 SRK524437:SRK524438 TBG524437:TBG524438 TLC524437:TLC524438 TUY524437:TUY524438 UEU524437:UEU524438 UOQ524437:UOQ524438 UYM524437:UYM524438 VII524437:VII524438 VSE524437:VSE524438 WCA524437:WCA524438 WLW524437:WLW524438 WVS524437:WVS524438 K589973:K589974 JG589973:JG589974 TC589973:TC589974 ACY589973:ACY589974 AMU589973:AMU589974 AWQ589973:AWQ589974 BGM589973:BGM589974 BQI589973:BQI589974 CAE589973:CAE589974 CKA589973:CKA589974 CTW589973:CTW589974 DDS589973:DDS589974 DNO589973:DNO589974 DXK589973:DXK589974 EHG589973:EHG589974 ERC589973:ERC589974 FAY589973:FAY589974 FKU589973:FKU589974 FUQ589973:FUQ589974 GEM589973:GEM589974 GOI589973:GOI589974 GYE589973:GYE589974 HIA589973:HIA589974 HRW589973:HRW589974 IBS589973:IBS589974 ILO589973:ILO589974 IVK589973:IVK589974 JFG589973:JFG589974 JPC589973:JPC589974 JYY589973:JYY589974 KIU589973:KIU589974 KSQ589973:KSQ589974 LCM589973:LCM589974 LMI589973:LMI589974 LWE589973:LWE589974 MGA589973:MGA589974 MPW589973:MPW589974 MZS589973:MZS589974 NJO589973:NJO589974 NTK589973:NTK589974 ODG589973:ODG589974 ONC589973:ONC589974 OWY589973:OWY589974 PGU589973:PGU589974 PQQ589973:PQQ589974 QAM589973:QAM589974 QKI589973:QKI589974 QUE589973:QUE589974 REA589973:REA589974 RNW589973:RNW589974 RXS589973:RXS589974 SHO589973:SHO589974 SRK589973:SRK589974 TBG589973:TBG589974 TLC589973:TLC589974 TUY589973:TUY589974 UEU589973:UEU589974 UOQ589973:UOQ589974 UYM589973:UYM589974 VII589973:VII589974 VSE589973:VSE589974 WCA589973:WCA589974 WLW589973:WLW589974 WVS589973:WVS589974 K655509:K655510 JG655509:JG655510 TC655509:TC655510 ACY655509:ACY655510 AMU655509:AMU655510 AWQ655509:AWQ655510 BGM655509:BGM655510 BQI655509:BQI655510 CAE655509:CAE655510 CKA655509:CKA655510 CTW655509:CTW655510 DDS655509:DDS655510 DNO655509:DNO655510 DXK655509:DXK655510 EHG655509:EHG655510 ERC655509:ERC655510 FAY655509:FAY655510 FKU655509:FKU655510 FUQ655509:FUQ655510 GEM655509:GEM655510 GOI655509:GOI655510 GYE655509:GYE655510 HIA655509:HIA655510 HRW655509:HRW655510 IBS655509:IBS655510 ILO655509:ILO655510 IVK655509:IVK655510 JFG655509:JFG655510 JPC655509:JPC655510 JYY655509:JYY655510 KIU655509:KIU655510 KSQ655509:KSQ655510 LCM655509:LCM655510 LMI655509:LMI655510 LWE655509:LWE655510 MGA655509:MGA655510 MPW655509:MPW655510 MZS655509:MZS655510 NJO655509:NJO655510 NTK655509:NTK655510 ODG655509:ODG655510 ONC655509:ONC655510 OWY655509:OWY655510 PGU655509:PGU655510 PQQ655509:PQQ655510 QAM655509:QAM655510 QKI655509:QKI655510 QUE655509:QUE655510 REA655509:REA655510 RNW655509:RNW655510 RXS655509:RXS655510 SHO655509:SHO655510 SRK655509:SRK655510 TBG655509:TBG655510 TLC655509:TLC655510 TUY655509:TUY655510 UEU655509:UEU655510 UOQ655509:UOQ655510 UYM655509:UYM655510 VII655509:VII655510 VSE655509:VSE655510 WCA655509:WCA655510 WLW655509:WLW655510 WVS655509:WVS655510 K721045:K721046 JG721045:JG721046 TC721045:TC721046 ACY721045:ACY721046 AMU721045:AMU721046 AWQ721045:AWQ721046 BGM721045:BGM721046 BQI721045:BQI721046 CAE721045:CAE721046 CKA721045:CKA721046 CTW721045:CTW721046 DDS721045:DDS721046 DNO721045:DNO721046 DXK721045:DXK721046 EHG721045:EHG721046 ERC721045:ERC721046 FAY721045:FAY721046 FKU721045:FKU721046 FUQ721045:FUQ721046 GEM721045:GEM721046 GOI721045:GOI721046 GYE721045:GYE721046 HIA721045:HIA721046 HRW721045:HRW721046 IBS721045:IBS721046 ILO721045:ILO721046 IVK721045:IVK721046 JFG721045:JFG721046 JPC721045:JPC721046 JYY721045:JYY721046 KIU721045:KIU721046 KSQ721045:KSQ721046 LCM721045:LCM721046 LMI721045:LMI721046 LWE721045:LWE721046 MGA721045:MGA721046 MPW721045:MPW721046 MZS721045:MZS721046 NJO721045:NJO721046 NTK721045:NTK721046 ODG721045:ODG721046 ONC721045:ONC721046 OWY721045:OWY721046 PGU721045:PGU721046 PQQ721045:PQQ721046 QAM721045:QAM721046 QKI721045:QKI721046 QUE721045:QUE721046 REA721045:REA721046 RNW721045:RNW721046 RXS721045:RXS721046 SHO721045:SHO721046 SRK721045:SRK721046 TBG721045:TBG721046 TLC721045:TLC721046 TUY721045:TUY721046 UEU721045:UEU721046 UOQ721045:UOQ721046 UYM721045:UYM721046 VII721045:VII721046 VSE721045:VSE721046 WCA721045:WCA721046 WLW721045:WLW721046 WVS721045:WVS721046 K786581:K786582 JG786581:JG786582 TC786581:TC786582 ACY786581:ACY786582 AMU786581:AMU786582 AWQ786581:AWQ786582 BGM786581:BGM786582 BQI786581:BQI786582 CAE786581:CAE786582 CKA786581:CKA786582 CTW786581:CTW786582 DDS786581:DDS786582 DNO786581:DNO786582 DXK786581:DXK786582 EHG786581:EHG786582 ERC786581:ERC786582 FAY786581:FAY786582 FKU786581:FKU786582 FUQ786581:FUQ786582 GEM786581:GEM786582 GOI786581:GOI786582 GYE786581:GYE786582 HIA786581:HIA786582 HRW786581:HRW786582 IBS786581:IBS786582 ILO786581:ILO786582 IVK786581:IVK786582 JFG786581:JFG786582 JPC786581:JPC786582 JYY786581:JYY786582 KIU786581:KIU786582 KSQ786581:KSQ786582 LCM786581:LCM786582 LMI786581:LMI786582 LWE786581:LWE786582 MGA786581:MGA786582 MPW786581:MPW786582 MZS786581:MZS786582 NJO786581:NJO786582 NTK786581:NTK786582 ODG786581:ODG786582 ONC786581:ONC786582 OWY786581:OWY786582 PGU786581:PGU786582 PQQ786581:PQQ786582 QAM786581:QAM786582 QKI786581:QKI786582 QUE786581:QUE786582 REA786581:REA786582 RNW786581:RNW786582 RXS786581:RXS786582 SHO786581:SHO786582 SRK786581:SRK786582 TBG786581:TBG786582 TLC786581:TLC786582 TUY786581:TUY786582 UEU786581:UEU786582 UOQ786581:UOQ786582 UYM786581:UYM786582 VII786581:VII786582 VSE786581:VSE786582 WCA786581:WCA786582 WLW786581:WLW786582 WVS786581:WVS786582 K852117:K852118 JG852117:JG852118 TC852117:TC852118 ACY852117:ACY852118 AMU852117:AMU852118 AWQ852117:AWQ852118 BGM852117:BGM852118 BQI852117:BQI852118 CAE852117:CAE852118 CKA852117:CKA852118 CTW852117:CTW852118 DDS852117:DDS852118 DNO852117:DNO852118 DXK852117:DXK852118 EHG852117:EHG852118 ERC852117:ERC852118 FAY852117:FAY852118 FKU852117:FKU852118 FUQ852117:FUQ852118 GEM852117:GEM852118 GOI852117:GOI852118 GYE852117:GYE852118 HIA852117:HIA852118 HRW852117:HRW852118 IBS852117:IBS852118 ILO852117:ILO852118 IVK852117:IVK852118 JFG852117:JFG852118 JPC852117:JPC852118 JYY852117:JYY852118 KIU852117:KIU852118 KSQ852117:KSQ852118 LCM852117:LCM852118 LMI852117:LMI852118 LWE852117:LWE852118 MGA852117:MGA852118 MPW852117:MPW852118 MZS852117:MZS852118 NJO852117:NJO852118 NTK852117:NTK852118 ODG852117:ODG852118 ONC852117:ONC852118 OWY852117:OWY852118 PGU852117:PGU852118 PQQ852117:PQQ852118 QAM852117:QAM852118 QKI852117:QKI852118 QUE852117:QUE852118 REA852117:REA852118 RNW852117:RNW852118 RXS852117:RXS852118 SHO852117:SHO852118 SRK852117:SRK852118 TBG852117:TBG852118 TLC852117:TLC852118 TUY852117:TUY852118 UEU852117:UEU852118 UOQ852117:UOQ852118 UYM852117:UYM852118 VII852117:VII852118 VSE852117:VSE852118 WCA852117:WCA852118 WLW852117:WLW852118 WVS852117:WVS852118 K917653:K917654 JG917653:JG917654 TC917653:TC917654 ACY917653:ACY917654 AMU917653:AMU917654 AWQ917653:AWQ917654 BGM917653:BGM917654 BQI917653:BQI917654 CAE917653:CAE917654 CKA917653:CKA917654 CTW917653:CTW917654 DDS917653:DDS917654 DNO917653:DNO917654 DXK917653:DXK917654 EHG917653:EHG917654 ERC917653:ERC917654 FAY917653:FAY917654 FKU917653:FKU917654 FUQ917653:FUQ917654 GEM917653:GEM917654 GOI917653:GOI917654 GYE917653:GYE917654 HIA917653:HIA917654 HRW917653:HRW917654 IBS917653:IBS917654 ILO917653:ILO917654 IVK917653:IVK917654 JFG917653:JFG917654 JPC917653:JPC917654 JYY917653:JYY917654 KIU917653:KIU917654 KSQ917653:KSQ917654 LCM917653:LCM917654 LMI917653:LMI917654 LWE917653:LWE917654 MGA917653:MGA917654 MPW917653:MPW917654 MZS917653:MZS917654 NJO917653:NJO917654 NTK917653:NTK917654 ODG917653:ODG917654 ONC917653:ONC917654 OWY917653:OWY917654 PGU917653:PGU917654 PQQ917653:PQQ917654 QAM917653:QAM917654 QKI917653:QKI917654 QUE917653:QUE917654 REA917653:REA917654 RNW917653:RNW917654 RXS917653:RXS917654 SHO917653:SHO917654 SRK917653:SRK917654 TBG917653:TBG917654 TLC917653:TLC917654 TUY917653:TUY917654 UEU917653:UEU917654 UOQ917653:UOQ917654 UYM917653:UYM917654 VII917653:VII917654 VSE917653:VSE917654 WCA917653:WCA917654 WLW917653:WLW917654 WVS917653:WVS917654 K983189:K983190 JG983189:JG983190 TC983189:TC983190 ACY983189:ACY983190 AMU983189:AMU983190 AWQ983189:AWQ983190 BGM983189:BGM983190 BQI983189:BQI983190 CAE983189:CAE983190 CKA983189:CKA983190 CTW983189:CTW983190 DDS983189:DDS983190 DNO983189:DNO983190 DXK983189:DXK983190 EHG983189:EHG983190 ERC983189:ERC983190 FAY983189:FAY983190 FKU983189:FKU983190 FUQ983189:FUQ983190 GEM983189:GEM983190 GOI983189:GOI983190 GYE983189:GYE983190 HIA983189:HIA983190 HRW983189:HRW983190 IBS983189:IBS983190 ILO983189:ILO983190 IVK983189:IVK983190 JFG983189:JFG983190 JPC983189:JPC983190 JYY983189:JYY983190 KIU983189:KIU983190 KSQ983189:KSQ983190 LCM983189:LCM983190 LMI983189:LMI983190 LWE983189:LWE983190 MGA983189:MGA983190 MPW983189:MPW983190 MZS983189:MZS983190 NJO983189:NJO983190 NTK983189:NTK983190 ODG983189:ODG983190 ONC983189:ONC983190 OWY983189:OWY983190 PGU983189:PGU983190 PQQ983189:PQQ983190 QAM983189:QAM983190 QKI983189:QKI983190 QUE983189:QUE983190 REA983189:REA983190 RNW983189:RNW983190 RXS983189:RXS983190 SHO983189:SHO983190 SRK983189:SRK983190 TBG983189:TBG983190 TLC983189:TLC983190 TUY983189:TUY983190 UEU983189:UEU983190 UOQ983189:UOQ983190 UYM983189:UYM983190 VII983189:VII983190 VSE983189:VSE983190 WCA983189:WCA983190 WLW983189:WLW983190 WVS983189:WVS983190 B93:B101 IX93:IX101 ST93:ST101 ACP93:ACP101 AML93:AML101 AWH93:AWH101 BGD93:BGD101 BPZ93:BPZ101 BZV93:BZV101 CJR93:CJR101 CTN93:CTN101 DDJ93:DDJ101 DNF93:DNF101 DXB93:DXB101 EGX93:EGX101 EQT93:EQT101 FAP93:FAP101 FKL93:FKL101 FUH93:FUH101 GED93:GED101 GNZ93:GNZ101 GXV93:GXV101 HHR93:HHR101 HRN93:HRN101 IBJ93:IBJ101 ILF93:ILF101 IVB93:IVB101 JEX93:JEX101 JOT93:JOT101 JYP93:JYP101 KIL93:KIL101 KSH93:KSH101 LCD93:LCD101 LLZ93:LLZ101 LVV93:LVV101 MFR93:MFR101 MPN93:MPN101 MZJ93:MZJ101 NJF93:NJF101 NTB93:NTB101 OCX93:OCX101 OMT93:OMT101 OWP93:OWP101 PGL93:PGL101 PQH93:PQH101 QAD93:QAD101 QJZ93:QJZ101 QTV93:QTV101 RDR93:RDR101 RNN93:RNN101 RXJ93:RXJ101 SHF93:SHF101 SRB93:SRB101 TAX93:TAX101 TKT93:TKT101 TUP93:TUP101 UEL93:UEL101 UOH93:UOH101 UYD93:UYD101 VHZ93:VHZ101 VRV93:VRV101 WBR93:WBR101 WLN93:WLN101 WVJ93:WVJ101 B65629:B65637 IX65629:IX65637 ST65629:ST65637 ACP65629:ACP65637 AML65629:AML65637 AWH65629:AWH65637 BGD65629:BGD65637 BPZ65629:BPZ65637 BZV65629:BZV65637 CJR65629:CJR65637 CTN65629:CTN65637 DDJ65629:DDJ65637 DNF65629:DNF65637 DXB65629:DXB65637 EGX65629:EGX65637 EQT65629:EQT65637 FAP65629:FAP65637 FKL65629:FKL65637 FUH65629:FUH65637 GED65629:GED65637 GNZ65629:GNZ65637 GXV65629:GXV65637 HHR65629:HHR65637 HRN65629:HRN65637 IBJ65629:IBJ65637 ILF65629:ILF65637 IVB65629:IVB65637 JEX65629:JEX65637 JOT65629:JOT65637 JYP65629:JYP65637 KIL65629:KIL65637 KSH65629:KSH65637 LCD65629:LCD65637 LLZ65629:LLZ65637 LVV65629:LVV65637 MFR65629:MFR65637 MPN65629:MPN65637 MZJ65629:MZJ65637 NJF65629:NJF65637 NTB65629:NTB65637 OCX65629:OCX65637 OMT65629:OMT65637 OWP65629:OWP65637 PGL65629:PGL65637 PQH65629:PQH65637 QAD65629:QAD65637 QJZ65629:QJZ65637 QTV65629:QTV65637 RDR65629:RDR65637 RNN65629:RNN65637 RXJ65629:RXJ65637 SHF65629:SHF65637 SRB65629:SRB65637 TAX65629:TAX65637 TKT65629:TKT65637 TUP65629:TUP65637 UEL65629:UEL65637 UOH65629:UOH65637 UYD65629:UYD65637 VHZ65629:VHZ65637 VRV65629:VRV65637 WBR65629:WBR65637 WLN65629:WLN65637 WVJ65629:WVJ65637 B131165:B131173 IX131165:IX131173 ST131165:ST131173 ACP131165:ACP131173 AML131165:AML131173 AWH131165:AWH131173 BGD131165:BGD131173 BPZ131165:BPZ131173 BZV131165:BZV131173 CJR131165:CJR131173 CTN131165:CTN131173 DDJ131165:DDJ131173 DNF131165:DNF131173 DXB131165:DXB131173 EGX131165:EGX131173 EQT131165:EQT131173 FAP131165:FAP131173 FKL131165:FKL131173 FUH131165:FUH131173 GED131165:GED131173 GNZ131165:GNZ131173 GXV131165:GXV131173 HHR131165:HHR131173 HRN131165:HRN131173 IBJ131165:IBJ131173 ILF131165:ILF131173 IVB131165:IVB131173 JEX131165:JEX131173 JOT131165:JOT131173 JYP131165:JYP131173 KIL131165:KIL131173 KSH131165:KSH131173 LCD131165:LCD131173 LLZ131165:LLZ131173 LVV131165:LVV131173 MFR131165:MFR131173 MPN131165:MPN131173 MZJ131165:MZJ131173 NJF131165:NJF131173 NTB131165:NTB131173 OCX131165:OCX131173 OMT131165:OMT131173 OWP131165:OWP131173 PGL131165:PGL131173 PQH131165:PQH131173 QAD131165:QAD131173 QJZ131165:QJZ131173 QTV131165:QTV131173 RDR131165:RDR131173 RNN131165:RNN131173 RXJ131165:RXJ131173 SHF131165:SHF131173 SRB131165:SRB131173 TAX131165:TAX131173 TKT131165:TKT131173 TUP131165:TUP131173 UEL131165:UEL131173 UOH131165:UOH131173 UYD131165:UYD131173 VHZ131165:VHZ131173 VRV131165:VRV131173 WBR131165:WBR131173 WLN131165:WLN131173 WVJ131165:WVJ131173 B196701:B196709 IX196701:IX196709 ST196701:ST196709 ACP196701:ACP196709 AML196701:AML196709 AWH196701:AWH196709 BGD196701:BGD196709 BPZ196701:BPZ196709 BZV196701:BZV196709 CJR196701:CJR196709 CTN196701:CTN196709 DDJ196701:DDJ196709 DNF196701:DNF196709 DXB196701:DXB196709 EGX196701:EGX196709 EQT196701:EQT196709 FAP196701:FAP196709 FKL196701:FKL196709 FUH196701:FUH196709 GED196701:GED196709 GNZ196701:GNZ196709 GXV196701:GXV196709 HHR196701:HHR196709 HRN196701:HRN196709 IBJ196701:IBJ196709 ILF196701:ILF196709 IVB196701:IVB196709 JEX196701:JEX196709 JOT196701:JOT196709 JYP196701:JYP196709 KIL196701:KIL196709 KSH196701:KSH196709 LCD196701:LCD196709 LLZ196701:LLZ196709 LVV196701:LVV196709 MFR196701:MFR196709 MPN196701:MPN196709 MZJ196701:MZJ196709 NJF196701:NJF196709 NTB196701:NTB196709 OCX196701:OCX196709 OMT196701:OMT196709 OWP196701:OWP196709 PGL196701:PGL196709 PQH196701:PQH196709 QAD196701:QAD196709 QJZ196701:QJZ196709 QTV196701:QTV196709 RDR196701:RDR196709 RNN196701:RNN196709 RXJ196701:RXJ196709 SHF196701:SHF196709 SRB196701:SRB196709 TAX196701:TAX196709 TKT196701:TKT196709 TUP196701:TUP196709 UEL196701:UEL196709 UOH196701:UOH196709 UYD196701:UYD196709 VHZ196701:VHZ196709 VRV196701:VRV196709 WBR196701:WBR196709 WLN196701:WLN196709 WVJ196701:WVJ196709 B262237:B262245 IX262237:IX262245 ST262237:ST262245 ACP262237:ACP262245 AML262237:AML262245 AWH262237:AWH262245 BGD262237:BGD262245 BPZ262237:BPZ262245 BZV262237:BZV262245 CJR262237:CJR262245 CTN262237:CTN262245 DDJ262237:DDJ262245 DNF262237:DNF262245 DXB262237:DXB262245 EGX262237:EGX262245 EQT262237:EQT262245 FAP262237:FAP262245 FKL262237:FKL262245 FUH262237:FUH262245 GED262237:GED262245 GNZ262237:GNZ262245 GXV262237:GXV262245 HHR262237:HHR262245 HRN262237:HRN262245 IBJ262237:IBJ262245 ILF262237:ILF262245 IVB262237:IVB262245 JEX262237:JEX262245 JOT262237:JOT262245 JYP262237:JYP262245 KIL262237:KIL262245 KSH262237:KSH262245 LCD262237:LCD262245 LLZ262237:LLZ262245 LVV262237:LVV262245 MFR262237:MFR262245 MPN262237:MPN262245 MZJ262237:MZJ262245 NJF262237:NJF262245 NTB262237:NTB262245 OCX262237:OCX262245 OMT262237:OMT262245 OWP262237:OWP262245 PGL262237:PGL262245 PQH262237:PQH262245 QAD262237:QAD262245 QJZ262237:QJZ262245 QTV262237:QTV262245 RDR262237:RDR262245 RNN262237:RNN262245 RXJ262237:RXJ262245 SHF262237:SHF262245 SRB262237:SRB262245 TAX262237:TAX262245 TKT262237:TKT262245 TUP262237:TUP262245 UEL262237:UEL262245 UOH262237:UOH262245 UYD262237:UYD262245 VHZ262237:VHZ262245 VRV262237:VRV262245 WBR262237:WBR262245 WLN262237:WLN262245 WVJ262237:WVJ262245 B327773:B327781 IX327773:IX327781 ST327773:ST327781 ACP327773:ACP327781 AML327773:AML327781 AWH327773:AWH327781 BGD327773:BGD327781 BPZ327773:BPZ327781 BZV327773:BZV327781 CJR327773:CJR327781 CTN327773:CTN327781 DDJ327773:DDJ327781 DNF327773:DNF327781 DXB327773:DXB327781 EGX327773:EGX327781 EQT327773:EQT327781 FAP327773:FAP327781 FKL327773:FKL327781 FUH327773:FUH327781 GED327773:GED327781 GNZ327773:GNZ327781 GXV327773:GXV327781 HHR327773:HHR327781 HRN327773:HRN327781 IBJ327773:IBJ327781 ILF327773:ILF327781 IVB327773:IVB327781 JEX327773:JEX327781 JOT327773:JOT327781 JYP327773:JYP327781 KIL327773:KIL327781 KSH327773:KSH327781 LCD327773:LCD327781 LLZ327773:LLZ327781 LVV327773:LVV327781 MFR327773:MFR327781 MPN327773:MPN327781 MZJ327773:MZJ327781 NJF327773:NJF327781 NTB327773:NTB327781 OCX327773:OCX327781 OMT327773:OMT327781 OWP327773:OWP327781 PGL327773:PGL327781 PQH327773:PQH327781 QAD327773:QAD327781 QJZ327773:QJZ327781 QTV327773:QTV327781 RDR327773:RDR327781 RNN327773:RNN327781 RXJ327773:RXJ327781 SHF327773:SHF327781 SRB327773:SRB327781 TAX327773:TAX327781 TKT327773:TKT327781 TUP327773:TUP327781 UEL327773:UEL327781 UOH327773:UOH327781 UYD327773:UYD327781 VHZ327773:VHZ327781 VRV327773:VRV327781 WBR327773:WBR327781 WLN327773:WLN327781 WVJ327773:WVJ327781 B393309:B393317 IX393309:IX393317 ST393309:ST393317 ACP393309:ACP393317 AML393309:AML393317 AWH393309:AWH393317 BGD393309:BGD393317 BPZ393309:BPZ393317 BZV393309:BZV393317 CJR393309:CJR393317 CTN393309:CTN393317 DDJ393309:DDJ393317 DNF393309:DNF393317 DXB393309:DXB393317 EGX393309:EGX393317 EQT393309:EQT393317 FAP393309:FAP393317 FKL393309:FKL393317 FUH393309:FUH393317 GED393309:GED393317 GNZ393309:GNZ393317 GXV393309:GXV393317 HHR393309:HHR393317 HRN393309:HRN393317 IBJ393309:IBJ393317 ILF393309:ILF393317 IVB393309:IVB393317 JEX393309:JEX393317 JOT393309:JOT393317 JYP393309:JYP393317 KIL393309:KIL393317 KSH393309:KSH393317 LCD393309:LCD393317 LLZ393309:LLZ393317 LVV393309:LVV393317 MFR393309:MFR393317 MPN393309:MPN393317 MZJ393309:MZJ393317 NJF393309:NJF393317 NTB393309:NTB393317 OCX393309:OCX393317 OMT393309:OMT393317 OWP393309:OWP393317 PGL393309:PGL393317 PQH393309:PQH393317 QAD393309:QAD393317 QJZ393309:QJZ393317 QTV393309:QTV393317 RDR393309:RDR393317 RNN393309:RNN393317 RXJ393309:RXJ393317 SHF393309:SHF393317 SRB393309:SRB393317 TAX393309:TAX393317 TKT393309:TKT393317 TUP393309:TUP393317 UEL393309:UEL393317 UOH393309:UOH393317 UYD393309:UYD393317 VHZ393309:VHZ393317 VRV393309:VRV393317 WBR393309:WBR393317 WLN393309:WLN393317 WVJ393309:WVJ393317 B458845:B458853 IX458845:IX458853 ST458845:ST458853 ACP458845:ACP458853 AML458845:AML458853 AWH458845:AWH458853 BGD458845:BGD458853 BPZ458845:BPZ458853 BZV458845:BZV458853 CJR458845:CJR458853 CTN458845:CTN458853 DDJ458845:DDJ458853 DNF458845:DNF458853 DXB458845:DXB458853 EGX458845:EGX458853 EQT458845:EQT458853 FAP458845:FAP458853 FKL458845:FKL458853 FUH458845:FUH458853 GED458845:GED458853 GNZ458845:GNZ458853 GXV458845:GXV458853 HHR458845:HHR458853 HRN458845:HRN458853 IBJ458845:IBJ458853 ILF458845:ILF458853 IVB458845:IVB458853 JEX458845:JEX458853 JOT458845:JOT458853 JYP458845:JYP458853 KIL458845:KIL458853 KSH458845:KSH458853 LCD458845:LCD458853 LLZ458845:LLZ458853 LVV458845:LVV458853 MFR458845:MFR458853 MPN458845:MPN458853 MZJ458845:MZJ458853 NJF458845:NJF458853 NTB458845:NTB458853 OCX458845:OCX458853 OMT458845:OMT458853 OWP458845:OWP458853 PGL458845:PGL458853 PQH458845:PQH458853 QAD458845:QAD458853 QJZ458845:QJZ458853 QTV458845:QTV458853 RDR458845:RDR458853 RNN458845:RNN458853 RXJ458845:RXJ458853 SHF458845:SHF458853 SRB458845:SRB458853 TAX458845:TAX458853 TKT458845:TKT458853 TUP458845:TUP458853 UEL458845:UEL458853 UOH458845:UOH458853 UYD458845:UYD458853 VHZ458845:VHZ458853 VRV458845:VRV458853 WBR458845:WBR458853 WLN458845:WLN458853 WVJ458845:WVJ458853 B524381:B524389 IX524381:IX524389 ST524381:ST524389 ACP524381:ACP524389 AML524381:AML524389 AWH524381:AWH524389 BGD524381:BGD524389 BPZ524381:BPZ524389 BZV524381:BZV524389 CJR524381:CJR524389 CTN524381:CTN524389 DDJ524381:DDJ524389 DNF524381:DNF524389 DXB524381:DXB524389 EGX524381:EGX524389 EQT524381:EQT524389 FAP524381:FAP524389 FKL524381:FKL524389 FUH524381:FUH524389 GED524381:GED524389 GNZ524381:GNZ524389 GXV524381:GXV524389 HHR524381:HHR524389 HRN524381:HRN524389 IBJ524381:IBJ524389 ILF524381:ILF524389 IVB524381:IVB524389 JEX524381:JEX524389 JOT524381:JOT524389 JYP524381:JYP524389 KIL524381:KIL524389 KSH524381:KSH524389 LCD524381:LCD524389 LLZ524381:LLZ524389 LVV524381:LVV524389 MFR524381:MFR524389 MPN524381:MPN524389 MZJ524381:MZJ524389 NJF524381:NJF524389 NTB524381:NTB524389 OCX524381:OCX524389 OMT524381:OMT524389 OWP524381:OWP524389 PGL524381:PGL524389 PQH524381:PQH524389 QAD524381:QAD524389 QJZ524381:QJZ524389 QTV524381:QTV524389 RDR524381:RDR524389 RNN524381:RNN524389 RXJ524381:RXJ524389 SHF524381:SHF524389 SRB524381:SRB524389 TAX524381:TAX524389 TKT524381:TKT524389 TUP524381:TUP524389 UEL524381:UEL524389 UOH524381:UOH524389 UYD524381:UYD524389 VHZ524381:VHZ524389 VRV524381:VRV524389 WBR524381:WBR524389 WLN524381:WLN524389 WVJ524381:WVJ524389 B589917:B589925 IX589917:IX589925 ST589917:ST589925 ACP589917:ACP589925 AML589917:AML589925 AWH589917:AWH589925 BGD589917:BGD589925 BPZ589917:BPZ589925 BZV589917:BZV589925 CJR589917:CJR589925 CTN589917:CTN589925 DDJ589917:DDJ589925 DNF589917:DNF589925 DXB589917:DXB589925 EGX589917:EGX589925 EQT589917:EQT589925 FAP589917:FAP589925 FKL589917:FKL589925 FUH589917:FUH589925 GED589917:GED589925 GNZ589917:GNZ589925 GXV589917:GXV589925 HHR589917:HHR589925 HRN589917:HRN589925 IBJ589917:IBJ589925 ILF589917:ILF589925 IVB589917:IVB589925 JEX589917:JEX589925 JOT589917:JOT589925 JYP589917:JYP589925 KIL589917:KIL589925 KSH589917:KSH589925 LCD589917:LCD589925 LLZ589917:LLZ589925 LVV589917:LVV589925 MFR589917:MFR589925 MPN589917:MPN589925 MZJ589917:MZJ589925 NJF589917:NJF589925 NTB589917:NTB589925 OCX589917:OCX589925 OMT589917:OMT589925 OWP589917:OWP589925 PGL589917:PGL589925 PQH589917:PQH589925 QAD589917:QAD589925 QJZ589917:QJZ589925 QTV589917:QTV589925 RDR589917:RDR589925 RNN589917:RNN589925 RXJ589917:RXJ589925 SHF589917:SHF589925 SRB589917:SRB589925 TAX589917:TAX589925 TKT589917:TKT589925 TUP589917:TUP589925 UEL589917:UEL589925 UOH589917:UOH589925 UYD589917:UYD589925 VHZ589917:VHZ589925 VRV589917:VRV589925 WBR589917:WBR589925 WLN589917:WLN589925 WVJ589917:WVJ589925 B655453:B655461 IX655453:IX655461 ST655453:ST655461 ACP655453:ACP655461 AML655453:AML655461 AWH655453:AWH655461 BGD655453:BGD655461 BPZ655453:BPZ655461 BZV655453:BZV655461 CJR655453:CJR655461 CTN655453:CTN655461 DDJ655453:DDJ655461 DNF655453:DNF655461 DXB655453:DXB655461 EGX655453:EGX655461 EQT655453:EQT655461 FAP655453:FAP655461 FKL655453:FKL655461 FUH655453:FUH655461 GED655453:GED655461 GNZ655453:GNZ655461 GXV655453:GXV655461 HHR655453:HHR655461 HRN655453:HRN655461 IBJ655453:IBJ655461 ILF655453:ILF655461 IVB655453:IVB655461 JEX655453:JEX655461 JOT655453:JOT655461 JYP655453:JYP655461 KIL655453:KIL655461 KSH655453:KSH655461 LCD655453:LCD655461 LLZ655453:LLZ655461 LVV655453:LVV655461 MFR655453:MFR655461 MPN655453:MPN655461 MZJ655453:MZJ655461 NJF655453:NJF655461 NTB655453:NTB655461 OCX655453:OCX655461 OMT655453:OMT655461 OWP655453:OWP655461 PGL655453:PGL655461 PQH655453:PQH655461 QAD655453:QAD655461 QJZ655453:QJZ655461 QTV655453:QTV655461 RDR655453:RDR655461 RNN655453:RNN655461 RXJ655453:RXJ655461 SHF655453:SHF655461 SRB655453:SRB655461 TAX655453:TAX655461 TKT655453:TKT655461 TUP655453:TUP655461 UEL655453:UEL655461 UOH655453:UOH655461 UYD655453:UYD655461 VHZ655453:VHZ655461 VRV655453:VRV655461 WBR655453:WBR655461 WLN655453:WLN655461 WVJ655453:WVJ655461 B720989:B720997 IX720989:IX720997 ST720989:ST720997 ACP720989:ACP720997 AML720989:AML720997 AWH720989:AWH720997 BGD720989:BGD720997 BPZ720989:BPZ720997 BZV720989:BZV720997 CJR720989:CJR720997 CTN720989:CTN720997 DDJ720989:DDJ720997 DNF720989:DNF720997 DXB720989:DXB720997 EGX720989:EGX720997 EQT720989:EQT720997 FAP720989:FAP720997 FKL720989:FKL720997 FUH720989:FUH720997 GED720989:GED720997 GNZ720989:GNZ720997 GXV720989:GXV720997 HHR720989:HHR720997 HRN720989:HRN720997 IBJ720989:IBJ720997 ILF720989:ILF720997 IVB720989:IVB720997 JEX720989:JEX720997 JOT720989:JOT720997 JYP720989:JYP720997 KIL720989:KIL720997 KSH720989:KSH720997 LCD720989:LCD720997 LLZ720989:LLZ720997 LVV720989:LVV720997 MFR720989:MFR720997 MPN720989:MPN720997 MZJ720989:MZJ720997 NJF720989:NJF720997 NTB720989:NTB720997 OCX720989:OCX720997 OMT720989:OMT720997 OWP720989:OWP720997 PGL720989:PGL720997 PQH720989:PQH720997 QAD720989:QAD720997 QJZ720989:QJZ720997 QTV720989:QTV720997 RDR720989:RDR720997 RNN720989:RNN720997 RXJ720989:RXJ720997 SHF720989:SHF720997 SRB720989:SRB720997 TAX720989:TAX720997 TKT720989:TKT720997 TUP720989:TUP720997 UEL720989:UEL720997 UOH720989:UOH720997 UYD720989:UYD720997 VHZ720989:VHZ720997 VRV720989:VRV720997 WBR720989:WBR720997 WLN720989:WLN720997 WVJ720989:WVJ720997 B786525:B786533 IX786525:IX786533 ST786525:ST786533 ACP786525:ACP786533 AML786525:AML786533 AWH786525:AWH786533 BGD786525:BGD786533 BPZ786525:BPZ786533 BZV786525:BZV786533 CJR786525:CJR786533 CTN786525:CTN786533 DDJ786525:DDJ786533 DNF786525:DNF786533 DXB786525:DXB786533 EGX786525:EGX786533 EQT786525:EQT786533 FAP786525:FAP786533 FKL786525:FKL786533 FUH786525:FUH786533 GED786525:GED786533 GNZ786525:GNZ786533 GXV786525:GXV786533 HHR786525:HHR786533 HRN786525:HRN786533 IBJ786525:IBJ786533 ILF786525:ILF786533 IVB786525:IVB786533 JEX786525:JEX786533 JOT786525:JOT786533 JYP786525:JYP786533 KIL786525:KIL786533 KSH786525:KSH786533 LCD786525:LCD786533 LLZ786525:LLZ786533 LVV786525:LVV786533 MFR786525:MFR786533 MPN786525:MPN786533 MZJ786525:MZJ786533 NJF786525:NJF786533 NTB786525:NTB786533 OCX786525:OCX786533 OMT786525:OMT786533 OWP786525:OWP786533 PGL786525:PGL786533 PQH786525:PQH786533 QAD786525:QAD786533 QJZ786525:QJZ786533 QTV786525:QTV786533 RDR786525:RDR786533 RNN786525:RNN786533 RXJ786525:RXJ786533 SHF786525:SHF786533 SRB786525:SRB786533 TAX786525:TAX786533 TKT786525:TKT786533 TUP786525:TUP786533 UEL786525:UEL786533 UOH786525:UOH786533 UYD786525:UYD786533 VHZ786525:VHZ786533 VRV786525:VRV786533 WBR786525:WBR786533 WLN786525:WLN786533 WVJ786525:WVJ786533 B852061:B852069 IX852061:IX852069 ST852061:ST852069 ACP852061:ACP852069 AML852061:AML852069 AWH852061:AWH852069 BGD852061:BGD852069 BPZ852061:BPZ852069 BZV852061:BZV852069 CJR852061:CJR852069 CTN852061:CTN852069 DDJ852061:DDJ852069 DNF852061:DNF852069 DXB852061:DXB852069 EGX852061:EGX852069 EQT852061:EQT852069 FAP852061:FAP852069 FKL852061:FKL852069 FUH852061:FUH852069 GED852061:GED852069 GNZ852061:GNZ852069 GXV852061:GXV852069 HHR852061:HHR852069 HRN852061:HRN852069 IBJ852061:IBJ852069 ILF852061:ILF852069 IVB852061:IVB852069 JEX852061:JEX852069 JOT852061:JOT852069 JYP852061:JYP852069 KIL852061:KIL852069 KSH852061:KSH852069 LCD852061:LCD852069 LLZ852061:LLZ852069 LVV852061:LVV852069 MFR852061:MFR852069 MPN852061:MPN852069 MZJ852061:MZJ852069 NJF852061:NJF852069 NTB852061:NTB852069 OCX852061:OCX852069 OMT852061:OMT852069 OWP852061:OWP852069 PGL852061:PGL852069 PQH852061:PQH852069 QAD852061:QAD852069 QJZ852061:QJZ852069 QTV852061:QTV852069 RDR852061:RDR852069 RNN852061:RNN852069 RXJ852061:RXJ852069 SHF852061:SHF852069 SRB852061:SRB852069 TAX852061:TAX852069 TKT852061:TKT852069 TUP852061:TUP852069 UEL852061:UEL852069 UOH852061:UOH852069 UYD852061:UYD852069 VHZ852061:VHZ852069 VRV852061:VRV852069 WBR852061:WBR852069 WLN852061:WLN852069 WVJ852061:WVJ852069 B917597:B917605 IX917597:IX917605 ST917597:ST917605 ACP917597:ACP917605 AML917597:AML917605 AWH917597:AWH917605 BGD917597:BGD917605 BPZ917597:BPZ917605 BZV917597:BZV917605 CJR917597:CJR917605 CTN917597:CTN917605 DDJ917597:DDJ917605 DNF917597:DNF917605 DXB917597:DXB917605 EGX917597:EGX917605 EQT917597:EQT917605 FAP917597:FAP917605 FKL917597:FKL917605 FUH917597:FUH917605 GED917597:GED917605 GNZ917597:GNZ917605 GXV917597:GXV917605 HHR917597:HHR917605 HRN917597:HRN917605 IBJ917597:IBJ917605 ILF917597:ILF917605 IVB917597:IVB917605 JEX917597:JEX917605 JOT917597:JOT917605 JYP917597:JYP917605 KIL917597:KIL917605 KSH917597:KSH917605 LCD917597:LCD917605 LLZ917597:LLZ917605 LVV917597:LVV917605 MFR917597:MFR917605 MPN917597:MPN917605 MZJ917597:MZJ917605 NJF917597:NJF917605 NTB917597:NTB917605 OCX917597:OCX917605 OMT917597:OMT917605 OWP917597:OWP917605 PGL917597:PGL917605 PQH917597:PQH917605 QAD917597:QAD917605 QJZ917597:QJZ917605 QTV917597:QTV917605 RDR917597:RDR917605 RNN917597:RNN917605 RXJ917597:RXJ917605 SHF917597:SHF917605 SRB917597:SRB917605 TAX917597:TAX917605 TKT917597:TKT917605 TUP917597:TUP917605 UEL917597:UEL917605 UOH917597:UOH917605 UYD917597:UYD917605 VHZ917597:VHZ917605 VRV917597:VRV917605 WBR917597:WBR917605 WLN917597:WLN917605 WVJ917597:WVJ917605 B983133:B983141 IX983133:IX983141 ST983133:ST983141 ACP983133:ACP983141 AML983133:AML983141 AWH983133:AWH983141 BGD983133:BGD983141 BPZ983133:BPZ983141 BZV983133:BZV983141 CJR983133:CJR983141 CTN983133:CTN983141 DDJ983133:DDJ983141 DNF983133:DNF983141 DXB983133:DXB983141 EGX983133:EGX983141 EQT983133:EQT983141 FAP983133:FAP983141 FKL983133:FKL983141 FUH983133:FUH983141 GED983133:GED983141 GNZ983133:GNZ983141 GXV983133:GXV983141 HHR983133:HHR983141 HRN983133:HRN983141 IBJ983133:IBJ983141 ILF983133:ILF983141 IVB983133:IVB983141 JEX983133:JEX983141 JOT983133:JOT983141 JYP983133:JYP983141 KIL983133:KIL983141 KSH983133:KSH983141 LCD983133:LCD983141 LLZ983133:LLZ983141 LVV983133:LVV983141 MFR983133:MFR983141 MPN983133:MPN983141 MZJ983133:MZJ983141 NJF983133:NJF983141 NTB983133:NTB983141 OCX983133:OCX983141 OMT983133:OMT983141 OWP983133:OWP983141 PGL983133:PGL983141 PQH983133:PQH983141 QAD983133:QAD983141 QJZ983133:QJZ983141 QTV983133:QTV983141 RDR983133:RDR983141 RNN983133:RNN983141 RXJ983133:RXJ983141 SHF983133:SHF983141 SRB983133:SRB983141 TAX983133:TAX983141 TKT983133:TKT983141 TUP983133:TUP983141 UEL983133:UEL983141 UOH983133:UOH983141 UYD983133:UYD983141 VHZ983133:VHZ983141 VRV983133:VRV983141 WBR983133:WBR983141 WLN983133:WLN983141 WVJ983133:WVJ983141 B105:B143 IX105:IX143 ST105:ST143 ACP105:ACP143 AML105:AML143 AWH105:AWH143 BGD105:BGD143 BPZ105:BPZ143 BZV105:BZV143 CJR105:CJR143 CTN105:CTN143 DDJ105:DDJ143 DNF105:DNF143 DXB105:DXB143 EGX105:EGX143 EQT105:EQT143 FAP105:FAP143 FKL105:FKL143 FUH105:FUH143 GED105:GED143 GNZ105:GNZ143 GXV105:GXV143 HHR105:HHR143 HRN105:HRN143 IBJ105:IBJ143 ILF105:ILF143 IVB105:IVB143 JEX105:JEX143 JOT105:JOT143 JYP105:JYP143 KIL105:KIL143 KSH105:KSH143 LCD105:LCD143 LLZ105:LLZ143 LVV105:LVV143 MFR105:MFR143 MPN105:MPN143 MZJ105:MZJ143 NJF105:NJF143 NTB105:NTB143 OCX105:OCX143 OMT105:OMT143 OWP105:OWP143 PGL105:PGL143 PQH105:PQH143 QAD105:QAD143 QJZ105:QJZ143 QTV105:QTV143 RDR105:RDR143 RNN105:RNN143 RXJ105:RXJ143 SHF105:SHF143 SRB105:SRB143 TAX105:TAX143 TKT105:TKT143 TUP105:TUP143 UEL105:UEL143 UOH105:UOH143 UYD105:UYD143 VHZ105:VHZ143 VRV105:VRV143 WBR105:WBR143 WLN105:WLN143 WVJ105:WVJ143 B65641:B65679 IX65641:IX65679 ST65641:ST65679 ACP65641:ACP65679 AML65641:AML65679 AWH65641:AWH65679 BGD65641:BGD65679 BPZ65641:BPZ65679 BZV65641:BZV65679 CJR65641:CJR65679 CTN65641:CTN65679 DDJ65641:DDJ65679 DNF65641:DNF65679 DXB65641:DXB65679 EGX65641:EGX65679 EQT65641:EQT65679 FAP65641:FAP65679 FKL65641:FKL65679 FUH65641:FUH65679 GED65641:GED65679 GNZ65641:GNZ65679 GXV65641:GXV65679 HHR65641:HHR65679 HRN65641:HRN65679 IBJ65641:IBJ65679 ILF65641:ILF65679 IVB65641:IVB65679 JEX65641:JEX65679 JOT65641:JOT65679 JYP65641:JYP65679 KIL65641:KIL65679 KSH65641:KSH65679 LCD65641:LCD65679 LLZ65641:LLZ65679 LVV65641:LVV65679 MFR65641:MFR65679 MPN65641:MPN65679 MZJ65641:MZJ65679 NJF65641:NJF65679 NTB65641:NTB65679 OCX65641:OCX65679 OMT65641:OMT65679 OWP65641:OWP65679 PGL65641:PGL65679 PQH65641:PQH65679 QAD65641:QAD65679 QJZ65641:QJZ65679 QTV65641:QTV65679 RDR65641:RDR65679 RNN65641:RNN65679 RXJ65641:RXJ65679 SHF65641:SHF65679 SRB65641:SRB65679 TAX65641:TAX65679 TKT65641:TKT65679 TUP65641:TUP65679 UEL65641:UEL65679 UOH65641:UOH65679 UYD65641:UYD65679 VHZ65641:VHZ65679 VRV65641:VRV65679 WBR65641:WBR65679 WLN65641:WLN65679 WVJ65641:WVJ65679 B131177:B131215 IX131177:IX131215 ST131177:ST131215 ACP131177:ACP131215 AML131177:AML131215 AWH131177:AWH131215 BGD131177:BGD131215 BPZ131177:BPZ131215 BZV131177:BZV131215 CJR131177:CJR131215 CTN131177:CTN131215 DDJ131177:DDJ131215 DNF131177:DNF131215 DXB131177:DXB131215 EGX131177:EGX131215 EQT131177:EQT131215 FAP131177:FAP131215 FKL131177:FKL131215 FUH131177:FUH131215 GED131177:GED131215 GNZ131177:GNZ131215 GXV131177:GXV131215 HHR131177:HHR131215 HRN131177:HRN131215 IBJ131177:IBJ131215 ILF131177:ILF131215 IVB131177:IVB131215 JEX131177:JEX131215 JOT131177:JOT131215 JYP131177:JYP131215 KIL131177:KIL131215 KSH131177:KSH131215 LCD131177:LCD131215 LLZ131177:LLZ131215 LVV131177:LVV131215 MFR131177:MFR131215 MPN131177:MPN131215 MZJ131177:MZJ131215 NJF131177:NJF131215 NTB131177:NTB131215 OCX131177:OCX131215 OMT131177:OMT131215 OWP131177:OWP131215 PGL131177:PGL131215 PQH131177:PQH131215 QAD131177:QAD131215 QJZ131177:QJZ131215 QTV131177:QTV131215 RDR131177:RDR131215 RNN131177:RNN131215 RXJ131177:RXJ131215 SHF131177:SHF131215 SRB131177:SRB131215 TAX131177:TAX131215 TKT131177:TKT131215 TUP131177:TUP131215 UEL131177:UEL131215 UOH131177:UOH131215 UYD131177:UYD131215 VHZ131177:VHZ131215 VRV131177:VRV131215 WBR131177:WBR131215 WLN131177:WLN131215 WVJ131177:WVJ131215 B196713:B196751 IX196713:IX196751 ST196713:ST196751 ACP196713:ACP196751 AML196713:AML196751 AWH196713:AWH196751 BGD196713:BGD196751 BPZ196713:BPZ196751 BZV196713:BZV196751 CJR196713:CJR196751 CTN196713:CTN196751 DDJ196713:DDJ196751 DNF196713:DNF196751 DXB196713:DXB196751 EGX196713:EGX196751 EQT196713:EQT196751 FAP196713:FAP196751 FKL196713:FKL196751 FUH196713:FUH196751 GED196713:GED196751 GNZ196713:GNZ196751 GXV196713:GXV196751 HHR196713:HHR196751 HRN196713:HRN196751 IBJ196713:IBJ196751 ILF196713:ILF196751 IVB196713:IVB196751 JEX196713:JEX196751 JOT196713:JOT196751 JYP196713:JYP196751 KIL196713:KIL196751 KSH196713:KSH196751 LCD196713:LCD196751 LLZ196713:LLZ196751 LVV196713:LVV196751 MFR196713:MFR196751 MPN196713:MPN196751 MZJ196713:MZJ196751 NJF196713:NJF196751 NTB196713:NTB196751 OCX196713:OCX196751 OMT196713:OMT196751 OWP196713:OWP196751 PGL196713:PGL196751 PQH196713:PQH196751 QAD196713:QAD196751 QJZ196713:QJZ196751 QTV196713:QTV196751 RDR196713:RDR196751 RNN196713:RNN196751 RXJ196713:RXJ196751 SHF196713:SHF196751 SRB196713:SRB196751 TAX196713:TAX196751 TKT196713:TKT196751 TUP196713:TUP196751 UEL196713:UEL196751 UOH196713:UOH196751 UYD196713:UYD196751 VHZ196713:VHZ196751 VRV196713:VRV196751 WBR196713:WBR196751 WLN196713:WLN196751 WVJ196713:WVJ196751 B262249:B262287 IX262249:IX262287 ST262249:ST262287 ACP262249:ACP262287 AML262249:AML262287 AWH262249:AWH262287 BGD262249:BGD262287 BPZ262249:BPZ262287 BZV262249:BZV262287 CJR262249:CJR262287 CTN262249:CTN262287 DDJ262249:DDJ262287 DNF262249:DNF262287 DXB262249:DXB262287 EGX262249:EGX262287 EQT262249:EQT262287 FAP262249:FAP262287 FKL262249:FKL262287 FUH262249:FUH262287 GED262249:GED262287 GNZ262249:GNZ262287 GXV262249:GXV262287 HHR262249:HHR262287 HRN262249:HRN262287 IBJ262249:IBJ262287 ILF262249:ILF262287 IVB262249:IVB262287 JEX262249:JEX262287 JOT262249:JOT262287 JYP262249:JYP262287 KIL262249:KIL262287 KSH262249:KSH262287 LCD262249:LCD262287 LLZ262249:LLZ262287 LVV262249:LVV262287 MFR262249:MFR262287 MPN262249:MPN262287 MZJ262249:MZJ262287 NJF262249:NJF262287 NTB262249:NTB262287 OCX262249:OCX262287 OMT262249:OMT262287 OWP262249:OWP262287 PGL262249:PGL262287 PQH262249:PQH262287 QAD262249:QAD262287 QJZ262249:QJZ262287 QTV262249:QTV262287 RDR262249:RDR262287 RNN262249:RNN262287 RXJ262249:RXJ262287 SHF262249:SHF262287 SRB262249:SRB262287 TAX262249:TAX262287 TKT262249:TKT262287 TUP262249:TUP262287 UEL262249:UEL262287 UOH262249:UOH262287 UYD262249:UYD262287 VHZ262249:VHZ262287 VRV262249:VRV262287 WBR262249:WBR262287 WLN262249:WLN262287 WVJ262249:WVJ262287 B327785:B327823 IX327785:IX327823 ST327785:ST327823 ACP327785:ACP327823 AML327785:AML327823 AWH327785:AWH327823 BGD327785:BGD327823 BPZ327785:BPZ327823 BZV327785:BZV327823 CJR327785:CJR327823 CTN327785:CTN327823 DDJ327785:DDJ327823 DNF327785:DNF327823 DXB327785:DXB327823 EGX327785:EGX327823 EQT327785:EQT327823 FAP327785:FAP327823 FKL327785:FKL327823 FUH327785:FUH327823 GED327785:GED327823 GNZ327785:GNZ327823 GXV327785:GXV327823 HHR327785:HHR327823 HRN327785:HRN327823 IBJ327785:IBJ327823 ILF327785:ILF327823 IVB327785:IVB327823 JEX327785:JEX327823 JOT327785:JOT327823 JYP327785:JYP327823 KIL327785:KIL327823 KSH327785:KSH327823 LCD327785:LCD327823 LLZ327785:LLZ327823 LVV327785:LVV327823 MFR327785:MFR327823 MPN327785:MPN327823 MZJ327785:MZJ327823 NJF327785:NJF327823 NTB327785:NTB327823 OCX327785:OCX327823 OMT327785:OMT327823 OWP327785:OWP327823 PGL327785:PGL327823 PQH327785:PQH327823 QAD327785:QAD327823 QJZ327785:QJZ327823 QTV327785:QTV327823 RDR327785:RDR327823 RNN327785:RNN327823 RXJ327785:RXJ327823 SHF327785:SHF327823 SRB327785:SRB327823 TAX327785:TAX327823 TKT327785:TKT327823 TUP327785:TUP327823 UEL327785:UEL327823 UOH327785:UOH327823 UYD327785:UYD327823 VHZ327785:VHZ327823 VRV327785:VRV327823 WBR327785:WBR327823 WLN327785:WLN327823 WVJ327785:WVJ327823 B393321:B393359 IX393321:IX393359 ST393321:ST393359 ACP393321:ACP393359 AML393321:AML393359 AWH393321:AWH393359 BGD393321:BGD393359 BPZ393321:BPZ393359 BZV393321:BZV393359 CJR393321:CJR393359 CTN393321:CTN393359 DDJ393321:DDJ393359 DNF393321:DNF393359 DXB393321:DXB393359 EGX393321:EGX393359 EQT393321:EQT393359 FAP393321:FAP393359 FKL393321:FKL393359 FUH393321:FUH393359 GED393321:GED393359 GNZ393321:GNZ393359 GXV393321:GXV393359 HHR393321:HHR393359 HRN393321:HRN393359 IBJ393321:IBJ393359 ILF393321:ILF393359 IVB393321:IVB393359 JEX393321:JEX393359 JOT393321:JOT393359 JYP393321:JYP393359 KIL393321:KIL393359 KSH393321:KSH393359 LCD393321:LCD393359 LLZ393321:LLZ393359 LVV393321:LVV393359 MFR393321:MFR393359 MPN393321:MPN393359 MZJ393321:MZJ393359 NJF393321:NJF393359 NTB393321:NTB393359 OCX393321:OCX393359 OMT393321:OMT393359 OWP393321:OWP393359 PGL393321:PGL393359 PQH393321:PQH393359 QAD393321:QAD393359 QJZ393321:QJZ393359 QTV393321:QTV393359 RDR393321:RDR393359 RNN393321:RNN393359 RXJ393321:RXJ393359 SHF393321:SHF393359 SRB393321:SRB393359 TAX393321:TAX393359 TKT393321:TKT393359 TUP393321:TUP393359 UEL393321:UEL393359 UOH393321:UOH393359 UYD393321:UYD393359 VHZ393321:VHZ393359 VRV393321:VRV393359 WBR393321:WBR393359 WLN393321:WLN393359 WVJ393321:WVJ393359 B458857:B458895 IX458857:IX458895 ST458857:ST458895 ACP458857:ACP458895 AML458857:AML458895 AWH458857:AWH458895 BGD458857:BGD458895 BPZ458857:BPZ458895 BZV458857:BZV458895 CJR458857:CJR458895 CTN458857:CTN458895 DDJ458857:DDJ458895 DNF458857:DNF458895 DXB458857:DXB458895 EGX458857:EGX458895 EQT458857:EQT458895 FAP458857:FAP458895 FKL458857:FKL458895 FUH458857:FUH458895 GED458857:GED458895 GNZ458857:GNZ458895 GXV458857:GXV458895 HHR458857:HHR458895 HRN458857:HRN458895 IBJ458857:IBJ458895 ILF458857:ILF458895 IVB458857:IVB458895 JEX458857:JEX458895 JOT458857:JOT458895 JYP458857:JYP458895 KIL458857:KIL458895 KSH458857:KSH458895 LCD458857:LCD458895 LLZ458857:LLZ458895 LVV458857:LVV458895 MFR458857:MFR458895 MPN458857:MPN458895 MZJ458857:MZJ458895 NJF458857:NJF458895 NTB458857:NTB458895 OCX458857:OCX458895 OMT458857:OMT458895 OWP458857:OWP458895 PGL458857:PGL458895 PQH458857:PQH458895 QAD458857:QAD458895 QJZ458857:QJZ458895 QTV458857:QTV458895 RDR458857:RDR458895 RNN458857:RNN458895 RXJ458857:RXJ458895 SHF458857:SHF458895 SRB458857:SRB458895 TAX458857:TAX458895 TKT458857:TKT458895 TUP458857:TUP458895 UEL458857:UEL458895 UOH458857:UOH458895 UYD458857:UYD458895 VHZ458857:VHZ458895 VRV458857:VRV458895 WBR458857:WBR458895 WLN458857:WLN458895 WVJ458857:WVJ458895 B524393:B524431 IX524393:IX524431 ST524393:ST524431 ACP524393:ACP524431 AML524393:AML524431 AWH524393:AWH524431 BGD524393:BGD524431 BPZ524393:BPZ524431 BZV524393:BZV524431 CJR524393:CJR524431 CTN524393:CTN524431 DDJ524393:DDJ524431 DNF524393:DNF524431 DXB524393:DXB524431 EGX524393:EGX524431 EQT524393:EQT524431 FAP524393:FAP524431 FKL524393:FKL524431 FUH524393:FUH524431 GED524393:GED524431 GNZ524393:GNZ524431 GXV524393:GXV524431 HHR524393:HHR524431 HRN524393:HRN524431 IBJ524393:IBJ524431 ILF524393:ILF524431 IVB524393:IVB524431 JEX524393:JEX524431 JOT524393:JOT524431 JYP524393:JYP524431 KIL524393:KIL524431 KSH524393:KSH524431 LCD524393:LCD524431 LLZ524393:LLZ524431 LVV524393:LVV524431 MFR524393:MFR524431 MPN524393:MPN524431 MZJ524393:MZJ524431 NJF524393:NJF524431 NTB524393:NTB524431 OCX524393:OCX524431 OMT524393:OMT524431 OWP524393:OWP524431 PGL524393:PGL524431 PQH524393:PQH524431 QAD524393:QAD524431 QJZ524393:QJZ524431 QTV524393:QTV524431 RDR524393:RDR524431 RNN524393:RNN524431 RXJ524393:RXJ524431 SHF524393:SHF524431 SRB524393:SRB524431 TAX524393:TAX524431 TKT524393:TKT524431 TUP524393:TUP524431 UEL524393:UEL524431 UOH524393:UOH524431 UYD524393:UYD524431 VHZ524393:VHZ524431 VRV524393:VRV524431 WBR524393:WBR524431 WLN524393:WLN524431 WVJ524393:WVJ524431 B589929:B589967 IX589929:IX589967 ST589929:ST589967 ACP589929:ACP589967 AML589929:AML589967 AWH589929:AWH589967 BGD589929:BGD589967 BPZ589929:BPZ589967 BZV589929:BZV589967 CJR589929:CJR589967 CTN589929:CTN589967 DDJ589929:DDJ589967 DNF589929:DNF589967 DXB589929:DXB589967 EGX589929:EGX589967 EQT589929:EQT589967 FAP589929:FAP589967 FKL589929:FKL589967 FUH589929:FUH589967 GED589929:GED589967 GNZ589929:GNZ589967 GXV589929:GXV589967 HHR589929:HHR589967 HRN589929:HRN589967 IBJ589929:IBJ589967 ILF589929:ILF589967 IVB589929:IVB589967 JEX589929:JEX589967 JOT589929:JOT589967 JYP589929:JYP589967 KIL589929:KIL589967 KSH589929:KSH589967 LCD589929:LCD589967 LLZ589929:LLZ589967 LVV589929:LVV589967 MFR589929:MFR589967 MPN589929:MPN589967 MZJ589929:MZJ589967 NJF589929:NJF589967 NTB589929:NTB589967 OCX589929:OCX589967 OMT589929:OMT589967 OWP589929:OWP589967 PGL589929:PGL589967 PQH589929:PQH589967 QAD589929:QAD589967 QJZ589929:QJZ589967 QTV589929:QTV589967 RDR589929:RDR589967 RNN589929:RNN589967 RXJ589929:RXJ589967 SHF589929:SHF589967 SRB589929:SRB589967 TAX589929:TAX589967 TKT589929:TKT589967 TUP589929:TUP589967 UEL589929:UEL589967 UOH589929:UOH589967 UYD589929:UYD589967 VHZ589929:VHZ589967 VRV589929:VRV589967 WBR589929:WBR589967 WLN589929:WLN589967 WVJ589929:WVJ589967 B655465:B655503 IX655465:IX655503 ST655465:ST655503 ACP655465:ACP655503 AML655465:AML655503 AWH655465:AWH655503 BGD655465:BGD655503 BPZ655465:BPZ655503 BZV655465:BZV655503 CJR655465:CJR655503 CTN655465:CTN655503 DDJ655465:DDJ655503 DNF655465:DNF655503 DXB655465:DXB655503 EGX655465:EGX655503 EQT655465:EQT655503 FAP655465:FAP655503 FKL655465:FKL655503 FUH655465:FUH655503 GED655465:GED655503 GNZ655465:GNZ655503 GXV655465:GXV655503 HHR655465:HHR655503 HRN655465:HRN655503 IBJ655465:IBJ655503 ILF655465:ILF655503 IVB655465:IVB655503 JEX655465:JEX655503 JOT655465:JOT655503 JYP655465:JYP655503 KIL655465:KIL655503 KSH655465:KSH655503 LCD655465:LCD655503 LLZ655465:LLZ655503 LVV655465:LVV655503 MFR655465:MFR655503 MPN655465:MPN655503 MZJ655465:MZJ655503 NJF655465:NJF655503 NTB655465:NTB655503 OCX655465:OCX655503 OMT655465:OMT655503 OWP655465:OWP655503 PGL655465:PGL655503 PQH655465:PQH655503 QAD655465:QAD655503 QJZ655465:QJZ655503 QTV655465:QTV655503 RDR655465:RDR655503 RNN655465:RNN655503 RXJ655465:RXJ655503 SHF655465:SHF655503 SRB655465:SRB655503 TAX655465:TAX655503 TKT655465:TKT655503 TUP655465:TUP655503 UEL655465:UEL655503 UOH655465:UOH655503 UYD655465:UYD655503 VHZ655465:VHZ655503 VRV655465:VRV655503 WBR655465:WBR655503 WLN655465:WLN655503 WVJ655465:WVJ655503 B721001:B721039 IX721001:IX721039 ST721001:ST721039 ACP721001:ACP721039 AML721001:AML721039 AWH721001:AWH721039 BGD721001:BGD721039 BPZ721001:BPZ721039 BZV721001:BZV721039 CJR721001:CJR721039 CTN721001:CTN721039 DDJ721001:DDJ721039 DNF721001:DNF721039 DXB721001:DXB721039 EGX721001:EGX721039 EQT721001:EQT721039 FAP721001:FAP721039 FKL721001:FKL721039 FUH721001:FUH721039 GED721001:GED721039 GNZ721001:GNZ721039 GXV721001:GXV721039 HHR721001:HHR721039 HRN721001:HRN721039 IBJ721001:IBJ721039 ILF721001:ILF721039 IVB721001:IVB721039 JEX721001:JEX721039 JOT721001:JOT721039 JYP721001:JYP721039 KIL721001:KIL721039 KSH721001:KSH721039 LCD721001:LCD721039 LLZ721001:LLZ721039 LVV721001:LVV721039 MFR721001:MFR721039 MPN721001:MPN721039 MZJ721001:MZJ721039 NJF721001:NJF721039 NTB721001:NTB721039 OCX721001:OCX721039 OMT721001:OMT721039 OWP721001:OWP721039 PGL721001:PGL721039 PQH721001:PQH721039 QAD721001:QAD721039 QJZ721001:QJZ721039 QTV721001:QTV721039 RDR721001:RDR721039 RNN721001:RNN721039 RXJ721001:RXJ721039 SHF721001:SHF721039 SRB721001:SRB721039 TAX721001:TAX721039 TKT721001:TKT721039 TUP721001:TUP721039 UEL721001:UEL721039 UOH721001:UOH721039 UYD721001:UYD721039 VHZ721001:VHZ721039 VRV721001:VRV721039 WBR721001:WBR721039 WLN721001:WLN721039 WVJ721001:WVJ721039 B786537:B786575 IX786537:IX786575 ST786537:ST786575 ACP786537:ACP786575 AML786537:AML786575 AWH786537:AWH786575 BGD786537:BGD786575 BPZ786537:BPZ786575 BZV786537:BZV786575 CJR786537:CJR786575 CTN786537:CTN786575 DDJ786537:DDJ786575 DNF786537:DNF786575 DXB786537:DXB786575 EGX786537:EGX786575 EQT786537:EQT786575 FAP786537:FAP786575 FKL786537:FKL786575 FUH786537:FUH786575 GED786537:GED786575 GNZ786537:GNZ786575 GXV786537:GXV786575 HHR786537:HHR786575 HRN786537:HRN786575 IBJ786537:IBJ786575 ILF786537:ILF786575 IVB786537:IVB786575 JEX786537:JEX786575 JOT786537:JOT786575 JYP786537:JYP786575 KIL786537:KIL786575 KSH786537:KSH786575 LCD786537:LCD786575 LLZ786537:LLZ786575 LVV786537:LVV786575 MFR786537:MFR786575 MPN786537:MPN786575 MZJ786537:MZJ786575 NJF786537:NJF786575 NTB786537:NTB786575 OCX786537:OCX786575 OMT786537:OMT786575 OWP786537:OWP786575 PGL786537:PGL786575 PQH786537:PQH786575 QAD786537:QAD786575 QJZ786537:QJZ786575 QTV786537:QTV786575 RDR786537:RDR786575 RNN786537:RNN786575 RXJ786537:RXJ786575 SHF786537:SHF786575 SRB786537:SRB786575 TAX786537:TAX786575 TKT786537:TKT786575 TUP786537:TUP786575 UEL786537:UEL786575 UOH786537:UOH786575 UYD786537:UYD786575 VHZ786537:VHZ786575 VRV786537:VRV786575 WBR786537:WBR786575 WLN786537:WLN786575 WVJ786537:WVJ786575 B852073:B852111 IX852073:IX852111 ST852073:ST852111 ACP852073:ACP852111 AML852073:AML852111 AWH852073:AWH852111 BGD852073:BGD852111 BPZ852073:BPZ852111 BZV852073:BZV852111 CJR852073:CJR852111 CTN852073:CTN852111 DDJ852073:DDJ852111 DNF852073:DNF852111 DXB852073:DXB852111 EGX852073:EGX852111 EQT852073:EQT852111 FAP852073:FAP852111 FKL852073:FKL852111 FUH852073:FUH852111 GED852073:GED852111 GNZ852073:GNZ852111 GXV852073:GXV852111 HHR852073:HHR852111 HRN852073:HRN852111 IBJ852073:IBJ852111 ILF852073:ILF852111 IVB852073:IVB852111 JEX852073:JEX852111 JOT852073:JOT852111 JYP852073:JYP852111 KIL852073:KIL852111 KSH852073:KSH852111 LCD852073:LCD852111 LLZ852073:LLZ852111 LVV852073:LVV852111 MFR852073:MFR852111 MPN852073:MPN852111 MZJ852073:MZJ852111 NJF852073:NJF852111 NTB852073:NTB852111 OCX852073:OCX852111 OMT852073:OMT852111 OWP852073:OWP852111 PGL852073:PGL852111 PQH852073:PQH852111 QAD852073:QAD852111 QJZ852073:QJZ852111 QTV852073:QTV852111 RDR852073:RDR852111 RNN852073:RNN852111 RXJ852073:RXJ852111 SHF852073:SHF852111 SRB852073:SRB852111 TAX852073:TAX852111 TKT852073:TKT852111 TUP852073:TUP852111 UEL852073:UEL852111 UOH852073:UOH852111 UYD852073:UYD852111 VHZ852073:VHZ852111 VRV852073:VRV852111 WBR852073:WBR852111 WLN852073:WLN852111 WVJ852073:WVJ852111 B917609:B917647 IX917609:IX917647 ST917609:ST917647 ACP917609:ACP917647 AML917609:AML917647 AWH917609:AWH917647 BGD917609:BGD917647 BPZ917609:BPZ917647 BZV917609:BZV917647 CJR917609:CJR917647 CTN917609:CTN917647 DDJ917609:DDJ917647 DNF917609:DNF917647 DXB917609:DXB917647 EGX917609:EGX917647 EQT917609:EQT917647 FAP917609:FAP917647 FKL917609:FKL917647 FUH917609:FUH917647 GED917609:GED917647 GNZ917609:GNZ917647 GXV917609:GXV917647 HHR917609:HHR917647 HRN917609:HRN917647 IBJ917609:IBJ917647 ILF917609:ILF917647 IVB917609:IVB917647 JEX917609:JEX917647 JOT917609:JOT917647 JYP917609:JYP917647 KIL917609:KIL917647 KSH917609:KSH917647 LCD917609:LCD917647 LLZ917609:LLZ917647 LVV917609:LVV917647 MFR917609:MFR917647 MPN917609:MPN917647 MZJ917609:MZJ917647 NJF917609:NJF917647 NTB917609:NTB917647 OCX917609:OCX917647 OMT917609:OMT917647 OWP917609:OWP917647 PGL917609:PGL917647 PQH917609:PQH917647 QAD917609:QAD917647 QJZ917609:QJZ917647 QTV917609:QTV917647 RDR917609:RDR917647 RNN917609:RNN917647 RXJ917609:RXJ917647 SHF917609:SHF917647 SRB917609:SRB917647 TAX917609:TAX917647 TKT917609:TKT917647 TUP917609:TUP917647 UEL917609:UEL917647 UOH917609:UOH917647 UYD917609:UYD917647 VHZ917609:VHZ917647 VRV917609:VRV917647 WBR917609:WBR917647 WLN917609:WLN917647 WVJ917609:WVJ917647 B983145:B983183 IX983145:IX983183 ST983145:ST983183 ACP983145:ACP983183 AML983145:AML983183 AWH983145:AWH983183 BGD983145:BGD983183 BPZ983145:BPZ983183 BZV983145:BZV983183 CJR983145:CJR983183 CTN983145:CTN983183 DDJ983145:DDJ983183 DNF983145:DNF983183 DXB983145:DXB983183 EGX983145:EGX983183 EQT983145:EQT983183 FAP983145:FAP983183 FKL983145:FKL983183 FUH983145:FUH983183 GED983145:GED983183 GNZ983145:GNZ983183 GXV983145:GXV983183 HHR983145:HHR983183 HRN983145:HRN983183 IBJ983145:IBJ983183 ILF983145:ILF983183 IVB983145:IVB983183 JEX983145:JEX983183 JOT983145:JOT983183 JYP983145:JYP983183 KIL983145:KIL983183 KSH983145:KSH983183 LCD983145:LCD983183 LLZ983145:LLZ983183 LVV983145:LVV983183 MFR983145:MFR983183 MPN983145:MPN983183 MZJ983145:MZJ983183 NJF983145:NJF983183 NTB983145:NTB983183 OCX983145:OCX983183 OMT983145:OMT983183 OWP983145:OWP983183 PGL983145:PGL983183 PQH983145:PQH983183 QAD983145:QAD983183 QJZ983145:QJZ983183 QTV983145:QTV983183 RDR983145:RDR983183 RNN983145:RNN983183 RXJ983145:RXJ983183 SHF983145:SHF983183 SRB983145:SRB983183 TAX983145:TAX983183 TKT983145:TKT983183 TUP983145:TUP983183 UEL983145:UEL983183 UOH983145:UOH983183 UYD983145:UYD983183 VHZ983145:VHZ983183 VRV983145:VRV983183 WBR983145:WBR983183 WLN983145:WLN983183 WVJ983145:WVJ983183 M143:O150 JI143:JK150 TE143:TG150 ADA143:ADC150 AMW143:AMY150 AWS143:AWU150 BGO143:BGQ150 BQK143:BQM150 CAG143:CAI150 CKC143:CKE150 CTY143:CUA150 DDU143:DDW150 DNQ143:DNS150 DXM143:DXO150 EHI143:EHK150 ERE143:ERG150 FBA143:FBC150 FKW143:FKY150 FUS143:FUU150 GEO143:GEQ150 GOK143:GOM150 GYG143:GYI150 HIC143:HIE150 HRY143:HSA150 IBU143:IBW150 ILQ143:ILS150 IVM143:IVO150 JFI143:JFK150 JPE143:JPG150 JZA143:JZC150 KIW143:KIY150 KSS143:KSU150 LCO143:LCQ150 LMK143:LMM150 LWG143:LWI150 MGC143:MGE150 MPY143:MQA150 MZU143:MZW150 NJQ143:NJS150 NTM143:NTO150 ODI143:ODK150 ONE143:ONG150 OXA143:OXC150 PGW143:PGY150 PQS143:PQU150 QAO143:QAQ150 QKK143:QKM150 QUG143:QUI150 REC143:REE150 RNY143:ROA150 RXU143:RXW150 SHQ143:SHS150 SRM143:SRO150 TBI143:TBK150 TLE143:TLG150 TVA143:TVC150 UEW143:UEY150 UOS143:UOU150 UYO143:UYQ150 VIK143:VIM150 VSG143:VSI150 WCC143:WCE150 WLY143:WMA150 WVU143:WVW150 M65679:O65686 JI65679:JK65686 TE65679:TG65686 ADA65679:ADC65686 AMW65679:AMY65686 AWS65679:AWU65686 BGO65679:BGQ65686 BQK65679:BQM65686 CAG65679:CAI65686 CKC65679:CKE65686 CTY65679:CUA65686 DDU65679:DDW65686 DNQ65679:DNS65686 DXM65679:DXO65686 EHI65679:EHK65686 ERE65679:ERG65686 FBA65679:FBC65686 FKW65679:FKY65686 FUS65679:FUU65686 GEO65679:GEQ65686 GOK65679:GOM65686 GYG65679:GYI65686 HIC65679:HIE65686 HRY65679:HSA65686 IBU65679:IBW65686 ILQ65679:ILS65686 IVM65679:IVO65686 JFI65679:JFK65686 JPE65679:JPG65686 JZA65679:JZC65686 KIW65679:KIY65686 KSS65679:KSU65686 LCO65679:LCQ65686 LMK65679:LMM65686 LWG65679:LWI65686 MGC65679:MGE65686 MPY65679:MQA65686 MZU65679:MZW65686 NJQ65679:NJS65686 NTM65679:NTO65686 ODI65679:ODK65686 ONE65679:ONG65686 OXA65679:OXC65686 PGW65679:PGY65686 PQS65679:PQU65686 QAO65679:QAQ65686 QKK65679:QKM65686 QUG65679:QUI65686 REC65679:REE65686 RNY65679:ROA65686 RXU65679:RXW65686 SHQ65679:SHS65686 SRM65679:SRO65686 TBI65679:TBK65686 TLE65679:TLG65686 TVA65679:TVC65686 UEW65679:UEY65686 UOS65679:UOU65686 UYO65679:UYQ65686 VIK65679:VIM65686 VSG65679:VSI65686 WCC65679:WCE65686 WLY65679:WMA65686 WVU65679:WVW65686 M131215:O131222 JI131215:JK131222 TE131215:TG131222 ADA131215:ADC131222 AMW131215:AMY131222 AWS131215:AWU131222 BGO131215:BGQ131222 BQK131215:BQM131222 CAG131215:CAI131222 CKC131215:CKE131222 CTY131215:CUA131222 DDU131215:DDW131222 DNQ131215:DNS131222 DXM131215:DXO131222 EHI131215:EHK131222 ERE131215:ERG131222 FBA131215:FBC131222 FKW131215:FKY131222 FUS131215:FUU131222 GEO131215:GEQ131222 GOK131215:GOM131222 GYG131215:GYI131222 HIC131215:HIE131222 HRY131215:HSA131222 IBU131215:IBW131222 ILQ131215:ILS131222 IVM131215:IVO131222 JFI131215:JFK131222 JPE131215:JPG131222 JZA131215:JZC131222 KIW131215:KIY131222 KSS131215:KSU131222 LCO131215:LCQ131222 LMK131215:LMM131222 LWG131215:LWI131222 MGC131215:MGE131222 MPY131215:MQA131222 MZU131215:MZW131222 NJQ131215:NJS131222 NTM131215:NTO131222 ODI131215:ODK131222 ONE131215:ONG131222 OXA131215:OXC131222 PGW131215:PGY131222 PQS131215:PQU131222 QAO131215:QAQ131222 QKK131215:QKM131222 QUG131215:QUI131222 REC131215:REE131222 RNY131215:ROA131222 RXU131215:RXW131222 SHQ131215:SHS131222 SRM131215:SRO131222 TBI131215:TBK131222 TLE131215:TLG131222 TVA131215:TVC131222 UEW131215:UEY131222 UOS131215:UOU131222 UYO131215:UYQ131222 VIK131215:VIM131222 VSG131215:VSI131222 WCC131215:WCE131222 WLY131215:WMA131222 WVU131215:WVW131222 M196751:O196758 JI196751:JK196758 TE196751:TG196758 ADA196751:ADC196758 AMW196751:AMY196758 AWS196751:AWU196758 BGO196751:BGQ196758 BQK196751:BQM196758 CAG196751:CAI196758 CKC196751:CKE196758 CTY196751:CUA196758 DDU196751:DDW196758 DNQ196751:DNS196758 DXM196751:DXO196758 EHI196751:EHK196758 ERE196751:ERG196758 FBA196751:FBC196758 FKW196751:FKY196758 FUS196751:FUU196758 GEO196751:GEQ196758 GOK196751:GOM196758 GYG196751:GYI196758 HIC196751:HIE196758 HRY196751:HSA196758 IBU196751:IBW196758 ILQ196751:ILS196758 IVM196751:IVO196758 JFI196751:JFK196758 JPE196751:JPG196758 JZA196751:JZC196758 KIW196751:KIY196758 KSS196751:KSU196758 LCO196751:LCQ196758 LMK196751:LMM196758 LWG196751:LWI196758 MGC196751:MGE196758 MPY196751:MQA196758 MZU196751:MZW196758 NJQ196751:NJS196758 NTM196751:NTO196758 ODI196751:ODK196758 ONE196751:ONG196758 OXA196751:OXC196758 PGW196751:PGY196758 PQS196751:PQU196758 QAO196751:QAQ196758 QKK196751:QKM196758 QUG196751:QUI196758 REC196751:REE196758 RNY196751:ROA196758 RXU196751:RXW196758 SHQ196751:SHS196758 SRM196751:SRO196758 TBI196751:TBK196758 TLE196751:TLG196758 TVA196751:TVC196758 UEW196751:UEY196758 UOS196751:UOU196758 UYO196751:UYQ196758 VIK196751:VIM196758 VSG196751:VSI196758 WCC196751:WCE196758 WLY196751:WMA196758 WVU196751:WVW196758 M262287:O262294 JI262287:JK262294 TE262287:TG262294 ADA262287:ADC262294 AMW262287:AMY262294 AWS262287:AWU262294 BGO262287:BGQ262294 BQK262287:BQM262294 CAG262287:CAI262294 CKC262287:CKE262294 CTY262287:CUA262294 DDU262287:DDW262294 DNQ262287:DNS262294 DXM262287:DXO262294 EHI262287:EHK262294 ERE262287:ERG262294 FBA262287:FBC262294 FKW262287:FKY262294 FUS262287:FUU262294 GEO262287:GEQ262294 GOK262287:GOM262294 GYG262287:GYI262294 HIC262287:HIE262294 HRY262287:HSA262294 IBU262287:IBW262294 ILQ262287:ILS262294 IVM262287:IVO262294 JFI262287:JFK262294 JPE262287:JPG262294 JZA262287:JZC262294 KIW262287:KIY262294 KSS262287:KSU262294 LCO262287:LCQ262294 LMK262287:LMM262294 LWG262287:LWI262294 MGC262287:MGE262294 MPY262287:MQA262294 MZU262287:MZW262294 NJQ262287:NJS262294 NTM262287:NTO262294 ODI262287:ODK262294 ONE262287:ONG262294 OXA262287:OXC262294 PGW262287:PGY262294 PQS262287:PQU262294 QAO262287:QAQ262294 QKK262287:QKM262294 QUG262287:QUI262294 REC262287:REE262294 RNY262287:ROA262294 RXU262287:RXW262294 SHQ262287:SHS262294 SRM262287:SRO262294 TBI262287:TBK262294 TLE262287:TLG262294 TVA262287:TVC262294 UEW262287:UEY262294 UOS262287:UOU262294 UYO262287:UYQ262294 VIK262287:VIM262294 VSG262287:VSI262294 WCC262287:WCE262294 WLY262287:WMA262294 WVU262287:WVW262294 M327823:O327830 JI327823:JK327830 TE327823:TG327830 ADA327823:ADC327830 AMW327823:AMY327830 AWS327823:AWU327830 BGO327823:BGQ327830 BQK327823:BQM327830 CAG327823:CAI327830 CKC327823:CKE327830 CTY327823:CUA327830 DDU327823:DDW327830 DNQ327823:DNS327830 DXM327823:DXO327830 EHI327823:EHK327830 ERE327823:ERG327830 FBA327823:FBC327830 FKW327823:FKY327830 FUS327823:FUU327830 GEO327823:GEQ327830 GOK327823:GOM327830 GYG327823:GYI327830 HIC327823:HIE327830 HRY327823:HSA327830 IBU327823:IBW327830 ILQ327823:ILS327830 IVM327823:IVO327830 JFI327823:JFK327830 JPE327823:JPG327830 JZA327823:JZC327830 KIW327823:KIY327830 KSS327823:KSU327830 LCO327823:LCQ327830 LMK327823:LMM327830 LWG327823:LWI327830 MGC327823:MGE327830 MPY327823:MQA327830 MZU327823:MZW327830 NJQ327823:NJS327830 NTM327823:NTO327830 ODI327823:ODK327830 ONE327823:ONG327830 OXA327823:OXC327830 PGW327823:PGY327830 PQS327823:PQU327830 QAO327823:QAQ327830 QKK327823:QKM327830 QUG327823:QUI327830 REC327823:REE327830 RNY327823:ROA327830 RXU327823:RXW327830 SHQ327823:SHS327830 SRM327823:SRO327830 TBI327823:TBK327830 TLE327823:TLG327830 TVA327823:TVC327830 UEW327823:UEY327830 UOS327823:UOU327830 UYO327823:UYQ327830 VIK327823:VIM327830 VSG327823:VSI327830 WCC327823:WCE327830 WLY327823:WMA327830 WVU327823:WVW327830 M393359:O393366 JI393359:JK393366 TE393359:TG393366 ADA393359:ADC393366 AMW393359:AMY393366 AWS393359:AWU393366 BGO393359:BGQ393366 BQK393359:BQM393366 CAG393359:CAI393366 CKC393359:CKE393366 CTY393359:CUA393366 DDU393359:DDW393366 DNQ393359:DNS393366 DXM393359:DXO393366 EHI393359:EHK393366 ERE393359:ERG393366 FBA393359:FBC393366 FKW393359:FKY393366 FUS393359:FUU393366 GEO393359:GEQ393366 GOK393359:GOM393366 GYG393359:GYI393366 HIC393359:HIE393366 HRY393359:HSA393366 IBU393359:IBW393366 ILQ393359:ILS393366 IVM393359:IVO393366 JFI393359:JFK393366 JPE393359:JPG393366 JZA393359:JZC393366 KIW393359:KIY393366 KSS393359:KSU393366 LCO393359:LCQ393366 LMK393359:LMM393366 LWG393359:LWI393366 MGC393359:MGE393366 MPY393359:MQA393366 MZU393359:MZW393366 NJQ393359:NJS393366 NTM393359:NTO393366 ODI393359:ODK393366 ONE393359:ONG393366 OXA393359:OXC393366 PGW393359:PGY393366 PQS393359:PQU393366 QAO393359:QAQ393366 QKK393359:QKM393366 QUG393359:QUI393366 REC393359:REE393366 RNY393359:ROA393366 RXU393359:RXW393366 SHQ393359:SHS393366 SRM393359:SRO393366 TBI393359:TBK393366 TLE393359:TLG393366 TVA393359:TVC393366 UEW393359:UEY393366 UOS393359:UOU393366 UYO393359:UYQ393366 VIK393359:VIM393366 VSG393359:VSI393366 WCC393359:WCE393366 WLY393359:WMA393366 WVU393359:WVW393366 M458895:O458902 JI458895:JK458902 TE458895:TG458902 ADA458895:ADC458902 AMW458895:AMY458902 AWS458895:AWU458902 BGO458895:BGQ458902 BQK458895:BQM458902 CAG458895:CAI458902 CKC458895:CKE458902 CTY458895:CUA458902 DDU458895:DDW458902 DNQ458895:DNS458902 DXM458895:DXO458902 EHI458895:EHK458902 ERE458895:ERG458902 FBA458895:FBC458902 FKW458895:FKY458902 FUS458895:FUU458902 GEO458895:GEQ458902 GOK458895:GOM458902 GYG458895:GYI458902 HIC458895:HIE458902 HRY458895:HSA458902 IBU458895:IBW458902 ILQ458895:ILS458902 IVM458895:IVO458902 JFI458895:JFK458902 JPE458895:JPG458902 JZA458895:JZC458902 KIW458895:KIY458902 KSS458895:KSU458902 LCO458895:LCQ458902 LMK458895:LMM458902 LWG458895:LWI458902 MGC458895:MGE458902 MPY458895:MQA458902 MZU458895:MZW458902 NJQ458895:NJS458902 NTM458895:NTO458902 ODI458895:ODK458902 ONE458895:ONG458902 OXA458895:OXC458902 PGW458895:PGY458902 PQS458895:PQU458902 QAO458895:QAQ458902 QKK458895:QKM458902 QUG458895:QUI458902 REC458895:REE458902 RNY458895:ROA458902 RXU458895:RXW458902 SHQ458895:SHS458902 SRM458895:SRO458902 TBI458895:TBK458902 TLE458895:TLG458902 TVA458895:TVC458902 UEW458895:UEY458902 UOS458895:UOU458902 UYO458895:UYQ458902 VIK458895:VIM458902 VSG458895:VSI458902 WCC458895:WCE458902 WLY458895:WMA458902 WVU458895:WVW458902 M524431:O524438 JI524431:JK524438 TE524431:TG524438 ADA524431:ADC524438 AMW524431:AMY524438 AWS524431:AWU524438 BGO524431:BGQ524438 BQK524431:BQM524438 CAG524431:CAI524438 CKC524431:CKE524438 CTY524431:CUA524438 DDU524431:DDW524438 DNQ524431:DNS524438 DXM524431:DXO524438 EHI524431:EHK524438 ERE524431:ERG524438 FBA524431:FBC524438 FKW524431:FKY524438 FUS524431:FUU524438 GEO524431:GEQ524438 GOK524431:GOM524438 GYG524431:GYI524438 HIC524431:HIE524438 HRY524431:HSA524438 IBU524431:IBW524438 ILQ524431:ILS524438 IVM524431:IVO524438 JFI524431:JFK524438 JPE524431:JPG524438 JZA524431:JZC524438 KIW524431:KIY524438 KSS524431:KSU524438 LCO524431:LCQ524438 LMK524431:LMM524438 LWG524431:LWI524438 MGC524431:MGE524438 MPY524431:MQA524438 MZU524431:MZW524438 NJQ524431:NJS524438 NTM524431:NTO524438 ODI524431:ODK524438 ONE524431:ONG524438 OXA524431:OXC524438 PGW524431:PGY524438 PQS524431:PQU524438 QAO524431:QAQ524438 QKK524431:QKM524438 QUG524431:QUI524438 REC524431:REE524438 RNY524431:ROA524438 RXU524431:RXW524438 SHQ524431:SHS524438 SRM524431:SRO524438 TBI524431:TBK524438 TLE524431:TLG524438 TVA524431:TVC524438 UEW524431:UEY524438 UOS524431:UOU524438 UYO524431:UYQ524438 VIK524431:VIM524438 VSG524431:VSI524438 WCC524431:WCE524438 WLY524431:WMA524438 WVU524431:WVW524438 M589967:O589974 JI589967:JK589974 TE589967:TG589974 ADA589967:ADC589974 AMW589967:AMY589974 AWS589967:AWU589974 BGO589967:BGQ589974 BQK589967:BQM589974 CAG589967:CAI589974 CKC589967:CKE589974 CTY589967:CUA589974 DDU589967:DDW589974 DNQ589967:DNS589974 DXM589967:DXO589974 EHI589967:EHK589974 ERE589967:ERG589974 FBA589967:FBC589974 FKW589967:FKY589974 FUS589967:FUU589974 GEO589967:GEQ589974 GOK589967:GOM589974 GYG589967:GYI589974 HIC589967:HIE589974 HRY589967:HSA589974 IBU589967:IBW589974 ILQ589967:ILS589974 IVM589967:IVO589974 JFI589967:JFK589974 JPE589967:JPG589974 JZA589967:JZC589974 KIW589967:KIY589974 KSS589967:KSU589974 LCO589967:LCQ589974 LMK589967:LMM589974 LWG589967:LWI589974 MGC589967:MGE589974 MPY589967:MQA589974 MZU589967:MZW589974 NJQ589967:NJS589974 NTM589967:NTO589974 ODI589967:ODK589974 ONE589967:ONG589974 OXA589967:OXC589974 PGW589967:PGY589974 PQS589967:PQU589974 QAO589967:QAQ589974 QKK589967:QKM589974 QUG589967:QUI589974 REC589967:REE589974 RNY589967:ROA589974 RXU589967:RXW589974 SHQ589967:SHS589974 SRM589967:SRO589974 TBI589967:TBK589974 TLE589967:TLG589974 TVA589967:TVC589974 UEW589967:UEY589974 UOS589967:UOU589974 UYO589967:UYQ589974 VIK589967:VIM589974 VSG589967:VSI589974 WCC589967:WCE589974 WLY589967:WMA589974 WVU589967:WVW589974 M655503:O655510 JI655503:JK655510 TE655503:TG655510 ADA655503:ADC655510 AMW655503:AMY655510 AWS655503:AWU655510 BGO655503:BGQ655510 BQK655503:BQM655510 CAG655503:CAI655510 CKC655503:CKE655510 CTY655503:CUA655510 DDU655503:DDW655510 DNQ655503:DNS655510 DXM655503:DXO655510 EHI655503:EHK655510 ERE655503:ERG655510 FBA655503:FBC655510 FKW655503:FKY655510 FUS655503:FUU655510 GEO655503:GEQ655510 GOK655503:GOM655510 GYG655503:GYI655510 HIC655503:HIE655510 HRY655503:HSA655510 IBU655503:IBW655510 ILQ655503:ILS655510 IVM655503:IVO655510 JFI655503:JFK655510 JPE655503:JPG655510 JZA655503:JZC655510 KIW655503:KIY655510 KSS655503:KSU655510 LCO655503:LCQ655510 LMK655503:LMM655510 LWG655503:LWI655510 MGC655503:MGE655510 MPY655503:MQA655510 MZU655503:MZW655510 NJQ655503:NJS655510 NTM655503:NTO655510 ODI655503:ODK655510 ONE655503:ONG655510 OXA655503:OXC655510 PGW655503:PGY655510 PQS655503:PQU655510 QAO655503:QAQ655510 QKK655503:QKM655510 QUG655503:QUI655510 REC655503:REE655510 RNY655503:ROA655510 RXU655503:RXW655510 SHQ655503:SHS655510 SRM655503:SRO655510 TBI655503:TBK655510 TLE655503:TLG655510 TVA655503:TVC655510 UEW655503:UEY655510 UOS655503:UOU655510 UYO655503:UYQ655510 VIK655503:VIM655510 VSG655503:VSI655510 WCC655503:WCE655510 WLY655503:WMA655510 WVU655503:WVW655510 M721039:O721046 JI721039:JK721046 TE721039:TG721046 ADA721039:ADC721046 AMW721039:AMY721046 AWS721039:AWU721046 BGO721039:BGQ721046 BQK721039:BQM721046 CAG721039:CAI721046 CKC721039:CKE721046 CTY721039:CUA721046 DDU721039:DDW721046 DNQ721039:DNS721046 DXM721039:DXO721046 EHI721039:EHK721046 ERE721039:ERG721046 FBA721039:FBC721046 FKW721039:FKY721046 FUS721039:FUU721046 GEO721039:GEQ721046 GOK721039:GOM721046 GYG721039:GYI721046 HIC721039:HIE721046 HRY721039:HSA721046 IBU721039:IBW721046 ILQ721039:ILS721046 IVM721039:IVO721046 JFI721039:JFK721046 JPE721039:JPG721046 JZA721039:JZC721046 KIW721039:KIY721046 KSS721039:KSU721046 LCO721039:LCQ721046 LMK721039:LMM721046 LWG721039:LWI721046 MGC721039:MGE721046 MPY721039:MQA721046 MZU721039:MZW721046 NJQ721039:NJS721046 NTM721039:NTO721046 ODI721039:ODK721046 ONE721039:ONG721046 OXA721039:OXC721046 PGW721039:PGY721046 PQS721039:PQU721046 QAO721039:QAQ721046 QKK721039:QKM721046 QUG721039:QUI721046 REC721039:REE721046 RNY721039:ROA721046 RXU721039:RXW721046 SHQ721039:SHS721046 SRM721039:SRO721046 TBI721039:TBK721046 TLE721039:TLG721046 TVA721039:TVC721046 UEW721039:UEY721046 UOS721039:UOU721046 UYO721039:UYQ721046 VIK721039:VIM721046 VSG721039:VSI721046 WCC721039:WCE721046 WLY721039:WMA721046 WVU721039:WVW721046 M786575:O786582 JI786575:JK786582 TE786575:TG786582 ADA786575:ADC786582 AMW786575:AMY786582 AWS786575:AWU786582 BGO786575:BGQ786582 BQK786575:BQM786582 CAG786575:CAI786582 CKC786575:CKE786582 CTY786575:CUA786582 DDU786575:DDW786582 DNQ786575:DNS786582 DXM786575:DXO786582 EHI786575:EHK786582 ERE786575:ERG786582 FBA786575:FBC786582 FKW786575:FKY786582 FUS786575:FUU786582 GEO786575:GEQ786582 GOK786575:GOM786582 GYG786575:GYI786582 HIC786575:HIE786582 HRY786575:HSA786582 IBU786575:IBW786582 ILQ786575:ILS786582 IVM786575:IVO786582 JFI786575:JFK786582 JPE786575:JPG786582 JZA786575:JZC786582 KIW786575:KIY786582 KSS786575:KSU786582 LCO786575:LCQ786582 LMK786575:LMM786582 LWG786575:LWI786582 MGC786575:MGE786582 MPY786575:MQA786582 MZU786575:MZW786582 NJQ786575:NJS786582 NTM786575:NTO786582 ODI786575:ODK786582 ONE786575:ONG786582 OXA786575:OXC786582 PGW786575:PGY786582 PQS786575:PQU786582 QAO786575:QAQ786582 QKK786575:QKM786582 QUG786575:QUI786582 REC786575:REE786582 RNY786575:ROA786582 RXU786575:RXW786582 SHQ786575:SHS786582 SRM786575:SRO786582 TBI786575:TBK786582 TLE786575:TLG786582 TVA786575:TVC786582 UEW786575:UEY786582 UOS786575:UOU786582 UYO786575:UYQ786582 VIK786575:VIM786582 VSG786575:VSI786582 WCC786575:WCE786582 WLY786575:WMA786582 WVU786575:WVW786582 M852111:O852118 JI852111:JK852118 TE852111:TG852118 ADA852111:ADC852118 AMW852111:AMY852118 AWS852111:AWU852118 BGO852111:BGQ852118 BQK852111:BQM852118 CAG852111:CAI852118 CKC852111:CKE852118 CTY852111:CUA852118 DDU852111:DDW852118 DNQ852111:DNS852118 DXM852111:DXO852118 EHI852111:EHK852118 ERE852111:ERG852118 FBA852111:FBC852118 FKW852111:FKY852118 FUS852111:FUU852118 GEO852111:GEQ852118 GOK852111:GOM852118 GYG852111:GYI852118 HIC852111:HIE852118 HRY852111:HSA852118 IBU852111:IBW852118 ILQ852111:ILS852118 IVM852111:IVO852118 JFI852111:JFK852118 JPE852111:JPG852118 JZA852111:JZC852118 KIW852111:KIY852118 KSS852111:KSU852118 LCO852111:LCQ852118 LMK852111:LMM852118 LWG852111:LWI852118 MGC852111:MGE852118 MPY852111:MQA852118 MZU852111:MZW852118 NJQ852111:NJS852118 NTM852111:NTO852118 ODI852111:ODK852118 ONE852111:ONG852118 OXA852111:OXC852118 PGW852111:PGY852118 PQS852111:PQU852118 QAO852111:QAQ852118 QKK852111:QKM852118 QUG852111:QUI852118 REC852111:REE852118 RNY852111:ROA852118 RXU852111:RXW852118 SHQ852111:SHS852118 SRM852111:SRO852118 TBI852111:TBK852118 TLE852111:TLG852118 TVA852111:TVC852118 UEW852111:UEY852118 UOS852111:UOU852118 UYO852111:UYQ852118 VIK852111:VIM852118 VSG852111:VSI852118 WCC852111:WCE852118 WLY852111:WMA852118 WVU852111:WVW852118 M917647:O917654 JI917647:JK917654 TE917647:TG917654 ADA917647:ADC917654 AMW917647:AMY917654 AWS917647:AWU917654 BGO917647:BGQ917654 BQK917647:BQM917654 CAG917647:CAI917654 CKC917647:CKE917654 CTY917647:CUA917654 DDU917647:DDW917654 DNQ917647:DNS917654 DXM917647:DXO917654 EHI917647:EHK917654 ERE917647:ERG917654 FBA917647:FBC917654 FKW917647:FKY917654 FUS917647:FUU917654 GEO917647:GEQ917654 GOK917647:GOM917654 GYG917647:GYI917654 HIC917647:HIE917654 HRY917647:HSA917654 IBU917647:IBW917654 ILQ917647:ILS917654 IVM917647:IVO917654 JFI917647:JFK917654 JPE917647:JPG917654 JZA917647:JZC917654 KIW917647:KIY917654 KSS917647:KSU917654 LCO917647:LCQ917654 LMK917647:LMM917654 LWG917647:LWI917654 MGC917647:MGE917654 MPY917647:MQA917654 MZU917647:MZW917654 NJQ917647:NJS917654 NTM917647:NTO917654 ODI917647:ODK917654 ONE917647:ONG917654 OXA917647:OXC917654 PGW917647:PGY917654 PQS917647:PQU917654 QAO917647:QAQ917654 QKK917647:QKM917654 QUG917647:QUI917654 REC917647:REE917654 RNY917647:ROA917654 RXU917647:RXW917654 SHQ917647:SHS917654 SRM917647:SRO917654 TBI917647:TBK917654 TLE917647:TLG917654 TVA917647:TVC917654 UEW917647:UEY917654 UOS917647:UOU917654 UYO917647:UYQ917654 VIK917647:VIM917654 VSG917647:VSI917654 WCC917647:WCE917654 WLY917647:WMA917654 WVU917647:WVW917654 M983183:O983190 JI983183:JK983190 TE983183:TG983190 ADA983183:ADC983190 AMW983183:AMY983190 AWS983183:AWU983190 BGO983183:BGQ983190 BQK983183:BQM983190 CAG983183:CAI983190 CKC983183:CKE983190 CTY983183:CUA983190 DDU983183:DDW983190 DNQ983183:DNS983190 DXM983183:DXO983190 EHI983183:EHK983190 ERE983183:ERG983190 FBA983183:FBC983190 FKW983183:FKY983190 FUS983183:FUU983190 GEO983183:GEQ983190 GOK983183:GOM983190 GYG983183:GYI983190 HIC983183:HIE983190 HRY983183:HSA983190 IBU983183:IBW983190 ILQ983183:ILS983190 IVM983183:IVO983190 JFI983183:JFK983190 JPE983183:JPG983190 JZA983183:JZC983190 KIW983183:KIY983190 KSS983183:KSU983190 LCO983183:LCQ983190 LMK983183:LMM983190 LWG983183:LWI983190 MGC983183:MGE983190 MPY983183:MQA983190 MZU983183:MZW983190 NJQ983183:NJS983190 NTM983183:NTO983190 ODI983183:ODK983190 ONE983183:ONG983190 OXA983183:OXC983190 PGW983183:PGY983190 PQS983183:PQU983190 QAO983183:QAQ983190 QKK983183:QKM983190 QUG983183:QUI983190 REC983183:REE983190 RNY983183:ROA983190 RXU983183:RXW983190 SHQ983183:SHS983190 SRM983183:SRO983190 TBI983183:TBK983190 TLE983183:TLG983190 TVA983183:TVC983190 UEW983183:UEY983190 UOS983183:UOU983190 UYO983183:UYQ983190 VIK983183:VIM983190 VSG983183:VSI983190 WCC983183:WCE983190 WLY983183:WMA983190 WVU983183:WVW983190 A146 IW146 SS146 ACO146 AMK146 AWG146 BGC146 BPY146 BZU146 CJQ146 CTM146 DDI146 DNE146 DXA146 EGW146 EQS146 FAO146 FKK146 FUG146 GEC146 GNY146 GXU146 HHQ146 HRM146 IBI146 ILE146 IVA146 JEW146 JOS146 JYO146 KIK146 KSG146 LCC146 LLY146 LVU146 MFQ146 MPM146 MZI146 NJE146 NTA146 OCW146 OMS146 OWO146 PGK146 PQG146 QAC146 QJY146 QTU146 RDQ146 RNM146 RXI146 SHE146 SRA146 TAW146 TKS146 TUO146 UEK146 UOG146 UYC146 VHY146 VRU146 WBQ146 WLM146 WVI146 A65682 IW65682 SS65682 ACO65682 AMK65682 AWG65682 BGC65682 BPY65682 BZU65682 CJQ65682 CTM65682 DDI65682 DNE65682 DXA65682 EGW65682 EQS65682 FAO65682 FKK65682 FUG65682 GEC65682 GNY65682 GXU65682 HHQ65682 HRM65682 IBI65682 ILE65682 IVA65682 JEW65682 JOS65682 JYO65682 KIK65682 KSG65682 LCC65682 LLY65682 LVU65682 MFQ65682 MPM65682 MZI65682 NJE65682 NTA65682 OCW65682 OMS65682 OWO65682 PGK65682 PQG65682 QAC65682 QJY65682 QTU65682 RDQ65682 RNM65682 RXI65682 SHE65682 SRA65682 TAW65682 TKS65682 TUO65682 UEK65682 UOG65682 UYC65682 VHY65682 VRU65682 WBQ65682 WLM65682 WVI65682 A131218 IW131218 SS131218 ACO131218 AMK131218 AWG131218 BGC131218 BPY131218 BZU131218 CJQ131218 CTM131218 DDI131218 DNE131218 DXA131218 EGW131218 EQS131218 FAO131218 FKK131218 FUG131218 GEC131218 GNY131218 GXU131218 HHQ131218 HRM131218 IBI131218 ILE131218 IVA131218 JEW131218 JOS131218 JYO131218 KIK131218 KSG131218 LCC131218 LLY131218 LVU131218 MFQ131218 MPM131218 MZI131218 NJE131218 NTA131218 OCW131218 OMS131218 OWO131218 PGK131218 PQG131218 QAC131218 QJY131218 QTU131218 RDQ131218 RNM131218 RXI131218 SHE131218 SRA131218 TAW131218 TKS131218 TUO131218 UEK131218 UOG131218 UYC131218 VHY131218 VRU131218 WBQ131218 WLM131218 WVI131218 A196754 IW196754 SS196754 ACO196754 AMK196754 AWG196754 BGC196754 BPY196754 BZU196754 CJQ196754 CTM196754 DDI196754 DNE196754 DXA196754 EGW196754 EQS196754 FAO196754 FKK196754 FUG196754 GEC196754 GNY196754 GXU196754 HHQ196754 HRM196754 IBI196754 ILE196754 IVA196754 JEW196754 JOS196754 JYO196754 KIK196754 KSG196754 LCC196754 LLY196754 LVU196754 MFQ196754 MPM196754 MZI196754 NJE196754 NTA196754 OCW196754 OMS196754 OWO196754 PGK196754 PQG196754 QAC196754 QJY196754 QTU196754 RDQ196754 RNM196754 RXI196754 SHE196754 SRA196754 TAW196754 TKS196754 TUO196754 UEK196754 UOG196754 UYC196754 VHY196754 VRU196754 WBQ196754 WLM196754 WVI196754 A262290 IW262290 SS262290 ACO262290 AMK262290 AWG262290 BGC262290 BPY262290 BZU262290 CJQ262290 CTM262290 DDI262290 DNE262290 DXA262290 EGW262290 EQS262290 FAO262290 FKK262290 FUG262290 GEC262290 GNY262290 GXU262290 HHQ262290 HRM262290 IBI262290 ILE262290 IVA262290 JEW262290 JOS262290 JYO262290 KIK262290 KSG262290 LCC262290 LLY262290 LVU262290 MFQ262290 MPM262290 MZI262290 NJE262290 NTA262290 OCW262290 OMS262290 OWO262290 PGK262290 PQG262290 QAC262290 QJY262290 QTU262290 RDQ262290 RNM262290 RXI262290 SHE262290 SRA262290 TAW262290 TKS262290 TUO262290 UEK262290 UOG262290 UYC262290 VHY262290 VRU262290 WBQ262290 WLM262290 WVI262290 A327826 IW327826 SS327826 ACO327826 AMK327826 AWG327826 BGC327826 BPY327826 BZU327826 CJQ327826 CTM327826 DDI327826 DNE327826 DXA327826 EGW327826 EQS327826 FAO327826 FKK327826 FUG327826 GEC327826 GNY327826 GXU327826 HHQ327826 HRM327826 IBI327826 ILE327826 IVA327826 JEW327826 JOS327826 JYO327826 KIK327826 KSG327826 LCC327826 LLY327826 LVU327826 MFQ327826 MPM327826 MZI327826 NJE327826 NTA327826 OCW327826 OMS327826 OWO327826 PGK327826 PQG327826 QAC327826 QJY327826 QTU327826 RDQ327826 RNM327826 RXI327826 SHE327826 SRA327826 TAW327826 TKS327826 TUO327826 UEK327826 UOG327826 UYC327826 VHY327826 VRU327826 WBQ327826 WLM327826 WVI327826 A393362 IW393362 SS393362 ACO393362 AMK393362 AWG393362 BGC393362 BPY393362 BZU393362 CJQ393362 CTM393362 DDI393362 DNE393362 DXA393362 EGW393362 EQS393362 FAO393362 FKK393362 FUG393362 GEC393362 GNY393362 GXU393362 HHQ393362 HRM393362 IBI393362 ILE393362 IVA393362 JEW393362 JOS393362 JYO393362 KIK393362 KSG393362 LCC393362 LLY393362 LVU393362 MFQ393362 MPM393362 MZI393362 NJE393362 NTA393362 OCW393362 OMS393362 OWO393362 PGK393362 PQG393362 QAC393362 QJY393362 QTU393362 RDQ393362 RNM393362 RXI393362 SHE393362 SRA393362 TAW393362 TKS393362 TUO393362 UEK393362 UOG393362 UYC393362 VHY393362 VRU393362 WBQ393362 WLM393362 WVI393362 A458898 IW458898 SS458898 ACO458898 AMK458898 AWG458898 BGC458898 BPY458898 BZU458898 CJQ458898 CTM458898 DDI458898 DNE458898 DXA458898 EGW458898 EQS458898 FAO458898 FKK458898 FUG458898 GEC458898 GNY458898 GXU458898 HHQ458898 HRM458898 IBI458898 ILE458898 IVA458898 JEW458898 JOS458898 JYO458898 KIK458898 KSG458898 LCC458898 LLY458898 LVU458898 MFQ458898 MPM458898 MZI458898 NJE458898 NTA458898 OCW458898 OMS458898 OWO458898 PGK458898 PQG458898 QAC458898 QJY458898 QTU458898 RDQ458898 RNM458898 RXI458898 SHE458898 SRA458898 TAW458898 TKS458898 TUO458898 UEK458898 UOG458898 UYC458898 VHY458898 VRU458898 WBQ458898 WLM458898 WVI458898 A524434 IW524434 SS524434 ACO524434 AMK524434 AWG524434 BGC524434 BPY524434 BZU524434 CJQ524434 CTM524434 DDI524434 DNE524434 DXA524434 EGW524434 EQS524434 FAO524434 FKK524434 FUG524434 GEC524434 GNY524434 GXU524434 HHQ524434 HRM524434 IBI524434 ILE524434 IVA524434 JEW524434 JOS524434 JYO524434 KIK524434 KSG524434 LCC524434 LLY524434 LVU524434 MFQ524434 MPM524434 MZI524434 NJE524434 NTA524434 OCW524434 OMS524434 OWO524434 PGK524434 PQG524434 QAC524434 QJY524434 QTU524434 RDQ524434 RNM524434 RXI524434 SHE524434 SRA524434 TAW524434 TKS524434 TUO524434 UEK524434 UOG524434 UYC524434 VHY524434 VRU524434 WBQ524434 WLM524434 WVI524434 A589970 IW589970 SS589970 ACO589970 AMK589970 AWG589970 BGC589970 BPY589970 BZU589970 CJQ589970 CTM589970 DDI589970 DNE589970 DXA589970 EGW589970 EQS589970 FAO589970 FKK589970 FUG589970 GEC589970 GNY589970 GXU589970 HHQ589970 HRM589970 IBI589970 ILE589970 IVA589970 JEW589970 JOS589970 JYO589970 KIK589970 KSG589970 LCC589970 LLY589970 LVU589970 MFQ589970 MPM589970 MZI589970 NJE589970 NTA589970 OCW589970 OMS589970 OWO589970 PGK589970 PQG589970 QAC589970 QJY589970 QTU589970 RDQ589970 RNM589970 RXI589970 SHE589970 SRA589970 TAW589970 TKS589970 TUO589970 UEK589970 UOG589970 UYC589970 VHY589970 VRU589970 WBQ589970 WLM589970 WVI589970 A655506 IW655506 SS655506 ACO655506 AMK655506 AWG655506 BGC655506 BPY655506 BZU655506 CJQ655506 CTM655506 DDI655506 DNE655506 DXA655506 EGW655506 EQS655506 FAO655506 FKK655506 FUG655506 GEC655506 GNY655506 GXU655506 HHQ655506 HRM655506 IBI655506 ILE655506 IVA655506 JEW655506 JOS655506 JYO655506 KIK655506 KSG655506 LCC655506 LLY655506 LVU655506 MFQ655506 MPM655506 MZI655506 NJE655506 NTA655506 OCW655506 OMS655506 OWO655506 PGK655506 PQG655506 QAC655506 QJY655506 QTU655506 RDQ655506 RNM655506 RXI655506 SHE655506 SRA655506 TAW655506 TKS655506 TUO655506 UEK655506 UOG655506 UYC655506 VHY655506 VRU655506 WBQ655506 WLM655506 WVI655506 A721042 IW721042 SS721042 ACO721042 AMK721042 AWG721042 BGC721042 BPY721042 BZU721042 CJQ721042 CTM721042 DDI721042 DNE721042 DXA721042 EGW721042 EQS721042 FAO721042 FKK721042 FUG721042 GEC721042 GNY721042 GXU721042 HHQ721042 HRM721042 IBI721042 ILE721042 IVA721042 JEW721042 JOS721042 JYO721042 KIK721042 KSG721042 LCC721042 LLY721042 LVU721042 MFQ721042 MPM721042 MZI721042 NJE721042 NTA721042 OCW721042 OMS721042 OWO721042 PGK721042 PQG721042 QAC721042 QJY721042 QTU721042 RDQ721042 RNM721042 RXI721042 SHE721042 SRA721042 TAW721042 TKS721042 TUO721042 UEK721042 UOG721042 UYC721042 VHY721042 VRU721042 WBQ721042 WLM721042 WVI721042 A786578 IW786578 SS786578 ACO786578 AMK786578 AWG786578 BGC786578 BPY786578 BZU786578 CJQ786578 CTM786578 DDI786578 DNE786578 DXA786578 EGW786578 EQS786578 FAO786578 FKK786578 FUG786578 GEC786578 GNY786578 GXU786578 HHQ786578 HRM786578 IBI786578 ILE786578 IVA786578 JEW786578 JOS786578 JYO786578 KIK786578 KSG786578 LCC786578 LLY786578 LVU786578 MFQ786578 MPM786578 MZI786578 NJE786578 NTA786578 OCW786578 OMS786578 OWO786578 PGK786578 PQG786578 QAC786578 QJY786578 QTU786578 RDQ786578 RNM786578 RXI786578 SHE786578 SRA786578 TAW786578 TKS786578 TUO786578 UEK786578 UOG786578 UYC786578 VHY786578 VRU786578 WBQ786578 WLM786578 WVI786578 A852114 IW852114 SS852114 ACO852114 AMK852114 AWG852114 BGC852114 BPY852114 BZU852114 CJQ852114 CTM852114 DDI852114 DNE852114 DXA852114 EGW852114 EQS852114 FAO852114 FKK852114 FUG852114 GEC852114 GNY852114 GXU852114 HHQ852114 HRM852114 IBI852114 ILE852114 IVA852114 JEW852114 JOS852114 JYO852114 KIK852114 KSG852114 LCC852114 LLY852114 LVU852114 MFQ852114 MPM852114 MZI852114 NJE852114 NTA852114 OCW852114 OMS852114 OWO852114 PGK852114 PQG852114 QAC852114 QJY852114 QTU852114 RDQ852114 RNM852114 RXI852114 SHE852114 SRA852114 TAW852114 TKS852114 TUO852114 UEK852114 UOG852114 UYC852114 VHY852114 VRU852114 WBQ852114 WLM852114 WVI852114 A917650 IW917650 SS917650 ACO917650 AMK917650 AWG917650 BGC917650 BPY917650 BZU917650 CJQ917650 CTM917650 DDI917650 DNE917650 DXA917650 EGW917650 EQS917650 FAO917650 FKK917650 FUG917650 GEC917650 GNY917650 GXU917650 HHQ917650 HRM917650 IBI917650 ILE917650 IVA917650 JEW917650 JOS917650 JYO917650 KIK917650 KSG917650 LCC917650 LLY917650 LVU917650 MFQ917650 MPM917650 MZI917650 NJE917650 NTA917650 OCW917650 OMS917650 OWO917650 PGK917650 PQG917650 QAC917650 QJY917650 QTU917650 RDQ917650 RNM917650 RXI917650 SHE917650 SRA917650 TAW917650 TKS917650 TUO917650 UEK917650 UOG917650 UYC917650 VHY917650 VRU917650 WBQ917650 WLM917650 WVI917650 A983186 IW983186 SS983186 ACO983186 AMK983186 AWG983186 BGC983186 BPY983186 BZU983186 CJQ983186 CTM983186 DDI983186 DNE983186 DXA983186 EGW983186 EQS983186 FAO983186 FKK983186 FUG983186 GEC983186 GNY983186 GXU983186 HHQ983186 HRM983186 IBI983186 ILE983186 IVA983186 JEW983186 JOS983186 JYO983186 KIK983186 KSG983186 LCC983186 LLY983186 LVU983186 MFQ983186 MPM983186 MZI983186 NJE983186 NTA983186 OCW983186 OMS983186 OWO983186 PGK983186 PQG983186 QAC983186 QJY983186 QTU983186 RDQ983186 RNM983186 RXI983186 SHE983186 SRA983186 TAW983186 TKS983186 TUO983186 UEK983186 UOG983186 UYC983186 VHY983186 VRU983186 WBQ983186 WLM983186 WVI983186 B144:D146 IX144:IZ146 ST144:SV146 ACP144:ACR146 AML144:AMN146 AWH144:AWJ146 BGD144:BGF146 BPZ144:BQB146 BZV144:BZX146 CJR144:CJT146 CTN144:CTP146 DDJ144:DDL146 DNF144:DNH146 DXB144:DXD146 EGX144:EGZ146 EQT144:EQV146 FAP144:FAR146 FKL144:FKN146 FUH144:FUJ146 GED144:GEF146 GNZ144:GOB146 GXV144:GXX146 HHR144:HHT146 HRN144:HRP146 IBJ144:IBL146 ILF144:ILH146 IVB144:IVD146 JEX144:JEZ146 JOT144:JOV146 JYP144:JYR146 KIL144:KIN146 KSH144:KSJ146 LCD144:LCF146 LLZ144:LMB146 LVV144:LVX146 MFR144:MFT146 MPN144:MPP146 MZJ144:MZL146 NJF144:NJH146 NTB144:NTD146 OCX144:OCZ146 OMT144:OMV146 OWP144:OWR146 PGL144:PGN146 PQH144:PQJ146 QAD144:QAF146 QJZ144:QKB146 QTV144:QTX146 RDR144:RDT146 RNN144:RNP146 RXJ144:RXL146 SHF144:SHH146 SRB144:SRD146 TAX144:TAZ146 TKT144:TKV146 TUP144:TUR146 UEL144:UEN146 UOH144:UOJ146 UYD144:UYF146 VHZ144:VIB146 VRV144:VRX146 WBR144:WBT146 WLN144:WLP146 WVJ144:WVL146 B65680:D65682 IX65680:IZ65682 ST65680:SV65682 ACP65680:ACR65682 AML65680:AMN65682 AWH65680:AWJ65682 BGD65680:BGF65682 BPZ65680:BQB65682 BZV65680:BZX65682 CJR65680:CJT65682 CTN65680:CTP65682 DDJ65680:DDL65682 DNF65680:DNH65682 DXB65680:DXD65682 EGX65680:EGZ65682 EQT65680:EQV65682 FAP65680:FAR65682 FKL65680:FKN65682 FUH65680:FUJ65682 GED65680:GEF65682 GNZ65680:GOB65682 GXV65680:GXX65682 HHR65680:HHT65682 HRN65680:HRP65682 IBJ65680:IBL65682 ILF65680:ILH65682 IVB65680:IVD65682 JEX65680:JEZ65682 JOT65680:JOV65682 JYP65680:JYR65682 KIL65680:KIN65682 KSH65680:KSJ65682 LCD65680:LCF65682 LLZ65680:LMB65682 LVV65680:LVX65682 MFR65680:MFT65682 MPN65680:MPP65682 MZJ65680:MZL65682 NJF65680:NJH65682 NTB65680:NTD65682 OCX65680:OCZ65682 OMT65680:OMV65682 OWP65680:OWR65682 PGL65680:PGN65682 PQH65680:PQJ65682 QAD65680:QAF65682 QJZ65680:QKB65682 QTV65680:QTX65682 RDR65680:RDT65682 RNN65680:RNP65682 RXJ65680:RXL65682 SHF65680:SHH65682 SRB65680:SRD65682 TAX65680:TAZ65682 TKT65680:TKV65682 TUP65680:TUR65682 UEL65680:UEN65682 UOH65680:UOJ65682 UYD65680:UYF65682 VHZ65680:VIB65682 VRV65680:VRX65682 WBR65680:WBT65682 WLN65680:WLP65682 WVJ65680:WVL65682 B131216:D131218 IX131216:IZ131218 ST131216:SV131218 ACP131216:ACR131218 AML131216:AMN131218 AWH131216:AWJ131218 BGD131216:BGF131218 BPZ131216:BQB131218 BZV131216:BZX131218 CJR131216:CJT131218 CTN131216:CTP131218 DDJ131216:DDL131218 DNF131216:DNH131218 DXB131216:DXD131218 EGX131216:EGZ131218 EQT131216:EQV131218 FAP131216:FAR131218 FKL131216:FKN131218 FUH131216:FUJ131218 GED131216:GEF131218 GNZ131216:GOB131218 GXV131216:GXX131218 HHR131216:HHT131218 HRN131216:HRP131218 IBJ131216:IBL131218 ILF131216:ILH131218 IVB131216:IVD131218 JEX131216:JEZ131218 JOT131216:JOV131218 JYP131216:JYR131218 KIL131216:KIN131218 KSH131216:KSJ131218 LCD131216:LCF131218 LLZ131216:LMB131218 LVV131216:LVX131218 MFR131216:MFT131218 MPN131216:MPP131218 MZJ131216:MZL131218 NJF131216:NJH131218 NTB131216:NTD131218 OCX131216:OCZ131218 OMT131216:OMV131218 OWP131216:OWR131218 PGL131216:PGN131218 PQH131216:PQJ131218 QAD131216:QAF131218 QJZ131216:QKB131218 QTV131216:QTX131218 RDR131216:RDT131218 RNN131216:RNP131218 RXJ131216:RXL131218 SHF131216:SHH131218 SRB131216:SRD131218 TAX131216:TAZ131218 TKT131216:TKV131218 TUP131216:TUR131218 UEL131216:UEN131218 UOH131216:UOJ131218 UYD131216:UYF131218 VHZ131216:VIB131218 VRV131216:VRX131218 WBR131216:WBT131218 WLN131216:WLP131218 WVJ131216:WVL131218 B196752:D196754 IX196752:IZ196754 ST196752:SV196754 ACP196752:ACR196754 AML196752:AMN196754 AWH196752:AWJ196754 BGD196752:BGF196754 BPZ196752:BQB196754 BZV196752:BZX196754 CJR196752:CJT196754 CTN196752:CTP196754 DDJ196752:DDL196754 DNF196752:DNH196754 DXB196752:DXD196754 EGX196752:EGZ196754 EQT196752:EQV196754 FAP196752:FAR196754 FKL196752:FKN196754 FUH196752:FUJ196754 GED196752:GEF196754 GNZ196752:GOB196754 GXV196752:GXX196754 HHR196752:HHT196754 HRN196752:HRP196754 IBJ196752:IBL196754 ILF196752:ILH196754 IVB196752:IVD196754 JEX196752:JEZ196754 JOT196752:JOV196754 JYP196752:JYR196754 KIL196752:KIN196754 KSH196752:KSJ196754 LCD196752:LCF196754 LLZ196752:LMB196754 LVV196752:LVX196754 MFR196752:MFT196754 MPN196752:MPP196754 MZJ196752:MZL196754 NJF196752:NJH196754 NTB196752:NTD196754 OCX196752:OCZ196754 OMT196752:OMV196754 OWP196752:OWR196754 PGL196752:PGN196754 PQH196752:PQJ196754 QAD196752:QAF196754 QJZ196752:QKB196754 QTV196752:QTX196754 RDR196752:RDT196754 RNN196752:RNP196754 RXJ196752:RXL196754 SHF196752:SHH196754 SRB196752:SRD196754 TAX196752:TAZ196754 TKT196752:TKV196754 TUP196752:TUR196754 UEL196752:UEN196754 UOH196752:UOJ196754 UYD196752:UYF196754 VHZ196752:VIB196754 VRV196752:VRX196754 WBR196752:WBT196754 WLN196752:WLP196754 WVJ196752:WVL196754 B262288:D262290 IX262288:IZ262290 ST262288:SV262290 ACP262288:ACR262290 AML262288:AMN262290 AWH262288:AWJ262290 BGD262288:BGF262290 BPZ262288:BQB262290 BZV262288:BZX262290 CJR262288:CJT262290 CTN262288:CTP262290 DDJ262288:DDL262290 DNF262288:DNH262290 DXB262288:DXD262290 EGX262288:EGZ262290 EQT262288:EQV262290 FAP262288:FAR262290 FKL262288:FKN262290 FUH262288:FUJ262290 GED262288:GEF262290 GNZ262288:GOB262290 GXV262288:GXX262290 HHR262288:HHT262290 HRN262288:HRP262290 IBJ262288:IBL262290 ILF262288:ILH262290 IVB262288:IVD262290 JEX262288:JEZ262290 JOT262288:JOV262290 JYP262288:JYR262290 KIL262288:KIN262290 KSH262288:KSJ262290 LCD262288:LCF262290 LLZ262288:LMB262290 LVV262288:LVX262290 MFR262288:MFT262290 MPN262288:MPP262290 MZJ262288:MZL262290 NJF262288:NJH262290 NTB262288:NTD262290 OCX262288:OCZ262290 OMT262288:OMV262290 OWP262288:OWR262290 PGL262288:PGN262290 PQH262288:PQJ262290 QAD262288:QAF262290 QJZ262288:QKB262290 QTV262288:QTX262290 RDR262288:RDT262290 RNN262288:RNP262290 RXJ262288:RXL262290 SHF262288:SHH262290 SRB262288:SRD262290 TAX262288:TAZ262290 TKT262288:TKV262290 TUP262288:TUR262290 UEL262288:UEN262290 UOH262288:UOJ262290 UYD262288:UYF262290 VHZ262288:VIB262290 VRV262288:VRX262290 WBR262288:WBT262290 WLN262288:WLP262290 WVJ262288:WVL262290 B327824:D327826 IX327824:IZ327826 ST327824:SV327826 ACP327824:ACR327826 AML327824:AMN327826 AWH327824:AWJ327826 BGD327824:BGF327826 BPZ327824:BQB327826 BZV327824:BZX327826 CJR327824:CJT327826 CTN327824:CTP327826 DDJ327824:DDL327826 DNF327824:DNH327826 DXB327824:DXD327826 EGX327824:EGZ327826 EQT327824:EQV327826 FAP327824:FAR327826 FKL327824:FKN327826 FUH327824:FUJ327826 GED327824:GEF327826 GNZ327824:GOB327826 GXV327824:GXX327826 HHR327824:HHT327826 HRN327824:HRP327826 IBJ327824:IBL327826 ILF327824:ILH327826 IVB327824:IVD327826 JEX327824:JEZ327826 JOT327824:JOV327826 JYP327824:JYR327826 KIL327824:KIN327826 KSH327824:KSJ327826 LCD327824:LCF327826 LLZ327824:LMB327826 LVV327824:LVX327826 MFR327824:MFT327826 MPN327824:MPP327826 MZJ327824:MZL327826 NJF327824:NJH327826 NTB327824:NTD327826 OCX327824:OCZ327826 OMT327824:OMV327826 OWP327824:OWR327826 PGL327824:PGN327826 PQH327824:PQJ327826 QAD327824:QAF327826 QJZ327824:QKB327826 QTV327824:QTX327826 RDR327824:RDT327826 RNN327824:RNP327826 RXJ327824:RXL327826 SHF327824:SHH327826 SRB327824:SRD327826 TAX327824:TAZ327826 TKT327824:TKV327826 TUP327824:TUR327826 UEL327824:UEN327826 UOH327824:UOJ327826 UYD327824:UYF327826 VHZ327824:VIB327826 VRV327824:VRX327826 WBR327824:WBT327826 WLN327824:WLP327826 WVJ327824:WVL327826 B393360:D393362 IX393360:IZ393362 ST393360:SV393362 ACP393360:ACR393362 AML393360:AMN393362 AWH393360:AWJ393362 BGD393360:BGF393362 BPZ393360:BQB393362 BZV393360:BZX393362 CJR393360:CJT393362 CTN393360:CTP393362 DDJ393360:DDL393362 DNF393360:DNH393362 DXB393360:DXD393362 EGX393360:EGZ393362 EQT393360:EQV393362 FAP393360:FAR393362 FKL393360:FKN393362 FUH393360:FUJ393362 GED393360:GEF393362 GNZ393360:GOB393362 GXV393360:GXX393362 HHR393360:HHT393362 HRN393360:HRP393362 IBJ393360:IBL393362 ILF393360:ILH393362 IVB393360:IVD393362 JEX393360:JEZ393362 JOT393360:JOV393362 JYP393360:JYR393362 KIL393360:KIN393362 KSH393360:KSJ393362 LCD393360:LCF393362 LLZ393360:LMB393362 LVV393360:LVX393362 MFR393360:MFT393362 MPN393360:MPP393362 MZJ393360:MZL393362 NJF393360:NJH393362 NTB393360:NTD393362 OCX393360:OCZ393362 OMT393360:OMV393362 OWP393360:OWR393362 PGL393360:PGN393362 PQH393360:PQJ393362 QAD393360:QAF393362 QJZ393360:QKB393362 QTV393360:QTX393362 RDR393360:RDT393362 RNN393360:RNP393362 RXJ393360:RXL393362 SHF393360:SHH393362 SRB393360:SRD393362 TAX393360:TAZ393362 TKT393360:TKV393362 TUP393360:TUR393362 UEL393360:UEN393362 UOH393360:UOJ393362 UYD393360:UYF393362 VHZ393360:VIB393362 VRV393360:VRX393362 WBR393360:WBT393362 WLN393360:WLP393362 WVJ393360:WVL393362 B458896:D458898 IX458896:IZ458898 ST458896:SV458898 ACP458896:ACR458898 AML458896:AMN458898 AWH458896:AWJ458898 BGD458896:BGF458898 BPZ458896:BQB458898 BZV458896:BZX458898 CJR458896:CJT458898 CTN458896:CTP458898 DDJ458896:DDL458898 DNF458896:DNH458898 DXB458896:DXD458898 EGX458896:EGZ458898 EQT458896:EQV458898 FAP458896:FAR458898 FKL458896:FKN458898 FUH458896:FUJ458898 GED458896:GEF458898 GNZ458896:GOB458898 GXV458896:GXX458898 HHR458896:HHT458898 HRN458896:HRP458898 IBJ458896:IBL458898 ILF458896:ILH458898 IVB458896:IVD458898 JEX458896:JEZ458898 JOT458896:JOV458898 JYP458896:JYR458898 KIL458896:KIN458898 KSH458896:KSJ458898 LCD458896:LCF458898 LLZ458896:LMB458898 LVV458896:LVX458898 MFR458896:MFT458898 MPN458896:MPP458898 MZJ458896:MZL458898 NJF458896:NJH458898 NTB458896:NTD458898 OCX458896:OCZ458898 OMT458896:OMV458898 OWP458896:OWR458898 PGL458896:PGN458898 PQH458896:PQJ458898 QAD458896:QAF458898 QJZ458896:QKB458898 QTV458896:QTX458898 RDR458896:RDT458898 RNN458896:RNP458898 RXJ458896:RXL458898 SHF458896:SHH458898 SRB458896:SRD458898 TAX458896:TAZ458898 TKT458896:TKV458898 TUP458896:TUR458898 UEL458896:UEN458898 UOH458896:UOJ458898 UYD458896:UYF458898 VHZ458896:VIB458898 VRV458896:VRX458898 WBR458896:WBT458898 WLN458896:WLP458898 WVJ458896:WVL458898 B524432:D524434 IX524432:IZ524434 ST524432:SV524434 ACP524432:ACR524434 AML524432:AMN524434 AWH524432:AWJ524434 BGD524432:BGF524434 BPZ524432:BQB524434 BZV524432:BZX524434 CJR524432:CJT524434 CTN524432:CTP524434 DDJ524432:DDL524434 DNF524432:DNH524434 DXB524432:DXD524434 EGX524432:EGZ524434 EQT524432:EQV524434 FAP524432:FAR524434 FKL524432:FKN524434 FUH524432:FUJ524434 GED524432:GEF524434 GNZ524432:GOB524434 GXV524432:GXX524434 HHR524432:HHT524434 HRN524432:HRP524434 IBJ524432:IBL524434 ILF524432:ILH524434 IVB524432:IVD524434 JEX524432:JEZ524434 JOT524432:JOV524434 JYP524432:JYR524434 KIL524432:KIN524434 KSH524432:KSJ524434 LCD524432:LCF524434 LLZ524432:LMB524434 LVV524432:LVX524434 MFR524432:MFT524434 MPN524432:MPP524434 MZJ524432:MZL524434 NJF524432:NJH524434 NTB524432:NTD524434 OCX524432:OCZ524434 OMT524432:OMV524434 OWP524432:OWR524434 PGL524432:PGN524434 PQH524432:PQJ524434 QAD524432:QAF524434 QJZ524432:QKB524434 QTV524432:QTX524434 RDR524432:RDT524434 RNN524432:RNP524434 RXJ524432:RXL524434 SHF524432:SHH524434 SRB524432:SRD524434 TAX524432:TAZ524434 TKT524432:TKV524434 TUP524432:TUR524434 UEL524432:UEN524434 UOH524432:UOJ524434 UYD524432:UYF524434 VHZ524432:VIB524434 VRV524432:VRX524434 WBR524432:WBT524434 WLN524432:WLP524434 WVJ524432:WVL524434 B589968:D589970 IX589968:IZ589970 ST589968:SV589970 ACP589968:ACR589970 AML589968:AMN589970 AWH589968:AWJ589970 BGD589968:BGF589970 BPZ589968:BQB589970 BZV589968:BZX589970 CJR589968:CJT589970 CTN589968:CTP589970 DDJ589968:DDL589970 DNF589968:DNH589970 DXB589968:DXD589970 EGX589968:EGZ589970 EQT589968:EQV589970 FAP589968:FAR589970 FKL589968:FKN589970 FUH589968:FUJ589970 GED589968:GEF589970 GNZ589968:GOB589970 GXV589968:GXX589970 HHR589968:HHT589970 HRN589968:HRP589970 IBJ589968:IBL589970 ILF589968:ILH589970 IVB589968:IVD589970 JEX589968:JEZ589970 JOT589968:JOV589970 JYP589968:JYR589970 KIL589968:KIN589970 KSH589968:KSJ589970 LCD589968:LCF589970 LLZ589968:LMB589970 LVV589968:LVX589970 MFR589968:MFT589970 MPN589968:MPP589970 MZJ589968:MZL589970 NJF589968:NJH589970 NTB589968:NTD589970 OCX589968:OCZ589970 OMT589968:OMV589970 OWP589968:OWR589970 PGL589968:PGN589970 PQH589968:PQJ589970 QAD589968:QAF589970 QJZ589968:QKB589970 QTV589968:QTX589970 RDR589968:RDT589970 RNN589968:RNP589970 RXJ589968:RXL589970 SHF589968:SHH589970 SRB589968:SRD589970 TAX589968:TAZ589970 TKT589968:TKV589970 TUP589968:TUR589970 UEL589968:UEN589970 UOH589968:UOJ589970 UYD589968:UYF589970 VHZ589968:VIB589970 VRV589968:VRX589970 WBR589968:WBT589970 WLN589968:WLP589970 WVJ589968:WVL589970 B655504:D655506 IX655504:IZ655506 ST655504:SV655506 ACP655504:ACR655506 AML655504:AMN655506 AWH655504:AWJ655506 BGD655504:BGF655506 BPZ655504:BQB655506 BZV655504:BZX655506 CJR655504:CJT655506 CTN655504:CTP655506 DDJ655504:DDL655506 DNF655504:DNH655506 DXB655504:DXD655506 EGX655504:EGZ655506 EQT655504:EQV655506 FAP655504:FAR655506 FKL655504:FKN655506 FUH655504:FUJ655506 GED655504:GEF655506 GNZ655504:GOB655506 GXV655504:GXX655506 HHR655504:HHT655506 HRN655504:HRP655506 IBJ655504:IBL655506 ILF655504:ILH655506 IVB655504:IVD655506 JEX655504:JEZ655506 JOT655504:JOV655506 JYP655504:JYR655506 KIL655504:KIN655506 KSH655504:KSJ655506 LCD655504:LCF655506 LLZ655504:LMB655506 LVV655504:LVX655506 MFR655504:MFT655506 MPN655504:MPP655506 MZJ655504:MZL655506 NJF655504:NJH655506 NTB655504:NTD655506 OCX655504:OCZ655506 OMT655504:OMV655506 OWP655504:OWR655506 PGL655504:PGN655506 PQH655504:PQJ655506 QAD655504:QAF655506 QJZ655504:QKB655506 QTV655504:QTX655506 RDR655504:RDT655506 RNN655504:RNP655506 RXJ655504:RXL655506 SHF655504:SHH655506 SRB655504:SRD655506 TAX655504:TAZ655506 TKT655504:TKV655506 TUP655504:TUR655506 UEL655504:UEN655506 UOH655504:UOJ655506 UYD655504:UYF655506 VHZ655504:VIB655506 VRV655504:VRX655506 WBR655504:WBT655506 WLN655504:WLP655506 WVJ655504:WVL655506 B721040:D721042 IX721040:IZ721042 ST721040:SV721042 ACP721040:ACR721042 AML721040:AMN721042 AWH721040:AWJ721042 BGD721040:BGF721042 BPZ721040:BQB721042 BZV721040:BZX721042 CJR721040:CJT721042 CTN721040:CTP721042 DDJ721040:DDL721042 DNF721040:DNH721042 DXB721040:DXD721042 EGX721040:EGZ721042 EQT721040:EQV721042 FAP721040:FAR721042 FKL721040:FKN721042 FUH721040:FUJ721042 GED721040:GEF721042 GNZ721040:GOB721042 GXV721040:GXX721042 HHR721040:HHT721042 HRN721040:HRP721042 IBJ721040:IBL721042 ILF721040:ILH721042 IVB721040:IVD721042 JEX721040:JEZ721042 JOT721040:JOV721042 JYP721040:JYR721042 KIL721040:KIN721042 KSH721040:KSJ721042 LCD721040:LCF721042 LLZ721040:LMB721042 LVV721040:LVX721042 MFR721040:MFT721042 MPN721040:MPP721042 MZJ721040:MZL721042 NJF721040:NJH721042 NTB721040:NTD721042 OCX721040:OCZ721042 OMT721040:OMV721042 OWP721040:OWR721042 PGL721040:PGN721042 PQH721040:PQJ721042 QAD721040:QAF721042 QJZ721040:QKB721042 QTV721040:QTX721042 RDR721040:RDT721042 RNN721040:RNP721042 RXJ721040:RXL721042 SHF721040:SHH721042 SRB721040:SRD721042 TAX721040:TAZ721042 TKT721040:TKV721042 TUP721040:TUR721042 UEL721040:UEN721042 UOH721040:UOJ721042 UYD721040:UYF721042 VHZ721040:VIB721042 VRV721040:VRX721042 WBR721040:WBT721042 WLN721040:WLP721042 WVJ721040:WVL721042 B786576:D786578 IX786576:IZ786578 ST786576:SV786578 ACP786576:ACR786578 AML786576:AMN786578 AWH786576:AWJ786578 BGD786576:BGF786578 BPZ786576:BQB786578 BZV786576:BZX786578 CJR786576:CJT786578 CTN786576:CTP786578 DDJ786576:DDL786578 DNF786576:DNH786578 DXB786576:DXD786578 EGX786576:EGZ786578 EQT786576:EQV786578 FAP786576:FAR786578 FKL786576:FKN786578 FUH786576:FUJ786578 GED786576:GEF786578 GNZ786576:GOB786578 GXV786576:GXX786578 HHR786576:HHT786578 HRN786576:HRP786578 IBJ786576:IBL786578 ILF786576:ILH786578 IVB786576:IVD786578 JEX786576:JEZ786578 JOT786576:JOV786578 JYP786576:JYR786578 KIL786576:KIN786578 KSH786576:KSJ786578 LCD786576:LCF786578 LLZ786576:LMB786578 LVV786576:LVX786578 MFR786576:MFT786578 MPN786576:MPP786578 MZJ786576:MZL786578 NJF786576:NJH786578 NTB786576:NTD786578 OCX786576:OCZ786578 OMT786576:OMV786578 OWP786576:OWR786578 PGL786576:PGN786578 PQH786576:PQJ786578 QAD786576:QAF786578 QJZ786576:QKB786578 QTV786576:QTX786578 RDR786576:RDT786578 RNN786576:RNP786578 RXJ786576:RXL786578 SHF786576:SHH786578 SRB786576:SRD786578 TAX786576:TAZ786578 TKT786576:TKV786578 TUP786576:TUR786578 UEL786576:UEN786578 UOH786576:UOJ786578 UYD786576:UYF786578 VHZ786576:VIB786578 VRV786576:VRX786578 WBR786576:WBT786578 WLN786576:WLP786578 WVJ786576:WVL786578 B852112:D852114 IX852112:IZ852114 ST852112:SV852114 ACP852112:ACR852114 AML852112:AMN852114 AWH852112:AWJ852114 BGD852112:BGF852114 BPZ852112:BQB852114 BZV852112:BZX852114 CJR852112:CJT852114 CTN852112:CTP852114 DDJ852112:DDL852114 DNF852112:DNH852114 DXB852112:DXD852114 EGX852112:EGZ852114 EQT852112:EQV852114 FAP852112:FAR852114 FKL852112:FKN852114 FUH852112:FUJ852114 GED852112:GEF852114 GNZ852112:GOB852114 GXV852112:GXX852114 HHR852112:HHT852114 HRN852112:HRP852114 IBJ852112:IBL852114 ILF852112:ILH852114 IVB852112:IVD852114 JEX852112:JEZ852114 JOT852112:JOV852114 JYP852112:JYR852114 KIL852112:KIN852114 KSH852112:KSJ852114 LCD852112:LCF852114 LLZ852112:LMB852114 LVV852112:LVX852114 MFR852112:MFT852114 MPN852112:MPP852114 MZJ852112:MZL852114 NJF852112:NJH852114 NTB852112:NTD852114 OCX852112:OCZ852114 OMT852112:OMV852114 OWP852112:OWR852114 PGL852112:PGN852114 PQH852112:PQJ852114 QAD852112:QAF852114 QJZ852112:QKB852114 QTV852112:QTX852114 RDR852112:RDT852114 RNN852112:RNP852114 RXJ852112:RXL852114 SHF852112:SHH852114 SRB852112:SRD852114 TAX852112:TAZ852114 TKT852112:TKV852114 TUP852112:TUR852114 UEL852112:UEN852114 UOH852112:UOJ852114 UYD852112:UYF852114 VHZ852112:VIB852114 VRV852112:VRX852114 WBR852112:WBT852114 WLN852112:WLP852114 WVJ852112:WVL852114 B917648:D917650 IX917648:IZ917650 ST917648:SV917650 ACP917648:ACR917650 AML917648:AMN917650 AWH917648:AWJ917650 BGD917648:BGF917650 BPZ917648:BQB917650 BZV917648:BZX917650 CJR917648:CJT917650 CTN917648:CTP917650 DDJ917648:DDL917650 DNF917648:DNH917650 DXB917648:DXD917650 EGX917648:EGZ917650 EQT917648:EQV917650 FAP917648:FAR917650 FKL917648:FKN917650 FUH917648:FUJ917650 GED917648:GEF917650 GNZ917648:GOB917650 GXV917648:GXX917650 HHR917648:HHT917650 HRN917648:HRP917650 IBJ917648:IBL917650 ILF917648:ILH917650 IVB917648:IVD917650 JEX917648:JEZ917650 JOT917648:JOV917650 JYP917648:JYR917650 KIL917648:KIN917650 KSH917648:KSJ917650 LCD917648:LCF917650 LLZ917648:LMB917650 LVV917648:LVX917650 MFR917648:MFT917650 MPN917648:MPP917650 MZJ917648:MZL917650 NJF917648:NJH917650 NTB917648:NTD917650 OCX917648:OCZ917650 OMT917648:OMV917650 OWP917648:OWR917650 PGL917648:PGN917650 PQH917648:PQJ917650 QAD917648:QAF917650 QJZ917648:QKB917650 QTV917648:QTX917650 RDR917648:RDT917650 RNN917648:RNP917650 RXJ917648:RXL917650 SHF917648:SHH917650 SRB917648:SRD917650 TAX917648:TAZ917650 TKT917648:TKV917650 TUP917648:TUR917650 UEL917648:UEN917650 UOH917648:UOJ917650 UYD917648:UYF917650 VHZ917648:VIB917650 VRV917648:VRX917650 WBR917648:WBT917650 WLN917648:WLP917650 WVJ917648:WVL917650 B983184:D983186 IX983184:IZ983186 ST983184:SV983186 ACP983184:ACR983186 AML983184:AMN983186 AWH983184:AWJ983186 BGD983184:BGF983186 BPZ983184:BQB983186 BZV983184:BZX983186 CJR983184:CJT983186 CTN983184:CTP983186 DDJ983184:DDL983186 DNF983184:DNH983186 DXB983184:DXD983186 EGX983184:EGZ983186 EQT983184:EQV983186 FAP983184:FAR983186 FKL983184:FKN983186 FUH983184:FUJ983186 GED983184:GEF983186 GNZ983184:GOB983186 GXV983184:GXX983186 HHR983184:HHT983186 HRN983184:HRP983186 IBJ983184:IBL983186 ILF983184:ILH983186 IVB983184:IVD983186 JEX983184:JEZ983186 JOT983184:JOV983186 JYP983184:JYR983186 KIL983184:KIN983186 KSH983184:KSJ983186 LCD983184:LCF983186 LLZ983184:LMB983186 LVV983184:LVX983186 MFR983184:MFT983186 MPN983184:MPP983186 MZJ983184:MZL983186 NJF983184:NJH983186 NTB983184:NTD983186 OCX983184:OCZ983186 OMT983184:OMV983186 OWP983184:OWR983186 PGL983184:PGN983186 PQH983184:PQJ983186 QAD983184:QAF983186 QJZ983184:QKB983186 QTV983184:QTX983186 RDR983184:RDT983186 RNN983184:RNP983186 RXJ983184:RXL983186 SHF983184:SHH983186 SRB983184:SRD983186 TAX983184:TAZ983186 TKT983184:TKV983186 TUP983184:TUR983186 UEL983184:UEN983186 UOH983184:UOJ983186 UYD983184:UYF983186 VHZ983184:VIB983186 VRV983184:VRX983186 WBR983184:WBT983186 WLN983184:WLP983186 WVJ983184:WVL983186 A144 IW144 SS144 ACO144 AMK144 AWG144 BGC144 BPY144 BZU144 CJQ144 CTM144 DDI144 DNE144 DXA144 EGW144 EQS144 FAO144 FKK144 FUG144 GEC144 GNY144 GXU144 HHQ144 HRM144 IBI144 ILE144 IVA144 JEW144 JOS144 JYO144 KIK144 KSG144 LCC144 LLY144 LVU144 MFQ144 MPM144 MZI144 NJE144 NTA144 OCW144 OMS144 OWO144 PGK144 PQG144 QAC144 QJY144 QTU144 RDQ144 RNM144 RXI144 SHE144 SRA144 TAW144 TKS144 TUO144 UEK144 UOG144 UYC144 VHY144 VRU144 WBQ144 WLM144 WVI144 A65680 IW65680 SS65680 ACO65680 AMK65680 AWG65680 BGC65680 BPY65680 BZU65680 CJQ65680 CTM65680 DDI65680 DNE65680 DXA65680 EGW65680 EQS65680 FAO65680 FKK65680 FUG65680 GEC65680 GNY65680 GXU65680 HHQ65680 HRM65680 IBI65680 ILE65680 IVA65680 JEW65680 JOS65680 JYO65680 KIK65680 KSG65680 LCC65680 LLY65680 LVU65680 MFQ65680 MPM65680 MZI65680 NJE65680 NTA65680 OCW65680 OMS65680 OWO65680 PGK65680 PQG65680 QAC65680 QJY65680 QTU65680 RDQ65680 RNM65680 RXI65680 SHE65680 SRA65680 TAW65680 TKS65680 TUO65680 UEK65680 UOG65680 UYC65680 VHY65680 VRU65680 WBQ65680 WLM65680 WVI65680 A131216 IW131216 SS131216 ACO131216 AMK131216 AWG131216 BGC131216 BPY131216 BZU131216 CJQ131216 CTM131216 DDI131216 DNE131216 DXA131216 EGW131216 EQS131216 FAO131216 FKK131216 FUG131216 GEC131216 GNY131216 GXU131216 HHQ131216 HRM131216 IBI131216 ILE131216 IVA131216 JEW131216 JOS131216 JYO131216 KIK131216 KSG131216 LCC131216 LLY131216 LVU131216 MFQ131216 MPM131216 MZI131216 NJE131216 NTA131216 OCW131216 OMS131216 OWO131216 PGK131216 PQG131216 QAC131216 QJY131216 QTU131216 RDQ131216 RNM131216 RXI131216 SHE131216 SRA131216 TAW131216 TKS131216 TUO131216 UEK131216 UOG131216 UYC131216 VHY131216 VRU131216 WBQ131216 WLM131216 WVI131216 A196752 IW196752 SS196752 ACO196752 AMK196752 AWG196752 BGC196752 BPY196752 BZU196752 CJQ196752 CTM196752 DDI196752 DNE196752 DXA196752 EGW196752 EQS196752 FAO196752 FKK196752 FUG196752 GEC196752 GNY196752 GXU196752 HHQ196752 HRM196752 IBI196752 ILE196752 IVA196752 JEW196752 JOS196752 JYO196752 KIK196752 KSG196752 LCC196752 LLY196752 LVU196752 MFQ196752 MPM196752 MZI196752 NJE196752 NTA196752 OCW196752 OMS196752 OWO196752 PGK196752 PQG196752 QAC196752 QJY196752 QTU196752 RDQ196752 RNM196752 RXI196752 SHE196752 SRA196752 TAW196752 TKS196752 TUO196752 UEK196752 UOG196752 UYC196752 VHY196752 VRU196752 WBQ196752 WLM196752 WVI196752 A262288 IW262288 SS262288 ACO262288 AMK262288 AWG262288 BGC262288 BPY262288 BZU262288 CJQ262288 CTM262288 DDI262288 DNE262288 DXA262288 EGW262288 EQS262288 FAO262288 FKK262288 FUG262288 GEC262288 GNY262288 GXU262288 HHQ262288 HRM262288 IBI262288 ILE262288 IVA262288 JEW262288 JOS262288 JYO262288 KIK262288 KSG262288 LCC262288 LLY262288 LVU262288 MFQ262288 MPM262288 MZI262288 NJE262288 NTA262288 OCW262288 OMS262288 OWO262288 PGK262288 PQG262288 QAC262288 QJY262288 QTU262288 RDQ262288 RNM262288 RXI262288 SHE262288 SRA262288 TAW262288 TKS262288 TUO262288 UEK262288 UOG262288 UYC262288 VHY262288 VRU262288 WBQ262288 WLM262288 WVI262288 A327824 IW327824 SS327824 ACO327824 AMK327824 AWG327824 BGC327824 BPY327824 BZU327824 CJQ327824 CTM327824 DDI327824 DNE327824 DXA327824 EGW327824 EQS327824 FAO327824 FKK327824 FUG327824 GEC327824 GNY327824 GXU327824 HHQ327824 HRM327824 IBI327824 ILE327824 IVA327824 JEW327824 JOS327824 JYO327824 KIK327824 KSG327824 LCC327824 LLY327824 LVU327824 MFQ327824 MPM327824 MZI327824 NJE327824 NTA327824 OCW327824 OMS327824 OWO327824 PGK327824 PQG327824 QAC327824 QJY327824 QTU327824 RDQ327824 RNM327824 RXI327824 SHE327824 SRA327824 TAW327824 TKS327824 TUO327824 UEK327824 UOG327824 UYC327824 VHY327824 VRU327824 WBQ327824 WLM327824 WVI327824 A393360 IW393360 SS393360 ACO393360 AMK393360 AWG393360 BGC393360 BPY393360 BZU393360 CJQ393360 CTM393360 DDI393360 DNE393360 DXA393360 EGW393360 EQS393360 FAO393360 FKK393360 FUG393360 GEC393360 GNY393360 GXU393360 HHQ393360 HRM393360 IBI393360 ILE393360 IVA393360 JEW393360 JOS393360 JYO393360 KIK393360 KSG393360 LCC393360 LLY393360 LVU393360 MFQ393360 MPM393360 MZI393360 NJE393360 NTA393360 OCW393360 OMS393360 OWO393360 PGK393360 PQG393360 QAC393360 QJY393360 QTU393360 RDQ393360 RNM393360 RXI393360 SHE393360 SRA393360 TAW393360 TKS393360 TUO393360 UEK393360 UOG393360 UYC393360 VHY393360 VRU393360 WBQ393360 WLM393360 WVI393360 A458896 IW458896 SS458896 ACO458896 AMK458896 AWG458896 BGC458896 BPY458896 BZU458896 CJQ458896 CTM458896 DDI458896 DNE458896 DXA458896 EGW458896 EQS458896 FAO458896 FKK458896 FUG458896 GEC458896 GNY458896 GXU458896 HHQ458896 HRM458896 IBI458896 ILE458896 IVA458896 JEW458896 JOS458896 JYO458896 KIK458896 KSG458896 LCC458896 LLY458896 LVU458896 MFQ458896 MPM458896 MZI458896 NJE458896 NTA458896 OCW458896 OMS458896 OWO458896 PGK458896 PQG458896 QAC458896 QJY458896 QTU458896 RDQ458896 RNM458896 RXI458896 SHE458896 SRA458896 TAW458896 TKS458896 TUO458896 UEK458896 UOG458896 UYC458896 VHY458896 VRU458896 WBQ458896 WLM458896 WVI458896 A524432 IW524432 SS524432 ACO524432 AMK524432 AWG524432 BGC524432 BPY524432 BZU524432 CJQ524432 CTM524432 DDI524432 DNE524432 DXA524432 EGW524432 EQS524432 FAO524432 FKK524432 FUG524432 GEC524432 GNY524432 GXU524432 HHQ524432 HRM524432 IBI524432 ILE524432 IVA524432 JEW524432 JOS524432 JYO524432 KIK524432 KSG524432 LCC524432 LLY524432 LVU524432 MFQ524432 MPM524432 MZI524432 NJE524432 NTA524432 OCW524432 OMS524432 OWO524432 PGK524432 PQG524432 QAC524432 QJY524432 QTU524432 RDQ524432 RNM524432 RXI524432 SHE524432 SRA524432 TAW524432 TKS524432 TUO524432 UEK524432 UOG524432 UYC524432 VHY524432 VRU524432 WBQ524432 WLM524432 WVI524432 A589968 IW589968 SS589968 ACO589968 AMK589968 AWG589968 BGC589968 BPY589968 BZU589968 CJQ589968 CTM589968 DDI589968 DNE589968 DXA589968 EGW589968 EQS589968 FAO589968 FKK589968 FUG589968 GEC589968 GNY589968 GXU589968 HHQ589968 HRM589968 IBI589968 ILE589968 IVA589968 JEW589968 JOS589968 JYO589968 KIK589968 KSG589968 LCC589968 LLY589968 LVU589968 MFQ589968 MPM589968 MZI589968 NJE589968 NTA589968 OCW589968 OMS589968 OWO589968 PGK589968 PQG589968 QAC589968 QJY589968 QTU589968 RDQ589968 RNM589968 RXI589968 SHE589968 SRA589968 TAW589968 TKS589968 TUO589968 UEK589968 UOG589968 UYC589968 VHY589968 VRU589968 WBQ589968 WLM589968 WVI589968 A655504 IW655504 SS655504 ACO655504 AMK655504 AWG655504 BGC655504 BPY655504 BZU655504 CJQ655504 CTM655504 DDI655504 DNE655504 DXA655504 EGW655504 EQS655504 FAO655504 FKK655504 FUG655504 GEC655504 GNY655504 GXU655504 HHQ655504 HRM655504 IBI655504 ILE655504 IVA655504 JEW655504 JOS655504 JYO655504 KIK655504 KSG655504 LCC655504 LLY655504 LVU655504 MFQ655504 MPM655504 MZI655504 NJE655504 NTA655504 OCW655504 OMS655504 OWO655504 PGK655504 PQG655504 QAC655504 QJY655504 QTU655504 RDQ655504 RNM655504 RXI655504 SHE655504 SRA655504 TAW655504 TKS655504 TUO655504 UEK655504 UOG655504 UYC655504 VHY655504 VRU655504 WBQ655504 WLM655504 WVI655504 A721040 IW721040 SS721040 ACO721040 AMK721040 AWG721040 BGC721040 BPY721040 BZU721040 CJQ721040 CTM721040 DDI721040 DNE721040 DXA721040 EGW721040 EQS721040 FAO721040 FKK721040 FUG721040 GEC721040 GNY721040 GXU721040 HHQ721040 HRM721040 IBI721040 ILE721040 IVA721040 JEW721040 JOS721040 JYO721040 KIK721040 KSG721040 LCC721040 LLY721040 LVU721040 MFQ721040 MPM721040 MZI721040 NJE721040 NTA721040 OCW721040 OMS721040 OWO721040 PGK721040 PQG721040 QAC721040 QJY721040 QTU721040 RDQ721040 RNM721040 RXI721040 SHE721040 SRA721040 TAW721040 TKS721040 TUO721040 UEK721040 UOG721040 UYC721040 VHY721040 VRU721040 WBQ721040 WLM721040 WVI721040 A786576 IW786576 SS786576 ACO786576 AMK786576 AWG786576 BGC786576 BPY786576 BZU786576 CJQ786576 CTM786576 DDI786576 DNE786576 DXA786576 EGW786576 EQS786576 FAO786576 FKK786576 FUG786576 GEC786576 GNY786576 GXU786576 HHQ786576 HRM786576 IBI786576 ILE786576 IVA786576 JEW786576 JOS786576 JYO786576 KIK786576 KSG786576 LCC786576 LLY786576 LVU786576 MFQ786576 MPM786576 MZI786576 NJE786576 NTA786576 OCW786576 OMS786576 OWO786576 PGK786576 PQG786576 QAC786576 QJY786576 QTU786576 RDQ786576 RNM786576 RXI786576 SHE786576 SRA786576 TAW786576 TKS786576 TUO786576 UEK786576 UOG786576 UYC786576 VHY786576 VRU786576 WBQ786576 WLM786576 WVI786576 A852112 IW852112 SS852112 ACO852112 AMK852112 AWG852112 BGC852112 BPY852112 BZU852112 CJQ852112 CTM852112 DDI852112 DNE852112 DXA852112 EGW852112 EQS852112 FAO852112 FKK852112 FUG852112 GEC852112 GNY852112 GXU852112 HHQ852112 HRM852112 IBI852112 ILE852112 IVA852112 JEW852112 JOS852112 JYO852112 KIK852112 KSG852112 LCC852112 LLY852112 LVU852112 MFQ852112 MPM852112 MZI852112 NJE852112 NTA852112 OCW852112 OMS852112 OWO852112 PGK852112 PQG852112 QAC852112 QJY852112 QTU852112 RDQ852112 RNM852112 RXI852112 SHE852112 SRA852112 TAW852112 TKS852112 TUO852112 UEK852112 UOG852112 UYC852112 VHY852112 VRU852112 WBQ852112 WLM852112 WVI852112 A917648 IW917648 SS917648 ACO917648 AMK917648 AWG917648 BGC917648 BPY917648 BZU917648 CJQ917648 CTM917648 DDI917648 DNE917648 DXA917648 EGW917648 EQS917648 FAO917648 FKK917648 FUG917648 GEC917648 GNY917648 GXU917648 HHQ917648 HRM917648 IBI917648 ILE917648 IVA917648 JEW917648 JOS917648 JYO917648 KIK917648 KSG917648 LCC917648 LLY917648 LVU917648 MFQ917648 MPM917648 MZI917648 NJE917648 NTA917648 OCW917648 OMS917648 OWO917648 PGK917648 PQG917648 QAC917648 QJY917648 QTU917648 RDQ917648 RNM917648 RXI917648 SHE917648 SRA917648 TAW917648 TKS917648 TUO917648 UEK917648 UOG917648 UYC917648 VHY917648 VRU917648 WBQ917648 WLM917648 WVI917648 A983184 IW983184 SS983184 ACO983184 AMK983184 AWG983184 BGC983184 BPY983184 BZU983184 CJQ983184 CTM983184 DDI983184 DNE983184 DXA983184 EGW983184 EQS983184 FAO983184 FKK983184 FUG983184 GEC983184 GNY983184 GXU983184 HHQ983184 HRM983184 IBI983184 ILE983184 IVA983184 JEW983184 JOS983184 JYO983184 KIK983184 KSG983184 LCC983184 LLY983184 LVU983184 MFQ983184 MPM983184 MZI983184 NJE983184 NTA983184 OCW983184 OMS983184 OWO983184 PGK983184 PQG983184 QAC983184 QJY983184 QTU983184 RDQ983184 RNM983184 RXI983184 SHE983184 SRA983184 TAW983184 TKS983184 TUO983184 UEK983184 UOG983184 UYC983184 VHY983184 VRU983184 WBQ983184 WLM983184 WVI983184 J144:J150 JF144:JF150 TB144:TB150 ACX144:ACX150 AMT144:AMT150 AWP144:AWP150 BGL144:BGL150 BQH144:BQH150 CAD144:CAD150 CJZ144:CJZ150 CTV144:CTV150 DDR144:DDR150 DNN144:DNN150 DXJ144:DXJ150 EHF144:EHF150 ERB144:ERB150 FAX144:FAX150 FKT144:FKT150 FUP144:FUP150 GEL144:GEL150 GOH144:GOH150 GYD144:GYD150 HHZ144:HHZ150 HRV144:HRV150 IBR144:IBR150 ILN144:ILN150 IVJ144:IVJ150 JFF144:JFF150 JPB144:JPB150 JYX144:JYX150 KIT144:KIT150 KSP144:KSP150 LCL144:LCL150 LMH144:LMH150 LWD144:LWD150 MFZ144:MFZ150 MPV144:MPV150 MZR144:MZR150 NJN144:NJN150 NTJ144:NTJ150 ODF144:ODF150 ONB144:ONB150 OWX144:OWX150 PGT144:PGT150 PQP144:PQP150 QAL144:QAL150 QKH144:QKH150 QUD144:QUD150 RDZ144:RDZ150 RNV144:RNV150 RXR144:RXR150 SHN144:SHN150 SRJ144:SRJ150 TBF144:TBF150 TLB144:TLB150 TUX144:TUX150 UET144:UET150 UOP144:UOP150 UYL144:UYL150 VIH144:VIH150 VSD144:VSD150 WBZ144:WBZ150 WLV144:WLV150 WVR144:WVR150 J65680:J65686 JF65680:JF65686 TB65680:TB65686 ACX65680:ACX65686 AMT65680:AMT65686 AWP65680:AWP65686 BGL65680:BGL65686 BQH65680:BQH65686 CAD65680:CAD65686 CJZ65680:CJZ65686 CTV65680:CTV65686 DDR65680:DDR65686 DNN65680:DNN65686 DXJ65680:DXJ65686 EHF65680:EHF65686 ERB65680:ERB65686 FAX65680:FAX65686 FKT65680:FKT65686 FUP65680:FUP65686 GEL65680:GEL65686 GOH65680:GOH65686 GYD65680:GYD65686 HHZ65680:HHZ65686 HRV65680:HRV65686 IBR65680:IBR65686 ILN65680:ILN65686 IVJ65680:IVJ65686 JFF65680:JFF65686 JPB65680:JPB65686 JYX65680:JYX65686 KIT65680:KIT65686 KSP65680:KSP65686 LCL65680:LCL65686 LMH65680:LMH65686 LWD65680:LWD65686 MFZ65680:MFZ65686 MPV65680:MPV65686 MZR65680:MZR65686 NJN65680:NJN65686 NTJ65680:NTJ65686 ODF65680:ODF65686 ONB65680:ONB65686 OWX65680:OWX65686 PGT65680:PGT65686 PQP65680:PQP65686 QAL65680:QAL65686 QKH65680:QKH65686 QUD65680:QUD65686 RDZ65680:RDZ65686 RNV65680:RNV65686 RXR65680:RXR65686 SHN65680:SHN65686 SRJ65680:SRJ65686 TBF65680:TBF65686 TLB65680:TLB65686 TUX65680:TUX65686 UET65680:UET65686 UOP65680:UOP65686 UYL65680:UYL65686 VIH65680:VIH65686 VSD65680:VSD65686 WBZ65680:WBZ65686 WLV65680:WLV65686 WVR65680:WVR65686 J131216:J131222 JF131216:JF131222 TB131216:TB131222 ACX131216:ACX131222 AMT131216:AMT131222 AWP131216:AWP131222 BGL131216:BGL131222 BQH131216:BQH131222 CAD131216:CAD131222 CJZ131216:CJZ131222 CTV131216:CTV131222 DDR131216:DDR131222 DNN131216:DNN131222 DXJ131216:DXJ131222 EHF131216:EHF131222 ERB131216:ERB131222 FAX131216:FAX131222 FKT131216:FKT131222 FUP131216:FUP131222 GEL131216:GEL131222 GOH131216:GOH131222 GYD131216:GYD131222 HHZ131216:HHZ131222 HRV131216:HRV131222 IBR131216:IBR131222 ILN131216:ILN131222 IVJ131216:IVJ131222 JFF131216:JFF131222 JPB131216:JPB131222 JYX131216:JYX131222 KIT131216:KIT131222 KSP131216:KSP131222 LCL131216:LCL131222 LMH131216:LMH131222 LWD131216:LWD131222 MFZ131216:MFZ131222 MPV131216:MPV131222 MZR131216:MZR131222 NJN131216:NJN131222 NTJ131216:NTJ131222 ODF131216:ODF131222 ONB131216:ONB131222 OWX131216:OWX131222 PGT131216:PGT131222 PQP131216:PQP131222 QAL131216:QAL131222 QKH131216:QKH131222 QUD131216:QUD131222 RDZ131216:RDZ131222 RNV131216:RNV131222 RXR131216:RXR131222 SHN131216:SHN131222 SRJ131216:SRJ131222 TBF131216:TBF131222 TLB131216:TLB131222 TUX131216:TUX131222 UET131216:UET131222 UOP131216:UOP131222 UYL131216:UYL131222 VIH131216:VIH131222 VSD131216:VSD131222 WBZ131216:WBZ131222 WLV131216:WLV131222 WVR131216:WVR131222 J196752:J196758 JF196752:JF196758 TB196752:TB196758 ACX196752:ACX196758 AMT196752:AMT196758 AWP196752:AWP196758 BGL196752:BGL196758 BQH196752:BQH196758 CAD196752:CAD196758 CJZ196752:CJZ196758 CTV196752:CTV196758 DDR196752:DDR196758 DNN196752:DNN196758 DXJ196752:DXJ196758 EHF196752:EHF196758 ERB196752:ERB196758 FAX196752:FAX196758 FKT196752:FKT196758 FUP196752:FUP196758 GEL196752:GEL196758 GOH196752:GOH196758 GYD196752:GYD196758 HHZ196752:HHZ196758 HRV196752:HRV196758 IBR196752:IBR196758 ILN196752:ILN196758 IVJ196752:IVJ196758 JFF196752:JFF196758 JPB196752:JPB196758 JYX196752:JYX196758 KIT196752:KIT196758 KSP196752:KSP196758 LCL196752:LCL196758 LMH196752:LMH196758 LWD196752:LWD196758 MFZ196752:MFZ196758 MPV196752:MPV196758 MZR196752:MZR196758 NJN196752:NJN196758 NTJ196752:NTJ196758 ODF196752:ODF196758 ONB196752:ONB196758 OWX196752:OWX196758 PGT196752:PGT196758 PQP196752:PQP196758 QAL196752:QAL196758 QKH196752:QKH196758 QUD196752:QUD196758 RDZ196752:RDZ196758 RNV196752:RNV196758 RXR196752:RXR196758 SHN196752:SHN196758 SRJ196752:SRJ196758 TBF196752:TBF196758 TLB196752:TLB196758 TUX196752:TUX196758 UET196752:UET196758 UOP196752:UOP196758 UYL196752:UYL196758 VIH196752:VIH196758 VSD196752:VSD196758 WBZ196752:WBZ196758 WLV196752:WLV196758 WVR196752:WVR196758 J262288:J262294 JF262288:JF262294 TB262288:TB262294 ACX262288:ACX262294 AMT262288:AMT262294 AWP262288:AWP262294 BGL262288:BGL262294 BQH262288:BQH262294 CAD262288:CAD262294 CJZ262288:CJZ262294 CTV262288:CTV262294 DDR262288:DDR262294 DNN262288:DNN262294 DXJ262288:DXJ262294 EHF262288:EHF262294 ERB262288:ERB262294 FAX262288:FAX262294 FKT262288:FKT262294 FUP262288:FUP262294 GEL262288:GEL262294 GOH262288:GOH262294 GYD262288:GYD262294 HHZ262288:HHZ262294 HRV262288:HRV262294 IBR262288:IBR262294 ILN262288:ILN262294 IVJ262288:IVJ262294 JFF262288:JFF262294 JPB262288:JPB262294 JYX262288:JYX262294 KIT262288:KIT262294 KSP262288:KSP262294 LCL262288:LCL262294 LMH262288:LMH262294 LWD262288:LWD262294 MFZ262288:MFZ262294 MPV262288:MPV262294 MZR262288:MZR262294 NJN262288:NJN262294 NTJ262288:NTJ262294 ODF262288:ODF262294 ONB262288:ONB262294 OWX262288:OWX262294 PGT262288:PGT262294 PQP262288:PQP262294 QAL262288:QAL262294 QKH262288:QKH262294 QUD262288:QUD262294 RDZ262288:RDZ262294 RNV262288:RNV262294 RXR262288:RXR262294 SHN262288:SHN262294 SRJ262288:SRJ262294 TBF262288:TBF262294 TLB262288:TLB262294 TUX262288:TUX262294 UET262288:UET262294 UOP262288:UOP262294 UYL262288:UYL262294 VIH262288:VIH262294 VSD262288:VSD262294 WBZ262288:WBZ262294 WLV262288:WLV262294 WVR262288:WVR262294 J327824:J327830 JF327824:JF327830 TB327824:TB327830 ACX327824:ACX327830 AMT327824:AMT327830 AWP327824:AWP327830 BGL327824:BGL327830 BQH327824:BQH327830 CAD327824:CAD327830 CJZ327824:CJZ327830 CTV327824:CTV327830 DDR327824:DDR327830 DNN327824:DNN327830 DXJ327824:DXJ327830 EHF327824:EHF327830 ERB327824:ERB327830 FAX327824:FAX327830 FKT327824:FKT327830 FUP327824:FUP327830 GEL327824:GEL327830 GOH327824:GOH327830 GYD327824:GYD327830 HHZ327824:HHZ327830 HRV327824:HRV327830 IBR327824:IBR327830 ILN327824:ILN327830 IVJ327824:IVJ327830 JFF327824:JFF327830 JPB327824:JPB327830 JYX327824:JYX327830 KIT327824:KIT327830 KSP327824:KSP327830 LCL327824:LCL327830 LMH327824:LMH327830 LWD327824:LWD327830 MFZ327824:MFZ327830 MPV327824:MPV327830 MZR327824:MZR327830 NJN327824:NJN327830 NTJ327824:NTJ327830 ODF327824:ODF327830 ONB327824:ONB327830 OWX327824:OWX327830 PGT327824:PGT327830 PQP327824:PQP327830 QAL327824:QAL327830 QKH327824:QKH327830 QUD327824:QUD327830 RDZ327824:RDZ327830 RNV327824:RNV327830 RXR327824:RXR327830 SHN327824:SHN327830 SRJ327824:SRJ327830 TBF327824:TBF327830 TLB327824:TLB327830 TUX327824:TUX327830 UET327824:UET327830 UOP327824:UOP327830 UYL327824:UYL327830 VIH327824:VIH327830 VSD327824:VSD327830 WBZ327824:WBZ327830 WLV327824:WLV327830 WVR327824:WVR327830 J393360:J393366 JF393360:JF393366 TB393360:TB393366 ACX393360:ACX393366 AMT393360:AMT393366 AWP393360:AWP393366 BGL393360:BGL393366 BQH393360:BQH393366 CAD393360:CAD393366 CJZ393360:CJZ393366 CTV393360:CTV393366 DDR393360:DDR393366 DNN393360:DNN393366 DXJ393360:DXJ393366 EHF393360:EHF393366 ERB393360:ERB393366 FAX393360:FAX393366 FKT393360:FKT393366 FUP393360:FUP393366 GEL393360:GEL393366 GOH393360:GOH393366 GYD393360:GYD393366 HHZ393360:HHZ393366 HRV393360:HRV393366 IBR393360:IBR393366 ILN393360:ILN393366 IVJ393360:IVJ393366 JFF393360:JFF393366 JPB393360:JPB393366 JYX393360:JYX393366 KIT393360:KIT393366 KSP393360:KSP393366 LCL393360:LCL393366 LMH393360:LMH393366 LWD393360:LWD393366 MFZ393360:MFZ393366 MPV393360:MPV393366 MZR393360:MZR393366 NJN393360:NJN393366 NTJ393360:NTJ393366 ODF393360:ODF393366 ONB393360:ONB393366 OWX393360:OWX393366 PGT393360:PGT393366 PQP393360:PQP393366 QAL393360:QAL393366 QKH393360:QKH393366 QUD393360:QUD393366 RDZ393360:RDZ393366 RNV393360:RNV393366 RXR393360:RXR393366 SHN393360:SHN393366 SRJ393360:SRJ393366 TBF393360:TBF393366 TLB393360:TLB393366 TUX393360:TUX393366 UET393360:UET393366 UOP393360:UOP393366 UYL393360:UYL393366 VIH393360:VIH393366 VSD393360:VSD393366 WBZ393360:WBZ393366 WLV393360:WLV393366 WVR393360:WVR393366 J458896:J458902 JF458896:JF458902 TB458896:TB458902 ACX458896:ACX458902 AMT458896:AMT458902 AWP458896:AWP458902 BGL458896:BGL458902 BQH458896:BQH458902 CAD458896:CAD458902 CJZ458896:CJZ458902 CTV458896:CTV458902 DDR458896:DDR458902 DNN458896:DNN458902 DXJ458896:DXJ458902 EHF458896:EHF458902 ERB458896:ERB458902 FAX458896:FAX458902 FKT458896:FKT458902 FUP458896:FUP458902 GEL458896:GEL458902 GOH458896:GOH458902 GYD458896:GYD458902 HHZ458896:HHZ458902 HRV458896:HRV458902 IBR458896:IBR458902 ILN458896:ILN458902 IVJ458896:IVJ458902 JFF458896:JFF458902 JPB458896:JPB458902 JYX458896:JYX458902 KIT458896:KIT458902 KSP458896:KSP458902 LCL458896:LCL458902 LMH458896:LMH458902 LWD458896:LWD458902 MFZ458896:MFZ458902 MPV458896:MPV458902 MZR458896:MZR458902 NJN458896:NJN458902 NTJ458896:NTJ458902 ODF458896:ODF458902 ONB458896:ONB458902 OWX458896:OWX458902 PGT458896:PGT458902 PQP458896:PQP458902 QAL458896:QAL458902 QKH458896:QKH458902 QUD458896:QUD458902 RDZ458896:RDZ458902 RNV458896:RNV458902 RXR458896:RXR458902 SHN458896:SHN458902 SRJ458896:SRJ458902 TBF458896:TBF458902 TLB458896:TLB458902 TUX458896:TUX458902 UET458896:UET458902 UOP458896:UOP458902 UYL458896:UYL458902 VIH458896:VIH458902 VSD458896:VSD458902 WBZ458896:WBZ458902 WLV458896:WLV458902 WVR458896:WVR458902 J524432:J524438 JF524432:JF524438 TB524432:TB524438 ACX524432:ACX524438 AMT524432:AMT524438 AWP524432:AWP524438 BGL524432:BGL524438 BQH524432:BQH524438 CAD524432:CAD524438 CJZ524432:CJZ524438 CTV524432:CTV524438 DDR524432:DDR524438 DNN524432:DNN524438 DXJ524432:DXJ524438 EHF524432:EHF524438 ERB524432:ERB524438 FAX524432:FAX524438 FKT524432:FKT524438 FUP524432:FUP524438 GEL524432:GEL524438 GOH524432:GOH524438 GYD524432:GYD524438 HHZ524432:HHZ524438 HRV524432:HRV524438 IBR524432:IBR524438 ILN524432:ILN524438 IVJ524432:IVJ524438 JFF524432:JFF524438 JPB524432:JPB524438 JYX524432:JYX524438 KIT524432:KIT524438 KSP524432:KSP524438 LCL524432:LCL524438 LMH524432:LMH524438 LWD524432:LWD524438 MFZ524432:MFZ524438 MPV524432:MPV524438 MZR524432:MZR524438 NJN524432:NJN524438 NTJ524432:NTJ524438 ODF524432:ODF524438 ONB524432:ONB524438 OWX524432:OWX524438 PGT524432:PGT524438 PQP524432:PQP524438 QAL524432:QAL524438 QKH524432:QKH524438 QUD524432:QUD524438 RDZ524432:RDZ524438 RNV524432:RNV524438 RXR524432:RXR524438 SHN524432:SHN524438 SRJ524432:SRJ524438 TBF524432:TBF524438 TLB524432:TLB524438 TUX524432:TUX524438 UET524432:UET524438 UOP524432:UOP524438 UYL524432:UYL524438 VIH524432:VIH524438 VSD524432:VSD524438 WBZ524432:WBZ524438 WLV524432:WLV524438 WVR524432:WVR524438 J589968:J589974 JF589968:JF589974 TB589968:TB589974 ACX589968:ACX589974 AMT589968:AMT589974 AWP589968:AWP589974 BGL589968:BGL589974 BQH589968:BQH589974 CAD589968:CAD589974 CJZ589968:CJZ589974 CTV589968:CTV589974 DDR589968:DDR589974 DNN589968:DNN589974 DXJ589968:DXJ589974 EHF589968:EHF589974 ERB589968:ERB589974 FAX589968:FAX589974 FKT589968:FKT589974 FUP589968:FUP589974 GEL589968:GEL589974 GOH589968:GOH589974 GYD589968:GYD589974 HHZ589968:HHZ589974 HRV589968:HRV589974 IBR589968:IBR589974 ILN589968:ILN589974 IVJ589968:IVJ589974 JFF589968:JFF589974 JPB589968:JPB589974 JYX589968:JYX589974 KIT589968:KIT589974 KSP589968:KSP589974 LCL589968:LCL589974 LMH589968:LMH589974 LWD589968:LWD589974 MFZ589968:MFZ589974 MPV589968:MPV589974 MZR589968:MZR589974 NJN589968:NJN589974 NTJ589968:NTJ589974 ODF589968:ODF589974 ONB589968:ONB589974 OWX589968:OWX589974 PGT589968:PGT589974 PQP589968:PQP589974 QAL589968:QAL589974 QKH589968:QKH589974 QUD589968:QUD589974 RDZ589968:RDZ589974 RNV589968:RNV589974 RXR589968:RXR589974 SHN589968:SHN589974 SRJ589968:SRJ589974 TBF589968:TBF589974 TLB589968:TLB589974 TUX589968:TUX589974 UET589968:UET589974 UOP589968:UOP589974 UYL589968:UYL589974 VIH589968:VIH589974 VSD589968:VSD589974 WBZ589968:WBZ589974 WLV589968:WLV589974 WVR589968:WVR589974 J655504:J655510 JF655504:JF655510 TB655504:TB655510 ACX655504:ACX655510 AMT655504:AMT655510 AWP655504:AWP655510 BGL655504:BGL655510 BQH655504:BQH655510 CAD655504:CAD655510 CJZ655504:CJZ655510 CTV655504:CTV655510 DDR655504:DDR655510 DNN655504:DNN655510 DXJ655504:DXJ655510 EHF655504:EHF655510 ERB655504:ERB655510 FAX655504:FAX655510 FKT655504:FKT655510 FUP655504:FUP655510 GEL655504:GEL655510 GOH655504:GOH655510 GYD655504:GYD655510 HHZ655504:HHZ655510 HRV655504:HRV655510 IBR655504:IBR655510 ILN655504:ILN655510 IVJ655504:IVJ655510 JFF655504:JFF655510 JPB655504:JPB655510 JYX655504:JYX655510 KIT655504:KIT655510 KSP655504:KSP655510 LCL655504:LCL655510 LMH655504:LMH655510 LWD655504:LWD655510 MFZ655504:MFZ655510 MPV655504:MPV655510 MZR655504:MZR655510 NJN655504:NJN655510 NTJ655504:NTJ655510 ODF655504:ODF655510 ONB655504:ONB655510 OWX655504:OWX655510 PGT655504:PGT655510 PQP655504:PQP655510 QAL655504:QAL655510 QKH655504:QKH655510 QUD655504:QUD655510 RDZ655504:RDZ655510 RNV655504:RNV655510 RXR655504:RXR655510 SHN655504:SHN655510 SRJ655504:SRJ655510 TBF655504:TBF655510 TLB655504:TLB655510 TUX655504:TUX655510 UET655504:UET655510 UOP655504:UOP655510 UYL655504:UYL655510 VIH655504:VIH655510 VSD655504:VSD655510 WBZ655504:WBZ655510 WLV655504:WLV655510 WVR655504:WVR655510 J721040:J721046 JF721040:JF721046 TB721040:TB721046 ACX721040:ACX721046 AMT721040:AMT721046 AWP721040:AWP721046 BGL721040:BGL721046 BQH721040:BQH721046 CAD721040:CAD721046 CJZ721040:CJZ721046 CTV721040:CTV721046 DDR721040:DDR721046 DNN721040:DNN721046 DXJ721040:DXJ721046 EHF721040:EHF721046 ERB721040:ERB721046 FAX721040:FAX721046 FKT721040:FKT721046 FUP721040:FUP721046 GEL721040:GEL721046 GOH721040:GOH721046 GYD721040:GYD721046 HHZ721040:HHZ721046 HRV721040:HRV721046 IBR721040:IBR721046 ILN721040:ILN721046 IVJ721040:IVJ721046 JFF721040:JFF721046 JPB721040:JPB721046 JYX721040:JYX721046 KIT721040:KIT721046 KSP721040:KSP721046 LCL721040:LCL721046 LMH721040:LMH721046 LWD721040:LWD721046 MFZ721040:MFZ721046 MPV721040:MPV721046 MZR721040:MZR721046 NJN721040:NJN721046 NTJ721040:NTJ721046 ODF721040:ODF721046 ONB721040:ONB721046 OWX721040:OWX721046 PGT721040:PGT721046 PQP721040:PQP721046 QAL721040:QAL721046 QKH721040:QKH721046 QUD721040:QUD721046 RDZ721040:RDZ721046 RNV721040:RNV721046 RXR721040:RXR721046 SHN721040:SHN721046 SRJ721040:SRJ721046 TBF721040:TBF721046 TLB721040:TLB721046 TUX721040:TUX721046 UET721040:UET721046 UOP721040:UOP721046 UYL721040:UYL721046 VIH721040:VIH721046 VSD721040:VSD721046 WBZ721040:WBZ721046 WLV721040:WLV721046 WVR721040:WVR721046 J786576:J786582 JF786576:JF786582 TB786576:TB786582 ACX786576:ACX786582 AMT786576:AMT786582 AWP786576:AWP786582 BGL786576:BGL786582 BQH786576:BQH786582 CAD786576:CAD786582 CJZ786576:CJZ786582 CTV786576:CTV786582 DDR786576:DDR786582 DNN786576:DNN786582 DXJ786576:DXJ786582 EHF786576:EHF786582 ERB786576:ERB786582 FAX786576:FAX786582 FKT786576:FKT786582 FUP786576:FUP786582 GEL786576:GEL786582 GOH786576:GOH786582 GYD786576:GYD786582 HHZ786576:HHZ786582 HRV786576:HRV786582 IBR786576:IBR786582 ILN786576:ILN786582 IVJ786576:IVJ786582 JFF786576:JFF786582 JPB786576:JPB786582 JYX786576:JYX786582 KIT786576:KIT786582 KSP786576:KSP786582 LCL786576:LCL786582 LMH786576:LMH786582 LWD786576:LWD786582 MFZ786576:MFZ786582 MPV786576:MPV786582 MZR786576:MZR786582 NJN786576:NJN786582 NTJ786576:NTJ786582 ODF786576:ODF786582 ONB786576:ONB786582 OWX786576:OWX786582 PGT786576:PGT786582 PQP786576:PQP786582 QAL786576:QAL786582 QKH786576:QKH786582 QUD786576:QUD786582 RDZ786576:RDZ786582 RNV786576:RNV786582 RXR786576:RXR786582 SHN786576:SHN786582 SRJ786576:SRJ786582 TBF786576:TBF786582 TLB786576:TLB786582 TUX786576:TUX786582 UET786576:UET786582 UOP786576:UOP786582 UYL786576:UYL786582 VIH786576:VIH786582 VSD786576:VSD786582 WBZ786576:WBZ786582 WLV786576:WLV786582 WVR786576:WVR786582 J852112:J852118 JF852112:JF852118 TB852112:TB852118 ACX852112:ACX852118 AMT852112:AMT852118 AWP852112:AWP852118 BGL852112:BGL852118 BQH852112:BQH852118 CAD852112:CAD852118 CJZ852112:CJZ852118 CTV852112:CTV852118 DDR852112:DDR852118 DNN852112:DNN852118 DXJ852112:DXJ852118 EHF852112:EHF852118 ERB852112:ERB852118 FAX852112:FAX852118 FKT852112:FKT852118 FUP852112:FUP852118 GEL852112:GEL852118 GOH852112:GOH852118 GYD852112:GYD852118 HHZ852112:HHZ852118 HRV852112:HRV852118 IBR852112:IBR852118 ILN852112:ILN852118 IVJ852112:IVJ852118 JFF852112:JFF852118 JPB852112:JPB852118 JYX852112:JYX852118 KIT852112:KIT852118 KSP852112:KSP852118 LCL852112:LCL852118 LMH852112:LMH852118 LWD852112:LWD852118 MFZ852112:MFZ852118 MPV852112:MPV852118 MZR852112:MZR852118 NJN852112:NJN852118 NTJ852112:NTJ852118 ODF852112:ODF852118 ONB852112:ONB852118 OWX852112:OWX852118 PGT852112:PGT852118 PQP852112:PQP852118 QAL852112:QAL852118 QKH852112:QKH852118 QUD852112:QUD852118 RDZ852112:RDZ852118 RNV852112:RNV852118 RXR852112:RXR852118 SHN852112:SHN852118 SRJ852112:SRJ852118 TBF852112:TBF852118 TLB852112:TLB852118 TUX852112:TUX852118 UET852112:UET852118 UOP852112:UOP852118 UYL852112:UYL852118 VIH852112:VIH852118 VSD852112:VSD852118 WBZ852112:WBZ852118 WLV852112:WLV852118 WVR852112:WVR852118 J917648:J917654 JF917648:JF917654 TB917648:TB917654 ACX917648:ACX917654 AMT917648:AMT917654 AWP917648:AWP917654 BGL917648:BGL917654 BQH917648:BQH917654 CAD917648:CAD917654 CJZ917648:CJZ917654 CTV917648:CTV917654 DDR917648:DDR917654 DNN917648:DNN917654 DXJ917648:DXJ917654 EHF917648:EHF917654 ERB917648:ERB917654 FAX917648:FAX917654 FKT917648:FKT917654 FUP917648:FUP917654 GEL917648:GEL917654 GOH917648:GOH917654 GYD917648:GYD917654 HHZ917648:HHZ917654 HRV917648:HRV917654 IBR917648:IBR917654 ILN917648:ILN917654 IVJ917648:IVJ917654 JFF917648:JFF917654 JPB917648:JPB917654 JYX917648:JYX917654 KIT917648:KIT917654 KSP917648:KSP917654 LCL917648:LCL917654 LMH917648:LMH917654 LWD917648:LWD917654 MFZ917648:MFZ917654 MPV917648:MPV917654 MZR917648:MZR917654 NJN917648:NJN917654 NTJ917648:NTJ917654 ODF917648:ODF917654 ONB917648:ONB917654 OWX917648:OWX917654 PGT917648:PGT917654 PQP917648:PQP917654 QAL917648:QAL917654 QKH917648:QKH917654 QUD917648:QUD917654 RDZ917648:RDZ917654 RNV917648:RNV917654 RXR917648:RXR917654 SHN917648:SHN917654 SRJ917648:SRJ917654 TBF917648:TBF917654 TLB917648:TLB917654 TUX917648:TUX917654 UET917648:UET917654 UOP917648:UOP917654 UYL917648:UYL917654 VIH917648:VIH917654 VSD917648:VSD917654 WBZ917648:WBZ917654 WLV917648:WLV917654 WVR917648:WVR917654 J983184:J983190 JF983184:JF983190 TB983184:TB983190 ACX983184:ACX983190 AMT983184:AMT983190 AWP983184:AWP983190 BGL983184:BGL983190 BQH983184:BQH983190 CAD983184:CAD983190 CJZ983184:CJZ983190 CTV983184:CTV983190 DDR983184:DDR983190 DNN983184:DNN983190 DXJ983184:DXJ983190 EHF983184:EHF983190 ERB983184:ERB983190 FAX983184:FAX983190 FKT983184:FKT983190 FUP983184:FUP983190 GEL983184:GEL983190 GOH983184:GOH983190 GYD983184:GYD983190 HHZ983184:HHZ983190 HRV983184:HRV983190 IBR983184:IBR983190 ILN983184:ILN983190 IVJ983184:IVJ983190 JFF983184:JFF983190 JPB983184:JPB983190 JYX983184:JYX983190 KIT983184:KIT983190 KSP983184:KSP983190 LCL983184:LCL983190 LMH983184:LMH983190 LWD983184:LWD983190 MFZ983184:MFZ983190 MPV983184:MPV983190 MZR983184:MZR983190 NJN983184:NJN983190 NTJ983184:NTJ983190 ODF983184:ODF983190 ONB983184:ONB983190 OWX983184:OWX983190 PGT983184:PGT983190 PQP983184:PQP983190 QAL983184:QAL983190 QKH983184:QKH983190 QUD983184:QUD983190 RDZ983184:RDZ983190 RNV983184:RNV983190 RXR983184:RXR983190 SHN983184:SHN983190 SRJ983184:SRJ983190 TBF983184:TBF983190 TLB983184:TLB983190 TUX983184:TUX983190 UET983184:UET983190 UOP983184:UOP983190 UYL983184:UYL983190 VIH983184:VIH983190 VSD983184:VSD983190 WBZ983184:WBZ983190 WLV983184:WLV983190 WVR983184:WVR983190 J115:K143 JF115:JG143 TB115:TC143 ACX115:ACY143 AMT115:AMU143 AWP115:AWQ143 BGL115:BGM143 BQH115:BQI143 CAD115:CAE143 CJZ115:CKA143 CTV115:CTW143 DDR115:DDS143 DNN115:DNO143 DXJ115:DXK143 EHF115:EHG143 ERB115:ERC143 FAX115:FAY143 FKT115:FKU143 FUP115:FUQ143 GEL115:GEM143 GOH115:GOI143 GYD115:GYE143 HHZ115:HIA143 HRV115:HRW143 IBR115:IBS143 ILN115:ILO143 IVJ115:IVK143 JFF115:JFG143 JPB115:JPC143 JYX115:JYY143 KIT115:KIU143 KSP115:KSQ143 LCL115:LCM143 LMH115:LMI143 LWD115:LWE143 MFZ115:MGA143 MPV115:MPW143 MZR115:MZS143 NJN115:NJO143 NTJ115:NTK143 ODF115:ODG143 ONB115:ONC143 OWX115:OWY143 PGT115:PGU143 PQP115:PQQ143 QAL115:QAM143 QKH115:QKI143 QUD115:QUE143 RDZ115:REA143 RNV115:RNW143 RXR115:RXS143 SHN115:SHO143 SRJ115:SRK143 TBF115:TBG143 TLB115:TLC143 TUX115:TUY143 UET115:UEU143 UOP115:UOQ143 UYL115:UYM143 VIH115:VII143 VSD115:VSE143 WBZ115:WCA143 WLV115:WLW143 WVR115:WVS143 J65651:K65679 JF65651:JG65679 TB65651:TC65679 ACX65651:ACY65679 AMT65651:AMU65679 AWP65651:AWQ65679 BGL65651:BGM65679 BQH65651:BQI65679 CAD65651:CAE65679 CJZ65651:CKA65679 CTV65651:CTW65679 DDR65651:DDS65679 DNN65651:DNO65679 DXJ65651:DXK65679 EHF65651:EHG65679 ERB65651:ERC65679 FAX65651:FAY65679 FKT65651:FKU65679 FUP65651:FUQ65679 GEL65651:GEM65679 GOH65651:GOI65679 GYD65651:GYE65679 HHZ65651:HIA65679 HRV65651:HRW65679 IBR65651:IBS65679 ILN65651:ILO65679 IVJ65651:IVK65679 JFF65651:JFG65679 JPB65651:JPC65679 JYX65651:JYY65679 KIT65651:KIU65679 KSP65651:KSQ65679 LCL65651:LCM65679 LMH65651:LMI65679 LWD65651:LWE65679 MFZ65651:MGA65679 MPV65651:MPW65679 MZR65651:MZS65679 NJN65651:NJO65679 NTJ65651:NTK65679 ODF65651:ODG65679 ONB65651:ONC65679 OWX65651:OWY65679 PGT65651:PGU65679 PQP65651:PQQ65679 QAL65651:QAM65679 QKH65651:QKI65679 QUD65651:QUE65679 RDZ65651:REA65679 RNV65651:RNW65679 RXR65651:RXS65679 SHN65651:SHO65679 SRJ65651:SRK65679 TBF65651:TBG65679 TLB65651:TLC65679 TUX65651:TUY65679 UET65651:UEU65679 UOP65651:UOQ65679 UYL65651:UYM65679 VIH65651:VII65679 VSD65651:VSE65679 WBZ65651:WCA65679 WLV65651:WLW65679 WVR65651:WVS65679 J131187:K131215 JF131187:JG131215 TB131187:TC131215 ACX131187:ACY131215 AMT131187:AMU131215 AWP131187:AWQ131215 BGL131187:BGM131215 BQH131187:BQI131215 CAD131187:CAE131215 CJZ131187:CKA131215 CTV131187:CTW131215 DDR131187:DDS131215 DNN131187:DNO131215 DXJ131187:DXK131215 EHF131187:EHG131215 ERB131187:ERC131215 FAX131187:FAY131215 FKT131187:FKU131215 FUP131187:FUQ131215 GEL131187:GEM131215 GOH131187:GOI131215 GYD131187:GYE131215 HHZ131187:HIA131215 HRV131187:HRW131215 IBR131187:IBS131215 ILN131187:ILO131215 IVJ131187:IVK131215 JFF131187:JFG131215 JPB131187:JPC131215 JYX131187:JYY131215 KIT131187:KIU131215 KSP131187:KSQ131215 LCL131187:LCM131215 LMH131187:LMI131215 LWD131187:LWE131215 MFZ131187:MGA131215 MPV131187:MPW131215 MZR131187:MZS131215 NJN131187:NJO131215 NTJ131187:NTK131215 ODF131187:ODG131215 ONB131187:ONC131215 OWX131187:OWY131215 PGT131187:PGU131215 PQP131187:PQQ131215 QAL131187:QAM131215 QKH131187:QKI131215 QUD131187:QUE131215 RDZ131187:REA131215 RNV131187:RNW131215 RXR131187:RXS131215 SHN131187:SHO131215 SRJ131187:SRK131215 TBF131187:TBG131215 TLB131187:TLC131215 TUX131187:TUY131215 UET131187:UEU131215 UOP131187:UOQ131215 UYL131187:UYM131215 VIH131187:VII131215 VSD131187:VSE131215 WBZ131187:WCA131215 WLV131187:WLW131215 WVR131187:WVS131215 J196723:K196751 JF196723:JG196751 TB196723:TC196751 ACX196723:ACY196751 AMT196723:AMU196751 AWP196723:AWQ196751 BGL196723:BGM196751 BQH196723:BQI196751 CAD196723:CAE196751 CJZ196723:CKA196751 CTV196723:CTW196751 DDR196723:DDS196751 DNN196723:DNO196751 DXJ196723:DXK196751 EHF196723:EHG196751 ERB196723:ERC196751 FAX196723:FAY196751 FKT196723:FKU196751 FUP196723:FUQ196751 GEL196723:GEM196751 GOH196723:GOI196751 GYD196723:GYE196751 HHZ196723:HIA196751 HRV196723:HRW196751 IBR196723:IBS196751 ILN196723:ILO196751 IVJ196723:IVK196751 JFF196723:JFG196751 JPB196723:JPC196751 JYX196723:JYY196751 KIT196723:KIU196751 KSP196723:KSQ196751 LCL196723:LCM196751 LMH196723:LMI196751 LWD196723:LWE196751 MFZ196723:MGA196751 MPV196723:MPW196751 MZR196723:MZS196751 NJN196723:NJO196751 NTJ196723:NTK196751 ODF196723:ODG196751 ONB196723:ONC196751 OWX196723:OWY196751 PGT196723:PGU196751 PQP196723:PQQ196751 QAL196723:QAM196751 QKH196723:QKI196751 QUD196723:QUE196751 RDZ196723:REA196751 RNV196723:RNW196751 RXR196723:RXS196751 SHN196723:SHO196751 SRJ196723:SRK196751 TBF196723:TBG196751 TLB196723:TLC196751 TUX196723:TUY196751 UET196723:UEU196751 UOP196723:UOQ196751 UYL196723:UYM196751 VIH196723:VII196751 VSD196723:VSE196751 WBZ196723:WCA196751 WLV196723:WLW196751 WVR196723:WVS196751 J262259:K262287 JF262259:JG262287 TB262259:TC262287 ACX262259:ACY262287 AMT262259:AMU262287 AWP262259:AWQ262287 BGL262259:BGM262287 BQH262259:BQI262287 CAD262259:CAE262287 CJZ262259:CKA262287 CTV262259:CTW262287 DDR262259:DDS262287 DNN262259:DNO262287 DXJ262259:DXK262287 EHF262259:EHG262287 ERB262259:ERC262287 FAX262259:FAY262287 FKT262259:FKU262287 FUP262259:FUQ262287 GEL262259:GEM262287 GOH262259:GOI262287 GYD262259:GYE262287 HHZ262259:HIA262287 HRV262259:HRW262287 IBR262259:IBS262287 ILN262259:ILO262287 IVJ262259:IVK262287 JFF262259:JFG262287 JPB262259:JPC262287 JYX262259:JYY262287 KIT262259:KIU262287 KSP262259:KSQ262287 LCL262259:LCM262287 LMH262259:LMI262287 LWD262259:LWE262287 MFZ262259:MGA262287 MPV262259:MPW262287 MZR262259:MZS262287 NJN262259:NJO262287 NTJ262259:NTK262287 ODF262259:ODG262287 ONB262259:ONC262287 OWX262259:OWY262287 PGT262259:PGU262287 PQP262259:PQQ262287 QAL262259:QAM262287 QKH262259:QKI262287 QUD262259:QUE262287 RDZ262259:REA262287 RNV262259:RNW262287 RXR262259:RXS262287 SHN262259:SHO262287 SRJ262259:SRK262287 TBF262259:TBG262287 TLB262259:TLC262287 TUX262259:TUY262287 UET262259:UEU262287 UOP262259:UOQ262287 UYL262259:UYM262287 VIH262259:VII262287 VSD262259:VSE262287 WBZ262259:WCA262287 WLV262259:WLW262287 WVR262259:WVS262287 J327795:K327823 JF327795:JG327823 TB327795:TC327823 ACX327795:ACY327823 AMT327795:AMU327823 AWP327795:AWQ327823 BGL327795:BGM327823 BQH327795:BQI327823 CAD327795:CAE327823 CJZ327795:CKA327823 CTV327795:CTW327823 DDR327795:DDS327823 DNN327795:DNO327823 DXJ327795:DXK327823 EHF327795:EHG327823 ERB327795:ERC327823 FAX327795:FAY327823 FKT327795:FKU327823 FUP327795:FUQ327823 GEL327795:GEM327823 GOH327795:GOI327823 GYD327795:GYE327823 HHZ327795:HIA327823 HRV327795:HRW327823 IBR327795:IBS327823 ILN327795:ILO327823 IVJ327795:IVK327823 JFF327795:JFG327823 JPB327795:JPC327823 JYX327795:JYY327823 KIT327795:KIU327823 KSP327795:KSQ327823 LCL327795:LCM327823 LMH327795:LMI327823 LWD327795:LWE327823 MFZ327795:MGA327823 MPV327795:MPW327823 MZR327795:MZS327823 NJN327795:NJO327823 NTJ327795:NTK327823 ODF327795:ODG327823 ONB327795:ONC327823 OWX327795:OWY327823 PGT327795:PGU327823 PQP327795:PQQ327823 QAL327795:QAM327823 QKH327795:QKI327823 QUD327795:QUE327823 RDZ327795:REA327823 RNV327795:RNW327823 RXR327795:RXS327823 SHN327795:SHO327823 SRJ327795:SRK327823 TBF327795:TBG327823 TLB327795:TLC327823 TUX327795:TUY327823 UET327795:UEU327823 UOP327795:UOQ327823 UYL327795:UYM327823 VIH327795:VII327823 VSD327795:VSE327823 WBZ327795:WCA327823 WLV327795:WLW327823 WVR327795:WVS327823 J393331:K393359 JF393331:JG393359 TB393331:TC393359 ACX393331:ACY393359 AMT393331:AMU393359 AWP393331:AWQ393359 BGL393331:BGM393359 BQH393331:BQI393359 CAD393331:CAE393359 CJZ393331:CKA393359 CTV393331:CTW393359 DDR393331:DDS393359 DNN393331:DNO393359 DXJ393331:DXK393359 EHF393331:EHG393359 ERB393331:ERC393359 FAX393331:FAY393359 FKT393331:FKU393359 FUP393331:FUQ393359 GEL393331:GEM393359 GOH393331:GOI393359 GYD393331:GYE393359 HHZ393331:HIA393359 HRV393331:HRW393359 IBR393331:IBS393359 ILN393331:ILO393359 IVJ393331:IVK393359 JFF393331:JFG393359 JPB393331:JPC393359 JYX393331:JYY393359 KIT393331:KIU393359 KSP393331:KSQ393359 LCL393331:LCM393359 LMH393331:LMI393359 LWD393331:LWE393359 MFZ393331:MGA393359 MPV393331:MPW393359 MZR393331:MZS393359 NJN393331:NJO393359 NTJ393331:NTK393359 ODF393331:ODG393359 ONB393331:ONC393359 OWX393331:OWY393359 PGT393331:PGU393359 PQP393331:PQQ393359 QAL393331:QAM393359 QKH393331:QKI393359 QUD393331:QUE393359 RDZ393331:REA393359 RNV393331:RNW393359 RXR393331:RXS393359 SHN393331:SHO393359 SRJ393331:SRK393359 TBF393331:TBG393359 TLB393331:TLC393359 TUX393331:TUY393359 UET393331:UEU393359 UOP393331:UOQ393359 UYL393331:UYM393359 VIH393331:VII393359 VSD393331:VSE393359 WBZ393331:WCA393359 WLV393331:WLW393359 WVR393331:WVS393359 J458867:K458895 JF458867:JG458895 TB458867:TC458895 ACX458867:ACY458895 AMT458867:AMU458895 AWP458867:AWQ458895 BGL458867:BGM458895 BQH458867:BQI458895 CAD458867:CAE458895 CJZ458867:CKA458895 CTV458867:CTW458895 DDR458867:DDS458895 DNN458867:DNO458895 DXJ458867:DXK458895 EHF458867:EHG458895 ERB458867:ERC458895 FAX458867:FAY458895 FKT458867:FKU458895 FUP458867:FUQ458895 GEL458867:GEM458895 GOH458867:GOI458895 GYD458867:GYE458895 HHZ458867:HIA458895 HRV458867:HRW458895 IBR458867:IBS458895 ILN458867:ILO458895 IVJ458867:IVK458895 JFF458867:JFG458895 JPB458867:JPC458895 JYX458867:JYY458895 KIT458867:KIU458895 KSP458867:KSQ458895 LCL458867:LCM458895 LMH458867:LMI458895 LWD458867:LWE458895 MFZ458867:MGA458895 MPV458867:MPW458895 MZR458867:MZS458895 NJN458867:NJO458895 NTJ458867:NTK458895 ODF458867:ODG458895 ONB458867:ONC458895 OWX458867:OWY458895 PGT458867:PGU458895 PQP458867:PQQ458895 QAL458867:QAM458895 QKH458867:QKI458895 QUD458867:QUE458895 RDZ458867:REA458895 RNV458867:RNW458895 RXR458867:RXS458895 SHN458867:SHO458895 SRJ458867:SRK458895 TBF458867:TBG458895 TLB458867:TLC458895 TUX458867:TUY458895 UET458867:UEU458895 UOP458867:UOQ458895 UYL458867:UYM458895 VIH458867:VII458895 VSD458867:VSE458895 WBZ458867:WCA458895 WLV458867:WLW458895 WVR458867:WVS458895 J524403:K524431 JF524403:JG524431 TB524403:TC524431 ACX524403:ACY524431 AMT524403:AMU524431 AWP524403:AWQ524431 BGL524403:BGM524431 BQH524403:BQI524431 CAD524403:CAE524431 CJZ524403:CKA524431 CTV524403:CTW524431 DDR524403:DDS524431 DNN524403:DNO524431 DXJ524403:DXK524431 EHF524403:EHG524431 ERB524403:ERC524431 FAX524403:FAY524431 FKT524403:FKU524431 FUP524403:FUQ524431 GEL524403:GEM524431 GOH524403:GOI524431 GYD524403:GYE524431 HHZ524403:HIA524431 HRV524403:HRW524431 IBR524403:IBS524431 ILN524403:ILO524431 IVJ524403:IVK524431 JFF524403:JFG524431 JPB524403:JPC524431 JYX524403:JYY524431 KIT524403:KIU524431 KSP524403:KSQ524431 LCL524403:LCM524431 LMH524403:LMI524431 LWD524403:LWE524431 MFZ524403:MGA524431 MPV524403:MPW524431 MZR524403:MZS524431 NJN524403:NJO524431 NTJ524403:NTK524431 ODF524403:ODG524431 ONB524403:ONC524431 OWX524403:OWY524431 PGT524403:PGU524431 PQP524403:PQQ524431 QAL524403:QAM524431 QKH524403:QKI524431 QUD524403:QUE524431 RDZ524403:REA524431 RNV524403:RNW524431 RXR524403:RXS524431 SHN524403:SHO524431 SRJ524403:SRK524431 TBF524403:TBG524431 TLB524403:TLC524431 TUX524403:TUY524431 UET524403:UEU524431 UOP524403:UOQ524431 UYL524403:UYM524431 VIH524403:VII524431 VSD524403:VSE524431 WBZ524403:WCA524431 WLV524403:WLW524431 WVR524403:WVS524431 J589939:K589967 JF589939:JG589967 TB589939:TC589967 ACX589939:ACY589967 AMT589939:AMU589967 AWP589939:AWQ589967 BGL589939:BGM589967 BQH589939:BQI589967 CAD589939:CAE589967 CJZ589939:CKA589967 CTV589939:CTW589967 DDR589939:DDS589967 DNN589939:DNO589967 DXJ589939:DXK589967 EHF589939:EHG589967 ERB589939:ERC589967 FAX589939:FAY589967 FKT589939:FKU589967 FUP589939:FUQ589967 GEL589939:GEM589967 GOH589939:GOI589967 GYD589939:GYE589967 HHZ589939:HIA589967 HRV589939:HRW589967 IBR589939:IBS589967 ILN589939:ILO589967 IVJ589939:IVK589967 JFF589939:JFG589967 JPB589939:JPC589967 JYX589939:JYY589967 KIT589939:KIU589967 KSP589939:KSQ589967 LCL589939:LCM589967 LMH589939:LMI589967 LWD589939:LWE589967 MFZ589939:MGA589967 MPV589939:MPW589967 MZR589939:MZS589967 NJN589939:NJO589967 NTJ589939:NTK589967 ODF589939:ODG589967 ONB589939:ONC589967 OWX589939:OWY589967 PGT589939:PGU589967 PQP589939:PQQ589967 QAL589939:QAM589967 QKH589939:QKI589967 QUD589939:QUE589967 RDZ589939:REA589967 RNV589939:RNW589967 RXR589939:RXS589967 SHN589939:SHO589967 SRJ589939:SRK589967 TBF589939:TBG589967 TLB589939:TLC589967 TUX589939:TUY589967 UET589939:UEU589967 UOP589939:UOQ589967 UYL589939:UYM589967 VIH589939:VII589967 VSD589939:VSE589967 WBZ589939:WCA589967 WLV589939:WLW589967 WVR589939:WVS589967 J655475:K655503 JF655475:JG655503 TB655475:TC655503 ACX655475:ACY655503 AMT655475:AMU655503 AWP655475:AWQ655503 BGL655475:BGM655503 BQH655475:BQI655503 CAD655475:CAE655503 CJZ655475:CKA655503 CTV655475:CTW655503 DDR655475:DDS655503 DNN655475:DNO655503 DXJ655475:DXK655503 EHF655475:EHG655503 ERB655475:ERC655503 FAX655475:FAY655503 FKT655475:FKU655503 FUP655475:FUQ655503 GEL655475:GEM655503 GOH655475:GOI655503 GYD655475:GYE655503 HHZ655475:HIA655503 HRV655475:HRW655503 IBR655475:IBS655503 ILN655475:ILO655503 IVJ655475:IVK655503 JFF655475:JFG655503 JPB655475:JPC655503 JYX655475:JYY655503 KIT655475:KIU655503 KSP655475:KSQ655503 LCL655475:LCM655503 LMH655475:LMI655503 LWD655475:LWE655503 MFZ655475:MGA655503 MPV655475:MPW655503 MZR655475:MZS655503 NJN655475:NJO655503 NTJ655475:NTK655503 ODF655475:ODG655503 ONB655475:ONC655503 OWX655475:OWY655503 PGT655475:PGU655503 PQP655475:PQQ655503 QAL655475:QAM655503 QKH655475:QKI655503 QUD655475:QUE655503 RDZ655475:REA655503 RNV655475:RNW655503 RXR655475:RXS655503 SHN655475:SHO655503 SRJ655475:SRK655503 TBF655475:TBG655503 TLB655475:TLC655503 TUX655475:TUY655503 UET655475:UEU655503 UOP655475:UOQ655503 UYL655475:UYM655503 VIH655475:VII655503 VSD655475:VSE655503 WBZ655475:WCA655503 WLV655475:WLW655503 WVR655475:WVS655503 J721011:K721039 JF721011:JG721039 TB721011:TC721039 ACX721011:ACY721039 AMT721011:AMU721039 AWP721011:AWQ721039 BGL721011:BGM721039 BQH721011:BQI721039 CAD721011:CAE721039 CJZ721011:CKA721039 CTV721011:CTW721039 DDR721011:DDS721039 DNN721011:DNO721039 DXJ721011:DXK721039 EHF721011:EHG721039 ERB721011:ERC721039 FAX721011:FAY721039 FKT721011:FKU721039 FUP721011:FUQ721039 GEL721011:GEM721039 GOH721011:GOI721039 GYD721011:GYE721039 HHZ721011:HIA721039 HRV721011:HRW721039 IBR721011:IBS721039 ILN721011:ILO721039 IVJ721011:IVK721039 JFF721011:JFG721039 JPB721011:JPC721039 JYX721011:JYY721039 KIT721011:KIU721039 KSP721011:KSQ721039 LCL721011:LCM721039 LMH721011:LMI721039 LWD721011:LWE721039 MFZ721011:MGA721039 MPV721011:MPW721039 MZR721011:MZS721039 NJN721011:NJO721039 NTJ721011:NTK721039 ODF721011:ODG721039 ONB721011:ONC721039 OWX721011:OWY721039 PGT721011:PGU721039 PQP721011:PQQ721039 QAL721011:QAM721039 QKH721011:QKI721039 QUD721011:QUE721039 RDZ721011:REA721039 RNV721011:RNW721039 RXR721011:RXS721039 SHN721011:SHO721039 SRJ721011:SRK721039 TBF721011:TBG721039 TLB721011:TLC721039 TUX721011:TUY721039 UET721011:UEU721039 UOP721011:UOQ721039 UYL721011:UYM721039 VIH721011:VII721039 VSD721011:VSE721039 WBZ721011:WCA721039 WLV721011:WLW721039 WVR721011:WVS721039 J786547:K786575 JF786547:JG786575 TB786547:TC786575 ACX786547:ACY786575 AMT786547:AMU786575 AWP786547:AWQ786575 BGL786547:BGM786575 BQH786547:BQI786575 CAD786547:CAE786575 CJZ786547:CKA786575 CTV786547:CTW786575 DDR786547:DDS786575 DNN786547:DNO786575 DXJ786547:DXK786575 EHF786547:EHG786575 ERB786547:ERC786575 FAX786547:FAY786575 FKT786547:FKU786575 FUP786547:FUQ786575 GEL786547:GEM786575 GOH786547:GOI786575 GYD786547:GYE786575 HHZ786547:HIA786575 HRV786547:HRW786575 IBR786547:IBS786575 ILN786547:ILO786575 IVJ786547:IVK786575 JFF786547:JFG786575 JPB786547:JPC786575 JYX786547:JYY786575 KIT786547:KIU786575 KSP786547:KSQ786575 LCL786547:LCM786575 LMH786547:LMI786575 LWD786547:LWE786575 MFZ786547:MGA786575 MPV786547:MPW786575 MZR786547:MZS786575 NJN786547:NJO786575 NTJ786547:NTK786575 ODF786547:ODG786575 ONB786547:ONC786575 OWX786547:OWY786575 PGT786547:PGU786575 PQP786547:PQQ786575 QAL786547:QAM786575 QKH786547:QKI786575 QUD786547:QUE786575 RDZ786547:REA786575 RNV786547:RNW786575 RXR786547:RXS786575 SHN786547:SHO786575 SRJ786547:SRK786575 TBF786547:TBG786575 TLB786547:TLC786575 TUX786547:TUY786575 UET786547:UEU786575 UOP786547:UOQ786575 UYL786547:UYM786575 VIH786547:VII786575 VSD786547:VSE786575 WBZ786547:WCA786575 WLV786547:WLW786575 WVR786547:WVS786575 J852083:K852111 JF852083:JG852111 TB852083:TC852111 ACX852083:ACY852111 AMT852083:AMU852111 AWP852083:AWQ852111 BGL852083:BGM852111 BQH852083:BQI852111 CAD852083:CAE852111 CJZ852083:CKA852111 CTV852083:CTW852111 DDR852083:DDS852111 DNN852083:DNO852111 DXJ852083:DXK852111 EHF852083:EHG852111 ERB852083:ERC852111 FAX852083:FAY852111 FKT852083:FKU852111 FUP852083:FUQ852111 GEL852083:GEM852111 GOH852083:GOI852111 GYD852083:GYE852111 HHZ852083:HIA852111 HRV852083:HRW852111 IBR852083:IBS852111 ILN852083:ILO852111 IVJ852083:IVK852111 JFF852083:JFG852111 JPB852083:JPC852111 JYX852083:JYY852111 KIT852083:KIU852111 KSP852083:KSQ852111 LCL852083:LCM852111 LMH852083:LMI852111 LWD852083:LWE852111 MFZ852083:MGA852111 MPV852083:MPW852111 MZR852083:MZS852111 NJN852083:NJO852111 NTJ852083:NTK852111 ODF852083:ODG852111 ONB852083:ONC852111 OWX852083:OWY852111 PGT852083:PGU852111 PQP852083:PQQ852111 QAL852083:QAM852111 QKH852083:QKI852111 QUD852083:QUE852111 RDZ852083:REA852111 RNV852083:RNW852111 RXR852083:RXS852111 SHN852083:SHO852111 SRJ852083:SRK852111 TBF852083:TBG852111 TLB852083:TLC852111 TUX852083:TUY852111 UET852083:UEU852111 UOP852083:UOQ852111 UYL852083:UYM852111 VIH852083:VII852111 VSD852083:VSE852111 WBZ852083:WCA852111 WLV852083:WLW852111 WVR852083:WVS852111 J917619:K917647 JF917619:JG917647 TB917619:TC917647 ACX917619:ACY917647 AMT917619:AMU917647 AWP917619:AWQ917647 BGL917619:BGM917647 BQH917619:BQI917647 CAD917619:CAE917647 CJZ917619:CKA917647 CTV917619:CTW917647 DDR917619:DDS917647 DNN917619:DNO917647 DXJ917619:DXK917647 EHF917619:EHG917647 ERB917619:ERC917647 FAX917619:FAY917647 FKT917619:FKU917647 FUP917619:FUQ917647 GEL917619:GEM917647 GOH917619:GOI917647 GYD917619:GYE917647 HHZ917619:HIA917647 HRV917619:HRW917647 IBR917619:IBS917647 ILN917619:ILO917647 IVJ917619:IVK917647 JFF917619:JFG917647 JPB917619:JPC917647 JYX917619:JYY917647 KIT917619:KIU917647 KSP917619:KSQ917647 LCL917619:LCM917647 LMH917619:LMI917647 LWD917619:LWE917647 MFZ917619:MGA917647 MPV917619:MPW917647 MZR917619:MZS917647 NJN917619:NJO917647 NTJ917619:NTK917647 ODF917619:ODG917647 ONB917619:ONC917647 OWX917619:OWY917647 PGT917619:PGU917647 PQP917619:PQQ917647 QAL917619:QAM917647 QKH917619:QKI917647 QUD917619:QUE917647 RDZ917619:REA917647 RNV917619:RNW917647 RXR917619:RXS917647 SHN917619:SHO917647 SRJ917619:SRK917647 TBF917619:TBG917647 TLB917619:TLC917647 TUX917619:TUY917647 UET917619:UEU917647 UOP917619:UOQ917647 UYL917619:UYM917647 VIH917619:VII917647 VSD917619:VSE917647 WBZ917619:WCA917647 WLV917619:WLW917647 WVR917619:WVS917647 J983155:K983183 JF983155:JG983183 TB983155:TC983183 ACX983155:ACY983183 AMT983155:AMU983183 AWP983155:AWQ983183 BGL983155:BGM983183 BQH983155:BQI983183 CAD983155:CAE983183 CJZ983155:CKA983183 CTV983155:CTW983183 DDR983155:DDS983183 DNN983155:DNO983183 DXJ983155:DXK983183 EHF983155:EHG983183 ERB983155:ERC983183 FAX983155:FAY983183 FKT983155:FKU983183 FUP983155:FUQ983183 GEL983155:GEM983183 GOH983155:GOI983183 GYD983155:GYE983183 HHZ983155:HIA983183 HRV983155:HRW983183 IBR983155:IBS983183 ILN983155:ILO983183 IVJ983155:IVK983183 JFF983155:JFG983183 JPB983155:JPC983183 JYX983155:JYY983183 KIT983155:KIU983183 KSP983155:KSQ983183 LCL983155:LCM983183 LMH983155:LMI983183 LWD983155:LWE983183 MFZ983155:MGA983183 MPV983155:MPW983183 MZR983155:MZS983183 NJN983155:NJO983183 NTJ983155:NTK983183 ODF983155:ODG983183 ONB983155:ONC983183 OWX983155:OWY983183 PGT983155:PGU983183 PQP983155:PQQ983183 QAL983155:QAM983183 QKH983155:QKI983183 QUD983155:QUE983183 RDZ983155:REA983183 RNV983155:RNW983183 RXR983155:RXS983183 SHN983155:SHO983183 SRJ983155:SRK983183 TBF983155:TBG983183 TLB983155:TLC983183 TUX983155:TUY983183 UET983155:UEU983183 UOP983155:UOQ983183 UYL983155:UYM983183 VIH983155:VII983183 VSD983155:VSE983183 WBZ983155:WCA983183 WLV983155:WLW983183 WVR983155:WVS983183 C89:E143 IY89:JA143 SU89:SW143 ACQ89:ACS143 AMM89:AMO143 AWI89:AWK143 BGE89:BGG143 BQA89:BQC143 BZW89:BZY143 CJS89:CJU143 CTO89:CTQ143 DDK89:DDM143 DNG89:DNI143 DXC89:DXE143 EGY89:EHA143 EQU89:EQW143 FAQ89:FAS143 FKM89:FKO143 FUI89:FUK143 GEE89:GEG143 GOA89:GOC143 GXW89:GXY143 HHS89:HHU143 HRO89:HRQ143 IBK89:IBM143 ILG89:ILI143 IVC89:IVE143 JEY89:JFA143 JOU89:JOW143 JYQ89:JYS143 KIM89:KIO143 KSI89:KSK143 LCE89:LCG143 LMA89:LMC143 LVW89:LVY143 MFS89:MFU143 MPO89:MPQ143 MZK89:MZM143 NJG89:NJI143 NTC89:NTE143 OCY89:ODA143 OMU89:OMW143 OWQ89:OWS143 PGM89:PGO143 PQI89:PQK143 QAE89:QAG143 QKA89:QKC143 QTW89:QTY143 RDS89:RDU143 RNO89:RNQ143 RXK89:RXM143 SHG89:SHI143 SRC89:SRE143 TAY89:TBA143 TKU89:TKW143 TUQ89:TUS143 UEM89:UEO143 UOI89:UOK143 UYE89:UYG143 VIA89:VIC143 VRW89:VRY143 WBS89:WBU143 WLO89:WLQ143 WVK89:WVM143 C65625:E65679 IY65625:JA65679 SU65625:SW65679 ACQ65625:ACS65679 AMM65625:AMO65679 AWI65625:AWK65679 BGE65625:BGG65679 BQA65625:BQC65679 BZW65625:BZY65679 CJS65625:CJU65679 CTO65625:CTQ65679 DDK65625:DDM65679 DNG65625:DNI65679 DXC65625:DXE65679 EGY65625:EHA65679 EQU65625:EQW65679 FAQ65625:FAS65679 FKM65625:FKO65679 FUI65625:FUK65679 GEE65625:GEG65679 GOA65625:GOC65679 GXW65625:GXY65679 HHS65625:HHU65679 HRO65625:HRQ65679 IBK65625:IBM65679 ILG65625:ILI65679 IVC65625:IVE65679 JEY65625:JFA65679 JOU65625:JOW65679 JYQ65625:JYS65679 KIM65625:KIO65679 KSI65625:KSK65679 LCE65625:LCG65679 LMA65625:LMC65679 LVW65625:LVY65679 MFS65625:MFU65679 MPO65625:MPQ65679 MZK65625:MZM65679 NJG65625:NJI65679 NTC65625:NTE65679 OCY65625:ODA65679 OMU65625:OMW65679 OWQ65625:OWS65679 PGM65625:PGO65679 PQI65625:PQK65679 QAE65625:QAG65679 QKA65625:QKC65679 QTW65625:QTY65679 RDS65625:RDU65679 RNO65625:RNQ65679 RXK65625:RXM65679 SHG65625:SHI65679 SRC65625:SRE65679 TAY65625:TBA65679 TKU65625:TKW65679 TUQ65625:TUS65679 UEM65625:UEO65679 UOI65625:UOK65679 UYE65625:UYG65679 VIA65625:VIC65679 VRW65625:VRY65679 WBS65625:WBU65679 WLO65625:WLQ65679 WVK65625:WVM65679 C131161:E131215 IY131161:JA131215 SU131161:SW131215 ACQ131161:ACS131215 AMM131161:AMO131215 AWI131161:AWK131215 BGE131161:BGG131215 BQA131161:BQC131215 BZW131161:BZY131215 CJS131161:CJU131215 CTO131161:CTQ131215 DDK131161:DDM131215 DNG131161:DNI131215 DXC131161:DXE131215 EGY131161:EHA131215 EQU131161:EQW131215 FAQ131161:FAS131215 FKM131161:FKO131215 FUI131161:FUK131215 GEE131161:GEG131215 GOA131161:GOC131215 GXW131161:GXY131215 HHS131161:HHU131215 HRO131161:HRQ131215 IBK131161:IBM131215 ILG131161:ILI131215 IVC131161:IVE131215 JEY131161:JFA131215 JOU131161:JOW131215 JYQ131161:JYS131215 KIM131161:KIO131215 KSI131161:KSK131215 LCE131161:LCG131215 LMA131161:LMC131215 LVW131161:LVY131215 MFS131161:MFU131215 MPO131161:MPQ131215 MZK131161:MZM131215 NJG131161:NJI131215 NTC131161:NTE131215 OCY131161:ODA131215 OMU131161:OMW131215 OWQ131161:OWS131215 PGM131161:PGO131215 PQI131161:PQK131215 QAE131161:QAG131215 QKA131161:QKC131215 QTW131161:QTY131215 RDS131161:RDU131215 RNO131161:RNQ131215 RXK131161:RXM131215 SHG131161:SHI131215 SRC131161:SRE131215 TAY131161:TBA131215 TKU131161:TKW131215 TUQ131161:TUS131215 UEM131161:UEO131215 UOI131161:UOK131215 UYE131161:UYG131215 VIA131161:VIC131215 VRW131161:VRY131215 WBS131161:WBU131215 WLO131161:WLQ131215 WVK131161:WVM131215 C196697:E196751 IY196697:JA196751 SU196697:SW196751 ACQ196697:ACS196751 AMM196697:AMO196751 AWI196697:AWK196751 BGE196697:BGG196751 BQA196697:BQC196751 BZW196697:BZY196751 CJS196697:CJU196751 CTO196697:CTQ196751 DDK196697:DDM196751 DNG196697:DNI196751 DXC196697:DXE196751 EGY196697:EHA196751 EQU196697:EQW196751 FAQ196697:FAS196751 FKM196697:FKO196751 FUI196697:FUK196751 GEE196697:GEG196751 GOA196697:GOC196751 GXW196697:GXY196751 HHS196697:HHU196751 HRO196697:HRQ196751 IBK196697:IBM196751 ILG196697:ILI196751 IVC196697:IVE196751 JEY196697:JFA196751 JOU196697:JOW196751 JYQ196697:JYS196751 KIM196697:KIO196751 KSI196697:KSK196751 LCE196697:LCG196751 LMA196697:LMC196751 LVW196697:LVY196751 MFS196697:MFU196751 MPO196697:MPQ196751 MZK196697:MZM196751 NJG196697:NJI196751 NTC196697:NTE196751 OCY196697:ODA196751 OMU196697:OMW196751 OWQ196697:OWS196751 PGM196697:PGO196751 PQI196697:PQK196751 QAE196697:QAG196751 QKA196697:QKC196751 QTW196697:QTY196751 RDS196697:RDU196751 RNO196697:RNQ196751 RXK196697:RXM196751 SHG196697:SHI196751 SRC196697:SRE196751 TAY196697:TBA196751 TKU196697:TKW196751 TUQ196697:TUS196751 UEM196697:UEO196751 UOI196697:UOK196751 UYE196697:UYG196751 VIA196697:VIC196751 VRW196697:VRY196751 WBS196697:WBU196751 WLO196697:WLQ196751 WVK196697:WVM196751 C262233:E262287 IY262233:JA262287 SU262233:SW262287 ACQ262233:ACS262287 AMM262233:AMO262287 AWI262233:AWK262287 BGE262233:BGG262287 BQA262233:BQC262287 BZW262233:BZY262287 CJS262233:CJU262287 CTO262233:CTQ262287 DDK262233:DDM262287 DNG262233:DNI262287 DXC262233:DXE262287 EGY262233:EHA262287 EQU262233:EQW262287 FAQ262233:FAS262287 FKM262233:FKO262287 FUI262233:FUK262287 GEE262233:GEG262287 GOA262233:GOC262287 GXW262233:GXY262287 HHS262233:HHU262287 HRO262233:HRQ262287 IBK262233:IBM262287 ILG262233:ILI262287 IVC262233:IVE262287 JEY262233:JFA262287 JOU262233:JOW262287 JYQ262233:JYS262287 KIM262233:KIO262287 KSI262233:KSK262287 LCE262233:LCG262287 LMA262233:LMC262287 LVW262233:LVY262287 MFS262233:MFU262287 MPO262233:MPQ262287 MZK262233:MZM262287 NJG262233:NJI262287 NTC262233:NTE262287 OCY262233:ODA262287 OMU262233:OMW262287 OWQ262233:OWS262287 PGM262233:PGO262287 PQI262233:PQK262287 QAE262233:QAG262287 QKA262233:QKC262287 QTW262233:QTY262287 RDS262233:RDU262287 RNO262233:RNQ262287 RXK262233:RXM262287 SHG262233:SHI262287 SRC262233:SRE262287 TAY262233:TBA262287 TKU262233:TKW262287 TUQ262233:TUS262287 UEM262233:UEO262287 UOI262233:UOK262287 UYE262233:UYG262287 VIA262233:VIC262287 VRW262233:VRY262287 WBS262233:WBU262287 WLO262233:WLQ262287 WVK262233:WVM262287 C327769:E327823 IY327769:JA327823 SU327769:SW327823 ACQ327769:ACS327823 AMM327769:AMO327823 AWI327769:AWK327823 BGE327769:BGG327823 BQA327769:BQC327823 BZW327769:BZY327823 CJS327769:CJU327823 CTO327769:CTQ327823 DDK327769:DDM327823 DNG327769:DNI327823 DXC327769:DXE327823 EGY327769:EHA327823 EQU327769:EQW327823 FAQ327769:FAS327823 FKM327769:FKO327823 FUI327769:FUK327823 GEE327769:GEG327823 GOA327769:GOC327823 GXW327769:GXY327823 HHS327769:HHU327823 HRO327769:HRQ327823 IBK327769:IBM327823 ILG327769:ILI327823 IVC327769:IVE327823 JEY327769:JFA327823 JOU327769:JOW327823 JYQ327769:JYS327823 KIM327769:KIO327823 KSI327769:KSK327823 LCE327769:LCG327823 LMA327769:LMC327823 LVW327769:LVY327823 MFS327769:MFU327823 MPO327769:MPQ327823 MZK327769:MZM327823 NJG327769:NJI327823 NTC327769:NTE327823 OCY327769:ODA327823 OMU327769:OMW327823 OWQ327769:OWS327823 PGM327769:PGO327823 PQI327769:PQK327823 QAE327769:QAG327823 QKA327769:QKC327823 QTW327769:QTY327823 RDS327769:RDU327823 RNO327769:RNQ327823 RXK327769:RXM327823 SHG327769:SHI327823 SRC327769:SRE327823 TAY327769:TBA327823 TKU327769:TKW327823 TUQ327769:TUS327823 UEM327769:UEO327823 UOI327769:UOK327823 UYE327769:UYG327823 VIA327769:VIC327823 VRW327769:VRY327823 WBS327769:WBU327823 WLO327769:WLQ327823 WVK327769:WVM327823 C393305:E393359 IY393305:JA393359 SU393305:SW393359 ACQ393305:ACS393359 AMM393305:AMO393359 AWI393305:AWK393359 BGE393305:BGG393359 BQA393305:BQC393359 BZW393305:BZY393359 CJS393305:CJU393359 CTO393305:CTQ393359 DDK393305:DDM393359 DNG393305:DNI393359 DXC393305:DXE393359 EGY393305:EHA393359 EQU393305:EQW393359 FAQ393305:FAS393359 FKM393305:FKO393359 FUI393305:FUK393359 GEE393305:GEG393359 GOA393305:GOC393359 GXW393305:GXY393359 HHS393305:HHU393359 HRO393305:HRQ393359 IBK393305:IBM393359 ILG393305:ILI393359 IVC393305:IVE393359 JEY393305:JFA393359 JOU393305:JOW393359 JYQ393305:JYS393359 KIM393305:KIO393359 KSI393305:KSK393359 LCE393305:LCG393359 LMA393305:LMC393359 LVW393305:LVY393359 MFS393305:MFU393359 MPO393305:MPQ393359 MZK393305:MZM393359 NJG393305:NJI393359 NTC393305:NTE393359 OCY393305:ODA393359 OMU393305:OMW393359 OWQ393305:OWS393359 PGM393305:PGO393359 PQI393305:PQK393359 QAE393305:QAG393359 QKA393305:QKC393359 QTW393305:QTY393359 RDS393305:RDU393359 RNO393305:RNQ393359 RXK393305:RXM393359 SHG393305:SHI393359 SRC393305:SRE393359 TAY393305:TBA393359 TKU393305:TKW393359 TUQ393305:TUS393359 UEM393305:UEO393359 UOI393305:UOK393359 UYE393305:UYG393359 VIA393305:VIC393359 VRW393305:VRY393359 WBS393305:WBU393359 WLO393305:WLQ393359 WVK393305:WVM393359 C458841:E458895 IY458841:JA458895 SU458841:SW458895 ACQ458841:ACS458895 AMM458841:AMO458895 AWI458841:AWK458895 BGE458841:BGG458895 BQA458841:BQC458895 BZW458841:BZY458895 CJS458841:CJU458895 CTO458841:CTQ458895 DDK458841:DDM458895 DNG458841:DNI458895 DXC458841:DXE458895 EGY458841:EHA458895 EQU458841:EQW458895 FAQ458841:FAS458895 FKM458841:FKO458895 FUI458841:FUK458895 GEE458841:GEG458895 GOA458841:GOC458895 GXW458841:GXY458895 HHS458841:HHU458895 HRO458841:HRQ458895 IBK458841:IBM458895 ILG458841:ILI458895 IVC458841:IVE458895 JEY458841:JFA458895 JOU458841:JOW458895 JYQ458841:JYS458895 KIM458841:KIO458895 KSI458841:KSK458895 LCE458841:LCG458895 LMA458841:LMC458895 LVW458841:LVY458895 MFS458841:MFU458895 MPO458841:MPQ458895 MZK458841:MZM458895 NJG458841:NJI458895 NTC458841:NTE458895 OCY458841:ODA458895 OMU458841:OMW458895 OWQ458841:OWS458895 PGM458841:PGO458895 PQI458841:PQK458895 QAE458841:QAG458895 QKA458841:QKC458895 QTW458841:QTY458895 RDS458841:RDU458895 RNO458841:RNQ458895 RXK458841:RXM458895 SHG458841:SHI458895 SRC458841:SRE458895 TAY458841:TBA458895 TKU458841:TKW458895 TUQ458841:TUS458895 UEM458841:UEO458895 UOI458841:UOK458895 UYE458841:UYG458895 VIA458841:VIC458895 VRW458841:VRY458895 WBS458841:WBU458895 WLO458841:WLQ458895 WVK458841:WVM458895 C524377:E524431 IY524377:JA524431 SU524377:SW524431 ACQ524377:ACS524431 AMM524377:AMO524431 AWI524377:AWK524431 BGE524377:BGG524431 BQA524377:BQC524431 BZW524377:BZY524431 CJS524377:CJU524431 CTO524377:CTQ524431 DDK524377:DDM524431 DNG524377:DNI524431 DXC524377:DXE524431 EGY524377:EHA524431 EQU524377:EQW524431 FAQ524377:FAS524431 FKM524377:FKO524431 FUI524377:FUK524431 GEE524377:GEG524431 GOA524377:GOC524431 GXW524377:GXY524431 HHS524377:HHU524431 HRO524377:HRQ524431 IBK524377:IBM524431 ILG524377:ILI524431 IVC524377:IVE524431 JEY524377:JFA524431 JOU524377:JOW524431 JYQ524377:JYS524431 KIM524377:KIO524431 KSI524377:KSK524431 LCE524377:LCG524431 LMA524377:LMC524431 LVW524377:LVY524431 MFS524377:MFU524431 MPO524377:MPQ524431 MZK524377:MZM524431 NJG524377:NJI524431 NTC524377:NTE524431 OCY524377:ODA524431 OMU524377:OMW524431 OWQ524377:OWS524431 PGM524377:PGO524431 PQI524377:PQK524431 QAE524377:QAG524431 QKA524377:QKC524431 QTW524377:QTY524431 RDS524377:RDU524431 RNO524377:RNQ524431 RXK524377:RXM524431 SHG524377:SHI524431 SRC524377:SRE524431 TAY524377:TBA524431 TKU524377:TKW524431 TUQ524377:TUS524431 UEM524377:UEO524431 UOI524377:UOK524431 UYE524377:UYG524431 VIA524377:VIC524431 VRW524377:VRY524431 WBS524377:WBU524431 WLO524377:WLQ524431 WVK524377:WVM524431 C589913:E589967 IY589913:JA589967 SU589913:SW589967 ACQ589913:ACS589967 AMM589913:AMO589967 AWI589913:AWK589967 BGE589913:BGG589967 BQA589913:BQC589967 BZW589913:BZY589967 CJS589913:CJU589967 CTO589913:CTQ589967 DDK589913:DDM589967 DNG589913:DNI589967 DXC589913:DXE589967 EGY589913:EHA589967 EQU589913:EQW589967 FAQ589913:FAS589967 FKM589913:FKO589967 FUI589913:FUK589967 GEE589913:GEG589967 GOA589913:GOC589967 GXW589913:GXY589967 HHS589913:HHU589967 HRO589913:HRQ589967 IBK589913:IBM589967 ILG589913:ILI589967 IVC589913:IVE589967 JEY589913:JFA589967 JOU589913:JOW589967 JYQ589913:JYS589967 KIM589913:KIO589967 KSI589913:KSK589967 LCE589913:LCG589967 LMA589913:LMC589967 LVW589913:LVY589967 MFS589913:MFU589967 MPO589913:MPQ589967 MZK589913:MZM589967 NJG589913:NJI589967 NTC589913:NTE589967 OCY589913:ODA589967 OMU589913:OMW589967 OWQ589913:OWS589967 PGM589913:PGO589967 PQI589913:PQK589967 QAE589913:QAG589967 QKA589913:QKC589967 QTW589913:QTY589967 RDS589913:RDU589967 RNO589913:RNQ589967 RXK589913:RXM589967 SHG589913:SHI589967 SRC589913:SRE589967 TAY589913:TBA589967 TKU589913:TKW589967 TUQ589913:TUS589967 UEM589913:UEO589967 UOI589913:UOK589967 UYE589913:UYG589967 VIA589913:VIC589967 VRW589913:VRY589967 WBS589913:WBU589967 WLO589913:WLQ589967 WVK589913:WVM589967 C655449:E655503 IY655449:JA655503 SU655449:SW655503 ACQ655449:ACS655503 AMM655449:AMO655503 AWI655449:AWK655503 BGE655449:BGG655503 BQA655449:BQC655503 BZW655449:BZY655503 CJS655449:CJU655503 CTO655449:CTQ655503 DDK655449:DDM655503 DNG655449:DNI655503 DXC655449:DXE655503 EGY655449:EHA655503 EQU655449:EQW655503 FAQ655449:FAS655503 FKM655449:FKO655503 FUI655449:FUK655503 GEE655449:GEG655503 GOA655449:GOC655503 GXW655449:GXY655503 HHS655449:HHU655503 HRO655449:HRQ655503 IBK655449:IBM655503 ILG655449:ILI655503 IVC655449:IVE655503 JEY655449:JFA655503 JOU655449:JOW655503 JYQ655449:JYS655503 KIM655449:KIO655503 KSI655449:KSK655503 LCE655449:LCG655503 LMA655449:LMC655503 LVW655449:LVY655503 MFS655449:MFU655503 MPO655449:MPQ655503 MZK655449:MZM655503 NJG655449:NJI655503 NTC655449:NTE655503 OCY655449:ODA655503 OMU655449:OMW655503 OWQ655449:OWS655503 PGM655449:PGO655503 PQI655449:PQK655503 QAE655449:QAG655503 QKA655449:QKC655503 QTW655449:QTY655503 RDS655449:RDU655503 RNO655449:RNQ655503 RXK655449:RXM655503 SHG655449:SHI655503 SRC655449:SRE655503 TAY655449:TBA655503 TKU655449:TKW655503 TUQ655449:TUS655503 UEM655449:UEO655503 UOI655449:UOK655503 UYE655449:UYG655503 VIA655449:VIC655503 VRW655449:VRY655503 WBS655449:WBU655503 WLO655449:WLQ655503 WVK655449:WVM655503 C720985:E721039 IY720985:JA721039 SU720985:SW721039 ACQ720985:ACS721039 AMM720985:AMO721039 AWI720985:AWK721039 BGE720985:BGG721039 BQA720985:BQC721039 BZW720985:BZY721039 CJS720985:CJU721039 CTO720985:CTQ721039 DDK720985:DDM721039 DNG720985:DNI721039 DXC720985:DXE721039 EGY720985:EHA721039 EQU720985:EQW721039 FAQ720985:FAS721039 FKM720985:FKO721039 FUI720985:FUK721039 GEE720985:GEG721039 GOA720985:GOC721039 GXW720985:GXY721039 HHS720985:HHU721039 HRO720985:HRQ721039 IBK720985:IBM721039 ILG720985:ILI721039 IVC720985:IVE721039 JEY720985:JFA721039 JOU720985:JOW721039 JYQ720985:JYS721039 KIM720985:KIO721039 KSI720985:KSK721039 LCE720985:LCG721039 LMA720985:LMC721039 LVW720985:LVY721039 MFS720985:MFU721039 MPO720985:MPQ721039 MZK720985:MZM721039 NJG720985:NJI721039 NTC720985:NTE721039 OCY720985:ODA721039 OMU720985:OMW721039 OWQ720985:OWS721039 PGM720985:PGO721039 PQI720985:PQK721039 QAE720985:QAG721039 QKA720985:QKC721039 QTW720985:QTY721039 RDS720985:RDU721039 RNO720985:RNQ721039 RXK720985:RXM721039 SHG720985:SHI721039 SRC720985:SRE721039 TAY720985:TBA721039 TKU720985:TKW721039 TUQ720985:TUS721039 UEM720985:UEO721039 UOI720985:UOK721039 UYE720985:UYG721039 VIA720985:VIC721039 VRW720985:VRY721039 WBS720985:WBU721039 WLO720985:WLQ721039 WVK720985:WVM721039 C786521:E786575 IY786521:JA786575 SU786521:SW786575 ACQ786521:ACS786575 AMM786521:AMO786575 AWI786521:AWK786575 BGE786521:BGG786575 BQA786521:BQC786575 BZW786521:BZY786575 CJS786521:CJU786575 CTO786521:CTQ786575 DDK786521:DDM786575 DNG786521:DNI786575 DXC786521:DXE786575 EGY786521:EHA786575 EQU786521:EQW786575 FAQ786521:FAS786575 FKM786521:FKO786575 FUI786521:FUK786575 GEE786521:GEG786575 GOA786521:GOC786575 GXW786521:GXY786575 HHS786521:HHU786575 HRO786521:HRQ786575 IBK786521:IBM786575 ILG786521:ILI786575 IVC786521:IVE786575 JEY786521:JFA786575 JOU786521:JOW786575 JYQ786521:JYS786575 KIM786521:KIO786575 KSI786521:KSK786575 LCE786521:LCG786575 LMA786521:LMC786575 LVW786521:LVY786575 MFS786521:MFU786575 MPO786521:MPQ786575 MZK786521:MZM786575 NJG786521:NJI786575 NTC786521:NTE786575 OCY786521:ODA786575 OMU786521:OMW786575 OWQ786521:OWS786575 PGM786521:PGO786575 PQI786521:PQK786575 QAE786521:QAG786575 QKA786521:QKC786575 QTW786521:QTY786575 RDS786521:RDU786575 RNO786521:RNQ786575 RXK786521:RXM786575 SHG786521:SHI786575 SRC786521:SRE786575 TAY786521:TBA786575 TKU786521:TKW786575 TUQ786521:TUS786575 UEM786521:UEO786575 UOI786521:UOK786575 UYE786521:UYG786575 VIA786521:VIC786575 VRW786521:VRY786575 WBS786521:WBU786575 WLO786521:WLQ786575 WVK786521:WVM786575 C852057:E852111 IY852057:JA852111 SU852057:SW852111 ACQ852057:ACS852111 AMM852057:AMO852111 AWI852057:AWK852111 BGE852057:BGG852111 BQA852057:BQC852111 BZW852057:BZY852111 CJS852057:CJU852111 CTO852057:CTQ852111 DDK852057:DDM852111 DNG852057:DNI852111 DXC852057:DXE852111 EGY852057:EHA852111 EQU852057:EQW852111 FAQ852057:FAS852111 FKM852057:FKO852111 FUI852057:FUK852111 GEE852057:GEG852111 GOA852057:GOC852111 GXW852057:GXY852111 HHS852057:HHU852111 HRO852057:HRQ852111 IBK852057:IBM852111 ILG852057:ILI852111 IVC852057:IVE852111 JEY852057:JFA852111 JOU852057:JOW852111 JYQ852057:JYS852111 KIM852057:KIO852111 KSI852057:KSK852111 LCE852057:LCG852111 LMA852057:LMC852111 LVW852057:LVY852111 MFS852057:MFU852111 MPO852057:MPQ852111 MZK852057:MZM852111 NJG852057:NJI852111 NTC852057:NTE852111 OCY852057:ODA852111 OMU852057:OMW852111 OWQ852057:OWS852111 PGM852057:PGO852111 PQI852057:PQK852111 QAE852057:QAG852111 QKA852057:QKC852111 QTW852057:QTY852111 RDS852057:RDU852111 RNO852057:RNQ852111 RXK852057:RXM852111 SHG852057:SHI852111 SRC852057:SRE852111 TAY852057:TBA852111 TKU852057:TKW852111 TUQ852057:TUS852111 UEM852057:UEO852111 UOI852057:UOK852111 UYE852057:UYG852111 VIA852057:VIC852111 VRW852057:VRY852111 WBS852057:WBU852111 WLO852057:WLQ852111 WVK852057:WVM852111 C917593:E917647 IY917593:JA917647 SU917593:SW917647 ACQ917593:ACS917647 AMM917593:AMO917647 AWI917593:AWK917647 BGE917593:BGG917647 BQA917593:BQC917647 BZW917593:BZY917647 CJS917593:CJU917647 CTO917593:CTQ917647 DDK917593:DDM917647 DNG917593:DNI917647 DXC917593:DXE917647 EGY917593:EHA917647 EQU917593:EQW917647 FAQ917593:FAS917647 FKM917593:FKO917647 FUI917593:FUK917647 GEE917593:GEG917647 GOA917593:GOC917647 GXW917593:GXY917647 HHS917593:HHU917647 HRO917593:HRQ917647 IBK917593:IBM917647 ILG917593:ILI917647 IVC917593:IVE917647 JEY917593:JFA917647 JOU917593:JOW917647 JYQ917593:JYS917647 KIM917593:KIO917647 KSI917593:KSK917647 LCE917593:LCG917647 LMA917593:LMC917647 LVW917593:LVY917647 MFS917593:MFU917647 MPO917593:MPQ917647 MZK917593:MZM917647 NJG917593:NJI917647 NTC917593:NTE917647 OCY917593:ODA917647 OMU917593:OMW917647 OWQ917593:OWS917647 PGM917593:PGO917647 PQI917593:PQK917647 QAE917593:QAG917647 QKA917593:QKC917647 QTW917593:QTY917647 RDS917593:RDU917647 RNO917593:RNQ917647 RXK917593:RXM917647 SHG917593:SHI917647 SRC917593:SRE917647 TAY917593:TBA917647 TKU917593:TKW917647 TUQ917593:TUS917647 UEM917593:UEO917647 UOI917593:UOK917647 UYE917593:UYG917647 VIA917593:VIC917647 VRW917593:VRY917647 WBS917593:WBU917647 WLO917593:WLQ917647 WVK917593:WVM917647 C983129:E983183 IY983129:JA983183 SU983129:SW983183 ACQ983129:ACS983183 AMM983129:AMO983183 AWI983129:AWK983183 BGE983129:BGG983183 BQA983129:BQC983183 BZW983129:BZY983183 CJS983129:CJU983183 CTO983129:CTQ983183 DDK983129:DDM983183 DNG983129:DNI983183 DXC983129:DXE983183 EGY983129:EHA983183 EQU983129:EQW983183 FAQ983129:FAS983183 FKM983129:FKO983183 FUI983129:FUK983183 GEE983129:GEG983183 GOA983129:GOC983183 GXW983129:GXY983183 HHS983129:HHU983183 HRO983129:HRQ983183 IBK983129:IBM983183 ILG983129:ILI983183 IVC983129:IVE983183 JEY983129:JFA983183 JOU983129:JOW983183 JYQ983129:JYS983183 KIM983129:KIO983183 KSI983129:KSK983183 LCE983129:LCG983183 LMA983129:LMC983183 LVW983129:LVY983183 MFS983129:MFU983183 MPO983129:MPQ983183 MZK983129:MZM983183 NJG983129:NJI983183 NTC983129:NTE983183 OCY983129:ODA983183 OMU983129:OMW983183 OWQ983129:OWS983183 PGM983129:PGO983183 PQI983129:PQK983183 QAE983129:QAG983183 QKA983129:QKC983183 QTW983129:QTY983183 RDS983129:RDU983183 RNO983129:RNQ983183 RXK983129:RXM983183 SHG983129:SHI983183 SRC983129:SRE983183 TAY983129:TBA983183 TKU983129:TKW983183 TUQ983129:TUS983183 UEM983129:UEO983183 UOI983129:UOK983183 UYE983129:UYG983183 VIA983129:VIC983183 VRW983129:VRY983183 WBS983129:WBU983183 WLO983129:WLQ983183 WVK983129:WVM983183 B86:E88 IX86:JA88 ST86:SW88 ACP86:ACS88 AML86:AMO88 AWH86:AWK88 BGD86:BGG88 BPZ86:BQC88 BZV86:BZY88 CJR86:CJU88 CTN86:CTQ88 DDJ86:DDM88 DNF86:DNI88 DXB86:DXE88 EGX86:EHA88 EQT86:EQW88 FAP86:FAS88 FKL86:FKO88 FUH86:FUK88 GED86:GEG88 GNZ86:GOC88 GXV86:GXY88 HHR86:HHU88 HRN86:HRQ88 IBJ86:IBM88 ILF86:ILI88 IVB86:IVE88 JEX86:JFA88 JOT86:JOW88 JYP86:JYS88 KIL86:KIO88 KSH86:KSK88 LCD86:LCG88 LLZ86:LMC88 LVV86:LVY88 MFR86:MFU88 MPN86:MPQ88 MZJ86:MZM88 NJF86:NJI88 NTB86:NTE88 OCX86:ODA88 OMT86:OMW88 OWP86:OWS88 PGL86:PGO88 PQH86:PQK88 QAD86:QAG88 QJZ86:QKC88 QTV86:QTY88 RDR86:RDU88 RNN86:RNQ88 RXJ86:RXM88 SHF86:SHI88 SRB86:SRE88 TAX86:TBA88 TKT86:TKW88 TUP86:TUS88 UEL86:UEO88 UOH86:UOK88 UYD86:UYG88 VHZ86:VIC88 VRV86:VRY88 WBR86:WBU88 WLN86:WLQ88 WVJ86:WVM88 B65622:E65624 IX65622:JA65624 ST65622:SW65624 ACP65622:ACS65624 AML65622:AMO65624 AWH65622:AWK65624 BGD65622:BGG65624 BPZ65622:BQC65624 BZV65622:BZY65624 CJR65622:CJU65624 CTN65622:CTQ65624 DDJ65622:DDM65624 DNF65622:DNI65624 DXB65622:DXE65624 EGX65622:EHA65624 EQT65622:EQW65624 FAP65622:FAS65624 FKL65622:FKO65624 FUH65622:FUK65624 GED65622:GEG65624 GNZ65622:GOC65624 GXV65622:GXY65624 HHR65622:HHU65624 HRN65622:HRQ65624 IBJ65622:IBM65624 ILF65622:ILI65624 IVB65622:IVE65624 JEX65622:JFA65624 JOT65622:JOW65624 JYP65622:JYS65624 KIL65622:KIO65624 KSH65622:KSK65624 LCD65622:LCG65624 LLZ65622:LMC65624 LVV65622:LVY65624 MFR65622:MFU65624 MPN65622:MPQ65624 MZJ65622:MZM65624 NJF65622:NJI65624 NTB65622:NTE65624 OCX65622:ODA65624 OMT65622:OMW65624 OWP65622:OWS65624 PGL65622:PGO65624 PQH65622:PQK65624 QAD65622:QAG65624 QJZ65622:QKC65624 QTV65622:QTY65624 RDR65622:RDU65624 RNN65622:RNQ65624 RXJ65622:RXM65624 SHF65622:SHI65624 SRB65622:SRE65624 TAX65622:TBA65624 TKT65622:TKW65624 TUP65622:TUS65624 UEL65622:UEO65624 UOH65622:UOK65624 UYD65622:UYG65624 VHZ65622:VIC65624 VRV65622:VRY65624 WBR65622:WBU65624 WLN65622:WLQ65624 WVJ65622:WVM65624 B131158:E131160 IX131158:JA131160 ST131158:SW131160 ACP131158:ACS131160 AML131158:AMO131160 AWH131158:AWK131160 BGD131158:BGG131160 BPZ131158:BQC131160 BZV131158:BZY131160 CJR131158:CJU131160 CTN131158:CTQ131160 DDJ131158:DDM131160 DNF131158:DNI131160 DXB131158:DXE131160 EGX131158:EHA131160 EQT131158:EQW131160 FAP131158:FAS131160 FKL131158:FKO131160 FUH131158:FUK131160 GED131158:GEG131160 GNZ131158:GOC131160 GXV131158:GXY131160 HHR131158:HHU131160 HRN131158:HRQ131160 IBJ131158:IBM131160 ILF131158:ILI131160 IVB131158:IVE131160 JEX131158:JFA131160 JOT131158:JOW131160 JYP131158:JYS131160 KIL131158:KIO131160 KSH131158:KSK131160 LCD131158:LCG131160 LLZ131158:LMC131160 LVV131158:LVY131160 MFR131158:MFU131160 MPN131158:MPQ131160 MZJ131158:MZM131160 NJF131158:NJI131160 NTB131158:NTE131160 OCX131158:ODA131160 OMT131158:OMW131160 OWP131158:OWS131160 PGL131158:PGO131160 PQH131158:PQK131160 QAD131158:QAG131160 QJZ131158:QKC131160 QTV131158:QTY131160 RDR131158:RDU131160 RNN131158:RNQ131160 RXJ131158:RXM131160 SHF131158:SHI131160 SRB131158:SRE131160 TAX131158:TBA131160 TKT131158:TKW131160 TUP131158:TUS131160 UEL131158:UEO131160 UOH131158:UOK131160 UYD131158:UYG131160 VHZ131158:VIC131160 VRV131158:VRY131160 WBR131158:WBU131160 WLN131158:WLQ131160 WVJ131158:WVM131160 B196694:E196696 IX196694:JA196696 ST196694:SW196696 ACP196694:ACS196696 AML196694:AMO196696 AWH196694:AWK196696 BGD196694:BGG196696 BPZ196694:BQC196696 BZV196694:BZY196696 CJR196694:CJU196696 CTN196694:CTQ196696 DDJ196694:DDM196696 DNF196694:DNI196696 DXB196694:DXE196696 EGX196694:EHA196696 EQT196694:EQW196696 FAP196694:FAS196696 FKL196694:FKO196696 FUH196694:FUK196696 GED196694:GEG196696 GNZ196694:GOC196696 GXV196694:GXY196696 HHR196694:HHU196696 HRN196694:HRQ196696 IBJ196694:IBM196696 ILF196694:ILI196696 IVB196694:IVE196696 JEX196694:JFA196696 JOT196694:JOW196696 JYP196694:JYS196696 KIL196694:KIO196696 KSH196694:KSK196696 LCD196694:LCG196696 LLZ196694:LMC196696 LVV196694:LVY196696 MFR196694:MFU196696 MPN196694:MPQ196696 MZJ196694:MZM196696 NJF196694:NJI196696 NTB196694:NTE196696 OCX196694:ODA196696 OMT196694:OMW196696 OWP196694:OWS196696 PGL196694:PGO196696 PQH196694:PQK196696 QAD196694:QAG196696 QJZ196694:QKC196696 QTV196694:QTY196696 RDR196694:RDU196696 RNN196694:RNQ196696 RXJ196694:RXM196696 SHF196694:SHI196696 SRB196694:SRE196696 TAX196694:TBA196696 TKT196694:TKW196696 TUP196694:TUS196696 UEL196694:UEO196696 UOH196694:UOK196696 UYD196694:UYG196696 VHZ196694:VIC196696 VRV196694:VRY196696 WBR196694:WBU196696 WLN196694:WLQ196696 WVJ196694:WVM196696 B262230:E262232 IX262230:JA262232 ST262230:SW262232 ACP262230:ACS262232 AML262230:AMO262232 AWH262230:AWK262232 BGD262230:BGG262232 BPZ262230:BQC262232 BZV262230:BZY262232 CJR262230:CJU262232 CTN262230:CTQ262232 DDJ262230:DDM262232 DNF262230:DNI262232 DXB262230:DXE262232 EGX262230:EHA262232 EQT262230:EQW262232 FAP262230:FAS262232 FKL262230:FKO262232 FUH262230:FUK262232 GED262230:GEG262232 GNZ262230:GOC262232 GXV262230:GXY262232 HHR262230:HHU262232 HRN262230:HRQ262232 IBJ262230:IBM262232 ILF262230:ILI262232 IVB262230:IVE262232 JEX262230:JFA262232 JOT262230:JOW262232 JYP262230:JYS262232 KIL262230:KIO262232 KSH262230:KSK262232 LCD262230:LCG262232 LLZ262230:LMC262232 LVV262230:LVY262232 MFR262230:MFU262232 MPN262230:MPQ262232 MZJ262230:MZM262232 NJF262230:NJI262232 NTB262230:NTE262232 OCX262230:ODA262232 OMT262230:OMW262232 OWP262230:OWS262232 PGL262230:PGO262232 PQH262230:PQK262232 QAD262230:QAG262232 QJZ262230:QKC262232 QTV262230:QTY262232 RDR262230:RDU262232 RNN262230:RNQ262232 RXJ262230:RXM262232 SHF262230:SHI262232 SRB262230:SRE262232 TAX262230:TBA262232 TKT262230:TKW262232 TUP262230:TUS262232 UEL262230:UEO262232 UOH262230:UOK262232 UYD262230:UYG262232 VHZ262230:VIC262232 VRV262230:VRY262232 WBR262230:WBU262232 WLN262230:WLQ262232 WVJ262230:WVM262232 B327766:E327768 IX327766:JA327768 ST327766:SW327768 ACP327766:ACS327768 AML327766:AMO327768 AWH327766:AWK327768 BGD327766:BGG327768 BPZ327766:BQC327768 BZV327766:BZY327768 CJR327766:CJU327768 CTN327766:CTQ327768 DDJ327766:DDM327768 DNF327766:DNI327768 DXB327766:DXE327768 EGX327766:EHA327768 EQT327766:EQW327768 FAP327766:FAS327768 FKL327766:FKO327768 FUH327766:FUK327768 GED327766:GEG327768 GNZ327766:GOC327768 GXV327766:GXY327768 HHR327766:HHU327768 HRN327766:HRQ327768 IBJ327766:IBM327768 ILF327766:ILI327768 IVB327766:IVE327768 JEX327766:JFA327768 JOT327766:JOW327768 JYP327766:JYS327768 KIL327766:KIO327768 KSH327766:KSK327768 LCD327766:LCG327768 LLZ327766:LMC327768 LVV327766:LVY327768 MFR327766:MFU327768 MPN327766:MPQ327768 MZJ327766:MZM327768 NJF327766:NJI327768 NTB327766:NTE327768 OCX327766:ODA327768 OMT327766:OMW327768 OWP327766:OWS327768 PGL327766:PGO327768 PQH327766:PQK327768 QAD327766:QAG327768 QJZ327766:QKC327768 QTV327766:QTY327768 RDR327766:RDU327768 RNN327766:RNQ327768 RXJ327766:RXM327768 SHF327766:SHI327768 SRB327766:SRE327768 TAX327766:TBA327768 TKT327766:TKW327768 TUP327766:TUS327768 UEL327766:UEO327768 UOH327766:UOK327768 UYD327766:UYG327768 VHZ327766:VIC327768 VRV327766:VRY327768 WBR327766:WBU327768 WLN327766:WLQ327768 WVJ327766:WVM327768 B393302:E393304 IX393302:JA393304 ST393302:SW393304 ACP393302:ACS393304 AML393302:AMO393304 AWH393302:AWK393304 BGD393302:BGG393304 BPZ393302:BQC393304 BZV393302:BZY393304 CJR393302:CJU393304 CTN393302:CTQ393304 DDJ393302:DDM393304 DNF393302:DNI393304 DXB393302:DXE393304 EGX393302:EHA393304 EQT393302:EQW393304 FAP393302:FAS393304 FKL393302:FKO393304 FUH393302:FUK393304 GED393302:GEG393304 GNZ393302:GOC393304 GXV393302:GXY393304 HHR393302:HHU393304 HRN393302:HRQ393304 IBJ393302:IBM393304 ILF393302:ILI393304 IVB393302:IVE393304 JEX393302:JFA393304 JOT393302:JOW393304 JYP393302:JYS393304 KIL393302:KIO393304 KSH393302:KSK393304 LCD393302:LCG393304 LLZ393302:LMC393304 LVV393302:LVY393304 MFR393302:MFU393304 MPN393302:MPQ393304 MZJ393302:MZM393304 NJF393302:NJI393304 NTB393302:NTE393304 OCX393302:ODA393304 OMT393302:OMW393304 OWP393302:OWS393304 PGL393302:PGO393304 PQH393302:PQK393304 QAD393302:QAG393304 QJZ393302:QKC393304 QTV393302:QTY393304 RDR393302:RDU393304 RNN393302:RNQ393304 RXJ393302:RXM393304 SHF393302:SHI393304 SRB393302:SRE393304 TAX393302:TBA393304 TKT393302:TKW393304 TUP393302:TUS393304 UEL393302:UEO393304 UOH393302:UOK393304 UYD393302:UYG393304 VHZ393302:VIC393304 VRV393302:VRY393304 WBR393302:WBU393304 WLN393302:WLQ393304 WVJ393302:WVM393304 B458838:E458840 IX458838:JA458840 ST458838:SW458840 ACP458838:ACS458840 AML458838:AMO458840 AWH458838:AWK458840 BGD458838:BGG458840 BPZ458838:BQC458840 BZV458838:BZY458840 CJR458838:CJU458840 CTN458838:CTQ458840 DDJ458838:DDM458840 DNF458838:DNI458840 DXB458838:DXE458840 EGX458838:EHA458840 EQT458838:EQW458840 FAP458838:FAS458840 FKL458838:FKO458840 FUH458838:FUK458840 GED458838:GEG458840 GNZ458838:GOC458840 GXV458838:GXY458840 HHR458838:HHU458840 HRN458838:HRQ458840 IBJ458838:IBM458840 ILF458838:ILI458840 IVB458838:IVE458840 JEX458838:JFA458840 JOT458838:JOW458840 JYP458838:JYS458840 KIL458838:KIO458840 KSH458838:KSK458840 LCD458838:LCG458840 LLZ458838:LMC458840 LVV458838:LVY458840 MFR458838:MFU458840 MPN458838:MPQ458840 MZJ458838:MZM458840 NJF458838:NJI458840 NTB458838:NTE458840 OCX458838:ODA458840 OMT458838:OMW458840 OWP458838:OWS458840 PGL458838:PGO458840 PQH458838:PQK458840 QAD458838:QAG458840 QJZ458838:QKC458840 QTV458838:QTY458840 RDR458838:RDU458840 RNN458838:RNQ458840 RXJ458838:RXM458840 SHF458838:SHI458840 SRB458838:SRE458840 TAX458838:TBA458840 TKT458838:TKW458840 TUP458838:TUS458840 UEL458838:UEO458840 UOH458838:UOK458840 UYD458838:UYG458840 VHZ458838:VIC458840 VRV458838:VRY458840 WBR458838:WBU458840 WLN458838:WLQ458840 WVJ458838:WVM458840 B524374:E524376 IX524374:JA524376 ST524374:SW524376 ACP524374:ACS524376 AML524374:AMO524376 AWH524374:AWK524376 BGD524374:BGG524376 BPZ524374:BQC524376 BZV524374:BZY524376 CJR524374:CJU524376 CTN524374:CTQ524376 DDJ524374:DDM524376 DNF524374:DNI524376 DXB524374:DXE524376 EGX524374:EHA524376 EQT524374:EQW524376 FAP524374:FAS524376 FKL524374:FKO524376 FUH524374:FUK524376 GED524374:GEG524376 GNZ524374:GOC524376 GXV524374:GXY524376 HHR524374:HHU524376 HRN524374:HRQ524376 IBJ524374:IBM524376 ILF524374:ILI524376 IVB524374:IVE524376 JEX524374:JFA524376 JOT524374:JOW524376 JYP524374:JYS524376 KIL524374:KIO524376 KSH524374:KSK524376 LCD524374:LCG524376 LLZ524374:LMC524376 LVV524374:LVY524376 MFR524374:MFU524376 MPN524374:MPQ524376 MZJ524374:MZM524376 NJF524374:NJI524376 NTB524374:NTE524376 OCX524374:ODA524376 OMT524374:OMW524376 OWP524374:OWS524376 PGL524374:PGO524376 PQH524374:PQK524376 QAD524374:QAG524376 QJZ524374:QKC524376 QTV524374:QTY524376 RDR524374:RDU524376 RNN524374:RNQ524376 RXJ524374:RXM524376 SHF524374:SHI524376 SRB524374:SRE524376 TAX524374:TBA524376 TKT524374:TKW524376 TUP524374:TUS524376 UEL524374:UEO524376 UOH524374:UOK524376 UYD524374:UYG524376 VHZ524374:VIC524376 VRV524374:VRY524376 WBR524374:WBU524376 WLN524374:WLQ524376 WVJ524374:WVM524376 B589910:E589912 IX589910:JA589912 ST589910:SW589912 ACP589910:ACS589912 AML589910:AMO589912 AWH589910:AWK589912 BGD589910:BGG589912 BPZ589910:BQC589912 BZV589910:BZY589912 CJR589910:CJU589912 CTN589910:CTQ589912 DDJ589910:DDM589912 DNF589910:DNI589912 DXB589910:DXE589912 EGX589910:EHA589912 EQT589910:EQW589912 FAP589910:FAS589912 FKL589910:FKO589912 FUH589910:FUK589912 GED589910:GEG589912 GNZ589910:GOC589912 GXV589910:GXY589912 HHR589910:HHU589912 HRN589910:HRQ589912 IBJ589910:IBM589912 ILF589910:ILI589912 IVB589910:IVE589912 JEX589910:JFA589912 JOT589910:JOW589912 JYP589910:JYS589912 KIL589910:KIO589912 KSH589910:KSK589912 LCD589910:LCG589912 LLZ589910:LMC589912 LVV589910:LVY589912 MFR589910:MFU589912 MPN589910:MPQ589912 MZJ589910:MZM589912 NJF589910:NJI589912 NTB589910:NTE589912 OCX589910:ODA589912 OMT589910:OMW589912 OWP589910:OWS589912 PGL589910:PGO589912 PQH589910:PQK589912 QAD589910:QAG589912 QJZ589910:QKC589912 QTV589910:QTY589912 RDR589910:RDU589912 RNN589910:RNQ589912 RXJ589910:RXM589912 SHF589910:SHI589912 SRB589910:SRE589912 TAX589910:TBA589912 TKT589910:TKW589912 TUP589910:TUS589912 UEL589910:UEO589912 UOH589910:UOK589912 UYD589910:UYG589912 VHZ589910:VIC589912 VRV589910:VRY589912 WBR589910:WBU589912 WLN589910:WLQ589912 WVJ589910:WVM589912 B655446:E655448 IX655446:JA655448 ST655446:SW655448 ACP655446:ACS655448 AML655446:AMO655448 AWH655446:AWK655448 BGD655446:BGG655448 BPZ655446:BQC655448 BZV655446:BZY655448 CJR655446:CJU655448 CTN655446:CTQ655448 DDJ655446:DDM655448 DNF655446:DNI655448 DXB655446:DXE655448 EGX655446:EHA655448 EQT655446:EQW655448 FAP655446:FAS655448 FKL655446:FKO655448 FUH655446:FUK655448 GED655446:GEG655448 GNZ655446:GOC655448 GXV655446:GXY655448 HHR655446:HHU655448 HRN655446:HRQ655448 IBJ655446:IBM655448 ILF655446:ILI655448 IVB655446:IVE655448 JEX655446:JFA655448 JOT655446:JOW655448 JYP655446:JYS655448 KIL655446:KIO655448 KSH655446:KSK655448 LCD655446:LCG655448 LLZ655446:LMC655448 LVV655446:LVY655448 MFR655446:MFU655448 MPN655446:MPQ655448 MZJ655446:MZM655448 NJF655446:NJI655448 NTB655446:NTE655448 OCX655446:ODA655448 OMT655446:OMW655448 OWP655446:OWS655448 PGL655446:PGO655448 PQH655446:PQK655448 QAD655446:QAG655448 QJZ655446:QKC655448 QTV655446:QTY655448 RDR655446:RDU655448 RNN655446:RNQ655448 RXJ655446:RXM655448 SHF655446:SHI655448 SRB655446:SRE655448 TAX655446:TBA655448 TKT655446:TKW655448 TUP655446:TUS655448 UEL655446:UEO655448 UOH655446:UOK655448 UYD655446:UYG655448 VHZ655446:VIC655448 VRV655446:VRY655448 WBR655446:WBU655448 WLN655446:WLQ655448 WVJ655446:WVM655448 B720982:E720984 IX720982:JA720984 ST720982:SW720984 ACP720982:ACS720984 AML720982:AMO720984 AWH720982:AWK720984 BGD720982:BGG720984 BPZ720982:BQC720984 BZV720982:BZY720984 CJR720982:CJU720984 CTN720982:CTQ720984 DDJ720982:DDM720984 DNF720982:DNI720984 DXB720982:DXE720984 EGX720982:EHA720984 EQT720982:EQW720984 FAP720982:FAS720984 FKL720982:FKO720984 FUH720982:FUK720984 GED720982:GEG720984 GNZ720982:GOC720984 GXV720982:GXY720984 HHR720982:HHU720984 HRN720982:HRQ720984 IBJ720982:IBM720984 ILF720982:ILI720984 IVB720982:IVE720984 JEX720982:JFA720984 JOT720982:JOW720984 JYP720982:JYS720984 KIL720982:KIO720984 KSH720982:KSK720984 LCD720982:LCG720984 LLZ720982:LMC720984 LVV720982:LVY720984 MFR720982:MFU720984 MPN720982:MPQ720984 MZJ720982:MZM720984 NJF720982:NJI720984 NTB720982:NTE720984 OCX720982:ODA720984 OMT720982:OMW720984 OWP720982:OWS720984 PGL720982:PGO720984 PQH720982:PQK720984 QAD720982:QAG720984 QJZ720982:QKC720984 QTV720982:QTY720984 RDR720982:RDU720984 RNN720982:RNQ720984 RXJ720982:RXM720984 SHF720982:SHI720984 SRB720982:SRE720984 TAX720982:TBA720984 TKT720982:TKW720984 TUP720982:TUS720984 UEL720982:UEO720984 UOH720982:UOK720984 UYD720982:UYG720984 VHZ720982:VIC720984 VRV720982:VRY720984 WBR720982:WBU720984 WLN720982:WLQ720984 WVJ720982:WVM720984 B786518:E786520 IX786518:JA786520 ST786518:SW786520 ACP786518:ACS786520 AML786518:AMO786520 AWH786518:AWK786520 BGD786518:BGG786520 BPZ786518:BQC786520 BZV786518:BZY786520 CJR786518:CJU786520 CTN786518:CTQ786520 DDJ786518:DDM786520 DNF786518:DNI786520 DXB786518:DXE786520 EGX786518:EHA786520 EQT786518:EQW786520 FAP786518:FAS786520 FKL786518:FKO786520 FUH786518:FUK786520 GED786518:GEG786520 GNZ786518:GOC786520 GXV786518:GXY786520 HHR786518:HHU786520 HRN786518:HRQ786520 IBJ786518:IBM786520 ILF786518:ILI786520 IVB786518:IVE786520 JEX786518:JFA786520 JOT786518:JOW786520 JYP786518:JYS786520 KIL786518:KIO786520 KSH786518:KSK786520 LCD786518:LCG786520 LLZ786518:LMC786520 LVV786518:LVY786520 MFR786518:MFU786520 MPN786518:MPQ786520 MZJ786518:MZM786520 NJF786518:NJI786520 NTB786518:NTE786520 OCX786518:ODA786520 OMT786518:OMW786520 OWP786518:OWS786520 PGL786518:PGO786520 PQH786518:PQK786520 QAD786518:QAG786520 QJZ786518:QKC786520 QTV786518:QTY786520 RDR786518:RDU786520 RNN786518:RNQ786520 RXJ786518:RXM786520 SHF786518:SHI786520 SRB786518:SRE786520 TAX786518:TBA786520 TKT786518:TKW786520 TUP786518:TUS786520 UEL786518:UEO786520 UOH786518:UOK786520 UYD786518:UYG786520 VHZ786518:VIC786520 VRV786518:VRY786520 WBR786518:WBU786520 WLN786518:WLQ786520 WVJ786518:WVM786520 B852054:E852056 IX852054:JA852056 ST852054:SW852056 ACP852054:ACS852056 AML852054:AMO852056 AWH852054:AWK852056 BGD852054:BGG852056 BPZ852054:BQC852056 BZV852054:BZY852056 CJR852054:CJU852056 CTN852054:CTQ852056 DDJ852054:DDM852056 DNF852054:DNI852056 DXB852054:DXE852056 EGX852054:EHA852056 EQT852054:EQW852056 FAP852054:FAS852056 FKL852054:FKO852056 FUH852054:FUK852056 GED852054:GEG852056 GNZ852054:GOC852056 GXV852054:GXY852056 HHR852054:HHU852056 HRN852054:HRQ852056 IBJ852054:IBM852056 ILF852054:ILI852056 IVB852054:IVE852056 JEX852054:JFA852056 JOT852054:JOW852056 JYP852054:JYS852056 KIL852054:KIO852056 KSH852054:KSK852056 LCD852054:LCG852056 LLZ852054:LMC852056 LVV852054:LVY852056 MFR852054:MFU852056 MPN852054:MPQ852056 MZJ852054:MZM852056 NJF852054:NJI852056 NTB852054:NTE852056 OCX852054:ODA852056 OMT852054:OMW852056 OWP852054:OWS852056 PGL852054:PGO852056 PQH852054:PQK852056 QAD852054:QAG852056 QJZ852054:QKC852056 QTV852054:QTY852056 RDR852054:RDU852056 RNN852054:RNQ852056 RXJ852054:RXM852056 SHF852054:SHI852056 SRB852054:SRE852056 TAX852054:TBA852056 TKT852054:TKW852056 TUP852054:TUS852056 UEL852054:UEO852056 UOH852054:UOK852056 UYD852054:UYG852056 VHZ852054:VIC852056 VRV852054:VRY852056 WBR852054:WBU852056 WLN852054:WLQ852056 WVJ852054:WVM852056 B917590:E917592 IX917590:JA917592 ST917590:SW917592 ACP917590:ACS917592 AML917590:AMO917592 AWH917590:AWK917592 BGD917590:BGG917592 BPZ917590:BQC917592 BZV917590:BZY917592 CJR917590:CJU917592 CTN917590:CTQ917592 DDJ917590:DDM917592 DNF917590:DNI917592 DXB917590:DXE917592 EGX917590:EHA917592 EQT917590:EQW917592 FAP917590:FAS917592 FKL917590:FKO917592 FUH917590:FUK917592 GED917590:GEG917592 GNZ917590:GOC917592 GXV917590:GXY917592 HHR917590:HHU917592 HRN917590:HRQ917592 IBJ917590:IBM917592 ILF917590:ILI917592 IVB917590:IVE917592 JEX917590:JFA917592 JOT917590:JOW917592 JYP917590:JYS917592 KIL917590:KIO917592 KSH917590:KSK917592 LCD917590:LCG917592 LLZ917590:LMC917592 LVV917590:LVY917592 MFR917590:MFU917592 MPN917590:MPQ917592 MZJ917590:MZM917592 NJF917590:NJI917592 NTB917590:NTE917592 OCX917590:ODA917592 OMT917590:OMW917592 OWP917590:OWS917592 PGL917590:PGO917592 PQH917590:PQK917592 QAD917590:QAG917592 QJZ917590:QKC917592 QTV917590:QTY917592 RDR917590:RDU917592 RNN917590:RNQ917592 RXJ917590:RXM917592 SHF917590:SHI917592 SRB917590:SRE917592 TAX917590:TBA917592 TKT917590:TKW917592 TUP917590:TUS917592 UEL917590:UEO917592 UOH917590:UOK917592 UYD917590:UYG917592 VHZ917590:VIC917592 VRV917590:VRY917592 WBR917590:WBU917592 WLN917590:WLQ917592 WVJ917590:WVM917592 B983126:E983128 IX983126:JA983128 ST983126:SW983128 ACP983126:ACS983128 AML983126:AMO983128 AWH983126:AWK983128 BGD983126:BGG983128 BPZ983126:BQC983128 BZV983126:BZY983128 CJR983126:CJU983128 CTN983126:CTQ983128 DDJ983126:DDM983128 DNF983126:DNI983128 DXB983126:DXE983128 EGX983126:EHA983128 EQT983126:EQW983128 FAP983126:FAS983128 FKL983126:FKO983128 FUH983126:FUK983128 GED983126:GEG983128 GNZ983126:GOC983128 GXV983126:GXY983128 HHR983126:HHU983128 HRN983126:HRQ983128 IBJ983126:IBM983128 ILF983126:ILI983128 IVB983126:IVE983128 JEX983126:JFA983128 JOT983126:JOW983128 JYP983126:JYS983128 KIL983126:KIO983128 KSH983126:KSK983128 LCD983126:LCG983128 LLZ983126:LMC983128 LVV983126:LVY983128 MFR983126:MFU983128 MPN983126:MPQ983128 MZJ983126:MZM983128 NJF983126:NJI983128 NTB983126:NTE983128 OCX983126:ODA983128 OMT983126:OMW983128 OWP983126:OWS983128 PGL983126:PGO983128 PQH983126:PQK983128 QAD983126:QAG983128 QJZ983126:QKC983128 QTV983126:QTY983128 RDR983126:RDU983128 RNN983126:RNQ983128 RXJ983126:RXM983128 SHF983126:SHI983128 SRB983126:SRE983128 TAX983126:TBA983128 TKT983126:TKW983128 TUP983126:TUS983128 UEL983126:UEO983128 UOH983126:UOK983128 UYD983126:UYG983128 VHZ983126:VIC983128 VRV983126:VRY983128 WBR983126:WBU983128 WLN983126:WLQ983128 WVJ983126:WVM983128 E144:E150 JA144:JA150 SW144:SW150 ACS144:ACS150 AMO144:AMO150 AWK144:AWK150 BGG144:BGG150 BQC144:BQC150 BZY144:BZY150 CJU144:CJU150 CTQ144:CTQ150 DDM144:DDM150 DNI144:DNI150 DXE144:DXE150 EHA144:EHA150 EQW144:EQW150 FAS144:FAS150 FKO144:FKO150 FUK144:FUK150 GEG144:GEG150 GOC144:GOC150 GXY144:GXY150 HHU144:HHU150 HRQ144:HRQ150 IBM144:IBM150 ILI144:ILI150 IVE144:IVE150 JFA144:JFA150 JOW144:JOW150 JYS144:JYS150 KIO144:KIO150 KSK144:KSK150 LCG144:LCG150 LMC144:LMC150 LVY144:LVY150 MFU144:MFU150 MPQ144:MPQ150 MZM144:MZM150 NJI144:NJI150 NTE144:NTE150 ODA144:ODA150 OMW144:OMW150 OWS144:OWS150 PGO144:PGO150 PQK144:PQK150 QAG144:QAG150 QKC144:QKC150 QTY144:QTY150 RDU144:RDU150 RNQ144:RNQ150 RXM144:RXM150 SHI144:SHI150 SRE144:SRE150 TBA144:TBA150 TKW144:TKW150 TUS144:TUS150 UEO144:UEO150 UOK144:UOK150 UYG144:UYG150 VIC144:VIC150 VRY144:VRY150 WBU144:WBU150 WLQ144:WLQ150 WVM144:WVM150 E65680:E65686 JA65680:JA65686 SW65680:SW65686 ACS65680:ACS65686 AMO65680:AMO65686 AWK65680:AWK65686 BGG65680:BGG65686 BQC65680:BQC65686 BZY65680:BZY65686 CJU65680:CJU65686 CTQ65680:CTQ65686 DDM65680:DDM65686 DNI65680:DNI65686 DXE65680:DXE65686 EHA65680:EHA65686 EQW65680:EQW65686 FAS65680:FAS65686 FKO65680:FKO65686 FUK65680:FUK65686 GEG65680:GEG65686 GOC65680:GOC65686 GXY65680:GXY65686 HHU65680:HHU65686 HRQ65680:HRQ65686 IBM65680:IBM65686 ILI65680:ILI65686 IVE65680:IVE65686 JFA65680:JFA65686 JOW65680:JOW65686 JYS65680:JYS65686 KIO65680:KIO65686 KSK65680:KSK65686 LCG65680:LCG65686 LMC65680:LMC65686 LVY65680:LVY65686 MFU65680:MFU65686 MPQ65680:MPQ65686 MZM65680:MZM65686 NJI65680:NJI65686 NTE65680:NTE65686 ODA65680:ODA65686 OMW65680:OMW65686 OWS65680:OWS65686 PGO65680:PGO65686 PQK65680:PQK65686 QAG65680:QAG65686 QKC65680:QKC65686 QTY65680:QTY65686 RDU65680:RDU65686 RNQ65680:RNQ65686 RXM65680:RXM65686 SHI65680:SHI65686 SRE65680:SRE65686 TBA65680:TBA65686 TKW65680:TKW65686 TUS65680:TUS65686 UEO65680:UEO65686 UOK65680:UOK65686 UYG65680:UYG65686 VIC65680:VIC65686 VRY65680:VRY65686 WBU65680:WBU65686 WLQ65680:WLQ65686 WVM65680:WVM65686 E131216:E131222 JA131216:JA131222 SW131216:SW131222 ACS131216:ACS131222 AMO131216:AMO131222 AWK131216:AWK131222 BGG131216:BGG131222 BQC131216:BQC131222 BZY131216:BZY131222 CJU131216:CJU131222 CTQ131216:CTQ131222 DDM131216:DDM131222 DNI131216:DNI131222 DXE131216:DXE131222 EHA131216:EHA131222 EQW131216:EQW131222 FAS131216:FAS131222 FKO131216:FKO131222 FUK131216:FUK131222 GEG131216:GEG131222 GOC131216:GOC131222 GXY131216:GXY131222 HHU131216:HHU131222 HRQ131216:HRQ131222 IBM131216:IBM131222 ILI131216:ILI131222 IVE131216:IVE131222 JFA131216:JFA131222 JOW131216:JOW131222 JYS131216:JYS131222 KIO131216:KIO131222 KSK131216:KSK131222 LCG131216:LCG131222 LMC131216:LMC131222 LVY131216:LVY131222 MFU131216:MFU131222 MPQ131216:MPQ131222 MZM131216:MZM131222 NJI131216:NJI131222 NTE131216:NTE131222 ODA131216:ODA131222 OMW131216:OMW131222 OWS131216:OWS131222 PGO131216:PGO131222 PQK131216:PQK131222 QAG131216:QAG131222 QKC131216:QKC131222 QTY131216:QTY131222 RDU131216:RDU131222 RNQ131216:RNQ131222 RXM131216:RXM131222 SHI131216:SHI131222 SRE131216:SRE131222 TBA131216:TBA131222 TKW131216:TKW131222 TUS131216:TUS131222 UEO131216:UEO131222 UOK131216:UOK131222 UYG131216:UYG131222 VIC131216:VIC131222 VRY131216:VRY131222 WBU131216:WBU131222 WLQ131216:WLQ131222 WVM131216:WVM131222 E196752:E196758 JA196752:JA196758 SW196752:SW196758 ACS196752:ACS196758 AMO196752:AMO196758 AWK196752:AWK196758 BGG196752:BGG196758 BQC196752:BQC196758 BZY196752:BZY196758 CJU196752:CJU196758 CTQ196752:CTQ196758 DDM196752:DDM196758 DNI196752:DNI196758 DXE196752:DXE196758 EHA196752:EHA196758 EQW196752:EQW196758 FAS196752:FAS196758 FKO196752:FKO196758 FUK196752:FUK196758 GEG196752:GEG196758 GOC196752:GOC196758 GXY196752:GXY196758 HHU196752:HHU196758 HRQ196752:HRQ196758 IBM196752:IBM196758 ILI196752:ILI196758 IVE196752:IVE196758 JFA196752:JFA196758 JOW196752:JOW196758 JYS196752:JYS196758 KIO196752:KIO196758 KSK196752:KSK196758 LCG196752:LCG196758 LMC196752:LMC196758 LVY196752:LVY196758 MFU196752:MFU196758 MPQ196752:MPQ196758 MZM196752:MZM196758 NJI196752:NJI196758 NTE196752:NTE196758 ODA196752:ODA196758 OMW196752:OMW196758 OWS196752:OWS196758 PGO196752:PGO196758 PQK196752:PQK196758 QAG196752:QAG196758 QKC196752:QKC196758 QTY196752:QTY196758 RDU196752:RDU196758 RNQ196752:RNQ196758 RXM196752:RXM196758 SHI196752:SHI196758 SRE196752:SRE196758 TBA196752:TBA196758 TKW196752:TKW196758 TUS196752:TUS196758 UEO196752:UEO196758 UOK196752:UOK196758 UYG196752:UYG196758 VIC196752:VIC196758 VRY196752:VRY196758 WBU196752:WBU196758 WLQ196752:WLQ196758 WVM196752:WVM196758 E262288:E262294 JA262288:JA262294 SW262288:SW262294 ACS262288:ACS262294 AMO262288:AMO262294 AWK262288:AWK262294 BGG262288:BGG262294 BQC262288:BQC262294 BZY262288:BZY262294 CJU262288:CJU262294 CTQ262288:CTQ262294 DDM262288:DDM262294 DNI262288:DNI262294 DXE262288:DXE262294 EHA262288:EHA262294 EQW262288:EQW262294 FAS262288:FAS262294 FKO262288:FKO262294 FUK262288:FUK262294 GEG262288:GEG262294 GOC262288:GOC262294 GXY262288:GXY262294 HHU262288:HHU262294 HRQ262288:HRQ262294 IBM262288:IBM262294 ILI262288:ILI262294 IVE262288:IVE262294 JFA262288:JFA262294 JOW262288:JOW262294 JYS262288:JYS262294 KIO262288:KIO262294 KSK262288:KSK262294 LCG262288:LCG262294 LMC262288:LMC262294 LVY262288:LVY262294 MFU262288:MFU262294 MPQ262288:MPQ262294 MZM262288:MZM262294 NJI262288:NJI262294 NTE262288:NTE262294 ODA262288:ODA262294 OMW262288:OMW262294 OWS262288:OWS262294 PGO262288:PGO262294 PQK262288:PQK262294 QAG262288:QAG262294 QKC262288:QKC262294 QTY262288:QTY262294 RDU262288:RDU262294 RNQ262288:RNQ262294 RXM262288:RXM262294 SHI262288:SHI262294 SRE262288:SRE262294 TBA262288:TBA262294 TKW262288:TKW262294 TUS262288:TUS262294 UEO262288:UEO262294 UOK262288:UOK262294 UYG262288:UYG262294 VIC262288:VIC262294 VRY262288:VRY262294 WBU262288:WBU262294 WLQ262288:WLQ262294 WVM262288:WVM262294 E327824:E327830 JA327824:JA327830 SW327824:SW327830 ACS327824:ACS327830 AMO327824:AMO327830 AWK327824:AWK327830 BGG327824:BGG327830 BQC327824:BQC327830 BZY327824:BZY327830 CJU327824:CJU327830 CTQ327824:CTQ327830 DDM327824:DDM327830 DNI327824:DNI327830 DXE327824:DXE327830 EHA327824:EHA327830 EQW327824:EQW327830 FAS327824:FAS327830 FKO327824:FKO327830 FUK327824:FUK327830 GEG327824:GEG327830 GOC327824:GOC327830 GXY327824:GXY327830 HHU327824:HHU327830 HRQ327824:HRQ327830 IBM327824:IBM327830 ILI327824:ILI327830 IVE327824:IVE327830 JFA327824:JFA327830 JOW327824:JOW327830 JYS327824:JYS327830 KIO327824:KIO327830 KSK327824:KSK327830 LCG327824:LCG327830 LMC327824:LMC327830 LVY327824:LVY327830 MFU327824:MFU327830 MPQ327824:MPQ327830 MZM327824:MZM327830 NJI327824:NJI327830 NTE327824:NTE327830 ODA327824:ODA327830 OMW327824:OMW327830 OWS327824:OWS327830 PGO327824:PGO327830 PQK327824:PQK327830 QAG327824:QAG327830 QKC327824:QKC327830 QTY327824:QTY327830 RDU327824:RDU327830 RNQ327824:RNQ327830 RXM327824:RXM327830 SHI327824:SHI327830 SRE327824:SRE327830 TBA327824:TBA327830 TKW327824:TKW327830 TUS327824:TUS327830 UEO327824:UEO327830 UOK327824:UOK327830 UYG327824:UYG327830 VIC327824:VIC327830 VRY327824:VRY327830 WBU327824:WBU327830 WLQ327824:WLQ327830 WVM327824:WVM327830 E393360:E393366 JA393360:JA393366 SW393360:SW393366 ACS393360:ACS393366 AMO393360:AMO393366 AWK393360:AWK393366 BGG393360:BGG393366 BQC393360:BQC393366 BZY393360:BZY393366 CJU393360:CJU393366 CTQ393360:CTQ393366 DDM393360:DDM393366 DNI393360:DNI393366 DXE393360:DXE393366 EHA393360:EHA393366 EQW393360:EQW393366 FAS393360:FAS393366 FKO393360:FKO393366 FUK393360:FUK393366 GEG393360:GEG393366 GOC393360:GOC393366 GXY393360:GXY393366 HHU393360:HHU393366 HRQ393360:HRQ393366 IBM393360:IBM393366 ILI393360:ILI393366 IVE393360:IVE393366 JFA393360:JFA393366 JOW393360:JOW393366 JYS393360:JYS393366 KIO393360:KIO393366 KSK393360:KSK393366 LCG393360:LCG393366 LMC393360:LMC393366 LVY393360:LVY393366 MFU393360:MFU393366 MPQ393360:MPQ393366 MZM393360:MZM393366 NJI393360:NJI393366 NTE393360:NTE393366 ODA393360:ODA393366 OMW393360:OMW393366 OWS393360:OWS393366 PGO393360:PGO393366 PQK393360:PQK393366 QAG393360:QAG393366 QKC393360:QKC393366 QTY393360:QTY393366 RDU393360:RDU393366 RNQ393360:RNQ393366 RXM393360:RXM393366 SHI393360:SHI393366 SRE393360:SRE393366 TBA393360:TBA393366 TKW393360:TKW393366 TUS393360:TUS393366 UEO393360:UEO393366 UOK393360:UOK393366 UYG393360:UYG393366 VIC393360:VIC393366 VRY393360:VRY393366 WBU393360:WBU393366 WLQ393360:WLQ393366 WVM393360:WVM393366 E458896:E458902 JA458896:JA458902 SW458896:SW458902 ACS458896:ACS458902 AMO458896:AMO458902 AWK458896:AWK458902 BGG458896:BGG458902 BQC458896:BQC458902 BZY458896:BZY458902 CJU458896:CJU458902 CTQ458896:CTQ458902 DDM458896:DDM458902 DNI458896:DNI458902 DXE458896:DXE458902 EHA458896:EHA458902 EQW458896:EQW458902 FAS458896:FAS458902 FKO458896:FKO458902 FUK458896:FUK458902 GEG458896:GEG458902 GOC458896:GOC458902 GXY458896:GXY458902 HHU458896:HHU458902 HRQ458896:HRQ458902 IBM458896:IBM458902 ILI458896:ILI458902 IVE458896:IVE458902 JFA458896:JFA458902 JOW458896:JOW458902 JYS458896:JYS458902 KIO458896:KIO458902 KSK458896:KSK458902 LCG458896:LCG458902 LMC458896:LMC458902 LVY458896:LVY458902 MFU458896:MFU458902 MPQ458896:MPQ458902 MZM458896:MZM458902 NJI458896:NJI458902 NTE458896:NTE458902 ODA458896:ODA458902 OMW458896:OMW458902 OWS458896:OWS458902 PGO458896:PGO458902 PQK458896:PQK458902 QAG458896:QAG458902 QKC458896:QKC458902 QTY458896:QTY458902 RDU458896:RDU458902 RNQ458896:RNQ458902 RXM458896:RXM458902 SHI458896:SHI458902 SRE458896:SRE458902 TBA458896:TBA458902 TKW458896:TKW458902 TUS458896:TUS458902 UEO458896:UEO458902 UOK458896:UOK458902 UYG458896:UYG458902 VIC458896:VIC458902 VRY458896:VRY458902 WBU458896:WBU458902 WLQ458896:WLQ458902 WVM458896:WVM458902 E524432:E524438 JA524432:JA524438 SW524432:SW524438 ACS524432:ACS524438 AMO524432:AMO524438 AWK524432:AWK524438 BGG524432:BGG524438 BQC524432:BQC524438 BZY524432:BZY524438 CJU524432:CJU524438 CTQ524432:CTQ524438 DDM524432:DDM524438 DNI524432:DNI524438 DXE524432:DXE524438 EHA524432:EHA524438 EQW524432:EQW524438 FAS524432:FAS524438 FKO524432:FKO524438 FUK524432:FUK524438 GEG524432:GEG524438 GOC524432:GOC524438 GXY524432:GXY524438 HHU524432:HHU524438 HRQ524432:HRQ524438 IBM524432:IBM524438 ILI524432:ILI524438 IVE524432:IVE524438 JFA524432:JFA524438 JOW524432:JOW524438 JYS524432:JYS524438 KIO524432:KIO524438 KSK524432:KSK524438 LCG524432:LCG524438 LMC524432:LMC524438 LVY524432:LVY524438 MFU524432:MFU524438 MPQ524432:MPQ524438 MZM524432:MZM524438 NJI524432:NJI524438 NTE524432:NTE524438 ODA524432:ODA524438 OMW524432:OMW524438 OWS524432:OWS524438 PGO524432:PGO524438 PQK524432:PQK524438 QAG524432:QAG524438 QKC524432:QKC524438 QTY524432:QTY524438 RDU524432:RDU524438 RNQ524432:RNQ524438 RXM524432:RXM524438 SHI524432:SHI524438 SRE524432:SRE524438 TBA524432:TBA524438 TKW524432:TKW524438 TUS524432:TUS524438 UEO524432:UEO524438 UOK524432:UOK524438 UYG524432:UYG524438 VIC524432:VIC524438 VRY524432:VRY524438 WBU524432:WBU524438 WLQ524432:WLQ524438 WVM524432:WVM524438 E589968:E589974 JA589968:JA589974 SW589968:SW589974 ACS589968:ACS589974 AMO589968:AMO589974 AWK589968:AWK589974 BGG589968:BGG589974 BQC589968:BQC589974 BZY589968:BZY589974 CJU589968:CJU589974 CTQ589968:CTQ589974 DDM589968:DDM589974 DNI589968:DNI589974 DXE589968:DXE589974 EHA589968:EHA589974 EQW589968:EQW589974 FAS589968:FAS589974 FKO589968:FKO589974 FUK589968:FUK589974 GEG589968:GEG589974 GOC589968:GOC589974 GXY589968:GXY589974 HHU589968:HHU589974 HRQ589968:HRQ589974 IBM589968:IBM589974 ILI589968:ILI589974 IVE589968:IVE589974 JFA589968:JFA589974 JOW589968:JOW589974 JYS589968:JYS589974 KIO589968:KIO589974 KSK589968:KSK589974 LCG589968:LCG589974 LMC589968:LMC589974 LVY589968:LVY589974 MFU589968:MFU589974 MPQ589968:MPQ589974 MZM589968:MZM589974 NJI589968:NJI589974 NTE589968:NTE589974 ODA589968:ODA589974 OMW589968:OMW589974 OWS589968:OWS589974 PGO589968:PGO589974 PQK589968:PQK589974 QAG589968:QAG589974 QKC589968:QKC589974 QTY589968:QTY589974 RDU589968:RDU589974 RNQ589968:RNQ589974 RXM589968:RXM589974 SHI589968:SHI589974 SRE589968:SRE589974 TBA589968:TBA589974 TKW589968:TKW589974 TUS589968:TUS589974 UEO589968:UEO589974 UOK589968:UOK589974 UYG589968:UYG589974 VIC589968:VIC589974 VRY589968:VRY589974 WBU589968:WBU589974 WLQ589968:WLQ589974 WVM589968:WVM589974 E655504:E655510 JA655504:JA655510 SW655504:SW655510 ACS655504:ACS655510 AMO655504:AMO655510 AWK655504:AWK655510 BGG655504:BGG655510 BQC655504:BQC655510 BZY655504:BZY655510 CJU655504:CJU655510 CTQ655504:CTQ655510 DDM655504:DDM655510 DNI655504:DNI655510 DXE655504:DXE655510 EHA655504:EHA655510 EQW655504:EQW655510 FAS655504:FAS655510 FKO655504:FKO655510 FUK655504:FUK655510 GEG655504:GEG655510 GOC655504:GOC655510 GXY655504:GXY655510 HHU655504:HHU655510 HRQ655504:HRQ655510 IBM655504:IBM655510 ILI655504:ILI655510 IVE655504:IVE655510 JFA655504:JFA655510 JOW655504:JOW655510 JYS655504:JYS655510 KIO655504:KIO655510 KSK655504:KSK655510 LCG655504:LCG655510 LMC655504:LMC655510 LVY655504:LVY655510 MFU655504:MFU655510 MPQ655504:MPQ655510 MZM655504:MZM655510 NJI655504:NJI655510 NTE655504:NTE655510 ODA655504:ODA655510 OMW655504:OMW655510 OWS655504:OWS655510 PGO655504:PGO655510 PQK655504:PQK655510 QAG655504:QAG655510 QKC655504:QKC655510 QTY655504:QTY655510 RDU655504:RDU655510 RNQ655504:RNQ655510 RXM655504:RXM655510 SHI655504:SHI655510 SRE655504:SRE655510 TBA655504:TBA655510 TKW655504:TKW655510 TUS655504:TUS655510 UEO655504:UEO655510 UOK655504:UOK655510 UYG655504:UYG655510 VIC655504:VIC655510 VRY655504:VRY655510 WBU655504:WBU655510 WLQ655504:WLQ655510 WVM655504:WVM655510 E721040:E721046 JA721040:JA721046 SW721040:SW721046 ACS721040:ACS721046 AMO721040:AMO721046 AWK721040:AWK721046 BGG721040:BGG721046 BQC721040:BQC721046 BZY721040:BZY721046 CJU721040:CJU721046 CTQ721040:CTQ721046 DDM721040:DDM721046 DNI721040:DNI721046 DXE721040:DXE721046 EHA721040:EHA721046 EQW721040:EQW721046 FAS721040:FAS721046 FKO721040:FKO721046 FUK721040:FUK721046 GEG721040:GEG721046 GOC721040:GOC721046 GXY721040:GXY721046 HHU721040:HHU721046 HRQ721040:HRQ721046 IBM721040:IBM721046 ILI721040:ILI721046 IVE721040:IVE721046 JFA721040:JFA721046 JOW721040:JOW721046 JYS721040:JYS721046 KIO721040:KIO721046 KSK721040:KSK721046 LCG721040:LCG721046 LMC721040:LMC721046 LVY721040:LVY721046 MFU721040:MFU721046 MPQ721040:MPQ721046 MZM721040:MZM721046 NJI721040:NJI721046 NTE721040:NTE721046 ODA721040:ODA721046 OMW721040:OMW721046 OWS721040:OWS721046 PGO721040:PGO721046 PQK721040:PQK721046 QAG721040:QAG721046 QKC721040:QKC721046 QTY721040:QTY721046 RDU721040:RDU721046 RNQ721040:RNQ721046 RXM721040:RXM721046 SHI721040:SHI721046 SRE721040:SRE721046 TBA721040:TBA721046 TKW721040:TKW721046 TUS721040:TUS721046 UEO721040:UEO721046 UOK721040:UOK721046 UYG721040:UYG721046 VIC721040:VIC721046 VRY721040:VRY721046 WBU721040:WBU721046 WLQ721040:WLQ721046 WVM721040:WVM721046 E786576:E786582 JA786576:JA786582 SW786576:SW786582 ACS786576:ACS786582 AMO786576:AMO786582 AWK786576:AWK786582 BGG786576:BGG786582 BQC786576:BQC786582 BZY786576:BZY786582 CJU786576:CJU786582 CTQ786576:CTQ786582 DDM786576:DDM786582 DNI786576:DNI786582 DXE786576:DXE786582 EHA786576:EHA786582 EQW786576:EQW786582 FAS786576:FAS786582 FKO786576:FKO786582 FUK786576:FUK786582 GEG786576:GEG786582 GOC786576:GOC786582 GXY786576:GXY786582 HHU786576:HHU786582 HRQ786576:HRQ786582 IBM786576:IBM786582 ILI786576:ILI786582 IVE786576:IVE786582 JFA786576:JFA786582 JOW786576:JOW786582 JYS786576:JYS786582 KIO786576:KIO786582 KSK786576:KSK786582 LCG786576:LCG786582 LMC786576:LMC786582 LVY786576:LVY786582 MFU786576:MFU786582 MPQ786576:MPQ786582 MZM786576:MZM786582 NJI786576:NJI786582 NTE786576:NTE786582 ODA786576:ODA786582 OMW786576:OMW786582 OWS786576:OWS786582 PGO786576:PGO786582 PQK786576:PQK786582 QAG786576:QAG786582 QKC786576:QKC786582 QTY786576:QTY786582 RDU786576:RDU786582 RNQ786576:RNQ786582 RXM786576:RXM786582 SHI786576:SHI786582 SRE786576:SRE786582 TBA786576:TBA786582 TKW786576:TKW786582 TUS786576:TUS786582 UEO786576:UEO786582 UOK786576:UOK786582 UYG786576:UYG786582 VIC786576:VIC786582 VRY786576:VRY786582 WBU786576:WBU786582 WLQ786576:WLQ786582 WVM786576:WVM786582 E852112:E852118 JA852112:JA852118 SW852112:SW852118 ACS852112:ACS852118 AMO852112:AMO852118 AWK852112:AWK852118 BGG852112:BGG852118 BQC852112:BQC852118 BZY852112:BZY852118 CJU852112:CJU852118 CTQ852112:CTQ852118 DDM852112:DDM852118 DNI852112:DNI852118 DXE852112:DXE852118 EHA852112:EHA852118 EQW852112:EQW852118 FAS852112:FAS852118 FKO852112:FKO852118 FUK852112:FUK852118 GEG852112:GEG852118 GOC852112:GOC852118 GXY852112:GXY852118 HHU852112:HHU852118 HRQ852112:HRQ852118 IBM852112:IBM852118 ILI852112:ILI852118 IVE852112:IVE852118 JFA852112:JFA852118 JOW852112:JOW852118 JYS852112:JYS852118 KIO852112:KIO852118 KSK852112:KSK852118 LCG852112:LCG852118 LMC852112:LMC852118 LVY852112:LVY852118 MFU852112:MFU852118 MPQ852112:MPQ852118 MZM852112:MZM852118 NJI852112:NJI852118 NTE852112:NTE852118 ODA852112:ODA852118 OMW852112:OMW852118 OWS852112:OWS852118 PGO852112:PGO852118 PQK852112:PQK852118 QAG852112:QAG852118 QKC852112:QKC852118 QTY852112:QTY852118 RDU852112:RDU852118 RNQ852112:RNQ852118 RXM852112:RXM852118 SHI852112:SHI852118 SRE852112:SRE852118 TBA852112:TBA852118 TKW852112:TKW852118 TUS852112:TUS852118 UEO852112:UEO852118 UOK852112:UOK852118 UYG852112:UYG852118 VIC852112:VIC852118 VRY852112:VRY852118 WBU852112:WBU852118 WLQ852112:WLQ852118 WVM852112:WVM852118 E917648:E917654 JA917648:JA917654 SW917648:SW917654 ACS917648:ACS917654 AMO917648:AMO917654 AWK917648:AWK917654 BGG917648:BGG917654 BQC917648:BQC917654 BZY917648:BZY917654 CJU917648:CJU917654 CTQ917648:CTQ917654 DDM917648:DDM917654 DNI917648:DNI917654 DXE917648:DXE917654 EHA917648:EHA917654 EQW917648:EQW917654 FAS917648:FAS917654 FKO917648:FKO917654 FUK917648:FUK917654 GEG917648:GEG917654 GOC917648:GOC917654 GXY917648:GXY917654 HHU917648:HHU917654 HRQ917648:HRQ917654 IBM917648:IBM917654 ILI917648:ILI917654 IVE917648:IVE917654 JFA917648:JFA917654 JOW917648:JOW917654 JYS917648:JYS917654 KIO917648:KIO917654 KSK917648:KSK917654 LCG917648:LCG917654 LMC917648:LMC917654 LVY917648:LVY917654 MFU917648:MFU917654 MPQ917648:MPQ917654 MZM917648:MZM917654 NJI917648:NJI917654 NTE917648:NTE917654 ODA917648:ODA917654 OMW917648:OMW917654 OWS917648:OWS917654 PGO917648:PGO917654 PQK917648:PQK917654 QAG917648:QAG917654 QKC917648:QKC917654 QTY917648:QTY917654 RDU917648:RDU917654 RNQ917648:RNQ917654 RXM917648:RXM917654 SHI917648:SHI917654 SRE917648:SRE917654 TBA917648:TBA917654 TKW917648:TKW917654 TUS917648:TUS917654 UEO917648:UEO917654 UOK917648:UOK917654 UYG917648:UYG917654 VIC917648:VIC917654 VRY917648:VRY917654 WBU917648:WBU917654 WLQ917648:WLQ917654 WVM917648:WVM917654 E983184:E983190 JA983184:JA983190 SW983184:SW983190 ACS983184:ACS983190 AMO983184:AMO983190 AWK983184:AWK983190 BGG983184:BGG983190 BQC983184:BQC983190 BZY983184:BZY983190 CJU983184:CJU983190 CTQ983184:CTQ983190 DDM983184:DDM983190 DNI983184:DNI983190 DXE983184:DXE983190 EHA983184:EHA983190 EQW983184:EQW983190 FAS983184:FAS983190 FKO983184:FKO983190 FUK983184:FUK983190 GEG983184:GEG983190 GOC983184:GOC983190 GXY983184:GXY983190 HHU983184:HHU983190 HRQ983184:HRQ983190 IBM983184:IBM983190 ILI983184:ILI983190 IVE983184:IVE983190 JFA983184:JFA983190 JOW983184:JOW983190 JYS983184:JYS983190 KIO983184:KIO983190 KSK983184:KSK983190 LCG983184:LCG983190 LMC983184:LMC983190 LVY983184:LVY983190 MFU983184:MFU983190 MPQ983184:MPQ983190 MZM983184:MZM983190 NJI983184:NJI983190 NTE983184:NTE983190 ODA983184:ODA983190 OMW983184:OMW983190 OWS983184:OWS983190 PGO983184:PGO983190 PQK983184:PQK983190 QAG983184:QAG983190 QKC983184:QKC983190 QTY983184:QTY983190 RDU983184:RDU983190 RNQ983184:RNQ983190 RXM983184:RXM983190 SHI983184:SHI983190 SRE983184:SRE983190 TBA983184:TBA983190 TKW983184:TKW983190 TUS983184:TUS983190 UEO983184:UEO983190 UOK983184:UOK983190 UYG983184:UYG983190 VIC983184:VIC983190 VRY983184:VRY983190 WBU983184:WBU983190 WLQ983184:WLQ983190 WVM983184:WVM983190 K158:N65536 JG158:JJ65536 TC158:TF65536 ACY158:ADB65536 AMU158:AMX65536 AWQ158:AWT65536 BGM158:BGP65536 BQI158:BQL65536 CAE158:CAH65536 CKA158:CKD65536 CTW158:CTZ65536 DDS158:DDV65536 DNO158:DNR65536 DXK158:DXN65536 EHG158:EHJ65536 ERC158:ERF65536 FAY158:FBB65536 FKU158:FKX65536 FUQ158:FUT65536 GEM158:GEP65536 GOI158:GOL65536 GYE158:GYH65536 HIA158:HID65536 HRW158:HRZ65536 IBS158:IBV65536 ILO158:ILR65536 IVK158:IVN65536 JFG158:JFJ65536 JPC158:JPF65536 JYY158:JZB65536 KIU158:KIX65536 KSQ158:KST65536 LCM158:LCP65536 LMI158:LML65536 LWE158:LWH65536 MGA158:MGD65536 MPW158:MPZ65536 MZS158:MZV65536 NJO158:NJR65536 NTK158:NTN65536 ODG158:ODJ65536 ONC158:ONF65536 OWY158:OXB65536 PGU158:PGX65536 PQQ158:PQT65536 QAM158:QAP65536 QKI158:QKL65536 QUE158:QUH65536 REA158:RED65536 RNW158:RNZ65536 RXS158:RXV65536 SHO158:SHR65536 SRK158:SRN65536 TBG158:TBJ65536 TLC158:TLF65536 TUY158:TVB65536 UEU158:UEX65536 UOQ158:UOT65536 UYM158:UYP65536 VII158:VIL65536 VSE158:VSH65536 WCA158:WCD65536 WLW158:WLZ65536 WVS158:WVV65536 K65694:N131072 JG65694:JJ131072 TC65694:TF131072 ACY65694:ADB131072 AMU65694:AMX131072 AWQ65694:AWT131072 BGM65694:BGP131072 BQI65694:BQL131072 CAE65694:CAH131072 CKA65694:CKD131072 CTW65694:CTZ131072 DDS65694:DDV131072 DNO65694:DNR131072 DXK65694:DXN131072 EHG65694:EHJ131072 ERC65694:ERF131072 FAY65694:FBB131072 FKU65694:FKX131072 FUQ65694:FUT131072 GEM65694:GEP131072 GOI65694:GOL131072 GYE65694:GYH131072 HIA65694:HID131072 HRW65694:HRZ131072 IBS65694:IBV131072 ILO65694:ILR131072 IVK65694:IVN131072 JFG65694:JFJ131072 JPC65694:JPF131072 JYY65694:JZB131072 KIU65694:KIX131072 KSQ65694:KST131072 LCM65694:LCP131072 LMI65694:LML131072 LWE65694:LWH131072 MGA65694:MGD131072 MPW65694:MPZ131072 MZS65694:MZV131072 NJO65694:NJR131072 NTK65694:NTN131072 ODG65694:ODJ131072 ONC65694:ONF131072 OWY65694:OXB131072 PGU65694:PGX131072 PQQ65694:PQT131072 QAM65694:QAP131072 QKI65694:QKL131072 QUE65694:QUH131072 REA65694:RED131072 RNW65694:RNZ131072 RXS65694:RXV131072 SHO65694:SHR131072 SRK65694:SRN131072 TBG65694:TBJ131072 TLC65694:TLF131072 TUY65694:TVB131072 UEU65694:UEX131072 UOQ65694:UOT131072 UYM65694:UYP131072 VII65694:VIL131072 VSE65694:VSH131072 WCA65694:WCD131072 WLW65694:WLZ131072 WVS65694:WVV131072 K131230:N196608 JG131230:JJ196608 TC131230:TF196608 ACY131230:ADB196608 AMU131230:AMX196608 AWQ131230:AWT196608 BGM131230:BGP196608 BQI131230:BQL196608 CAE131230:CAH196608 CKA131230:CKD196608 CTW131230:CTZ196608 DDS131230:DDV196608 DNO131230:DNR196608 DXK131230:DXN196608 EHG131230:EHJ196608 ERC131230:ERF196608 FAY131230:FBB196608 FKU131230:FKX196608 FUQ131230:FUT196608 GEM131230:GEP196608 GOI131230:GOL196608 GYE131230:GYH196608 HIA131230:HID196608 HRW131230:HRZ196608 IBS131230:IBV196608 ILO131230:ILR196608 IVK131230:IVN196608 JFG131230:JFJ196608 JPC131230:JPF196608 JYY131230:JZB196608 KIU131230:KIX196608 KSQ131230:KST196608 LCM131230:LCP196608 LMI131230:LML196608 LWE131230:LWH196608 MGA131230:MGD196608 MPW131230:MPZ196608 MZS131230:MZV196608 NJO131230:NJR196608 NTK131230:NTN196608 ODG131230:ODJ196608 ONC131230:ONF196608 OWY131230:OXB196608 PGU131230:PGX196608 PQQ131230:PQT196608 QAM131230:QAP196608 QKI131230:QKL196608 QUE131230:QUH196608 REA131230:RED196608 RNW131230:RNZ196608 RXS131230:RXV196608 SHO131230:SHR196608 SRK131230:SRN196608 TBG131230:TBJ196608 TLC131230:TLF196608 TUY131230:TVB196608 UEU131230:UEX196608 UOQ131230:UOT196608 UYM131230:UYP196608 VII131230:VIL196608 VSE131230:VSH196608 WCA131230:WCD196608 WLW131230:WLZ196608 WVS131230:WVV196608 K196766:N262144 JG196766:JJ262144 TC196766:TF262144 ACY196766:ADB262144 AMU196766:AMX262144 AWQ196766:AWT262144 BGM196766:BGP262144 BQI196766:BQL262144 CAE196766:CAH262144 CKA196766:CKD262144 CTW196766:CTZ262144 DDS196766:DDV262144 DNO196766:DNR262144 DXK196766:DXN262144 EHG196766:EHJ262144 ERC196766:ERF262144 FAY196766:FBB262144 FKU196766:FKX262144 FUQ196766:FUT262144 GEM196766:GEP262144 GOI196766:GOL262144 GYE196766:GYH262144 HIA196766:HID262144 HRW196766:HRZ262144 IBS196766:IBV262144 ILO196766:ILR262144 IVK196766:IVN262144 JFG196766:JFJ262144 JPC196766:JPF262144 JYY196766:JZB262144 KIU196766:KIX262144 KSQ196766:KST262144 LCM196766:LCP262144 LMI196766:LML262144 LWE196766:LWH262144 MGA196766:MGD262144 MPW196766:MPZ262144 MZS196766:MZV262144 NJO196766:NJR262144 NTK196766:NTN262144 ODG196766:ODJ262144 ONC196766:ONF262144 OWY196766:OXB262144 PGU196766:PGX262144 PQQ196766:PQT262144 QAM196766:QAP262144 QKI196766:QKL262144 QUE196766:QUH262144 REA196766:RED262144 RNW196766:RNZ262144 RXS196766:RXV262144 SHO196766:SHR262144 SRK196766:SRN262144 TBG196766:TBJ262144 TLC196766:TLF262144 TUY196766:TVB262144 UEU196766:UEX262144 UOQ196766:UOT262144 UYM196766:UYP262144 VII196766:VIL262144 VSE196766:VSH262144 WCA196766:WCD262144 WLW196766:WLZ262144 WVS196766:WVV262144 K262302:N327680 JG262302:JJ327680 TC262302:TF327680 ACY262302:ADB327680 AMU262302:AMX327680 AWQ262302:AWT327680 BGM262302:BGP327680 BQI262302:BQL327680 CAE262302:CAH327680 CKA262302:CKD327680 CTW262302:CTZ327680 DDS262302:DDV327680 DNO262302:DNR327680 DXK262302:DXN327680 EHG262302:EHJ327680 ERC262302:ERF327680 FAY262302:FBB327680 FKU262302:FKX327680 FUQ262302:FUT327680 GEM262302:GEP327680 GOI262302:GOL327680 GYE262302:GYH327680 HIA262302:HID327680 HRW262302:HRZ327680 IBS262302:IBV327680 ILO262302:ILR327680 IVK262302:IVN327680 JFG262302:JFJ327680 JPC262302:JPF327680 JYY262302:JZB327680 KIU262302:KIX327680 KSQ262302:KST327680 LCM262302:LCP327680 LMI262302:LML327680 LWE262302:LWH327680 MGA262302:MGD327680 MPW262302:MPZ327680 MZS262302:MZV327680 NJO262302:NJR327680 NTK262302:NTN327680 ODG262302:ODJ327680 ONC262302:ONF327680 OWY262302:OXB327680 PGU262302:PGX327680 PQQ262302:PQT327680 QAM262302:QAP327680 QKI262302:QKL327680 QUE262302:QUH327680 REA262302:RED327680 RNW262302:RNZ327680 RXS262302:RXV327680 SHO262302:SHR327680 SRK262302:SRN327680 TBG262302:TBJ327680 TLC262302:TLF327680 TUY262302:TVB327680 UEU262302:UEX327680 UOQ262302:UOT327680 UYM262302:UYP327680 VII262302:VIL327680 VSE262302:VSH327680 WCA262302:WCD327680 WLW262302:WLZ327680 WVS262302:WVV327680 K327838:N393216 JG327838:JJ393216 TC327838:TF393216 ACY327838:ADB393216 AMU327838:AMX393216 AWQ327838:AWT393216 BGM327838:BGP393216 BQI327838:BQL393216 CAE327838:CAH393216 CKA327838:CKD393216 CTW327838:CTZ393216 DDS327838:DDV393216 DNO327838:DNR393216 DXK327838:DXN393216 EHG327838:EHJ393216 ERC327838:ERF393216 FAY327838:FBB393216 FKU327838:FKX393216 FUQ327838:FUT393216 GEM327838:GEP393216 GOI327838:GOL393216 GYE327838:GYH393216 HIA327838:HID393216 HRW327838:HRZ393216 IBS327838:IBV393216 ILO327838:ILR393216 IVK327838:IVN393216 JFG327838:JFJ393216 JPC327838:JPF393216 JYY327838:JZB393216 KIU327838:KIX393216 KSQ327838:KST393216 LCM327838:LCP393216 LMI327838:LML393216 LWE327838:LWH393216 MGA327838:MGD393216 MPW327838:MPZ393216 MZS327838:MZV393216 NJO327838:NJR393216 NTK327838:NTN393216 ODG327838:ODJ393216 ONC327838:ONF393216 OWY327838:OXB393216 PGU327838:PGX393216 PQQ327838:PQT393216 QAM327838:QAP393216 QKI327838:QKL393216 QUE327838:QUH393216 REA327838:RED393216 RNW327838:RNZ393216 RXS327838:RXV393216 SHO327838:SHR393216 SRK327838:SRN393216 TBG327838:TBJ393216 TLC327838:TLF393216 TUY327838:TVB393216 UEU327838:UEX393216 UOQ327838:UOT393216 UYM327838:UYP393216 VII327838:VIL393216 VSE327838:VSH393216 WCA327838:WCD393216 WLW327838:WLZ393216 WVS327838:WVV393216 K393374:N458752 JG393374:JJ458752 TC393374:TF458752 ACY393374:ADB458752 AMU393374:AMX458752 AWQ393374:AWT458752 BGM393374:BGP458752 BQI393374:BQL458752 CAE393374:CAH458752 CKA393374:CKD458752 CTW393374:CTZ458752 DDS393374:DDV458752 DNO393374:DNR458752 DXK393374:DXN458752 EHG393374:EHJ458752 ERC393374:ERF458752 FAY393374:FBB458752 FKU393374:FKX458752 FUQ393374:FUT458752 GEM393374:GEP458752 GOI393374:GOL458752 GYE393374:GYH458752 HIA393374:HID458752 HRW393374:HRZ458752 IBS393374:IBV458752 ILO393374:ILR458752 IVK393374:IVN458752 JFG393374:JFJ458752 JPC393374:JPF458752 JYY393374:JZB458752 KIU393374:KIX458752 KSQ393374:KST458752 LCM393374:LCP458752 LMI393374:LML458752 LWE393374:LWH458752 MGA393374:MGD458752 MPW393374:MPZ458752 MZS393374:MZV458752 NJO393374:NJR458752 NTK393374:NTN458752 ODG393374:ODJ458752 ONC393374:ONF458752 OWY393374:OXB458752 PGU393374:PGX458752 PQQ393374:PQT458752 QAM393374:QAP458752 QKI393374:QKL458752 QUE393374:QUH458752 REA393374:RED458752 RNW393374:RNZ458752 RXS393374:RXV458752 SHO393374:SHR458752 SRK393374:SRN458752 TBG393374:TBJ458752 TLC393374:TLF458752 TUY393374:TVB458752 UEU393374:UEX458752 UOQ393374:UOT458752 UYM393374:UYP458752 VII393374:VIL458752 VSE393374:VSH458752 WCA393374:WCD458752 WLW393374:WLZ458752 WVS393374:WVV458752 K458910:N524288 JG458910:JJ524288 TC458910:TF524288 ACY458910:ADB524288 AMU458910:AMX524288 AWQ458910:AWT524288 BGM458910:BGP524288 BQI458910:BQL524288 CAE458910:CAH524288 CKA458910:CKD524288 CTW458910:CTZ524288 DDS458910:DDV524288 DNO458910:DNR524288 DXK458910:DXN524288 EHG458910:EHJ524288 ERC458910:ERF524288 FAY458910:FBB524288 FKU458910:FKX524288 FUQ458910:FUT524288 GEM458910:GEP524288 GOI458910:GOL524288 GYE458910:GYH524288 HIA458910:HID524288 HRW458910:HRZ524288 IBS458910:IBV524288 ILO458910:ILR524288 IVK458910:IVN524288 JFG458910:JFJ524288 JPC458910:JPF524288 JYY458910:JZB524288 KIU458910:KIX524288 KSQ458910:KST524288 LCM458910:LCP524288 LMI458910:LML524288 LWE458910:LWH524288 MGA458910:MGD524288 MPW458910:MPZ524288 MZS458910:MZV524288 NJO458910:NJR524288 NTK458910:NTN524288 ODG458910:ODJ524288 ONC458910:ONF524288 OWY458910:OXB524288 PGU458910:PGX524288 PQQ458910:PQT524288 QAM458910:QAP524288 QKI458910:QKL524288 QUE458910:QUH524288 REA458910:RED524288 RNW458910:RNZ524288 RXS458910:RXV524288 SHO458910:SHR524288 SRK458910:SRN524288 TBG458910:TBJ524288 TLC458910:TLF524288 TUY458910:TVB524288 UEU458910:UEX524288 UOQ458910:UOT524288 UYM458910:UYP524288 VII458910:VIL524288 VSE458910:VSH524288 WCA458910:WCD524288 WLW458910:WLZ524288 WVS458910:WVV524288 K524446:N589824 JG524446:JJ589824 TC524446:TF589824 ACY524446:ADB589824 AMU524446:AMX589824 AWQ524446:AWT589824 BGM524446:BGP589824 BQI524446:BQL589824 CAE524446:CAH589824 CKA524446:CKD589824 CTW524446:CTZ589824 DDS524446:DDV589824 DNO524446:DNR589824 DXK524446:DXN589824 EHG524446:EHJ589824 ERC524446:ERF589824 FAY524446:FBB589824 FKU524446:FKX589824 FUQ524446:FUT589824 GEM524446:GEP589824 GOI524446:GOL589824 GYE524446:GYH589824 HIA524446:HID589824 HRW524446:HRZ589824 IBS524446:IBV589824 ILO524446:ILR589824 IVK524446:IVN589824 JFG524446:JFJ589824 JPC524446:JPF589824 JYY524446:JZB589824 KIU524446:KIX589824 KSQ524446:KST589824 LCM524446:LCP589824 LMI524446:LML589824 LWE524446:LWH589824 MGA524446:MGD589824 MPW524446:MPZ589824 MZS524446:MZV589824 NJO524446:NJR589824 NTK524446:NTN589824 ODG524446:ODJ589824 ONC524446:ONF589824 OWY524446:OXB589824 PGU524446:PGX589824 PQQ524446:PQT589824 QAM524446:QAP589824 QKI524446:QKL589824 QUE524446:QUH589824 REA524446:RED589824 RNW524446:RNZ589824 RXS524446:RXV589824 SHO524446:SHR589824 SRK524446:SRN589824 TBG524446:TBJ589824 TLC524446:TLF589824 TUY524446:TVB589824 UEU524446:UEX589824 UOQ524446:UOT589824 UYM524446:UYP589824 VII524446:VIL589824 VSE524446:VSH589824 WCA524446:WCD589824 WLW524446:WLZ589824 WVS524446:WVV589824 K589982:N655360 JG589982:JJ655360 TC589982:TF655360 ACY589982:ADB655360 AMU589982:AMX655360 AWQ589982:AWT655360 BGM589982:BGP655360 BQI589982:BQL655360 CAE589982:CAH655360 CKA589982:CKD655360 CTW589982:CTZ655360 DDS589982:DDV655360 DNO589982:DNR655360 DXK589982:DXN655360 EHG589982:EHJ655360 ERC589982:ERF655360 FAY589982:FBB655360 FKU589982:FKX655360 FUQ589982:FUT655360 GEM589982:GEP655360 GOI589982:GOL655360 GYE589982:GYH655360 HIA589982:HID655360 HRW589982:HRZ655360 IBS589982:IBV655360 ILO589982:ILR655360 IVK589982:IVN655360 JFG589982:JFJ655360 JPC589982:JPF655360 JYY589982:JZB655360 KIU589982:KIX655360 KSQ589982:KST655360 LCM589982:LCP655360 LMI589982:LML655360 LWE589982:LWH655360 MGA589982:MGD655360 MPW589982:MPZ655360 MZS589982:MZV655360 NJO589982:NJR655360 NTK589982:NTN655360 ODG589982:ODJ655360 ONC589982:ONF655360 OWY589982:OXB655360 PGU589982:PGX655360 PQQ589982:PQT655360 QAM589982:QAP655360 QKI589982:QKL655360 QUE589982:QUH655360 REA589982:RED655360 RNW589982:RNZ655360 RXS589982:RXV655360 SHO589982:SHR655360 SRK589982:SRN655360 TBG589982:TBJ655360 TLC589982:TLF655360 TUY589982:TVB655360 UEU589982:UEX655360 UOQ589982:UOT655360 UYM589982:UYP655360 VII589982:VIL655360 VSE589982:VSH655360 WCA589982:WCD655360 WLW589982:WLZ655360 WVS589982:WVV655360 K655518:N720896 JG655518:JJ720896 TC655518:TF720896 ACY655518:ADB720896 AMU655518:AMX720896 AWQ655518:AWT720896 BGM655518:BGP720896 BQI655518:BQL720896 CAE655518:CAH720896 CKA655518:CKD720896 CTW655518:CTZ720896 DDS655518:DDV720896 DNO655518:DNR720896 DXK655518:DXN720896 EHG655518:EHJ720896 ERC655518:ERF720896 FAY655518:FBB720896 FKU655518:FKX720896 FUQ655518:FUT720896 GEM655518:GEP720896 GOI655518:GOL720896 GYE655518:GYH720896 HIA655518:HID720896 HRW655518:HRZ720896 IBS655518:IBV720896 ILO655518:ILR720896 IVK655518:IVN720896 JFG655518:JFJ720896 JPC655518:JPF720896 JYY655518:JZB720896 KIU655518:KIX720896 KSQ655518:KST720896 LCM655518:LCP720896 LMI655518:LML720896 LWE655518:LWH720896 MGA655518:MGD720896 MPW655518:MPZ720896 MZS655518:MZV720896 NJO655518:NJR720896 NTK655518:NTN720896 ODG655518:ODJ720896 ONC655518:ONF720896 OWY655518:OXB720896 PGU655518:PGX720896 PQQ655518:PQT720896 QAM655518:QAP720896 QKI655518:QKL720896 QUE655518:QUH720896 REA655518:RED720896 RNW655518:RNZ720896 RXS655518:RXV720896 SHO655518:SHR720896 SRK655518:SRN720896 TBG655518:TBJ720896 TLC655518:TLF720896 TUY655518:TVB720896 UEU655518:UEX720896 UOQ655518:UOT720896 UYM655518:UYP720896 VII655518:VIL720896 VSE655518:VSH720896 WCA655518:WCD720896 WLW655518:WLZ720896 WVS655518:WVV720896 K721054:N786432 JG721054:JJ786432 TC721054:TF786432 ACY721054:ADB786432 AMU721054:AMX786432 AWQ721054:AWT786432 BGM721054:BGP786432 BQI721054:BQL786432 CAE721054:CAH786432 CKA721054:CKD786432 CTW721054:CTZ786432 DDS721054:DDV786432 DNO721054:DNR786432 DXK721054:DXN786432 EHG721054:EHJ786432 ERC721054:ERF786432 FAY721054:FBB786432 FKU721054:FKX786432 FUQ721054:FUT786432 GEM721054:GEP786432 GOI721054:GOL786432 GYE721054:GYH786432 HIA721054:HID786432 HRW721054:HRZ786432 IBS721054:IBV786432 ILO721054:ILR786432 IVK721054:IVN786432 JFG721054:JFJ786432 JPC721054:JPF786432 JYY721054:JZB786432 KIU721054:KIX786432 KSQ721054:KST786432 LCM721054:LCP786432 LMI721054:LML786432 LWE721054:LWH786432 MGA721054:MGD786432 MPW721054:MPZ786432 MZS721054:MZV786432 NJO721054:NJR786432 NTK721054:NTN786432 ODG721054:ODJ786432 ONC721054:ONF786432 OWY721054:OXB786432 PGU721054:PGX786432 PQQ721054:PQT786432 QAM721054:QAP786432 QKI721054:QKL786432 QUE721054:QUH786432 REA721054:RED786432 RNW721054:RNZ786432 RXS721054:RXV786432 SHO721054:SHR786432 SRK721054:SRN786432 TBG721054:TBJ786432 TLC721054:TLF786432 TUY721054:TVB786432 UEU721054:UEX786432 UOQ721054:UOT786432 UYM721054:UYP786432 VII721054:VIL786432 VSE721054:VSH786432 WCA721054:WCD786432 WLW721054:WLZ786432 WVS721054:WVV786432 K786590:N851968 JG786590:JJ851968 TC786590:TF851968 ACY786590:ADB851968 AMU786590:AMX851968 AWQ786590:AWT851968 BGM786590:BGP851968 BQI786590:BQL851968 CAE786590:CAH851968 CKA786590:CKD851968 CTW786590:CTZ851968 DDS786590:DDV851968 DNO786590:DNR851968 DXK786590:DXN851968 EHG786590:EHJ851968 ERC786590:ERF851968 FAY786590:FBB851968 FKU786590:FKX851968 FUQ786590:FUT851968 GEM786590:GEP851968 GOI786590:GOL851968 GYE786590:GYH851968 HIA786590:HID851968 HRW786590:HRZ851968 IBS786590:IBV851968 ILO786590:ILR851968 IVK786590:IVN851968 JFG786590:JFJ851968 JPC786590:JPF851968 JYY786590:JZB851968 KIU786590:KIX851968 KSQ786590:KST851968 LCM786590:LCP851968 LMI786590:LML851968 LWE786590:LWH851968 MGA786590:MGD851968 MPW786590:MPZ851968 MZS786590:MZV851968 NJO786590:NJR851968 NTK786590:NTN851968 ODG786590:ODJ851968 ONC786590:ONF851968 OWY786590:OXB851968 PGU786590:PGX851968 PQQ786590:PQT851968 QAM786590:QAP851968 QKI786590:QKL851968 QUE786590:QUH851968 REA786590:RED851968 RNW786590:RNZ851968 RXS786590:RXV851968 SHO786590:SHR851968 SRK786590:SRN851968 TBG786590:TBJ851968 TLC786590:TLF851968 TUY786590:TVB851968 UEU786590:UEX851968 UOQ786590:UOT851968 UYM786590:UYP851968 VII786590:VIL851968 VSE786590:VSH851968 WCA786590:WCD851968 WLW786590:WLZ851968 WVS786590:WVV851968 K852126:N917504 JG852126:JJ917504 TC852126:TF917504 ACY852126:ADB917504 AMU852126:AMX917504 AWQ852126:AWT917504 BGM852126:BGP917504 BQI852126:BQL917504 CAE852126:CAH917504 CKA852126:CKD917504 CTW852126:CTZ917504 DDS852126:DDV917504 DNO852126:DNR917504 DXK852126:DXN917504 EHG852126:EHJ917504 ERC852126:ERF917504 FAY852126:FBB917504 FKU852126:FKX917504 FUQ852126:FUT917504 GEM852126:GEP917504 GOI852126:GOL917504 GYE852126:GYH917504 HIA852126:HID917504 HRW852126:HRZ917504 IBS852126:IBV917504 ILO852126:ILR917504 IVK852126:IVN917504 JFG852126:JFJ917504 JPC852126:JPF917504 JYY852126:JZB917504 KIU852126:KIX917504 KSQ852126:KST917504 LCM852126:LCP917504 LMI852126:LML917504 LWE852126:LWH917504 MGA852126:MGD917504 MPW852126:MPZ917504 MZS852126:MZV917504 NJO852126:NJR917504 NTK852126:NTN917504 ODG852126:ODJ917504 ONC852126:ONF917504 OWY852126:OXB917504 PGU852126:PGX917504 PQQ852126:PQT917504 QAM852126:QAP917504 QKI852126:QKL917504 QUE852126:QUH917504 REA852126:RED917504 RNW852126:RNZ917504 RXS852126:RXV917504 SHO852126:SHR917504 SRK852126:SRN917504 TBG852126:TBJ917504 TLC852126:TLF917504 TUY852126:TVB917504 UEU852126:UEX917504 UOQ852126:UOT917504 UYM852126:UYP917504 VII852126:VIL917504 VSE852126:VSH917504 WCA852126:WCD917504 WLW852126:WLZ917504 WVS852126:WVV917504 K917662:N983040 JG917662:JJ983040 TC917662:TF983040 ACY917662:ADB983040 AMU917662:AMX983040 AWQ917662:AWT983040 BGM917662:BGP983040 BQI917662:BQL983040 CAE917662:CAH983040 CKA917662:CKD983040 CTW917662:CTZ983040 DDS917662:DDV983040 DNO917662:DNR983040 DXK917662:DXN983040 EHG917662:EHJ983040 ERC917662:ERF983040 FAY917662:FBB983040 FKU917662:FKX983040 FUQ917662:FUT983040 GEM917662:GEP983040 GOI917662:GOL983040 GYE917662:GYH983040 HIA917662:HID983040 HRW917662:HRZ983040 IBS917662:IBV983040 ILO917662:ILR983040 IVK917662:IVN983040 JFG917662:JFJ983040 JPC917662:JPF983040 JYY917662:JZB983040 KIU917662:KIX983040 KSQ917662:KST983040 LCM917662:LCP983040 LMI917662:LML983040 LWE917662:LWH983040 MGA917662:MGD983040 MPW917662:MPZ983040 MZS917662:MZV983040 NJO917662:NJR983040 NTK917662:NTN983040 ODG917662:ODJ983040 ONC917662:ONF983040 OWY917662:OXB983040 PGU917662:PGX983040 PQQ917662:PQT983040 QAM917662:QAP983040 QKI917662:QKL983040 QUE917662:QUH983040 REA917662:RED983040 RNW917662:RNZ983040 RXS917662:RXV983040 SHO917662:SHR983040 SRK917662:SRN983040 TBG917662:TBJ983040 TLC917662:TLF983040 TUY917662:TVB983040 UEU917662:UEX983040 UOQ917662:UOT983040 UYM917662:UYP983040 VII917662:VIL983040 VSE917662:VSH983040 WCA917662:WCD983040 WLW917662:WLZ983040 WVS917662:WVV983040 K983198:N1048576 JG983198:JJ1048576 TC983198:TF1048576 ACY983198:ADB1048576 AMU983198:AMX1048576 AWQ983198:AWT1048576 BGM983198:BGP1048576 BQI983198:BQL1048576 CAE983198:CAH1048576 CKA983198:CKD1048576 CTW983198:CTZ1048576 DDS983198:DDV1048576 DNO983198:DNR1048576 DXK983198:DXN1048576 EHG983198:EHJ1048576 ERC983198:ERF1048576 FAY983198:FBB1048576 FKU983198:FKX1048576 FUQ983198:FUT1048576 GEM983198:GEP1048576 GOI983198:GOL1048576 GYE983198:GYH1048576 HIA983198:HID1048576 HRW983198:HRZ1048576 IBS983198:IBV1048576 ILO983198:ILR1048576 IVK983198:IVN1048576 JFG983198:JFJ1048576 JPC983198:JPF1048576 JYY983198:JZB1048576 KIU983198:KIX1048576 KSQ983198:KST1048576 LCM983198:LCP1048576 LMI983198:LML1048576 LWE983198:LWH1048576 MGA983198:MGD1048576 MPW983198:MPZ1048576 MZS983198:MZV1048576 NJO983198:NJR1048576 NTK983198:NTN1048576 ODG983198:ODJ1048576 ONC983198:ONF1048576 OWY983198:OXB1048576 PGU983198:PGX1048576 PQQ983198:PQT1048576 QAM983198:QAP1048576 QKI983198:QKL1048576 QUE983198:QUH1048576 REA983198:RED1048576 RNW983198:RNZ1048576 RXS983198:RXV1048576 SHO983198:SHR1048576 SRK983198:SRN1048576 TBG983198:TBJ1048576 TLC983198:TLF1048576 TUY983198:TVB1048576 UEU983198:UEX1048576 UOQ983198:UOT1048576 UYM983198:UYP1048576 VII983198:VIL1048576 VSE983198:VSH1048576 WCA983198:WCD1048576 WLW983198:WLZ1048576 WVS983198:WVV1048576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 VIK157 VSG157 WCC157 WLY157 WVU157 M65693 JI65693 TE65693 ADA65693 AMW65693 AWS65693 BGO65693 BQK65693 CAG65693 CKC65693 CTY65693 DDU65693 DNQ65693 DXM65693 EHI65693 ERE65693 FBA65693 FKW65693 FUS65693 GEO65693 GOK65693 GYG65693 HIC65693 HRY65693 IBU65693 ILQ65693 IVM65693 JFI65693 JPE65693 JZA65693 KIW65693 KSS65693 LCO65693 LMK65693 LWG65693 MGC65693 MPY65693 MZU65693 NJQ65693 NTM65693 ODI65693 ONE65693 OXA65693 PGW65693 PQS65693 QAO65693 QKK65693 QUG65693 REC65693 RNY65693 RXU65693 SHQ65693 SRM65693 TBI65693 TLE65693 TVA65693 UEW65693 UOS65693 UYO65693 VIK65693 VSG65693 WCC65693 WLY65693 WVU65693 M131229 JI131229 TE131229 ADA131229 AMW131229 AWS131229 BGO131229 BQK131229 CAG131229 CKC131229 CTY131229 DDU131229 DNQ131229 DXM131229 EHI131229 ERE131229 FBA131229 FKW131229 FUS131229 GEO131229 GOK131229 GYG131229 HIC131229 HRY131229 IBU131229 ILQ131229 IVM131229 JFI131229 JPE131229 JZA131229 KIW131229 KSS131229 LCO131229 LMK131229 LWG131229 MGC131229 MPY131229 MZU131229 NJQ131229 NTM131229 ODI131229 ONE131229 OXA131229 PGW131229 PQS131229 QAO131229 QKK131229 QUG131229 REC131229 RNY131229 RXU131229 SHQ131229 SRM131229 TBI131229 TLE131229 TVA131229 UEW131229 UOS131229 UYO131229 VIK131229 VSG131229 WCC131229 WLY131229 WVU131229 M196765 JI196765 TE196765 ADA196765 AMW196765 AWS196765 BGO196765 BQK196765 CAG196765 CKC196765 CTY196765 DDU196765 DNQ196765 DXM196765 EHI196765 ERE196765 FBA196765 FKW196765 FUS196765 GEO196765 GOK196765 GYG196765 HIC196765 HRY196765 IBU196765 ILQ196765 IVM196765 JFI196765 JPE196765 JZA196765 KIW196765 KSS196765 LCO196765 LMK196765 LWG196765 MGC196765 MPY196765 MZU196765 NJQ196765 NTM196765 ODI196765 ONE196765 OXA196765 PGW196765 PQS196765 QAO196765 QKK196765 QUG196765 REC196765 RNY196765 RXU196765 SHQ196765 SRM196765 TBI196765 TLE196765 TVA196765 UEW196765 UOS196765 UYO196765 VIK196765 VSG196765 WCC196765 WLY196765 WVU196765 M262301 JI262301 TE262301 ADA262301 AMW262301 AWS262301 BGO262301 BQK262301 CAG262301 CKC262301 CTY262301 DDU262301 DNQ262301 DXM262301 EHI262301 ERE262301 FBA262301 FKW262301 FUS262301 GEO262301 GOK262301 GYG262301 HIC262301 HRY262301 IBU262301 ILQ262301 IVM262301 JFI262301 JPE262301 JZA262301 KIW262301 KSS262301 LCO262301 LMK262301 LWG262301 MGC262301 MPY262301 MZU262301 NJQ262301 NTM262301 ODI262301 ONE262301 OXA262301 PGW262301 PQS262301 QAO262301 QKK262301 QUG262301 REC262301 RNY262301 RXU262301 SHQ262301 SRM262301 TBI262301 TLE262301 TVA262301 UEW262301 UOS262301 UYO262301 VIK262301 VSG262301 WCC262301 WLY262301 WVU262301 M327837 JI327837 TE327837 ADA327837 AMW327837 AWS327837 BGO327837 BQK327837 CAG327837 CKC327837 CTY327837 DDU327837 DNQ327837 DXM327837 EHI327837 ERE327837 FBA327837 FKW327837 FUS327837 GEO327837 GOK327837 GYG327837 HIC327837 HRY327837 IBU327837 ILQ327837 IVM327837 JFI327837 JPE327837 JZA327837 KIW327837 KSS327837 LCO327837 LMK327837 LWG327837 MGC327837 MPY327837 MZU327837 NJQ327837 NTM327837 ODI327837 ONE327837 OXA327837 PGW327837 PQS327837 QAO327837 QKK327837 QUG327837 REC327837 RNY327837 RXU327837 SHQ327837 SRM327837 TBI327837 TLE327837 TVA327837 UEW327837 UOS327837 UYO327837 VIK327837 VSG327837 WCC327837 WLY327837 WVU327837 M393373 JI393373 TE393373 ADA393373 AMW393373 AWS393373 BGO393373 BQK393373 CAG393373 CKC393373 CTY393373 DDU393373 DNQ393373 DXM393373 EHI393373 ERE393373 FBA393373 FKW393373 FUS393373 GEO393373 GOK393373 GYG393373 HIC393373 HRY393373 IBU393373 ILQ393373 IVM393373 JFI393373 JPE393373 JZA393373 KIW393373 KSS393373 LCO393373 LMK393373 LWG393373 MGC393373 MPY393373 MZU393373 NJQ393373 NTM393373 ODI393373 ONE393373 OXA393373 PGW393373 PQS393373 QAO393373 QKK393373 QUG393373 REC393373 RNY393373 RXU393373 SHQ393373 SRM393373 TBI393373 TLE393373 TVA393373 UEW393373 UOS393373 UYO393373 VIK393373 VSG393373 WCC393373 WLY393373 WVU393373 M458909 JI458909 TE458909 ADA458909 AMW458909 AWS458909 BGO458909 BQK458909 CAG458909 CKC458909 CTY458909 DDU458909 DNQ458909 DXM458909 EHI458909 ERE458909 FBA458909 FKW458909 FUS458909 GEO458909 GOK458909 GYG458909 HIC458909 HRY458909 IBU458909 ILQ458909 IVM458909 JFI458909 JPE458909 JZA458909 KIW458909 KSS458909 LCO458909 LMK458909 LWG458909 MGC458909 MPY458909 MZU458909 NJQ458909 NTM458909 ODI458909 ONE458909 OXA458909 PGW458909 PQS458909 QAO458909 QKK458909 QUG458909 REC458909 RNY458909 RXU458909 SHQ458909 SRM458909 TBI458909 TLE458909 TVA458909 UEW458909 UOS458909 UYO458909 VIK458909 VSG458909 WCC458909 WLY458909 WVU458909 M524445 JI524445 TE524445 ADA524445 AMW524445 AWS524445 BGO524445 BQK524445 CAG524445 CKC524445 CTY524445 DDU524445 DNQ524445 DXM524445 EHI524445 ERE524445 FBA524445 FKW524445 FUS524445 GEO524445 GOK524445 GYG524445 HIC524445 HRY524445 IBU524445 ILQ524445 IVM524445 JFI524445 JPE524445 JZA524445 KIW524445 KSS524445 LCO524445 LMK524445 LWG524445 MGC524445 MPY524445 MZU524445 NJQ524445 NTM524445 ODI524445 ONE524445 OXA524445 PGW524445 PQS524445 QAO524445 QKK524445 QUG524445 REC524445 RNY524445 RXU524445 SHQ524445 SRM524445 TBI524445 TLE524445 TVA524445 UEW524445 UOS524445 UYO524445 VIK524445 VSG524445 WCC524445 WLY524445 WVU524445 M589981 JI589981 TE589981 ADA589981 AMW589981 AWS589981 BGO589981 BQK589981 CAG589981 CKC589981 CTY589981 DDU589981 DNQ589981 DXM589981 EHI589981 ERE589981 FBA589981 FKW589981 FUS589981 GEO589981 GOK589981 GYG589981 HIC589981 HRY589981 IBU589981 ILQ589981 IVM589981 JFI589981 JPE589981 JZA589981 KIW589981 KSS589981 LCO589981 LMK589981 LWG589981 MGC589981 MPY589981 MZU589981 NJQ589981 NTM589981 ODI589981 ONE589981 OXA589981 PGW589981 PQS589981 QAO589981 QKK589981 QUG589981 REC589981 RNY589981 RXU589981 SHQ589981 SRM589981 TBI589981 TLE589981 TVA589981 UEW589981 UOS589981 UYO589981 VIK589981 VSG589981 WCC589981 WLY589981 WVU589981 M655517 JI655517 TE655517 ADA655517 AMW655517 AWS655517 BGO655517 BQK655517 CAG655517 CKC655517 CTY655517 DDU655517 DNQ655517 DXM655517 EHI655517 ERE655517 FBA655517 FKW655517 FUS655517 GEO655517 GOK655517 GYG655517 HIC655517 HRY655517 IBU655517 ILQ655517 IVM655517 JFI655517 JPE655517 JZA655517 KIW655517 KSS655517 LCO655517 LMK655517 LWG655517 MGC655517 MPY655517 MZU655517 NJQ655517 NTM655517 ODI655517 ONE655517 OXA655517 PGW655517 PQS655517 QAO655517 QKK655517 QUG655517 REC655517 RNY655517 RXU655517 SHQ655517 SRM655517 TBI655517 TLE655517 TVA655517 UEW655517 UOS655517 UYO655517 VIK655517 VSG655517 WCC655517 WLY655517 WVU655517 M721053 JI721053 TE721053 ADA721053 AMW721053 AWS721053 BGO721053 BQK721053 CAG721053 CKC721053 CTY721053 DDU721053 DNQ721053 DXM721053 EHI721053 ERE721053 FBA721053 FKW721053 FUS721053 GEO721053 GOK721053 GYG721053 HIC721053 HRY721053 IBU721053 ILQ721053 IVM721053 JFI721053 JPE721053 JZA721053 KIW721053 KSS721053 LCO721053 LMK721053 LWG721053 MGC721053 MPY721053 MZU721053 NJQ721053 NTM721053 ODI721053 ONE721053 OXA721053 PGW721053 PQS721053 QAO721053 QKK721053 QUG721053 REC721053 RNY721053 RXU721053 SHQ721053 SRM721053 TBI721053 TLE721053 TVA721053 UEW721053 UOS721053 UYO721053 VIK721053 VSG721053 WCC721053 WLY721053 WVU721053 M786589 JI786589 TE786589 ADA786589 AMW786589 AWS786589 BGO786589 BQK786589 CAG786589 CKC786589 CTY786589 DDU786589 DNQ786589 DXM786589 EHI786589 ERE786589 FBA786589 FKW786589 FUS786589 GEO786589 GOK786589 GYG786589 HIC786589 HRY786589 IBU786589 ILQ786589 IVM786589 JFI786589 JPE786589 JZA786589 KIW786589 KSS786589 LCO786589 LMK786589 LWG786589 MGC786589 MPY786589 MZU786589 NJQ786589 NTM786589 ODI786589 ONE786589 OXA786589 PGW786589 PQS786589 QAO786589 QKK786589 QUG786589 REC786589 RNY786589 RXU786589 SHQ786589 SRM786589 TBI786589 TLE786589 TVA786589 UEW786589 UOS786589 UYO786589 VIK786589 VSG786589 WCC786589 WLY786589 WVU786589 M852125 JI852125 TE852125 ADA852125 AMW852125 AWS852125 BGO852125 BQK852125 CAG852125 CKC852125 CTY852125 DDU852125 DNQ852125 DXM852125 EHI852125 ERE852125 FBA852125 FKW852125 FUS852125 GEO852125 GOK852125 GYG852125 HIC852125 HRY852125 IBU852125 ILQ852125 IVM852125 JFI852125 JPE852125 JZA852125 KIW852125 KSS852125 LCO852125 LMK852125 LWG852125 MGC852125 MPY852125 MZU852125 NJQ852125 NTM852125 ODI852125 ONE852125 OXA852125 PGW852125 PQS852125 QAO852125 QKK852125 QUG852125 REC852125 RNY852125 RXU852125 SHQ852125 SRM852125 TBI852125 TLE852125 TVA852125 UEW852125 UOS852125 UYO852125 VIK852125 VSG852125 WCC852125 WLY852125 WVU852125 M917661 JI917661 TE917661 ADA917661 AMW917661 AWS917661 BGO917661 BQK917661 CAG917661 CKC917661 CTY917661 DDU917661 DNQ917661 DXM917661 EHI917661 ERE917661 FBA917661 FKW917661 FUS917661 GEO917661 GOK917661 GYG917661 HIC917661 HRY917661 IBU917661 ILQ917661 IVM917661 JFI917661 JPE917661 JZA917661 KIW917661 KSS917661 LCO917661 LMK917661 LWG917661 MGC917661 MPY917661 MZU917661 NJQ917661 NTM917661 ODI917661 ONE917661 OXA917661 PGW917661 PQS917661 QAO917661 QKK917661 QUG917661 REC917661 RNY917661 RXU917661 SHQ917661 SRM917661 TBI917661 TLE917661 TVA917661 UEW917661 UOS917661 UYO917661 VIK917661 VSG917661 WCC917661 WLY917661 WVU917661 M983197 JI983197 TE983197 ADA983197 AMW983197 AWS983197 BGO983197 BQK983197 CAG983197 CKC983197 CTY983197 DDU983197 DNQ983197 DXM983197 EHI983197 ERE983197 FBA983197 FKW983197 FUS983197 GEO983197 GOK983197 GYG983197 HIC983197 HRY983197 IBU983197 ILQ983197 IVM983197 JFI983197 JPE983197 JZA983197 KIW983197 KSS983197 LCO983197 LMK983197 LWG983197 MGC983197 MPY983197 MZU983197 NJQ983197 NTM983197 ODI983197 ONE983197 OXA983197 PGW983197 PQS983197 QAO983197 QKK983197 QUG983197 REC983197 RNY983197 RXU983197 SHQ983197 SRM983197 TBI983197 TLE983197 TVA983197 UEW983197 UOS983197 UYO983197 VIK983197 VSG983197 WCC983197 WLY983197 WVU983197 B157 IX157 ST157 ACP157 AML157 AWH157 BGD157 BPZ157 BZV157 CJR157 CTN157 DDJ157 DNF157 DXB157 EGX157 EQT157 FAP157 FKL157 FUH157 GED157 GNZ157 GXV157 HHR157 HRN157 IBJ157 ILF157 IVB157 JEX157 JOT157 JYP157 KIL157 KSH157 LCD157 LLZ157 LVV157 MFR157 MPN157 MZJ157 NJF157 NTB157 OCX157 OMT157 OWP157 PGL157 PQH157 QAD157 QJZ157 QTV157 RDR157 RNN157 RXJ157 SHF157 SRB157 TAX157 TKT157 TUP157 UEL157 UOH157 UYD157 VHZ157 VRV157 WBR157 WLN157 WVJ157 B65693 IX65693 ST65693 ACP65693 AML65693 AWH65693 BGD65693 BPZ65693 BZV65693 CJR65693 CTN65693 DDJ65693 DNF65693 DXB65693 EGX65693 EQT65693 FAP65693 FKL65693 FUH65693 GED65693 GNZ65693 GXV65693 HHR65693 HRN65693 IBJ65693 ILF65693 IVB65693 JEX65693 JOT65693 JYP65693 KIL65693 KSH65693 LCD65693 LLZ65693 LVV65693 MFR65693 MPN65693 MZJ65693 NJF65693 NTB65693 OCX65693 OMT65693 OWP65693 PGL65693 PQH65693 QAD65693 QJZ65693 QTV65693 RDR65693 RNN65693 RXJ65693 SHF65693 SRB65693 TAX65693 TKT65693 TUP65693 UEL65693 UOH65693 UYD65693 VHZ65693 VRV65693 WBR65693 WLN65693 WVJ65693 B131229 IX131229 ST131229 ACP131229 AML131229 AWH131229 BGD131229 BPZ131229 BZV131229 CJR131229 CTN131229 DDJ131229 DNF131229 DXB131229 EGX131229 EQT131229 FAP131229 FKL131229 FUH131229 GED131229 GNZ131229 GXV131229 HHR131229 HRN131229 IBJ131229 ILF131229 IVB131229 JEX131229 JOT131229 JYP131229 KIL131229 KSH131229 LCD131229 LLZ131229 LVV131229 MFR131229 MPN131229 MZJ131229 NJF131229 NTB131229 OCX131229 OMT131229 OWP131229 PGL131229 PQH131229 QAD131229 QJZ131229 QTV131229 RDR131229 RNN131229 RXJ131229 SHF131229 SRB131229 TAX131229 TKT131229 TUP131229 UEL131229 UOH131229 UYD131229 VHZ131229 VRV131229 WBR131229 WLN131229 WVJ131229 B196765 IX196765 ST196765 ACP196765 AML196765 AWH196765 BGD196765 BPZ196765 BZV196765 CJR196765 CTN196765 DDJ196765 DNF196765 DXB196765 EGX196765 EQT196765 FAP196765 FKL196765 FUH196765 GED196765 GNZ196765 GXV196765 HHR196765 HRN196765 IBJ196765 ILF196765 IVB196765 JEX196765 JOT196765 JYP196765 KIL196765 KSH196765 LCD196765 LLZ196765 LVV196765 MFR196765 MPN196765 MZJ196765 NJF196765 NTB196765 OCX196765 OMT196765 OWP196765 PGL196765 PQH196765 QAD196765 QJZ196765 QTV196765 RDR196765 RNN196765 RXJ196765 SHF196765 SRB196765 TAX196765 TKT196765 TUP196765 UEL196765 UOH196765 UYD196765 VHZ196765 VRV196765 WBR196765 WLN196765 WVJ196765 B262301 IX262301 ST262301 ACP262301 AML262301 AWH262301 BGD262301 BPZ262301 BZV262301 CJR262301 CTN262301 DDJ262301 DNF262301 DXB262301 EGX262301 EQT262301 FAP262301 FKL262301 FUH262301 GED262301 GNZ262301 GXV262301 HHR262301 HRN262301 IBJ262301 ILF262301 IVB262301 JEX262301 JOT262301 JYP262301 KIL262301 KSH262301 LCD262301 LLZ262301 LVV262301 MFR262301 MPN262301 MZJ262301 NJF262301 NTB262301 OCX262301 OMT262301 OWP262301 PGL262301 PQH262301 QAD262301 QJZ262301 QTV262301 RDR262301 RNN262301 RXJ262301 SHF262301 SRB262301 TAX262301 TKT262301 TUP262301 UEL262301 UOH262301 UYD262301 VHZ262301 VRV262301 WBR262301 WLN262301 WVJ262301 B327837 IX327837 ST327837 ACP327837 AML327837 AWH327837 BGD327837 BPZ327837 BZV327837 CJR327837 CTN327837 DDJ327837 DNF327837 DXB327837 EGX327837 EQT327837 FAP327837 FKL327837 FUH327837 GED327837 GNZ327837 GXV327837 HHR327837 HRN327837 IBJ327837 ILF327837 IVB327837 JEX327837 JOT327837 JYP327837 KIL327837 KSH327837 LCD327837 LLZ327837 LVV327837 MFR327837 MPN327837 MZJ327837 NJF327837 NTB327837 OCX327837 OMT327837 OWP327837 PGL327837 PQH327837 QAD327837 QJZ327837 QTV327837 RDR327837 RNN327837 RXJ327837 SHF327837 SRB327837 TAX327837 TKT327837 TUP327837 UEL327837 UOH327837 UYD327837 VHZ327837 VRV327837 WBR327837 WLN327837 WVJ327837 B393373 IX393373 ST393373 ACP393373 AML393373 AWH393373 BGD393373 BPZ393373 BZV393373 CJR393373 CTN393373 DDJ393373 DNF393373 DXB393373 EGX393373 EQT393373 FAP393373 FKL393373 FUH393373 GED393373 GNZ393373 GXV393373 HHR393373 HRN393373 IBJ393373 ILF393373 IVB393373 JEX393373 JOT393373 JYP393373 KIL393373 KSH393373 LCD393373 LLZ393373 LVV393373 MFR393373 MPN393373 MZJ393373 NJF393373 NTB393373 OCX393373 OMT393373 OWP393373 PGL393373 PQH393373 QAD393373 QJZ393373 QTV393373 RDR393373 RNN393373 RXJ393373 SHF393373 SRB393373 TAX393373 TKT393373 TUP393373 UEL393373 UOH393373 UYD393373 VHZ393373 VRV393373 WBR393373 WLN393373 WVJ393373 B458909 IX458909 ST458909 ACP458909 AML458909 AWH458909 BGD458909 BPZ458909 BZV458909 CJR458909 CTN458909 DDJ458909 DNF458909 DXB458909 EGX458909 EQT458909 FAP458909 FKL458909 FUH458909 GED458909 GNZ458909 GXV458909 HHR458909 HRN458909 IBJ458909 ILF458909 IVB458909 JEX458909 JOT458909 JYP458909 KIL458909 KSH458909 LCD458909 LLZ458909 LVV458909 MFR458909 MPN458909 MZJ458909 NJF458909 NTB458909 OCX458909 OMT458909 OWP458909 PGL458909 PQH458909 QAD458909 QJZ458909 QTV458909 RDR458909 RNN458909 RXJ458909 SHF458909 SRB458909 TAX458909 TKT458909 TUP458909 UEL458909 UOH458909 UYD458909 VHZ458909 VRV458909 WBR458909 WLN458909 WVJ458909 B524445 IX524445 ST524445 ACP524445 AML524445 AWH524445 BGD524445 BPZ524445 BZV524445 CJR524445 CTN524445 DDJ524445 DNF524445 DXB524445 EGX524445 EQT524445 FAP524445 FKL524445 FUH524445 GED524445 GNZ524445 GXV524445 HHR524445 HRN524445 IBJ524445 ILF524445 IVB524445 JEX524445 JOT524445 JYP524445 KIL524445 KSH524445 LCD524445 LLZ524445 LVV524445 MFR524445 MPN524445 MZJ524445 NJF524445 NTB524445 OCX524445 OMT524445 OWP524445 PGL524445 PQH524445 QAD524445 QJZ524445 QTV524445 RDR524445 RNN524445 RXJ524445 SHF524445 SRB524445 TAX524445 TKT524445 TUP524445 UEL524445 UOH524445 UYD524445 VHZ524445 VRV524445 WBR524445 WLN524445 WVJ524445 B589981 IX589981 ST589981 ACP589981 AML589981 AWH589981 BGD589981 BPZ589981 BZV589981 CJR589981 CTN589981 DDJ589981 DNF589981 DXB589981 EGX589981 EQT589981 FAP589981 FKL589981 FUH589981 GED589981 GNZ589981 GXV589981 HHR589981 HRN589981 IBJ589981 ILF589981 IVB589981 JEX589981 JOT589981 JYP589981 KIL589981 KSH589981 LCD589981 LLZ589981 LVV589981 MFR589981 MPN589981 MZJ589981 NJF589981 NTB589981 OCX589981 OMT589981 OWP589981 PGL589981 PQH589981 QAD589981 QJZ589981 QTV589981 RDR589981 RNN589981 RXJ589981 SHF589981 SRB589981 TAX589981 TKT589981 TUP589981 UEL589981 UOH589981 UYD589981 VHZ589981 VRV589981 WBR589981 WLN589981 WVJ589981 B655517 IX655517 ST655517 ACP655517 AML655517 AWH655517 BGD655517 BPZ655517 BZV655517 CJR655517 CTN655517 DDJ655517 DNF655517 DXB655517 EGX655517 EQT655517 FAP655517 FKL655517 FUH655517 GED655517 GNZ655517 GXV655517 HHR655517 HRN655517 IBJ655517 ILF655517 IVB655517 JEX655517 JOT655517 JYP655517 KIL655517 KSH655517 LCD655517 LLZ655517 LVV655517 MFR655517 MPN655517 MZJ655517 NJF655517 NTB655517 OCX655517 OMT655517 OWP655517 PGL655517 PQH655517 QAD655517 QJZ655517 QTV655517 RDR655517 RNN655517 RXJ655517 SHF655517 SRB655517 TAX655517 TKT655517 TUP655517 UEL655517 UOH655517 UYD655517 VHZ655517 VRV655517 WBR655517 WLN655517 WVJ655517 B721053 IX721053 ST721053 ACP721053 AML721053 AWH721053 BGD721053 BPZ721053 BZV721053 CJR721053 CTN721053 DDJ721053 DNF721053 DXB721053 EGX721053 EQT721053 FAP721053 FKL721053 FUH721053 GED721053 GNZ721053 GXV721053 HHR721053 HRN721053 IBJ721053 ILF721053 IVB721053 JEX721053 JOT721053 JYP721053 KIL721053 KSH721053 LCD721053 LLZ721053 LVV721053 MFR721053 MPN721053 MZJ721053 NJF721053 NTB721053 OCX721053 OMT721053 OWP721053 PGL721053 PQH721053 QAD721053 QJZ721053 QTV721053 RDR721053 RNN721053 RXJ721053 SHF721053 SRB721053 TAX721053 TKT721053 TUP721053 UEL721053 UOH721053 UYD721053 VHZ721053 VRV721053 WBR721053 WLN721053 WVJ721053 B786589 IX786589 ST786589 ACP786589 AML786589 AWH786589 BGD786589 BPZ786589 BZV786589 CJR786589 CTN786589 DDJ786589 DNF786589 DXB786589 EGX786589 EQT786589 FAP786589 FKL786589 FUH786589 GED786589 GNZ786589 GXV786589 HHR786589 HRN786589 IBJ786589 ILF786589 IVB786589 JEX786589 JOT786589 JYP786589 KIL786589 KSH786589 LCD786589 LLZ786589 LVV786589 MFR786589 MPN786589 MZJ786589 NJF786589 NTB786589 OCX786589 OMT786589 OWP786589 PGL786589 PQH786589 QAD786589 QJZ786589 QTV786589 RDR786589 RNN786589 RXJ786589 SHF786589 SRB786589 TAX786589 TKT786589 TUP786589 UEL786589 UOH786589 UYD786589 VHZ786589 VRV786589 WBR786589 WLN786589 WVJ786589 B852125 IX852125 ST852125 ACP852125 AML852125 AWH852125 BGD852125 BPZ852125 BZV852125 CJR852125 CTN852125 DDJ852125 DNF852125 DXB852125 EGX852125 EQT852125 FAP852125 FKL852125 FUH852125 GED852125 GNZ852125 GXV852125 HHR852125 HRN852125 IBJ852125 ILF852125 IVB852125 JEX852125 JOT852125 JYP852125 KIL852125 KSH852125 LCD852125 LLZ852125 LVV852125 MFR852125 MPN852125 MZJ852125 NJF852125 NTB852125 OCX852125 OMT852125 OWP852125 PGL852125 PQH852125 QAD852125 QJZ852125 QTV852125 RDR852125 RNN852125 RXJ852125 SHF852125 SRB852125 TAX852125 TKT852125 TUP852125 UEL852125 UOH852125 UYD852125 VHZ852125 VRV852125 WBR852125 WLN852125 WVJ852125 B917661 IX917661 ST917661 ACP917661 AML917661 AWH917661 BGD917661 BPZ917661 BZV917661 CJR917661 CTN917661 DDJ917661 DNF917661 DXB917661 EGX917661 EQT917661 FAP917661 FKL917661 FUH917661 GED917661 GNZ917661 GXV917661 HHR917661 HRN917661 IBJ917661 ILF917661 IVB917661 JEX917661 JOT917661 JYP917661 KIL917661 KSH917661 LCD917661 LLZ917661 LVV917661 MFR917661 MPN917661 MZJ917661 NJF917661 NTB917661 OCX917661 OMT917661 OWP917661 PGL917661 PQH917661 QAD917661 QJZ917661 QTV917661 RDR917661 RNN917661 RXJ917661 SHF917661 SRB917661 TAX917661 TKT917661 TUP917661 UEL917661 UOH917661 UYD917661 VHZ917661 VRV917661 WBR917661 WLN917661 WVJ917661 B983197 IX983197 ST983197 ACP983197 AML983197 AWH983197 BGD983197 BPZ983197 BZV983197 CJR983197 CTN983197 DDJ983197 DNF983197 DXB983197 EGX983197 EQT983197 FAP983197 FKL983197 FUH983197 GED983197 GNZ983197 GXV983197 HHR983197 HRN983197 IBJ983197 ILF983197 IVB983197 JEX983197 JOT983197 JYP983197 KIL983197 KSH983197 LCD983197 LLZ983197 LVV983197 MFR983197 MPN983197 MZJ983197 NJF983197 NTB983197 OCX983197 OMT983197 OWP983197 PGL983197 PQH983197 QAD983197 QJZ983197 QTV983197 RDR983197 RNN983197 RXJ983197 SHF983197 SRB983197 TAX983197 TKT983197 TUP983197 UEL983197 UOH983197 UYD983197 VHZ983197 VRV983197 WBR983197 WLN983197 WVJ983197 H157:J65536 JD157:JF65536 SZ157:TB65536 ACV157:ACX65536 AMR157:AMT65536 AWN157:AWP65536 BGJ157:BGL65536 BQF157:BQH65536 CAB157:CAD65536 CJX157:CJZ65536 CTT157:CTV65536 DDP157:DDR65536 DNL157:DNN65536 DXH157:DXJ65536 EHD157:EHF65536 EQZ157:ERB65536 FAV157:FAX65536 FKR157:FKT65536 FUN157:FUP65536 GEJ157:GEL65536 GOF157:GOH65536 GYB157:GYD65536 HHX157:HHZ65536 HRT157:HRV65536 IBP157:IBR65536 ILL157:ILN65536 IVH157:IVJ65536 JFD157:JFF65536 JOZ157:JPB65536 JYV157:JYX65536 KIR157:KIT65536 KSN157:KSP65536 LCJ157:LCL65536 LMF157:LMH65536 LWB157:LWD65536 MFX157:MFZ65536 MPT157:MPV65536 MZP157:MZR65536 NJL157:NJN65536 NTH157:NTJ65536 ODD157:ODF65536 OMZ157:ONB65536 OWV157:OWX65536 PGR157:PGT65536 PQN157:PQP65536 QAJ157:QAL65536 QKF157:QKH65536 QUB157:QUD65536 RDX157:RDZ65536 RNT157:RNV65536 RXP157:RXR65536 SHL157:SHN65536 SRH157:SRJ65536 TBD157:TBF65536 TKZ157:TLB65536 TUV157:TUX65536 UER157:UET65536 UON157:UOP65536 UYJ157:UYL65536 VIF157:VIH65536 VSB157:VSD65536 WBX157:WBZ65536 WLT157:WLV65536 WVP157:WVR65536 H65693:J131072 JD65693:JF131072 SZ65693:TB131072 ACV65693:ACX131072 AMR65693:AMT131072 AWN65693:AWP131072 BGJ65693:BGL131072 BQF65693:BQH131072 CAB65693:CAD131072 CJX65693:CJZ131072 CTT65693:CTV131072 DDP65693:DDR131072 DNL65693:DNN131072 DXH65693:DXJ131072 EHD65693:EHF131072 EQZ65693:ERB131072 FAV65693:FAX131072 FKR65693:FKT131072 FUN65693:FUP131072 GEJ65693:GEL131072 GOF65693:GOH131072 GYB65693:GYD131072 HHX65693:HHZ131072 HRT65693:HRV131072 IBP65693:IBR131072 ILL65693:ILN131072 IVH65693:IVJ131072 JFD65693:JFF131072 JOZ65693:JPB131072 JYV65693:JYX131072 KIR65693:KIT131072 KSN65693:KSP131072 LCJ65693:LCL131072 LMF65693:LMH131072 LWB65693:LWD131072 MFX65693:MFZ131072 MPT65693:MPV131072 MZP65693:MZR131072 NJL65693:NJN131072 NTH65693:NTJ131072 ODD65693:ODF131072 OMZ65693:ONB131072 OWV65693:OWX131072 PGR65693:PGT131072 PQN65693:PQP131072 QAJ65693:QAL131072 QKF65693:QKH131072 QUB65693:QUD131072 RDX65693:RDZ131072 RNT65693:RNV131072 RXP65693:RXR131072 SHL65693:SHN131072 SRH65693:SRJ131072 TBD65693:TBF131072 TKZ65693:TLB131072 TUV65693:TUX131072 UER65693:UET131072 UON65693:UOP131072 UYJ65693:UYL131072 VIF65693:VIH131072 VSB65693:VSD131072 WBX65693:WBZ131072 WLT65693:WLV131072 WVP65693:WVR131072 H131229:J196608 JD131229:JF196608 SZ131229:TB196608 ACV131229:ACX196608 AMR131229:AMT196608 AWN131229:AWP196608 BGJ131229:BGL196608 BQF131229:BQH196608 CAB131229:CAD196608 CJX131229:CJZ196608 CTT131229:CTV196608 DDP131229:DDR196608 DNL131229:DNN196608 DXH131229:DXJ196608 EHD131229:EHF196608 EQZ131229:ERB196608 FAV131229:FAX196608 FKR131229:FKT196608 FUN131229:FUP196608 GEJ131229:GEL196608 GOF131229:GOH196608 GYB131229:GYD196608 HHX131229:HHZ196608 HRT131229:HRV196608 IBP131229:IBR196608 ILL131229:ILN196608 IVH131229:IVJ196608 JFD131229:JFF196608 JOZ131229:JPB196608 JYV131229:JYX196608 KIR131229:KIT196608 KSN131229:KSP196608 LCJ131229:LCL196608 LMF131229:LMH196608 LWB131229:LWD196608 MFX131229:MFZ196608 MPT131229:MPV196608 MZP131229:MZR196608 NJL131229:NJN196608 NTH131229:NTJ196608 ODD131229:ODF196608 OMZ131229:ONB196608 OWV131229:OWX196608 PGR131229:PGT196608 PQN131229:PQP196608 QAJ131229:QAL196608 QKF131229:QKH196608 QUB131229:QUD196608 RDX131229:RDZ196608 RNT131229:RNV196608 RXP131229:RXR196608 SHL131229:SHN196608 SRH131229:SRJ196608 TBD131229:TBF196608 TKZ131229:TLB196608 TUV131229:TUX196608 UER131229:UET196608 UON131229:UOP196608 UYJ131229:UYL196608 VIF131229:VIH196608 VSB131229:VSD196608 WBX131229:WBZ196608 WLT131229:WLV196608 WVP131229:WVR196608 H196765:J262144 JD196765:JF262144 SZ196765:TB262144 ACV196765:ACX262144 AMR196765:AMT262144 AWN196765:AWP262144 BGJ196765:BGL262144 BQF196765:BQH262144 CAB196765:CAD262144 CJX196765:CJZ262144 CTT196765:CTV262144 DDP196765:DDR262144 DNL196765:DNN262144 DXH196765:DXJ262144 EHD196765:EHF262144 EQZ196765:ERB262144 FAV196765:FAX262144 FKR196765:FKT262144 FUN196765:FUP262144 GEJ196765:GEL262144 GOF196765:GOH262144 GYB196765:GYD262144 HHX196765:HHZ262144 HRT196765:HRV262144 IBP196765:IBR262144 ILL196765:ILN262144 IVH196765:IVJ262144 JFD196765:JFF262144 JOZ196765:JPB262144 JYV196765:JYX262144 KIR196765:KIT262144 KSN196765:KSP262144 LCJ196765:LCL262144 LMF196765:LMH262144 LWB196765:LWD262144 MFX196765:MFZ262144 MPT196765:MPV262144 MZP196765:MZR262144 NJL196765:NJN262144 NTH196765:NTJ262144 ODD196765:ODF262144 OMZ196765:ONB262144 OWV196765:OWX262144 PGR196765:PGT262144 PQN196765:PQP262144 QAJ196765:QAL262144 QKF196765:QKH262144 QUB196765:QUD262144 RDX196765:RDZ262144 RNT196765:RNV262144 RXP196765:RXR262144 SHL196765:SHN262144 SRH196765:SRJ262144 TBD196765:TBF262144 TKZ196765:TLB262144 TUV196765:TUX262144 UER196765:UET262144 UON196765:UOP262144 UYJ196765:UYL262144 VIF196765:VIH262144 VSB196765:VSD262144 WBX196765:WBZ262144 WLT196765:WLV262144 WVP196765:WVR262144 H262301:J327680 JD262301:JF327680 SZ262301:TB327680 ACV262301:ACX327680 AMR262301:AMT327680 AWN262301:AWP327680 BGJ262301:BGL327680 BQF262301:BQH327680 CAB262301:CAD327680 CJX262301:CJZ327680 CTT262301:CTV327680 DDP262301:DDR327680 DNL262301:DNN327680 DXH262301:DXJ327680 EHD262301:EHF327680 EQZ262301:ERB327680 FAV262301:FAX327680 FKR262301:FKT327680 FUN262301:FUP327680 GEJ262301:GEL327680 GOF262301:GOH327680 GYB262301:GYD327680 HHX262301:HHZ327680 HRT262301:HRV327680 IBP262301:IBR327680 ILL262301:ILN327680 IVH262301:IVJ327680 JFD262301:JFF327680 JOZ262301:JPB327680 JYV262301:JYX327680 KIR262301:KIT327680 KSN262301:KSP327680 LCJ262301:LCL327680 LMF262301:LMH327680 LWB262301:LWD327680 MFX262301:MFZ327680 MPT262301:MPV327680 MZP262301:MZR327680 NJL262301:NJN327680 NTH262301:NTJ327680 ODD262301:ODF327680 OMZ262301:ONB327680 OWV262301:OWX327680 PGR262301:PGT327680 PQN262301:PQP327680 QAJ262301:QAL327680 QKF262301:QKH327680 QUB262301:QUD327680 RDX262301:RDZ327680 RNT262301:RNV327680 RXP262301:RXR327680 SHL262301:SHN327680 SRH262301:SRJ327680 TBD262301:TBF327680 TKZ262301:TLB327680 TUV262301:TUX327680 UER262301:UET327680 UON262301:UOP327680 UYJ262301:UYL327680 VIF262301:VIH327680 VSB262301:VSD327680 WBX262301:WBZ327680 WLT262301:WLV327680 WVP262301:WVR327680 H327837:J393216 JD327837:JF393216 SZ327837:TB393216 ACV327837:ACX393216 AMR327837:AMT393216 AWN327837:AWP393216 BGJ327837:BGL393216 BQF327837:BQH393216 CAB327837:CAD393216 CJX327837:CJZ393216 CTT327837:CTV393216 DDP327837:DDR393216 DNL327837:DNN393216 DXH327837:DXJ393216 EHD327837:EHF393216 EQZ327837:ERB393216 FAV327837:FAX393216 FKR327837:FKT393216 FUN327837:FUP393216 GEJ327837:GEL393216 GOF327837:GOH393216 GYB327837:GYD393216 HHX327837:HHZ393216 HRT327837:HRV393216 IBP327837:IBR393216 ILL327837:ILN393216 IVH327837:IVJ393216 JFD327837:JFF393216 JOZ327837:JPB393216 JYV327837:JYX393216 KIR327837:KIT393216 KSN327837:KSP393216 LCJ327837:LCL393216 LMF327837:LMH393216 LWB327837:LWD393216 MFX327837:MFZ393216 MPT327837:MPV393216 MZP327837:MZR393216 NJL327837:NJN393216 NTH327837:NTJ393216 ODD327837:ODF393216 OMZ327837:ONB393216 OWV327837:OWX393216 PGR327837:PGT393216 PQN327837:PQP393216 QAJ327837:QAL393216 QKF327837:QKH393216 QUB327837:QUD393216 RDX327837:RDZ393216 RNT327837:RNV393216 RXP327837:RXR393216 SHL327837:SHN393216 SRH327837:SRJ393216 TBD327837:TBF393216 TKZ327837:TLB393216 TUV327837:TUX393216 UER327837:UET393216 UON327837:UOP393216 UYJ327837:UYL393216 VIF327837:VIH393216 VSB327837:VSD393216 WBX327837:WBZ393216 WLT327837:WLV393216 WVP327837:WVR393216 H393373:J458752 JD393373:JF458752 SZ393373:TB458752 ACV393373:ACX458752 AMR393373:AMT458752 AWN393373:AWP458752 BGJ393373:BGL458752 BQF393373:BQH458752 CAB393373:CAD458752 CJX393373:CJZ458752 CTT393373:CTV458752 DDP393373:DDR458752 DNL393373:DNN458752 DXH393373:DXJ458752 EHD393373:EHF458752 EQZ393373:ERB458752 FAV393373:FAX458752 FKR393373:FKT458752 FUN393373:FUP458752 GEJ393373:GEL458752 GOF393373:GOH458752 GYB393373:GYD458752 HHX393373:HHZ458752 HRT393373:HRV458752 IBP393373:IBR458752 ILL393373:ILN458752 IVH393373:IVJ458752 JFD393373:JFF458752 JOZ393373:JPB458752 JYV393373:JYX458752 KIR393373:KIT458752 KSN393373:KSP458752 LCJ393373:LCL458752 LMF393373:LMH458752 LWB393373:LWD458752 MFX393373:MFZ458752 MPT393373:MPV458752 MZP393373:MZR458752 NJL393373:NJN458752 NTH393373:NTJ458752 ODD393373:ODF458752 OMZ393373:ONB458752 OWV393373:OWX458752 PGR393373:PGT458752 PQN393373:PQP458752 QAJ393373:QAL458752 QKF393373:QKH458752 QUB393373:QUD458752 RDX393373:RDZ458752 RNT393373:RNV458752 RXP393373:RXR458752 SHL393373:SHN458752 SRH393373:SRJ458752 TBD393373:TBF458752 TKZ393373:TLB458752 TUV393373:TUX458752 UER393373:UET458752 UON393373:UOP458752 UYJ393373:UYL458752 VIF393373:VIH458752 VSB393373:VSD458752 WBX393373:WBZ458752 WLT393373:WLV458752 WVP393373:WVR458752 H458909:J524288 JD458909:JF524288 SZ458909:TB524288 ACV458909:ACX524288 AMR458909:AMT524288 AWN458909:AWP524288 BGJ458909:BGL524288 BQF458909:BQH524288 CAB458909:CAD524288 CJX458909:CJZ524288 CTT458909:CTV524288 DDP458909:DDR524288 DNL458909:DNN524288 DXH458909:DXJ524288 EHD458909:EHF524288 EQZ458909:ERB524288 FAV458909:FAX524288 FKR458909:FKT524288 FUN458909:FUP524288 GEJ458909:GEL524288 GOF458909:GOH524288 GYB458909:GYD524288 HHX458909:HHZ524288 HRT458909:HRV524288 IBP458909:IBR524288 ILL458909:ILN524288 IVH458909:IVJ524288 JFD458909:JFF524288 JOZ458909:JPB524288 JYV458909:JYX524288 KIR458909:KIT524288 KSN458909:KSP524288 LCJ458909:LCL524288 LMF458909:LMH524288 LWB458909:LWD524288 MFX458909:MFZ524288 MPT458909:MPV524288 MZP458909:MZR524288 NJL458909:NJN524288 NTH458909:NTJ524288 ODD458909:ODF524288 OMZ458909:ONB524288 OWV458909:OWX524288 PGR458909:PGT524288 PQN458909:PQP524288 QAJ458909:QAL524288 QKF458909:QKH524288 QUB458909:QUD524288 RDX458909:RDZ524288 RNT458909:RNV524288 RXP458909:RXR524288 SHL458909:SHN524288 SRH458909:SRJ524288 TBD458909:TBF524288 TKZ458909:TLB524288 TUV458909:TUX524288 UER458909:UET524288 UON458909:UOP524288 UYJ458909:UYL524288 VIF458909:VIH524288 VSB458909:VSD524288 WBX458909:WBZ524288 WLT458909:WLV524288 WVP458909:WVR524288 H524445:J589824 JD524445:JF589824 SZ524445:TB589824 ACV524445:ACX589824 AMR524445:AMT589824 AWN524445:AWP589824 BGJ524445:BGL589824 BQF524445:BQH589824 CAB524445:CAD589824 CJX524445:CJZ589824 CTT524445:CTV589824 DDP524445:DDR589824 DNL524445:DNN589824 DXH524445:DXJ589824 EHD524445:EHF589824 EQZ524445:ERB589824 FAV524445:FAX589824 FKR524445:FKT589824 FUN524445:FUP589824 GEJ524445:GEL589824 GOF524445:GOH589824 GYB524445:GYD589824 HHX524445:HHZ589824 HRT524445:HRV589824 IBP524445:IBR589824 ILL524445:ILN589824 IVH524445:IVJ589824 JFD524445:JFF589824 JOZ524445:JPB589824 JYV524445:JYX589824 KIR524445:KIT589824 KSN524445:KSP589824 LCJ524445:LCL589824 LMF524445:LMH589824 LWB524445:LWD589824 MFX524445:MFZ589824 MPT524445:MPV589824 MZP524445:MZR589824 NJL524445:NJN589824 NTH524445:NTJ589824 ODD524445:ODF589824 OMZ524445:ONB589824 OWV524445:OWX589824 PGR524445:PGT589824 PQN524445:PQP589824 QAJ524445:QAL589824 QKF524445:QKH589824 QUB524445:QUD589824 RDX524445:RDZ589824 RNT524445:RNV589824 RXP524445:RXR589824 SHL524445:SHN589824 SRH524445:SRJ589824 TBD524445:TBF589824 TKZ524445:TLB589824 TUV524445:TUX589824 UER524445:UET589824 UON524445:UOP589824 UYJ524445:UYL589824 VIF524445:VIH589824 VSB524445:VSD589824 WBX524445:WBZ589824 WLT524445:WLV589824 WVP524445:WVR589824 H589981:J655360 JD589981:JF655360 SZ589981:TB655360 ACV589981:ACX655360 AMR589981:AMT655360 AWN589981:AWP655360 BGJ589981:BGL655360 BQF589981:BQH655360 CAB589981:CAD655360 CJX589981:CJZ655360 CTT589981:CTV655360 DDP589981:DDR655360 DNL589981:DNN655360 DXH589981:DXJ655360 EHD589981:EHF655360 EQZ589981:ERB655360 FAV589981:FAX655360 FKR589981:FKT655360 FUN589981:FUP655360 GEJ589981:GEL655360 GOF589981:GOH655360 GYB589981:GYD655360 HHX589981:HHZ655360 HRT589981:HRV655360 IBP589981:IBR655360 ILL589981:ILN655360 IVH589981:IVJ655360 JFD589981:JFF655360 JOZ589981:JPB655360 JYV589981:JYX655360 KIR589981:KIT655360 KSN589981:KSP655360 LCJ589981:LCL655360 LMF589981:LMH655360 LWB589981:LWD655360 MFX589981:MFZ655360 MPT589981:MPV655360 MZP589981:MZR655360 NJL589981:NJN655360 NTH589981:NTJ655360 ODD589981:ODF655360 OMZ589981:ONB655360 OWV589981:OWX655360 PGR589981:PGT655360 PQN589981:PQP655360 QAJ589981:QAL655360 QKF589981:QKH655360 QUB589981:QUD655360 RDX589981:RDZ655360 RNT589981:RNV655360 RXP589981:RXR655360 SHL589981:SHN655360 SRH589981:SRJ655360 TBD589981:TBF655360 TKZ589981:TLB655360 TUV589981:TUX655360 UER589981:UET655360 UON589981:UOP655360 UYJ589981:UYL655360 VIF589981:VIH655360 VSB589981:VSD655360 WBX589981:WBZ655360 WLT589981:WLV655360 WVP589981:WVR655360 H655517:J720896 JD655517:JF720896 SZ655517:TB720896 ACV655517:ACX720896 AMR655517:AMT720896 AWN655517:AWP720896 BGJ655517:BGL720896 BQF655517:BQH720896 CAB655517:CAD720896 CJX655517:CJZ720896 CTT655517:CTV720896 DDP655517:DDR720896 DNL655517:DNN720896 DXH655517:DXJ720896 EHD655517:EHF720896 EQZ655517:ERB720896 FAV655517:FAX720896 FKR655517:FKT720896 FUN655517:FUP720896 GEJ655517:GEL720896 GOF655517:GOH720896 GYB655517:GYD720896 HHX655517:HHZ720896 HRT655517:HRV720896 IBP655517:IBR720896 ILL655517:ILN720896 IVH655517:IVJ720896 JFD655517:JFF720896 JOZ655517:JPB720896 JYV655517:JYX720896 KIR655517:KIT720896 KSN655517:KSP720896 LCJ655517:LCL720896 LMF655517:LMH720896 LWB655517:LWD720896 MFX655517:MFZ720896 MPT655517:MPV720896 MZP655517:MZR720896 NJL655517:NJN720896 NTH655517:NTJ720896 ODD655517:ODF720896 OMZ655517:ONB720896 OWV655517:OWX720896 PGR655517:PGT720896 PQN655517:PQP720896 QAJ655517:QAL720896 QKF655517:QKH720896 QUB655517:QUD720896 RDX655517:RDZ720896 RNT655517:RNV720896 RXP655517:RXR720896 SHL655517:SHN720896 SRH655517:SRJ720896 TBD655517:TBF720896 TKZ655517:TLB720896 TUV655517:TUX720896 UER655517:UET720896 UON655517:UOP720896 UYJ655517:UYL720896 VIF655517:VIH720896 VSB655517:VSD720896 WBX655517:WBZ720896 WLT655517:WLV720896 WVP655517:WVR720896 H721053:J786432 JD721053:JF786432 SZ721053:TB786432 ACV721053:ACX786432 AMR721053:AMT786432 AWN721053:AWP786432 BGJ721053:BGL786432 BQF721053:BQH786432 CAB721053:CAD786432 CJX721053:CJZ786432 CTT721053:CTV786432 DDP721053:DDR786432 DNL721053:DNN786432 DXH721053:DXJ786432 EHD721053:EHF786432 EQZ721053:ERB786432 FAV721053:FAX786432 FKR721053:FKT786432 FUN721053:FUP786432 GEJ721053:GEL786432 GOF721053:GOH786432 GYB721053:GYD786432 HHX721053:HHZ786432 HRT721053:HRV786432 IBP721053:IBR786432 ILL721053:ILN786432 IVH721053:IVJ786432 JFD721053:JFF786432 JOZ721053:JPB786432 JYV721053:JYX786432 KIR721053:KIT786432 KSN721053:KSP786432 LCJ721053:LCL786432 LMF721053:LMH786432 LWB721053:LWD786432 MFX721053:MFZ786432 MPT721053:MPV786432 MZP721053:MZR786432 NJL721053:NJN786432 NTH721053:NTJ786432 ODD721053:ODF786432 OMZ721053:ONB786432 OWV721053:OWX786432 PGR721053:PGT786432 PQN721053:PQP786432 QAJ721053:QAL786432 QKF721053:QKH786432 QUB721053:QUD786432 RDX721053:RDZ786432 RNT721053:RNV786432 RXP721053:RXR786432 SHL721053:SHN786432 SRH721053:SRJ786432 TBD721053:TBF786432 TKZ721053:TLB786432 TUV721053:TUX786432 UER721053:UET786432 UON721053:UOP786432 UYJ721053:UYL786432 VIF721053:VIH786432 VSB721053:VSD786432 WBX721053:WBZ786432 WLT721053:WLV786432 WVP721053:WVR786432 H786589:J851968 JD786589:JF851968 SZ786589:TB851968 ACV786589:ACX851968 AMR786589:AMT851968 AWN786589:AWP851968 BGJ786589:BGL851968 BQF786589:BQH851968 CAB786589:CAD851968 CJX786589:CJZ851968 CTT786589:CTV851968 DDP786589:DDR851968 DNL786589:DNN851968 DXH786589:DXJ851968 EHD786589:EHF851968 EQZ786589:ERB851968 FAV786589:FAX851968 FKR786589:FKT851968 FUN786589:FUP851968 GEJ786589:GEL851968 GOF786589:GOH851968 GYB786589:GYD851968 HHX786589:HHZ851968 HRT786589:HRV851968 IBP786589:IBR851968 ILL786589:ILN851968 IVH786589:IVJ851968 JFD786589:JFF851968 JOZ786589:JPB851968 JYV786589:JYX851968 KIR786589:KIT851968 KSN786589:KSP851968 LCJ786589:LCL851968 LMF786589:LMH851968 LWB786589:LWD851968 MFX786589:MFZ851968 MPT786589:MPV851968 MZP786589:MZR851968 NJL786589:NJN851968 NTH786589:NTJ851968 ODD786589:ODF851968 OMZ786589:ONB851968 OWV786589:OWX851968 PGR786589:PGT851968 PQN786589:PQP851968 QAJ786589:QAL851968 QKF786589:QKH851968 QUB786589:QUD851968 RDX786589:RDZ851968 RNT786589:RNV851968 RXP786589:RXR851968 SHL786589:SHN851968 SRH786589:SRJ851968 TBD786589:TBF851968 TKZ786589:TLB851968 TUV786589:TUX851968 UER786589:UET851968 UON786589:UOP851968 UYJ786589:UYL851968 VIF786589:VIH851968 VSB786589:VSD851968 WBX786589:WBZ851968 WLT786589:WLV851968 WVP786589:WVR851968 H852125:J917504 JD852125:JF917504 SZ852125:TB917504 ACV852125:ACX917504 AMR852125:AMT917504 AWN852125:AWP917504 BGJ852125:BGL917504 BQF852125:BQH917504 CAB852125:CAD917504 CJX852125:CJZ917504 CTT852125:CTV917504 DDP852125:DDR917504 DNL852125:DNN917504 DXH852125:DXJ917504 EHD852125:EHF917504 EQZ852125:ERB917504 FAV852125:FAX917504 FKR852125:FKT917504 FUN852125:FUP917504 GEJ852125:GEL917504 GOF852125:GOH917504 GYB852125:GYD917504 HHX852125:HHZ917504 HRT852125:HRV917504 IBP852125:IBR917504 ILL852125:ILN917504 IVH852125:IVJ917504 JFD852125:JFF917504 JOZ852125:JPB917504 JYV852125:JYX917504 KIR852125:KIT917504 KSN852125:KSP917504 LCJ852125:LCL917504 LMF852125:LMH917504 LWB852125:LWD917504 MFX852125:MFZ917504 MPT852125:MPV917504 MZP852125:MZR917504 NJL852125:NJN917504 NTH852125:NTJ917504 ODD852125:ODF917504 OMZ852125:ONB917504 OWV852125:OWX917504 PGR852125:PGT917504 PQN852125:PQP917504 QAJ852125:QAL917504 QKF852125:QKH917504 QUB852125:QUD917504 RDX852125:RDZ917504 RNT852125:RNV917504 RXP852125:RXR917504 SHL852125:SHN917504 SRH852125:SRJ917504 TBD852125:TBF917504 TKZ852125:TLB917504 TUV852125:TUX917504 UER852125:UET917504 UON852125:UOP917504 UYJ852125:UYL917504 VIF852125:VIH917504 VSB852125:VSD917504 WBX852125:WBZ917504 WLT852125:WLV917504 WVP852125:WVR917504 H917661:J983040 JD917661:JF983040 SZ917661:TB983040 ACV917661:ACX983040 AMR917661:AMT983040 AWN917661:AWP983040 BGJ917661:BGL983040 BQF917661:BQH983040 CAB917661:CAD983040 CJX917661:CJZ983040 CTT917661:CTV983040 DDP917661:DDR983040 DNL917661:DNN983040 DXH917661:DXJ983040 EHD917661:EHF983040 EQZ917661:ERB983040 FAV917661:FAX983040 FKR917661:FKT983040 FUN917661:FUP983040 GEJ917661:GEL983040 GOF917661:GOH983040 GYB917661:GYD983040 HHX917661:HHZ983040 HRT917661:HRV983040 IBP917661:IBR983040 ILL917661:ILN983040 IVH917661:IVJ983040 JFD917661:JFF983040 JOZ917661:JPB983040 JYV917661:JYX983040 KIR917661:KIT983040 KSN917661:KSP983040 LCJ917661:LCL983040 LMF917661:LMH983040 LWB917661:LWD983040 MFX917661:MFZ983040 MPT917661:MPV983040 MZP917661:MZR983040 NJL917661:NJN983040 NTH917661:NTJ983040 ODD917661:ODF983040 OMZ917661:ONB983040 OWV917661:OWX983040 PGR917661:PGT983040 PQN917661:PQP983040 QAJ917661:QAL983040 QKF917661:QKH983040 QUB917661:QUD983040 RDX917661:RDZ983040 RNT917661:RNV983040 RXP917661:RXR983040 SHL917661:SHN983040 SRH917661:SRJ983040 TBD917661:TBF983040 TKZ917661:TLB983040 TUV917661:TUX983040 UER917661:UET983040 UON917661:UOP983040 UYJ917661:UYL983040 VIF917661:VIH983040 VSB917661:VSD983040 WBX917661:WBZ983040 WLT917661:WLV983040 WVP917661:WVR983040 H983197:J1048576 JD983197:JF1048576 SZ983197:TB1048576 ACV983197:ACX1048576 AMR983197:AMT1048576 AWN983197:AWP1048576 BGJ983197:BGL1048576 BQF983197:BQH1048576 CAB983197:CAD1048576 CJX983197:CJZ1048576 CTT983197:CTV1048576 DDP983197:DDR1048576 DNL983197:DNN1048576 DXH983197:DXJ1048576 EHD983197:EHF1048576 EQZ983197:ERB1048576 FAV983197:FAX1048576 FKR983197:FKT1048576 FUN983197:FUP1048576 GEJ983197:GEL1048576 GOF983197:GOH1048576 GYB983197:GYD1048576 HHX983197:HHZ1048576 HRT983197:HRV1048576 IBP983197:IBR1048576 ILL983197:ILN1048576 IVH983197:IVJ1048576 JFD983197:JFF1048576 JOZ983197:JPB1048576 JYV983197:JYX1048576 KIR983197:KIT1048576 KSN983197:KSP1048576 LCJ983197:LCL1048576 LMF983197:LMH1048576 LWB983197:LWD1048576 MFX983197:MFZ1048576 MPT983197:MPV1048576 MZP983197:MZR1048576 NJL983197:NJN1048576 NTH983197:NTJ1048576 ODD983197:ODF1048576 OMZ983197:ONB1048576 OWV983197:OWX1048576 PGR983197:PGT1048576 PQN983197:PQP1048576 QAJ983197:QAL1048576 QKF983197:QKH1048576 QUB983197:QUD1048576 RDX983197:RDZ1048576 RNT983197:RNV1048576 RXP983197:RXR1048576 SHL983197:SHN1048576 SRH983197:SRJ1048576 TBD983197:TBF1048576 TKZ983197:TLB1048576 TUV983197:TUX1048576 UER983197:UET1048576 UON983197:UOP1048576 UYJ983197:UYL1048576 VIF983197:VIH1048576 VSB983197:VSD1048576 WBX983197:WBZ1048576 WLT983197:WLV1048576 WVP983197:WVR1048576 B158:G65536 IX158:JC65536 ST158:SY65536 ACP158:ACU65536 AML158:AMQ65536 AWH158:AWM65536 BGD158:BGI65536 BPZ158:BQE65536 BZV158:CAA65536 CJR158:CJW65536 CTN158:CTS65536 DDJ158:DDO65536 DNF158:DNK65536 DXB158:DXG65536 EGX158:EHC65536 EQT158:EQY65536 FAP158:FAU65536 FKL158:FKQ65536 FUH158:FUM65536 GED158:GEI65536 GNZ158:GOE65536 GXV158:GYA65536 HHR158:HHW65536 HRN158:HRS65536 IBJ158:IBO65536 ILF158:ILK65536 IVB158:IVG65536 JEX158:JFC65536 JOT158:JOY65536 JYP158:JYU65536 KIL158:KIQ65536 KSH158:KSM65536 LCD158:LCI65536 LLZ158:LME65536 LVV158:LWA65536 MFR158:MFW65536 MPN158:MPS65536 MZJ158:MZO65536 NJF158:NJK65536 NTB158:NTG65536 OCX158:ODC65536 OMT158:OMY65536 OWP158:OWU65536 PGL158:PGQ65536 PQH158:PQM65536 QAD158:QAI65536 QJZ158:QKE65536 QTV158:QUA65536 RDR158:RDW65536 RNN158:RNS65536 RXJ158:RXO65536 SHF158:SHK65536 SRB158:SRG65536 TAX158:TBC65536 TKT158:TKY65536 TUP158:TUU65536 UEL158:UEQ65536 UOH158:UOM65536 UYD158:UYI65536 VHZ158:VIE65536 VRV158:VSA65536 WBR158:WBW65536 WLN158:WLS65536 WVJ158:WVO65536 B65694:G131072 IX65694:JC131072 ST65694:SY131072 ACP65694:ACU131072 AML65694:AMQ131072 AWH65694:AWM131072 BGD65694:BGI131072 BPZ65694:BQE131072 BZV65694:CAA131072 CJR65694:CJW131072 CTN65694:CTS131072 DDJ65694:DDO131072 DNF65694:DNK131072 DXB65694:DXG131072 EGX65694:EHC131072 EQT65694:EQY131072 FAP65694:FAU131072 FKL65694:FKQ131072 FUH65694:FUM131072 GED65694:GEI131072 GNZ65694:GOE131072 GXV65694:GYA131072 HHR65694:HHW131072 HRN65694:HRS131072 IBJ65694:IBO131072 ILF65694:ILK131072 IVB65694:IVG131072 JEX65694:JFC131072 JOT65694:JOY131072 JYP65694:JYU131072 KIL65694:KIQ131072 KSH65694:KSM131072 LCD65694:LCI131072 LLZ65694:LME131072 LVV65694:LWA131072 MFR65694:MFW131072 MPN65694:MPS131072 MZJ65694:MZO131072 NJF65694:NJK131072 NTB65694:NTG131072 OCX65694:ODC131072 OMT65694:OMY131072 OWP65694:OWU131072 PGL65694:PGQ131072 PQH65694:PQM131072 QAD65694:QAI131072 QJZ65694:QKE131072 QTV65694:QUA131072 RDR65694:RDW131072 RNN65694:RNS131072 RXJ65694:RXO131072 SHF65694:SHK131072 SRB65694:SRG131072 TAX65694:TBC131072 TKT65694:TKY131072 TUP65694:TUU131072 UEL65694:UEQ131072 UOH65694:UOM131072 UYD65694:UYI131072 VHZ65694:VIE131072 VRV65694:VSA131072 WBR65694:WBW131072 WLN65694:WLS131072 WVJ65694:WVO131072 B131230:G196608 IX131230:JC196608 ST131230:SY196608 ACP131230:ACU196608 AML131230:AMQ196608 AWH131230:AWM196608 BGD131230:BGI196608 BPZ131230:BQE196608 BZV131230:CAA196608 CJR131230:CJW196608 CTN131230:CTS196608 DDJ131230:DDO196608 DNF131230:DNK196608 DXB131230:DXG196608 EGX131230:EHC196608 EQT131230:EQY196608 FAP131230:FAU196608 FKL131230:FKQ196608 FUH131230:FUM196608 GED131230:GEI196608 GNZ131230:GOE196608 GXV131230:GYA196608 HHR131230:HHW196608 HRN131230:HRS196608 IBJ131230:IBO196608 ILF131230:ILK196608 IVB131230:IVG196608 JEX131230:JFC196608 JOT131230:JOY196608 JYP131230:JYU196608 KIL131230:KIQ196608 KSH131230:KSM196608 LCD131230:LCI196608 LLZ131230:LME196608 LVV131230:LWA196608 MFR131230:MFW196608 MPN131230:MPS196608 MZJ131230:MZO196608 NJF131230:NJK196608 NTB131230:NTG196608 OCX131230:ODC196608 OMT131230:OMY196608 OWP131230:OWU196608 PGL131230:PGQ196608 PQH131230:PQM196608 QAD131230:QAI196608 QJZ131230:QKE196608 QTV131230:QUA196608 RDR131230:RDW196608 RNN131230:RNS196608 RXJ131230:RXO196608 SHF131230:SHK196608 SRB131230:SRG196608 TAX131230:TBC196608 TKT131230:TKY196608 TUP131230:TUU196608 UEL131230:UEQ196608 UOH131230:UOM196608 UYD131230:UYI196608 VHZ131230:VIE196608 VRV131230:VSA196608 WBR131230:WBW196608 WLN131230:WLS196608 WVJ131230:WVO196608 B196766:G262144 IX196766:JC262144 ST196766:SY262144 ACP196766:ACU262144 AML196766:AMQ262144 AWH196766:AWM262144 BGD196766:BGI262144 BPZ196766:BQE262144 BZV196766:CAA262144 CJR196766:CJW262144 CTN196766:CTS262144 DDJ196766:DDO262144 DNF196766:DNK262144 DXB196766:DXG262144 EGX196766:EHC262144 EQT196766:EQY262144 FAP196766:FAU262144 FKL196766:FKQ262144 FUH196766:FUM262144 GED196766:GEI262144 GNZ196766:GOE262144 GXV196766:GYA262144 HHR196766:HHW262144 HRN196766:HRS262144 IBJ196766:IBO262144 ILF196766:ILK262144 IVB196766:IVG262144 JEX196766:JFC262144 JOT196766:JOY262144 JYP196766:JYU262144 KIL196766:KIQ262144 KSH196766:KSM262144 LCD196766:LCI262144 LLZ196766:LME262144 LVV196766:LWA262144 MFR196766:MFW262144 MPN196766:MPS262144 MZJ196766:MZO262144 NJF196766:NJK262144 NTB196766:NTG262144 OCX196766:ODC262144 OMT196766:OMY262144 OWP196766:OWU262144 PGL196766:PGQ262144 PQH196766:PQM262144 QAD196766:QAI262144 QJZ196766:QKE262144 QTV196766:QUA262144 RDR196766:RDW262144 RNN196766:RNS262144 RXJ196766:RXO262144 SHF196766:SHK262144 SRB196766:SRG262144 TAX196766:TBC262144 TKT196766:TKY262144 TUP196766:TUU262144 UEL196766:UEQ262144 UOH196766:UOM262144 UYD196766:UYI262144 VHZ196766:VIE262144 VRV196766:VSA262144 WBR196766:WBW262144 WLN196766:WLS262144 WVJ196766:WVO262144 B262302:G327680 IX262302:JC327680 ST262302:SY327680 ACP262302:ACU327680 AML262302:AMQ327680 AWH262302:AWM327680 BGD262302:BGI327680 BPZ262302:BQE327680 BZV262302:CAA327680 CJR262302:CJW327680 CTN262302:CTS327680 DDJ262302:DDO327680 DNF262302:DNK327680 DXB262302:DXG327680 EGX262302:EHC327680 EQT262302:EQY327680 FAP262302:FAU327680 FKL262302:FKQ327680 FUH262302:FUM327680 GED262302:GEI327680 GNZ262302:GOE327680 GXV262302:GYA327680 HHR262302:HHW327680 HRN262302:HRS327680 IBJ262302:IBO327680 ILF262302:ILK327680 IVB262302:IVG327680 JEX262302:JFC327680 JOT262302:JOY327680 JYP262302:JYU327680 KIL262302:KIQ327680 KSH262302:KSM327680 LCD262302:LCI327680 LLZ262302:LME327680 LVV262302:LWA327680 MFR262302:MFW327680 MPN262302:MPS327680 MZJ262302:MZO327680 NJF262302:NJK327680 NTB262302:NTG327680 OCX262302:ODC327680 OMT262302:OMY327680 OWP262302:OWU327680 PGL262302:PGQ327680 PQH262302:PQM327680 QAD262302:QAI327680 QJZ262302:QKE327680 QTV262302:QUA327680 RDR262302:RDW327680 RNN262302:RNS327680 RXJ262302:RXO327680 SHF262302:SHK327680 SRB262302:SRG327680 TAX262302:TBC327680 TKT262302:TKY327680 TUP262302:TUU327680 UEL262302:UEQ327680 UOH262302:UOM327680 UYD262302:UYI327680 VHZ262302:VIE327680 VRV262302:VSA327680 WBR262302:WBW327680 WLN262302:WLS327680 WVJ262302:WVO327680 B327838:G393216 IX327838:JC393216 ST327838:SY393216 ACP327838:ACU393216 AML327838:AMQ393216 AWH327838:AWM393216 BGD327838:BGI393216 BPZ327838:BQE393216 BZV327838:CAA393216 CJR327838:CJW393216 CTN327838:CTS393216 DDJ327838:DDO393216 DNF327838:DNK393216 DXB327838:DXG393216 EGX327838:EHC393216 EQT327838:EQY393216 FAP327838:FAU393216 FKL327838:FKQ393216 FUH327838:FUM393216 GED327838:GEI393216 GNZ327838:GOE393216 GXV327838:GYA393216 HHR327838:HHW393216 HRN327838:HRS393216 IBJ327838:IBO393216 ILF327838:ILK393216 IVB327838:IVG393216 JEX327838:JFC393216 JOT327838:JOY393216 JYP327838:JYU393216 KIL327838:KIQ393216 KSH327838:KSM393216 LCD327838:LCI393216 LLZ327838:LME393216 LVV327838:LWA393216 MFR327838:MFW393216 MPN327838:MPS393216 MZJ327838:MZO393216 NJF327838:NJK393216 NTB327838:NTG393216 OCX327838:ODC393216 OMT327838:OMY393216 OWP327838:OWU393216 PGL327838:PGQ393216 PQH327838:PQM393216 QAD327838:QAI393216 QJZ327838:QKE393216 QTV327838:QUA393216 RDR327838:RDW393216 RNN327838:RNS393216 RXJ327838:RXO393216 SHF327838:SHK393216 SRB327838:SRG393216 TAX327838:TBC393216 TKT327838:TKY393216 TUP327838:TUU393216 UEL327838:UEQ393216 UOH327838:UOM393216 UYD327838:UYI393216 VHZ327838:VIE393216 VRV327838:VSA393216 WBR327838:WBW393216 WLN327838:WLS393216 WVJ327838:WVO393216 B393374:G458752 IX393374:JC458752 ST393374:SY458752 ACP393374:ACU458752 AML393374:AMQ458752 AWH393374:AWM458752 BGD393374:BGI458752 BPZ393374:BQE458752 BZV393374:CAA458752 CJR393374:CJW458752 CTN393374:CTS458752 DDJ393374:DDO458752 DNF393374:DNK458752 DXB393374:DXG458752 EGX393374:EHC458752 EQT393374:EQY458752 FAP393374:FAU458752 FKL393374:FKQ458752 FUH393374:FUM458752 GED393374:GEI458752 GNZ393374:GOE458752 GXV393374:GYA458752 HHR393374:HHW458752 HRN393374:HRS458752 IBJ393374:IBO458752 ILF393374:ILK458752 IVB393374:IVG458752 JEX393374:JFC458752 JOT393374:JOY458752 JYP393374:JYU458752 KIL393374:KIQ458752 KSH393374:KSM458752 LCD393374:LCI458752 LLZ393374:LME458752 LVV393374:LWA458752 MFR393374:MFW458752 MPN393374:MPS458752 MZJ393374:MZO458752 NJF393374:NJK458752 NTB393374:NTG458752 OCX393374:ODC458752 OMT393374:OMY458752 OWP393374:OWU458752 PGL393374:PGQ458752 PQH393374:PQM458752 QAD393374:QAI458752 QJZ393374:QKE458752 QTV393374:QUA458752 RDR393374:RDW458752 RNN393374:RNS458752 RXJ393374:RXO458752 SHF393374:SHK458752 SRB393374:SRG458752 TAX393374:TBC458752 TKT393374:TKY458752 TUP393374:TUU458752 UEL393374:UEQ458752 UOH393374:UOM458752 UYD393374:UYI458752 VHZ393374:VIE458752 VRV393374:VSA458752 WBR393374:WBW458752 WLN393374:WLS458752 WVJ393374:WVO458752 B458910:G524288 IX458910:JC524288 ST458910:SY524288 ACP458910:ACU524288 AML458910:AMQ524288 AWH458910:AWM524288 BGD458910:BGI524288 BPZ458910:BQE524288 BZV458910:CAA524288 CJR458910:CJW524288 CTN458910:CTS524288 DDJ458910:DDO524288 DNF458910:DNK524288 DXB458910:DXG524288 EGX458910:EHC524288 EQT458910:EQY524288 FAP458910:FAU524288 FKL458910:FKQ524288 FUH458910:FUM524288 GED458910:GEI524288 GNZ458910:GOE524288 GXV458910:GYA524288 HHR458910:HHW524288 HRN458910:HRS524288 IBJ458910:IBO524288 ILF458910:ILK524288 IVB458910:IVG524288 JEX458910:JFC524288 JOT458910:JOY524288 JYP458910:JYU524288 KIL458910:KIQ524288 KSH458910:KSM524288 LCD458910:LCI524288 LLZ458910:LME524288 LVV458910:LWA524288 MFR458910:MFW524288 MPN458910:MPS524288 MZJ458910:MZO524288 NJF458910:NJK524288 NTB458910:NTG524288 OCX458910:ODC524288 OMT458910:OMY524288 OWP458910:OWU524288 PGL458910:PGQ524288 PQH458910:PQM524288 QAD458910:QAI524288 QJZ458910:QKE524288 QTV458910:QUA524288 RDR458910:RDW524288 RNN458910:RNS524288 RXJ458910:RXO524288 SHF458910:SHK524288 SRB458910:SRG524288 TAX458910:TBC524288 TKT458910:TKY524288 TUP458910:TUU524288 UEL458910:UEQ524288 UOH458910:UOM524288 UYD458910:UYI524288 VHZ458910:VIE524288 VRV458910:VSA524288 WBR458910:WBW524288 WLN458910:WLS524288 WVJ458910:WVO524288 B524446:G589824 IX524446:JC589824 ST524446:SY589824 ACP524446:ACU589824 AML524446:AMQ589824 AWH524446:AWM589824 BGD524446:BGI589824 BPZ524446:BQE589824 BZV524446:CAA589824 CJR524446:CJW589824 CTN524446:CTS589824 DDJ524446:DDO589824 DNF524446:DNK589824 DXB524446:DXG589824 EGX524446:EHC589824 EQT524446:EQY589824 FAP524446:FAU589824 FKL524446:FKQ589824 FUH524446:FUM589824 GED524446:GEI589824 GNZ524446:GOE589824 GXV524446:GYA589824 HHR524446:HHW589824 HRN524446:HRS589824 IBJ524446:IBO589824 ILF524446:ILK589824 IVB524446:IVG589824 JEX524446:JFC589824 JOT524446:JOY589824 JYP524446:JYU589824 KIL524446:KIQ589824 KSH524446:KSM589824 LCD524446:LCI589824 LLZ524446:LME589824 LVV524446:LWA589824 MFR524446:MFW589824 MPN524446:MPS589824 MZJ524446:MZO589824 NJF524446:NJK589824 NTB524446:NTG589824 OCX524446:ODC589824 OMT524446:OMY589824 OWP524446:OWU589824 PGL524446:PGQ589824 PQH524446:PQM589824 QAD524446:QAI589824 QJZ524446:QKE589824 QTV524446:QUA589824 RDR524446:RDW589824 RNN524446:RNS589824 RXJ524446:RXO589824 SHF524446:SHK589824 SRB524446:SRG589824 TAX524446:TBC589824 TKT524446:TKY589824 TUP524446:TUU589824 UEL524446:UEQ589824 UOH524446:UOM589824 UYD524446:UYI589824 VHZ524446:VIE589824 VRV524446:VSA589824 WBR524446:WBW589824 WLN524446:WLS589824 WVJ524446:WVO589824 B589982:G655360 IX589982:JC655360 ST589982:SY655360 ACP589982:ACU655360 AML589982:AMQ655360 AWH589982:AWM655360 BGD589982:BGI655360 BPZ589982:BQE655360 BZV589982:CAA655360 CJR589982:CJW655360 CTN589982:CTS655360 DDJ589982:DDO655360 DNF589982:DNK655360 DXB589982:DXG655360 EGX589982:EHC655360 EQT589982:EQY655360 FAP589982:FAU655360 FKL589982:FKQ655360 FUH589982:FUM655360 GED589982:GEI655360 GNZ589982:GOE655360 GXV589982:GYA655360 HHR589982:HHW655360 HRN589982:HRS655360 IBJ589982:IBO655360 ILF589982:ILK655360 IVB589982:IVG655360 JEX589982:JFC655360 JOT589982:JOY655360 JYP589982:JYU655360 KIL589982:KIQ655360 KSH589982:KSM655360 LCD589982:LCI655360 LLZ589982:LME655360 LVV589982:LWA655360 MFR589982:MFW655360 MPN589982:MPS655360 MZJ589982:MZO655360 NJF589982:NJK655360 NTB589982:NTG655360 OCX589982:ODC655360 OMT589982:OMY655360 OWP589982:OWU655360 PGL589982:PGQ655360 PQH589982:PQM655360 QAD589982:QAI655360 QJZ589982:QKE655360 QTV589982:QUA655360 RDR589982:RDW655360 RNN589982:RNS655360 RXJ589982:RXO655360 SHF589982:SHK655360 SRB589982:SRG655360 TAX589982:TBC655360 TKT589982:TKY655360 TUP589982:TUU655360 UEL589982:UEQ655360 UOH589982:UOM655360 UYD589982:UYI655360 VHZ589982:VIE655360 VRV589982:VSA655360 WBR589982:WBW655360 WLN589982:WLS655360 WVJ589982:WVO655360 B655518:G720896 IX655518:JC720896 ST655518:SY720896 ACP655518:ACU720896 AML655518:AMQ720896 AWH655518:AWM720896 BGD655518:BGI720896 BPZ655518:BQE720896 BZV655518:CAA720896 CJR655518:CJW720896 CTN655518:CTS720896 DDJ655518:DDO720896 DNF655518:DNK720896 DXB655518:DXG720896 EGX655518:EHC720896 EQT655518:EQY720896 FAP655518:FAU720896 FKL655518:FKQ720896 FUH655518:FUM720896 GED655518:GEI720896 GNZ655518:GOE720896 GXV655518:GYA720896 HHR655518:HHW720896 HRN655518:HRS720896 IBJ655518:IBO720896 ILF655518:ILK720896 IVB655518:IVG720896 JEX655518:JFC720896 JOT655518:JOY720896 JYP655518:JYU720896 KIL655518:KIQ720896 KSH655518:KSM720896 LCD655518:LCI720896 LLZ655518:LME720896 LVV655518:LWA720896 MFR655518:MFW720896 MPN655518:MPS720896 MZJ655518:MZO720896 NJF655518:NJK720896 NTB655518:NTG720896 OCX655518:ODC720896 OMT655518:OMY720896 OWP655518:OWU720896 PGL655518:PGQ720896 PQH655518:PQM720896 QAD655518:QAI720896 QJZ655518:QKE720896 QTV655518:QUA720896 RDR655518:RDW720896 RNN655518:RNS720896 RXJ655518:RXO720896 SHF655518:SHK720896 SRB655518:SRG720896 TAX655518:TBC720896 TKT655518:TKY720896 TUP655518:TUU720896 UEL655518:UEQ720896 UOH655518:UOM720896 UYD655518:UYI720896 VHZ655518:VIE720896 VRV655518:VSA720896 WBR655518:WBW720896 WLN655518:WLS720896 WVJ655518:WVO720896 B721054:G786432 IX721054:JC786432 ST721054:SY786432 ACP721054:ACU786432 AML721054:AMQ786432 AWH721054:AWM786432 BGD721054:BGI786432 BPZ721054:BQE786432 BZV721054:CAA786432 CJR721054:CJW786432 CTN721054:CTS786432 DDJ721054:DDO786432 DNF721054:DNK786432 DXB721054:DXG786432 EGX721054:EHC786432 EQT721054:EQY786432 FAP721054:FAU786432 FKL721054:FKQ786432 FUH721054:FUM786432 GED721054:GEI786432 GNZ721054:GOE786432 GXV721054:GYA786432 HHR721054:HHW786432 HRN721054:HRS786432 IBJ721054:IBO786432 ILF721054:ILK786432 IVB721054:IVG786432 JEX721054:JFC786432 JOT721054:JOY786432 JYP721054:JYU786432 KIL721054:KIQ786432 KSH721054:KSM786432 LCD721054:LCI786432 LLZ721054:LME786432 LVV721054:LWA786432 MFR721054:MFW786432 MPN721054:MPS786432 MZJ721054:MZO786432 NJF721054:NJK786432 NTB721054:NTG786432 OCX721054:ODC786432 OMT721054:OMY786432 OWP721054:OWU786432 PGL721054:PGQ786432 PQH721054:PQM786432 QAD721054:QAI786432 QJZ721054:QKE786432 QTV721054:QUA786432 RDR721054:RDW786432 RNN721054:RNS786432 RXJ721054:RXO786432 SHF721054:SHK786432 SRB721054:SRG786432 TAX721054:TBC786432 TKT721054:TKY786432 TUP721054:TUU786432 UEL721054:UEQ786432 UOH721054:UOM786432 UYD721054:UYI786432 VHZ721054:VIE786432 VRV721054:VSA786432 WBR721054:WBW786432 WLN721054:WLS786432 WVJ721054:WVO786432 B786590:G851968 IX786590:JC851968 ST786590:SY851968 ACP786590:ACU851968 AML786590:AMQ851968 AWH786590:AWM851968 BGD786590:BGI851968 BPZ786590:BQE851968 BZV786590:CAA851968 CJR786590:CJW851968 CTN786590:CTS851968 DDJ786590:DDO851968 DNF786590:DNK851968 DXB786590:DXG851968 EGX786590:EHC851968 EQT786590:EQY851968 FAP786590:FAU851968 FKL786590:FKQ851968 FUH786590:FUM851968 GED786590:GEI851968 GNZ786590:GOE851968 GXV786590:GYA851968 HHR786590:HHW851968 HRN786590:HRS851968 IBJ786590:IBO851968 ILF786590:ILK851968 IVB786590:IVG851968 JEX786590:JFC851968 JOT786590:JOY851968 JYP786590:JYU851968 KIL786590:KIQ851968 KSH786590:KSM851968 LCD786590:LCI851968 LLZ786590:LME851968 LVV786590:LWA851968 MFR786590:MFW851968 MPN786590:MPS851968 MZJ786590:MZO851968 NJF786590:NJK851968 NTB786590:NTG851968 OCX786590:ODC851968 OMT786590:OMY851968 OWP786590:OWU851968 PGL786590:PGQ851968 PQH786590:PQM851968 QAD786590:QAI851968 QJZ786590:QKE851968 QTV786590:QUA851968 RDR786590:RDW851968 RNN786590:RNS851968 RXJ786590:RXO851968 SHF786590:SHK851968 SRB786590:SRG851968 TAX786590:TBC851968 TKT786590:TKY851968 TUP786590:TUU851968 UEL786590:UEQ851968 UOH786590:UOM851968 UYD786590:UYI851968 VHZ786590:VIE851968 VRV786590:VSA851968 WBR786590:WBW851968 WLN786590:WLS851968 WVJ786590:WVO851968 B852126:G917504 IX852126:JC917504 ST852126:SY917504 ACP852126:ACU917504 AML852126:AMQ917504 AWH852126:AWM917504 BGD852126:BGI917504 BPZ852126:BQE917504 BZV852126:CAA917504 CJR852126:CJW917504 CTN852126:CTS917504 DDJ852126:DDO917504 DNF852126:DNK917504 DXB852126:DXG917504 EGX852126:EHC917504 EQT852126:EQY917504 FAP852126:FAU917504 FKL852126:FKQ917504 FUH852126:FUM917504 GED852126:GEI917504 GNZ852126:GOE917504 GXV852126:GYA917504 HHR852126:HHW917504 HRN852126:HRS917504 IBJ852126:IBO917504 ILF852126:ILK917504 IVB852126:IVG917504 JEX852126:JFC917504 JOT852126:JOY917504 JYP852126:JYU917504 KIL852126:KIQ917504 KSH852126:KSM917504 LCD852126:LCI917504 LLZ852126:LME917504 LVV852126:LWA917504 MFR852126:MFW917504 MPN852126:MPS917504 MZJ852126:MZO917504 NJF852126:NJK917504 NTB852126:NTG917504 OCX852126:ODC917504 OMT852126:OMY917504 OWP852126:OWU917504 PGL852126:PGQ917504 PQH852126:PQM917504 QAD852126:QAI917504 QJZ852126:QKE917504 QTV852126:QUA917504 RDR852126:RDW917504 RNN852126:RNS917504 RXJ852126:RXO917504 SHF852126:SHK917504 SRB852126:SRG917504 TAX852126:TBC917504 TKT852126:TKY917504 TUP852126:TUU917504 UEL852126:UEQ917504 UOH852126:UOM917504 UYD852126:UYI917504 VHZ852126:VIE917504 VRV852126:VSA917504 WBR852126:WBW917504 WLN852126:WLS917504 WVJ852126:WVO917504 B917662:G983040 IX917662:JC983040 ST917662:SY983040 ACP917662:ACU983040 AML917662:AMQ983040 AWH917662:AWM983040 BGD917662:BGI983040 BPZ917662:BQE983040 BZV917662:CAA983040 CJR917662:CJW983040 CTN917662:CTS983040 DDJ917662:DDO983040 DNF917662:DNK983040 DXB917662:DXG983040 EGX917662:EHC983040 EQT917662:EQY983040 FAP917662:FAU983040 FKL917662:FKQ983040 FUH917662:FUM983040 GED917662:GEI983040 GNZ917662:GOE983040 GXV917662:GYA983040 HHR917662:HHW983040 HRN917662:HRS983040 IBJ917662:IBO983040 ILF917662:ILK983040 IVB917662:IVG983040 JEX917662:JFC983040 JOT917662:JOY983040 JYP917662:JYU983040 KIL917662:KIQ983040 KSH917662:KSM983040 LCD917662:LCI983040 LLZ917662:LME983040 LVV917662:LWA983040 MFR917662:MFW983040 MPN917662:MPS983040 MZJ917662:MZO983040 NJF917662:NJK983040 NTB917662:NTG983040 OCX917662:ODC983040 OMT917662:OMY983040 OWP917662:OWU983040 PGL917662:PGQ983040 PQH917662:PQM983040 QAD917662:QAI983040 QJZ917662:QKE983040 QTV917662:QUA983040 RDR917662:RDW983040 RNN917662:RNS983040 RXJ917662:RXO983040 SHF917662:SHK983040 SRB917662:SRG983040 TAX917662:TBC983040 TKT917662:TKY983040 TUP917662:TUU983040 UEL917662:UEQ983040 UOH917662:UOM983040 UYD917662:UYI983040 VHZ917662:VIE983040 VRV917662:VSA983040 WBR917662:WBW983040 WLN917662:WLS983040 WVJ917662:WVO983040 B983198:G1048576 IX983198:JC1048576 ST983198:SY1048576 ACP983198:ACU1048576 AML983198:AMQ1048576 AWH983198:AWM1048576 BGD983198:BGI1048576 BPZ983198:BQE1048576 BZV983198:CAA1048576 CJR983198:CJW1048576 CTN983198:CTS1048576 DDJ983198:DDO1048576 DNF983198:DNK1048576 DXB983198:DXG1048576 EGX983198:EHC1048576 EQT983198:EQY1048576 FAP983198:FAU1048576 FKL983198:FKQ1048576 FUH983198:FUM1048576 GED983198:GEI1048576 GNZ983198:GOE1048576 GXV983198:GYA1048576 HHR983198:HHW1048576 HRN983198:HRS1048576 IBJ983198:IBO1048576 ILF983198:ILK1048576 IVB983198:IVG1048576 JEX983198:JFC1048576 JOT983198:JOY1048576 JYP983198:JYU1048576 KIL983198:KIQ1048576 KSH983198:KSM1048576 LCD983198:LCI1048576 LLZ983198:LME1048576 LVV983198:LWA1048576 MFR983198:MFW1048576 MPN983198:MPS1048576 MZJ983198:MZO1048576 NJF983198:NJK1048576 NTB983198:NTG1048576 OCX983198:ODC1048576 OMT983198:OMY1048576 OWP983198:OWU1048576 PGL983198:PGQ1048576 PQH983198:PQM1048576 QAD983198:QAI1048576 QJZ983198:QKE1048576 QTV983198:QUA1048576 RDR983198:RDW1048576 RNN983198:RNS1048576 RXJ983198:RXO1048576 SHF983198:SHK1048576 SRB983198:SRG1048576 TAX983198:TBC1048576 TKT983198:TKY1048576 TUP983198:TUU1048576 UEL983198:UEQ1048576 UOH983198:UOM1048576 UYD983198:UYI1048576 VHZ983198:VIE1048576 VRV983198:VSA1048576 WBR983198:WBW1048576 WLN983198:WLS1048576 WVJ983198:WVO1048576 AB14:AD151 JX14:JZ151 TT14:TV151 ADP14:ADR151 ANL14:ANN151 AXH14:AXJ151 BHD14:BHF151 BQZ14:BRB151 CAV14:CAX151 CKR14:CKT151 CUN14:CUP151 DEJ14:DEL151 DOF14:DOH151 DYB14:DYD151 EHX14:EHZ151 ERT14:ERV151 FBP14:FBR151 FLL14:FLN151 FVH14:FVJ151 GFD14:GFF151 GOZ14:GPB151 GYV14:GYX151 HIR14:HIT151 HSN14:HSP151 ICJ14:ICL151 IMF14:IMH151 IWB14:IWD151 JFX14:JFZ151 JPT14:JPV151 JZP14:JZR151 KJL14:KJN151 KTH14:KTJ151 LDD14:LDF151 LMZ14:LNB151 LWV14:LWX151 MGR14:MGT151 MQN14:MQP151 NAJ14:NAL151 NKF14:NKH151 NUB14:NUD151 ODX14:ODZ151 ONT14:ONV151 OXP14:OXR151 PHL14:PHN151 PRH14:PRJ151 QBD14:QBF151 QKZ14:QLB151 QUV14:QUX151 RER14:RET151 RON14:ROP151 RYJ14:RYL151 SIF14:SIH151 SSB14:SSD151 TBX14:TBZ151 TLT14:TLV151 TVP14:TVR151 UFL14:UFN151 UPH14:UPJ151 UZD14:UZF151 VIZ14:VJB151 VSV14:VSX151 WCR14:WCT151 WMN14:WMP151 WWJ14:WWL151 AB65550:AD65687 JX65550:JZ65687 TT65550:TV65687 ADP65550:ADR65687 ANL65550:ANN65687 AXH65550:AXJ65687 BHD65550:BHF65687 BQZ65550:BRB65687 CAV65550:CAX65687 CKR65550:CKT65687 CUN65550:CUP65687 DEJ65550:DEL65687 DOF65550:DOH65687 DYB65550:DYD65687 EHX65550:EHZ65687 ERT65550:ERV65687 FBP65550:FBR65687 FLL65550:FLN65687 FVH65550:FVJ65687 GFD65550:GFF65687 GOZ65550:GPB65687 GYV65550:GYX65687 HIR65550:HIT65687 HSN65550:HSP65687 ICJ65550:ICL65687 IMF65550:IMH65687 IWB65550:IWD65687 JFX65550:JFZ65687 JPT65550:JPV65687 JZP65550:JZR65687 KJL65550:KJN65687 KTH65550:KTJ65687 LDD65550:LDF65687 LMZ65550:LNB65687 LWV65550:LWX65687 MGR65550:MGT65687 MQN65550:MQP65687 NAJ65550:NAL65687 NKF65550:NKH65687 NUB65550:NUD65687 ODX65550:ODZ65687 ONT65550:ONV65687 OXP65550:OXR65687 PHL65550:PHN65687 PRH65550:PRJ65687 QBD65550:QBF65687 QKZ65550:QLB65687 QUV65550:QUX65687 RER65550:RET65687 RON65550:ROP65687 RYJ65550:RYL65687 SIF65550:SIH65687 SSB65550:SSD65687 TBX65550:TBZ65687 TLT65550:TLV65687 TVP65550:TVR65687 UFL65550:UFN65687 UPH65550:UPJ65687 UZD65550:UZF65687 VIZ65550:VJB65687 VSV65550:VSX65687 WCR65550:WCT65687 WMN65550:WMP65687 WWJ65550:WWL65687 AB131086:AD131223 JX131086:JZ131223 TT131086:TV131223 ADP131086:ADR131223 ANL131086:ANN131223 AXH131086:AXJ131223 BHD131086:BHF131223 BQZ131086:BRB131223 CAV131086:CAX131223 CKR131086:CKT131223 CUN131086:CUP131223 DEJ131086:DEL131223 DOF131086:DOH131223 DYB131086:DYD131223 EHX131086:EHZ131223 ERT131086:ERV131223 FBP131086:FBR131223 FLL131086:FLN131223 FVH131086:FVJ131223 GFD131086:GFF131223 GOZ131086:GPB131223 GYV131086:GYX131223 HIR131086:HIT131223 HSN131086:HSP131223 ICJ131086:ICL131223 IMF131086:IMH131223 IWB131086:IWD131223 JFX131086:JFZ131223 JPT131086:JPV131223 JZP131086:JZR131223 KJL131086:KJN131223 KTH131086:KTJ131223 LDD131086:LDF131223 LMZ131086:LNB131223 LWV131086:LWX131223 MGR131086:MGT131223 MQN131086:MQP131223 NAJ131086:NAL131223 NKF131086:NKH131223 NUB131086:NUD131223 ODX131086:ODZ131223 ONT131086:ONV131223 OXP131086:OXR131223 PHL131086:PHN131223 PRH131086:PRJ131223 QBD131086:QBF131223 QKZ131086:QLB131223 QUV131086:QUX131223 RER131086:RET131223 RON131086:ROP131223 RYJ131086:RYL131223 SIF131086:SIH131223 SSB131086:SSD131223 TBX131086:TBZ131223 TLT131086:TLV131223 TVP131086:TVR131223 UFL131086:UFN131223 UPH131086:UPJ131223 UZD131086:UZF131223 VIZ131086:VJB131223 VSV131086:VSX131223 WCR131086:WCT131223 WMN131086:WMP131223 WWJ131086:WWL131223 AB196622:AD196759 JX196622:JZ196759 TT196622:TV196759 ADP196622:ADR196759 ANL196622:ANN196759 AXH196622:AXJ196759 BHD196622:BHF196759 BQZ196622:BRB196759 CAV196622:CAX196759 CKR196622:CKT196759 CUN196622:CUP196759 DEJ196622:DEL196759 DOF196622:DOH196759 DYB196622:DYD196759 EHX196622:EHZ196759 ERT196622:ERV196759 FBP196622:FBR196759 FLL196622:FLN196759 FVH196622:FVJ196759 GFD196622:GFF196759 GOZ196622:GPB196759 GYV196622:GYX196759 HIR196622:HIT196759 HSN196622:HSP196759 ICJ196622:ICL196759 IMF196622:IMH196759 IWB196622:IWD196759 JFX196622:JFZ196759 JPT196622:JPV196759 JZP196622:JZR196759 KJL196622:KJN196759 KTH196622:KTJ196759 LDD196622:LDF196759 LMZ196622:LNB196759 LWV196622:LWX196759 MGR196622:MGT196759 MQN196622:MQP196759 NAJ196622:NAL196759 NKF196622:NKH196759 NUB196622:NUD196759 ODX196622:ODZ196759 ONT196622:ONV196759 OXP196622:OXR196759 PHL196622:PHN196759 PRH196622:PRJ196759 QBD196622:QBF196759 QKZ196622:QLB196759 QUV196622:QUX196759 RER196622:RET196759 RON196622:ROP196759 RYJ196622:RYL196759 SIF196622:SIH196759 SSB196622:SSD196759 TBX196622:TBZ196759 TLT196622:TLV196759 TVP196622:TVR196759 UFL196622:UFN196759 UPH196622:UPJ196759 UZD196622:UZF196759 VIZ196622:VJB196759 VSV196622:VSX196759 WCR196622:WCT196759 WMN196622:WMP196759 WWJ196622:WWL196759 AB262158:AD262295 JX262158:JZ262295 TT262158:TV262295 ADP262158:ADR262295 ANL262158:ANN262295 AXH262158:AXJ262295 BHD262158:BHF262295 BQZ262158:BRB262295 CAV262158:CAX262295 CKR262158:CKT262295 CUN262158:CUP262295 DEJ262158:DEL262295 DOF262158:DOH262295 DYB262158:DYD262295 EHX262158:EHZ262295 ERT262158:ERV262295 FBP262158:FBR262295 FLL262158:FLN262295 FVH262158:FVJ262295 GFD262158:GFF262295 GOZ262158:GPB262295 GYV262158:GYX262295 HIR262158:HIT262295 HSN262158:HSP262295 ICJ262158:ICL262295 IMF262158:IMH262295 IWB262158:IWD262295 JFX262158:JFZ262295 JPT262158:JPV262295 JZP262158:JZR262295 KJL262158:KJN262295 KTH262158:KTJ262295 LDD262158:LDF262295 LMZ262158:LNB262295 LWV262158:LWX262295 MGR262158:MGT262295 MQN262158:MQP262295 NAJ262158:NAL262295 NKF262158:NKH262295 NUB262158:NUD262295 ODX262158:ODZ262295 ONT262158:ONV262295 OXP262158:OXR262295 PHL262158:PHN262295 PRH262158:PRJ262295 QBD262158:QBF262295 QKZ262158:QLB262295 QUV262158:QUX262295 RER262158:RET262295 RON262158:ROP262295 RYJ262158:RYL262295 SIF262158:SIH262295 SSB262158:SSD262295 TBX262158:TBZ262295 TLT262158:TLV262295 TVP262158:TVR262295 UFL262158:UFN262295 UPH262158:UPJ262295 UZD262158:UZF262295 VIZ262158:VJB262295 VSV262158:VSX262295 WCR262158:WCT262295 WMN262158:WMP262295 WWJ262158:WWL262295 AB327694:AD327831 JX327694:JZ327831 TT327694:TV327831 ADP327694:ADR327831 ANL327694:ANN327831 AXH327694:AXJ327831 BHD327694:BHF327831 BQZ327694:BRB327831 CAV327694:CAX327831 CKR327694:CKT327831 CUN327694:CUP327831 DEJ327694:DEL327831 DOF327694:DOH327831 DYB327694:DYD327831 EHX327694:EHZ327831 ERT327694:ERV327831 FBP327694:FBR327831 FLL327694:FLN327831 FVH327694:FVJ327831 GFD327694:GFF327831 GOZ327694:GPB327831 GYV327694:GYX327831 HIR327694:HIT327831 HSN327694:HSP327831 ICJ327694:ICL327831 IMF327694:IMH327831 IWB327694:IWD327831 JFX327694:JFZ327831 JPT327694:JPV327831 JZP327694:JZR327831 KJL327694:KJN327831 KTH327694:KTJ327831 LDD327694:LDF327831 LMZ327694:LNB327831 LWV327694:LWX327831 MGR327694:MGT327831 MQN327694:MQP327831 NAJ327694:NAL327831 NKF327694:NKH327831 NUB327694:NUD327831 ODX327694:ODZ327831 ONT327694:ONV327831 OXP327694:OXR327831 PHL327694:PHN327831 PRH327694:PRJ327831 QBD327694:QBF327831 QKZ327694:QLB327831 QUV327694:QUX327831 RER327694:RET327831 RON327694:ROP327831 RYJ327694:RYL327831 SIF327694:SIH327831 SSB327694:SSD327831 TBX327694:TBZ327831 TLT327694:TLV327831 TVP327694:TVR327831 UFL327694:UFN327831 UPH327694:UPJ327831 UZD327694:UZF327831 VIZ327694:VJB327831 VSV327694:VSX327831 WCR327694:WCT327831 WMN327694:WMP327831 WWJ327694:WWL327831 AB393230:AD393367 JX393230:JZ393367 TT393230:TV393367 ADP393230:ADR393367 ANL393230:ANN393367 AXH393230:AXJ393367 BHD393230:BHF393367 BQZ393230:BRB393367 CAV393230:CAX393367 CKR393230:CKT393367 CUN393230:CUP393367 DEJ393230:DEL393367 DOF393230:DOH393367 DYB393230:DYD393367 EHX393230:EHZ393367 ERT393230:ERV393367 FBP393230:FBR393367 FLL393230:FLN393367 FVH393230:FVJ393367 GFD393230:GFF393367 GOZ393230:GPB393367 GYV393230:GYX393367 HIR393230:HIT393367 HSN393230:HSP393367 ICJ393230:ICL393367 IMF393230:IMH393367 IWB393230:IWD393367 JFX393230:JFZ393367 JPT393230:JPV393367 JZP393230:JZR393367 KJL393230:KJN393367 KTH393230:KTJ393367 LDD393230:LDF393367 LMZ393230:LNB393367 LWV393230:LWX393367 MGR393230:MGT393367 MQN393230:MQP393367 NAJ393230:NAL393367 NKF393230:NKH393367 NUB393230:NUD393367 ODX393230:ODZ393367 ONT393230:ONV393367 OXP393230:OXR393367 PHL393230:PHN393367 PRH393230:PRJ393367 QBD393230:QBF393367 QKZ393230:QLB393367 QUV393230:QUX393367 RER393230:RET393367 RON393230:ROP393367 RYJ393230:RYL393367 SIF393230:SIH393367 SSB393230:SSD393367 TBX393230:TBZ393367 TLT393230:TLV393367 TVP393230:TVR393367 UFL393230:UFN393367 UPH393230:UPJ393367 UZD393230:UZF393367 VIZ393230:VJB393367 VSV393230:VSX393367 WCR393230:WCT393367 WMN393230:WMP393367 WWJ393230:WWL393367 AB458766:AD458903 JX458766:JZ458903 TT458766:TV458903 ADP458766:ADR458903 ANL458766:ANN458903 AXH458766:AXJ458903 BHD458766:BHF458903 BQZ458766:BRB458903 CAV458766:CAX458903 CKR458766:CKT458903 CUN458766:CUP458903 DEJ458766:DEL458903 DOF458766:DOH458903 DYB458766:DYD458903 EHX458766:EHZ458903 ERT458766:ERV458903 FBP458766:FBR458903 FLL458766:FLN458903 FVH458766:FVJ458903 GFD458766:GFF458903 GOZ458766:GPB458903 GYV458766:GYX458903 HIR458766:HIT458903 HSN458766:HSP458903 ICJ458766:ICL458903 IMF458766:IMH458903 IWB458766:IWD458903 JFX458766:JFZ458903 JPT458766:JPV458903 JZP458766:JZR458903 KJL458766:KJN458903 KTH458766:KTJ458903 LDD458766:LDF458903 LMZ458766:LNB458903 LWV458766:LWX458903 MGR458766:MGT458903 MQN458766:MQP458903 NAJ458766:NAL458903 NKF458766:NKH458903 NUB458766:NUD458903 ODX458766:ODZ458903 ONT458766:ONV458903 OXP458766:OXR458903 PHL458766:PHN458903 PRH458766:PRJ458903 QBD458766:QBF458903 QKZ458766:QLB458903 QUV458766:QUX458903 RER458766:RET458903 RON458766:ROP458903 RYJ458766:RYL458903 SIF458766:SIH458903 SSB458766:SSD458903 TBX458766:TBZ458903 TLT458766:TLV458903 TVP458766:TVR458903 UFL458766:UFN458903 UPH458766:UPJ458903 UZD458766:UZF458903 VIZ458766:VJB458903 VSV458766:VSX458903 WCR458766:WCT458903 WMN458766:WMP458903 WWJ458766:WWL458903 AB524302:AD524439 JX524302:JZ524439 TT524302:TV524439 ADP524302:ADR524439 ANL524302:ANN524439 AXH524302:AXJ524439 BHD524302:BHF524439 BQZ524302:BRB524439 CAV524302:CAX524439 CKR524302:CKT524439 CUN524302:CUP524439 DEJ524302:DEL524439 DOF524302:DOH524439 DYB524302:DYD524439 EHX524302:EHZ524439 ERT524302:ERV524439 FBP524302:FBR524439 FLL524302:FLN524439 FVH524302:FVJ524439 GFD524302:GFF524439 GOZ524302:GPB524439 GYV524302:GYX524439 HIR524302:HIT524439 HSN524302:HSP524439 ICJ524302:ICL524439 IMF524302:IMH524439 IWB524302:IWD524439 JFX524302:JFZ524439 JPT524302:JPV524439 JZP524302:JZR524439 KJL524302:KJN524439 KTH524302:KTJ524439 LDD524302:LDF524439 LMZ524302:LNB524439 LWV524302:LWX524439 MGR524302:MGT524439 MQN524302:MQP524439 NAJ524302:NAL524439 NKF524302:NKH524439 NUB524302:NUD524439 ODX524302:ODZ524439 ONT524302:ONV524439 OXP524302:OXR524439 PHL524302:PHN524439 PRH524302:PRJ524439 QBD524302:QBF524439 QKZ524302:QLB524439 QUV524302:QUX524439 RER524302:RET524439 RON524302:ROP524439 RYJ524302:RYL524439 SIF524302:SIH524439 SSB524302:SSD524439 TBX524302:TBZ524439 TLT524302:TLV524439 TVP524302:TVR524439 UFL524302:UFN524439 UPH524302:UPJ524439 UZD524302:UZF524439 VIZ524302:VJB524439 VSV524302:VSX524439 WCR524302:WCT524439 WMN524302:WMP524439 WWJ524302:WWL524439 AB589838:AD589975 JX589838:JZ589975 TT589838:TV589975 ADP589838:ADR589975 ANL589838:ANN589975 AXH589838:AXJ589975 BHD589838:BHF589975 BQZ589838:BRB589975 CAV589838:CAX589975 CKR589838:CKT589975 CUN589838:CUP589975 DEJ589838:DEL589975 DOF589838:DOH589975 DYB589838:DYD589975 EHX589838:EHZ589975 ERT589838:ERV589975 FBP589838:FBR589975 FLL589838:FLN589975 FVH589838:FVJ589975 GFD589838:GFF589975 GOZ589838:GPB589975 GYV589838:GYX589975 HIR589838:HIT589975 HSN589838:HSP589975 ICJ589838:ICL589975 IMF589838:IMH589975 IWB589838:IWD589975 JFX589838:JFZ589975 JPT589838:JPV589975 JZP589838:JZR589975 KJL589838:KJN589975 KTH589838:KTJ589975 LDD589838:LDF589975 LMZ589838:LNB589975 LWV589838:LWX589975 MGR589838:MGT589975 MQN589838:MQP589975 NAJ589838:NAL589975 NKF589838:NKH589975 NUB589838:NUD589975 ODX589838:ODZ589975 ONT589838:ONV589975 OXP589838:OXR589975 PHL589838:PHN589975 PRH589838:PRJ589975 QBD589838:QBF589975 QKZ589838:QLB589975 QUV589838:QUX589975 RER589838:RET589975 RON589838:ROP589975 RYJ589838:RYL589975 SIF589838:SIH589975 SSB589838:SSD589975 TBX589838:TBZ589975 TLT589838:TLV589975 TVP589838:TVR589975 UFL589838:UFN589975 UPH589838:UPJ589975 UZD589838:UZF589975 VIZ589838:VJB589975 VSV589838:VSX589975 WCR589838:WCT589975 WMN589838:WMP589975 WWJ589838:WWL589975 AB655374:AD655511 JX655374:JZ655511 TT655374:TV655511 ADP655374:ADR655511 ANL655374:ANN655511 AXH655374:AXJ655511 BHD655374:BHF655511 BQZ655374:BRB655511 CAV655374:CAX655511 CKR655374:CKT655511 CUN655374:CUP655511 DEJ655374:DEL655511 DOF655374:DOH655511 DYB655374:DYD655511 EHX655374:EHZ655511 ERT655374:ERV655511 FBP655374:FBR655511 FLL655374:FLN655511 FVH655374:FVJ655511 GFD655374:GFF655511 GOZ655374:GPB655511 GYV655374:GYX655511 HIR655374:HIT655511 HSN655374:HSP655511 ICJ655374:ICL655511 IMF655374:IMH655511 IWB655374:IWD655511 JFX655374:JFZ655511 JPT655374:JPV655511 JZP655374:JZR655511 KJL655374:KJN655511 KTH655374:KTJ655511 LDD655374:LDF655511 LMZ655374:LNB655511 LWV655374:LWX655511 MGR655374:MGT655511 MQN655374:MQP655511 NAJ655374:NAL655511 NKF655374:NKH655511 NUB655374:NUD655511 ODX655374:ODZ655511 ONT655374:ONV655511 OXP655374:OXR655511 PHL655374:PHN655511 PRH655374:PRJ655511 QBD655374:QBF655511 QKZ655374:QLB655511 QUV655374:QUX655511 RER655374:RET655511 RON655374:ROP655511 RYJ655374:RYL655511 SIF655374:SIH655511 SSB655374:SSD655511 TBX655374:TBZ655511 TLT655374:TLV655511 TVP655374:TVR655511 UFL655374:UFN655511 UPH655374:UPJ655511 UZD655374:UZF655511 VIZ655374:VJB655511 VSV655374:VSX655511 WCR655374:WCT655511 WMN655374:WMP655511 WWJ655374:WWL655511 AB720910:AD721047 JX720910:JZ721047 TT720910:TV721047 ADP720910:ADR721047 ANL720910:ANN721047 AXH720910:AXJ721047 BHD720910:BHF721047 BQZ720910:BRB721047 CAV720910:CAX721047 CKR720910:CKT721047 CUN720910:CUP721047 DEJ720910:DEL721047 DOF720910:DOH721047 DYB720910:DYD721047 EHX720910:EHZ721047 ERT720910:ERV721047 FBP720910:FBR721047 FLL720910:FLN721047 FVH720910:FVJ721047 GFD720910:GFF721047 GOZ720910:GPB721047 GYV720910:GYX721047 HIR720910:HIT721047 HSN720910:HSP721047 ICJ720910:ICL721047 IMF720910:IMH721047 IWB720910:IWD721047 JFX720910:JFZ721047 JPT720910:JPV721047 JZP720910:JZR721047 KJL720910:KJN721047 KTH720910:KTJ721047 LDD720910:LDF721047 LMZ720910:LNB721047 LWV720910:LWX721047 MGR720910:MGT721047 MQN720910:MQP721047 NAJ720910:NAL721047 NKF720910:NKH721047 NUB720910:NUD721047 ODX720910:ODZ721047 ONT720910:ONV721047 OXP720910:OXR721047 PHL720910:PHN721047 PRH720910:PRJ721047 QBD720910:QBF721047 QKZ720910:QLB721047 QUV720910:QUX721047 RER720910:RET721047 RON720910:ROP721047 RYJ720910:RYL721047 SIF720910:SIH721047 SSB720910:SSD721047 TBX720910:TBZ721047 TLT720910:TLV721047 TVP720910:TVR721047 UFL720910:UFN721047 UPH720910:UPJ721047 UZD720910:UZF721047 VIZ720910:VJB721047 VSV720910:VSX721047 WCR720910:WCT721047 WMN720910:WMP721047 WWJ720910:WWL721047 AB786446:AD786583 JX786446:JZ786583 TT786446:TV786583 ADP786446:ADR786583 ANL786446:ANN786583 AXH786446:AXJ786583 BHD786446:BHF786583 BQZ786446:BRB786583 CAV786446:CAX786583 CKR786446:CKT786583 CUN786446:CUP786583 DEJ786446:DEL786583 DOF786446:DOH786583 DYB786446:DYD786583 EHX786446:EHZ786583 ERT786446:ERV786583 FBP786446:FBR786583 FLL786446:FLN786583 FVH786446:FVJ786583 GFD786446:GFF786583 GOZ786446:GPB786583 GYV786446:GYX786583 HIR786446:HIT786583 HSN786446:HSP786583 ICJ786446:ICL786583 IMF786446:IMH786583 IWB786446:IWD786583 JFX786446:JFZ786583 JPT786446:JPV786583 JZP786446:JZR786583 KJL786446:KJN786583 KTH786446:KTJ786583 LDD786446:LDF786583 LMZ786446:LNB786583 LWV786446:LWX786583 MGR786446:MGT786583 MQN786446:MQP786583 NAJ786446:NAL786583 NKF786446:NKH786583 NUB786446:NUD786583 ODX786446:ODZ786583 ONT786446:ONV786583 OXP786446:OXR786583 PHL786446:PHN786583 PRH786446:PRJ786583 QBD786446:QBF786583 QKZ786446:QLB786583 QUV786446:QUX786583 RER786446:RET786583 RON786446:ROP786583 RYJ786446:RYL786583 SIF786446:SIH786583 SSB786446:SSD786583 TBX786446:TBZ786583 TLT786446:TLV786583 TVP786446:TVR786583 UFL786446:UFN786583 UPH786446:UPJ786583 UZD786446:UZF786583 VIZ786446:VJB786583 VSV786446:VSX786583 WCR786446:WCT786583 WMN786446:WMP786583 WWJ786446:WWL786583 AB851982:AD852119 JX851982:JZ852119 TT851982:TV852119 ADP851982:ADR852119 ANL851982:ANN852119 AXH851982:AXJ852119 BHD851982:BHF852119 BQZ851982:BRB852119 CAV851982:CAX852119 CKR851982:CKT852119 CUN851982:CUP852119 DEJ851982:DEL852119 DOF851982:DOH852119 DYB851982:DYD852119 EHX851982:EHZ852119 ERT851982:ERV852119 FBP851982:FBR852119 FLL851982:FLN852119 FVH851982:FVJ852119 GFD851982:GFF852119 GOZ851982:GPB852119 GYV851982:GYX852119 HIR851982:HIT852119 HSN851982:HSP852119 ICJ851982:ICL852119 IMF851982:IMH852119 IWB851982:IWD852119 JFX851982:JFZ852119 JPT851982:JPV852119 JZP851982:JZR852119 KJL851982:KJN852119 KTH851982:KTJ852119 LDD851982:LDF852119 LMZ851982:LNB852119 LWV851982:LWX852119 MGR851982:MGT852119 MQN851982:MQP852119 NAJ851982:NAL852119 NKF851982:NKH852119 NUB851982:NUD852119 ODX851982:ODZ852119 ONT851982:ONV852119 OXP851982:OXR852119 PHL851982:PHN852119 PRH851982:PRJ852119 QBD851982:QBF852119 QKZ851982:QLB852119 QUV851982:QUX852119 RER851982:RET852119 RON851982:ROP852119 RYJ851982:RYL852119 SIF851982:SIH852119 SSB851982:SSD852119 TBX851982:TBZ852119 TLT851982:TLV852119 TVP851982:TVR852119 UFL851982:UFN852119 UPH851982:UPJ852119 UZD851982:UZF852119 VIZ851982:VJB852119 VSV851982:VSX852119 WCR851982:WCT852119 WMN851982:WMP852119 WWJ851982:WWL852119 AB917518:AD917655 JX917518:JZ917655 TT917518:TV917655 ADP917518:ADR917655 ANL917518:ANN917655 AXH917518:AXJ917655 BHD917518:BHF917655 BQZ917518:BRB917655 CAV917518:CAX917655 CKR917518:CKT917655 CUN917518:CUP917655 DEJ917518:DEL917655 DOF917518:DOH917655 DYB917518:DYD917655 EHX917518:EHZ917655 ERT917518:ERV917655 FBP917518:FBR917655 FLL917518:FLN917655 FVH917518:FVJ917655 GFD917518:GFF917655 GOZ917518:GPB917655 GYV917518:GYX917655 HIR917518:HIT917655 HSN917518:HSP917655 ICJ917518:ICL917655 IMF917518:IMH917655 IWB917518:IWD917655 JFX917518:JFZ917655 JPT917518:JPV917655 JZP917518:JZR917655 KJL917518:KJN917655 KTH917518:KTJ917655 LDD917518:LDF917655 LMZ917518:LNB917655 LWV917518:LWX917655 MGR917518:MGT917655 MQN917518:MQP917655 NAJ917518:NAL917655 NKF917518:NKH917655 NUB917518:NUD917655 ODX917518:ODZ917655 ONT917518:ONV917655 OXP917518:OXR917655 PHL917518:PHN917655 PRH917518:PRJ917655 QBD917518:QBF917655 QKZ917518:QLB917655 QUV917518:QUX917655 RER917518:RET917655 RON917518:ROP917655 RYJ917518:RYL917655 SIF917518:SIH917655 SSB917518:SSD917655 TBX917518:TBZ917655 TLT917518:TLV917655 TVP917518:TVR917655 UFL917518:UFN917655 UPH917518:UPJ917655 UZD917518:UZF917655 VIZ917518:VJB917655 VSV917518:VSX917655 WCR917518:WCT917655 WMN917518:WMP917655 WWJ917518:WWL917655 AB983054:AD983191 JX983054:JZ983191 TT983054:TV983191 ADP983054:ADR983191 ANL983054:ANN983191 AXH983054:AXJ983191 BHD983054:BHF983191 BQZ983054:BRB983191 CAV983054:CAX983191 CKR983054:CKT983191 CUN983054:CUP983191 DEJ983054:DEL983191 DOF983054:DOH983191 DYB983054:DYD983191 EHX983054:EHZ983191 ERT983054:ERV983191 FBP983054:FBR983191 FLL983054:FLN983191 FVH983054:FVJ983191 GFD983054:GFF983191 GOZ983054:GPB983191 GYV983054:GYX983191 HIR983054:HIT983191 HSN983054:HSP983191 ICJ983054:ICL983191 IMF983054:IMH983191 IWB983054:IWD983191 JFX983054:JFZ983191 JPT983054:JPV983191 JZP983054:JZR983191 KJL983054:KJN983191 KTH983054:KTJ983191 LDD983054:LDF983191 LMZ983054:LNB983191 LWV983054:LWX983191 MGR983054:MGT983191 MQN983054:MQP983191 NAJ983054:NAL983191 NKF983054:NKH983191 NUB983054:NUD983191 ODX983054:ODZ983191 ONT983054:ONV983191 OXP983054:OXR983191 PHL983054:PHN983191 PRH983054:PRJ983191 QBD983054:QBF983191 QKZ983054:QLB983191 QUV983054:QUX983191 RER983054:RET983191 RON983054:ROP983191 RYJ983054:RYL983191 SIF983054:SIH983191 SSB983054:SSD983191 TBX983054:TBZ983191 TLT983054:TLV983191 TVP983054:TVR983191 UFL983054:UFN983191 UPH983054:UPJ983191 UZD983054:UZF983191 VIZ983054:VJB983191 VSV983054:VSX983191 WCR983054:WCT983191 WMN983054:WMP983191 WWJ983054:WWL983191 I10:J10 JE10:JF10 TA10:TB10 ACW10:ACX10 AMS10:AMT10 AWO10:AWP10 BGK10:BGL10 BQG10:BQH10 CAC10:CAD10 CJY10:CJZ10 CTU10:CTV10 DDQ10:DDR10 DNM10:DNN10 DXI10:DXJ10 EHE10:EHF10 ERA10:ERB10 FAW10:FAX10 FKS10:FKT10 FUO10:FUP10 GEK10:GEL10 GOG10:GOH10 GYC10:GYD10 HHY10:HHZ10 HRU10:HRV10 IBQ10:IBR10 ILM10:ILN10 IVI10:IVJ10 JFE10:JFF10 JPA10:JPB10 JYW10:JYX10 KIS10:KIT10 KSO10:KSP10 LCK10:LCL10 LMG10:LMH10 LWC10:LWD10 MFY10:MFZ10 MPU10:MPV10 MZQ10:MZR10 NJM10:NJN10 NTI10:NTJ10 ODE10:ODF10 ONA10:ONB10 OWW10:OWX10 PGS10:PGT10 PQO10:PQP10 QAK10:QAL10 QKG10:QKH10 QUC10:QUD10 RDY10:RDZ10 RNU10:RNV10 RXQ10:RXR10 SHM10:SHN10 SRI10:SRJ10 TBE10:TBF10 TLA10:TLB10 TUW10:TUX10 UES10:UET10 UOO10:UOP10 UYK10:UYL10 VIG10:VIH10 VSC10:VSD10 WBY10:WBZ10 WLU10:WLV10 WVQ10:WVR10 I65546:J65546 JE65546:JF65546 TA65546:TB65546 ACW65546:ACX65546 AMS65546:AMT65546 AWO65546:AWP65546 BGK65546:BGL65546 BQG65546:BQH65546 CAC65546:CAD65546 CJY65546:CJZ65546 CTU65546:CTV65546 DDQ65546:DDR65546 DNM65546:DNN65546 DXI65546:DXJ65546 EHE65546:EHF65546 ERA65546:ERB65546 FAW65546:FAX65546 FKS65546:FKT65546 FUO65546:FUP65546 GEK65546:GEL65546 GOG65546:GOH65546 GYC65546:GYD65546 HHY65546:HHZ65546 HRU65546:HRV65546 IBQ65546:IBR65546 ILM65546:ILN65546 IVI65546:IVJ65546 JFE65546:JFF65546 JPA65546:JPB65546 JYW65546:JYX65546 KIS65546:KIT65546 KSO65546:KSP65546 LCK65546:LCL65546 LMG65546:LMH65546 LWC65546:LWD65546 MFY65546:MFZ65546 MPU65546:MPV65546 MZQ65546:MZR65546 NJM65546:NJN65546 NTI65546:NTJ65546 ODE65546:ODF65546 ONA65546:ONB65546 OWW65546:OWX65546 PGS65546:PGT65546 PQO65546:PQP65546 QAK65546:QAL65546 QKG65546:QKH65546 QUC65546:QUD65546 RDY65546:RDZ65546 RNU65546:RNV65546 RXQ65546:RXR65546 SHM65546:SHN65546 SRI65546:SRJ65546 TBE65546:TBF65546 TLA65546:TLB65546 TUW65546:TUX65546 UES65546:UET65546 UOO65546:UOP65546 UYK65546:UYL65546 VIG65546:VIH65546 VSC65546:VSD65546 WBY65546:WBZ65546 WLU65546:WLV65546 WVQ65546:WVR65546 I131082:J131082 JE131082:JF131082 TA131082:TB131082 ACW131082:ACX131082 AMS131082:AMT131082 AWO131082:AWP131082 BGK131082:BGL131082 BQG131082:BQH131082 CAC131082:CAD131082 CJY131082:CJZ131082 CTU131082:CTV131082 DDQ131082:DDR131082 DNM131082:DNN131082 DXI131082:DXJ131082 EHE131082:EHF131082 ERA131082:ERB131082 FAW131082:FAX131082 FKS131082:FKT131082 FUO131082:FUP131082 GEK131082:GEL131082 GOG131082:GOH131082 GYC131082:GYD131082 HHY131082:HHZ131082 HRU131082:HRV131082 IBQ131082:IBR131082 ILM131082:ILN131082 IVI131082:IVJ131082 JFE131082:JFF131082 JPA131082:JPB131082 JYW131082:JYX131082 KIS131082:KIT131082 KSO131082:KSP131082 LCK131082:LCL131082 LMG131082:LMH131082 LWC131082:LWD131082 MFY131082:MFZ131082 MPU131082:MPV131082 MZQ131082:MZR131082 NJM131082:NJN131082 NTI131082:NTJ131082 ODE131082:ODF131082 ONA131082:ONB131082 OWW131082:OWX131082 PGS131082:PGT131082 PQO131082:PQP131082 QAK131082:QAL131082 QKG131082:QKH131082 QUC131082:QUD131082 RDY131082:RDZ131082 RNU131082:RNV131082 RXQ131082:RXR131082 SHM131082:SHN131082 SRI131082:SRJ131082 TBE131082:TBF131082 TLA131082:TLB131082 TUW131082:TUX131082 UES131082:UET131082 UOO131082:UOP131082 UYK131082:UYL131082 VIG131082:VIH131082 VSC131082:VSD131082 WBY131082:WBZ131082 WLU131082:WLV131082 WVQ131082:WVR131082 I196618:J196618 JE196618:JF196618 TA196618:TB196618 ACW196618:ACX196618 AMS196618:AMT196618 AWO196618:AWP196618 BGK196618:BGL196618 BQG196618:BQH196618 CAC196618:CAD196618 CJY196618:CJZ196618 CTU196618:CTV196618 DDQ196618:DDR196618 DNM196618:DNN196618 DXI196618:DXJ196618 EHE196618:EHF196618 ERA196618:ERB196618 FAW196618:FAX196618 FKS196618:FKT196618 FUO196618:FUP196618 GEK196618:GEL196618 GOG196618:GOH196618 GYC196618:GYD196618 HHY196618:HHZ196618 HRU196618:HRV196618 IBQ196618:IBR196618 ILM196618:ILN196618 IVI196618:IVJ196618 JFE196618:JFF196618 JPA196618:JPB196618 JYW196618:JYX196618 KIS196618:KIT196618 KSO196618:KSP196618 LCK196618:LCL196618 LMG196618:LMH196618 LWC196618:LWD196618 MFY196618:MFZ196618 MPU196618:MPV196618 MZQ196618:MZR196618 NJM196618:NJN196618 NTI196618:NTJ196618 ODE196618:ODF196618 ONA196618:ONB196618 OWW196618:OWX196618 PGS196618:PGT196618 PQO196618:PQP196618 QAK196618:QAL196618 QKG196618:QKH196618 QUC196618:QUD196618 RDY196618:RDZ196618 RNU196618:RNV196618 RXQ196618:RXR196618 SHM196618:SHN196618 SRI196618:SRJ196618 TBE196618:TBF196618 TLA196618:TLB196618 TUW196618:TUX196618 UES196618:UET196618 UOO196618:UOP196618 UYK196618:UYL196618 VIG196618:VIH196618 VSC196618:VSD196618 WBY196618:WBZ196618 WLU196618:WLV196618 WVQ196618:WVR196618 I262154:J262154 JE262154:JF262154 TA262154:TB262154 ACW262154:ACX262154 AMS262154:AMT262154 AWO262154:AWP262154 BGK262154:BGL262154 BQG262154:BQH262154 CAC262154:CAD262154 CJY262154:CJZ262154 CTU262154:CTV262154 DDQ262154:DDR262154 DNM262154:DNN262154 DXI262154:DXJ262154 EHE262154:EHF262154 ERA262154:ERB262154 FAW262154:FAX262154 FKS262154:FKT262154 FUO262154:FUP262154 GEK262154:GEL262154 GOG262154:GOH262154 GYC262154:GYD262154 HHY262154:HHZ262154 HRU262154:HRV262154 IBQ262154:IBR262154 ILM262154:ILN262154 IVI262154:IVJ262154 JFE262154:JFF262154 JPA262154:JPB262154 JYW262154:JYX262154 KIS262154:KIT262154 KSO262154:KSP262154 LCK262154:LCL262154 LMG262154:LMH262154 LWC262154:LWD262154 MFY262154:MFZ262154 MPU262154:MPV262154 MZQ262154:MZR262154 NJM262154:NJN262154 NTI262154:NTJ262154 ODE262154:ODF262154 ONA262154:ONB262154 OWW262154:OWX262154 PGS262154:PGT262154 PQO262154:PQP262154 QAK262154:QAL262154 QKG262154:QKH262154 QUC262154:QUD262154 RDY262154:RDZ262154 RNU262154:RNV262154 RXQ262154:RXR262154 SHM262154:SHN262154 SRI262154:SRJ262154 TBE262154:TBF262154 TLA262154:TLB262154 TUW262154:TUX262154 UES262154:UET262154 UOO262154:UOP262154 UYK262154:UYL262154 VIG262154:VIH262154 VSC262154:VSD262154 WBY262154:WBZ262154 WLU262154:WLV262154 WVQ262154:WVR262154 I327690:J327690 JE327690:JF327690 TA327690:TB327690 ACW327690:ACX327690 AMS327690:AMT327690 AWO327690:AWP327690 BGK327690:BGL327690 BQG327690:BQH327690 CAC327690:CAD327690 CJY327690:CJZ327690 CTU327690:CTV327690 DDQ327690:DDR327690 DNM327690:DNN327690 DXI327690:DXJ327690 EHE327690:EHF327690 ERA327690:ERB327690 FAW327690:FAX327690 FKS327690:FKT327690 FUO327690:FUP327690 GEK327690:GEL327690 GOG327690:GOH327690 GYC327690:GYD327690 HHY327690:HHZ327690 HRU327690:HRV327690 IBQ327690:IBR327690 ILM327690:ILN327690 IVI327690:IVJ327690 JFE327690:JFF327690 JPA327690:JPB327690 JYW327690:JYX327690 KIS327690:KIT327690 KSO327690:KSP327690 LCK327690:LCL327690 LMG327690:LMH327690 LWC327690:LWD327690 MFY327690:MFZ327690 MPU327690:MPV327690 MZQ327690:MZR327690 NJM327690:NJN327690 NTI327690:NTJ327690 ODE327690:ODF327690 ONA327690:ONB327690 OWW327690:OWX327690 PGS327690:PGT327690 PQO327690:PQP327690 QAK327690:QAL327690 QKG327690:QKH327690 QUC327690:QUD327690 RDY327690:RDZ327690 RNU327690:RNV327690 RXQ327690:RXR327690 SHM327690:SHN327690 SRI327690:SRJ327690 TBE327690:TBF327690 TLA327690:TLB327690 TUW327690:TUX327690 UES327690:UET327690 UOO327690:UOP327690 UYK327690:UYL327690 VIG327690:VIH327690 VSC327690:VSD327690 WBY327690:WBZ327690 WLU327690:WLV327690 WVQ327690:WVR327690 I393226:J393226 JE393226:JF393226 TA393226:TB393226 ACW393226:ACX393226 AMS393226:AMT393226 AWO393226:AWP393226 BGK393226:BGL393226 BQG393226:BQH393226 CAC393226:CAD393226 CJY393226:CJZ393226 CTU393226:CTV393226 DDQ393226:DDR393226 DNM393226:DNN393226 DXI393226:DXJ393226 EHE393226:EHF393226 ERA393226:ERB393226 FAW393226:FAX393226 FKS393226:FKT393226 FUO393226:FUP393226 GEK393226:GEL393226 GOG393226:GOH393226 GYC393226:GYD393226 HHY393226:HHZ393226 HRU393226:HRV393226 IBQ393226:IBR393226 ILM393226:ILN393226 IVI393226:IVJ393226 JFE393226:JFF393226 JPA393226:JPB393226 JYW393226:JYX393226 KIS393226:KIT393226 KSO393226:KSP393226 LCK393226:LCL393226 LMG393226:LMH393226 LWC393226:LWD393226 MFY393226:MFZ393226 MPU393226:MPV393226 MZQ393226:MZR393226 NJM393226:NJN393226 NTI393226:NTJ393226 ODE393226:ODF393226 ONA393226:ONB393226 OWW393226:OWX393226 PGS393226:PGT393226 PQO393226:PQP393226 QAK393226:QAL393226 QKG393226:QKH393226 QUC393226:QUD393226 RDY393226:RDZ393226 RNU393226:RNV393226 RXQ393226:RXR393226 SHM393226:SHN393226 SRI393226:SRJ393226 TBE393226:TBF393226 TLA393226:TLB393226 TUW393226:TUX393226 UES393226:UET393226 UOO393226:UOP393226 UYK393226:UYL393226 VIG393226:VIH393226 VSC393226:VSD393226 WBY393226:WBZ393226 WLU393226:WLV393226 WVQ393226:WVR393226 I458762:J458762 JE458762:JF458762 TA458762:TB458762 ACW458762:ACX458762 AMS458762:AMT458762 AWO458762:AWP458762 BGK458762:BGL458762 BQG458762:BQH458762 CAC458762:CAD458762 CJY458762:CJZ458762 CTU458762:CTV458762 DDQ458762:DDR458762 DNM458762:DNN458762 DXI458762:DXJ458762 EHE458762:EHF458762 ERA458762:ERB458762 FAW458762:FAX458762 FKS458762:FKT458762 FUO458762:FUP458762 GEK458762:GEL458762 GOG458762:GOH458762 GYC458762:GYD458762 HHY458762:HHZ458762 HRU458762:HRV458762 IBQ458762:IBR458762 ILM458762:ILN458762 IVI458762:IVJ458762 JFE458762:JFF458762 JPA458762:JPB458762 JYW458762:JYX458762 KIS458762:KIT458762 KSO458762:KSP458762 LCK458762:LCL458762 LMG458762:LMH458762 LWC458762:LWD458762 MFY458762:MFZ458762 MPU458762:MPV458762 MZQ458762:MZR458762 NJM458762:NJN458762 NTI458762:NTJ458762 ODE458762:ODF458762 ONA458762:ONB458762 OWW458762:OWX458762 PGS458762:PGT458762 PQO458762:PQP458762 QAK458762:QAL458762 QKG458762:QKH458762 QUC458762:QUD458762 RDY458762:RDZ458762 RNU458762:RNV458762 RXQ458762:RXR458762 SHM458762:SHN458762 SRI458762:SRJ458762 TBE458762:TBF458762 TLA458762:TLB458762 TUW458762:TUX458762 UES458762:UET458762 UOO458762:UOP458762 UYK458762:UYL458762 VIG458762:VIH458762 VSC458762:VSD458762 WBY458762:WBZ458762 WLU458762:WLV458762 WVQ458762:WVR458762 I524298:J524298 JE524298:JF524298 TA524298:TB524298 ACW524298:ACX524298 AMS524298:AMT524298 AWO524298:AWP524298 BGK524298:BGL524298 BQG524298:BQH524298 CAC524298:CAD524298 CJY524298:CJZ524298 CTU524298:CTV524298 DDQ524298:DDR524298 DNM524298:DNN524298 DXI524298:DXJ524298 EHE524298:EHF524298 ERA524298:ERB524298 FAW524298:FAX524298 FKS524298:FKT524298 FUO524298:FUP524298 GEK524298:GEL524298 GOG524298:GOH524298 GYC524298:GYD524298 HHY524298:HHZ524298 HRU524298:HRV524298 IBQ524298:IBR524298 ILM524298:ILN524298 IVI524298:IVJ524298 JFE524298:JFF524298 JPA524298:JPB524298 JYW524298:JYX524298 KIS524298:KIT524298 KSO524298:KSP524298 LCK524298:LCL524298 LMG524298:LMH524298 LWC524298:LWD524298 MFY524298:MFZ524298 MPU524298:MPV524298 MZQ524298:MZR524298 NJM524298:NJN524298 NTI524298:NTJ524298 ODE524298:ODF524298 ONA524298:ONB524298 OWW524298:OWX524298 PGS524298:PGT524298 PQO524298:PQP524298 QAK524298:QAL524298 QKG524298:QKH524298 QUC524298:QUD524298 RDY524298:RDZ524298 RNU524298:RNV524298 RXQ524298:RXR524298 SHM524298:SHN524298 SRI524298:SRJ524298 TBE524298:TBF524298 TLA524298:TLB524298 TUW524298:TUX524298 UES524298:UET524298 UOO524298:UOP524298 UYK524298:UYL524298 VIG524298:VIH524298 VSC524298:VSD524298 WBY524298:WBZ524298 WLU524298:WLV524298 WVQ524298:WVR524298 I589834:J589834 JE589834:JF589834 TA589834:TB589834 ACW589834:ACX589834 AMS589834:AMT589834 AWO589834:AWP589834 BGK589834:BGL589834 BQG589834:BQH589834 CAC589834:CAD589834 CJY589834:CJZ589834 CTU589834:CTV589834 DDQ589834:DDR589834 DNM589834:DNN589834 DXI589834:DXJ589834 EHE589834:EHF589834 ERA589834:ERB589834 FAW589834:FAX589834 FKS589834:FKT589834 FUO589834:FUP589834 GEK589834:GEL589834 GOG589834:GOH589834 GYC589834:GYD589834 HHY589834:HHZ589834 HRU589834:HRV589834 IBQ589834:IBR589834 ILM589834:ILN589834 IVI589834:IVJ589834 JFE589834:JFF589834 JPA589834:JPB589834 JYW589834:JYX589834 KIS589834:KIT589834 KSO589834:KSP589834 LCK589834:LCL589834 LMG589834:LMH589834 LWC589834:LWD589834 MFY589834:MFZ589834 MPU589834:MPV589834 MZQ589834:MZR589834 NJM589834:NJN589834 NTI589834:NTJ589834 ODE589834:ODF589834 ONA589834:ONB589834 OWW589834:OWX589834 PGS589834:PGT589834 PQO589834:PQP589834 QAK589834:QAL589834 QKG589834:QKH589834 QUC589834:QUD589834 RDY589834:RDZ589834 RNU589834:RNV589834 RXQ589834:RXR589834 SHM589834:SHN589834 SRI589834:SRJ589834 TBE589834:TBF589834 TLA589834:TLB589834 TUW589834:TUX589834 UES589834:UET589834 UOO589834:UOP589834 UYK589834:UYL589834 VIG589834:VIH589834 VSC589834:VSD589834 WBY589834:WBZ589834 WLU589834:WLV589834 WVQ589834:WVR589834 I655370:J655370 JE655370:JF655370 TA655370:TB655370 ACW655370:ACX655370 AMS655370:AMT655370 AWO655370:AWP655370 BGK655370:BGL655370 BQG655370:BQH655370 CAC655370:CAD655370 CJY655370:CJZ655370 CTU655370:CTV655370 DDQ655370:DDR655370 DNM655370:DNN655370 DXI655370:DXJ655370 EHE655370:EHF655370 ERA655370:ERB655370 FAW655370:FAX655370 FKS655370:FKT655370 FUO655370:FUP655370 GEK655370:GEL655370 GOG655370:GOH655370 GYC655370:GYD655370 HHY655370:HHZ655370 HRU655370:HRV655370 IBQ655370:IBR655370 ILM655370:ILN655370 IVI655370:IVJ655370 JFE655370:JFF655370 JPA655370:JPB655370 JYW655370:JYX655370 KIS655370:KIT655370 KSO655370:KSP655370 LCK655370:LCL655370 LMG655370:LMH655370 LWC655370:LWD655370 MFY655370:MFZ655370 MPU655370:MPV655370 MZQ655370:MZR655370 NJM655370:NJN655370 NTI655370:NTJ655370 ODE655370:ODF655370 ONA655370:ONB655370 OWW655370:OWX655370 PGS655370:PGT655370 PQO655370:PQP655370 QAK655370:QAL655370 QKG655370:QKH655370 QUC655370:QUD655370 RDY655370:RDZ655370 RNU655370:RNV655370 RXQ655370:RXR655370 SHM655370:SHN655370 SRI655370:SRJ655370 TBE655370:TBF655370 TLA655370:TLB655370 TUW655370:TUX655370 UES655370:UET655370 UOO655370:UOP655370 UYK655370:UYL655370 VIG655370:VIH655370 VSC655370:VSD655370 WBY655370:WBZ655370 WLU655370:WLV655370 WVQ655370:WVR655370 I720906:J720906 JE720906:JF720906 TA720906:TB720906 ACW720906:ACX720906 AMS720906:AMT720906 AWO720906:AWP720906 BGK720906:BGL720906 BQG720906:BQH720906 CAC720906:CAD720906 CJY720906:CJZ720906 CTU720906:CTV720906 DDQ720906:DDR720906 DNM720906:DNN720906 DXI720906:DXJ720906 EHE720906:EHF720906 ERA720906:ERB720906 FAW720906:FAX720906 FKS720906:FKT720906 FUO720906:FUP720906 GEK720906:GEL720906 GOG720906:GOH720906 GYC720906:GYD720906 HHY720906:HHZ720906 HRU720906:HRV720906 IBQ720906:IBR720906 ILM720906:ILN720906 IVI720906:IVJ720906 JFE720906:JFF720906 JPA720906:JPB720906 JYW720906:JYX720906 KIS720906:KIT720906 KSO720906:KSP720906 LCK720906:LCL720906 LMG720906:LMH720906 LWC720906:LWD720906 MFY720906:MFZ720906 MPU720906:MPV720906 MZQ720906:MZR720906 NJM720906:NJN720906 NTI720906:NTJ720906 ODE720906:ODF720906 ONA720906:ONB720906 OWW720906:OWX720906 PGS720906:PGT720906 PQO720906:PQP720906 QAK720906:QAL720906 QKG720906:QKH720906 QUC720906:QUD720906 RDY720906:RDZ720906 RNU720906:RNV720906 RXQ720906:RXR720906 SHM720906:SHN720906 SRI720906:SRJ720906 TBE720906:TBF720906 TLA720906:TLB720906 TUW720906:TUX720906 UES720906:UET720906 UOO720906:UOP720906 UYK720906:UYL720906 VIG720906:VIH720906 VSC720906:VSD720906 WBY720906:WBZ720906 WLU720906:WLV720906 WVQ720906:WVR720906 I786442:J786442 JE786442:JF786442 TA786442:TB786442 ACW786442:ACX786442 AMS786442:AMT786442 AWO786442:AWP786442 BGK786442:BGL786442 BQG786442:BQH786442 CAC786442:CAD786442 CJY786442:CJZ786442 CTU786442:CTV786442 DDQ786442:DDR786442 DNM786442:DNN786442 DXI786442:DXJ786442 EHE786442:EHF786442 ERA786442:ERB786442 FAW786442:FAX786442 FKS786442:FKT786442 FUO786442:FUP786442 GEK786442:GEL786442 GOG786442:GOH786442 GYC786442:GYD786442 HHY786442:HHZ786442 HRU786442:HRV786442 IBQ786442:IBR786442 ILM786442:ILN786442 IVI786442:IVJ786442 JFE786442:JFF786442 JPA786442:JPB786442 JYW786442:JYX786442 KIS786442:KIT786442 KSO786442:KSP786442 LCK786442:LCL786442 LMG786442:LMH786442 LWC786442:LWD786442 MFY786442:MFZ786442 MPU786442:MPV786442 MZQ786442:MZR786442 NJM786442:NJN786442 NTI786442:NTJ786442 ODE786442:ODF786442 ONA786442:ONB786442 OWW786442:OWX786442 PGS786442:PGT786442 PQO786442:PQP786442 QAK786442:QAL786442 QKG786442:QKH786442 QUC786442:QUD786442 RDY786442:RDZ786442 RNU786442:RNV786442 RXQ786442:RXR786442 SHM786442:SHN786442 SRI786442:SRJ786442 TBE786442:TBF786442 TLA786442:TLB786442 TUW786442:TUX786442 UES786442:UET786442 UOO786442:UOP786442 UYK786442:UYL786442 VIG786442:VIH786442 VSC786442:VSD786442 WBY786442:WBZ786442 WLU786442:WLV786442 WVQ786442:WVR786442 I851978:J851978 JE851978:JF851978 TA851978:TB851978 ACW851978:ACX851978 AMS851978:AMT851978 AWO851978:AWP851978 BGK851978:BGL851978 BQG851978:BQH851978 CAC851978:CAD851978 CJY851978:CJZ851978 CTU851978:CTV851978 DDQ851978:DDR851978 DNM851978:DNN851978 DXI851978:DXJ851978 EHE851978:EHF851978 ERA851978:ERB851978 FAW851978:FAX851978 FKS851978:FKT851978 FUO851978:FUP851978 GEK851978:GEL851978 GOG851978:GOH851978 GYC851978:GYD851978 HHY851978:HHZ851978 HRU851978:HRV851978 IBQ851978:IBR851978 ILM851978:ILN851978 IVI851978:IVJ851978 JFE851978:JFF851978 JPA851978:JPB851978 JYW851978:JYX851978 KIS851978:KIT851978 KSO851978:KSP851978 LCK851978:LCL851978 LMG851978:LMH851978 LWC851978:LWD851978 MFY851978:MFZ851978 MPU851978:MPV851978 MZQ851978:MZR851978 NJM851978:NJN851978 NTI851978:NTJ851978 ODE851978:ODF851978 ONA851978:ONB851978 OWW851978:OWX851978 PGS851978:PGT851978 PQO851978:PQP851978 QAK851978:QAL851978 QKG851978:QKH851978 QUC851978:QUD851978 RDY851978:RDZ851978 RNU851978:RNV851978 RXQ851978:RXR851978 SHM851978:SHN851978 SRI851978:SRJ851978 TBE851978:TBF851978 TLA851978:TLB851978 TUW851978:TUX851978 UES851978:UET851978 UOO851978:UOP851978 UYK851978:UYL851978 VIG851978:VIH851978 VSC851978:VSD851978 WBY851978:WBZ851978 WLU851978:WLV851978 WVQ851978:WVR851978 I917514:J917514 JE917514:JF917514 TA917514:TB917514 ACW917514:ACX917514 AMS917514:AMT917514 AWO917514:AWP917514 BGK917514:BGL917514 BQG917514:BQH917514 CAC917514:CAD917514 CJY917514:CJZ917514 CTU917514:CTV917514 DDQ917514:DDR917514 DNM917514:DNN917514 DXI917514:DXJ917514 EHE917514:EHF917514 ERA917514:ERB917514 FAW917514:FAX917514 FKS917514:FKT917514 FUO917514:FUP917514 GEK917514:GEL917514 GOG917514:GOH917514 GYC917514:GYD917514 HHY917514:HHZ917514 HRU917514:HRV917514 IBQ917514:IBR917514 ILM917514:ILN917514 IVI917514:IVJ917514 JFE917514:JFF917514 JPA917514:JPB917514 JYW917514:JYX917514 KIS917514:KIT917514 KSO917514:KSP917514 LCK917514:LCL917514 LMG917514:LMH917514 LWC917514:LWD917514 MFY917514:MFZ917514 MPU917514:MPV917514 MZQ917514:MZR917514 NJM917514:NJN917514 NTI917514:NTJ917514 ODE917514:ODF917514 ONA917514:ONB917514 OWW917514:OWX917514 PGS917514:PGT917514 PQO917514:PQP917514 QAK917514:QAL917514 QKG917514:QKH917514 QUC917514:QUD917514 RDY917514:RDZ917514 RNU917514:RNV917514 RXQ917514:RXR917514 SHM917514:SHN917514 SRI917514:SRJ917514 TBE917514:TBF917514 TLA917514:TLB917514 TUW917514:TUX917514 UES917514:UET917514 UOO917514:UOP917514 UYK917514:UYL917514 VIG917514:VIH917514 VSC917514:VSD917514 WBY917514:WBZ917514 WLU917514:WLV917514 WVQ917514:WVR917514 I983050:J983050 JE983050:JF983050 TA983050:TB983050 ACW983050:ACX983050 AMS983050:AMT983050 AWO983050:AWP983050 BGK983050:BGL983050 BQG983050:BQH983050 CAC983050:CAD983050 CJY983050:CJZ983050 CTU983050:CTV983050 DDQ983050:DDR983050 DNM983050:DNN983050 DXI983050:DXJ983050 EHE983050:EHF983050 ERA983050:ERB983050 FAW983050:FAX983050 FKS983050:FKT983050 FUO983050:FUP983050 GEK983050:GEL983050 GOG983050:GOH983050 GYC983050:GYD983050 HHY983050:HHZ983050 HRU983050:HRV983050 IBQ983050:IBR983050 ILM983050:ILN983050 IVI983050:IVJ983050 JFE983050:JFF983050 JPA983050:JPB983050 JYW983050:JYX983050 KIS983050:KIT983050 KSO983050:KSP983050 LCK983050:LCL983050 LMG983050:LMH983050 LWC983050:LWD983050 MFY983050:MFZ983050 MPU983050:MPV983050 MZQ983050:MZR983050 NJM983050:NJN983050 NTI983050:NTJ983050 ODE983050:ODF983050 ONA983050:ONB983050 OWW983050:OWX983050 PGS983050:PGT983050 PQO983050:PQP983050 QAK983050:QAL983050 QKG983050:QKH983050 QUC983050:QUD983050 RDY983050:RDZ983050 RNU983050:RNV983050 RXQ983050:RXR983050 SHM983050:SHN983050 SRI983050:SRJ983050 TBE983050:TBF983050 TLA983050:TLB983050 TUW983050:TUX983050 UES983050:UET983050 UOO983050:UOP983050 UYK983050:UYL983050 VIG983050:VIH983050 VSC983050:VSD983050 WBY983050:WBZ983050 WLU983050:WLV983050 WVQ983050:WVR983050 H10:H13 JD10:JD13 SZ10:SZ13 ACV10:ACV13 AMR10:AMR13 AWN10:AWN13 BGJ10:BGJ13 BQF10:BQF13 CAB10:CAB13 CJX10:CJX13 CTT10:CTT13 DDP10:DDP13 DNL10:DNL13 DXH10:DXH13 EHD10:EHD13 EQZ10:EQZ13 FAV10:FAV13 FKR10:FKR13 FUN10:FUN13 GEJ10:GEJ13 GOF10:GOF13 GYB10:GYB13 HHX10:HHX13 HRT10:HRT13 IBP10:IBP13 ILL10:ILL13 IVH10:IVH13 JFD10:JFD13 JOZ10:JOZ13 JYV10:JYV13 KIR10:KIR13 KSN10:KSN13 LCJ10:LCJ13 LMF10:LMF13 LWB10:LWB13 MFX10:MFX13 MPT10:MPT13 MZP10:MZP13 NJL10:NJL13 NTH10:NTH13 ODD10:ODD13 OMZ10:OMZ13 OWV10:OWV13 PGR10:PGR13 PQN10:PQN13 QAJ10:QAJ13 QKF10:QKF13 QUB10:QUB13 RDX10:RDX13 RNT10:RNT13 RXP10:RXP13 SHL10:SHL13 SRH10:SRH13 TBD10:TBD13 TKZ10:TKZ13 TUV10:TUV13 UER10:UER13 UON10:UON13 UYJ10:UYJ13 VIF10:VIF13 VSB10:VSB13 WBX10:WBX13 WLT10:WLT13 WVP10:WVP13 H65546:H65549 JD65546:JD65549 SZ65546:SZ65549 ACV65546:ACV65549 AMR65546:AMR65549 AWN65546:AWN65549 BGJ65546:BGJ65549 BQF65546:BQF65549 CAB65546:CAB65549 CJX65546:CJX65549 CTT65546:CTT65549 DDP65546:DDP65549 DNL65546:DNL65549 DXH65546:DXH65549 EHD65546:EHD65549 EQZ65546:EQZ65549 FAV65546:FAV65549 FKR65546:FKR65549 FUN65546:FUN65549 GEJ65546:GEJ65549 GOF65546:GOF65549 GYB65546:GYB65549 HHX65546:HHX65549 HRT65546:HRT65549 IBP65546:IBP65549 ILL65546:ILL65549 IVH65546:IVH65549 JFD65546:JFD65549 JOZ65546:JOZ65549 JYV65546:JYV65549 KIR65546:KIR65549 KSN65546:KSN65549 LCJ65546:LCJ65549 LMF65546:LMF65549 LWB65546:LWB65549 MFX65546:MFX65549 MPT65546:MPT65549 MZP65546:MZP65549 NJL65546:NJL65549 NTH65546:NTH65549 ODD65546:ODD65549 OMZ65546:OMZ65549 OWV65546:OWV65549 PGR65546:PGR65549 PQN65546:PQN65549 QAJ65546:QAJ65549 QKF65546:QKF65549 QUB65546:QUB65549 RDX65546:RDX65549 RNT65546:RNT65549 RXP65546:RXP65549 SHL65546:SHL65549 SRH65546:SRH65549 TBD65546:TBD65549 TKZ65546:TKZ65549 TUV65546:TUV65549 UER65546:UER65549 UON65546:UON65549 UYJ65546:UYJ65549 VIF65546:VIF65549 VSB65546:VSB65549 WBX65546:WBX65549 WLT65546:WLT65549 WVP65546:WVP65549 H131082:H131085 JD131082:JD131085 SZ131082:SZ131085 ACV131082:ACV131085 AMR131082:AMR131085 AWN131082:AWN131085 BGJ131082:BGJ131085 BQF131082:BQF131085 CAB131082:CAB131085 CJX131082:CJX131085 CTT131082:CTT131085 DDP131082:DDP131085 DNL131082:DNL131085 DXH131082:DXH131085 EHD131082:EHD131085 EQZ131082:EQZ131085 FAV131082:FAV131085 FKR131082:FKR131085 FUN131082:FUN131085 GEJ131082:GEJ131085 GOF131082:GOF131085 GYB131082:GYB131085 HHX131082:HHX131085 HRT131082:HRT131085 IBP131082:IBP131085 ILL131082:ILL131085 IVH131082:IVH131085 JFD131082:JFD131085 JOZ131082:JOZ131085 JYV131082:JYV131085 KIR131082:KIR131085 KSN131082:KSN131085 LCJ131082:LCJ131085 LMF131082:LMF131085 LWB131082:LWB131085 MFX131082:MFX131085 MPT131082:MPT131085 MZP131082:MZP131085 NJL131082:NJL131085 NTH131082:NTH131085 ODD131082:ODD131085 OMZ131082:OMZ131085 OWV131082:OWV131085 PGR131082:PGR131085 PQN131082:PQN131085 QAJ131082:QAJ131085 QKF131082:QKF131085 QUB131082:QUB131085 RDX131082:RDX131085 RNT131082:RNT131085 RXP131082:RXP131085 SHL131082:SHL131085 SRH131082:SRH131085 TBD131082:TBD131085 TKZ131082:TKZ131085 TUV131082:TUV131085 UER131082:UER131085 UON131082:UON131085 UYJ131082:UYJ131085 VIF131082:VIF131085 VSB131082:VSB131085 WBX131082:WBX131085 WLT131082:WLT131085 WVP131082:WVP131085 H196618:H196621 JD196618:JD196621 SZ196618:SZ196621 ACV196618:ACV196621 AMR196618:AMR196621 AWN196618:AWN196621 BGJ196618:BGJ196621 BQF196618:BQF196621 CAB196618:CAB196621 CJX196618:CJX196621 CTT196618:CTT196621 DDP196618:DDP196621 DNL196618:DNL196621 DXH196618:DXH196621 EHD196618:EHD196621 EQZ196618:EQZ196621 FAV196618:FAV196621 FKR196618:FKR196621 FUN196618:FUN196621 GEJ196618:GEJ196621 GOF196618:GOF196621 GYB196618:GYB196621 HHX196618:HHX196621 HRT196618:HRT196621 IBP196618:IBP196621 ILL196618:ILL196621 IVH196618:IVH196621 JFD196618:JFD196621 JOZ196618:JOZ196621 JYV196618:JYV196621 KIR196618:KIR196621 KSN196618:KSN196621 LCJ196618:LCJ196621 LMF196618:LMF196621 LWB196618:LWB196621 MFX196618:MFX196621 MPT196618:MPT196621 MZP196618:MZP196621 NJL196618:NJL196621 NTH196618:NTH196621 ODD196618:ODD196621 OMZ196618:OMZ196621 OWV196618:OWV196621 PGR196618:PGR196621 PQN196618:PQN196621 QAJ196618:QAJ196621 QKF196618:QKF196621 QUB196618:QUB196621 RDX196618:RDX196621 RNT196618:RNT196621 RXP196618:RXP196621 SHL196618:SHL196621 SRH196618:SRH196621 TBD196618:TBD196621 TKZ196618:TKZ196621 TUV196618:TUV196621 UER196618:UER196621 UON196618:UON196621 UYJ196618:UYJ196621 VIF196618:VIF196621 VSB196618:VSB196621 WBX196618:WBX196621 WLT196618:WLT196621 WVP196618:WVP196621 H262154:H262157 JD262154:JD262157 SZ262154:SZ262157 ACV262154:ACV262157 AMR262154:AMR262157 AWN262154:AWN262157 BGJ262154:BGJ262157 BQF262154:BQF262157 CAB262154:CAB262157 CJX262154:CJX262157 CTT262154:CTT262157 DDP262154:DDP262157 DNL262154:DNL262157 DXH262154:DXH262157 EHD262154:EHD262157 EQZ262154:EQZ262157 FAV262154:FAV262157 FKR262154:FKR262157 FUN262154:FUN262157 GEJ262154:GEJ262157 GOF262154:GOF262157 GYB262154:GYB262157 HHX262154:HHX262157 HRT262154:HRT262157 IBP262154:IBP262157 ILL262154:ILL262157 IVH262154:IVH262157 JFD262154:JFD262157 JOZ262154:JOZ262157 JYV262154:JYV262157 KIR262154:KIR262157 KSN262154:KSN262157 LCJ262154:LCJ262157 LMF262154:LMF262157 LWB262154:LWB262157 MFX262154:MFX262157 MPT262154:MPT262157 MZP262154:MZP262157 NJL262154:NJL262157 NTH262154:NTH262157 ODD262154:ODD262157 OMZ262154:OMZ262157 OWV262154:OWV262157 PGR262154:PGR262157 PQN262154:PQN262157 QAJ262154:QAJ262157 QKF262154:QKF262157 QUB262154:QUB262157 RDX262154:RDX262157 RNT262154:RNT262157 RXP262154:RXP262157 SHL262154:SHL262157 SRH262154:SRH262157 TBD262154:TBD262157 TKZ262154:TKZ262157 TUV262154:TUV262157 UER262154:UER262157 UON262154:UON262157 UYJ262154:UYJ262157 VIF262154:VIF262157 VSB262154:VSB262157 WBX262154:WBX262157 WLT262154:WLT262157 WVP262154:WVP262157 H327690:H327693 JD327690:JD327693 SZ327690:SZ327693 ACV327690:ACV327693 AMR327690:AMR327693 AWN327690:AWN327693 BGJ327690:BGJ327693 BQF327690:BQF327693 CAB327690:CAB327693 CJX327690:CJX327693 CTT327690:CTT327693 DDP327690:DDP327693 DNL327690:DNL327693 DXH327690:DXH327693 EHD327690:EHD327693 EQZ327690:EQZ327693 FAV327690:FAV327693 FKR327690:FKR327693 FUN327690:FUN327693 GEJ327690:GEJ327693 GOF327690:GOF327693 GYB327690:GYB327693 HHX327690:HHX327693 HRT327690:HRT327693 IBP327690:IBP327693 ILL327690:ILL327693 IVH327690:IVH327693 JFD327690:JFD327693 JOZ327690:JOZ327693 JYV327690:JYV327693 KIR327690:KIR327693 KSN327690:KSN327693 LCJ327690:LCJ327693 LMF327690:LMF327693 LWB327690:LWB327693 MFX327690:MFX327693 MPT327690:MPT327693 MZP327690:MZP327693 NJL327690:NJL327693 NTH327690:NTH327693 ODD327690:ODD327693 OMZ327690:OMZ327693 OWV327690:OWV327693 PGR327690:PGR327693 PQN327690:PQN327693 QAJ327690:QAJ327693 QKF327690:QKF327693 QUB327690:QUB327693 RDX327690:RDX327693 RNT327690:RNT327693 RXP327690:RXP327693 SHL327690:SHL327693 SRH327690:SRH327693 TBD327690:TBD327693 TKZ327690:TKZ327693 TUV327690:TUV327693 UER327690:UER327693 UON327690:UON327693 UYJ327690:UYJ327693 VIF327690:VIF327693 VSB327690:VSB327693 WBX327690:WBX327693 WLT327690:WLT327693 WVP327690:WVP327693 H393226:H393229 JD393226:JD393229 SZ393226:SZ393229 ACV393226:ACV393229 AMR393226:AMR393229 AWN393226:AWN393229 BGJ393226:BGJ393229 BQF393226:BQF393229 CAB393226:CAB393229 CJX393226:CJX393229 CTT393226:CTT393229 DDP393226:DDP393229 DNL393226:DNL393229 DXH393226:DXH393229 EHD393226:EHD393229 EQZ393226:EQZ393229 FAV393226:FAV393229 FKR393226:FKR393229 FUN393226:FUN393229 GEJ393226:GEJ393229 GOF393226:GOF393229 GYB393226:GYB393229 HHX393226:HHX393229 HRT393226:HRT393229 IBP393226:IBP393229 ILL393226:ILL393229 IVH393226:IVH393229 JFD393226:JFD393229 JOZ393226:JOZ393229 JYV393226:JYV393229 KIR393226:KIR393229 KSN393226:KSN393229 LCJ393226:LCJ393229 LMF393226:LMF393229 LWB393226:LWB393229 MFX393226:MFX393229 MPT393226:MPT393229 MZP393226:MZP393229 NJL393226:NJL393229 NTH393226:NTH393229 ODD393226:ODD393229 OMZ393226:OMZ393229 OWV393226:OWV393229 PGR393226:PGR393229 PQN393226:PQN393229 QAJ393226:QAJ393229 QKF393226:QKF393229 QUB393226:QUB393229 RDX393226:RDX393229 RNT393226:RNT393229 RXP393226:RXP393229 SHL393226:SHL393229 SRH393226:SRH393229 TBD393226:TBD393229 TKZ393226:TKZ393229 TUV393226:TUV393229 UER393226:UER393229 UON393226:UON393229 UYJ393226:UYJ393229 VIF393226:VIF393229 VSB393226:VSB393229 WBX393226:WBX393229 WLT393226:WLT393229 WVP393226:WVP393229 H458762:H458765 JD458762:JD458765 SZ458762:SZ458765 ACV458762:ACV458765 AMR458762:AMR458765 AWN458762:AWN458765 BGJ458762:BGJ458765 BQF458762:BQF458765 CAB458762:CAB458765 CJX458762:CJX458765 CTT458762:CTT458765 DDP458762:DDP458765 DNL458762:DNL458765 DXH458762:DXH458765 EHD458762:EHD458765 EQZ458762:EQZ458765 FAV458762:FAV458765 FKR458762:FKR458765 FUN458762:FUN458765 GEJ458762:GEJ458765 GOF458762:GOF458765 GYB458762:GYB458765 HHX458762:HHX458765 HRT458762:HRT458765 IBP458762:IBP458765 ILL458762:ILL458765 IVH458762:IVH458765 JFD458762:JFD458765 JOZ458762:JOZ458765 JYV458762:JYV458765 KIR458762:KIR458765 KSN458762:KSN458765 LCJ458762:LCJ458765 LMF458762:LMF458765 LWB458762:LWB458765 MFX458762:MFX458765 MPT458762:MPT458765 MZP458762:MZP458765 NJL458762:NJL458765 NTH458762:NTH458765 ODD458762:ODD458765 OMZ458762:OMZ458765 OWV458762:OWV458765 PGR458762:PGR458765 PQN458762:PQN458765 QAJ458762:QAJ458765 QKF458762:QKF458765 QUB458762:QUB458765 RDX458762:RDX458765 RNT458762:RNT458765 RXP458762:RXP458765 SHL458762:SHL458765 SRH458762:SRH458765 TBD458762:TBD458765 TKZ458762:TKZ458765 TUV458762:TUV458765 UER458762:UER458765 UON458762:UON458765 UYJ458762:UYJ458765 VIF458762:VIF458765 VSB458762:VSB458765 WBX458762:WBX458765 WLT458762:WLT458765 WVP458762:WVP458765 H524298:H524301 JD524298:JD524301 SZ524298:SZ524301 ACV524298:ACV524301 AMR524298:AMR524301 AWN524298:AWN524301 BGJ524298:BGJ524301 BQF524298:BQF524301 CAB524298:CAB524301 CJX524298:CJX524301 CTT524298:CTT524301 DDP524298:DDP524301 DNL524298:DNL524301 DXH524298:DXH524301 EHD524298:EHD524301 EQZ524298:EQZ524301 FAV524298:FAV524301 FKR524298:FKR524301 FUN524298:FUN524301 GEJ524298:GEJ524301 GOF524298:GOF524301 GYB524298:GYB524301 HHX524298:HHX524301 HRT524298:HRT524301 IBP524298:IBP524301 ILL524298:ILL524301 IVH524298:IVH524301 JFD524298:JFD524301 JOZ524298:JOZ524301 JYV524298:JYV524301 KIR524298:KIR524301 KSN524298:KSN524301 LCJ524298:LCJ524301 LMF524298:LMF524301 LWB524298:LWB524301 MFX524298:MFX524301 MPT524298:MPT524301 MZP524298:MZP524301 NJL524298:NJL524301 NTH524298:NTH524301 ODD524298:ODD524301 OMZ524298:OMZ524301 OWV524298:OWV524301 PGR524298:PGR524301 PQN524298:PQN524301 QAJ524298:QAJ524301 QKF524298:QKF524301 QUB524298:QUB524301 RDX524298:RDX524301 RNT524298:RNT524301 RXP524298:RXP524301 SHL524298:SHL524301 SRH524298:SRH524301 TBD524298:TBD524301 TKZ524298:TKZ524301 TUV524298:TUV524301 UER524298:UER524301 UON524298:UON524301 UYJ524298:UYJ524301 VIF524298:VIF524301 VSB524298:VSB524301 WBX524298:WBX524301 WLT524298:WLT524301 WVP524298:WVP524301 H589834:H589837 JD589834:JD589837 SZ589834:SZ589837 ACV589834:ACV589837 AMR589834:AMR589837 AWN589834:AWN589837 BGJ589834:BGJ589837 BQF589834:BQF589837 CAB589834:CAB589837 CJX589834:CJX589837 CTT589834:CTT589837 DDP589834:DDP589837 DNL589834:DNL589837 DXH589834:DXH589837 EHD589834:EHD589837 EQZ589834:EQZ589837 FAV589834:FAV589837 FKR589834:FKR589837 FUN589834:FUN589837 GEJ589834:GEJ589837 GOF589834:GOF589837 GYB589834:GYB589837 HHX589834:HHX589837 HRT589834:HRT589837 IBP589834:IBP589837 ILL589834:ILL589837 IVH589834:IVH589837 JFD589834:JFD589837 JOZ589834:JOZ589837 JYV589834:JYV589837 KIR589834:KIR589837 KSN589834:KSN589837 LCJ589834:LCJ589837 LMF589834:LMF589837 LWB589834:LWB589837 MFX589834:MFX589837 MPT589834:MPT589837 MZP589834:MZP589837 NJL589834:NJL589837 NTH589834:NTH589837 ODD589834:ODD589837 OMZ589834:OMZ589837 OWV589834:OWV589837 PGR589834:PGR589837 PQN589834:PQN589837 QAJ589834:QAJ589837 QKF589834:QKF589837 QUB589834:QUB589837 RDX589834:RDX589837 RNT589834:RNT589837 RXP589834:RXP589837 SHL589834:SHL589837 SRH589834:SRH589837 TBD589834:TBD589837 TKZ589834:TKZ589837 TUV589834:TUV589837 UER589834:UER589837 UON589834:UON589837 UYJ589834:UYJ589837 VIF589834:VIF589837 VSB589834:VSB589837 WBX589834:WBX589837 WLT589834:WLT589837 WVP589834:WVP589837 H655370:H655373 JD655370:JD655373 SZ655370:SZ655373 ACV655370:ACV655373 AMR655370:AMR655373 AWN655370:AWN655373 BGJ655370:BGJ655373 BQF655370:BQF655373 CAB655370:CAB655373 CJX655370:CJX655373 CTT655370:CTT655373 DDP655370:DDP655373 DNL655370:DNL655373 DXH655370:DXH655373 EHD655370:EHD655373 EQZ655370:EQZ655373 FAV655370:FAV655373 FKR655370:FKR655373 FUN655370:FUN655373 GEJ655370:GEJ655373 GOF655370:GOF655373 GYB655370:GYB655373 HHX655370:HHX655373 HRT655370:HRT655373 IBP655370:IBP655373 ILL655370:ILL655373 IVH655370:IVH655373 JFD655370:JFD655373 JOZ655370:JOZ655373 JYV655370:JYV655373 KIR655370:KIR655373 KSN655370:KSN655373 LCJ655370:LCJ655373 LMF655370:LMF655373 LWB655370:LWB655373 MFX655370:MFX655373 MPT655370:MPT655373 MZP655370:MZP655373 NJL655370:NJL655373 NTH655370:NTH655373 ODD655370:ODD655373 OMZ655370:OMZ655373 OWV655370:OWV655373 PGR655370:PGR655373 PQN655370:PQN655373 QAJ655370:QAJ655373 QKF655370:QKF655373 QUB655370:QUB655373 RDX655370:RDX655373 RNT655370:RNT655373 RXP655370:RXP655373 SHL655370:SHL655373 SRH655370:SRH655373 TBD655370:TBD655373 TKZ655370:TKZ655373 TUV655370:TUV655373 UER655370:UER655373 UON655370:UON655373 UYJ655370:UYJ655373 VIF655370:VIF655373 VSB655370:VSB655373 WBX655370:WBX655373 WLT655370:WLT655373 WVP655370:WVP655373 H720906:H720909 JD720906:JD720909 SZ720906:SZ720909 ACV720906:ACV720909 AMR720906:AMR720909 AWN720906:AWN720909 BGJ720906:BGJ720909 BQF720906:BQF720909 CAB720906:CAB720909 CJX720906:CJX720909 CTT720906:CTT720909 DDP720906:DDP720909 DNL720906:DNL720909 DXH720906:DXH720909 EHD720906:EHD720909 EQZ720906:EQZ720909 FAV720906:FAV720909 FKR720906:FKR720909 FUN720906:FUN720909 GEJ720906:GEJ720909 GOF720906:GOF720909 GYB720906:GYB720909 HHX720906:HHX720909 HRT720906:HRT720909 IBP720906:IBP720909 ILL720906:ILL720909 IVH720906:IVH720909 JFD720906:JFD720909 JOZ720906:JOZ720909 JYV720906:JYV720909 KIR720906:KIR720909 KSN720906:KSN720909 LCJ720906:LCJ720909 LMF720906:LMF720909 LWB720906:LWB720909 MFX720906:MFX720909 MPT720906:MPT720909 MZP720906:MZP720909 NJL720906:NJL720909 NTH720906:NTH720909 ODD720906:ODD720909 OMZ720906:OMZ720909 OWV720906:OWV720909 PGR720906:PGR720909 PQN720906:PQN720909 QAJ720906:QAJ720909 QKF720906:QKF720909 QUB720906:QUB720909 RDX720906:RDX720909 RNT720906:RNT720909 RXP720906:RXP720909 SHL720906:SHL720909 SRH720906:SRH720909 TBD720906:TBD720909 TKZ720906:TKZ720909 TUV720906:TUV720909 UER720906:UER720909 UON720906:UON720909 UYJ720906:UYJ720909 VIF720906:VIF720909 VSB720906:VSB720909 WBX720906:WBX720909 WLT720906:WLT720909 WVP720906:WVP720909 H786442:H786445 JD786442:JD786445 SZ786442:SZ786445 ACV786442:ACV786445 AMR786442:AMR786445 AWN786442:AWN786445 BGJ786442:BGJ786445 BQF786442:BQF786445 CAB786442:CAB786445 CJX786442:CJX786445 CTT786442:CTT786445 DDP786442:DDP786445 DNL786442:DNL786445 DXH786442:DXH786445 EHD786442:EHD786445 EQZ786442:EQZ786445 FAV786442:FAV786445 FKR786442:FKR786445 FUN786442:FUN786445 GEJ786442:GEJ786445 GOF786442:GOF786445 GYB786442:GYB786445 HHX786442:HHX786445 HRT786442:HRT786445 IBP786442:IBP786445 ILL786442:ILL786445 IVH786442:IVH786445 JFD786442:JFD786445 JOZ786442:JOZ786445 JYV786442:JYV786445 KIR786442:KIR786445 KSN786442:KSN786445 LCJ786442:LCJ786445 LMF786442:LMF786445 LWB786442:LWB786445 MFX786442:MFX786445 MPT786442:MPT786445 MZP786442:MZP786445 NJL786442:NJL786445 NTH786442:NTH786445 ODD786442:ODD786445 OMZ786442:OMZ786445 OWV786442:OWV786445 PGR786442:PGR786445 PQN786442:PQN786445 QAJ786442:QAJ786445 QKF786442:QKF786445 QUB786442:QUB786445 RDX786442:RDX786445 RNT786442:RNT786445 RXP786442:RXP786445 SHL786442:SHL786445 SRH786442:SRH786445 TBD786442:TBD786445 TKZ786442:TKZ786445 TUV786442:TUV786445 UER786442:UER786445 UON786442:UON786445 UYJ786442:UYJ786445 VIF786442:VIF786445 VSB786442:VSB786445 WBX786442:WBX786445 WLT786442:WLT786445 WVP786442:WVP786445 H851978:H851981 JD851978:JD851981 SZ851978:SZ851981 ACV851978:ACV851981 AMR851978:AMR851981 AWN851978:AWN851981 BGJ851978:BGJ851981 BQF851978:BQF851981 CAB851978:CAB851981 CJX851978:CJX851981 CTT851978:CTT851981 DDP851978:DDP851981 DNL851978:DNL851981 DXH851978:DXH851981 EHD851978:EHD851981 EQZ851978:EQZ851981 FAV851978:FAV851981 FKR851978:FKR851981 FUN851978:FUN851981 GEJ851978:GEJ851981 GOF851978:GOF851981 GYB851978:GYB851981 HHX851978:HHX851981 HRT851978:HRT851981 IBP851978:IBP851981 ILL851978:ILL851981 IVH851978:IVH851981 JFD851978:JFD851981 JOZ851978:JOZ851981 JYV851978:JYV851981 KIR851978:KIR851981 KSN851978:KSN851981 LCJ851978:LCJ851981 LMF851978:LMF851981 LWB851978:LWB851981 MFX851978:MFX851981 MPT851978:MPT851981 MZP851978:MZP851981 NJL851978:NJL851981 NTH851978:NTH851981 ODD851978:ODD851981 OMZ851978:OMZ851981 OWV851978:OWV851981 PGR851978:PGR851981 PQN851978:PQN851981 QAJ851978:QAJ851981 QKF851978:QKF851981 QUB851978:QUB851981 RDX851978:RDX851981 RNT851978:RNT851981 RXP851978:RXP851981 SHL851978:SHL851981 SRH851978:SRH851981 TBD851978:TBD851981 TKZ851978:TKZ851981 TUV851978:TUV851981 UER851978:UER851981 UON851978:UON851981 UYJ851978:UYJ851981 VIF851978:VIF851981 VSB851978:VSB851981 WBX851978:WBX851981 WLT851978:WLT851981 WVP851978:WVP851981 H917514:H917517 JD917514:JD917517 SZ917514:SZ917517 ACV917514:ACV917517 AMR917514:AMR917517 AWN917514:AWN917517 BGJ917514:BGJ917517 BQF917514:BQF917517 CAB917514:CAB917517 CJX917514:CJX917517 CTT917514:CTT917517 DDP917514:DDP917517 DNL917514:DNL917517 DXH917514:DXH917517 EHD917514:EHD917517 EQZ917514:EQZ917517 FAV917514:FAV917517 FKR917514:FKR917517 FUN917514:FUN917517 GEJ917514:GEJ917517 GOF917514:GOF917517 GYB917514:GYB917517 HHX917514:HHX917517 HRT917514:HRT917517 IBP917514:IBP917517 ILL917514:ILL917517 IVH917514:IVH917517 JFD917514:JFD917517 JOZ917514:JOZ917517 JYV917514:JYV917517 KIR917514:KIR917517 KSN917514:KSN917517 LCJ917514:LCJ917517 LMF917514:LMF917517 LWB917514:LWB917517 MFX917514:MFX917517 MPT917514:MPT917517 MZP917514:MZP917517 NJL917514:NJL917517 NTH917514:NTH917517 ODD917514:ODD917517 OMZ917514:OMZ917517 OWV917514:OWV917517 PGR917514:PGR917517 PQN917514:PQN917517 QAJ917514:QAJ917517 QKF917514:QKF917517 QUB917514:QUB917517 RDX917514:RDX917517 RNT917514:RNT917517 RXP917514:RXP917517 SHL917514:SHL917517 SRH917514:SRH917517 TBD917514:TBD917517 TKZ917514:TKZ917517 TUV917514:TUV917517 UER917514:UER917517 UON917514:UON917517 UYJ917514:UYJ917517 VIF917514:VIF917517 VSB917514:VSB917517 WBX917514:WBX917517 WLT917514:WLT917517 WVP917514:WVP917517 H983050:H983053 JD983050:JD983053 SZ983050:SZ983053 ACV983050:ACV983053 AMR983050:AMR983053 AWN983050:AWN983053 BGJ983050:BGJ983053 BQF983050:BQF983053 CAB983050:CAB983053 CJX983050:CJX983053 CTT983050:CTT983053 DDP983050:DDP983053 DNL983050:DNL983053 DXH983050:DXH983053 EHD983050:EHD983053 EQZ983050:EQZ983053 FAV983050:FAV983053 FKR983050:FKR983053 FUN983050:FUN983053 GEJ983050:GEJ983053 GOF983050:GOF983053 GYB983050:GYB983053 HHX983050:HHX983053 HRT983050:HRT983053 IBP983050:IBP983053 ILL983050:ILL983053 IVH983050:IVH983053 JFD983050:JFD983053 JOZ983050:JOZ983053 JYV983050:JYV983053 KIR983050:KIR983053 KSN983050:KSN983053 LCJ983050:LCJ983053 LMF983050:LMF983053 LWB983050:LWB983053 MFX983050:MFX983053 MPT983050:MPT983053 MZP983050:MZP983053 NJL983050:NJL983053 NTH983050:NTH983053 ODD983050:ODD983053 OMZ983050:OMZ983053 OWV983050:OWV983053 PGR983050:PGR983053 PQN983050:PQN983053 QAJ983050:QAJ983053 QKF983050:QKF983053 QUB983050:QUB983053 RDX983050:RDX983053 RNT983050:RNT983053 RXP983050:RXP983053 SHL983050:SHL983053 SRH983050:SRH983053 TBD983050:TBD983053 TKZ983050:TKZ983053 TUV983050:TUV983053 UER983050:UER983053 UON983050:UON983053 UYJ983050:UYJ983053 VIF983050:VIF983053 VSB983050:VSB983053 WBX983050:WBX983053 WLT983050:WLT983053 WVP983050:WVP983053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A5:A14 IW5:IW14 SS5:SS14 ACO5:ACO14 AMK5:AMK14 AWG5:AWG14 BGC5:BGC14 BPY5:BPY14 BZU5:BZU14 CJQ5:CJQ14 CTM5:CTM14 DDI5:DDI14 DNE5:DNE14 DXA5:DXA14 EGW5:EGW14 EQS5:EQS14 FAO5:FAO14 FKK5:FKK14 FUG5:FUG14 GEC5:GEC14 GNY5:GNY14 GXU5:GXU14 HHQ5:HHQ14 HRM5:HRM14 IBI5:IBI14 ILE5:ILE14 IVA5:IVA14 JEW5:JEW14 JOS5:JOS14 JYO5:JYO14 KIK5:KIK14 KSG5:KSG14 LCC5:LCC14 LLY5:LLY14 LVU5:LVU14 MFQ5:MFQ14 MPM5:MPM14 MZI5:MZI14 NJE5:NJE14 NTA5:NTA14 OCW5:OCW14 OMS5:OMS14 OWO5:OWO14 PGK5:PGK14 PQG5:PQG14 QAC5:QAC14 QJY5:QJY14 QTU5:QTU14 RDQ5:RDQ14 RNM5:RNM14 RXI5:RXI14 SHE5:SHE14 SRA5:SRA14 TAW5:TAW14 TKS5:TKS14 TUO5:TUO14 UEK5:UEK14 UOG5:UOG14 UYC5:UYC14 VHY5:VHY14 VRU5:VRU14 WBQ5:WBQ14 WLM5:WLM14 WVI5:WVI14 A65541:A65550 IW65541:IW65550 SS65541:SS65550 ACO65541:ACO65550 AMK65541:AMK65550 AWG65541:AWG65550 BGC65541:BGC65550 BPY65541:BPY65550 BZU65541:BZU65550 CJQ65541:CJQ65550 CTM65541:CTM65550 DDI65541:DDI65550 DNE65541:DNE65550 DXA65541:DXA65550 EGW65541:EGW65550 EQS65541:EQS65550 FAO65541:FAO65550 FKK65541:FKK65550 FUG65541:FUG65550 GEC65541:GEC65550 GNY65541:GNY65550 GXU65541:GXU65550 HHQ65541:HHQ65550 HRM65541:HRM65550 IBI65541:IBI65550 ILE65541:ILE65550 IVA65541:IVA65550 JEW65541:JEW65550 JOS65541:JOS65550 JYO65541:JYO65550 KIK65541:KIK65550 KSG65541:KSG65550 LCC65541:LCC65550 LLY65541:LLY65550 LVU65541:LVU65550 MFQ65541:MFQ65550 MPM65541:MPM65550 MZI65541:MZI65550 NJE65541:NJE65550 NTA65541:NTA65550 OCW65541:OCW65550 OMS65541:OMS65550 OWO65541:OWO65550 PGK65541:PGK65550 PQG65541:PQG65550 QAC65541:QAC65550 QJY65541:QJY65550 QTU65541:QTU65550 RDQ65541:RDQ65550 RNM65541:RNM65550 RXI65541:RXI65550 SHE65541:SHE65550 SRA65541:SRA65550 TAW65541:TAW65550 TKS65541:TKS65550 TUO65541:TUO65550 UEK65541:UEK65550 UOG65541:UOG65550 UYC65541:UYC65550 VHY65541:VHY65550 VRU65541:VRU65550 WBQ65541:WBQ65550 WLM65541:WLM65550 WVI65541:WVI65550 A131077:A131086 IW131077:IW131086 SS131077:SS131086 ACO131077:ACO131086 AMK131077:AMK131086 AWG131077:AWG131086 BGC131077:BGC131086 BPY131077:BPY131086 BZU131077:BZU131086 CJQ131077:CJQ131086 CTM131077:CTM131086 DDI131077:DDI131086 DNE131077:DNE131086 DXA131077:DXA131086 EGW131077:EGW131086 EQS131077:EQS131086 FAO131077:FAO131086 FKK131077:FKK131086 FUG131077:FUG131086 GEC131077:GEC131086 GNY131077:GNY131086 GXU131077:GXU131086 HHQ131077:HHQ131086 HRM131077:HRM131086 IBI131077:IBI131086 ILE131077:ILE131086 IVA131077:IVA131086 JEW131077:JEW131086 JOS131077:JOS131086 JYO131077:JYO131086 KIK131077:KIK131086 KSG131077:KSG131086 LCC131077:LCC131086 LLY131077:LLY131086 LVU131077:LVU131086 MFQ131077:MFQ131086 MPM131077:MPM131086 MZI131077:MZI131086 NJE131077:NJE131086 NTA131077:NTA131086 OCW131077:OCW131086 OMS131077:OMS131086 OWO131077:OWO131086 PGK131077:PGK131086 PQG131077:PQG131086 QAC131077:QAC131086 QJY131077:QJY131086 QTU131077:QTU131086 RDQ131077:RDQ131086 RNM131077:RNM131086 RXI131077:RXI131086 SHE131077:SHE131086 SRA131077:SRA131086 TAW131077:TAW131086 TKS131077:TKS131086 TUO131077:TUO131086 UEK131077:UEK131086 UOG131077:UOG131086 UYC131077:UYC131086 VHY131077:VHY131086 VRU131077:VRU131086 WBQ131077:WBQ131086 WLM131077:WLM131086 WVI131077:WVI131086 A196613:A196622 IW196613:IW196622 SS196613:SS196622 ACO196613:ACO196622 AMK196613:AMK196622 AWG196613:AWG196622 BGC196613:BGC196622 BPY196613:BPY196622 BZU196613:BZU196622 CJQ196613:CJQ196622 CTM196613:CTM196622 DDI196613:DDI196622 DNE196613:DNE196622 DXA196613:DXA196622 EGW196613:EGW196622 EQS196613:EQS196622 FAO196613:FAO196622 FKK196613:FKK196622 FUG196613:FUG196622 GEC196613:GEC196622 GNY196613:GNY196622 GXU196613:GXU196622 HHQ196613:HHQ196622 HRM196613:HRM196622 IBI196613:IBI196622 ILE196613:ILE196622 IVA196613:IVA196622 JEW196613:JEW196622 JOS196613:JOS196622 JYO196613:JYO196622 KIK196613:KIK196622 KSG196613:KSG196622 LCC196613:LCC196622 LLY196613:LLY196622 LVU196613:LVU196622 MFQ196613:MFQ196622 MPM196613:MPM196622 MZI196613:MZI196622 NJE196613:NJE196622 NTA196613:NTA196622 OCW196613:OCW196622 OMS196613:OMS196622 OWO196613:OWO196622 PGK196613:PGK196622 PQG196613:PQG196622 QAC196613:QAC196622 QJY196613:QJY196622 QTU196613:QTU196622 RDQ196613:RDQ196622 RNM196613:RNM196622 RXI196613:RXI196622 SHE196613:SHE196622 SRA196613:SRA196622 TAW196613:TAW196622 TKS196613:TKS196622 TUO196613:TUO196622 UEK196613:UEK196622 UOG196613:UOG196622 UYC196613:UYC196622 VHY196613:VHY196622 VRU196613:VRU196622 WBQ196613:WBQ196622 WLM196613:WLM196622 WVI196613:WVI196622 A262149:A262158 IW262149:IW262158 SS262149:SS262158 ACO262149:ACO262158 AMK262149:AMK262158 AWG262149:AWG262158 BGC262149:BGC262158 BPY262149:BPY262158 BZU262149:BZU262158 CJQ262149:CJQ262158 CTM262149:CTM262158 DDI262149:DDI262158 DNE262149:DNE262158 DXA262149:DXA262158 EGW262149:EGW262158 EQS262149:EQS262158 FAO262149:FAO262158 FKK262149:FKK262158 FUG262149:FUG262158 GEC262149:GEC262158 GNY262149:GNY262158 GXU262149:GXU262158 HHQ262149:HHQ262158 HRM262149:HRM262158 IBI262149:IBI262158 ILE262149:ILE262158 IVA262149:IVA262158 JEW262149:JEW262158 JOS262149:JOS262158 JYO262149:JYO262158 KIK262149:KIK262158 KSG262149:KSG262158 LCC262149:LCC262158 LLY262149:LLY262158 LVU262149:LVU262158 MFQ262149:MFQ262158 MPM262149:MPM262158 MZI262149:MZI262158 NJE262149:NJE262158 NTA262149:NTA262158 OCW262149:OCW262158 OMS262149:OMS262158 OWO262149:OWO262158 PGK262149:PGK262158 PQG262149:PQG262158 QAC262149:QAC262158 QJY262149:QJY262158 QTU262149:QTU262158 RDQ262149:RDQ262158 RNM262149:RNM262158 RXI262149:RXI262158 SHE262149:SHE262158 SRA262149:SRA262158 TAW262149:TAW262158 TKS262149:TKS262158 TUO262149:TUO262158 UEK262149:UEK262158 UOG262149:UOG262158 UYC262149:UYC262158 VHY262149:VHY262158 VRU262149:VRU262158 WBQ262149:WBQ262158 WLM262149:WLM262158 WVI262149:WVI262158 A327685:A327694 IW327685:IW327694 SS327685:SS327694 ACO327685:ACO327694 AMK327685:AMK327694 AWG327685:AWG327694 BGC327685:BGC327694 BPY327685:BPY327694 BZU327685:BZU327694 CJQ327685:CJQ327694 CTM327685:CTM327694 DDI327685:DDI327694 DNE327685:DNE327694 DXA327685:DXA327694 EGW327685:EGW327694 EQS327685:EQS327694 FAO327685:FAO327694 FKK327685:FKK327694 FUG327685:FUG327694 GEC327685:GEC327694 GNY327685:GNY327694 GXU327685:GXU327694 HHQ327685:HHQ327694 HRM327685:HRM327694 IBI327685:IBI327694 ILE327685:ILE327694 IVA327685:IVA327694 JEW327685:JEW327694 JOS327685:JOS327694 JYO327685:JYO327694 KIK327685:KIK327694 KSG327685:KSG327694 LCC327685:LCC327694 LLY327685:LLY327694 LVU327685:LVU327694 MFQ327685:MFQ327694 MPM327685:MPM327694 MZI327685:MZI327694 NJE327685:NJE327694 NTA327685:NTA327694 OCW327685:OCW327694 OMS327685:OMS327694 OWO327685:OWO327694 PGK327685:PGK327694 PQG327685:PQG327694 QAC327685:QAC327694 QJY327685:QJY327694 QTU327685:QTU327694 RDQ327685:RDQ327694 RNM327685:RNM327694 RXI327685:RXI327694 SHE327685:SHE327694 SRA327685:SRA327694 TAW327685:TAW327694 TKS327685:TKS327694 TUO327685:TUO327694 UEK327685:UEK327694 UOG327685:UOG327694 UYC327685:UYC327694 VHY327685:VHY327694 VRU327685:VRU327694 WBQ327685:WBQ327694 WLM327685:WLM327694 WVI327685:WVI327694 A393221:A393230 IW393221:IW393230 SS393221:SS393230 ACO393221:ACO393230 AMK393221:AMK393230 AWG393221:AWG393230 BGC393221:BGC393230 BPY393221:BPY393230 BZU393221:BZU393230 CJQ393221:CJQ393230 CTM393221:CTM393230 DDI393221:DDI393230 DNE393221:DNE393230 DXA393221:DXA393230 EGW393221:EGW393230 EQS393221:EQS393230 FAO393221:FAO393230 FKK393221:FKK393230 FUG393221:FUG393230 GEC393221:GEC393230 GNY393221:GNY393230 GXU393221:GXU393230 HHQ393221:HHQ393230 HRM393221:HRM393230 IBI393221:IBI393230 ILE393221:ILE393230 IVA393221:IVA393230 JEW393221:JEW393230 JOS393221:JOS393230 JYO393221:JYO393230 KIK393221:KIK393230 KSG393221:KSG393230 LCC393221:LCC393230 LLY393221:LLY393230 LVU393221:LVU393230 MFQ393221:MFQ393230 MPM393221:MPM393230 MZI393221:MZI393230 NJE393221:NJE393230 NTA393221:NTA393230 OCW393221:OCW393230 OMS393221:OMS393230 OWO393221:OWO393230 PGK393221:PGK393230 PQG393221:PQG393230 QAC393221:QAC393230 QJY393221:QJY393230 QTU393221:QTU393230 RDQ393221:RDQ393230 RNM393221:RNM393230 RXI393221:RXI393230 SHE393221:SHE393230 SRA393221:SRA393230 TAW393221:TAW393230 TKS393221:TKS393230 TUO393221:TUO393230 UEK393221:UEK393230 UOG393221:UOG393230 UYC393221:UYC393230 VHY393221:VHY393230 VRU393221:VRU393230 WBQ393221:WBQ393230 WLM393221:WLM393230 WVI393221:WVI393230 A458757:A458766 IW458757:IW458766 SS458757:SS458766 ACO458757:ACO458766 AMK458757:AMK458766 AWG458757:AWG458766 BGC458757:BGC458766 BPY458757:BPY458766 BZU458757:BZU458766 CJQ458757:CJQ458766 CTM458757:CTM458766 DDI458757:DDI458766 DNE458757:DNE458766 DXA458757:DXA458766 EGW458757:EGW458766 EQS458757:EQS458766 FAO458757:FAO458766 FKK458757:FKK458766 FUG458757:FUG458766 GEC458757:GEC458766 GNY458757:GNY458766 GXU458757:GXU458766 HHQ458757:HHQ458766 HRM458757:HRM458766 IBI458757:IBI458766 ILE458757:ILE458766 IVA458757:IVA458766 JEW458757:JEW458766 JOS458757:JOS458766 JYO458757:JYO458766 KIK458757:KIK458766 KSG458757:KSG458766 LCC458757:LCC458766 LLY458757:LLY458766 LVU458757:LVU458766 MFQ458757:MFQ458766 MPM458757:MPM458766 MZI458757:MZI458766 NJE458757:NJE458766 NTA458757:NTA458766 OCW458757:OCW458766 OMS458757:OMS458766 OWO458757:OWO458766 PGK458757:PGK458766 PQG458757:PQG458766 QAC458757:QAC458766 QJY458757:QJY458766 QTU458757:QTU458766 RDQ458757:RDQ458766 RNM458757:RNM458766 RXI458757:RXI458766 SHE458757:SHE458766 SRA458757:SRA458766 TAW458757:TAW458766 TKS458757:TKS458766 TUO458757:TUO458766 UEK458757:UEK458766 UOG458757:UOG458766 UYC458757:UYC458766 VHY458757:VHY458766 VRU458757:VRU458766 WBQ458757:WBQ458766 WLM458757:WLM458766 WVI458757:WVI458766 A524293:A524302 IW524293:IW524302 SS524293:SS524302 ACO524293:ACO524302 AMK524293:AMK524302 AWG524293:AWG524302 BGC524293:BGC524302 BPY524293:BPY524302 BZU524293:BZU524302 CJQ524293:CJQ524302 CTM524293:CTM524302 DDI524293:DDI524302 DNE524293:DNE524302 DXA524293:DXA524302 EGW524293:EGW524302 EQS524293:EQS524302 FAO524293:FAO524302 FKK524293:FKK524302 FUG524293:FUG524302 GEC524293:GEC524302 GNY524293:GNY524302 GXU524293:GXU524302 HHQ524293:HHQ524302 HRM524293:HRM524302 IBI524293:IBI524302 ILE524293:ILE524302 IVA524293:IVA524302 JEW524293:JEW524302 JOS524293:JOS524302 JYO524293:JYO524302 KIK524293:KIK524302 KSG524293:KSG524302 LCC524293:LCC524302 LLY524293:LLY524302 LVU524293:LVU524302 MFQ524293:MFQ524302 MPM524293:MPM524302 MZI524293:MZI524302 NJE524293:NJE524302 NTA524293:NTA524302 OCW524293:OCW524302 OMS524293:OMS524302 OWO524293:OWO524302 PGK524293:PGK524302 PQG524293:PQG524302 QAC524293:QAC524302 QJY524293:QJY524302 QTU524293:QTU524302 RDQ524293:RDQ524302 RNM524293:RNM524302 RXI524293:RXI524302 SHE524293:SHE524302 SRA524293:SRA524302 TAW524293:TAW524302 TKS524293:TKS524302 TUO524293:TUO524302 UEK524293:UEK524302 UOG524293:UOG524302 UYC524293:UYC524302 VHY524293:VHY524302 VRU524293:VRU524302 WBQ524293:WBQ524302 WLM524293:WLM524302 WVI524293:WVI524302 A589829:A589838 IW589829:IW589838 SS589829:SS589838 ACO589829:ACO589838 AMK589829:AMK589838 AWG589829:AWG589838 BGC589829:BGC589838 BPY589829:BPY589838 BZU589829:BZU589838 CJQ589829:CJQ589838 CTM589829:CTM589838 DDI589829:DDI589838 DNE589829:DNE589838 DXA589829:DXA589838 EGW589829:EGW589838 EQS589829:EQS589838 FAO589829:FAO589838 FKK589829:FKK589838 FUG589829:FUG589838 GEC589829:GEC589838 GNY589829:GNY589838 GXU589829:GXU589838 HHQ589829:HHQ589838 HRM589829:HRM589838 IBI589829:IBI589838 ILE589829:ILE589838 IVA589829:IVA589838 JEW589829:JEW589838 JOS589829:JOS589838 JYO589829:JYO589838 KIK589829:KIK589838 KSG589829:KSG589838 LCC589829:LCC589838 LLY589829:LLY589838 LVU589829:LVU589838 MFQ589829:MFQ589838 MPM589829:MPM589838 MZI589829:MZI589838 NJE589829:NJE589838 NTA589829:NTA589838 OCW589829:OCW589838 OMS589829:OMS589838 OWO589829:OWO589838 PGK589829:PGK589838 PQG589829:PQG589838 QAC589829:QAC589838 QJY589829:QJY589838 QTU589829:QTU589838 RDQ589829:RDQ589838 RNM589829:RNM589838 RXI589829:RXI589838 SHE589829:SHE589838 SRA589829:SRA589838 TAW589829:TAW589838 TKS589829:TKS589838 TUO589829:TUO589838 UEK589829:UEK589838 UOG589829:UOG589838 UYC589829:UYC589838 VHY589829:VHY589838 VRU589829:VRU589838 WBQ589829:WBQ589838 WLM589829:WLM589838 WVI589829:WVI589838 A655365:A655374 IW655365:IW655374 SS655365:SS655374 ACO655365:ACO655374 AMK655365:AMK655374 AWG655365:AWG655374 BGC655365:BGC655374 BPY655365:BPY655374 BZU655365:BZU655374 CJQ655365:CJQ655374 CTM655365:CTM655374 DDI655365:DDI655374 DNE655365:DNE655374 DXA655365:DXA655374 EGW655365:EGW655374 EQS655365:EQS655374 FAO655365:FAO655374 FKK655365:FKK655374 FUG655365:FUG655374 GEC655365:GEC655374 GNY655365:GNY655374 GXU655365:GXU655374 HHQ655365:HHQ655374 HRM655365:HRM655374 IBI655365:IBI655374 ILE655365:ILE655374 IVA655365:IVA655374 JEW655365:JEW655374 JOS655365:JOS655374 JYO655365:JYO655374 KIK655365:KIK655374 KSG655365:KSG655374 LCC655365:LCC655374 LLY655365:LLY655374 LVU655365:LVU655374 MFQ655365:MFQ655374 MPM655365:MPM655374 MZI655365:MZI655374 NJE655365:NJE655374 NTA655365:NTA655374 OCW655365:OCW655374 OMS655365:OMS655374 OWO655365:OWO655374 PGK655365:PGK655374 PQG655365:PQG655374 QAC655365:QAC655374 QJY655365:QJY655374 QTU655365:QTU655374 RDQ655365:RDQ655374 RNM655365:RNM655374 RXI655365:RXI655374 SHE655365:SHE655374 SRA655365:SRA655374 TAW655365:TAW655374 TKS655365:TKS655374 TUO655365:TUO655374 UEK655365:UEK655374 UOG655365:UOG655374 UYC655365:UYC655374 VHY655365:VHY655374 VRU655365:VRU655374 WBQ655365:WBQ655374 WLM655365:WLM655374 WVI655365:WVI655374 A720901:A720910 IW720901:IW720910 SS720901:SS720910 ACO720901:ACO720910 AMK720901:AMK720910 AWG720901:AWG720910 BGC720901:BGC720910 BPY720901:BPY720910 BZU720901:BZU720910 CJQ720901:CJQ720910 CTM720901:CTM720910 DDI720901:DDI720910 DNE720901:DNE720910 DXA720901:DXA720910 EGW720901:EGW720910 EQS720901:EQS720910 FAO720901:FAO720910 FKK720901:FKK720910 FUG720901:FUG720910 GEC720901:GEC720910 GNY720901:GNY720910 GXU720901:GXU720910 HHQ720901:HHQ720910 HRM720901:HRM720910 IBI720901:IBI720910 ILE720901:ILE720910 IVA720901:IVA720910 JEW720901:JEW720910 JOS720901:JOS720910 JYO720901:JYO720910 KIK720901:KIK720910 KSG720901:KSG720910 LCC720901:LCC720910 LLY720901:LLY720910 LVU720901:LVU720910 MFQ720901:MFQ720910 MPM720901:MPM720910 MZI720901:MZI720910 NJE720901:NJE720910 NTA720901:NTA720910 OCW720901:OCW720910 OMS720901:OMS720910 OWO720901:OWO720910 PGK720901:PGK720910 PQG720901:PQG720910 QAC720901:QAC720910 QJY720901:QJY720910 QTU720901:QTU720910 RDQ720901:RDQ720910 RNM720901:RNM720910 RXI720901:RXI720910 SHE720901:SHE720910 SRA720901:SRA720910 TAW720901:TAW720910 TKS720901:TKS720910 TUO720901:TUO720910 UEK720901:UEK720910 UOG720901:UOG720910 UYC720901:UYC720910 VHY720901:VHY720910 VRU720901:VRU720910 WBQ720901:WBQ720910 WLM720901:WLM720910 WVI720901:WVI720910 A786437:A786446 IW786437:IW786446 SS786437:SS786446 ACO786437:ACO786446 AMK786437:AMK786446 AWG786437:AWG786446 BGC786437:BGC786446 BPY786437:BPY786446 BZU786437:BZU786446 CJQ786437:CJQ786446 CTM786437:CTM786446 DDI786437:DDI786446 DNE786437:DNE786446 DXA786437:DXA786446 EGW786437:EGW786446 EQS786437:EQS786446 FAO786437:FAO786446 FKK786437:FKK786446 FUG786437:FUG786446 GEC786437:GEC786446 GNY786437:GNY786446 GXU786437:GXU786446 HHQ786437:HHQ786446 HRM786437:HRM786446 IBI786437:IBI786446 ILE786437:ILE786446 IVA786437:IVA786446 JEW786437:JEW786446 JOS786437:JOS786446 JYO786437:JYO786446 KIK786437:KIK786446 KSG786437:KSG786446 LCC786437:LCC786446 LLY786437:LLY786446 LVU786437:LVU786446 MFQ786437:MFQ786446 MPM786437:MPM786446 MZI786437:MZI786446 NJE786437:NJE786446 NTA786437:NTA786446 OCW786437:OCW786446 OMS786437:OMS786446 OWO786437:OWO786446 PGK786437:PGK786446 PQG786437:PQG786446 QAC786437:QAC786446 QJY786437:QJY786446 QTU786437:QTU786446 RDQ786437:RDQ786446 RNM786437:RNM786446 RXI786437:RXI786446 SHE786437:SHE786446 SRA786437:SRA786446 TAW786437:TAW786446 TKS786437:TKS786446 TUO786437:TUO786446 UEK786437:UEK786446 UOG786437:UOG786446 UYC786437:UYC786446 VHY786437:VHY786446 VRU786437:VRU786446 WBQ786437:WBQ786446 WLM786437:WLM786446 WVI786437:WVI786446 A851973:A851982 IW851973:IW851982 SS851973:SS851982 ACO851973:ACO851982 AMK851973:AMK851982 AWG851973:AWG851982 BGC851973:BGC851982 BPY851973:BPY851982 BZU851973:BZU851982 CJQ851973:CJQ851982 CTM851973:CTM851982 DDI851973:DDI851982 DNE851973:DNE851982 DXA851973:DXA851982 EGW851973:EGW851982 EQS851973:EQS851982 FAO851973:FAO851982 FKK851973:FKK851982 FUG851973:FUG851982 GEC851973:GEC851982 GNY851973:GNY851982 GXU851973:GXU851982 HHQ851973:HHQ851982 HRM851973:HRM851982 IBI851973:IBI851982 ILE851973:ILE851982 IVA851973:IVA851982 JEW851973:JEW851982 JOS851973:JOS851982 JYO851973:JYO851982 KIK851973:KIK851982 KSG851973:KSG851982 LCC851973:LCC851982 LLY851973:LLY851982 LVU851973:LVU851982 MFQ851973:MFQ851982 MPM851973:MPM851982 MZI851973:MZI851982 NJE851973:NJE851982 NTA851973:NTA851982 OCW851973:OCW851982 OMS851973:OMS851982 OWO851973:OWO851982 PGK851973:PGK851982 PQG851973:PQG851982 QAC851973:QAC851982 QJY851973:QJY851982 QTU851973:QTU851982 RDQ851973:RDQ851982 RNM851973:RNM851982 RXI851973:RXI851982 SHE851973:SHE851982 SRA851973:SRA851982 TAW851973:TAW851982 TKS851973:TKS851982 TUO851973:TUO851982 UEK851973:UEK851982 UOG851973:UOG851982 UYC851973:UYC851982 VHY851973:VHY851982 VRU851973:VRU851982 WBQ851973:WBQ851982 WLM851973:WLM851982 WVI851973:WVI851982 A917509:A917518 IW917509:IW917518 SS917509:SS917518 ACO917509:ACO917518 AMK917509:AMK917518 AWG917509:AWG917518 BGC917509:BGC917518 BPY917509:BPY917518 BZU917509:BZU917518 CJQ917509:CJQ917518 CTM917509:CTM917518 DDI917509:DDI917518 DNE917509:DNE917518 DXA917509:DXA917518 EGW917509:EGW917518 EQS917509:EQS917518 FAO917509:FAO917518 FKK917509:FKK917518 FUG917509:FUG917518 GEC917509:GEC917518 GNY917509:GNY917518 GXU917509:GXU917518 HHQ917509:HHQ917518 HRM917509:HRM917518 IBI917509:IBI917518 ILE917509:ILE917518 IVA917509:IVA917518 JEW917509:JEW917518 JOS917509:JOS917518 JYO917509:JYO917518 KIK917509:KIK917518 KSG917509:KSG917518 LCC917509:LCC917518 LLY917509:LLY917518 LVU917509:LVU917518 MFQ917509:MFQ917518 MPM917509:MPM917518 MZI917509:MZI917518 NJE917509:NJE917518 NTA917509:NTA917518 OCW917509:OCW917518 OMS917509:OMS917518 OWO917509:OWO917518 PGK917509:PGK917518 PQG917509:PQG917518 QAC917509:QAC917518 QJY917509:QJY917518 QTU917509:QTU917518 RDQ917509:RDQ917518 RNM917509:RNM917518 RXI917509:RXI917518 SHE917509:SHE917518 SRA917509:SRA917518 TAW917509:TAW917518 TKS917509:TKS917518 TUO917509:TUO917518 UEK917509:UEK917518 UOG917509:UOG917518 UYC917509:UYC917518 VHY917509:VHY917518 VRU917509:VRU917518 WBQ917509:WBQ917518 WLM917509:WLM917518 WVI917509:WVI917518 A983045:A983054 IW983045:IW983054 SS983045:SS983054 ACO983045:ACO983054 AMK983045:AMK983054 AWG983045:AWG983054 BGC983045:BGC983054 BPY983045:BPY983054 BZU983045:BZU983054 CJQ983045:CJQ983054 CTM983045:CTM983054 DDI983045:DDI983054 DNE983045:DNE983054 DXA983045:DXA983054 EGW983045:EGW983054 EQS983045:EQS983054 FAO983045:FAO983054 FKK983045:FKK983054 FUG983045:FUG983054 GEC983045:GEC983054 GNY983045:GNY983054 GXU983045:GXU983054 HHQ983045:HHQ983054 HRM983045:HRM983054 IBI983045:IBI983054 ILE983045:ILE983054 IVA983045:IVA983054 JEW983045:JEW983054 JOS983045:JOS983054 JYO983045:JYO983054 KIK983045:KIK983054 KSG983045:KSG983054 LCC983045:LCC983054 LLY983045:LLY983054 LVU983045:LVU983054 MFQ983045:MFQ983054 MPM983045:MPM983054 MZI983045:MZI983054 NJE983045:NJE983054 NTA983045:NTA983054 OCW983045:OCW983054 OMS983045:OMS983054 OWO983045:OWO983054 PGK983045:PGK983054 PQG983045:PQG983054 QAC983045:QAC983054 QJY983045:QJY983054 QTU983045:QTU983054 RDQ983045:RDQ983054 RNM983045:RNM983054 RXI983045:RXI983054 SHE983045:SHE983054 SRA983045:SRA983054 TAW983045:TAW983054 TKS983045:TKS983054 TUO983045:TUO983054 UEK983045:UEK983054 UOG983045:UOG983054 UYC983045:UYC983054 VHY983045:VHY983054 VRU983045:VRU983054 WBQ983045:WBQ983054 WLM983045:WLM983054 WVI983045:WVI983054 O10 JK10 TG10 ADC10 AMY10 AWU10 BGQ10 BQM10 CAI10 CKE10 CUA10 DDW10 DNS10 DXO10 EHK10 ERG10 FBC10 FKY10 FUU10 GEQ10 GOM10 GYI10 HIE10 HSA10 IBW10 ILS10 IVO10 JFK10 JPG10 JZC10 KIY10 KSU10 LCQ10 LMM10 LWI10 MGE10 MQA10 MZW10 NJS10 NTO10 ODK10 ONG10 OXC10 PGY10 PQU10 QAQ10 QKM10 QUI10 REE10 ROA10 RXW10 SHS10 SRO10 TBK10 TLG10 TVC10 UEY10 UOU10 UYQ10 VIM10 VSI10 WCE10 WMA10 WVW10 O65546 JK65546 TG65546 ADC65546 AMY65546 AWU65546 BGQ65546 BQM65546 CAI65546 CKE65546 CUA65546 DDW65546 DNS65546 DXO65546 EHK65546 ERG65546 FBC65546 FKY65546 FUU65546 GEQ65546 GOM65546 GYI65546 HIE65546 HSA65546 IBW65546 ILS65546 IVO65546 JFK65546 JPG65546 JZC65546 KIY65546 KSU65546 LCQ65546 LMM65546 LWI65546 MGE65546 MQA65546 MZW65546 NJS65546 NTO65546 ODK65546 ONG65546 OXC65546 PGY65546 PQU65546 QAQ65546 QKM65546 QUI65546 REE65546 ROA65546 RXW65546 SHS65546 SRO65546 TBK65546 TLG65546 TVC65546 UEY65546 UOU65546 UYQ65546 VIM65546 VSI65546 WCE65546 WMA65546 WVW65546 O131082 JK131082 TG131082 ADC131082 AMY131082 AWU131082 BGQ131082 BQM131082 CAI131082 CKE131082 CUA131082 DDW131082 DNS131082 DXO131082 EHK131082 ERG131082 FBC131082 FKY131082 FUU131082 GEQ131082 GOM131082 GYI131082 HIE131082 HSA131082 IBW131082 ILS131082 IVO131082 JFK131082 JPG131082 JZC131082 KIY131082 KSU131082 LCQ131082 LMM131082 LWI131082 MGE131082 MQA131082 MZW131082 NJS131082 NTO131082 ODK131082 ONG131082 OXC131082 PGY131082 PQU131082 QAQ131082 QKM131082 QUI131082 REE131082 ROA131082 RXW131082 SHS131082 SRO131082 TBK131082 TLG131082 TVC131082 UEY131082 UOU131082 UYQ131082 VIM131082 VSI131082 WCE131082 WMA131082 WVW131082 O196618 JK196618 TG196618 ADC196618 AMY196618 AWU196618 BGQ196618 BQM196618 CAI196618 CKE196618 CUA196618 DDW196618 DNS196618 DXO196618 EHK196618 ERG196618 FBC196618 FKY196618 FUU196618 GEQ196618 GOM196618 GYI196618 HIE196618 HSA196618 IBW196618 ILS196618 IVO196618 JFK196618 JPG196618 JZC196618 KIY196618 KSU196618 LCQ196618 LMM196618 LWI196618 MGE196618 MQA196618 MZW196618 NJS196618 NTO196618 ODK196618 ONG196618 OXC196618 PGY196618 PQU196618 QAQ196618 QKM196618 QUI196618 REE196618 ROA196618 RXW196618 SHS196618 SRO196618 TBK196618 TLG196618 TVC196618 UEY196618 UOU196618 UYQ196618 VIM196618 VSI196618 WCE196618 WMA196618 WVW196618 O262154 JK262154 TG262154 ADC262154 AMY262154 AWU262154 BGQ262154 BQM262154 CAI262154 CKE262154 CUA262154 DDW262154 DNS262154 DXO262154 EHK262154 ERG262154 FBC262154 FKY262154 FUU262154 GEQ262154 GOM262154 GYI262154 HIE262154 HSA262154 IBW262154 ILS262154 IVO262154 JFK262154 JPG262154 JZC262154 KIY262154 KSU262154 LCQ262154 LMM262154 LWI262154 MGE262154 MQA262154 MZW262154 NJS262154 NTO262154 ODK262154 ONG262154 OXC262154 PGY262154 PQU262154 QAQ262154 QKM262154 QUI262154 REE262154 ROA262154 RXW262154 SHS262154 SRO262154 TBK262154 TLG262154 TVC262154 UEY262154 UOU262154 UYQ262154 VIM262154 VSI262154 WCE262154 WMA262154 WVW262154 O327690 JK327690 TG327690 ADC327690 AMY327690 AWU327690 BGQ327690 BQM327690 CAI327690 CKE327690 CUA327690 DDW327690 DNS327690 DXO327690 EHK327690 ERG327690 FBC327690 FKY327690 FUU327690 GEQ327690 GOM327690 GYI327690 HIE327690 HSA327690 IBW327690 ILS327690 IVO327690 JFK327690 JPG327690 JZC327690 KIY327690 KSU327690 LCQ327690 LMM327690 LWI327690 MGE327690 MQA327690 MZW327690 NJS327690 NTO327690 ODK327690 ONG327690 OXC327690 PGY327690 PQU327690 QAQ327690 QKM327690 QUI327690 REE327690 ROA327690 RXW327690 SHS327690 SRO327690 TBK327690 TLG327690 TVC327690 UEY327690 UOU327690 UYQ327690 VIM327690 VSI327690 WCE327690 WMA327690 WVW327690 O393226 JK393226 TG393226 ADC393226 AMY393226 AWU393226 BGQ393226 BQM393226 CAI393226 CKE393226 CUA393226 DDW393226 DNS393226 DXO393226 EHK393226 ERG393226 FBC393226 FKY393226 FUU393226 GEQ393226 GOM393226 GYI393226 HIE393226 HSA393226 IBW393226 ILS393226 IVO393226 JFK393226 JPG393226 JZC393226 KIY393226 KSU393226 LCQ393226 LMM393226 LWI393226 MGE393226 MQA393226 MZW393226 NJS393226 NTO393226 ODK393226 ONG393226 OXC393226 PGY393226 PQU393226 QAQ393226 QKM393226 QUI393226 REE393226 ROA393226 RXW393226 SHS393226 SRO393226 TBK393226 TLG393226 TVC393226 UEY393226 UOU393226 UYQ393226 VIM393226 VSI393226 WCE393226 WMA393226 WVW393226 O458762 JK458762 TG458762 ADC458762 AMY458762 AWU458762 BGQ458762 BQM458762 CAI458762 CKE458762 CUA458762 DDW458762 DNS458762 DXO458762 EHK458762 ERG458762 FBC458762 FKY458762 FUU458762 GEQ458762 GOM458762 GYI458762 HIE458762 HSA458762 IBW458762 ILS458762 IVO458762 JFK458762 JPG458762 JZC458762 KIY458762 KSU458762 LCQ458762 LMM458762 LWI458762 MGE458762 MQA458762 MZW458762 NJS458762 NTO458762 ODK458762 ONG458762 OXC458762 PGY458762 PQU458762 QAQ458762 QKM458762 QUI458762 REE458762 ROA458762 RXW458762 SHS458762 SRO458762 TBK458762 TLG458762 TVC458762 UEY458762 UOU458762 UYQ458762 VIM458762 VSI458762 WCE458762 WMA458762 WVW458762 O524298 JK524298 TG524298 ADC524298 AMY524298 AWU524298 BGQ524298 BQM524298 CAI524298 CKE524298 CUA524298 DDW524298 DNS524298 DXO524298 EHK524298 ERG524298 FBC524298 FKY524298 FUU524298 GEQ524298 GOM524298 GYI524298 HIE524298 HSA524298 IBW524298 ILS524298 IVO524298 JFK524298 JPG524298 JZC524298 KIY524298 KSU524298 LCQ524298 LMM524298 LWI524298 MGE524298 MQA524298 MZW524298 NJS524298 NTO524298 ODK524298 ONG524298 OXC524298 PGY524298 PQU524298 QAQ524298 QKM524298 QUI524298 REE524298 ROA524298 RXW524298 SHS524298 SRO524298 TBK524298 TLG524298 TVC524298 UEY524298 UOU524298 UYQ524298 VIM524298 VSI524298 WCE524298 WMA524298 WVW524298 O589834 JK589834 TG589834 ADC589834 AMY589834 AWU589834 BGQ589834 BQM589834 CAI589834 CKE589834 CUA589834 DDW589834 DNS589834 DXO589834 EHK589834 ERG589834 FBC589834 FKY589834 FUU589834 GEQ589834 GOM589834 GYI589834 HIE589834 HSA589834 IBW589834 ILS589834 IVO589834 JFK589834 JPG589834 JZC589834 KIY589834 KSU589834 LCQ589834 LMM589834 LWI589834 MGE589834 MQA589834 MZW589834 NJS589834 NTO589834 ODK589834 ONG589834 OXC589834 PGY589834 PQU589834 QAQ589834 QKM589834 QUI589834 REE589834 ROA589834 RXW589834 SHS589834 SRO589834 TBK589834 TLG589834 TVC589834 UEY589834 UOU589834 UYQ589834 VIM589834 VSI589834 WCE589834 WMA589834 WVW589834 O655370 JK655370 TG655370 ADC655370 AMY655370 AWU655370 BGQ655370 BQM655370 CAI655370 CKE655370 CUA655370 DDW655370 DNS655370 DXO655370 EHK655370 ERG655370 FBC655370 FKY655370 FUU655370 GEQ655370 GOM655370 GYI655370 HIE655370 HSA655370 IBW655370 ILS655370 IVO655370 JFK655370 JPG655370 JZC655370 KIY655370 KSU655370 LCQ655370 LMM655370 LWI655370 MGE655370 MQA655370 MZW655370 NJS655370 NTO655370 ODK655370 ONG655370 OXC655370 PGY655370 PQU655370 QAQ655370 QKM655370 QUI655370 REE655370 ROA655370 RXW655370 SHS655370 SRO655370 TBK655370 TLG655370 TVC655370 UEY655370 UOU655370 UYQ655370 VIM655370 VSI655370 WCE655370 WMA655370 WVW655370 O720906 JK720906 TG720906 ADC720906 AMY720906 AWU720906 BGQ720906 BQM720906 CAI720906 CKE720906 CUA720906 DDW720906 DNS720906 DXO720906 EHK720906 ERG720906 FBC720906 FKY720906 FUU720906 GEQ720906 GOM720906 GYI720906 HIE720906 HSA720906 IBW720906 ILS720906 IVO720906 JFK720906 JPG720906 JZC720906 KIY720906 KSU720906 LCQ720906 LMM720906 LWI720906 MGE720906 MQA720906 MZW720906 NJS720906 NTO720906 ODK720906 ONG720906 OXC720906 PGY720906 PQU720906 QAQ720906 QKM720906 QUI720906 REE720906 ROA720906 RXW720906 SHS720906 SRO720906 TBK720906 TLG720906 TVC720906 UEY720906 UOU720906 UYQ720906 VIM720906 VSI720906 WCE720906 WMA720906 WVW720906 O786442 JK786442 TG786442 ADC786442 AMY786442 AWU786442 BGQ786442 BQM786442 CAI786442 CKE786442 CUA786442 DDW786442 DNS786442 DXO786442 EHK786442 ERG786442 FBC786442 FKY786442 FUU786442 GEQ786442 GOM786442 GYI786442 HIE786442 HSA786442 IBW786442 ILS786442 IVO786442 JFK786442 JPG786442 JZC786442 KIY786442 KSU786442 LCQ786442 LMM786442 LWI786442 MGE786442 MQA786442 MZW786442 NJS786442 NTO786442 ODK786442 ONG786442 OXC786442 PGY786442 PQU786442 QAQ786442 QKM786442 QUI786442 REE786442 ROA786442 RXW786442 SHS786442 SRO786442 TBK786442 TLG786442 TVC786442 UEY786442 UOU786442 UYQ786442 VIM786442 VSI786442 WCE786442 WMA786442 WVW786442 O851978 JK851978 TG851978 ADC851978 AMY851978 AWU851978 BGQ851978 BQM851978 CAI851978 CKE851978 CUA851978 DDW851978 DNS851978 DXO851978 EHK851978 ERG851978 FBC851978 FKY851978 FUU851978 GEQ851978 GOM851978 GYI851978 HIE851978 HSA851978 IBW851978 ILS851978 IVO851978 JFK851978 JPG851978 JZC851978 KIY851978 KSU851978 LCQ851978 LMM851978 LWI851978 MGE851978 MQA851978 MZW851978 NJS851978 NTO851978 ODK851978 ONG851978 OXC851978 PGY851978 PQU851978 QAQ851978 QKM851978 QUI851978 REE851978 ROA851978 RXW851978 SHS851978 SRO851978 TBK851978 TLG851978 TVC851978 UEY851978 UOU851978 UYQ851978 VIM851978 VSI851978 WCE851978 WMA851978 WVW851978 O917514 JK917514 TG917514 ADC917514 AMY917514 AWU917514 BGQ917514 BQM917514 CAI917514 CKE917514 CUA917514 DDW917514 DNS917514 DXO917514 EHK917514 ERG917514 FBC917514 FKY917514 FUU917514 GEQ917514 GOM917514 GYI917514 HIE917514 HSA917514 IBW917514 ILS917514 IVO917514 JFK917514 JPG917514 JZC917514 KIY917514 KSU917514 LCQ917514 LMM917514 LWI917514 MGE917514 MQA917514 MZW917514 NJS917514 NTO917514 ODK917514 ONG917514 OXC917514 PGY917514 PQU917514 QAQ917514 QKM917514 QUI917514 REE917514 ROA917514 RXW917514 SHS917514 SRO917514 TBK917514 TLG917514 TVC917514 UEY917514 UOU917514 UYQ917514 VIM917514 VSI917514 WCE917514 WMA917514 WVW917514 O983050 JK983050 TG983050 ADC983050 AMY983050 AWU983050 BGQ983050 BQM983050 CAI983050 CKE983050 CUA983050 DDW983050 DNS983050 DXO983050 EHK983050 ERG983050 FBC983050 FKY983050 FUU983050 GEQ983050 GOM983050 GYI983050 HIE983050 HSA983050 IBW983050 ILS983050 IVO983050 JFK983050 JPG983050 JZC983050 KIY983050 KSU983050 LCQ983050 LMM983050 LWI983050 MGE983050 MQA983050 MZW983050 NJS983050 NTO983050 ODK983050 ONG983050 OXC983050 PGY983050 PQU983050 QAQ983050 QKM983050 QUI983050 REE983050 ROA983050 RXW983050 SHS983050 SRO983050 TBK983050 TLG983050 TVC983050 UEY983050 UOU983050 UYQ983050 VIM983050 VSI983050 WCE983050 WMA983050 WVW983050 Q10:R10 JM10:JN10 TI10:TJ10 ADE10:ADF10 ANA10:ANB10 AWW10:AWX10 BGS10:BGT10 BQO10:BQP10 CAK10:CAL10 CKG10:CKH10 CUC10:CUD10 DDY10:DDZ10 DNU10:DNV10 DXQ10:DXR10 EHM10:EHN10 ERI10:ERJ10 FBE10:FBF10 FLA10:FLB10 FUW10:FUX10 GES10:GET10 GOO10:GOP10 GYK10:GYL10 HIG10:HIH10 HSC10:HSD10 IBY10:IBZ10 ILU10:ILV10 IVQ10:IVR10 JFM10:JFN10 JPI10:JPJ10 JZE10:JZF10 KJA10:KJB10 KSW10:KSX10 LCS10:LCT10 LMO10:LMP10 LWK10:LWL10 MGG10:MGH10 MQC10:MQD10 MZY10:MZZ10 NJU10:NJV10 NTQ10:NTR10 ODM10:ODN10 ONI10:ONJ10 OXE10:OXF10 PHA10:PHB10 PQW10:PQX10 QAS10:QAT10 QKO10:QKP10 QUK10:QUL10 REG10:REH10 ROC10:ROD10 RXY10:RXZ10 SHU10:SHV10 SRQ10:SRR10 TBM10:TBN10 TLI10:TLJ10 TVE10:TVF10 UFA10:UFB10 UOW10:UOX10 UYS10:UYT10 VIO10:VIP10 VSK10:VSL10 WCG10:WCH10 WMC10:WMD10 WVY10:WVZ10 Q65546:R65546 JM65546:JN65546 TI65546:TJ65546 ADE65546:ADF65546 ANA65546:ANB65546 AWW65546:AWX65546 BGS65546:BGT65546 BQO65546:BQP65546 CAK65546:CAL65546 CKG65546:CKH65546 CUC65546:CUD65546 DDY65546:DDZ65546 DNU65546:DNV65546 DXQ65546:DXR65546 EHM65546:EHN65546 ERI65546:ERJ65546 FBE65546:FBF65546 FLA65546:FLB65546 FUW65546:FUX65546 GES65546:GET65546 GOO65546:GOP65546 GYK65546:GYL65546 HIG65546:HIH65546 HSC65546:HSD65546 IBY65546:IBZ65546 ILU65546:ILV65546 IVQ65546:IVR65546 JFM65546:JFN65546 JPI65546:JPJ65546 JZE65546:JZF65546 KJA65546:KJB65546 KSW65546:KSX65546 LCS65546:LCT65546 LMO65546:LMP65546 LWK65546:LWL65546 MGG65546:MGH65546 MQC65546:MQD65546 MZY65546:MZZ65546 NJU65546:NJV65546 NTQ65546:NTR65546 ODM65546:ODN65546 ONI65546:ONJ65546 OXE65546:OXF65546 PHA65546:PHB65546 PQW65546:PQX65546 QAS65546:QAT65546 QKO65546:QKP65546 QUK65546:QUL65546 REG65546:REH65546 ROC65546:ROD65546 RXY65546:RXZ65546 SHU65546:SHV65546 SRQ65546:SRR65546 TBM65546:TBN65546 TLI65546:TLJ65546 TVE65546:TVF65546 UFA65546:UFB65546 UOW65546:UOX65546 UYS65546:UYT65546 VIO65546:VIP65546 VSK65546:VSL65546 WCG65546:WCH65546 WMC65546:WMD65546 WVY65546:WVZ65546 Q131082:R131082 JM131082:JN131082 TI131082:TJ131082 ADE131082:ADF131082 ANA131082:ANB131082 AWW131082:AWX131082 BGS131082:BGT131082 BQO131082:BQP131082 CAK131082:CAL131082 CKG131082:CKH131082 CUC131082:CUD131082 DDY131082:DDZ131082 DNU131082:DNV131082 DXQ131082:DXR131082 EHM131082:EHN131082 ERI131082:ERJ131082 FBE131082:FBF131082 FLA131082:FLB131082 FUW131082:FUX131082 GES131082:GET131082 GOO131082:GOP131082 GYK131082:GYL131082 HIG131082:HIH131082 HSC131082:HSD131082 IBY131082:IBZ131082 ILU131082:ILV131082 IVQ131082:IVR131082 JFM131082:JFN131082 JPI131082:JPJ131082 JZE131082:JZF131082 KJA131082:KJB131082 KSW131082:KSX131082 LCS131082:LCT131082 LMO131082:LMP131082 LWK131082:LWL131082 MGG131082:MGH131082 MQC131082:MQD131082 MZY131082:MZZ131082 NJU131082:NJV131082 NTQ131082:NTR131082 ODM131082:ODN131082 ONI131082:ONJ131082 OXE131082:OXF131082 PHA131082:PHB131082 PQW131082:PQX131082 QAS131082:QAT131082 QKO131082:QKP131082 QUK131082:QUL131082 REG131082:REH131082 ROC131082:ROD131082 RXY131082:RXZ131082 SHU131082:SHV131082 SRQ131082:SRR131082 TBM131082:TBN131082 TLI131082:TLJ131082 TVE131082:TVF131082 UFA131082:UFB131082 UOW131082:UOX131082 UYS131082:UYT131082 VIO131082:VIP131082 VSK131082:VSL131082 WCG131082:WCH131082 WMC131082:WMD131082 WVY131082:WVZ131082 Q196618:R196618 JM196618:JN196618 TI196618:TJ196618 ADE196618:ADF196618 ANA196618:ANB196618 AWW196618:AWX196618 BGS196618:BGT196618 BQO196618:BQP196618 CAK196618:CAL196618 CKG196618:CKH196618 CUC196618:CUD196618 DDY196618:DDZ196618 DNU196618:DNV196618 DXQ196618:DXR196618 EHM196618:EHN196618 ERI196618:ERJ196618 FBE196618:FBF196618 FLA196618:FLB196618 FUW196618:FUX196618 GES196618:GET196618 GOO196618:GOP196618 GYK196618:GYL196618 HIG196618:HIH196618 HSC196618:HSD196618 IBY196618:IBZ196618 ILU196618:ILV196618 IVQ196618:IVR196618 JFM196618:JFN196618 JPI196618:JPJ196618 JZE196618:JZF196618 KJA196618:KJB196618 KSW196618:KSX196618 LCS196618:LCT196618 LMO196618:LMP196618 LWK196618:LWL196618 MGG196618:MGH196618 MQC196618:MQD196618 MZY196618:MZZ196618 NJU196618:NJV196618 NTQ196618:NTR196618 ODM196618:ODN196618 ONI196618:ONJ196618 OXE196618:OXF196618 PHA196618:PHB196618 PQW196618:PQX196618 QAS196618:QAT196618 QKO196618:QKP196618 QUK196618:QUL196618 REG196618:REH196618 ROC196618:ROD196618 RXY196618:RXZ196618 SHU196618:SHV196618 SRQ196618:SRR196618 TBM196618:TBN196618 TLI196618:TLJ196618 TVE196618:TVF196618 UFA196618:UFB196618 UOW196618:UOX196618 UYS196618:UYT196618 VIO196618:VIP196618 VSK196618:VSL196618 WCG196618:WCH196618 WMC196618:WMD196618 WVY196618:WVZ196618 Q262154:R262154 JM262154:JN262154 TI262154:TJ262154 ADE262154:ADF262154 ANA262154:ANB262154 AWW262154:AWX262154 BGS262154:BGT262154 BQO262154:BQP262154 CAK262154:CAL262154 CKG262154:CKH262154 CUC262154:CUD262154 DDY262154:DDZ262154 DNU262154:DNV262154 DXQ262154:DXR262154 EHM262154:EHN262154 ERI262154:ERJ262154 FBE262154:FBF262154 FLA262154:FLB262154 FUW262154:FUX262154 GES262154:GET262154 GOO262154:GOP262154 GYK262154:GYL262154 HIG262154:HIH262154 HSC262154:HSD262154 IBY262154:IBZ262154 ILU262154:ILV262154 IVQ262154:IVR262154 JFM262154:JFN262154 JPI262154:JPJ262154 JZE262154:JZF262154 KJA262154:KJB262154 KSW262154:KSX262154 LCS262154:LCT262154 LMO262154:LMP262154 LWK262154:LWL262154 MGG262154:MGH262154 MQC262154:MQD262154 MZY262154:MZZ262154 NJU262154:NJV262154 NTQ262154:NTR262154 ODM262154:ODN262154 ONI262154:ONJ262154 OXE262154:OXF262154 PHA262154:PHB262154 PQW262154:PQX262154 QAS262154:QAT262154 QKO262154:QKP262154 QUK262154:QUL262154 REG262154:REH262154 ROC262154:ROD262154 RXY262154:RXZ262154 SHU262154:SHV262154 SRQ262154:SRR262154 TBM262154:TBN262154 TLI262154:TLJ262154 TVE262154:TVF262154 UFA262154:UFB262154 UOW262154:UOX262154 UYS262154:UYT262154 VIO262154:VIP262154 VSK262154:VSL262154 WCG262154:WCH262154 WMC262154:WMD262154 WVY262154:WVZ262154 Q327690:R327690 JM327690:JN327690 TI327690:TJ327690 ADE327690:ADF327690 ANA327690:ANB327690 AWW327690:AWX327690 BGS327690:BGT327690 BQO327690:BQP327690 CAK327690:CAL327690 CKG327690:CKH327690 CUC327690:CUD327690 DDY327690:DDZ327690 DNU327690:DNV327690 DXQ327690:DXR327690 EHM327690:EHN327690 ERI327690:ERJ327690 FBE327690:FBF327690 FLA327690:FLB327690 FUW327690:FUX327690 GES327690:GET327690 GOO327690:GOP327690 GYK327690:GYL327690 HIG327690:HIH327690 HSC327690:HSD327690 IBY327690:IBZ327690 ILU327690:ILV327690 IVQ327690:IVR327690 JFM327690:JFN327690 JPI327690:JPJ327690 JZE327690:JZF327690 KJA327690:KJB327690 KSW327690:KSX327690 LCS327690:LCT327690 LMO327690:LMP327690 LWK327690:LWL327690 MGG327690:MGH327690 MQC327690:MQD327690 MZY327690:MZZ327690 NJU327690:NJV327690 NTQ327690:NTR327690 ODM327690:ODN327690 ONI327690:ONJ327690 OXE327690:OXF327690 PHA327690:PHB327690 PQW327690:PQX327690 QAS327690:QAT327690 QKO327690:QKP327690 QUK327690:QUL327690 REG327690:REH327690 ROC327690:ROD327690 RXY327690:RXZ327690 SHU327690:SHV327690 SRQ327690:SRR327690 TBM327690:TBN327690 TLI327690:TLJ327690 TVE327690:TVF327690 UFA327690:UFB327690 UOW327690:UOX327690 UYS327690:UYT327690 VIO327690:VIP327690 VSK327690:VSL327690 WCG327690:WCH327690 WMC327690:WMD327690 WVY327690:WVZ327690 Q393226:R393226 JM393226:JN393226 TI393226:TJ393226 ADE393226:ADF393226 ANA393226:ANB393226 AWW393226:AWX393226 BGS393226:BGT393226 BQO393226:BQP393226 CAK393226:CAL393226 CKG393226:CKH393226 CUC393226:CUD393226 DDY393226:DDZ393226 DNU393226:DNV393226 DXQ393226:DXR393226 EHM393226:EHN393226 ERI393226:ERJ393226 FBE393226:FBF393226 FLA393226:FLB393226 FUW393226:FUX393226 GES393226:GET393226 GOO393226:GOP393226 GYK393226:GYL393226 HIG393226:HIH393226 HSC393226:HSD393226 IBY393226:IBZ393226 ILU393226:ILV393226 IVQ393226:IVR393226 JFM393226:JFN393226 JPI393226:JPJ393226 JZE393226:JZF393226 KJA393226:KJB393226 KSW393226:KSX393226 LCS393226:LCT393226 LMO393226:LMP393226 LWK393226:LWL393226 MGG393226:MGH393226 MQC393226:MQD393226 MZY393226:MZZ393226 NJU393226:NJV393226 NTQ393226:NTR393226 ODM393226:ODN393226 ONI393226:ONJ393226 OXE393226:OXF393226 PHA393226:PHB393226 PQW393226:PQX393226 QAS393226:QAT393226 QKO393226:QKP393226 QUK393226:QUL393226 REG393226:REH393226 ROC393226:ROD393226 RXY393226:RXZ393226 SHU393226:SHV393226 SRQ393226:SRR393226 TBM393226:TBN393226 TLI393226:TLJ393226 TVE393226:TVF393226 UFA393226:UFB393226 UOW393226:UOX393226 UYS393226:UYT393226 VIO393226:VIP393226 VSK393226:VSL393226 WCG393226:WCH393226 WMC393226:WMD393226 WVY393226:WVZ393226 Q458762:R458762 JM458762:JN458762 TI458762:TJ458762 ADE458762:ADF458762 ANA458762:ANB458762 AWW458762:AWX458762 BGS458762:BGT458762 BQO458762:BQP458762 CAK458762:CAL458762 CKG458762:CKH458762 CUC458762:CUD458762 DDY458762:DDZ458762 DNU458762:DNV458762 DXQ458762:DXR458762 EHM458762:EHN458762 ERI458762:ERJ458762 FBE458762:FBF458762 FLA458762:FLB458762 FUW458762:FUX458762 GES458762:GET458762 GOO458762:GOP458762 GYK458762:GYL458762 HIG458762:HIH458762 HSC458762:HSD458762 IBY458762:IBZ458762 ILU458762:ILV458762 IVQ458762:IVR458762 JFM458762:JFN458762 JPI458762:JPJ458762 JZE458762:JZF458762 KJA458762:KJB458762 KSW458762:KSX458762 LCS458762:LCT458762 LMO458762:LMP458762 LWK458762:LWL458762 MGG458762:MGH458762 MQC458762:MQD458762 MZY458762:MZZ458762 NJU458762:NJV458762 NTQ458762:NTR458762 ODM458762:ODN458762 ONI458762:ONJ458762 OXE458762:OXF458762 PHA458762:PHB458762 PQW458762:PQX458762 QAS458762:QAT458762 QKO458762:QKP458762 QUK458762:QUL458762 REG458762:REH458762 ROC458762:ROD458762 RXY458762:RXZ458762 SHU458762:SHV458762 SRQ458762:SRR458762 TBM458762:TBN458762 TLI458762:TLJ458762 TVE458762:TVF458762 UFA458762:UFB458762 UOW458762:UOX458762 UYS458762:UYT458762 VIO458762:VIP458762 VSK458762:VSL458762 WCG458762:WCH458762 WMC458762:WMD458762 WVY458762:WVZ458762 Q524298:R524298 JM524298:JN524298 TI524298:TJ524298 ADE524298:ADF524298 ANA524298:ANB524298 AWW524298:AWX524298 BGS524298:BGT524298 BQO524298:BQP524298 CAK524298:CAL524298 CKG524298:CKH524298 CUC524298:CUD524298 DDY524298:DDZ524298 DNU524298:DNV524298 DXQ524298:DXR524298 EHM524298:EHN524298 ERI524298:ERJ524298 FBE524298:FBF524298 FLA524298:FLB524298 FUW524298:FUX524298 GES524298:GET524298 GOO524298:GOP524298 GYK524298:GYL524298 HIG524298:HIH524298 HSC524298:HSD524298 IBY524298:IBZ524298 ILU524298:ILV524298 IVQ524298:IVR524298 JFM524298:JFN524298 JPI524298:JPJ524298 JZE524298:JZF524298 KJA524298:KJB524298 KSW524298:KSX524298 LCS524298:LCT524298 LMO524298:LMP524298 LWK524298:LWL524298 MGG524298:MGH524298 MQC524298:MQD524298 MZY524298:MZZ524298 NJU524298:NJV524298 NTQ524298:NTR524298 ODM524298:ODN524298 ONI524298:ONJ524298 OXE524298:OXF524298 PHA524298:PHB524298 PQW524298:PQX524298 QAS524298:QAT524298 QKO524298:QKP524298 QUK524298:QUL524298 REG524298:REH524298 ROC524298:ROD524298 RXY524298:RXZ524298 SHU524298:SHV524298 SRQ524298:SRR524298 TBM524298:TBN524298 TLI524298:TLJ524298 TVE524298:TVF524298 UFA524298:UFB524298 UOW524298:UOX524298 UYS524298:UYT524298 VIO524298:VIP524298 VSK524298:VSL524298 WCG524298:WCH524298 WMC524298:WMD524298 WVY524298:WVZ524298 Q589834:R589834 JM589834:JN589834 TI589834:TJ589834 ADE589834:ADF589834 ANA589834:ANB589834 AWW589834:AWX589834 BGS589834:BGT589834 BQO589834:BQP589834 CAK589834:CAL589834 CKG589834:CKH589834 CUC589834:CUD589834 DDY589834:DDZ589834 DNU589834:DNV589834 DXQ589834:DXR589834 EHM589834:EHN589834 ERI589834:ERJ589834 FBE589834:FBF589834 FLA589834:FLB589834 FUW589834:FUX589834 GES589834:GET589834 GOO589834:GOP589834 GYK589834:GYL589834 HIG589834:HIH589834 HSC589834:HSD589834 IBY589834:IBZ589834 ILU589834:ILV589834 IVQ589834:IVR589834 JFM589834:JFN589834 JPI589834:JPJ589834 JZE589834:JZF589834 KJA589834:KJB589834 KSW589834:KSX589834 LCS589834:LCT589834 LMO589834:LMP589834 LWK589834:LWL589834 MGG589834:MGH589834 MQC589834:MQD589834 MZY589834:MZZ589834 NJU589834:NJV589834 NTQ589834:NTR589834 ODM589834:ODN589834 ONI589834:ONJ589834 OXE589834:OXF589834 PHA589834:PHB589834 PQW589834:PQX589834 QAS589834:QAT589834 QKO589834:QKP589834 QUK589834:QUL589834 REG589834:REH589834 ROC589834:ROD589834 RXY589834:RXZ589834 SHU589834:SHV589834 SRQ589834:SRR589834 TBM589834:TBN589834 TLI589834:TLJ589834 TVE589834:TVF589834 UFA589834:UFB589834 UOW589834:UOX589834 UYS589834:UYT589834 VIO589834:VIP589834 VSK589834:VSL589834 WCG589834:WCH589834 WMC589834:WMD589834 WVY589834:WVZ589834 Q655370:R655370 JM655370:JN655370 TI655370:TJ655370 ADE655370:ADF655370 ANA655370:ANB655370 AWW655370:AWX655370 BGS655370:BGT655370 BQO655370:BQP655370 CAK655370:CAL655370 CKG655370:CKH655370 CUC655370:CUD655370 DDY655370:DDZ655370 DNU655370:DNV655370 DXQ655370:DXR655370 EHM655370:EHN655370 ERI655370:ERJ655370 FBE655370:FBF655370 FLA655370:FLB655370 FUW655370:FUX655370 GES655370:GET655370 GOO655370:GOP655370 GYK655370:GYL655370 HIG655370:HIH655370 HSC655370:HSD655370 IBY655370:IBZ655370 ILU655370:ILV655370 IVQ655370:IVR655370 JFM655370:JFN655370 JPI655370:JPJ655370 JZE655370:JZF655370 KJA655370:KJB655370 KSW655370:KSX655370 LCS655370:LCT655370 LMO655370:LMP655370 LWK655370:LWL655370 MGG655370:MGH655370 MQC655370:MQD655370 MZY655370:MZZ655370 NJU655370:NJV655370 NTQ655370:NTR655370 ODM655370:ODN655370 ONI655370:ONJ655370 OXE655370:OXF655370 PHA655370:PHB655370 PQW655370:PQX655370 QAS655370:QAT655370 QKO655370:QKP655370 QUK655370:QUL655370 REG655370:REH655370 ROC655370:ROD655370 RXY655370:RXZ655370 SHU655370:SHV655370 SRQ655370:SRR655370 TBM655370:TBN655370 TLI655370:TLJ655370 TVE655370:TVF655370 UFA655370:UFB655370 UOW655370:UOX655370 UYS655370:UYT655370 VIO655370:VIP655370 VSK655370:VSL655370 WCG655370:WCH655370 WMC655370:WMD655370 WVY655370:WVZ655370 Q720906:R720906 JM720906:JN720906 TI720906:TJ720906 ADE720906:ADF720906 ANA720906:ANB720906 AWW720906:AWX720906 BGS720906:BGT720906 BQO720906:BQP720906 CAK720906:CAL720906 CKG720906:CKH720906 CUC720906:CUD720906 DDY720906:DDZ720906 DNU720906:DNV720906 DXQ720906:DXR720906 EHM720906:EHN720906 ERI720906:ERJ720906 FBE720906:FBF720906 FLA720906:FLB720906 FUW720906:FUX720906 GES720906:GET720906 GOO720906:GOP720906 GYK720906:GYL720906 HIG720906:HIH720906 HSC720906:HSD720906 IBY720906:IBZ720906 ILU720906:ILV720906 IVQ720906:IVR720906 JFM720906:JFN720906 JPI720906:JPJ720906 JZE720906:JZF720906 KJA720906:KJB720906 KSW720906:KSX720906 LCS720906:LCT720906 LMO720906:LMP720906 LWK720906:LWL720906 MGG720906:MGH720906 MQC720906:MQD720906 MZY720906:MZZ720906 NJU720906:NJV720906 NTQ720906:NTR720906 ODM720906:ODN720906 ONI720906:ONJ720906 OXE720906:OXF720906 PHA720906:PHB720906 PQW720906:PQX720906 QAS720906:QAT720906 QKO720906:QKP720906 QUK720906:QUL720906 REG720906:REH720906 ROC720906:ROD720906 RXY720906:RXZ720906 SHU720906:SHV720906 SRQ720906:SRR720906 TBM720906:TBN720906 TLI720906:TLJ720906 TVE720906:TVF720906 UFA720906:UFB720906 UOW720906:UOX720906 UYS720906:UYT720906 VIO720906:VIP720906 VSK720906:VSL720906 WCG720906:WCH720906 WMC720906:WMD720906 WVY720906:WVZ720906 Q786442:R786442 JM786442:JN786442 TI786442:TJ786442 ADE786442:ADF786442 ANA786442:ANB786442 AWW786442:AWX786442 BGS786442:BGT786442 BQO786442:BQP786442 CAK786442:CAL786442 CKG786442:CKH786442 CUC786442:CUD786442 DDY786442:DDZ786442 DNU786442:DNV786442 DXQ786442:DXR786442 EHM786442:EHN786442 ERI786442:ERJ786442 FBE786442:FBF786442 FLA786442:FLB786442 FUW786442:FUX786442 GES786442:GET786442 GOO786442:GOP786442 GYK786442:GYL786442 HIG786442:HIH786442 HSC786442:HSD786442 IBY786442:IBZ786442 ILU786442:ILV786442 IVQ786442:IVR786442 JFM786442:JFN786442 JPI786442:JPJ786442 JZE786442:JZF786442 KJA786442:KJB786442 KSW786442:KSX786442 LCS786442:LCT786442 LMO786442:LMP786442 LWK786442:LWL786442 MGG786442:MGH786442 MQC786442:MQD786442 MZY786442:MZZ786442 NJU786442:NJV786442 NTQ786442:NTR786442 ODM786442:ODN786442 ONI786442:ONJ786442 OXE786442:OXF786442 PHA786442:PHB786442 PQW786442:PQX786442 QAS786442:QAT786442 QKO786442:QKP786442 QUK786442:QUL786442 REG786442:REH786442 ROC786442:ROD786442 RXY786442:RXZ786442 SHU786442:SHV786442 SRQ786442:SRR786442 TBM786442:TBN786442 TLI786442:TLJ786442 TVE786442:TVF786442 UFA786442:UFB786442 UOW786442:UOX786442 UYS786442:UYT786442 VIO786442:VIP786442 VSK786442:VSL786442 WCG786442:WCH786442 WMC786442:WMD786442 WVY786442:WVZ786442 Q851978:R851978 JM851978:JN851978 TI851978:TJ851978 ADE851978:ADF851978 ANA851978:ANB851978 AWW851978:AWX851978 BGS851978:BGT851978 BQO851978:BQP851978 CAK851978:CAL851978 CKG851978:CKH851978 CUC851978:CUD851978 DDY851978:DDZ851978 DNU851978:DNV851978 DXQ851978:DXR851978 EHM851978:EHN851978 ERI851978:ERJ851978 FBE851978:FBF851978 FLA851978:FLB851978 FUW851978:FUX851978 GES851978:GET851978 GOO851978:GOP851978 GYK851978:GYL851978 HIG851978:HIH851978 HSC851978:HSD851978 IBY851978:IBZ851978 ILU851978:ILV851978 IVQ851978:IVR851978 JFM851978:JFN851978 JPI851978:JPJ851978 JZE851978:JZF851978 KJA851978:KJB851978 KSW851978:KSX851978 LCS851978:LCT851978 LMO851978:LMP851978 LWK851978:LWL851978 MGG851978:MGH851978 MQC851978:MQD851978 MZY851978:MZZ851978 NJU851978:NJV851978 NTQ851978:NTR851978 ODM851978:ODN851978 ONI851978:ONJ851978 OXE851978:OXF851978 PHA851978:PHB851978 PQW851978:PQX851978 QAS851978:QAT851978 QKO851978:QKP851978 QUK851978:QUL851978 REG851978:REH851978 ROC851978:ROD851978 RXY851978:RXZ851978 SHU851978:SHV851978 SRQ851978:SRR851978 TBM851978:TBN851978 TLI851978:TLJ851978 TVE851978:TVF851978 UFA851978:UFB851978 UOW851978:UOX851978 UYS851978:UYT851978 VIO851978:VIP851978 VSK851978:VSL851978 WCG851978:WCH851978 WMC851978:WMD851978 WVY851978:WVZ851978 Q917514:R917514 JM917514:JN917514 TI917514:TJ917514 ADE917514:ADF917514 ANA917514:ANB917514 AWW917514:AWX917514 BGS917514:BGT917514 BQO917514:BQP917514 CAK917514:CAL917514 CKG917514:CKH917514 CUC917514:CUD917514 DDY917514:DDZ917514 DNU917514:DNV917514 DXQ917514:DXR917514 EHM917514:EHN917514 ERI917514:ERJ917514 FBE917514:FBF917514 FLA917514:FLB917514 FUW917514:FUX917514 GES917514:GET917514 GOO917514:GOP917514 GYK917514:GYL917514 HIG917514:HIH917514 HSC917514:HSD917514 IBY917514:IBZ917514 ILU917514:ILV917514 IVQ917514:IVR917514 JFM917514:JFN917514 JPI917514:JPJ917514 JZE917514:JZF917514 KJA917514:KJB917514 KSW917514:KSX917514 LCS917514:LCT917514 LMO917514:LMP917514 LWK917514:LWL917514 MGG917514:MGH917514 MQC917514:MQD917514 MZY917514:MZZ917514 NJU917514:NJV917514 NTQ917514:NTR917514 ODM917514:ODN917514 ONI917514:ONJ917514 OXE917514:OXF917514 PHA917514:PHB917514 PQW917514:PQX917514 QAS917514:QAT917514 QKO917514:QKP917514 QUK917514:QUL917514 REG917514:REH917514 ROC917514:ROD917514 RXY917514:RXZ917514 SHU917514:SHV917514 SRQ917514:SRR917514 TBM917514:TBN917514 TLI917514:TLJ917514 TVE917514:TVF917514 UFA917514:UFB917514 UOW917514:UOX917514 UYS917514:UYT917514 VIO917514:VIP917514 VSK917514:VSL917514 WCG917514:WCH917514 WMC917514:WMD917514 WVY917514:WVZ917514 Q983050:R983050 JM983050:JN983050 TI983050:TJ983050 ADE983050:ADF983050 ANA983050:ANB983050 AWW983050:AWX983050 BGS983050:BGT983050 BQO983050:BQP983050 CAK983050:CAL983050 CKG983050:CKH983050 CUC983050:CUD983050 DDY983050:DDZ983050 DNU983050:DNV983050 DXQ983050:DXR983050 EHM983050:EHN983050 ERI983050:ERJ983050 FBE983050:FBF983050 FLA983050:FLB983050 FUW983050:FUX983050 GES983050:GET983050 GOO983050:GOP983050 GYK983050:GYL983050 HIG983050:HIH983050 HSC983050:HSD983050 IBY983050:IBZ983050 ILU983050:ILV983050 IVQ983050:IVR983050 JFM983050:JFN983050 JPI983050:JPJ983050 JZE983050:JZF983050 KJA983050:KJB983050 KSW983050:KSX983050 LCS983050:LCT983050 LMO983050:LMP983050 LWK983050:LWL983050 MGG983050:MGH983050 MQC983050:MQD983050 MZY983050:MZZ983050 NJU983050:NJV983050 NTQ983050:NTR983050 ODM983050:ODN983050 ONI983050:ONJ983050 OXE983050:OXF983050 PHA983050:PHB983050 PQW983050:PQX983050 QAS983050:QAT983050 QKO983050:QKP983050 QUK983050:QUL983050 REG983050:REH983050 ROC983050:ROD983050 RXY983050:RXZ983050 SHU983050:SHV983050 SRQ983050:SRR983050 TBM983050:TBN983050 TLI983050:TLJ983050 TVE983050:TVF983050 UFA983050:UFB983050 UOW983050:UOX983050 UYS983050:UYT983050 VIO983050:VIP983050 VSK983050:VSL983050 WCG983050:WCH983050 WMC983050:WMD983050 WVY983050:WVZ983050 AH10:AI10 KD10:KE10 TZ10:UA10 ADV10:ADW10 ANR10:ANS10 AXN10:AXO10 BHJ10:BHK10 BRF10:BRG10 CBB10:CBC10 CKX10:CKY10 CUT10:CUU10 DEP10:DEQ10 DOL10:DOM10 DYH10:DYI10 EID10:EIE10 ERZ10:ESA10 FBV10:FBW10 FLR10:FLS10 FVN10:FVO10 GFJ10:GFK10 GPF10:GPG10 GZB10:GZC10 HIX10:HIY10 HST10:HSU10 ICP10:ICQ10 IML10:IMM10 IWH10:IWI10 JGD10:JGE10 JPZ10:JQA10 JZV10:JZW10 KJR10:KJS10 KTN10:KTO10 LDJ10:LDK10 LNF10:LNG10 LXB10:LXC10 MGX10:MGY10 MQT10:MQU10 NAP10:NAQ10 NKL10:NKM10 NUH10:NUI10 OED10:OEE10 ONZ10:OOA10 OXV10:OXW10 PHR10:PHS10 PRN10:PRO10 QBJ10:QBK10 QLF10:QLG10 QVB10:QVC10 REX10:REY10 ROT10:ROU10 RYP10:RYQ10 SIL10:SIM10 SSH10:SSI10 TCD10:TCE10 TLZ10:TMA10 TVV10:TVW10 UFR10:UFS10 UPN10:UPO10 UZJ10:UZK10 VJF10:VJG10 VTB10:VTC10 WCX10:WCY10 WMT10:WMU10 WWP10:WWQ10 AH65546:AI65546 KD65546:KE65546 TZ65546:UA65546 ADV65546:ADW65546 ANR65546:ANS65546 AXN65546:AXO65546 BHJ65546:BHK65546 BRF65546:BRG65546 CBB65546:CBC65546 CKX65546:CKY65546 CUT65546:CUU65546 DEP65546:DEQ65546 DOL65546:DOM65546 DYH65546:DYI65546 EID65546:EIE65546 ERZ65546:ESA65546 FBV65546:FBW65546 FLR65546:FLS65546 FVN65546:FVO65546 GFJ65546:GFK65546 GPF65546:GPG65546 GZB65546:GZC65546 HIX65546:HIY65546 HST65546:HSU65546 ICP65546:ICQ65546 IML65546:IMM65546 IWH65546:IWI65546 JGD65546:JGE65546 JPZ65546:JQA65546 JZV65546:JZW65546 KJR65546:KJS65546 KTN65546:KTO65546 LDJ65546:LDK65546 LNF65546:LNG65546 LXB65546:LXC65546 MGX65546:MGY65546 MQT65546:MQU65546 NAP65546:NAQ65546 NKL65546:NKM65546 NUH65546:NUI65546 OED65546:OEE65546 ONZ65546:OOA65546 OXV65546:OXW65546 PHR65546:PHS65546 PRN65546:PRO65546 QBJ65546:QBK65546 QLF65546:QLG65546 QVB65546:QVC65546 REX65546:REY65546 ROT65546:ROU65546 RYP65546:RYQ65546 SIL65546:SIM65546 SSH65546:SSI65546 TCD65546:TCE65546 TLZ65546:TMA65546 TVV65546:TVW65546 UFR65546:UFS65546 UPN65546:UPO65546 UZJ65546:UZK65546 VJF65546:VJG65546 VTB65546:VTC65546 WCX65546:WCY65546 WMT65546:WMU65546 WWP65546:WWQ65546 AH131082:AI131082 KD131082:KE131082 TZ131082:UA131082 ADV131082:ADW131082 ANR131082:ANS131082 AXN131082:AXO131082 BHJ131082:BHK131082 BRF131082:BRG131082 CBB131082:CBC131082 CKX131082:CKY131082 CUT131082:CUU131082 DEP131082:DEQ131082 DOL131082:DOM131082 DYH131082:DYI131082 EID131082:EIE131082 ERZ131082:ESA131082 FBV131082:FBW131082 FLR131082:FLS131082 FVN131082:FVO131082 GFJ131082:GFK131082 GPF131082:GPG131082 GZB131082:GZC131082 HIX131082:HIY131082 HST131082:HSU131082 ICP131082:ICQ131082 IML131082:IMM131082 IWH131082:IWI131082 JGD131082:JGE131082 JPZ131082:JQA131082 JZV131082:JZW131082 KJR131082:KJS131082 KTN131082:KTO131082 LDJ131082:LDK131082 LNF131082:LNG131082 LXB131082:LXC131082 MGX131082:MGY131082 MQT131082:MQU131082 NAP131082:NAQ131082 NKL131082:NKM131082 NUH131082:NUI131082 OED131082:OEE131082 ONZ131082:OOA131082 OXV131082:OXW131082 PHR131082:PHS131082 PRN131082:PRO131082 QBJ131082:QBK131082 QLF131082:QLG131082 QVB131082:QVC131082 REX131082:REY131082 ROT131082:ROU131082 RYP131082:RYQ131082 SIL131082:SIM131082 SSH131082:SSI131082 TCD131082:TCE131082 TLZ131082:TMA131082 TVV131082:TVW131082 UFR131082:UFS131082 UPN131082:UPO131082 UZJ131082:UZK131082 VJF131082:VJG131082 VTB131082:VTC131082 WCX131082:WCY131082 WMT131082:WMU131082 WWP131082:WWQ131082 AH196618:AI196618 KD196618:KE196618 TZ196618:UA196618 ADV196618:ADW196618 ANR196618:ANS196618 AXN196618:AXO196618 BHJ196618:BHK196618 BRF196618:BRG196618 CBB196618:CBC196618 CKX196618:CKY196618 CUT196618:CUU196618 DEP196618:DEQ196618 DOL196618:DOM196618 DYH196618:DYI196618 EID196618:EIE196618 ERZ196618:ESA196618 FBV196618:FBW196618 FLR196618:FLS196618 FVN196618:FVO196618 GFJ196618:GFK196618 GPF196618:GPG196618 GZB196618:GZC196618 HIX196618:HIY196618 HST196618:HSU196618 ICP196618:ICQ196618 IML196618:IMM196618 IWH196618:IWI196618 JGD196618:JGE196618 JPZ196618:JQA196618 JZV196618:JZW196618 KJR196618:KJS196618 KTN196618:KTO196618 LDJ196618:LDK196618 LNF196618:LNG196618 LXB196618:LXC196618 MGX196618:MGY196618 MQT196618:MQU196618 NAP196618:NAQ196618 NKL196618:NKM196618 NUH196618:NUI196618 OED196618:OEE196618 ONZ196618:OOA196618 OXV196618:OXW196618 PHR196618:PHS196618 PRN196618:PRO196618 QBJ196618:QBK196618 QLF196618:QLG196618 QVB196618:QVC196618 REX196618:REY196618 ROT196618:ROU196618 RYP196618:RYQ196618 SIL196618:SIM196618 SSH196618:SSI196618 TCD196618:TCE196618 TLZ196618:TMA196618 TVV196618:TVW196618 UFR196618:UFS196618 UPN196618:UPO196618 UZJ196618:UZK196618 VJF196618:VJG196618 VTB196618:VTC196618 WCX196618:WCY196618 WMT196618:WMU196618 WWP196618:WWQ196618 AH262154:AI262154 KD262154:KE262154 TZ262154:UA262154 ADV262154:ADW262154 ANR262154:ANS262154 AXN262154:AXO262154 BHJ262154:BHK262154 BRF262154:BRG262154 CBB262154:CBC262154 CKX262154:CKY262154 CUT262154:CUU262154 DEP262154:DEQ262154 DOL262154:DOM262154 DYH262154:DYI262154 EID262154:EIE262154 ERZ262154:ESA262154 FBV262154:FBW262154 FLR262154:FLS262154 FVN262154:FVO262154 GFJ262154:GFK262154 GPF262154:GPG262154 GZB262154:GZC262154 HIX262154:HIY262154 HST262154:HSU262154 ICP262154:ICQ262154 IML262154:IMM262154 IWH262154:IWI262154 JGD262154:JGE262154 JPZ262154:JQA262154 JZV262154:JZW262154 KJR262154:KJS262154 KTN262154:KTO262154 LDJ262154:LDK262154 LNF262154:LNG262154 LXB262154:LXC262154 MGX262154:MGY262154 MQT262154:MQU262154 NAP262154:NAQ262154 NKL262154:NKM262154 NUH262154:NUI262154 OED262154:OEE262154 ONZ262154:OOA262154 OXV262154:OXW262154 PHR262154:PHS262154 PRN262154:PRO262154 QBJ262154:QBK262154 QLF262154:QLG262154 QVB262154:QVC262154 REX262154:REY262154 ROT262154:ROU262154 RYP262154:RYQ262154 SIL262154:SIM262154 SSH262154:SSI262154 TCD262154:TCE262154 TLZ262154:TMA262154 TVV262154:TVW262154 UFR262154:UFS262154 UPN262154:UPO262154 UZJ262154:UZK262154 VJF262154:VJG262154 VTB262154:VTC262154 WCX262154:WCY262154 WMT262154:WMU262154 WWP262154:WWQ262154 AH327690:AI327690 KD327690:KE327690 TZ327690:UA327690 ADV327690:ADW327690 ANR327690:ANS327690 AXN327690:AXO327690 BHJ327690:BHK327690 BRF327690:BRG327690 CBB327690:CBC327690 CKX327690:CKY327690 CUT327690:CUU327690 DEP327690:DEQ327690 DOL327690:DOM327690 DYH327690:DYI327690 EID327690:EIE327690 ERZ327690:ESA327690 FBV327690:FBW327690 FLR327690:FLS327690 FVN327690:FVO327690 GFJ327690:GFK327690 GPF327690:GPG327690 GZB327690:GZC327690 HIX327690:HIY327690 HST327690:HSU327690 ICP327690:ICQ327690 IML327690:IMM327690 IWH327690:IWI327690 JGD327690:JGE327690 JPZ327690:JQA327690 JZV327690:JZW327690 KJR327690:KJS327690 KTN327690:KTO327690 LDJ327690:LDK327690 LNF327690:LNG327690 LXB327690:LXC327690 MGX327690:MGY327690 MQT327690:MQU327690 NAP327690:NAQ327690 NKL327690:NKM327690 NUH327690:NUI327690 OED327690:OEE327690 ONZ327690:OOA327690 OXV327690:OXW327690 PHR327690:PHS327690 PRN327690:PRO327690 QBJ327690:QBK327690 QLF327690:QLG327690 QVB327690:QVC327690 REX327690:REY327690 ROT327690:ROU327690 RYP327690:RYQ327690 SIL327690:SIM327690 SSH327690:SSI327690 TCD327690:TCE327690 TLZ327690:TMA327690 TVV327690:TVW327690 UFR327690:UFS327690 UPN327690:UPO327690 UZJ327690:UZK327690 VJF327690:VJG327690 VTB327690:VTC327690 WCX327690:WCY327690 WMT327690:WMU327690 WWP327690:WWQ327690 AH393226:AI393226 KD393226:KE393226 TZ393226:UA393226 ADV393226:ADW393226 ANR393226:ANS393226 AXN393226:AXO393226 BHJ393226:BHK393226 BRF393226:BRG393226 CBB393226:CBC393226 CKX393226:CKY393226 CUT393226:CUU393226 DEP393226:DEQ393226 DOL393226:DOM393226 DYH393226:DYI393226 EID393226:EIE393226 ERZ393226:ESA393226 FBV393226:FBW393226 FLR393226:FLS393226 FVN393226:FVO393226 GFJ393226:GFK393226 GPF393226:GPG393226 GZB393226:GZC393226 HIX393226:HIY393226 HST393226:HSU393226 ICP393226:ICQ393226 IML393226:IMM393226 IWH393226:IWI393226 JGD393226:JGE393226 JPZ393226:JQA393226 JZV393226:JZW393226 KJR393226:KJS393226 KTN393226:KTO393226 LDJ393226:LDK393226 LNF393226:LNG393226 LXB393226:LXC393226 MGX393226:MGY393226 MQT393226:MQU393226 NAP393226:NAQ393226 NKL393226:NKM393226 NUH393226:NUI393226 OED393226:OEE393226 ONZ393226:OOA393226 OXV393226:OXW393226 PHR393226:PHS393226 PRN393226:PRO393226 QBJ393226:QBK393226 QLF393226:QLG393226 QVB393226:QVC393226 REX393226:REY393226 ROT393226:ROU393226 RYP393226:RYQ393226 SIL393226:SIM393226 SSH393226:SSI393226 TCD393226:TCE393226 TLZ393226:TMA393226 TVV393226:TVW393226 UFR393226:UFS393226 UPN393226:UPO393226 UZJ393226:UZK393226 VJF393226:VJG393226 VTB393226:VTC393226 WCX393226:WCY393226 WMT393226:WMU393226 WWP393226:WWQ393226 AH458762:AI458762 KD458762:KE458762 TZ458762:UA458762 ADV458762:ADW458762 ANR458762:ANS458762 AXN458762:AXO458762 BHJ458762:BHK458762 BRF458762:BRG458762 CBB458762:CBC458762 CKX458762:CKY458762 CUT458762:CUU458762 DEP458762:DEQ458762 DOL458762:DOM458762 DYH458762:DYI458762 EID458762:EIE458762 ERZ458762:ESA458762 FBV458762:FBW458762 FLR458762:FLS458762 FVN458762:FVO458762 GFJ458762:GFK458762 GPF458762:GPG458762 GZB458762:GZC458762 HIX458762:HIY458762 HST458762:HSU458762 ICP458762:ICQ458762 IML458762:IMM458762 IWH458762:IWI458762 JGD458762:JGE458762 JPZ458762:JQA458762 JZV458762:JZW458762 KJR458762:KJS458762 KTN458762:KTO458762 LDJ458762:LDK458762 LNF458762:LNG458762 LXB458762:LXC458762 MGX458762:MGY458762 MQT458762:MQU458762 NAP458762:NAQ458762 NKL458762:NKM458762 NUH458762:NUI458762 OED458762:OEE458762 ONZ458762:OOA458762 OXV458762:OXW458762 PHR458762:PHS458762 PRN458762:PRO458762 QBJ458762:QBK458762 QLF458762:QLG458762 QVB458762:QVC458762 REX458762:REY458762 ROT458762:ROU458762 RYP458762:RYQ458762 SIL458762:SIM458762 SSH458762:SSI458762 TCD458762:TCE458762 TLZ458762:TMA458762 TVV458762:TVW458762 UFR458762:UFS458762 UPN458762:UPO458762 UZJ458762:UZK458762 VJF458762:VJG458762 VTB458762:VTC458762 WCX458762:WCY458762 WMT458762:WMU458762 WWP458762:WWQ458762 AH524298:AI524298 KD524298:KE524298 TZ524298:UA524298 ADV524298:ADW524298 ANR524298:ANS524298 AXN524298:AXO524298 BHJ524298:BHK524298 BRF524298:BRG524298 CBB524298:CBC524298 CKX524298:CKY524298 CUT524298:CUU524298 DEP524298:DEQ524298 DOL524298:DOM524298 DYH524298:DYI524298 EID524298:EIE524298 ERZ524298:ESA524298 FBV524298:FBW524298 FLR524298:FLS524298 FVN524298:FVO524298 GFJ524298:GFK524298 GPF524298:GPG524298 GZB524298:GZC524298 HIX524298:HIY524298 HST524298:HSU524298 ICP524298:ICQ524298 IML524298:IMM524298 IWH524298:IWI524298 JGD524298:JGE524298 JPZ524298:JQA524298 JZV524298:JZW524298 KJR524298:KJS524298 KTN524298:KTO524298 LDJ524298:LDK524298 LNF524298:LNG524298 LXB524298:LXC524298 MGX524298:MGY524298 MQT524298:MQU524298 NAP524298:NAQ524298 NKL524298:NKM524298 NUH524298:NUI524298 OED524298:OEE524298 ONZ524298:OOA524298 OXV524298:OXW524298 PHR524298:PHS524298 PRN524298:PRO524298 QBJ524298:QBK524298 QLF524298:QLG524298 QVB524298:QVC524298 REX524298:REY524298 ROT524298:ROU524298 RYP524298:RYQ524298 SIL524298:SIM524298 SSH524298:SSI524298 TCD524298:TCE524298 TLZ524298:TMA524298 TVV524298:TVW524298 UFR524298:UFS524298 UPN524298:UPO524298 UZJ524298:UZK524298 VJF524298:VJG524298 VTB524298:VTC524298 WCX524298:WCY524298 WMT524298:WMU524298 WWP524298:WWQ524298 AH589834:AI589834 KD589834:KE589834 TZ589834:UA589834 ADV589834:ADW589834 ANR589834:ANS589834 AXN589834:AXO589834 BHJ589834:BHK589834 BRF589834:BRG589834 CBB589834:CBC589834 CKX589834:CKY589834 CUT589834:CUU589834 DEP589834:DEQ589834 DOL589834:DOM589834 DYH589834:DYI589834 EID589834:EIE589834 ERZ589834:ESA589834 FBV589834:FBW589834 FLR589834:FLS589834 FVN589834:FVO589834 GFJ589834:GFK589834 GPF589834:GPG589834 GZB589834:GZC589834 HIX589834:HIY589834 HST589834:HSU589834 ICP589834:ICQ589834 IML589834:IMM589834 IWH589834:IWI589834 JGD589834:JGE589834 JPZ589834:JQA589834 JZV589834:JZW589834 KJR589834:KJS589834 KTN589834:KTO589834 LDJ589834:LDK589834 LNF589834:LNG589834 LXB589834:LXC589834 MGX589834:MGY589834 MQT589834:MQU589834 NAP589834:NAQ589834 NKL589834:NKM589834 NUH589834:NUI589834 OED589834:OEE589834 ONZ589834:OOA589834 OXV589834:OXW589834 PHR589834:PHS589834 PRN589834:PRO589834 QBJ589834:QBK589834 QLF589834:QLG589834 QVB589834:QVC589834 REX589834:REY589834 ROT589834:ROU589834 RYP589834:RYQ589834 SIL589834:SIM589834 SSH589834:SSI589834 TCD589834:TCE589834 TLZ589834:TMA589834 TVV589834:TVW589834 UFR589834:UFS589834 UPN589834:UPO589834 UZJ589834:UZK589834 VJF589834:VJG589834 VTB589834:VTC589834 WCX589834:WCY589834 WMT589834:WMU589834 WWP589834:WWQ589834 AH655370:AI655370 KD655370:KE655370 TZ655370:UA655370 ADV655370:ADW655370 ANR655370:ANS655370 AXN655370:AXO655370 BHJ655370:BHK655370 BRF655370:BRG655370 CBB655370:CBC655370 CKX655370:CKY655370 CUT655370:CUU655370 DEP655370:DEQ655370 DOL655370:DOM655370 DYH655370:DYI655370 EID655370:EIE655370 ERZ655370:ESA655370 FBV655370:FBW655370 FLR655370:FLS655370 FVN655370:FVO655370 GFJ655370:GFK655370 GPF655370:GPG655370 GZB655370:GZC655370 HIX655370:HIY655370 HST655370:HSU655370 ICP655370:ICQ655370 IML655370:IMM655370 IWH655370:IWI655370 JGD655370:JGE655370 JPZ655370:JQA655370 JZV655370:JZW655370 KJR655370:KJS655370 KTN655370:KTO655370 LDJ655370:LDK655370 LNF655370:LNG655370 LXB655370:LXC655370 MGX655370:MGY655370 MQT655370:MQU655370 NAP655370:NAQ655370 NKL655370:NKM655370 NUH655370:NUI655370 OED655370:OEE655370 ONZ655370:OOA655370 OXV655370:OXW655370 PHR655370:PHS655370 PRN655370:PRO655370 QBJ655370:QBK655370 QLF655370:QLG655370 QVB655370:QVC655370 REX655370:REY655370 ROT655370:ROU655370 RYP655370:RYQ655370 SIL655370:SIM655370 SSH655370:SSI655370 TCD655370:TCE655370 TLZ655370:TMA655370 TVV655370:TVW655370 UFR655370:UFS655370 UPN655370:UPO655370 UZJ655370:UZK655370 VJF655370:VJG655370 VTB655370:VTC655370 WCX655370:WCY655370 WMT655370:WMU655370 WWP655370:WWQ655370 AH720906:AI720906 KD720906:KE720906 TZ720906:UA720906 ADV720906:ADW720906 ANR720906:ANS720906 AXN720906:AXO720906 BHJ720906:BHK720906 BRF720906:BRG720906 CBB720906:CBC720906 CKX720906:CKY720906 CUT720906:CUU720906 DEP720906:DEQ720906 DOL720906:DOM720906 DYH720906:DYI720906 EID720906:EIE720906 ERZ720906:ESA720906 FBV720906:FBW720906 FLR720906:FLS720906 FVN720906:FVO720906 GFJ720906:GFK720906 GPF720906:GPG720906 GZB720906:GZC720906 HIX720906:HIY720906 HST720906:HSU720906 ICP720906:ICQ720906 IML720906:IMM720906 IWH720906:IWI720906 JGD720906:JGE720906 JPZ720906:JQA720906 JZV720906:JZW720906 KJR720906:KJS720906 KTN720906:KTO720906 LDJ720906:LDK720906 LNF720906:LNG720906 LXB720906:LXC720906 MGX720906:MGY720906 MQT720906:MQU720906 NAP720906:NAQ720906 NKL720906:NKM720906 NUH720906:NUI720906 OED720906:OEE720906 ONZ720906:OOA720906 OXV720906:OXW720906 PHR720906:PHS720906 PRN720906:PRO720906 QBJ720906:QBK720906 QLF720906:QLG720906 QVB720906:QVC720906 REX720906:REY720906 ROT720906:ROU720906 RYP720906:RYQ720906 SIL720906:SIM720906 SSH720906:SSI720906 TCD720906:TCE720906 TLZ720906:TMA720906 TVV720906:TVW720906 UFR720906:UFS720906 UPN720906:UPO720906 UZJ720906:UZK720906 VJF720906:VJG720906 VTB720906:VTC720906 WCX720906:WCY720906 WMT720906:WMU720906 WWP720906:WWQ720906 AH786442:AI786442 KD786442:KE786442 TZ786442:UA786442 ADV786442:ADW786442 ANR786442:ANS786442 AXN786442:AXO786442 BHJ786442:BHK786442 BRF786442:BRG786442 CBB786442:CBC786442 CKX786442:CKY786442 CUT786442:CUU786442 DEP786442:DEQ786442 DOL786442:DOM786442 DYH786442:DYI786442 EID786442:EIE786442 ERZ786442:ESA786442 FBV786442:FBW786442 FLR786442:FLS786442 FVN786442:FVO786442 GFJ786442:GFK786442 GPF786442:GPG786442 GZB786442:GZC786442 HIX786442:HIY786442 HST786442:HSU786442 ICP786442:ICQ786442 IML786442:IMM786442 IWH786442:IWI786442 JGD786442:JGE786442 JPZ786442:JQA786442 JZV786442:JZW786442 KJR786442:KJS786442 KTN786442:KTO786442 LDJ786442:LDK786442 LNF786442:LNG786442 LXB786442:LXC786442 MGX786442:MGY786442 MQT786442:MQU786442 NAP786442:NAQ786442 NKL786442:NKM786442 NUH786442:NUI786442 OED786442:OEE786442 ONZ786442:OOA786442 OXV786442:OXW786442 PHR786442:PHS786442 PRN786442:PRO786442 QBJ786442:QBK786442 QLF786442:QLG786442 QVB786442:QVC786442 REX786442:REY786442 ROT786442:ROU786442 RYP786442:RYQ786442 SIL786442:SIM786442 SSH786442:SSI786442 TCD786442:TCE786442 TLZ786442:TMA786442 TVV786442:TVW786442 UFR786442:UFS786442 UPN786442:UPO786442 UZJ786442:UZK786442 VJF786442:VJG786442 VTB786442:VTC786442 WCX786442:WCY786442 WMT786442:WMU786442 WWP786442:WWQ786442 AH851978:AI851978 KD851978:KE851978 TZ851978:UA851978 ADV851978:ADW851978 ANR851978:ANS851978 AXN851978:AXO851978 BHJ851978:BHK851978 BRF851978:BRG851978 CBB851978:CBC851978 CKX851978:CKY851978 CUT851978:CUU851978 DEP851978:DEQ851978 DOL851978:DOM851978 DYH851978:DYI851978 EID851978:EIE851978 ERZ851978:ESA851978 FBV851978:FBW851978 FLR851978:FLS851978 FVN851978:FVO851978 GFJ851978:GFK851978 GPF851978:GPG851978 GZB851978:GZC851978 HIX851978:HIY851978 HST851978:HSU851978 ICP851978:ICQ851978 IML851978:IMM851978 IWH851978:IWI851978 JGD851978:JGE851978 JPZ851978:JQA851978 JZV851978:JZW851978 KJR851978:KJS851978 KTN851978:KTO851978 LDJ851978:LDK851978 LNF851978:LNG851978 LXB851978:LXC851978 MGX851978:MGY851978 MQT851978:MQU851978 NAP851978:NAQ851978 NKL851978:NKM851978 NUH851978:NUI851978 OED851978:OEE851978 ONZ851978:OOA851978 OXV851978:OXW851978 PHR851978:PHS851978 PRN851978:PRO851978 QBJ851978:QBK851978 QLF851978:QLG851978 QVB851978:QVC851978 REX851978:REY851978 ROT851978:ROU851978 RYP851978:RYQ851978 SIL851978:SIM851978 SSH851978:SSI851978 TCD851978:TCE851978 TLZ851978:TMA851978 TVV851978:TVW851978 UFR851978:UFS851978 UPN851978:UPO851978 UZJ851978:UZK851978 VJF851978:VJG851978 VTB851978:VTC851978 WCX851978:WCY851978 WMT851978:WMU851978 WWP851978:WWQ851978 AH917514:AI917514 KD917514:KE917514 TZ917514:UA917514 ADV917514:ADW917514 ANR917514:ANS917514 AXN917514:AXO917514 BHJ917514:BHK917514 BRF917514:BRG917514 CBB917514:CBC917514 CKX917514:CKY917514 CUT917514:CUU917514 DEP917514:DEQ917514 DOL917514:DOM917514 DYH917514:DYI917514 EID917514:EIE917514 ERZ917514:ESA917514 FBV917514:FBW917514 FLR917514:FLS917514 FVN917514:FVO917514 GFJ917514:GFK917514 GPF917514:GPG917514 GZB917514:GZC917514 HIX917514:HIY917514 HST917514:HSU917514 ICP917514:ICQ917514 IML917514:IMM917514 IWH917514:IWI917514 JGD917514:JGE917514 JPZ917514:JQA917514 JZV917514:JZW917514 KJR917514:KJS917514 KTN917514:KTO917514 LDJ917514:LDK917514 LNF917514:LNG917514 LXB917514:LXC917514 MGX917514:MGY917514 MQT917514:MQU917514 NAP917514:NAQ917514 NKL917514:NKM917514 NUH917514:NUI917514 OED917514:OEE917514 ONZ917514:OOA917514 OXV917514:OXW917514 PHR917514:PHS917514 PRN917514:PRO917514 QBJ917514:QBK917514 QLF917514:QLG917514 QVB917514:QVC917514 REX917514:REY917514 ROT917514:ROU917514 RYP917514:RYQ917514 SIL917514:SIM917514 SSH917514:SSI917514 TCD917514:TCE917514 TLZ917514:TMA917514 TVV917514:TVW917514 UFR917514:UFS917514 UPN917514:UPO917514 UZJ917514:UZK917514 VJF917514:VJG917514 VTB917514:VTC917514 WCX917514:WCY917514 WMT917514:WMU917514 WWP917514:WWQ917514 AH983050:AI983050 KD983050:KE983050 TZ983050:UA983050 ADV983050:ADW983050 ANR983050:ANS983050 AXN983050:AXO983050 BHJ983050:BHK983050 BRF983050:BRG983050 CBB983050:CBC983050 CKX983050:CKY983050 CUT983050:CUU983050 DEP983050:DEQ983050 DOL983050:DOM983050 DYH983050:DYI983050 EID983050:EIE983050 ERZ983050:ESA983050 FBV983050:FBW983050 FLR983050:FLS983050 FVN983050:FVO983050 GFJ983050:GFK983050 GPF983050:GPG983050 GZB983050:GZC983050 HIX983050:HIY983050 HST983050:HSU983050 ICP983050:ICQ983050 IML983050:IMM983050 IWH983050:IWI983050 JGD983050:JGE983050 JPZ983050:JQA983050 JZV983050:JZW983050 KJR983050:KJS983050 KTN983050:KTO983050 LDJ983050:LDK983050 LNF983050:LNG983050 LXB983050:LXC983050 MGX983050:MGY983050 MQT983050:MQU983050 NAP983050:NAQ983050 NKL983050:NKM983050 NUH983050:NUI983050 OED983050:OEE983050 ONZ983050:OOA983050 OXV983050:OXW983050 PHR983050:PHS983050 PRN983050:PRO983050 QBJ983050:QBK983050 QLF983050:QLG983050 QVB983050:QVC983050 REX983050:REY983050 ROT983050:ROU983050 RYP983050:RYQ983050 SIL983050:SIM983050 SSH983050:SSI983050 TCD983050:TCE983050 TLZ983050:TMA983050 TVV983050:TVW983050 UFR983050:UFS983050 UPN983050:UPO983050 UZJ983050:UZK983050 VJF983050:VJG983050 VTB983050:VTC983050 WCX983050:WCY983050 WMT983050:WMU983050 WWP983050:WWQ983050 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J86:O114 JF86:JK114 TB86:TG114 ACX86:ADC114 AMT86:AMY114 AWP86:AWU114 BGL86:BGQ114 BQH86:BQM114 CAD86:CAI114 CJZ86:CKE114 CTV86:CUA114 DDR86:DDW114 DNN86:DNS114 DXJ86:DXO114 EHF86:EHK114 ERB86:ERG114 FAX86:FBC114 FKT86:FKY114 FUP86:FUU114 GEL86:GEQ114 GOH86:GOM114 GYD86:GYI114 HHZ86:HIE114 HRV86:HSA114 IBR86:IBW114 ILN86:ILS114 IVJ86:IVO114 JFF86:JFK114 JPB86:JPG114 JYX86:JZC114 KIT86:KIY114 KSP86:KSU114 LCL86:LCQ114 LMH86:LMM114 LWD86:LWI114 MFZ86:MGE114 MPV86:MQA114 MZR86:MZW114 NJN86:NJS114 NTJ86:NTO114 ODF86:ODK114 ONB86:ONG114 OWX86:OXC114 PGT86:PGY114 PQP86:PQU114 QAL86:QAQ114 QKH86:QKM114 QUD86:QUI114 RDZ86:REE114 RNV86:ROA114 RXR86:RXW114 SHN86:SHS114 SRJ86:SRO114 TBF86:TBK114 TLB86:TLG114 TUX86:TVC114 UET86:UEY114 UOP86:UOU114 UYL86:UYQ114 VIH86:VIM114 VSD86:VSI114 WBZ86:WCE114 WLV86:WMA114 WVR86:WVW114 J65622:O65650 JF65622:JK65650 TB65622:TG65650 ACX65622:ADC65650 AMT65622:AMY65650 AWP65622:AWU65650 BGL65622:BGQ65650 BQH65622:BQM65650 CAD65622:CAI65650 CJZ65622:CKE65650 CTV65622:CUA65650 DDR65622:DDW65650 DNN65622:DNS65650 DXJ65622:DXO65650 EHF65622:EHK65650 ERB65622:ERG65650 FAX65622:FBC65650 FKT65622:FKY65650 FUP65622:FUU65650 GEL65622:GEQ65650 GOH65622:GOM65650 GYD65622:GYI65650 HHZ65622:HIE65650 HRV65622:HSA65650 IBR65622:IBW65650 ILN65622:ILS65650 IVJ65622:IVO65650 JFF65622:JFK65650 JPB65622:JPG65650 JYX65622:JZC65650 KIT65622:KIY65650 KSP65622:KSU65650 LCL65622:LCQ65650 LMH65622:LMM65650 LWD65622:LWI65650 MFZ65622:MGE65650 MPV65622:MQA65650 MZR65622:MZW65650 NJN65622:NJS65650 NTJ65622:NTO65650 ODF65622:ODK65650 ONB65622:ONG65650 OWX65622:OXC65650 PGT65622:PGY65650 PQP65622:PQU65650 QAL65622:QAQ65650 QKH65622:QKM65650 QUD65622:QUI65650 RDZ65622:REE65650 RNV65622:ROA65650 RXR65622:RXW65650 SHN65622:SHS65650 SRJ65622:SRO65650 TBF65622:TBK65650 TLB65622:TLG65650 TUX65622:TVC65650 UET65622:UEY65650 UOP65622:UOU65650 UYL65622:UYQ65650 VIH65622:VIM65650 VSD65622:VSI65650 WBZ65622:WCE65650 WLV65622:WMA65650 WVR65622:WVW65650 J131158:O131186 JF131158:JK131186 TB131158:TG131186 ACX131158:ADC131186 AMT131158:AMY131186 AWP131158:AWU131186 BGL131158:BGQ131186 BQH131158:BQM131186 CAD131158:CAI131186 CJZ131158:CKE131186 CTV131158:CUA131186 DDR131158:DDW131186 DNN131158:DNS131186 DXJ131158:DXO131186 EHF131158:EHK131186 ERB131158:ERG131186 FAX131158:FBC131186 FKT131158:FKY131186 FUP131158:FUU131186 GEL131158:GEQ131186 GOH131158:GOM131186 GYD131158:GYI131186 HHZ131158:HIE131186 HRV131158:HSA131186 IBR131158:IBW131186 ILN131158:ILS131186 IVJ131158:IVO131186 JFF131158:JFK131186 JPB131158:JPG131186 JYX131158:JZC131186 KIT131158:KIY131186 KSP131158:KSU131186 LCL131158:LCQ131186 LMH131158:LMM131186 LWD131158:LWI131186 MFZ131158:MGE131186 MPV131158:MQA131186 MZR131158:MZW131186 NJN131158:NJS131186 NTJ131158:NTO131186 ODF131158:ODK131186 ONB131158:ONG131186 OWX131158:OXC131186 PGT131158:PGY131186 PQP131158:PQU131186 QAL131158:QAQ131186 QKH131158:QKM131186 QUD131158:QUI131186 RDZ131158:REE131186 RNV131158:ROA131186 RXR131158:RXW131186 SHN131158:SHS131186 SRJ131158:SRO131186 TBF131158:TBK131186 TLB131158:TLG131186 TUX131158:TVC131186 UET131158:UEY131186 UOP131158:UOU131186 UYL131158:UYQ131186 VIH131158:VIM131186 VSD131158:VSI131186 WBZ131158:WCE131186 WLV131158:WMA131186 WVR131158:WVW131186 J196694:O196722 JF196694:JK196722 TB196694:TG196722 ACX196694:ADC196722 AMT196694:AMY196722 AWP196694:AWU196722 BGL196694:BGQ196722 BQH196694:BQM196722 CAD196694:CAI196722 CJZ196694:CKE196722 CTV196694:CUA196722 DDR196694:DDW196722 DNN196694:DNS196722 DXJ196694:DXO196722 EHF196694:EHK196722 ERB196694:ERG196722 FAX196694:FBC196722 FKT196694:FKY196722 FUP196694:FUU196722 GEL196694:GEQ196722 GOH196694:GOM196722 GYD196694:GYI196722 HHZ196694:HIE196722 HRV196694:HSA196722 IBR196694:IBW196722 ILN196694:ILS196722 IVJ196694:IVO196722 JFF196694:JFK196722 JPB196694:JPG196722 JYX196694:JZC196722 KIT196694:KIY196722 KSP196694:KSU196722 LCL196694:LCQ196722 LMH196694:LMM196722 LWD196694:LWI196722 MFZ196694:MGE196722 MPV196694:MQA196722 MZR196694:MZW196722 NJN196694:NJS196722 NTJ196694:NTO196722 ODF196694:ODK196722 ONB196694:ONG196722 OWX196694:OXC196722 PGT196694:PGY196722 PQP196694:PQU196722 QAL196694:QAQ196722 QKH196694:QKM196722 QUD196694:QUI196722 RDZ196694:REE196722 RNV196694:ROA196722 RXR196694:RXW196722 SHN196694:SHS196722 SRJ196694:SRO196722 TBF196694:TBK196722 TLB196694:TLG196722 TUX196694:TVC196722 UET196694:UEY196722 UOP196694:UOU196722 UYL196694:UYQ196722 VIH196694:VIM196722 VSD196694:VSI196722 WBZ196694:WCE196722 WLV196694:WMA196722 WVR196694:WVW196722 J262230:O262258 JF262230:JK262258 TB262230:TG262258 ACX262230:ADC262258 AMT262230:AMY262258 AWP262230:AWU262258 BGL262230:BGQ262258 BQH262230:BQM262258 CAD262230:CAI262258 CJZ262230:CKE262258 CTV262230:CUA262258 DDR262230:DDW262258 DNN262230:DNS262258 DXJ262230:DXO262258 EHF262230:EHK262258 ERB262230:ERG262258 FAX262230:FBC262258 FKT262230:FKY262258 FUP262230:FUU262258 GEL262230:GEQ262258 GOH262230:GOM262258 GYD262230:GYI262258 HHZ262230:HIE262258 HRV262230:HSA262258 IBR262230:IBW262258 ILN262230:ILS262258 IVJ262230:IVO262258 JFF262230:JFK262258 JPB262230:JPG262258 JYX262230:JZC262258 KIT262230:KIY262258 KSP262230:KSU262258 LCL262230:LCQ262258 LMH262230:LMM262258 LWD262230:LWI262258 MFZ262230:MGE262258 MPV262230:MQA262258 MZR262230:MZW262258 NJN262230:NJS262258 NTJ262230:NTO262258 ODF262230:ODK262258 ONB262230:ONG262258 OWX262230:OXC262258 PGT262230:PGY262258 PQP262230:PQU262258 QAL262230:QAQ262258 QKH262230:QKM262258 QUD262230:QUI262258 RDZ262230:REE262258 RNV262230:ROA262258 RXR262230:RXW262258 SHN262230:SHS262258 SRJ262230:SRO262258 TBF262230:TBK262258 TLB262230:TLG262258 TUX262230:TVC262258 UET262230:UEY262258 UOP262230:UOU262258 UYL262230:UYQ262258 VIH262230:VIM262258 VSD262230:VSI262258 WBZ262230:WCE262258 WLV262230:WMA262258 WVR262230:WVW262258 J327766:O327794 JF327766:JK327794 TB327766:TG327794 ACX327766:ADC327794 AMT327766:AMY327794 AWP327766:AWU327794 BGL327766:BGQ327794 BQH327766:BQM327794 CAD327766:CAI327794 CJZ327766:CKE327794 CTV327766:CUA327794 DDR327766:DDW327794 DNN327766:DNS327794 DXJ327766:DXO327794 EHF327766:EHK327794 ERB327766:ERG327794 FAX327766:FBC327794 FKT327766:FKY327794 FUP327766:FUU327794 GEL327766:GEQ327794 GOH327766:GOM327794 GYD327766:GYI327794 HHZ327766:HIE327794 HRV327766:HSA327794 IBR327766:IBW327794 ILN327766:ILS327794 IVJ327766:IVO327794 JFF327766:JFK327794 JPB327766:JPG327794 JYX327766:JZC327794 KIT327766:KIY327794 KSP327766:KSU327794 LCL327766:LCQ327794 LMH327766:LMM327794 LWD327766:LWI327794 MFZ327766:MGE327794 MPV327766:MQA327794 MZR327766:MZW327794 NJN327766:NJS327794 NTJ327766:NTO327794 ODF327766:ODK327794 ONB327766:ONG327794 OWX327766:OXC327794 PGT327766:PGY327794 PQP327766:PQU327794 QAL327766:QAQ327794 QKH327766:QKM327794 QUD327766:QUI327794 RDZ327766:REE327794 RNV327766:ROA327794 RXR327766:RXW327794 SHN327766:SHS327794 SRJ327766:SRO327794 TBF327766:TBK327794 TLB327766:TLG327794 TUX327766:TVC327794 UET327766:UEY327794 UOP327766:UOU327794 UYL327766:UYQ327794 VIH327766:VIM327794 VSD327766:VSI327794 WBZ327766:WCE327794 WLV327766:WMA327794 WVR327766:WVW327794 J393302:O393330 JF393302:JK393330 TB393302:TG393330 ACX393302:ADC393330 AMT393302:AMY393330 AWP393302:AWU393330 BGL393302:BGQ393330 BQH393302:BQM393330 CAD393302:CAI393330 CJZ393302:CKE393330 CTV393302:CUA393330 DDR393302:DDW393330 DNN393302:DNS393330 DXJ393302:DXO393330 EHF393302:EHK393330 ERB393302:ERG393330 FAX393302:FBC393330 FKT393302:FKY393330 FUP393302:FUU393330 GEL393302:GEQ393330 GOH393302:GOM393330 GYD393302:GYI393330 HHZ393302:HIE393330 HRV393302:HSA393330 IBR393302:IBW393330 ILN393302:ILS393330 IVJ393302:IVO393330 JFF393302:JFK393330 JPB393302:JPG393330 JYX393302:JZC393330 KIT393302:KIY393330 KSP393302:KSU393330 LCL393302:LCQ393330 LMH393302:LMM393330 LWD393302:LWI393330 MFZ393302:MGE393330 MPV393302:MQA393330 MZR393302:MZW393330 NJN393302:NJS393330 NTJ393302:NTO393330 ODF393302:ODK393330 ONB393302:ONG393330 OWX393302:OXC393330 PGT393302:PGY393330 PQP393302:PQU393330 QAL393302:QAQ393330 QKH393302:QKM393330 QUD393302:QUI393330 RDZ393302:REE393330 RNV393302:ROA393330 RXR393302:RXW393330 SHN393302:SHS393330 SRJ393302:SRO393330 TBF393302:TBK393330 TLB393302:TLG393330 TUX393302:TVC393330 UET393302:UEY393330 UOP393302:UOU393330 UYL393302:UYQ393330 VIH393302:VIM393330 VSD393302:VSI393330 WBZ393302:WCE393330 WLV393302:WMA393330 WVR393302:WVW393330 J458838:O458866 JF458838:JK458866 TB458838:TG458866 ACX458838:ADC458866 AMT458838:AMY458866 AWP458838:AWU458866 BGL458838:BGQ458866 BQH458838:BQM458866 CAD458838:CAI458866 CJZ458838:CKE458866 CTV458838:CUA458866 DDR458838:DDW458866 DNN458838:DNS458866 DXJ458838:DXO458866 EHF458838:EHK458866 ERB458838:ERG458866 FAX458838:FBC458866 FKT458838:FKY458866 FUP458838:FUU458866 GEL458838:GEQ458866 GOH458838:GOM458866 GYD458838:GYI458866 HHZ458838:HIE458866 HRV458838:HSA458866 IBR458838:IBW458866 ILN458838:ILS458866 IVJ458838:IVO458866 JFF458838:JFK458866 JPB458838:JPG458866 JYX458838:JZC458866 KIT458838:KIY458866 KSP458838:KSU458866 LCL458838:LCQ458866 LMH458838:LMM458866 LWD458838:LWI458866 MFZ458838:MGE458866 MPV458838:MQA458866 MZR458838:MZW458866 NJN458838:NJS458866 NTJ458838:NTO458866 ODF458838:ODK458866 ONB458838:ONG458866 OWX458838:OXC458866 PGT458838:PGY458866 PQP458838:PQU458866 QAL458838:QAQ458866 QKH458838:QKM458866 QUD458838:QUI458866 RDZ458838:REE458866 RNV458838:ROA458866 RXR458838:RXW458866 SHN458838:SHS458866 SRJ458838:SRO458866 TBF458838:TBK458866 TLB458838:TLG458866 TUX458838:TVC458866 UET458838:UEY458866 UOP458838:UOU458866 UYL458838:UYQ458866 VIH458838:VIM458866 VSD458838:VSI458866 WBZ458838:WCE458866 WLV458838:WMA458866 WVR458838:WVW458866 J524374:O524402 JF524374:JK524402 TB524374:TG524402 ACX524374:ADC524402 AMT524374:AMY524402 AWP524374:AWU524402 BGL524374:BGQ524402 BQH524374:BQM524402 CAD524374:CAI524402 CJZ524374:CKE524402 CTV524374:CUA524402 DDR524374:DDW524402 DNN524374:DNS524402 DXJ524374:DXO524402 EHF524374:EHK524402 ERB524374:ERG524402 FAX524374:FBC524402 FKT524374:FKY524402 FUP524374:FUU524402 GEL524374:GEQ524402 GOH524374:GOM524402 GYD524374:GYI524402 HHZ524374:HIE524402 HRV524374:HSA524402 IBR524374:IBW524402 ILN524374:ILS524402 IVJ524374:IVO524402 JFF524374:JFK524402 JPB524374:JPG524402 JYX524374:JZC524402 KIT524374:KIY524402 KSP524374:KSU524402 LCL524374:LCQ524402 LMH524374:LMM524402 LWD524374:LWI524402 MFZ524374:MGE524402 MPV524374:MQA524402 MZR524374:MZW524402 NJN524374:NJS524402 NTJ524374:NTO524402 ODF524374:ODK524402 ONB524374:ONG524402 OWX524374:OXC524402 PGT524374:PGY524402 PQP524374:PQU524402 QAL524374:QAQ524402 QKH524374:QKM524402 QUD524374:QUI524402 RDZ524374:REE524402 RNV524374:ROA524402 RXR524374:RXW524402 SHN524374:SHS524402 SRJ524374:SRO524402 TBF524374:TBK524402 TLB524374:TLG524402 TUX524374:TVC524402 UET524374:UEY524402 UOP524374:UOU524402 UYL524374:UYQ524402 VIH524374:VIM524402 VSD524374:VSI524402 WBZ524374:WCE524402 WLV524374:WMA524402 WVR524374:WVW524402 J589910:O589938 JF589910:JK589938 TB589910:TG589938 ACX589910:ADC589938 AMT589910:AMY589938 AWP589910:AWU589938 BGL589910:BGQ589938 BQH589910:BQM589938 CAD589910:CAI589938 CJZ589910:CKE589938 CTV589910:CUA589938 DDR589910:DDW589938 DNN589910:DNS589938 DXJ589910:DXO589938 EHF589910:EHK589938 ERB589910:ERG589938 FAX589910:FBC589938 FKT589910:FKY589938 FUP589910:FUU589938 GEL589910:GEQ589938 GOH589910:GOM589938 GYD589910:GYI589938 HHZ589910:HIE589938 HRV589910:HSA589938 IBR589910:IBW589938 ILN589910:ILS589938 IVJ589910:IVO589938 JFF589910:JFK589938 JPB589910:JPG589938 JYX589910:JZC589938 KIT589910:KIY589938 KSP589910:KSU589938 LCL589910:LCQ589938 LMH589910:LMM589938 LWD589910:LWI589938 MFZ589910:MGE589938 MPV589910:MQA589938 MZR589910:MZW589938 NJN589910:NJS589938 NTJ589910:NTO589938 ODF589910:ODK589938 ONB589910:ONG589938 OWX589910:OXC589938 PGT589910:PGY589938 PQP589910:PQU589938 QAL589910:QAQ589938 QKH589910:QKM589938 QUD589910:QUI589938 RDZ589910:REE589938 RNV589910:ROA589938 RXR589910:RXW589938 SHN589910:SHS589938 SRJ589910:SRO589938 TBF589910:TBK589938 TLB589910:TLG589938 TUX589910:TVC589938 UET589910:UEY589938 UOP589910:UOU589938 UYL589910:UYQ589938 VIH589910:VIM589938 VSD589910:VSI589938 WBZ589910:WCE589938 WLV589910:WMA589938 WVR589910:WVW589938 J655446:O655474 JF655446:JK655474 TB655446:TG655474 ACX655446:ADC655474 AMT655446:AMY655474 AWP655446:AWU655474 BGL655446:BGQ655474 BQH655446:BQM655474 CAD655446:CAI655474 CJZ655446:CKE655474 CTV655446:CUA655474 DDR655446:DDW655474 DNN655446:DNS655474 DXJ655446:DXO655474 EHF655446:EHK655474 ERB655446:ERG655474 FAX655446:FBC655474 FKT655446:FKY655474 FUP655446:FUU655474 GEL655446:GEQ655474 GOH655446:GOM655474 GYD655446:GYI655474 HHZ655446:HIE655474 HRV655446:HSA655474 IBR655446:IBW655474 ILN655446:ILS655474 IVJ655446:IVO655474 JFF655446:JFK655474 JPB655446:JPG655474 JYX655446:JZC655474 KIT655446:KIY655474 KSP655446:KSU655474 LCL655446:LCQ655474 LMH655446:LMM655474 LWD655446:LWI655474 MFZ655446:MGE655474 MPV655446:MQA655474 MZR655446:MZW655474 NJN655446:NJS655474 NTJ655446:NTO655474 ODF655446:ODK655474 ONB655446:ONG655474 OWX655446:OXC655474 PGT655446:PGY655474 PQP655446:PQU655474 QAL655446:QAQ655474 QKH655446:QKM655474 QUD655446:QUI655474 RDZ655446:REE655474 RNV655446:ROA655474 RXR655446:RXW655474 SHN655446:SHS655474 SRJ655446:SRO655474 TBF655446:TBK655474 TLB655446:TLG655474 TUX655446:TVC655474 UET655446:UEY655474 UOP655446:UOU655474 UYL655446:UYQ655474 VIH655446:VIM655474 VSD655446:VSI655474 WBZ655446:WCE655474 WLV655446:WMA655474 WVR655446:WVW655474 J720982:O721010 JF720982:JK721010 TB720982:TG721010 ACX720982:ADC721010 AMT720982:AMY721010 AWP720982:AWU721010 BGL720982:BGQ721010 BQH720982:BQM721010 CAD720982:CAI721010 CJZ720982:CKE721010 CTV720982:CUA721010 DDR720982:DDW721010 DNN720982:DNS721010 DXJ720982:DXO721010 EHF720982:EHK721010 ERB720982:ERG721010 FAX720982:FBC721010 FKT720982:FKY721010 FUP720982:FUU721010 GEL720982:GEQ721010 GOH720982:GOM721010 GYD720982:GYI721010 HHZ720982:HIE721010 HRV720982:HSA721010 IBR720982:IBW721010 ILN720982:ILS721010 IVJ720982:IVO721010 JFF720982:JFK721010 JPB720982:JPG721010 JYX720982:JZC721010 KIT720982:KIY721010 KSP720982:KSU721010 LCL720982:LCQ721010 LMH720982:LMM721010 LWD720982:LWI721010 MFZ720982:MGE721010 MPV720982:MQA721010 MZR720982:MZW721010 NJN720982:NJS721010 NTJ720982:NTO721010 ODF720982:ODK721010 ONB720982:ONG721010 OWX720982:OXC721010 PGT720982:PGY721010 PQP720982:PQU721010 QAL720982:QAQ721010 QKH720982:QKM721010 QUD720982:QUI721010 RDZ720982:REE721010 RNV720982:ROA721010 RXR720982:RXW721010 SHN720982:SHS721010 SRJ720982:SRO721010 TBF720982:TBK721010 TLB720982:TLG721010 TUX720982:TVC721010 UET720982:UEY721010 UOP720982:UOU721010 UYL720982:UYQ721010 VIH720982:VIM721010 VSD720982:VSI721010 WBZ720982:WCE721010 WLV720982:WMA721010 WVR720982:WVW721010 J786518:O786546 JF786518:JK786546 TB786518:TG786546 ACX786518:ADC786546 AMT786518:AMY786546 AWP786518:AWU786546 BGL786518:BGQ786546 BQH786518:BQM786546 CAD786518:CAI786546 CJZ786518:CKE786546 CTV786518:CUA786546 DDR786518:DDW786546 DNN786518:DNS786546 DXJ786518:DXO786546 EHF786518:EHK786546 ERB786518:ERG786546 FAX786518:FBC786546 FKT786518:FKY786546 FUP786518:FUU786546 GEL786518:GEQ786546 GOH786518:GOM786546 GYD786518:GYI786546 HHZ786518:HIE786546 HRV786518:HSA786546 IBR786518:IBW786546 ILN786518:ILS786546 IVJ786518:IVO786546 JFF786518:JFK786546 JPB786518:JPG786546 JYX786518:JZC786546 KIT786518:KIY786546 KSP786518:KSU786546 LCL786518:LCQ786546 LMH786518:LMM786546 LWD786518:LWI786546 MFZ786518:MGE786546 MPV786518:MQA786546 MZR786518:MZW786546 NJN786518:NJS786546 NTJ786518:NTO786546 ODF786518:ODK786546 ONB786518:ONG786546 OWX786518:OXC786546 PGT786518:PGY786546 PQP786518:PQU786546 QAL786518:QAQ786546 QKH786518:QKM786546 QUD786518:QUI786546 RDZ786518:REE786546 RNV786518:ROA786546 RXR786518:RXW786546 SHN786518:SHS786546 SRJ786518:SRO786546 TBF786518:TBK786546 TLB786518:TLG786546 TUX786518:TVC786546 UET786518:UEY786546 UOP786518:UOU786546 UYL786518:UYQ786546 VIH786518:VIM786546 VSD786518:VSI786546 WBZ786518:WCE786546 WLV786518:WMA786546 WVR786518:WVW786546 J852054:O852082 JF852054:JK852082 TB852054:TG852082 ACX852054:ADC852082 AMT852054:AMY852082 AWP852054:AWU852082 BGL852054:BGQ852082 BQH852054:BQM852082 CAD852054:CAI852082 CJZ852054:CKE852082 CTV852054:CUA852082 DDR852054:DDW852082 DNN852054:DNS852082 DXJ852054:DXO852082 EHF852054:EHK852082 ERB852054:ERG852082 FAX852054:FBC852082 FKT852054:FKY852082 FUP852054:FUU852082 GEL852054:GEQ852082 GOH852054:GOM852082 GYD852054:GYI852082 HHZ852054:HIE852082 HRV852054:HSA852082 IBR852054:IBW852082 ILN852054:ILS852082 IVJ852054:IVO852082 JFF852054:JFK852082 JPB852054:JPG852082 JYX852054:JZC852082 KIT852054:KIY852082 KSP852054:KSU852082 LCL852054:LCQ852082 LMH852054:LMM852082 LWD852054:LWI852082 MFZ852054:MGE852082 MPV852054:MQA852082 MZR852054:MZW852082 NJN852054:NJS852082 NTJ852054:NTO852082 ODF852054:ODK852082 ONB852054:ONG852082 OWX852054:OXC852082 PGT852054:PGY852082 PQP852054:PQU852082 QAL852054:QAQ852082 QKH852054:QKM852082 QUD852054:QUI852082 RDZ852054:REE852082 RNV852054:ROA852082 RXR852054:RXW852082 SHN852054:SHS852082 SRJ852054:SRO852082 TBF852054:TBK852082 TLB852054:TLG852082 TUX852054:TVC852082 UET852054:UEY852082 UOP852054:UOU852082 UYL852054:UYQ852082 VIH852054:VIM852082 VSD852054:VSI852082 WBZ852054:WCE852082 WLV852054:WMA852082 WVR852054:WVW852082 J917590:O917618 JF917590:JK917618 TB917590:TG917618 ACX917590:ADC917618 AMT917590:AMY917618 AWP917590:AWU917618 BGL917590:BGQ917618 BQH917590:BQM917618 CAD917590:CAI917618 CJZ917590:CKE917618 CTV917590:CUA917618 DDR917590:DDW917618 DNN917590:DNS917618 DXJ917590:DXO917618 EHF917590:EHK917618 ERB917590:ERG917618 FAX917590:FBC917618 FKT917590:FKY917618 FUP917590:FUU917618 GEL917590:GEQ917618 GOH917590:GOM917618 GYD917590:GYI917618 HHZ917590:HIE917618 HRV917590:HSA917618 IBR917590:IBW917618 ILN917590:ILS917618 IVJ917590:IVO917618 JFF917590:JFK917618 JPB917590:JPG917618 JYX917590:JZC917618 KIT917590:KIY917618 KSP917590:KSU917618 LCL917590:LCQ917618 LMH917590:LMM917618 LWD917590:LWI917618 MFZ917590:MGE917618 MPV917590:MQA917618 MZR917590:MZW917618 NJN917590:NJS917618 NTJ917590:NTO917618 ODF917590:ODK917618 ONB917590:ONG917618 OWX917590:OXC917618 PGT917590:PGY917618 PQP917590:PQU917618 QAL917590:QAQ917618 QKH917590:QKM917618 QUD917590:QUI917618 RDZ917590:REE917618 RNV917590:ROA917618 RXR917590:RXW917618 SHN917590:SHS917618 SRJ917590:SRO917618 TBF917590:TBK917618 TLB917590:TLG917618 TUX917590:TVC917618 UET917590:UEY917618 UOP917590:UOU917618 UYL917590:UYQ917618 VIH917590:VIM917618 VSD917590:VSI917618 WBZ917590:WCE917618 WLV917590:WMA917618 WVR917590:WVW917618 J983126:O983154 JF983126:JK983154 TB983126:TG983154 ACX983126:ADC983154 AMT983126:AMY983154 AWP983126:AWU983154 BGL983126:BGQ983154 BQH983126:BQM983154 CAD983126:CAI983154 CJZ983126:CKE983154 CTV983126:CUA983154 DDR983126:DDW983154 DNN983126:DNS983154 DXJ983126:DXO983154 EHF983126:EHK983154 ERB983126:ERG983154 FAX983126:FBC983154 FKT983126:FKY983154 FUP983126:FUU983154 GEL983126:GEQ983154 GOH983126:GOM983154 GYD983126:GYI983154 HHZ983126:HIE983154 HRV983126:HSA983154 IBR983126:IBW983154 ILN983126:ILS983154 IVJ983126:IVO983154 JFF983126:JFK983154 JPB983126:JPG983154 JYX983126:JZC983154 KIT983126:KIY983154 KSP983126:KSU983154 LCL983126:LCQ983154 LMH983126:LMM983154 LWD983126:LWI983154 MFZ983126:MGE983154 MPV983126:MQA983154 MZR983126:MZW983154 NJN983126:NJS983154 NTJ983126:NTO983154 ODF983126:ODK983154 ONB983126:ONG983154 OWX983126:OXC983154 PGT983126:PGY983154 PQP983126:PQU983154 QAL983126:QAQ983154 QKH983126:QKM983154 QUD983126:QUI983154 RDZ983126:REE983154 RNV983126:ROA983154 RXR983126:RXW983154 SHN983126:SHS983154 SRJ983126:SRO983154 TBF983126:TBK983154 TLB983126:TLG983154 TUX983126:TVC983154 UET983126:UEY983154 UOP983126:UOU983154 UYL983126:UYQ983154 VIH983126:VIM983154 VSD983126:VSI983154 WBZ983126:WCE983154 WLV983126:WMA983154 WVR983126:WVW983154 Y10:Z13 JU10:JV13 TQ10:TR13 ADM10:ADN13 ANI10:ANJ13 AXE10:AXF13 BHA10:BHB13 BQW10:BQX13 CAS10:CAT13 CKO10:CKP13 CUK10:CUL13 DEG10:DEH13 DOC10:DOD13 DXY10:DXZ13 EHU10:EHV13 ERQ10:ERR13 FBM10:FBN13 FLI10:FLJ13 FVE10:FVF13 GFA10:GFB13 GOW10:GOX13 GYS10:GYT13 HIO10:HIP13 HSK10:HSL13 ICG10:ICH13 IMC10:IMD13 IVY10:IVZ13 JFU10:JFV13 JPQ10:JPR13 JZM10:JZN13 KJI10:KJJ13 KTE10:KTF13 LDA10:LDB13 LMW10:LMX13 LWS10:LWT13 MGO10:MGP13 MQK10:MQL13 NAG10:NAH13 NKC10:NKD13 NTY10:NTZ13 ODU10:ODV13 ONQ10:ONR13 OXM10:OXN13 PHI10:PHJ13 PRE10:PRF13 QBA10:QBB13 QKW10:QKX13 QUS10:QUT13 REO10:REP13 ROK10:ROL13 RYG10:RYH13 SIC10:SID13 SRY10:SRZ13 TBU10:TBV13 TLQ10:TLR13 TVM10:TVN13 UFI10:UFJ13 UPE10:UPF13 UZA10:UZB13 VIW10:VIX13 VSS10:VST13 WCO10:WCP13 WMK10:WML13 WWG10:WWH13 Y65546:Z65549 JU65546:JV65549 TQ65546:TR65549 ADM65546:ADN65549 ANI65546:ANJ65549 AXE65546:AXF65549 BHA65546:BHB65549 BQW65546:BQX65549 CAS65546:CAT65549 CKO65546:CKP65549 CUK65546:CUL65549 DEG65546:DEH65549 DOC65546:DOD65549 DXY65546:DXZ65549 EHU65546:EHV65549 ERQ65546:ERR65549 FBM65546:FBN65549 FLI65546:FLJ65549 FVE65546:FVF65549 GFA65546:GFB65549 GOW65546:GOX65549 GYS65546:GYT65549 HIO65546:HIP65549 HSK65546:HSL65549 ICG65546:ICH65549 IMC65546:IMD65549 IVY65546:IVZ65549 JFU65546:JFV65549 JPQ65546:JPR65549 JZM65546:JZN65549 KJI65546:KJJ65549 KTE65546:KTF65549 LDA65546:LDB65549 LMW65546:LMX65549 LWS65546:LWT65549 MGO65546:MGP65549 MQK65546:MQL65549 NAG65546:NAH65549 NKC65546:NKD65549 NTY65546:NTZ65549 ODU65546:ODV65549 ONQ65546:ONR65549 OXM65546:OXN65549 PHI65546:PHJ65549 PRE65546:PRF65549 QBA65546:QBB65549 QKW65546:QKX65549 QUS65546:QUT65549 REO65546:REP65549 ROK65546:ROL65549 RYG65546:RYH65549 SIC65546:SID65549 SRY65546:SRZ65549 TBU65546:TBV65549 TLQ65546:TLR65549 TVM65546:TVN65549 UFI65546:UFJ65549 UPE65546:UPF65549 UZA65546:UZB65549 VIW65546:VIX65549 VSS65546:VST65549 WCO65546:WCP65549 WMK65546:WML65549 WWG65546:WWH65549 Y131082:Z131085 JU131082:JV131085 TQ131082:TR131085 ADM131082:ADN131085 ANI131082:ANJ131085 AXE131082:AXF131085 BHA131082:BHB131085 BQW131082:BQX131085 CAS131082:CAT131085 CKO131082:CKP131085 CUK131082:CUL131085 DEG131082:DEH131085 DOC131082:DOD131085 DXY131082:DXZ131085 EHU131082:EHV131085 ERQ131082:ERR131085 FBM131082:FBN131085 FLI131082:FLJ131085 FVE131082:FVF131085 GFA131082:GFB131085 GOW131082:GOX131085 GYS131082:GYT131085 HIO131082:HIP131085 HSK131082:HSL131085 ICG131082:ICH131085 IMC131082:IMD131085 IVY131082:IVZ131085 JFU131082:JFV131085 JPQ131082:JPR131085 JZM131082:JZN131085 KJI131082:KJJ131085 KTE131082:KTF131085 LDA131082:LDB131085 LMW131082:LMX131085 LWS131082:LWT131085 MGO131082:MGP131085 MQK131082:MQL131085 NAG131082:NAH131085 NKC131082:NKD131085 NTY131082:NTZ131085 ODU131082:ODV131085 ONQ131082:ONR131085 OXM131082:OXN131085 PHI131082:PHJ131085 PRE131082:PRF131085 QBA131082:QBB131085 QKW131082:QKX131085 QUS131082:QUT131085 REO131082:REP131085 ROK131082:ROL131085 RYG131082:RYH131085 SIC131082:SID131085 SRY131082:SRZ131085 TBU131082:TBV131085 TLQ131082:TLR131085 TVM131082:TVN131085 UFI131082:UFJ131085 UPE131082:UPF131085 UZA131082:UZB131085 VIW131082:VIX131085 VSS131082:VST131085 WCO131082:WCP131085 WMK131082:WML131085 WWG131082:WWH131085 Y196618:Z196621 JU196618:JV196621 TQ196618:TR196621 ADM196618:ADN196621 ANI196618:ANJ196621 AXE196618:AXF196621 BHA196618:BHB196621 BQW196618:BQX196621 CAS196618:CAT196621 CKO196618:CKP196621 CUK196618:CUL196621 DEG196618:DEH196621 DOC196618:DOD196621 DXY196618:DXZ196621 EHU196618:EHV196621 ERQ196618:ERR196621 FBM196618:FBN196621 FLI196618:FLJ196621 FVE196618:FVF196621 GFA196618:GFB196621 GOW196618:GOX196621 GYS196618:GYT196621 HIO196618:HIP196621 HSK196618:HSL196621 ICG196618:ICH196621 IMC196618:IMD196621 IVY196618:IVZ196621 JFU196618:JFV196621 JPQ196618:JPR196621 JZM196618:JZN196621 KJI196618:KJJ196621 KTE196618:KTF196621 LDA196618:LDB196621 LMW196618:LMX196621 LWS196618:LWT196621 MGO196618:MGP196621 MQK196618:MQL196621 NAG196618:NAH196621 NKC196618:NKD196621 NTY196618:NTZ196621 ODU196618:ODV196621 ONQ196618:ONR196621 OXM196618:OXN196621 PHI196618:PHJ196621 PRE196618:PRF196621 QBA196618:QBB196621 QKW196618:QKX196621 QUS196618:QUT196621 REO196618:REP196621 ROK196618:ROL196621 RYG196618:RYH196621 SIC196618:SID196621 SRY196618:SRZ196621 TBU196618:TBV196621 TLQ196618:TLR196621 TVM196618:TVN196621 UFI196618:UFJ196621 UPE196618:UPF196621 UZA196618:UZB196621 VIW196618:VIX196621 VSS196618:VST196621 WCO196618:WCP196621 WMK196618:WML196621 WWG196618:WWH196621 Y262154:Z262157 JU262154:JV262157 TQ262154:TR262157 ADM262154:ADN262157 ANI262154:ANJ262157 AXE262154:AXF262157 BHA262154:BHB262157 BQW262154:BQX262157 CAS262154:CAT262157 CKO262154:CKP262157 CUK262154:CUL262157 DEG262154:DEH262157 DOC262154:DOD262157 DXY262154:DXZ262157 EHU262154:EHV262157 ERQ262154:ERR262157 FBM262154:FBN262157 FLI262154:FLJ262157 FVE262154:FVF262157 GFA262154:GFB262157 GOW262154:GOX262157 GYS262154:GYT262157 HIO262154:HIP262157 HSK262154:HSL262157 ICG262154:ICH262157 IMC262154:IMD262157 IVY262154:IVZ262157 JFU262154:JFV262157 JPQ262154:JPR262157 JZM262154:JZN262157 KJI262154:KJJ262157 KTE262154:KTF262157 LDA262154:LDB262157 LMW262154:LMX262157 LWS262154:LWT262157 MGO262154:MGP262157 MQK262154:MQL262157 NAG262154:NAH262157 NKC262154:NKD262157 NTY262154:NTZ262157 ODU262154:ODV262157 ONQ262154:ONR262157 OXM262154:OXN262157 PHI262154:PHJ262157 PRE262154:PRF262157 QBA262154:QBB262157 QKW262154:QKX262157 QUS262154:QUT262157 REO262154:REP262157 ROK262154:ROL262157 RYG262154:RYH262157 SIC262154:SID262157 SRY262154:SRZ262157 TBU262154:TBV262157 TLQ262154:TLR262157 TVM262154:TVN262157 UFI262154:UFJ262157 UPE262154:UPF262157 UZA262154:UZB262157 VIW262154:VIX262157 VSS262154:VST262157 WCO262154:WCP262157 WMK262154:WML262157 WWG262154:WWH262157 Y327690:Z327693 JU327690:JV327693 TQ327690:TR327693 ADM327690:ADN327693 ANI327690:ANJ327693 AXE327690:AXF327693 BHA327690:BHB327693 BQW327690:BQX327693 CAS327690:CAT327693 CKO327690:CKP327693 CUK327690:CUL327693 DEG327690:DEH327693 DOC327690:DOD327693 DXY327690:DXZ327693 EHU327690:EHV327693 ERQ327690:ERR327693 FBM327690:FBN327693 FLI327690:FLJ327693 FVE327690:FVF327693 GFA327690:GFB327693 GOW327690:GOX327693 GYS327690:GYT327693 HIO327690:HIP327693 HSK327690:HSL327693 ICG327690:ICH327693 IMC327690:IMD327693 IVY327690:IVZ327693 JFU327690:JFV327693 JPQ327690:JPR327693 JZM327690:JZN327693 KJI327690:KJJ327693 KTE327690:KTF327693 LDA327690:LDB327693 LMW327690:LMX327693 LWS327690:LWT327693 MGO327690:MGP327693 MQK327690:MQL327693 NAG327690:NAH327693 NKC327690:NKD327693 NTY327690:NTZ327693 ODU327690:ODV327693 ONQ327690:ONR327693 OXM327690:OXN327693 PHI327690:PHJ327693 PRE327690:PRF327693 QBA327690:QBB327693 QKW327690:QKX327693 QUS327690:QUT327693 REO327690:REP327693 ROK327690:ROL327693 RYG327690:RYH327693 SIC327690:SID327693 SRY327690:SRZ327693 TBU327690:TBV327693 TLQ327690:TLR327693 TVM327690:TVN327693 UFI327690:UFJ327693 UPE327690:UPF327693 UZA327690:UZB327693 VIW327690:VIX327693 VSS327690:VST327693 WCO327690:WCP327693 WMK327690:WML327693 WWG327690:WWH327693 Y393226:Z393229 JU393226:JV393229 TQ393226:TR393229 ADM393226:ADN393229 ANI393226:ANJ393229 AXE393226:AXF393229 BHA393226:BHB393229 BQW393226:BQX393229 CAS393226:CAT393229 CKO393226:CKP393229 CUK393226:CUL393229 DEG393226:DEH393229 DOC393226:DOD393229 DXY393226:DXZ393229 EHU393226:EHV393229 ERQ393226:ERR393229 FBM393226:FBN393229 FLI393226:FLJ393229 FVE393226:FVF393229 GFA393226:GFB393229 GOW393226:GOX393229 GYS393226:GYT393229 HIO393226:HIP393229 HSK393226:HSL393229 ICG393226:ICH393229 IMC393226:IMD393229 IVY393226:IVZ393229 JFU393226:JFV393229 JPQ393226:JPR393229 JZM393226:JZN393229 KJI393226:KJJ393229 KTE393226:KTF393229 LDA393226:LDB393229 LMW393226:LMX393229 LWS393226:LWT393229 MGO393226:MGP393229 MQK393226:MQL393229 NAG393226:NAH393229 NKC393226:NKD393229 NTY393226:NTZ393229 ODU393226:ODV393229 ONQ393226:ONR393229 OXM393226:OXN393229 PHI393226:PHJ393229 PRE393226:PRF393229 QBA393226:QBB393229 QKW393226:QKX393229 QUS393226:QUT393229 REO393226:REP393229 ROK393226:ROL393229 RYG393226:RYH393229 SIC393226:SID393229 SRY393226:SRZ393229 TBU393226:TBV393229 TLQ393226:TLR393229 TVM393226:TVN393229 UFI393226:UFJ393229 UPE393226:UPF393229 UZA393226:UZB393229 VIW393226:VIX393229 VSS393226:VST393229 WCO393226:WCP393229 WMK393226:WML393229 WWG393226:WWH393229 Y458762:Z458765 JU458762:JV458765 TQ458762:TR458765 ADM458762:ADN458765 ANI458762:ANJ458765 AXE458762:AXF458765 BHA458762:BHB458765 BQW458762:BQX458765 CAS458762:CAT458765 CKO458762:CKP458765 CUK458762:CUL458765 DEG458762:DEH458765 DOC458762:DOD458765 DXY458762:DXZ458765 EHU458762:EHV458765 ERQ458762:ERR458765 FBM458762:FBN458765 FLI458762:FLJ458765 FVE458762:FVF458765 GFA458762:GFB458765 GOW458762:GOX458765 GYS458762:GYT458765 HIO458762:HIP458765 HSK458762:HSL458765 ICG458762:ICH458765 IMC458762:IMD458765 IVY458762:IVZ458765 JFU458762:JFV458765 JPQ458762:JPR458765 JZM458762:JZN458765 KJI458762:KJJ458765 KTE458762:KTF458765 LDA458762:LDB458765 LMW458762:LMX458765 LWS458762:LWT458765 MGO458762:MGP458765 MQK458762:MQL458765 NAG458762:NAH458765 NKC458762:NKD458765 NTY458762:NTZ458765 ODU458762:ODV458765 ONQ458762:ONR458765 OXM458762:OXN458765 PHI458762:PHJ458765 PRE458762:PRF458765 QBA458762:QBB458765 QKW458762:QKX458765 QUS458762:QUT458765 REO458762:REP458765 ROK458762:ROL458765 RYG458762:RYH458765 SIC458762:SID458765 SRY458762:SRZ458765 TBU458762:TBV458765 TLQ458762:TLR458765 TVM458762:TVN458765 UFI458762:UFJ458765 UPE458762:UPF458765 UZA458762:UZB458765 VIW458762:VIX458765 VSS458762:VST458765 WCO458762:WCP458765 WMK458762:WML458765 WWG458762:WWH458765 Y524298:Z524301 JU524298:JV524301 TQ524298:TR524301 ADM524298:ADN524301 ANI524298:ANJ524301 AXE524298:AXF524301 BHA524298:BHB524301 BQW524298:BQX524301 CAS524298:CAT524301 CKO524298:CKP524301 CUK524298:CUL524301 DEG524298:DEH524301 DOC524298:DOD524301 DXY524298:DXZ524301 EHU524298:EHV524301 ERQ524298:ERR524301 FBM524298:FBN524301 FLI524298:FLJ524301 FVE524298:FVF524301 GFA524298:GFB524301 GOW524298:GOX524301 GYS524298:GYT524301 HIO524298:HIP524301 HSK524298:HSL524301 ICG524298:ICH524301 IMC524298:IMD524301 IVY524298:IVZ524301 JFU524298:JFV524301 JPQ524298:JPR524301 JZM524298:JZN524301 KJI524298:KJJ524301 KTE524298:KTF524301 LDA524298:LDB524301 LMW524298:LMX524301 LWS524298:LWT524301 MGO524298:MGP524301 MQK524298:MQL524301 NAG524298:NAH524301 NKC524298:NKD524301 NTY524298:NTZ524301 ODU524298:ODV524301 ONQ524298:ONR524301 OXM524298:OXN524301 PHI524298:PHJ524301 PRE524298:PRF524301 QBA524298:QBB524301 QKW524298:QKX524301 QUS524298:QUT524301 REO524298:REP524301 ROK524298:ROL524301 RYG524298:RYH524301 SIC524298:SID524301 SRY524298:SRZ524301 TBU524298:TBV524301 TLQ524298:TLR524301 TVM524298:TVN524301 UFI524298:UFJ524301 UPE524298:UPF524301 UZA524298:UZB524301 VIW524298:VIX524301 VSS524298:VST524301 WCO524298:WCP524301 WMK524298:WML524301 WWG524298:WWH524301 Y589834:Z589837 JU589834:JV589837 TQ589834:TR589837 ADM589834:ADN589837 ANI589834:ANJ589837 AXE589834:AXF589837 BHA589834:BHB589837 BQW589834:BQX589837 CAS589834:CAT589837 CKO589834:CKP589837 CUK589834:CUL589837 DEG589834:DEH589837 DOC589834:DOD589837 DXY589834:DXZ589837 EHU589834:EHV589837 ERQ589834:ERR589837 FBM589834:FBN589837 FLI589834:FLJ589837 FVE589834:FVF589837 GFA589834:GFB589837 GOW589834:GOX589837 GYS589834:GYT589837 HIO589834:HIP589837 HSK589834:HSL589837 ICG589834:ICH589837 IMC589834:IMD589837 IVY589834:IVZ589837 JFU589834:JFV589837 JPQ589834:JPR589837 JZM589834:JZN589837 KJI589834:KJJ589837 KTE589834:KTF589837 LDA589834:LDB589837 LMW589834:LMX589837 LWS589834:LWT589837 MGO589834:MGP589837 MQK589834:MQL589837 NAG589834:NAH589837 NKC589834:NKD589837 NTY589834:NTZ589837 ODU589834:ODV589837 ONQ589834:ONR589837 OXM589834:OXN589837 PHI589834:PHJ589837 PRE589834:PRF589837 QBA589834:QBB589837 QKW589834:QKX589837 QUS589834:QUT589837 REO589834:REP589837 ROK589834:ROL589837 RYG589834:RYH589837 SIC589834:SID589837 SRY589834:SRZ589837 TBU589834:TBV589837 TLQ589834:TLR589837 TVM589834:TVN589837 UFI589834:UFJ589837 UPE589834:UPF589837 UZA589834:UZB589837 VIW589834:VIX589837 VSS589834:VST589837 WCO589834:WCP589837 WMK589834:WML589837 WWG589834:WWH589837 Y655370:Z655373 JU655370:JV655373 TQ655370:TR655373 ADM655370:ADN655373 ANI655370:ANJ655373 AXE655370:AXF655373 BHA655370:BHB655373 BQW655370:BQX655373 CAS655370:CAT655373 CKO655370:CKP655373 CUK655370:CUL655373 DEG655370:DEH655373 DOC655370:DOD655373 DXY655370:DXZ655373 EHU655370:EHV655373 ERQ655370:ERR655373 FBM655370:FBN655373 FLI655370:FLJ655373 FVE655370:FVF655373 GFA655370:GFB655373 GOW655370:GOX655373 GYS655370:GYT655373 HIO655370:HIP655373 HSK655370:HSL655373 ICG655370:ICH655373 IMC655370:IMD655373 IVY655370:IVZ655373 JFU655370:JFV655373 JPQ655370:JPR655373 JZM655370:JZN655373 KJI655370:KJJ655373 KTE655370:KTF655373 LDA655370:LDB655373 LMW655370:LMX655373 LWS655370:LWT655373 MGO655370:MGP655373 MQK655370:MQL655373 NAG655370:NAH655373 NKC655370:NKD655373 NTY655370:NTZ655373 ODU655370:ODV655373 ONQ655370:ONR655373 OXM655370:OXN655373 PHI655370:PHJ655373 PRE655370:PRF655373 QBA655370:QBB655373 QKW655370:QKX655373 QUS655370:QUT655373 REO655370:REP655373 ROK655370:ROL655373 RYG655370:RYH655373 SIC655370:SID655373 SRY655370:SRZ655373 TBU655370:TBV655373 TLQ655370:TLR655373 TVM655370:TVN655373 UFI655370:UFJ655373 UPE655370:UPF655373 UZA655370:UZB655373 VIW655370:VIX655373 VSS655370:VST655373 WCO655370:WCP655373 WMK655370:WML655373 WWG655370:WWH655373 Y720906:Z720909 JU720906:JV720909 TQ720906:TR720909 ADM720906:ADN720909 ANI720906:ANJ720909 AXE720906:AXF720909 BHA720906:BHB720909 BQW720906:BQX720909 CAS720906:CAT720909 CKO720906:CKP720909 CUK720906:CUL720909 DEG720906:DEH720909 DOC720906:DOD720909 DXY720906:DXZ720909 EHU720906:EHV720909 ERQ720906:ERR720909 FBM720906:FBN720909 FLI720906:FLJ720909 FVE720906:FVF720909 GFA720906:GFB720909 GOW720906:GOX720909 GYS720906:GYT720909 HIO720906:HIP720909 HSK720906:HSL720909 ICG720906:ICH720909 IMC720906:IMD720909 IVY720906:IVZ720909 JFU720906:JFV720909 JPQ720906:JPR720909 JZM720906:JZN720909 KJI720906:KJJ720909 KTE720906:KTF720909 LDA720906:LDB720909 LMW720906:LMX720909 LWS720906:LWT720909 MGO720906:MGP720909 MQK720906:MQL720909 NAG720906:NAH720909 NKC720906:NKD720909 NTY720906:NTZ720909 ODU720906:ODV720909 ONQ720906:ONR720909 OXM720906:OXN720909 PHI720906:PHJ720909 PRE720906:PRF720909 QBA720906:QBB720909 QKW720906:QKX720909 QUS720906:QUT720909 REO720906:REP720909 ROK720906:ROL720909 RYG720906:RYH720909 SIC720906:SID720909 SRY720906:SRZ720909 TBU720906:TBV720909 TLQ720906:TLR720909 TVM720906:TVN720909 UFI720906:UFJ720909 UPE720906:UPF720909 UZA720906:UZB720909 VIW720906:VIX720909 VSS720906:VST720909 WCO720906:WCP720909 WMK720906:WML720909 WWG720906:WWH720909 Y786442:Z786445 JU786442:JV786445 TQ786442:TR786445 ADM786442:ADN786445 ANI786442:ANJ786445 AXE786442:AXF786445 BHA786442:BHB786445 BQW786442:BQX786445 CAS786442:CAT786445 CKO786442:CKP786445 CUK786442:CUL786445 DEG786442:DEH786445 DOC786442:DOD786445 DXY786442:DXZ786445 EHU786442:EHV786445 ERQ786442:ERR786445 FBM786442:FBN786445 FLI786442:FLJ786445 FVE786442:FVF786445 GFA786442:GFB786445 GOW786442:GOX786445 GYS786442:GYT786445 HIO786442:HIP786445 HSK786442:HSL786445 ICG786442:ICH786445 IMC786442:IMD786445 IVY786442:IVZ786445 JFU786442:JFV786445 JPQ786442:JPR786445 JZM786442:JZN786445 KJI786442:KJJ786445 KTE786442:KTF786445 LDA786442:LDB786445 LMW786442:LMX786445 LWS786442:LWT786445 MGO786442:MGP786445 MQK786442:MQL786445 NAG786442:NAH786445 NKC786442:NKD786445 NTY786442:NTZ786445 ODU786442:ODV786445 ONQ786442:ONR786445 OXM786442:OXN786445 PHI786442:PHJ786445 PRE786442:PRF786445 QBA786442:QBB786445 QKW786442:QKX786445 QUS786442:QUT786445 REO786442:REP786445 ROK786442:ROL786445 RYG786442:RYH786445 SIC786442:SID786445 SRY786442:SRZ786445 TBU786442:TBV786445 TLQ786442:TLR786445 TVM786442:TVN786445 UFI786442:UFJ786445 UPE786442:UPF786445 UZA786442:UZB786445 VIW786442:VIX786445 VSS786442:VST786445 WCO786442:WCP786445 WMK786442:WML786445 WWG786442:WWH786445 Y851978:Z851981 JU851978:JV851981 TQ851978:TR851981 ADM851978:ADN851981 ANI851978:ANJ851981 AXE851978:AXF851981 BHA851978:BHB851981 BQW851978:BQX851981 CAS851978:CAT851981 CKO851978:CKP851981 CUK851978:CUL851981 DEG851978:DEH851981 DOC851978:DOD851981 DXY851978:DXZ851981 EHU851978:EHV851981 ERQ851978:ERR851981 FBM851978:FBN851981 FLI851978:FLJ851981 FVE851978:FVF851981 GFA851978:GFB851981 GOW851978:GOX851981 GYS851978:GYT851981 HIO851978:HIP851981 HSK851978:HSL851981 ICG851978:ICH851981 IMC851978:IMD851981 IVY851978:IVZ851981 JFU851978:JFV851981 JPQ851978:JPR851981 JZM851978:JZN851981 KJI851978:KJJ851981 KTE851978:KTF851981 LDA851978:LDB851981 LMW851978:LMX851981 LWS851978:LWT851981 MGO851978:MGP851981 MQK851978:MQL851981 NAG851978:NAH851981 NKC851978:NKD851981 NTY851978:NTZ851981 ODU851978:ODV851981 ONQ851978:ONR851981 OXM851978:OXN851981 PHI851978:PHJ851981 PRE851978:PRF851981 QBA851978:QBB851981 QKW851978:QKX851981 QUS851978:QUT851981 REO851978:REP851981 ROK851978:ROL851981 RYG851978:RYH851981 SIC851978:SID851981 SRY851978:SRZ851981 TBU851978:TBV851981 TLQ851978:TLR851981 TVM851978:TVN851981 UFI851978:UFJ851981 UPE851978:UPF851981 UZA851978:UZB851981 VIW851978:VIX851981 VSS851978:VST851981 WCO851978:WCP851981 WMK851978:WML851981 WWG851978:WWH851981 Y917514:Z917517 JU917514:JV917517 TQ917514:TR917517 ADM917514:ADN917517 ANI917514:ANJ917517 AXE917514:AXF917517 BHA917514:BHB917517 BQW917514:BQX917517 CAS917514:CAT917517 CKO917514:CKP917517 CUK917514:CUL917517 DEG917514:DEH917517 DOC917514:DOD917517 DXY917514:DXZ917517 EHU917514:EHV917517 ERQ917514:ERR917517 FBM917514:FBN917517 FLI917514:FLJ917517 FVE917514:FVF917517 GFA917514:GFB917517 GOW917514:GOX917517 GYS917514:GYT917517 HIO917514:HIP917517 HSK917514:HSL917517 ICG917514:ICH917517 IMC917514:IMD917517 IVY917514:IVZ917517 JFU917514:JFV917517 JPQ917514:JPR917517 JZM917514:JZN917517 KJI917514:KJJ917517 KTE917514:KTF917517 LDA917514:LDB917517 LMW917514:LMX917517 LWS917514:LWT917517 MGO917514:MGP917517 MQK917514:MQL917517 NAG917514:NAH917517 NKC917514:NKD917517 NTY917514:NTZ917517 ODU917514:ODV917517 ONQ917514:ONR917517 OXM917514:OXN917517 PHI917514:PHJ917517 PRE917514:PRF917517 QBA917514:QBB917517 QKW917514:QKX917517 QUS917514:QUT917517 REO917514:REP917517 ROK917514:ROL917517 RYG917514:RYH917517 SIC917514:SID917517 SRY917514:SRZ917517 TBU917514:TBV917517 TLQ917514:TLR917517 TVM917514:TVN917517 UFI917514:UFJ917517 UPE917514:UPF917517 UZA917514:UZB917517 VIW917514:VIX917517 VSS917514:VST917517 WCO917514:WCP917517 WMK917514:WML917517 WWG917514:WWH917517 Y983050:Z983053 JU983050:JV983053 TQ983050:TR983053 ADM983050:ADN983053 ANI983050:ANJ983053 AXE983050:AXF983053 BHA983050:BHB983053 BQW983050:BQX983053 CAS983050:CAT983053 CKO983050:CKP983053 CUK983050:CUL983053 DEG983050:DEH983053 DOC983050:DOD983053 DXY983050:DXZ983053 EHU983050:EHV983053 ERQ983050:ERR983053 FBM983050:FBN983053 FLI983050:FLJ983053 FVE983050:FVF983053 GFA983050:GFB983053 GOW983050:GOX983053 GYS983050:GYT983053 HIO983050:HIP983053 HSK983050:HSL983053 ICG983050:ICH983053 IMC983050:IMD983053 IVY983050:IVZ983053 JFU983050:JFV983053 JPQ983050:JPR983053 JZM983050:JZN983053 KJI983050:KJJ983053 KTE983050:KTF983053 LDA983050:LDB983053 LMW983050:LMX983053 LWS983050:LWT983053 MGO983050:MGP983053 MQK983050:MQL983053 NAG983050:NAH983053 NKC983050:NKD983053 NTY983050:NTZ983053 ODU983050:ODV983053 ONQ983050:ONR983053 OXM983050:OXN983053 PHI983050:PHJ983053 PRE983050:PRF983053 QBA983050:QBB983053 QKW983050:QKX983053 QUS983050:QUT983053 REO983050:REP983053 ROK983050:ROL983053 RYG983050:RYH983053 SIC983050:SID983053 SRY983050:SRZ983053 TBU983050:TBV983053 TLQ983050:TLR983053 TVM983050:TVN983053 UFI983050:UFJ983053 UPE983050:UPF983053 UZA983050:UZB983053 VIW983050:VIX983053 VSS983050:VST983053 WCO983050:WCP983053 WMK983050:WML983053 WWG983050:WWH983053 V10:X10 JR10:JT10 TN10:TP10 ADJ10:ADL10 ANF10:ANH10 AXB10:AXD10 BGX10:BGZ10 BQT10:BQV10 CAP10:CAR10 CKL10:CKN10 CUH10:CUJ10 DED10:DEF10 DNZ10:DOB10 DXV10:DXX10 EHR10:EHT10 ERN10:ERP10 FBJ10:FBL10 FLF10:FLH10 FVB10:FVD10 GEX10:GEZ10 GOT10:GOV10 GYP10:GYR10 HIL10:HIN10 HSH10:HSJ10 ICD10:ICF10 ILZ10:IMB10 IVV10:IVX10 JFR10:JFT10 JPN10:JPP10 JZJ10:JZL10 KJF10:KJH10 KTB10:KTD10 LCX10:LCZ10 LMT10:LMV10 LWP10:LWR10 MGL10:MGN10 MQH10:MQJ10 NAD10:NAF10 NJZ10:NKB10 NTV10:NTX10 ODR10:ODT10 ONN10:ONP10 OXJ10:OXL10 PHF10:PHH10 PRB10:PRD10 QAX10:QAZ10 QKT10:QKV10 QUP10:QUR10 REL10:REN10 ROH10:ROJ10 RYD10:RYF10 SHZ10:SIB10 SRV10:SRX10 TBR10:TBT10 TLN10:TLP10 TVJ10:TVL10 UFF10:UFH10 UPB10:UPD10 UYX10:UYZ10 VIT10:VIV10 VSP10:VSR10 WCL10:WCN10 WMH10:WMJ10 WWD10:WWF10 V65546:X65546 JR65546:JT65546 TN65546:TP65546 ADJ65546:ADL65546 ANF65546:ANH65546 AXB65546:AXD65546 BGX65546:BGZ65546 BQT65546:BQV65546 CAP65546:CAR65546 CKL65546:CKN65546 CUH65546:CUJ65546 DED65546:DEF65546 DNZ65546:DOB65546 DXV65546:DXX65546 EHR65546:EHT65546 ERN65546:ERP65546 FBJ65546:FBL65546 FLF65546:FLH65546 FVB65546:FVD65546 GEX65546:GEZ65546 GOT65546:GOV65546 GYP65546:GYR65546 HIL65546:HIN65546 HSH65546:HSJ65546 ICD65546:ICF65546 ILZ65546:IMB65546 IVV65546:IVX65546 JFR65546:JFT65546 JPN65546:JPP65546 JZJ65546:JZL65546 KJF65546:KJH65546 KTB65546:KTD65546 LCX65546:LCZ65546 LMT65546:LMV65546 LWP65546:LWR65546 MGL65546:MGN65546 MQH65546:MQJ65546 NAD65546:NAF65546 NJZ65546:NKB65546 NTV65546:NTX65546 ODR65546:ODT65546 ONN65546:ONP65546 OXJ65546:OXL65546 PHF65546:PHH65546 PRB65546:PRD65546 QAX65546:QAZ65546 QKT65546:QKV65546 QUP65546:QUR65546 REL65546:REN65546 ROH65546:ROJ65546 RYD65546:RYF65546 SHZ65546:SIB65546 SRV65546:SRX65546 TBR65546:TBT65546 TLN65546:TLP65546 TVJ65546:TVL65546 UFF65546:UFH65546 UPB65546:UPD65546 UYX65546:UYZ65546 VIT65546:VIV65546 VSP65546:VSR65546 WCL65546:WCN65546 WMH65546:WMJ65546 WWD65546:WWF65546 V131082:X131082 JR131082:JT131082 TN131082:TP131082 ADJ131082:ADL131082 ANF131082:ANH131082 AXB131082:AXD131082 BGX131082:BGZ131082 BQT131082:BQV131082 CAP131082:CAR131082 CKL131082:CKN131082 CUH131082:CUJ131082 DED131082:DEF131082 DNZ131082:DOB131082 DXV131082:DXX131082 EHR131082:EHT131082 ERN131082:ERP131082 FBJ131082:FBL131082 FLF131082:FLH131082 FVB131082:FVD131082 GEX131082:GEZ131082 GOT131082:GOV131082 GYP131082:GYR131082 HIL131082:HIN131082 HSH131082:HSJ131082 ICD131082:ICF131082 ILZ131082:IMB131082 IVV131082:IVX131082 JFR131082:JFT131082 JPN131082:JPP131082 JZJ131082:JZL131082 KJF131082:KJH131082 KTB131082:KTD131082 LCX131082:LCZ131082 LMT131082:LMV131082 LWP131082:LWR131082 MGL131082:MGN131082 MQH131082:MQJ131082 NAD131082:NAF131082 NJZ131082:NKB131082 NTV131082:NTX131082 ODR131082:ODT131082 ONN131082:ONP131082 OXJ131082:OXL131082 PHF131082:PHH131082 PRB131082:PRD131082 QAX131082:QAZ131082 QKT131082:QKV131082 QUP131082:QUR131082 REL131082:REN131082 ROH131082:ROJ131082 RYD131082:RYF131082 SHZ131082:SIB131082 SRV131082:SRX131082 TBR131082:TBT131082 TLN131082:TLP131082 TVJ131082:TVL131082 UFF131082:UFH131082 UPB131082:UPD131082 UYX131082:UYZ131082 VIT131082:VIV131082 VSP131082:VSR131082 WCL131082:WCN131082 WMH131082:WMJ131082 WWD131082:WWF131082 V196618:X196618 JR196618:JT196618 TN196618:TP196618 ADJ196618:ADL196618 ANF196618:ANH196618 AXB196618:AXD196618 BGX196618:BGZ196618 BQT196618:BQV196618 CAP196618:CAR196618 CKL196618:CKN196618 CUH196618:CUJ196618 DED196618:DEF196618 DNZ196618:DOB196618 DXV196618:DXX196618 EHR196618:EHT196618 ERN196618:ERP196618 FBJ196618:FBL196618 FLF196618:FLH196618 FVB196618:FVD196618 GEX196618:GEZ196618 GOT196618:GOV196618 GYP196618:GYR196618 HIL196618:HIN196618 HSH196618:HSJ196618 ICD196618:ICF196618 ILZ196618:IMB196618 IVV196618:IVX196618 JFR196618:JFT196618 JPN196618:JPP196618 JZJ196618:JZL196618 KJF196618:KJH196618 KTB196618:KTD196618 LCX196618:LCZ196618 LMT196618:LMV196618 LWP196618:LWR196618 MGL196618:MGN196618 MQH196618:MQJ196618 NAD196618:NAF196618 NJZ196618:NKB196618 NTV196618:NTX196618 ODR196618:ODT196618 ONN196618:ONP196618 OXJ196618:OXL196618 PHF196618:PHH196618 PRB196618:PRD196618 QAX196618:QAZ196618 QKT196618:QKV196618 QUP196618:QUR196618 REL196618:REN196618 ROH196618:ROJ196618 RYD196618:RYF196618 SHZ196618:SIB196618 SRV196618:SRX196618 TBR196618:TBT196618 TLN196618:TLP196618 TVJ196618:TVL196618 UFF196618:UFH196618 UPB196618:UPD196618 UYX196618:UYZ196618 VIT196618:VIV196618 VSP196618:VSR196618 WCL196618:WCN196618 WMH196618:WMJ196618 WWD196618:WWF196618 V262154:X262154 JR262154:JT262154 TN262154:TP262154 ADJ262154:ADL262154 ANF262154:ANH262154 AXB262154:AXD262154 BGX262154:BGZ262154 BQT262154:BQV262154 CAP262154:CAR262154 CKL262154:CKN262154 CUH262154:CUJ262154 DED262154:DEF262154 DNZ262154:DOB262154 DXV262154:DXX262154 EHR262154:EHT262154 ERN262154:ERP262154 FBJ262154:FBL262154 FLF262154:FLH262154 FVB262154:FVD262154 GEX262154:GEZ262154 GOT262154:GOV262154 GYP262154:GYR262154 HIL262154:HIN262154 HSH262154:HSJ262154 ICD262154:ICF262154 ILZ262154:IMB262154 IVV262154:IVX262154 JFR262154:JFT262154 JPN262154:JPP262154 JZJ262154:JZL262154 KJF262154:KJH262154 KTB262154:KTD262154 LCX262154:LCZ262154 LMT262154:LMV262154 LWP262154:LWR262154 MGL262154:MGN262154 MQH262154:MQJ262154 NAD262154:NAF262154 NJZ262154:NKB262154 NTV262154:NTX262154 ODR262154:ODT262154 ONN262154:ONP262154 OXJ262154:OXL262154 PHF262154:PHH262154 PRB262154:PRD262154 QAX262154:QAZ262154 QKT262154:QKV262154 QUP262154:QUR262154 REL262154:REN262154 ROH262154:ROJ262154 RYD262154:RYF262154 SHZ262154:SIB262154 SRV262154:SRX262154 TBR262154:TBT262154 TLN262154:TLP262154 TVJ262154:TVL262154 UFF262154:UFH262154 UPB262154:UPD262154 UYX262154:UYZ262154 VIT262154:VIV262154 VSP262154:VSR262154 WCL262154:WCN262154 WMH262154:WMJ262154 WWD262154:WWF262154 V327690:X327690 JR327690:JT327690 TN327690:TP327690 ADJ327690:ADL327690 ANF327690:ANH327690 AXB327690:AXD327690 BGX327690:BGZ327690 BQT327690:BQV327690 CAP327690:CAR327690 CKL327690:CKN327690 CUH327690:CUJ327690 DED327690:DEF327690 DNZ327690:DOB327690 DXV327690:DXX327690 EHR327690:EHT327690 ERN327690:ERP327690 FBJ327690:FBL327690 FLF327690:FLH327690 FVB327690:FVD327690 GEX327690:GEZ327690 GOT327690:GOV327690 GYP327690:GYR327690 HIL327690:HIN327690 HSH327690:HSJ327690 ICD327690:ICF327690 ILZ327690:IMB327690 IVV327690:IVX327690 JFR327690:JFT327690 JPN327690:JPP327690 JZJ327690:JZL327690 KJF327690:KJH327690 KTB327690:KTD327690 LCX327690:LCZ327690 LMT327690:LMV327690 LWP327690:LWR327690 MGL327690:MGN327690 MQH327690:MQJ327690 NAD327690:NAF327690 NJZ327690:NKB327690 NTV327690:NTX327690 ODR327690:ODT327690 ONN327690:ONP327690 OXJ327690:OXL327690 PHF327690:PHH327690 PRB327690:PRD327690 QAX327690:QAZ327690 QKT327690:QKV327690 QUP327690:QUR327690 REL327690:REN327690 ROH327690:ROJ327690 RYD327690:RYF327690 SHZ327690:SIB327690 SRV327690:SRX327690 TBR327690:TBT327690 TLN327690:TLP327690 TVJ327690:TVL327690 UFF327690:UFH327690 UPB327690:UPD327690 UYX327690:UYZ327690 VIT327690:VIV327690 VSP327690:VSR327690 WCL327690:WCN327690 WMH327690:WMJ327690 WWD327690:WWF327690 V393226:X393226 JR393226:JT393226 TN393226:TP393226 ADJ393226:ADL393226 ANF393226:ANH393226 AXB393226:AXD393226 BGX393226:BGZ393226 BQT393226:BQV393226 CAP393226:CAR393226 CKL393226:CKN393226 CUH393226:CUJ393226 DED393226:DEF393226 DNZ393226:DOB393226 DXV393226:DXX393226 EHR393226:EHT393226 ERN393226:ERP393226 FBJ393226:FBL393226 FLF393226:FLH393226 FVB393226:FVD393226 GEX393226:GEZ393226 GOT393226:GOV393226 GYP393226:GYR393226 HIL393226:HIN393226 HSH393226:HSJ393226 ICD393226:ICF393226 ILZ393226:IMB393226 IVV393226:IVX393226 JFR393226:JFT393226 JPN393226:JPP393226 JZJ393226:JZL393226 KJF393226:KJH393226 KTB393226:KTD393226 LCX393226:LCZ393226 LMT393226:LMV393226 LWP393226:LWR393226 MGL393226:MGN393226 MQH393226:MQJ393226 NAD393226:NAF393226 NJZ393226:NKB393226 NTV393226:NTX393226 ODR393226:ODT393226 ONN393226:ONP393226 OXJ393226:OXL393226 PHF393226:PHH393226 PRB393226:PRD393226 QAX393226:QAZ393226 QKT393226:QKV393226 QUP393226:QUR393226 REL393226:REN393226 ROH393226:ROJ393226 RYD393226:RYF393226 SHZ393226:SIB393226 SRV393226:SRX393226 TBR393226:TBT393226 TLN393226:TLP393226 TVJ393226:TVL393226 UFF393226:UFH393226 UPB393226:UPD393226 UYX393226:UYZ393226 VIT393226:VIV393226 VSP393226:VSR393226 WCL393226:WCN393226 WMH393226:WMJ393226 WWD393226:WWF393226 V458762:X458762 JR458762:JT458762 TN458762:TP458762 ADJ458762:ADL458762 ANF458762:ANH458762 AXB458762:AXD458762 BGX458762:BGZ458762 BQT458762:BQV458762 CAP458762:CAR458762 CKL458762:CKN458762 CUH458762:CUJ458762 DED458762:DEF458762 DNZ458762:DOB458762 DXV458762:DXX458762 EHR458762:EHT458762 ERN458762:ERP458762 FBJ458762:FBL458762 FLF458762:FLH458762 FVB458762:FVD458762 GEX458762:GEZ458762 GOT458762:GOV458762 GYP458762:GYR458762 HIL458762:HIN458762 HSH458762:HSJ458762 ICD458762:ICF458762 ILZ458762:IMB458762 IVV458762:IVX458762 JFR458762:JFT458762 JPN458762:JPP458762 JZJ458762:JZL458762 KJF458762:KJH458762 KTB458762:KTD458762 LCX458762:LCZ458762 LMT458762:LMV458762 LWP458762:LWR458762 MGL458762:MGN458762 MQH458762:MQJ458762 NAD458762:NAF458762 NJZ458762:NKB458762 NTV458762:NTX458762 ODR458762:ODT458762 ONN458762:ONP458762 OXJ458762:OXL458762 PHF458762:PHH458762 PRB458762:PRD458762 QAX458762:QAZ458762 QKT458762:QKV458762 QUP458762:QUR458762 REL458762:REN458762 ROH458762:ROJ458762 RYD458762:RYF458762 SHZ458762:SIB458762 SRV458762:SRX458762 TBR458762:TBT458762 TLN458762:TLP458762 TVJ458762:TVL458762 UFF458762:UFH458762 UPB458762:UPD458762 UYX458762:UYZ458762 VIT458762:VIV458762 VSP458762:VSR458762 WCL458762:WCN458762 WMH458762:WMJ458762 WWD458762:WWF458762 V524298:X524298 JR524298:JT524298 TN524298:TP524298 ADJ524298:ADL524298 ANF524298:ANH524298 AXB524298:AXD524298 BGX524298:BGZ524298 BQT524298:BQV524298 CAP524298:CAR524298 CKL524298:CKN524298 CUH524298:CUJ524298 DED524298:DEF524298 DNZ524298:DOB524298 DXV524298:DXX524298 EHR524298:EHT524298 ERN524298:ERP524298 FBJ524298:FBL524298 FLF524298:FLH524298 FVB524298:FVD524298 GEX524298:GEZ524298 GOT524298:GOV524298 GYP524298:GYR524298 HIL524298:HIN524298 HSH524298:HSJ524298 ICD524298:ICF524298 ILZ524298:IMB524298 IVV524298:IVX524298 JFR524298:JFT524298 JPN524298:JPP524298 JZJ524298:JZL524298 KJF524298:KJH524298 KTB524298:KTD524298 LCX524298:LCZ524298 LMT524298:LMV524298 LWP524298:LWR524298 MGL524298:MGN524298 MQH524298:MQJ524298 NAD524298:NAF524298 NJZ524298:NKB524298 NTV524298:NTX524298 ODR524298:ODT524298 ONN524298:ONP524298 OXJ524298:OXL524298 PHF524298:PHH524298 PRB524298:PRD524298 QAX524298:QAZ524298 QKT524298:QKV524298 QUP524298:QUR524298 REL524298:REN524298 ROH524298:ROJ524298 RYD524298:RYF524298 SHZ524298:SIB524298 SRV524298:SRX524298 TBR524298:TBT524298 TLN524298:TLP524298 TVJ524298:TVL524298 UFF524298:UFH524298 UPB524298:UPD524298 UYX524298:UYZ524298 VIT524298:VIV524298 VSP524298:VSR524298 WCL524298:WCN524298 WMH524298:WMJ524298 WWD524298:WWF524298 V589834:X589834 JR589834:JT589834 TN589834:TP589834 ADJ589834:ADL589834 ANF589834:ANH589834 AXB589834:AXD589834 BGX589834:BGZ589834 BQT589834:BQV589834 CAP589834:CAR589834 CKL589834:CKN589834 CUH589834:CUJ589834 DED589834:DEF589834 DNZ589834:DOB589834 DXV589834:DXX589834 EHR589834:EHT589834 ERN589834:ERP589834 FBJ589834:FBL589834 FLF589834:FLH589834 FVB589834:FVD589834 GEX589834:GEZ589834 GOT589834:GOV589834 GYP589834:GYR589834 HIL589834:HIN589834 HSH589834:HSJ589834 ICD589834:ICF589834 ILZ589834:IMB589834 IVV589834:IVX589834 JFR589834:JFT589834 JPN589834:JPP589834 JZJ589834:JZL589834 KJF589834:KJH589834 KTB589834:KTD589834 LCX589834:LCZ589834 LMT589834:LMV589834 LWP589834:LWR589834 MGL589834:MGN589834 MQH589834:MQJ589834 NAD589834:NAF589834 NJZ589834:NKB589834 NTV589834:NTX589834 ODR589834:ODT589834 ONN589834:ONP589834 OXJ589834:OXL589834 PHF589834:PHH589834 PRB589834:PRD589834 QAX589834:QAZ589834 QKT589834:QKV589834 QUP589834:QUR589834 REL589834:REN589834 ROH589834:ROJ589834 RYD589834:RYF589834 SHZ589834:SIB589834 SRV589834:SRX589834 TBR589834:TBT589834 TLN589834:TLP589834 TVJ589834:TVL589834 UFF589834:UFH589834 UPB589834:UPD589834 UYX589834:UYZ589834 VIT589834:VIV589834 VSP589834:VSR589834 WCL589834:WCN589834 WMH589834:WMJ589834 WWD589834:WWF589834 V655370:X655370 JR655370:JT655370 TN655370:TP655370 ADJ655370:ADL655370 ANF655370:ANH655370 AXB655370:AXD655370 BGX655370:BGZ655370 BQT655370:BQV655370 CAP655370:CAR655370 CKL655370:CKN655370 CUH655370:CUJ655370 DED655370:DEF655370 DNZ655370:DOB655370 DXV655370:DXX655370 EHR655370:EHT655370 ERN655370:ERP655370 FBJ655370:FBL655370 FLF655370:FLH655370 FVB655370:FVD655370 GEX655370:GEZ655370 GOT655370:GOV655370 GYP655370:GYR655370 HIL655370:HIN655370 HSH655370:HSJ655370 ICD655370:ICF655370 ILZ655370:IMB655370 IVV655370:IVX655370 JFR655370:JFT655370 JPN655370:JPP655370 JZJ655370:JZL655370 KJF655370:KJH655370 KTB655370:KTD655370 LCX655370:LCZ655370 LMT655370:LMV655370 LWP655370:LWR655370 MGL655370:MGN655370 MQH655370:MQJ655370 NAD655370:NAF655370 NJZ655370:NKB655370 NTV655370:NTX655370 ODR655370:ODT655370 ONN655370:ONP655370 OXJ655370:OXL655370 PHF655370:PHH655370 PRB655370:PRD655370 QAX655370:QAZ655370 QKT655370:QKV655370 QUP655370:QUR655370 REL655370:REN655370 ROH655370:ROJ655370 RYD655370:RYF655370 SHZ655370:SIB655370 SRV655370:SRX655370 TBR655370:TBT655370 TLN655370:TLP655370 TVJ655370:TVL655370 UFF655370:UFH655370 UPB655370:UPD655370 UYX655370:UYZ655370 VIT655370:VIV655370 VSP655370:VSR655370 WCL655370:WCN655370 WMH655370:WMJ655370 WWD655370:WWF655370 V720906:X720906 JR720906:JT720906 TN720906:TP720906 ADJ720906:ADL720906 ANF720906:ANH720906 AXB720906:AXD720906 BGX720906:BGZ720906 BQT720906:BQV720906 CAP720906:CAR720906 CKL720906:CKN720906 CUH720906:CUJ720906 DED720906:DEF720906 DNZ720906:DOB720906 DXV720906:DXX720906 EHR720906:EHT720906 ERN720906:ERP720906 FBJ720906:FBL720906 FLF720906:FLH720906 FVB720906:FVD720906 GEX720906:GEZ720906 GOT720906:GOV720906 GYP720906:GYR720906 HIL720906:HIN720906 HSH720906:HSJ720906 ICD720906:ICF720906 ILZ720906:IMB720906 IVV720906:IVX720906 JFR720906:JFT720906 JPN720906:JPP720906 JZJ720906:JZL720906 KJF720906:KJH720906 KTB720906:KTD720906 LCX720906:LCZ720906 LMT720906:LMV720906 LWP720906:LWR720906 MGL720906:MGN720906 MQH720906:MQJ720906 NAD720906:NAF720906 NJZ720906:NKB720906 NTV720906:NTX720906 ODR720906:ODT720906 ONN720906:ONP720906 OXJ720906:OXL720906 PHF720906:PHH720906 PRB720906:PRD720906 QAX720906:QAZ720906 QKT720906:QKV720906 QUP720906:QUR720906 REL720906:REN720906 ROH720906:ROJ720906 RYD720906:RYF720906 SHZ720906:SIB720906 SRV720906:SRX720906 TBR720906:TBT720906 TLN720906:TLP720906 TVJ720906:TVL720906 UFF720906:UFH720906 UPB720906:UPD720906 UYX720906:UYZ720906 VIT720906:VIV720906 VSP720906:VSR720906 WCL720906:WCN720906 WMH720906:WMJ720906 WWD720906:WWF720906 V786442:X786442 JR786442:JT786442 TN786442:TP786442 ADJ786442:ADL786442 ANF786442:ANH786442 AXB786442:AXD786442 BGX786442:BGZ786442 BQT786442:BQV786442 CAP786442:CAR786442 CKL786442:CKN786442 CUH786442:CUJ786442 DED786442:DEF786442 DNZ786442:DOB786442 DXV786442:DXX786442 EHR786442:EHT786442 ERN786442:ERP786442 FBJ786442:FBL786442 FLF786442:FLH786442 FVB786442:FVD786442 GEX786442:GEZ786442 GOT786442:GOV786442 GYP786442:GYR786442 HIL786442:HIN786442 HSH786442:HSJ786442 ICD786442:ICF786442 ILZ786442:IMB786442 IVV786442:IVX786442 JFR786442:JFT786442 JPN786442:JPP786442 JZJ786442:JZL786442 KJF786442:KJH786442 KTB786442:KTD786442 LCX786442:LCZ786442 LMT786442:LMV786442 LWP786442:LWR786442 MGL786442:MGN786442 MQH786442:MQJ786442 NAD786442:NAF786442 NJZ786442:NKB786442 NTV786442:NTX786442 ODR786442:ODT786442 ONN786442:ONP786442 OXJ786442:OXL786442 PHF786442:PHH786442 PRB786442:PRD786442 QAX786442:QAZ786442 QKT786442:QKV786442 QUP786442:QUR786442 REL786442:REN786442 ROH786442:ROJ786442 RYD786442:RYF786442 SHZ786442:SIB786442 SRV786442:SRX786442 TBR786442:TBT786442 TLN786442:TLP786442 TVJ786442:TVL786442 UFF786442:UFH786442 UPB786442:UPD786442 UYX786442:UYZ786442 VIT786442:VIV786442 VSP786442:VSR786442 WCL786442:WCN786442 WMH786442:WMJ786442 WWD786442:WWF786442 V851978:X851978 JR851978:JT851978 TN851978:TP851978 ADJ851978:ADL851978 ANF851978:ANH851978 AXB851978:AXD851978 BGX851978:BGZ851978 BQT851978:BQV851978 CAP851978:CAR851978 CKL851978:CKN851978 CUH851978:CUJ851978 DED851978:DEF851978 DNZ851978:DOB851978 DXV851978:DXX851978 EHR851978:EHT851978 ERN851978:ERP851978 FBJ851978:FBL851978 FLF851978:FLH851978 FVB851978:FVD851978 GEX851978:GEZ851978 GOT851978:GOV851978 GYP851978:GYR851978 HIL851978:HIN851978 HSH851978:HSJ851978 ICD851978:ICF851978 ILZ851978:IMB851978 IVV851978:IVX851978 JFR851978:JFT851978 JPN851978:JPP851978 JZJ851978:JZL851978 KJF851978:KJH851978 KTB851978:KTD851978 LCX851978:LCZ851978 LMT851978:LMV851978 LWP851978:LWR851978 MGL851978:MGN851978 MQH851978:MQJ851978 NAD851978:NAF851978 NJZ851978:NKB851978 NTV851978:NTX851978 ODR851978:ODT851978 ONN851978:ONP851978 OXJ851978:OXL851978 PHF851978:PHH851978 PRB851978:PRD851978 QAX851978:QAZ851978 QKT851978:QKV851978 QUP851978:QUR851978 REL851978:REN851978 ROH851978:ROJ851978 RYD851978:RYF851978 SHZ851978:SIB851978 SRV851978:SRX851978 TBR851978:TBT851978 TLN851978:TLP851978 TVJ851978:TVL851978 UFF851978:UFH851978 UPB851978:UPD851978 UYX851978:UYZ851978 VIT851978:VIV851978 VSP851978:VSR851978 WCL851978:WCN851978 WMH851978:WMJ851978 WWD851978:WWF851978 V917514:X917514 JR917514:JT917514 TN917514:TP917514 ADJ917514:ADL917514 ANF917514:ANH917514 AXB917514:AXD917514 BGX917514:BGZ917514 BQT917514:BQV917514 CAP917514:CAR917514 CKL917514:CKN917514 CUH917514:CUJ917514 DED917514:DEF917514 DNZ917514:DOB917514 DXV917514:DXX917514 EHR917514:EHT917514 ERN917514:ERP917514 FBJ917514:FBL917514 FLF917514:FLH917514 FVB917514:FVD917514 GEX917514:GEZ917514 GOT917514:GOV917514 GYP917514:GYR917514 HIL917514:HIN917514 HSH917514:HSJ917514 ICD917514:ICF917514 ILZ917514:IMB917514 IVV917514:IVX917514 JFR917514:JFT917514 JPN917514:JPP917514 JZJ917514:JZL917514 KJF917514:KJH917514 KTB917514:KTD917514 LCX917514:LCZ917514 LMT917514:LMV917514 LWP917514:LWR917514 MGL917514:MGN917514 MQH917514:MQJ917514 NAD917514:NAF917514 NJZ917514:NKB917514 NTV917514:NTX917514 ODR917514:ODT917514 ONN917514:ONP917514 OXJ917514:OXL917514 PHF917514:PHH917514 PRB917514:PRD917514 QAX917514:QAZ917514 QKT917514:QKV917514 QUP917514:QUR917514 REL917514:REN917514 ROH917514:ROJ917514 RYD917514:RYF917514 SHZ917514:SIB917514 SRV917514:SRX917514 TBR917514:TBT917514 TLN917514:TLP917514 TVJ917514:TVL917514 UFF917514:UFH917514 UPB917514:UPD917514 UYX917514:UYZ917514 VIT917514:VIV917514 VSP917514:VSR917514 WCL917514:WCN917514 WMH917514:WMJ917514 WWD917514:WWF917514 V983050:X983050 JR983050:JT983050 TN983050:TP983050 ADJ983050:ADL983050 ANF983050:ANH983050 AXB983050:AXD983050 BGX983050:BGZ983050 BQT983050:BQV983050 CAP983050:CAR983050 CKL983050:CKN983050 CUH983050:CUJ983050 DED983050:DEF983050 DNZ983050:DOB983050 DXV983050:DXX983050 EHR983050:EHT983050 ERN983050:ERP983050 FBJ983050:FBL983050 FLF983050:FLH983050 FVB983050:FVD983050 GEX983050:GEZ983050 GOT983050:GOV983050 GYP983050:GYR983050 HIL983050:HIN983050 HSH983050:HSJ983050 ICD983050:ICF983050 ILZ983050:IMB983050 IVV983050:IVX983050 JFR983050:JFT983050 JPN983050:JPP983050 JZJ983050:JZL983050 KJF983050:KJH983050 KTB983050:KTD983050 LCX983050:LCZ983050 LMT983050:LMV983050 LWP983050:LWR983050 MGL983050:MGN983050 MQH983050:MQJ983050 NAD983050:NAF983050 NJZ983050:NKB983050 NTV983050:NTX983050 ODR983050:ODT983050 ONN983050:ONP983050 OXJ983050:OXL983050 PHF983050:PHH983050 PRB983050:PRD983050 QAX983050:QAZ983050 QKT983050:QKV983050 QUP983050:QUR983050 REL983050:REN983050 ROH983050:ROJ983050 RYD983050:RYF983050 SHZ983050:SIB983050 SRV983050:SRX983050 TBR983050:TBT983050 TLN983050:TLP983050 TVJ983050:TVL983050 UFF983050:UFH983050 UPB983050:UPD983050 UYX983050:UYZ983050 VIT983050:VIV983050 VSP983050:VSR983050 WCL983050:WCN983050 WMH983050:WMJ983050 WWD983050:WWF983050 R168:R65536 JN168:JN65536 TJ168:TJ65536 ADF168:ADF65536 ANB168:ANB65536 AWX168:AWX65536 BGT168:BGT65536 BQP168:BQP65536 CAL168:CAL65536 CKH168:CKH65536 CUD168:CUD65536 DDZ168:DDZ65536 DNV168:DNV65536 DXR168:DXR65536 EHN168:EHN65536 ERJ168:ERJ65536 FBF168:FBF65536 FLB168:FLB65536 FUX168:FUX65536 GET168:GET65536 GOP168:GOP65536 GYL168:GYL65536 HIH168:HIH65536 HSD168:HSD65536 IBZ168:IBZ65536 ILV168:ILV65536 IVR168:IVR65536 JFN168:JFN65536 JPJ168:JPJ65536 JZF168:JZF65536 KJB168:KJB65536 KSX168:KSX65536 LCT168:LCT65536 LMP168:LMP65536 LWL168:LWL65536 MGH168:MGH65536 MQD168:MQD65536 MZZ168:MZZ65536 NJV168:NJV65536 NTR168:NTR65536 ODN168:ODN65536 ONJ168:ONJ65536 OXF168:OXF65536 PHB168:PHB65536 PQX168:PQX65536 QAT168:QAT65536 QKP168:QKP65536 QUL168:QUL65536 REH168:REH65536 ROD168:ROD65536 RXZ168:RXZ65536 SHV168:SHV65536 SRR168:SRR65536 TBN168:TBN65536 TLJ168:TLJ65536 TVF168:TVF65536 UFB168:UFB65536 UOX168:UOX65536 UYT168:UYT65536 VIP168:VIP65536 VSL168:VSL65536 WCH168:WCH65536 WMD168:WMD65536 WVZ168:WVZ65536 R65704:R131072 JN65704:JN131072 TJ65704:TJ131072 ADF65704:ADF131072 ANB65704:ANB131072 AWX65704:AWX131072 BGT65704:BGT131072 BQP65704:BQP131072 CAL65704:CAL131072 CKH65704:CKH131072 CUD65704:CUD131072 DDZ65704:DDZ131072 DNV65704:DNV131072 DXR65704:DXR131072 EHN65704:EHN131072 ERJ65704:ERJ131072 FBF65704:FBF131072 FLB65704:FLB131072 FUX65704:FUX131072 GET65704:GET131072 GOP65704:GOP131072 GYL65704:GYL131072 HIH65704:HIH131072 HSD65704:HSD131072 IBZ65704:IBZ131072 ILV65704:ILV131072 IVR65704:IVR131072 JFN65704:JFN131072 JPJ65704:JPJ131072 JZF65704:JZF131072 KJB65704:KJB131072 KSX65704:KSX131072 LCT65704:LCT131072 LMP65704:LMP131072 LWL65704:LWL131072 MGH65704:MGH131072 MQD65704:MQD131072 MZZ65704:MZZ131072 NJV65704:NJV131072 NTR65704:NTR131072 ODN65704:ODN131072 ONJ65704:ONJ131072 OXF65704:OXF131072 PHB65704:PHB131072 PQX65704:PQX131072 QAT65704:QAT131072 QKP65704:QKP131072 QUL65704:QUL131072 REH65704:REH131072 ROD65704:ROD131072 RXZ65704:RXZ131072 SHV65704:SHV131072 SRR65704:SRR131072 TBN65704:TBN131072 TLJ65704:TLJ131072 TVF65704:TVF131072 UFB65704:UFB131072 UOX65704:UOX131072 UYT65704:UYT131072 VIP65704:VIP131072 VSL65704:VSL131072 WCH65704:WCH131072 WMD65704:WMD131072 WVZ65704:WVZ131072 R131240:R196608 JN131240:JN196608 TJ131240:TJ196608 ADF131240:ADF196608 ANB131240:ANB196608 AWX131240:AWX196608 BGT131240:BGT196608 BQP131240:BQP196608 CAL131240:CAL196608 CKH131240:CKH196608 CUD131240:CUD196608 DDZ131240:DDZ196608 DNV131240:DNV196608 DXR131240:DXR196608 EHN131240:EHN196608 ERJ131240:ERJ196608 FBF131240:FBF196608 FLB131240:FLB196608 FUX131240:FUX196608 GET131240:GET196608 GOP131240:GOP196608 GYL131240:GYL196608 HIH131240:HIH196608 HSD131240:HSD196608 IBZ131240:IBZ196608 ILV131240:ILV196608 IVR131240:IVR196608 JFN131240:JFN196608 JPJ131240:JPJ196608 JZF131240:JZF196608 KJB131240:KJB196608 KSX131240:KSX196608 LCT131240:LCT196608 LMP131240:LMP196608 LWL131240:LWL196608 MGH131240:MGH196608 MQD131240:MQD196608 MZZ131240:MZZ196608 NJV131240:NJV196608 NTR131240:NTR196608 ODN131240:ODN196608 ONJ131240:ONJ196608 OXF131240:OXF196608 PHB131240:PHB196608 PQX131240:PQX196608 QAT131240:QAT196608 QKP131240:QKP196608 QUL131240:QUL196608 REH131240:REH196608 ROD131240:ROD196608 RXZ131240:RXZ196608 SHV131240:SHV196608 SRR131240:SRR196608 TBN131240:TBN196608 TLJ131240:TLJ196608 TVF131240:TVF196608 UFB131240:UFB196608 UOX131240:UOX196608 UYT131240:UYT196608 VIP131240:VIP196608 VSL131240:VSL196608 WCH131240:WCH196608 WMD131240:WMD196608 WVZ131240:WVZ196608 R196776:R262144 JN196776:JN262144 TJ196776:TJ262144 ADF196776:ADF262144 ANB196776:ANB262144 AWX196776:AWX262144 BGT196776:BGT262144 BQP196776:BQP262144 CAL196776:CAL262144 CKH196776:CKH262144 CUD196776:CUD262144 DDZ196776:DDZ262144 DNV196776:DNV262144 DXR196776:DXR262144 EHN196776:EHN262144 ERJ196776:ERJ262144 FBF196776:FBF262144 FLB196776:FLB262144 FUX196776:FUX262144 GET196776:GET262144 GOP196776:GOP262144 GYL196776:GYL262144 HIH196776:HIH262144 HSD196776:HSD262144 IBZ196776:IBZ262144 ILV196776:ILV262144 IVR196776:IVR262144 JFN196776:JFN262144 JPJ196776:JPJ262144 JZF196776:JZF262144 KJB196776:KJB262144 KSX196776:KSX262144 LCT196776:LCT262144 LMP196776:LMP262144 LWL196776:LWL262144 MGH196776:MGH262144 MQD196776:MQD262144 MZZ196776:MZZ262144 NJV196776:NJV262144 NTR196776:NTR262144 ODN196776:ODN262144 ONJ196776:ONJ262144 OXF196776:OXF262144 PHB196776:PHB262144 PQX196776:PQX262144 QAT196776:QAT262144 QKP196776:QKP262144 QUL196776:QUL262144 REH196776:REH262144 ROD196776:ROD262144 RXZ196776:RXZ262144 SHV196776:SHV262144 SRR196776:SRR262144 TBN196776:TBN262144 TLJ196776:TLJ262144 TVF196776:TVF262144 UFB196776:UFB262144 UOX196776:UOX262144 UYT196776:UYT262144 VIP196776:VIP262144 VSL196776:VSL262144 WCH196776:WCH262144 WMD196776:WMD262144 WVZ196776:WVZ262144 R262312:R327680 JN262312:JN327680 TJ262312:TJ327680 ADF262312:ADF327680 ANB262312:ANB327680 AWX262312:AWX327680 BGT262312:BGT327680 BQP262312:BQP327680 CAL262312:CAL327680 CKH262312:CKH327680 CUD262312:CUD327680 DDZ262312:DDZ327680 DNV262312:DNV327680 DXR262312:DXR327680 EHN262312:EHN327680 ERJ262312:ERJ327680 FBF262312:FBF327680 FLB262312:FLB327680 FUX262312:FUX327680 GET262312:GET327680 GOP262312:GOP327680 GYL262312:GYL327680 HIH262312:HIH327680 HSD262312:HSD327680 IBZ262312:IBZ327680 ILV262312:ILV327680 IVR262312:IVR327680 JFN262312:JFN327680 JPJ262312:JPJ327680 JZF262312:JZF327680 KJB262312:KJB327680 KSX262312:KSX327680 LCT262312:LCT327680 LMP262312:LMP327680 LWL262312:LWL327680 MGH262312:MGH327680 MQD262312:MQD327680 MZZ262312:MZZ327680 NJV262312:NJV327680 NTR262312:NTR327680 ODN262312:ODN327680 ONJ262312:ONJ327680 OXF262312:OXF327680 PHB262312:PHB327680 PQX262312:PQX327680 QAT262312:QAT327680 QKP262312:QKP327680 QUL262312:QUL327680 REH262312:REH327680 ROD262312:ROD327680 RXZ262312:RXZ327680 SHV262312:SHV327680 SRR262312:SRR327680 TBN262312:TBN327680 TLJ262312:TLJ327680 TVF262312:TVF327680 UFB262312:UFB327680 UOX262312:UOX327680 UYT262312:UYT327680 VIP262312:VIP327680 VSL262312:VSL327680 WCH262312:WCH327680 WMD262312:WMD327680 WVZ262312:WVZ327680 R327848:R393216 JN327848:JN393216 TJ327848:TJ393216 ADF327848:ADF393216 ANB327848:ANB393216 AWX327848:AWX393216 BGT327848:BGT393216 BQP327848:BQP393216 CAL327848:CAL393216 CKH327848:CKH393216 CUD327848:CUD393216 DDZ327848:DDZ393216 DNV327848:DNV393216 DXR327848:DXR393216 EHN327848:EHN393216 ERJ327848:ERJ393216 FBF327848:FBF393216 FLB327848:FLB393216 FUX327848:FUX393216 GET327848:GET393216 GOP327848:GOP393216 GYL327848:GYL393216 HIH327848:HIH393216 HSD327848:HSD393216 IBZ327848:IBZ393216 ILV327848:ILV393216 IVR327848:IVR393216 JFN327848:JFN393216 JPJ327848:JPJ393216 JZF327848:JZF393216 KJB327848:KJB393216 KSX327848:KSX393216 LCT327848:LCT393216 LMP327848:LMP393216 LWL327848:LWL393216 MGH327848:MGH393216 MQD327848:MQD393216 MZZ327848:MZZ393216 NJV327848:NJV393216 NTR327848:NTR393216 ODN327848:ODN393216 ONJ327848:ONJ393216 OXF327848:OXF393216 PHB327848:PHB393216 PQX327848:PQX393216 QAT327848:QAT393216 QKP327848:QKP393216 QUL327848:QUL393216 REH327848:REH393216 ROD327848:ROD393216 RXZ327848:RXZ393216 SHV327848:SHV393216 SRR327848:SRR393216 TBN327848:TBN393216 TLJ327848:TLJ393216 TVF327848:TVF393216 UFB327848:UFB393216 UOX327848:UOX393216 UYT327848:UYT393216 VIP327848:VIP393216 VSL327848:VSL393216 WCH327848:WCH393216 WMD327848:WMD393216 WVZ327848:WVZ393216 R393384:R458752 JN393384:JN458752 TJ393384:TJ458752 ADF393384:ADF458752 ANB393384:ANB458752 AWX393384:AWX458752 BGT393384:BGT458752 BQP393384:BQP458752 CAL393384:CAL458752 CKH393384:CKH458752 CUD393384:CUD458752 DDZ393384:DDZ458752 DNV393384:DNV458752 DXR393384:DXR458752 EHN393384:EHN458752 ERJ393384:ERJ458752 FBF393384:FBF458752 FLB393384:FLB458752 FUX393384:FUX458752 GET393384:GET458752 GOP393384:GOP458752 GYL393384:GYL458752 HIH393384:HIH458752 HSD393384:HSD458752 IBZ393384:IBZ458752 ILV393384:ILV458752 IVR393384:IVR458752 JFN393384:JFN458752 JPJ393384:JPJ458752 JZF393384:JZF458752 KJB393384:KJB458752 KSX393384:KSX458752 LCT393384:LCT458752 LMP393384:LMP458752 LWL393384:LWL458752 MGH393384:MGH458752 MQD393384:MQD458752 MZZ393384:MZZ458752 NJV393384:NJV458752 NTR393384:NTR458752 ODN393384:ODN458752 ONJ393384:ONJ458752 OXF393384:OXF458752 PHB393384:PHB458752 PQX393384:PQX458752 QAT393384:QAT458752 QKP393384:QKP458752 QUL393384:QUL458752 REH393384:REH458752 ROD393384:ROD458752 RXZ393384:RXZ458752 SHV393384:SHV458752 SRR393384:SRR458752 TBN393384:TBN458752 TLJ393384:TLJ458752 TVF393384:TVF458752 UFB393384:UFB458752 UOX393384:UOX458752 UYT393384:UYT458752 VIP393384:VIP458752 VSL393384:VSL458752 WCH393384:WCH458752 WMD393384:WMD458752 WVZ393384:WVZ458752 R458920:R524288 JN458920:JN524288 TJ458920:TJ524288 ADF458920:ADF524288 ANB458920:ANB524288 AWX458920:AWX524288 BGT458920:BGT524288 BQP458920:BQP524288 CAL458920:CAL524288 CKH458920:CKH524288 CUD458920:CUD524288 DDZ458920:DDZ524288 DNV458920:DNV524288 DXR458920:DXR524288 EHN458920:EHN524288 ERJ458920:ERJ524288 FBF458920:FBF524288 FLB458920:FLB524288 FUX458920:FUX524288 GET458920:GET524288 GOP458920:GOP524288 GYL458920:GYL524288 HIH458920:HIH524288 HSD458920:HSD524288 IBZ458920:IBZ524288 ILV458920:ILV524288 IVR458920:IVR524288 JFN458920:JFN524288 JPJ458920:JPJ524288 JZF458920:JZF524288 KJB458920:KJB524288 KSX458920:KSX524288 LCT458920:LCT524288 LMP458920:LMP524288 LWL458920:LWL524288 MGH458920:MGH524288 MQD458920:MQD524288 MZZ458920:MZZ524288 NJV458920:NJV524288 NTR458920:NTR524288 ODN458920:ODN524288 ONJ458920:ONJ524288 OXF458920:OXF524288 PHB458920:PHB524288 PQX458920:PQX524288 QAT458920:QAT524288 QKP458920:QKP524288 QUL458920:QUL524288 REH458920:REH524288 ROD458920:ROD524288 RXZ458920:RXZ524288 SHV458920:SHV524288 SRR458920:SRR524288 TBN458920:TBN524288 TLJ458920:TLJ524288 TVF458920:TVF524288 UFB458920:UFB524288 UOX458920:UOX524288 UYT458920:UYT524288 VIP458920:VIP524288 VSL458920:VSL524288 WCH458920:WCH524288 WMD458920:WMD524288 WVZ458920:WVZ524288 R524456:R589824 JN524456:JN589824 TJ524456:TJ589824 ADF524456:ADF589824 ANB524456:ANB589824 AWX524456:AWX589824 BGT524456:BGT589824 BQP524456:BQP589824 CAL524456:CAL589824 CKH524456:CKH589824 CUD524456:CUD589824 DDZ524456:DDZ589824 DNV524456:DNV589824 DXR524456:DXR589824 EHN524456:EHN589824 ERJ524456:ERJ589824 FBF524456:FBF589824 FLB524456:FLB589824 FUX524456:FUX589824 GET524456:GET589824 GOP524456:GOP589824 GYL524456:GYL589824 HIH524456:HIH589824 HSD524456:HSD589824 IBZ524456:IBZ589824 ILV524456:ILV589824 IVR524456:IVR589824 JFN524456:JFN589824 JPJ524456:JPJ589824 JZF524456:JZF589824 KJB524456:KJB589824 KSX524456:KSX589824 LCT524456:LCT589824 LMP524456:LMP589824 LWL524456:LWL589824 MGH524456:MGH589824 MQD524456:MQD589824 MZZ524456:MZZ589824 NJV524456:NJV589824 NTR524456:NTR589824 ODN524456:ODN589824 ONJ524456:ONJ589824 OXF524456:OXF589824 PHB524456:PHB589824 PQX524456:PQX589824 QAT524456:QAT589824 QKP524456:QKP589824 QUL524456:QUL589824 REH524456:REH589824 ROD524456:ROD589824 RXZ524456:RXZ589824 SHV524456:SHV589824 SRR524456:SRR589824 TBN524456:TBN589824 TLJ524456:TLJ589824 TVF524456:TVF589824 UFB524456:UFB589824 UOX524456:UOX589824 UYT524456:UYT589824 VIP524456:VIP589824 VSL524456:VSL589824 WCH524456:WCH589824 WMD524456:WMD589824 WVZ524456:WVZ589824 R589992:R655360 JN589992:JN655360 TJ589992:TJ655360 ADF589992:ADF655360 ANB589992:ANB655360 AWX589992:AWX655360 BGT589992:BGT655360 BQP589992:BQP655360 CAL589992:CAL655360 CKH589992:CKH655360 CUD589992:CUD655360 DDZ589992:DDZ655360 DNV589992:DNV655360 DXR589992:DXR655360 EHN589992:EHN655360 ERJ589992:ERJ655360 FBF589992:FBF655360 FLB589992:FLB655360 FUX589992:FUX655360 GET589992:GET655360 GOP589992:GOP655360 GYL589992:GYL655360 HIH589992:HIH655360 HSD589992:HSD655360 IBZ589992:IBZ655360 ILV589992:ILV655360 IVR589992:IVR655360 JFN589992:JFN655360 JPJ589992:JPJ655360 JZF589992:JZF655360 KJB589992:KJB655360 KSX589992:KSX655360 LCT589992:LCT655360 LMP589992:LMP655360 LWL589992:LWL655360 MGH589992:MGH655360 MQD589992:MQD655360 MZZ589992:MZZ655360 NJV589992:NJV655360 NTR589992:NTR655360 ODN589992:ODN655360 ONJ589992:ONJ655360 OXF589992:OXF655360 PHB589992:PHB655360 PQX589992:PQX655360 QAT589992:QAT655360 QKP589992:QKP655360 QUL589992:QUL655360 REH589992:REH655360 ROD589992:ROD655360 RXZ589992:RXZ655360 SHV589992:SHV655360 SRR589992:SRR655360 TBN589992:TBN655360 TLJ589992:TLJ655360 TVF589992:TVF655360 UFB589992:UFB655360 UOX589992:UOX655360 UYT589992:UYT655360 VIP589992:VIP655360 VSL589992:VSL655360 WCH589992:WCH655360 WMD589992:WMD655360 WVZ589992:WVZ655360 R655528:R720896 JN655528:JN720896 TJ655528:TJ720896 ADF655528:ADF720896 ANB655528:ANB720896 AWX655528:AWX720896 BGT655528:BGT720896 BQP655528:BQP720896 CAL655528:CAL720896 CKH655528:CKH720896 CUD655528:CUD720896 DDZ655528:DDZ720896 DNV655528:DNV720896 DXR655528:DXR720896 EHN655528:EHN720896 ERJ655528:ERJ720896 FBF655528:FBF720896 FLB655528:FLB720896 FUX655528:FUX720896 GET655528:GET720896 GOP655528:GOP720896 GYL655528:GYL720896 HIH655528:HIH720896 HSD655528:HSD720896 IBZ655528:IBZ720896 ILV655528:ILV720896 IVR655528:IVR720896 JFN655528:JFN720896 JPJ655528:JPJ720896 JZF655528:JZF720896 KJB655528:KJB720896 KSX655528:KSX720896 LCT655528:LCT720896 LMP655528:LMP720896 LWL655528:LWL720896 MGH655528:MGH720896 MQD655528:MQD720896 MZZ655528:MZZ720896 NJV655528:NJV720896 NTR655528:NTR720896 ODN655528:ODN720896 ONJ655528:ONJ720896 OXF655528:OXF720896 PHB655528:PHB720896 PQX655528:PQX720896 QAT655528:QAT720896 QKP655528:QKP720896 QUL655528:QUL720896 REH655528:REH720896 ROD655528:ROD720896 RXZ655528:RXZ720896 SHV655528:SHV720896 SRR655528:SRR720896 TBN655528:TBN720896 TLJ655528:TLJ720896 TVF655528:TVF720896 UFB655528:UFB720896 UOX655528:UOX720896 UYT655528:UYT720896 VIP655528:VIP720896 VSL655528:VSL720896 WCH655528:WCH720896 WMD655528:WMD720896 WVZ655528:WVZ720896 R721064:R786432 JN721064:JN786432 TJ721064:TJ786432 ADF721064:ADF786432 ANB721064:ANB786432 AWX721064:AWX786432 BGT721064:BGT786432 BQP721064:BQP786432 CAL721064:CAL786432 CKH721064:CKH786432 CUD721064:CUD786432 DDZ721064:DDZ786432 DNV721064:DNV786432 DXR721064:DXR786432 EHN721064:EHN786432 ERJ721064:ERJ786432 FBF721064:FBF786432 FLB721064:FLB786432 FUX721064:FUX786432 GET721064:GET786432 GOP721064:GOP786432 GYL721064:GYL786432 HIH721064:HIH786432 HSD721064:HSD786432 IBZ721064:IBZ786432 ILV721064:ILV786432 IVR721064:IVR786432 JFN721064:JFN786432 JPJ721064:JPJ786432 JZF721064:JZF786432 KJB721064:KJB786432 KSX721064:KSX786432 LCT721064:LCT786432 LMP721064:LMP786432 LWL721064:LWL786432 MGH721064:MGH786432 MQD721064:MQD786432 MZZ721064:MZZ786432 NJV721064:NJV786432 NTR721064:NTR786432 ODN721064:ODN786432 ONJ721064:ONJ786432 OXF721064:OXF786432 PHB721064:PHB786432 PQX721064:PQX786432 QAT721064:QAT786432 QKP721064:QKP786432 QUL721064:QUL786432 REH721064:REH786432 ROD721064:ROD786432 RXZ721064:RXZ786432 SHV721064:SHV786432 SRR721064:SRR786432 TBN721064:TBN786432 TLJ721064:TLJ786432 TVF721064:TVF786432 UFB721064:UFB786432 UOX721064:UOX786432 UYT721064:UYT786432 VIP721064:VIP786432 VSL721064:VSL786432 WCH721064:WCH786432 WMD721064:WMD786432 WVZ721064:WVZ786432 R786600:R851968 JN786600:JN851968 TJ786600:TJ851968 ADF786600:ADF851968 ANB786600:ANB851968 AWX786600:AWX851968 BGT786600:BGT851968 BQP786600:BQP851968 CAL786600:CAL851968 CKH786600:CKH851968 CUD786600:CUD851968 DDZ786600:DDZ851968 DNV786600:DNV851968 DXR786600:DXR851968 EHN786600:EHN851968 ERJ786600:ERJ851968 FBF786600:FBF851968 FLB786600:FLB851968 FUX786600:FUX851968 GET786600:GET851968 GOP786600:GOP851968 GYL786600:GYL851968 HIH786600:HIH851968 HSD786600:HSD851968 IBZ786600:IBZ851968 ILV786600:ILV851968 IVR786600:IVR851968 JFN786600:JFN851968 JPJ786600:JPJ851968 JZF786600:JZF851968 KJB786600:KJB851968 KSX786600:KSX851968 LCT786600:LCT851968 LMP786600:LMP851968 LWL786600:LWL851968 MGH786600:MGH851968 MQD786600:MQD851968 MZZ786600:MZZ851968 NJV786600:NJV851968 NTR786600:NTR851968 ODN786600:ODN851968 ONJ786600:ONJ851968 OXF786600:OXF851968 PHB786600:PHB851968 PQX786600:PQX851968 QAT786600:QAT851968 QKP786600:QKP851968 QUL786600:QUL851968 REH786600:REH851968 ROD786600:ROD851968 RXZ786600:RXZ851968 SHV786600:SHV851968 SRR786600:SRR851968 TBN786600:TBN851968 TLJ786600:TLJ851968 TVF786600:TVF851968 UFB786600:UFB851968 UOX786600:UOX851968 UYT786600:UYT851968 VIP786600:VIP851968 VSL786600:VSL851968 WCH786600:WCH851968 WMD786600:WMD851968 WVZ786600:WVZ851968 R852136:R917504 JN852136:JN917504 TJ852136:TJ917504 ADF852136:ADF917504 ANB852136:ANB917504 AWX852136:AWX917504 BGT852136:BGT917504 BQP852136:BQP917504 CAL852136:CAL917504 CKH852136:CKH917504 CUD852136:CUD917504 DDZ852136:DDZ917504 DNV852136:DNV917504 DXR852136:DXR917504 EHN852136:EHN917504 ERJ852136:ERJ917504 FBF852136:FBF917504 FLB852136:FLB917504 FUX852136:FUX917504 GET852136:GET917504 GOP852136:GOP917504 GYL852136:GYL917504 HIH852136:HIH917504 HSD852136:HSD917504 IBZ852136:IBZ917504 ILV852136:ILV917504 IVR852136:IVR917504 JFN852136:JFN917504 JPJ852136:JPJ917504 JZF852136:JZF917504 KJB852136:KJB917504 KSX852136:KSX917504 LCT852136:LCT917504 LMP852136:LMP917504 LWL852136:LWL917504 MGH852136:MGH917504 MQD852136:MQD917504 MZZ852136:MZZ917504 NJV852136:NJV917504 NTR852136:NTR917504 ODN852136:ODN917504 ONJ852136:ONJ917504 OXF852136:OXF917504 PHB852136:PHB917504 PQX852136:PQX917504 QAT852136:QAT917504 QKP852136:QKP917504 QUL852136:QUL917504 REH852136:REH917504 ROD852136:ROD917504 RXZ852136:RXZ917504 SHV852136:SHV917504 SRR852136:SRR917504 TBN852136:TBN917504 TLJ852136:TLJ917504 TVF852136:TVF917504 UFB852136:UFB917504 UOX852136:UOX917504 UYT852136:UYT917504 VIP852136:VIP917504 VSL852136:VSL917504 WCH852136:WCH917504 WMD852136:WMD917504 WVZ852136:WVZ917504 R917672:R983040 JN917672:JN983040 TJ917672:TJ983040 ADF917672:ADF983040 ANB917672:ANB983040 AWX917672:AWX983040 BGT917672:BGT983040 BQP917672:BQP983040 CAL917672:CAL983040 CKH917672:CKH983040 CUD917672:CUD983040 DDZ917672:DDZ983040 DNV917672:DNV983040 DXR917672:DXR983040 EHN917672:EHN983040 ERJ917672:ERJ983040 FBF917672:FBF983040 FLB917672:FLB983040 FUX917672:FUX983040 GET917672:GET983040 GOP917672:GOP983040 GYL917672:GYL983040 HIH917672:HIH983040 HSD917672:HSD983040 IBZ917672:IBZ983040 ILV917672:ILV983040 IVR917672:IVR983040 JFN917672:JFN983040 JPJ917672:JPJ983040 JZF917672:JZF983040 KJB917672:KJB983040 KSX917672:KSX983040 LCT917672:LCT983040 LMP917672:LMP983040 LWL917672:LWL983040 MGH917672:MGH983040 MQD917672:MQD983040 MZZ917672:MZZ983040 NJV917672:NJV983040 NTR917672:NTR983040 ODN917672:ODN983040 ONJ917672:ONJ983040 OXF917672:OXF983040 PHB917672:PHB983040 PQX917672:PQX983040 QAT917672:QAT983040 QKP917672:QKP983040 QUL917672:QUL983040 REH917672:REH983040 ROD917672:ROD983040 RXZ917672:RXZ983040 SHV917672:SHV983040 SRR917672:SRR983040 TBN917672:TBN983040 TLJ917672:TLJ983040 TVF917672:TVF983040 UFB917672:UFB983040 UOX917672:UOX983040 UYT917672:UYT983040 VIP917672:VIP983040 VSL917672:VSL983040 WCH917672:WCH983040 WMD917672:WMD983040 WVZ917672:WVZ983040 R983208:R1048576 JN983208:JN1048576 TJ983208:TJ1048576 ADF983208:ADF1048576 ANB983208:ANB1048576 AWX983208:AWX1048576 BGT983208:BGT1048576 BQP983208:BQP1048576 CAL983208:CAL1048576 CKH983208:CKH1048576 CUD983208:CUD1048576 DDZ983208:DDZ1048576 DNV983208:DNV1048576 DXR983208:DXR1048576 EHN983208:EHN1048576 ERJ983208:ERJ1048576 FBF983208:FBF1048576 FLB983208:FLB1048576 FUX983208:FUX1048576 GET983208:GET1048576 GOP983208:GOP1048576 GYL983208:GYL1048576 HIH983208:HIH1048576 HSD983208:HSD1048576 IBZ983208:IBZ1048576 ILV983208:ILV1048576 IVR983208:IVR1048576 JFN983208:JFN1048576 JPJ983208:JPJ1048576 JZF983208:JZF1048576 KJB983208:KJB1048576 KSX983208:KSX1048576 LCT983208:LCT1048576 LMP983208:LMP1048576 LWL983208:LWL1048576 MGH983208:MGH1048576 MQD983208:MQD1048576 MZZ983208:MZZ1048576 NJV983208:NJV1048576 NTR983208:NTR1048576 ODN983208:ODN1048576 ONJ983208:ONJ1048576 OXF983208:OXF1048576 PHB983208:PHB1048576 PQX983208:PQX1048576 QAT983208:QAT1048576 QKP983208:QKP1048576 QUL983208:QUL1048576 REH983208:REH1048576 ROD983208:ROD1048576 RXZ983208:RXZ1048576 SHV983208:SHV1048576 SRR983208:SRR1048576 TBN983208:TBN1048576 TLJ983208:TLJ1048576 TVF983208:TVF1048576 UFB983208:UFB1048576 UOX983208:UOX1048576 UYT983208:UYT1048576 VIP983208:VIP1048576 VSL983208:VSL1048576 WCH983208:WCH1048576 WMD983208:WMD1048576 WVZ983208:WVZ1048576 S10:T13 JO10:JP13 TK10:TL13 ADG10:ADH13 ANC10:AND13 AWY10:AWZ13 BGU10:BGV13 BQQ10:BQR13 CAM10:CAN13 CKI10:CKJ13 CUE10:CUF13 DEA10:DEB13 DNW10:DNX13 DXS10:DXT13 EHO10:EHP13 ERK10:ERL13 FBG10:FBH13 FLC10:FLD13 FUY10:FUZ13 GEU10:GEV13 GOQ10:GOR13 GYM10:GYN13 HII10:HIJ13 HSE10:HSF13 ICA10:ICB13 ILW10:ILX13 IVS10:IVT13 JFO10:JFP13 JPK10:JPL13 JZG10:JZH13 KJC10:KJD13 KSY10:KSZ13 LCU10:LCV13 LMQ10:LMR13 LWM10:LWN13 MGI10:MGJ13 MQE10:MQF13 NAA10:NAB13 NJW10:NJX13 NTS10:NTT13 ODO10:ODP13 ONK10:ONL13 OXG10:OXH13 PHC10:PHD13 PQY10:PQZ13 QAU10:QAV13 QKQ10:QKR13 QUM10:QUN13 REI10:REJ13 ROE10:ROF13 RYA10:RYB13 SHW10:SHX13 SRS10:SRT13 TBO10:TBP13 TLK10:TLL13 TVG10:TVH13 UFC10:UFD13 UOY10:UOZ13 UYU10:UYV13 VIQ10:VIR13 VSM10:VSN13 WCI10:WCJ13 WME10:WMF13 WWA10:WWB13 S65546:T65549 JO65546:JP65549 TK65546:TL65549 ADG65546:ADH65549 ANC65546:AND65549 AWY65546:AWZ65549 BGU65546:BGV65549 BQQ65546:BQR65549 CAM65546:CAN65549 CKI65546:CKJ65549 CUE65546:CUF65549 DEA65546:DEB65549 DNW65546:DNX65549 DXS65546:DXT65549 EHO65546:EHP65549 ERK65546:ERL65549 FBG65546:FBH65549 FLC65546:FLD65549 FUY65546:FUZ65549 GEU65546:GEV65549 GOQ65546:GOR65549 GYM65546:GYN65549 HII65546:HIJ65549 HSE65546:HSF65549 ICA65546:ICB65549 ILW65546:ILX65549 IVS65546:IVT65549 JFO65546:JFP65549 JPK65546:JPL65549 JZG65546:JZH65549 KJC65546:KJD65549 KSY65546:KSZ65549 LCU65546:LCV65549 LMQ65546:LMR65549 LWM65546:LWN65549 MGI65546:MGJ65549 MQE65546:MQF65549 NAA65546:NAB65549 NJW65546:NJX65549 NTS65546:NTT65549 ODO65546:ODP65549 ONK65546:ONL65549 OXG65546:OXH65549 PHC65546:PHD65549 PQY65546:PQZ65549 QAU65546:QAV65549 QKQ65546:QKR65549 QUM65546:QUN65549 REI65546:REJ65549 ROE65546:ROF65549 RYA65546:RYB65549 SHW65546:SHX65549 SRS65546:SRT65549 TBO65546:TBP65549 TLK65546:TLL65549 TVG65546:TVH65549 UFC65546:UFD65549 UOY65546:UOZ65549 UYU65546:UYV65549 VIQ65546:VIR65549 VSM65546:VSN65549 WCI65546:WCJ65549 WME65546:WMF65549 WWA65546:WWB65549 S131082:T131085 JO131082:JP131085 TK131082:TL131085 ADG131082:ADH131085 ANC131082:AND131085 AWY131082:AWZ131085 BGU131082:BGV131085 BQQ131082:BQR131085 CAM131082:CAN131085 CKI131082:CKJ131085 CUE131082:CUF131085 DEA131082:DEB131085 DNW131082:DNX131085 DXS131082:DXT131085 EHO131082:EHP131085 ERK131082:ERL131085 FBG131082:FBH131085 FLC131082:FLD131085 FUY131082:FUZ131085 GEU131082:GEV131085 GOQ131082:GOR131085 GYM131082:GYN131085 HII131082:HIJ131085 HSE131082:HSF131085 ICA131082:ICB131085 ILW131082:ILX131085 IVS131082:IVT131085 JFO131082:JFP131085 JPK131082:JPL131085 JZG131082:JZH131085 KJC131082:KJD131085 KSY131082:KSZ131085 LCU131082:LCV131085 LMQ131082:LMR131085 LWM131082:LWN131085 MGI131082:MGJ131085 MQE131082:MQF131085 NAA131082:NAB131085 NJW131082:NJX131085 NTS131082:NTT131085 ODO131082:ODP131085 ONK131082:ONL131085 OXG131082:OXH131085 PHC131082:PHD131085 PQY131082:PQZ131085 QAU131082:QAV131085 QKQ131082:QKR131085 QUM131082:QUN131085 REI131082:REJ131085 ROE131082:ROF131085 RYA131082:RYB131085 SHW131082:SHX131085 SRS131082:SRT131085 TBO131082:TBP131085 TLK131082:TLL131085 TVG131082:TVH131085 UFC131082:UFD131085 UOY131082:UOZ131085 UYU131082:UYV131085 VIQ131082:VIR131085 VSM131082:VSN131085 WCI131082:WCJ131085 WME131082:WMF131085 WWA131082:WWB131085 S196618:T196621 JO196618:JP196621 TK196618:TL196621 ADG196618:ADH196621 ANC196618:AND196621 AWY196618:AWZ196621 BGU196618:BGV196621 BQQ196618:BQR196621 CAM196618:CAN196621 CKI196618:CKJ196621 CUE196618:CUF196621 DEA196618:DEB196621 DNW196618:DNX196621 DXS196618:DXT196621 EHO196618:EHP196621 ERK196618:ERL196621 FBG196618:FBH196621 FLC196618:FLD196621 FUY196618:FUZ196621 GEU196618:GEV196621 GOQ196618:GOR196621 GYM196618:GYN196621 HII196618:HIJ196621 HSE196618:HSF196621 ICA196618:ICB196621 ILW196618:ILX196621 IVS196618:IVT196621 JFO196618:JFP196621 JPK196618:JPL196621 JZG196618:JZH196621 KJC196618:KJD196621 KSY196618:KSZ196621 LCU196618:LCV196621 LMQ196618:LMR196621 LWM196618:LWN196621 MGI196618:MGJ196621 MQE196618:MQF196621 NAA196618:NAB196621 NJW196618:NJX196621 NTS196618:NTT196621 ODO196618:ODP196621 ONK196618:ONL196621 OXG196618:OXH196621 PHC196618:PHD196621 PQY196618:PQZ196621 QAU196618:QAV196621 QKQ196618:QKR196621 QUM196618:QUN196621 REI196618:REJ196621 ROE196618:ROF196621 RYA196618:RYB196621 SHW196618:SHX196621 SRS196618:SRT196621 TBO196618:TBP196621 TLK196618:TLL196621 TVG196618:TVH196621 UFC196618:UFD196621 UOY196618:UOZ196621 UYU196618:UYV196621 VIQ196618:VIR196621 VSM196618:VSN196621 WCI196618:WCJ196621 WME196618:WMF196621 WWA196618:WWB196621 S262154:T262157 JO262154:JP262157 TK262154:TL262157 ADG262154:ADH262157 ANC262154:AND262157 AWY262154:AWZ262157 BGU262154:BGV262157 BQQ262154:BQR262157 CAM262154:CAN262157 CKI262154:CKJ262157 CUE262154:CUF262157 DEA262154:DEB262157 DNW262154:DNX262157 DXS262154:DXT262157 EHO262154:EHP262157 ERK262154:ERL262157 FBG262154:FBH262157 FLC262154:FLD262157 FUY262154:FUZ262157 GEU262154:GEV262157 GOQ262154:GOR262157 GYM262154:GYN262157 HII262154:HIJ262157 HSE262154:HSF262157 ICA262154:ICB262157 ILW262154:ILX262157 IVS262154:IVT262157 JFO262154:JFP262157 JPK262154:JPL262157 JZG262154:JZH262157 KJC262154:KJD262157 KSY262154:KSZ262157 LCU262154:LCV262157 LMQ262154:LMR262157 LWM262154:LWN262157 MGI262154:MGJ262157 MQE262154:MQF262157 NAA262154:NAB262157 NJW262154:NJX262157 NTS262154:NTT262157 ODO262154:ODP262157 ONK262154:ONL262157 OXG262154:OXH262157 PHC262154:PHD262157 PQY262154:PQZ262157 QAU262154:QAV262157 QKQ262154:QKR262157 QUM262154:QUN262157 REI262154:REJ262157 ROE262154:ROF262157 RYA262154:RYB262157 SHW262154:SHX262157 SRS262154:SRT262157 TBO262154:TBP262157 TLK262154:TLL262157 TVG262154:TVH262157 UFC262154:UFD262157 UOY262154:UOZ262157 UYU262154:UYV262157 VIQ262154:VIR262157 VSM262154:VSN262157 WCI262154:WCJ262157 WME262154:WMF262157 WWA262154:WWB262157 S327690:T327693 JO327690:JP327693 TK327690:TL327693 ADG327690:ADH327693 ANC327690:AND327693 AWY327690:AWZ327693 BGU327690:BGV327693 BQQ327690:BQR327693 CAM327690:CAN327693 CKI327690:CKJ327693 CUE327690:CUF327693 DEA327690:DEB327693 DNW327690:DNX327693 DXS327690:DXT327693 EHO327690:EHP327693 ERK327690:ERL327693 FBG327690:FBH327693 FLC327690:FLD327693 FUY327690:FUZ327693 GEU327690:GEV327693 GOQ327690:GOR327693 GYM327690:GYN327693 HII327690:HIJ327693 HSE327690:HSF327693 ICA327690:ICB327693 ILW327690:ILX327693 IVS327690:IVT327693 JFO327690:JFP327693 JPK327690:JPL327693 JZG327690:JZH327693 KJC327690:KJD327693 KSY327690:KSZ327693 LCU327690:LCV327693 LMQ327690:LMR327693 LWM327690:LWN327693 MGI327690:MGJ327693 MQE327690:MQF327693 NAA327690:NAB327693 NJW327690:NJX327693 NTS327690:NTT327693 ODO327690:ODP327693 ONK327690:ONL327693 OXG327690:OXH327693 PHC327690:PHD327693 PQY327690:PQZ327693 QAU327690:QAV327693 QKQ327690:QKR327693 QUM327690:QUN327693 REI327690:REJ327693 ROE327690:ROF327693 RYA327690:RYB327693 SHW327690:SHX327693 SRS327690:SRT327693 TBO327690:TBP327693 TLK327690:TLL327693 TVG327690:TVH327693 UFC327690:UFD327693 UOY327690:UOZ327693 UYU327690:UYV327693 VIQ327690:VIR327693 VSM327690:VSN327693 WCI327690:WCJ327693 WME327690:WMF327693 WWA327690:WWB327693 S393226:T393229 JO393226:JP393229 TK393226:TL393229 ADG393226:ADH393229 ANC393226:AND393229 AWY393226:AWZ393229 BGU393226:BGV393229 BQQ393226:BQR393229 CAM393226:CAN393229 CKI393226:CKJ393229 CUE393226:CUF393229 DEA393226:DEB393229 DNW393226:DNX393229 DXS393226:DXT393229 EHO393226:EHP393229 ERK393226:ERL393229 FBG393226:FBH393229 FLC393226:FLD393229 FUY393226:FUZ393229 GEU393226:GEV393229 GOQ393226:GOR393229 GYM393226:GYN393229 HII393226:HIJ393229 HSE393226:HSF393229 ICA393226:ICB393229 ILW393226:ILX393229 IVS393226:IVT393229 JFO393226:JFP393229 JPK393226:JPL393229 JZG393226:JZH393229 KJC393226:KJD393229 KSY393226:KSZ393229 LCU393226:LCV393229 LMQ393226:LMR393229 LWM393226:LWN393229 MGI393226:MGJ393229 MQE393226:MQF393229 NAA393226:NAB393229 NJW393226:NJX393229 NTS393226:NTT393229 ODO393226:ODP393229 ONK393226:ONL393229 OXG393226:OXH393229 PHC393226:PHD393229 PQY393226:PQZ393229 QAU393226:QAV393229 QKQ393226:QKR393229 QUM393226:QUN393229 REI393226:REJ393229 ROE393226:ROF393229 RYA393226:RYB393229 SHW393226:SHX393229 SRS393226:SRT393229 TBO393226:TBP393229 TLK393226:TLL393229 TVG393226:TVH393229 UFC393226:UFD393229 UOY393226:UOZ393229 UYU393226:UYV393229 VIQ393226:VIR393229 VSM393226:VSN393229 WCI393226:WCJ393229 WME393226:WMF393229 WWA393226:WWB393229 S458762:T458765 JO458762:JP458765 TK458762:TL458765 ADG458762:ADH458765 ANC458762:AND458765 AWY458762:AWZ458765 BGU458762:BGV458765 BQQ458762:BQR458765 CAM458762:CAN458765 CKI458762:CKJ458765 CUE458762:CUF458765 DEA458762:DEB458765 DNW458762:DNX458765 DXS458762:DXT458765 EHO458762:EHP458765 ERK458762:ERL458765 FBG458762:FBH458765 FLC458762:FLD458765 FUY458762:FUZ458765 GEU458762:GEV458765 GOQ458762:GOR458765 GYM458762:GYN458765 HII458762:HIJ458765 HSE458762:HSF458765 ICA458762:ICB458765 ILW458762:ILX458765 IVS458762:IVT458765 JFO458762:JFP458765 JPK458762:JPL458765 JZG458762:JZH458765 KJC458762:KJD458765 KSY458762:KSZ458765 LCU458762:LCV458765 LMQ458762:LMR458765 LWM458762:LWN458765 MGI458762:MGJ458765 MQE458762:MQF458765 NAA458762:NAB458765 NJW458762:NJX458765 NTS458762:NTT458765 ODO458762:ODP458765 ONK458762:ONL458765 OXG458762:OXH458765 PHC458762:PHD458765 PQY458762:PQZ458765 QAU458762:QAV458765 QKQ458762:QKR458765 QUM458762:QUN458765 REI458762:REJ458765 ROE458762:ROF458765 RYA458762:RYB458765 SHW458762:SHX458765 SRS458762:SRT458765 TBO458762:TBP458765 TLK458762:TLL458765 TVG458762:TVH458765 UFC458762:UFD458765 UOY458762:UOZ458765 UYU458762:UYV458765 VIQ458762:VIR458765 VSM458762:VSN458765 WCI458762:WCJ458765 WME458762:WMF458765 WWA458762:WWB458765 S524298:T524301 JO524298:JP524301 TK524298:TL524301 ADG524298:ADH524301 ANC524298:AND524301 AWY524298:AWZ524301 BGU524298:BGV524301 BQQ524298:BQR524301 CAM524298:CAN524301 CKI524298:CKJ524301 CUE524298:CUF524301 DEA524298:DEB524301 DNW524298:DNX524301 DXS524298:DXT524301 EHO524298:EHP524301 ERK524298:ERL524301 FBG524298:FBH524301 FLC524298:FLD524301 FUY524298:FUZ524301 GEU524298:GEV524301 GOQ524298:GOR524301 GYM524298:GYN524301 HII524298:HIJ524301 HSE524298:HSF524301 ICA524298:ICB524301 ILW524298:ILX524301 IVS524298:IVT524301 JFO524298:JFP524301 JPK524298:JPL524301 JZG524298:JZH524301 KJC524298:KJD524301 KSY524298:KSZ524301 LCU524298:LCV524301 LMQ524298:LMR524301 LWM524298:LWN524301 MGI524298:MGJ524301 MQE524298:MQF524301 NAA524298:NAB524301 NJW524298:NJX524301 NTS524298:NTT524301 ODO524298:ODP524301 ONK524298:ONL524301 OXG524298:OXH524301 PHC524298:PHD524301 PQY524298:PQZ524301 QAU524298:QAV524301 QKQ524298:QKR524301 QUM524298:QUN524301 REI524298:REJ524301 ROE524298:ROF524301 RYA524298:RYB524301 SHW524298:SHX524301 SRS524298:SRT524301 TBO524298:TBP524301 TLK524298:TLL524301 TVG524298:TVH524301 UFC524298:UFD524301 UOY524298:UOZ524301 UYU524298:UYV524301 VIQ524298:VIR524301 VSM524298:VSN524301 WCI524298:WCJ524301 WME524298:WMF524301 WWA524298:WWB524301 S589834:T589837 JO589834:JP589837 TK589834:TL589837 ADG589834:ADH589837 ANC589834:AND589837 AWY589834:AWZ589837 BGU589834:BGV589837 BQQ589834:BQR589837 CAM589834:CAN589837 CKI589834:CKJ589837 CUE589834:CUF589837 DEA589834:DEB589837 DNW589834:DNX589837 DXS589834:DXT589837 EHO589834:EHP589837 ERK589834:ERL589837 FBG589834:FBH589837 FLC589834:FLD589837 FUY589834:FUZ589837 GEU589834:GEV589837 GOQ589834:GOR589837 GYM589834:GYN589837 HII589834:HIJ589837 HSE589834:HSF589837 ICA589834:ICB589837 ILW589834:ILX589837 IVS589834:IVT589837 JFO589834:JFP589837 JPK589834:JPL589837 JZG589834:JZH589837 KJC589834:KJD589837 KSY589834:KSZ589837 LCU589834:LCV589837 LMQ589834:LMR589837 LWM589834:LWN589837 MGI589834:MGJ589837 MQE589834:MQF589837 NAA589834:NAB589837 NJW589834:NJX589837 NTS589834:NTT589837 ODO589834:ODP589837 ONK589834:ONL589837 OXG589834:OXH589837 PHC589834:PHD589837 PQY589834:PQZ589837 QAU589834:QAV589837 QKQ589834:QKR589837 QUM589834:QUN589837 REI589834:REJ589837 ROE589834:ROF589837 RYA589834:RYB589837 SHW589834:SHX589837 SRS589834:SRT589837 TBO589834:TBP589837 TLK589834:TLL589837 TVG589834:TVH589837 UFC589834:UFD589837 UOY589834:UOZ589837 UYU589834:UYV589837 VIQ589834:VIR589837 VSM589834:VSN589837 WCI589834:WCJ589837 WME589834:WMF589837 WWA589834:WWB589837 S655370:T655373 JO655370:JP655373 TK655370:TL655373 ADG655370:ADH655373 ANC655370:AND655373 AWY655370:AWZ655373 BGU655370:BGV655373 BQQ655370:BQR655373 CAM655370:CAN655373 CKI655370:CKJ655373 CUE655370:CUF655373 DEA655370:DEB655373 DNW655370:DNX655373 DXS655370:DXT655373 EHO655370:EHP655373 ERK655370:ERL655373 FBG655370:FBH655373 FLC655370:FLD655373 FUY655370:FUZ655373 GEU655370:GEV655373 GOQ655370:GOR655373 GYM655370:GYN655373 HII655370:HIJ655373 HSE655370:HSF655373 ICA655370:ICB655373 ILW655370:ILX655373 IVS655370:IVT655373 JFO655370:JFP655373 JPK655370:JPL655373 JZG655370:JZH655373 KJC655370:KJD655373 KSY655370:KSZ655373 LCU655370:LCV655373 LMQ655370:LMR655373 LWM655370:LWN655373 MGI655370:MGJ655373 MQE655370:MQF655373 NAA655370:NAB655373 NJW655370:NJX655373 NTS655370:NTT655373 ODO655370:ODP655373 ONK655370:ONL655373 OXG655370:OXH655373 PHC655370:PHD655373 PQY655370:PQZ655373 QAU655370:QAV655373 QKQ655370:QKR655373 QUM655370:QUN655373 REI655370:REJ655373 ROE655370:ROF655373 RYA655370:RYB655373 SHW655370:SHX655373 SRS655370:SRT655373 TBO655370:TBP655373 TLK655370:TLL655373 TVG655370:TVH655373 UFC655370:UFD655373 UOY655370:UOZ655373 UYU655370:UYV655373 VIQ655370:VIR655373 VSM655370:VSN655373 WCI655370:WCJ655373 WME655370:WMF655373 WWA655370:WWB655373 S720906:T720909 JO720906:JP720909 TK720906:TL720909 ADG720906:ADH720909 ANC720906:AND720909 AWY720906:AWZ720909 BGU720906:BGV720909 BQQ720906:BQR720909 CAM720906:CAN720909 CKI720906:CKJ720909 CUE720906:CUF720909 DEA720906:DEB720909 DNW720906:DNX720909 DXS720906:DXT720909 EHO720906:EHP720909 ERK720906:ERL720909 FBG720906:FBH720909 FLC720906:FLD720909 FUY720906:FUZ720909 GEU720906:GEV720909 GOQ720906:GOR720909 GYM720906:GYN720909 HII720906:HIJ720909 HSE720906:HSF720909 ICA720906:ICB720909 ILW720906:ILX720909 IVS720906:IVT720909 JFO720906:JFP720909 JPK720906:JPL720909 JZG720906:JZH720909 KJC720906:KJD720909 KSY720906:KSZ720909 LCU720906:LCV720909 LMQ720906:LMR720909 LWM720906:LWN720909 MGI720906:MGJ720909 MQE720906:MQF720909 NAA720906:NAB720909 NJW720906:NJX720909 NTS720906:NTT720909 ODO720906:ODP720909 ONK720906:ONL720909 OXG720906:OXH720909 PHC720906:PHD720909 PQY720906:PQZ720909 QAU720906:QAV720909 QKQ720906:QKR720909 QUM720906:QUN720909 REI720906:REJ720909 ROE720906:ROF720909 RYA720906:RYB720909 SHW720906:SHX720909 SRS720906:SRT720909 TBO720906:TBP720909 TLK720906:TLL720909 TVG720906:TVH720909 UFC720906:UFD720909 UOY720906:UOZ720909 UYU720906:UYV720909 VIQ720906:VIR720909 VSM720906:VSN720909 WCI720906:WCJ720909 WME720906:WMF720909 WWA720906:WWB720909 S786442:T786445 JO786442:JP786445 TK786442:TL786445 ADG786442:ADH786445 ANC786442:AND786445 AWY786442:AWZ786445 BGU786442:BGV786445 BQQ786442:BQR786445 CAM786442:CAN786445 CKI786442:CKJ786445 CUE786442:CUF786445 DEA786442:DEB786445 DNW786442:DNX786445 DXS786442:DXT786445 EHO786442:EHP786445 ERK786442:ERL786445 FBG786442:FBH786445 FLC786442:FLD786445 FUY786442:FUZ786445 GEU786442:GEV786445 GOQ786442:GOR786445 GYM786442:GYN786445 HII786442:HIJ786445 HSE786442:HSF786445 ICA786442:ICB786445 ILW786442:ILX786445 IVS786442:IVT786445 JFO786442:JFP786445 JPK786442:JPL786445 JZG786442:JZH786445 KJC786442:KJD786445 KSY786442:KSZ786445 LCU786442:LCV786445 LMQ786442:LMR786445 LWM786442:LWN786445 MGI786442:MGJ786445 MQE786442:MQF786445 NAA786442:NAB786445 NJW786442:NJX786445 NTS786442:NTT786445 ODO786442:ODP786445 ONK786442:ONL786445 OXG786442:OXH786445 PHC786442:PHD786445 PQY786442:PQZ786445 QAU786442:QAV786445 QKQ786442:QKR786445 QUM786442:QUN786445 REI786442:REJ786445 ROE786442:ROF786445 RYA786442:RYB786445 SHW786442:SHX786445 SRS786442:SRT786445 TBO786442:TBP786445 TLK786442:TLL786445 TVG786442:TVH786445 UFC786442:UFD786445 UOY786442:UOZ786445 UYU786442:UYV786445 VIQ786442:VIR786445 VSM786442:VSN786445 WCI786442:WCJ786445 WME786442:WMF786445 WWA786442:WWB786445 S851978:T851981 JO851978:JP851981 TK851978:TL851981 ADG851978:ADH851981 ANC851978:AND851981 AWY851978:AWZ851981 BGU851978:BGV851981 BQQ851978:BQR851981 CAM851978:CAN851981 CKI851978:CKJ851981 CUE851978:CUF851981 DEA851978:DEB851981 DNW851978:DNX851981 DXS851978:DXT851981 EHO851978:EHP851981 ERK851978:ERL851981 FBG851978:FBH851981 FLC851978:FLD851981 FUY851978:FUZ851981 GEU851978:GEV851981 GOQ851978:GOR851981 GYM851978:GYN851981 HII851978:HIJ851981 HSE851978:HSF851981 ICA851978:ICB851981 ILW851978:ILX851981 IVS851978:IVT851981 JFO851978:JFP851981 JPK851978:JPL851981 JZG851978:JZH851981 KJC851978:KJD851981 KSY851978:KSZ851981 LCU851978:LCV851981 LMQ851978:LMR851981 LWM851978:LWN851981 MGI851978:MGJ851981 MQE851978:MQF851981 NAA851978:NAB851981 NJW851978:NJX851981 NTS851978:NTT851981 ODO851978:ODP851981 ONK851978:ONL851981 OXG851978:OXH851981 PHC851978:PHD851981 PQY851978:PQZ851981 QAU851978:QAV851981 QKQ851978:QKR851981 QUM851978:QUN851981 REI851978:REJ851981 ROE851978:ROF851981 RYA851978:RYB851981 SHW851978:SHX851981 SRS851978:SRT851981 TBO851978:TBP851981 TLK851978:TLL851981 TVG851978:TVH851981 UFC851978:UFD851981 UOY851978:UOZ851981 UYU851978:UYV851981 VIQ851978:VIR851981 VSM851978:VSN851981 WCI851978:WCJ851981 WME851978:WMF851981 WWA851978:WWB851981 S917514:T917517 JO917514:JP917517 TK917514:TL917517 ADG917514:ADH917517 ANC917514:AND917517 AWY917514:AWZ917517 BGU917514:BGV917517 BQQ917514:BQR917517 CAM917514:CAN917517 CKI917514:CKJ917517 CUE917514:CUF917517 DEA917514:DEB917517 DNW917514:DNX917517 DXS917514:DXT917517 EHO917514:EHP917517 ERK917514:ERL917517 FBG917514:FBH917517 FLC917514:FLD917517 FUY917514:FUZ917517 GEU917514:GEV917517 GOQ917514:GOR917517 GYM917514:GYN917517 HII917514:HIJ917517 HSE917514:HSF917517 ICA917514:ICB917517 ILW917514:ILX917517 IVS917514:IVT917517 JFO917514:JFP917517 JPK917514:JPL917517 JZG917514:JZH917517 KJC917514:KJD917517 KSY917514:KSZ917517 LCU917514:LCV917517 LMQ917514:LMR917517 LWM917514:LWN917517 MGI917514:MGJ917517 MQE917514:MQF917517 NAA917514:NAB917517 NJW917514:NJX917517 NTS917514:NTT917517 ODO917514:ODP917517 ONK917514:ONL917517 OXG917514:OXH917517 PHC917514:PHD917517 PQY917514:PQZ917517 QAU917514:QAV917517 QKQ917514:QKR917517 QUM917514:QUN917517 REI917514:REJ917517 ROE917514:ROF917517 RYA917514:RYB917517 SHW917514:SHX917517 SRS917514:SRT917517 TBO917514:TBP917517 TLK917514:TLL917517 TVG917514:TVH917517 UFC917514:UFD917517 UOY917514:UOZ917517 UYU917514:UYV917517 VIQ917514:VIR917517 VSM917514:VSN917517 WCI917514:WCJ917517 WME917514:WMF917517 WWA917514:WWB917517 S983050:T983053 JO983050:JP983053 TK983050:TL983053 ADG983050:ADH983053 ANC983050:AND983053 AWY983050:AWZ983053 BGU983050:BGV983053 BQQ983050:BQR983053 CAM983050:CAN983053 CKI983050:CKJ983053 CUE983050:CUF983053 DEA983050:DEB983053 DNW983050:DNX983053 DXS983050:DXT983053 EHO983050:EHP983053 ERK983050:ERL983053 FBG983050:FBH983053 FLC983050:FLD983053 FUY983050:FUZ983053 GEU983050:GEV983053 GOQ983050:GOR983053 GYM983050:GYN983053 HII983050:HIJ983053 HSE983050:HSF983053 ICA983050:ICB983053 ILW983050:ILX983053 IVS983050:IVT983053 JFO983050:JFP983053 JPK983050:JPL983053 JZG983050:JZH983053 KJC983050:KJD983053 KSY983050:KSZ983053 LCU983050:LCV983053 LMQ983050:LMR983053 LWM983050:LWN983053 MGI983050:MGJ983053 MQE983050:MQF983053 NAA983050:NAB983053 NJW983050:NJX983053 NTS983050:NTT983053 ODO983050:ODP983053 ONK983050:ONL983053 OXG983050:OXH983053 PHC983050:PHD983053 PQY983050:PQZ983053 QAU983050:QAV983053 QKQ983050:QKR983053 QUM983050:QUN983053 REI983050:REJ983053 ROE983050:ROF983053 RYA983050:RYB983053 SHW983050:SHX983053 SRS983050:SRT983053 TBO983050:TBP983053 TLK983050:TLL983053 TVG983050:TVH983053 UFC983050:UFD983053 UOY983050:UOZ983053 UYU983050:UYV983053 VIQ983050:VIR983053 VSM983050:VSN983053 WCI983050:WCJ983053 WME983050:WMF983053 WWA983050:WWB983053 B1:U4 IX1:JQ4 ST1:TM4 ACP1:ADI4 AML1:ANE4 AWH1:AXA4 BGD1:BGW4 BPZ1:BQS4 BZV1:CAO4 CJR1:CKK4 CTN1:CUG4 DDJ1:DEC4 DNF1:DNY4 DXB1:DXU4 EGX1:EHQ4 EQT1:ERM4 FAP1:FBI4 FKL1:FLE4 FUH1:FVA4 GED1:GEW4 GNZ1:GOS4 GXV1:GYO4 HHR1:HIK4 HRN1:HSG4 IBJ1:ICC4 ILF1:ILY4 IVB1:IVU4 JEX1:JFQ4 JOT1:JPM4 JYP1:JZI4 KIL1:KJE4 KSH1:KTA4 LCD1:LCW4 LLZ1:LMS4 LVV1:LWO4 MFR1:MGK4 MPN1:MQG4 MZJ1:NAC4 NJF1:NJY4 NTB1:NTU4 OCX1:ODQ4 OMT1:ONM4 OWP1:OXI4 PGL1:PHE4 PQH1:PRA4 QAD1:QAW4 QJZ1:QKS4 QTV1:QUO4 RDR1:REK4 RNN1:ROG4 RXJ1:RYC4 SHF1:SHY4 SRB1:SRU4 TAX1:TBQ4 TKT1:TLM4 TUP1:TVI4 UEL1:UFE4 UOH1:UPA4 UYD1:UYW4 VHZ1:VIS4 VRV1:VSO4 WBR1:WCK4 WLN1:WMG4 WVJ1:WWC4 B65537:U65540 IX65537:JQ65540 ST65537:TM65540 ACP65537:ADI65540 AML65537:ANE65540 AWH65537:AXA65540 BGD65537:BGW65540 BPZ65537:BQS65540 BZV65537:CAO65540 CJR65537:CKK65540 CTN65537:CUG65540 DDJ65537:DEC65540 DNF65537:DNY65540 DXB65537:DXU65540 EGX65537:EHQ65540 EQT65537:ERM65540 FAP65537:FBI65540 FKL65537:FLE65540 FUH65537:FVA65540 GED65537:GEW65540 GNZ65537:GOS65540 GXV65537:GYO65540 HHR65537:HIK65540 HRN65537:HSG65540 IBJ65537:ICC65540 ILF65537:ILY65540 IVB65537:IVU65540 JEX65537:JFQ65540 JOT65537:JPM65540 JYP65537:JZI65540 KIL65537:KJE65540 KSH65537:KTA65540 LCD65537:LCW65540 LLZ65537:LMS65540 LVV65537:LWO65540 MFR65537:MGK65540 MPN65537:MQG65540 MZJ65537:NAC65540 NJF65537:NJY65540 NTB65537:NTU65540 OCX65537:ODQ65540 OMT65537:ONM65540 OWP65537:OXI65540 PGL65537:PHE65540 PQH65537:PRA65540 QAD65537:QAW65540 QJZ65537:QKS65540 QTV65537:QUO65540 RDR65537:REK65540 RNN65537:ROG65540 RXJ65537:RYC65540 SHF65537:SHY65540 SRB65537:SRU65540 TAX65537:TBQ65540 TKT65537:TLM65540 TUP65537:TVI65540 UEL65537:UFE65540 UOH65537:UPA65540 UYD65537:UYW65540 VHZ65537:VIS65540 VRV65537:VSO65540 WBR65537:WCK65540 WLN65537:WMG65540 WVJ65537:WWC65540 B131073:U131076 IX131073:JQ131076 ST131073:TM131076 ACP131073:ADI131076 AML131073:ANE131076 AWH131073:AXA131076 BGD131073:BGW131076 BPZ131073:BQS131076 BZV131073:CAO131076 CJR131073:CKK131076 CTN131073:CUG131076 DDJ131073:DEC131076 DNF131073:DNY131076 DXB131073:DXU131076 EGX131073:EHQ131076 EQT131073:ERM131076 FAP131073:FBI131076 FKL131073:FLE131076 FUH131073:FVA131076 GED131073:GEW131076 GNZ131073:GOS131076 GXV131073:GYO131076 HHR131073:HIK131076 HRN131073:HSG131076 IBJ131073:ICC131076 ILF131073:ILY131076 IVB131073:IVU131076 JEX131073:JFQ131076 JOT131073:JPM131076 JYP131073:JZI131076 KIL131073:KJE131076 KSH131073:KTA131076 LCD131073:LCW131076 LLZ131073:LMS131076 LVV131073:LWO131076 MFR131073:MGK131076 MPN131073:MQG131076 MZJ131073:NAC131076 NJF131073:NJY131076 NTB131073:NTU131076 OCX131073:ODQ131076 OMT131073:ONM131076 OWP131073:OXI131076 PGL131073:PHE131076 PQH131073:PRA131076 QAD131073:QAW131076 QJZ131073:QKS131076 QTV131073:QUO131076 RDR131073:REK131076 RNN131073:ROG131076 RXJ131073:RYC131076 SHF131073:SHY131076 SRB131073:SRU131076 TAX131073:TBQ131076 TKT131073:TLM131076 TUP131073:TVI131076 UEL131073:UFE131076 UOH131073:UPA131076 UYD131073:UYW131076 VHZ131073:VIS131076 VRV131073:VSO131076 WBR131073:WCK131076 WLN131073:WMG131076 WVJ131073:WWC131076 B196609:U196612 IX196609:JQ196612 ST196609:TM196612 ACP196609:ADI196612 AML196609:ANE196612 AWH196609:AXA196612 BGD196609:BGW196612 BPZ196609:BQS196612 BZV196609:CAO196612 CJR196609:CKK196612 CTN196609:CUG196612 DDJ196609:DEC196612 DNF196609:DNY196612 DXB196609:DXU196612 EGX196609:EHQ196612 EQT196609:ERM196612 FAP196609:FBI196612 FKL196609:FLE196612 FUH196609:FVA196612 GED196609:GEW196612 GNZ196609:GOS196612 GXV196609:GYO196612 HHR196609:HIK196612 HRN196609:HSG196612 IBJ196609:ICC196612 ILF196609:ILY196612 IVB196609:IVU196612 JEX196609:JFQ196612 JOT196609:JPM196612 JYP196609:JZI196612 KIL196609:KJE196612 KSH196609:KTA196612 LCD196609:LCW196612 LLZ196609:LMS196612 LVV196609:LWO196612 MFR196609:MGK196612 MPN196609:MQG196612 MZJ196609:NAC196612 NJF196609:NJY196612 NTB196609:NTU196612 OCX196609:ODQ196612 OMT196609:ONM196612 OWP196609:OXI196612 PGL196609:PHE196612 PQH196609:PRA196612 QAD196609:QAW196612 QJZ196609:QKS196612 QTV196609:QUO196612 RDR196609:REK196612 RNN196609:ROG196612 RXJ196609:RYC196612 SHF196609:SHY196612 SRB196609:SRU196612 TAX196609:TBQ196612 TKT196609:TLM196612 TUP196609:TVI196612 UEL196609:UFE196612 UOH196609:UPA196612 UYD196609:UYW196612 VHZ196609:VIS196612 VRV196609:VSO196612 WBR196609:WCK196612 WLN196609:WMG196612 WVJ196609:WWC196612 B262145:U262148 IX262145:JQ262148 ST262145:TM262148 ACP262145:ADI262148 AML262145:ANE262148 AWH262145:AXA262148 BGD262145:BGW262148 BPZ262145:BQS262148 BZV262145:CAO262148 CJR262145:CKK262148 CTN262145:CUG262148 DDJ262145:DEC262148 DNF262145:DNY262148 DXB262145:DXU262148 EGX262145:EHQ262148 EQT262145:ERM262148 FAP262145:FBI262148 FKL262145:FLE262148 FUH262145:FVA262148 GED262145:GEW262148 GNZ262145:GOS262148 GXV262145:GYO262148 HHR262145:HIK262148 HRN262145:HSG262148 IBJ262145:ICC262148 ILF262145:ILY262148 IVB262145:IVU262148 JEX262145:JFQ262148 JOT262145:JPM262148 JYP262145:JZI262148 KIL262145:KJE262148 KSH262145:KTA262148 LCD262145:LCW262148 LLZ262145:LMS262148 LVV262145:LWO262148 MFR262145:MGK262148 MPN262145:MQG262148 MZJ262145:NAC262148 NJF262145:NJY262148 NTB262145:NTU262148 OCX262145:ODQ262148 OMT262145:ONM262148 OWP262145:OXI262148 PGL262145:PHE262148 PQH262145:PRA262148 QAD262145:QAW262148 QJZ262145:QKS262148 QTV262145:QUO262148 RDR262145:REK262148 RNN262145:ROG262148 RXJ262145:RYC262148 SHF262145:SHY262148 SRB262145:SRU262148 TAX262145:TBQ262148 TKT262145:TLM262148 TUP262145:TVI262148 UEL262145:UFE262148 UOH262145:UPA262148 UYD262145:UYW262148 VHZ262145:VIS262148 VRV262145:VSO262148 WBR262145:WCK262148 WLN262145:WMG262148 WVJ262145:WWC262148 B327681:U327684 IX327681:JQ327684 ST327681:TM327684 ACP327681:ADI327684 AML327681:ANE327684 AWH327681:AXA327684 BGD327681:BGW327684 BPZ327681:BQS327684 BZV327681:CAO327684 CJR327681:CKK327684 CTN327681:CUG327684 DDJ327681:DEC327684 DNF327681:DNY327684 DXB327681:DXU327684 EGX327681:EHQ327684 EQT327681:ERM327684 FAP327681:FBI327684 FKL327681:FLE327684 FUH327681:FVA327684 GED327681:GEW327684 GNZ327681:GOS327684 GXV327681:GYO327684 HHR327681:HIK327684 HRN327681:HSG327684 IBJ327681:ICC327684 ILF327681:ILY327684 IVB327681:IVU327684 JEX327681:JFQ327684 JOT327681:JPM327684 JYP327681:JZI327684 KIL327681:KJE327684 KSH327681:KTA327684 LCD327681:LCW327684 LLZ327681:LMS327684 LVV327681:LWO327684 MFR327681:MGK327684 MPN327681:MQG327684 MZJ327681:NAC327684 NJF327681:NJY327684 NTB327681:NTU327684 OCX327681:ODQ327684 OMT327681:ONM327684 OWP327681:OXI327684 PGL327681:PHE327684 PQH327681:PRA327684 QAD327681:QAW327684 QJZ327681:QKS327684 QTV327681:QUO327684 RDR327681:REK327684 RNN327681:ROG327684 RXJ327681:RYC327684 SHF327681:SHY327684 SRB327681:SRU327684 TAX327681:TBQ327684 TKT327681:TLM327684 TUP327681:TVI327684 UEL327681:UFE327684 UOH327681:UPA327684 UYD327681:UYW327684 VHZ327681:VIS327684 VRV327681:VSO327684 WBR327681:WCK327684 WLN327681:WMG327684 WVJ327681:WWC327684 B393217:U393220 IX393217:JQ393220 ST393217:TM393220 ACP393217:ADI393220 AML393217:ANE393220 AWH393217:AXA393220 BGD393217:BGW393220 BPZ393217:BQS393220 BZV393217:CAO393220 CJR393217:CKK393220 CTN393217:CUG393220 DDJ393217:DEC393220 DNF393217:DNY393220 DXB393217:DXU393220 EGX393217:EHQ393220 EQT393217:ERM393220 FAP393217:FBI393220 FKL393217:FLE393220 FUH393217:FVA393220 GED393217:GEW393220 GNZ393217:GOS393220 GXV393217:GYO393220 HHR393217:HIK393220 HRN393217:HSG393220 IBJ393217:ICC393220 ILF393217:ILY393220 IVB393217:IVU393220 JEX393217:JFQ393220 JOT393217:JPM393220 JYP393217:JZI393220 KIL393217:KJE393220 KSH393217:KTA393220 LCD393217:LCW393220 LLZ393217:LMS393220 LVV393217:LWO393220 MFR393217:MGK393220 MPN393217:MQG393220 MZJ393217:NAC393220 NJF393217:NJY393220 NTB393217:NTU393220 OCX393217:ODQ393220 OMT393217:ONM393220 OWP393217:OXI393220 PGL393217:PHE393220 PQH393217:PRA393220 QAD393217:QAW393220 QJZ393217:QKS393220 QTV393217:QUO393220 RDR393217:REK393220 RNN393217:ROG393220 RXJ393217:RYC393220 SHF393217:SHY393220 SRB393217:SRU393220 TAX393217:TBQ393220 TKT393217:TLM393220 TUP393217:TVI393220 UEL393217:UFE393220 UOH393217:UPA393220 UYD393217:UYW393220 VHZ393217:VIS393220 VRV393217:VSO393220 WBR393217:WCK393220 WLN393217:WMG393220 WVJ393217:WWC393220 B458753:U458756 IX458753:JQ458756 ST458753:TM458756 ACP458753:ADI458756 AML458753:ANE458756 AWH458753:AXA458756 BGD458753:BGW458756 BPZ458753:BQS458756 BZV458753:CAO458756 CJR458753:CKK458756 CTN458753:CUG458756 DDJ458753:DEC458756 DNF458753:DNY458756 DXB458753:DXU458756 EGX458753:EHQ458756 EQT458753:ERM458756 FAP458753:FBI458756 FKL458753:FLE458756 FUH458753:FVA458756 GED458753:GEW458756 GNZ458753:GOS458756 GXV458753:GYO458756 HHR458753:HIK458756 HRN458753:HSG458756 IBJ458753:ICC458756 ILF458753:ILY458756 IVB458753:IVU458756 JEX458753:JFQ458756 JOT458753:JPM458756 JYP458753:JZI458756 KIL458753:KJE458756 KSH458753:KTA458756 LCD458753:LCW458756 LLZ458753:LMS458756 LVV458753:LWO458756 MFR458753:MGK458756 MPN458753:MQG458756 MZJ458753:NAC458756 NJF458753:NJY458756 NTB458753:NTU458756 OCX458753:ODQ458756 OMT458753:ONM458756 OWP458753:OXI458756 PGL458753:PHE458756 PQH458753:PRA458756 QAD458753:QAW458756 QJZ458753:QKS458756 QTV458753:QUO458756 RDR458753:REK458756 RNN458753:ROG458756 RXJ458753:RYC458756 SHF458753:SHY458756 SRB458753:SRU458756 TAX458753:TBQ458756 TKT458753:TLM458756 TUP458753:TVI458756 UEL458753:UFE458756 UOH458753:UPA458756 UYD458753:UYW458756 VHZ458753:VIS458756 VRV458753:VSO458756 WBR458753:WCK458756 WLN458753:WMG458756 WVJ458753:WWC458756 B524289:U524292 IX524289:JQ524292 ST524289:TM524292 ACP524289:ADI524292 AML524289:ANE524292 AWH524289:AXA524292 BGD524289:BGW524292 BPZ524289:BQS524292 BZV524289:CAO524292 CJR524289:CKK524292 CTN524289:CUG524292 DDJ524289:DEC524292 DNF524289:DNY524292 DXB524289:DXU524292 EGX524289:EHQ524292 EQT524289:ERM524292 FAP524289:FBI524292 FKL524289:FLE524292 FUH524289:FVA524292 GED524289:GEW524292 GNZ524289:GOS524292 GXV524289:GYO524292 HHR524289:HIK524292 HRN524289:HSG524292 IBJ524289:ICC524292 ILF524289:ILY524292 IVB524289:IVU524292 JEX524289:JFQ524292 JOT524289:JPM524292 JYP524289:JZI524292 KIL524289:KJE524292 KSH524289:KTA524292 LCD524289:LCW524292 LLZ524289:LMS524292 LVV524289:LWO524292 MFR524289:MGK524292 MPN524289:MQG524292 MZJ524289:NAC524292 NJF524289:NJY524292 NTB524289:NTU524292 OCX524289:ODQ524292 OMT524289:ONM524292 OWP524289:OXI524292 PGL524289:PHE524292 PQH524289:PRA524292 QAD524289:QAW524292 QJZ524289:QKS524292 QTV524289:QUO524292 RDR524289:REK524292 RNN524289:ROG524292 RXJ524289:RYC524292 SHF524289:SHY524292 SRB524289:SRU524292 TAX524289:TBQ524292 TKT524289:TLM524292 TUP524289:TVI524292 UEL524289:UFE524292 UOH524289:UPA524292 UYD524289:UYW524292 VHZ524289:VIS524292 VRV524289:VSO524292 WBR524289:WCK524292 WLN524289:WMG524292 WVJ524289:WWC524292 B589825:U589828 IX589825:JQ589828 ST589825:TM589828 ACP589825:ADI589828 AML589825:ANE589828 AWH589825:AXA589828 BGD589825:BGW589828 BPZ589825:BQS589828 BZV589825:CAO589828 CJR589825:CKK589828 CTN589825:CUG589828 DDJ589825:DEC589828 DNF589825:DNY589828 DXB589825:DXU589828 EGX589825:EHQ589828 EQT589825:ERM589828 FAP589825:FBI589828 FKL589825:FLE589828 FUH589825:FVA589828 GED589825:GEW589828 GNZ589825:GOS589828 GXV589825:GYO589828 HHR589825:HIK589828 HRN589825:HSG589828 IBJ589825:ICC589828 ILF589825:ILY589828 IVB589825:IVU589828 JEX589825:JFQ589828 JOT589825:JPM589828 JYP589825:JZI589828 KIL589825:KJE589828 KSH589825:KTA589828 LCD589825:LCW589828 LLZ589825:LMS589828 LVV589825:LWO589828 MFR589825:MGK589828 MPN589825:MQG589828 MZJ589825:NAC589828 NJF589825:NJY589828 NTB589825:NTU589828 OCX589825:ODQ589828 OMT589825:ONM589828 OWP589825:OXI589828 PGL589825:PHE589828 PQH589825:PRA589828 QAD589825:QAW589828 QJZ589825:QKS589828 QTV589825:QUO589828 RDR589825:REK589828 RNN589825:ROG589828 RXJ589825:RYC589828 SHF589825:SHY589828 SRB589825:SRU589828 TAX589825:TBQ589828 TKT589825:TLM589828 TUP589825:TVI589828 UEL589825:UFE589828 UOH589825:UPA589828 UYD589825:UYW589828 VHZ589825:VIS589828 VRV589825:VSO589828 WBR589825:WCK589828 WLN589825:WMG589828 WVJ589825:WWC589828 B655361:U655364 IX655361:JQ655364 ST655361:TM655364 ACP655361:ADI655364 AML655361:ANE655364 AWH655361:AXA655364 BGD655361:BGW655364 BPZ655361:BQS655364 BZV655361:CAO655364 CJR655361:CKK655364 CTN655361:CUG655364 DDJ655361:DEC655364 DNF655361:DNY655364 DXB655361:DXU655364 EGX655361:EHQ655364 EQT655361:ERM655364 FAP655361:FBI655364 FKL655361:FLE655364 FUH655361:FVA655364 GED655361:GEW655364 GNZ655361:GOS655364 GXV655361:GYO655364 HHR655361:HIK655364 HRN655361:HSG655364 IBJ655361:ICC655364 ILF655361:ILY655364 IVB655361:IVU655364 JEX655361:JFQ655364 JOT655361:JPM655364 JYP655361:JZI655364 KIL655361:KJE655364 KSH655361:KTA655364 LCD655361:LCW655364 LLZ655361:LMS655364 LVV655361:LWO655364 MFR655361:MGK655364 MPN655361:MQG655364 MZJ655361:NAC655364 NJF655361:NJY655364 NTB655361:NTU655364 OCX655361:ODQ655364 OMT655361:ONM655364 OWP655361:OXI655364 PGL655361:PHE655364 PQH655361:PRA655364 QAD655361:QAW655364 QJZ655361:QKS655364 QTV655361:QUO655364 RDR655361:REK655364 RNN655361:ROG655364 RXJ655361:RYC655364 SHF655361:SHY655364 SRB655361:SRU655364 TAX655361:TBQ655364 TKT655361:TLM655364 TUP655361:TVI655364 UEL655361:UFE655364 UOH655361:UPA655364 UYD655361:UYW655364 VHZ655361:VIS655364 VRV655361:VSO655364 WBR655361:WCK655364 WLN655361:WMG655364 WVJ655361:WWC655364 B720897:U720900 IX720897:JQ720900 ST720897:TM720900 ACP720897:ADI720900 AML720897:ANE720900 AWH720897:AXA720900 BGD720897:BGW720900 BPZ720897:BQS720900 BZV720897:CAO720900 CJR720897:CKK720900 CTN720897:CUG720900 DDJ720897:DEC720900 DNF720897:DNY720900 DXB720897:DXU720900 EGX720897:EHQ720900 EQT720897:ERM720900 FAP720897:FBI720900 FKL720897:FLE720900 FUH720897:FVA720900 GED720897:GEW720900 GNZ720897:GOS720900 GXV720897:GYO720900 HHR720897:HIK720900 HRN720897:HSG720900 IBJ720897:ICC720900 ILF720897:ILY720900 IVB720897:IVU720900 JEX720897:JFQ720900 JOT720897:JPM720900 JYP720897:JZI720900 KIL720897:KJE720900 KSH720897:KTA720900 LCD720897:LCW720900 LLZ720897:LMS720900 LVV720897:LWO720900 MFR720897:MGK720900 MPN720897:MQG720900 MZJ720897:NAC720900 NJF720897:NJY720900 NTB720897:NTU720900 OCX720897:ODQ720900 OMT720897:ONM720900 OWP720897:OXI720900 PGL720897:PHE720900 PQH720897:PRA720900 QAD720897:QAW720900 QJZ720897:QKS720900 QTV720897:QUO720900 RDR720897:REK720900 RNN720897:ROG720900 RXJ720897:RYC720900 SHF720897:SHY720900 SRB720897:SRU720900 TAX720897:TBQ720900 TKT720897:TLM720900 TUP720897:TVI720900 UEL720897:UFE720900 UOH720897:UPA720900 UYD720897:UYW720900 VHZ720897:VIS720900 VRV720897:VSO720900 WBR720897:WCK720900 WLN720897:WMG720900 WVJ720897:WWC720900 B786433:U786436 IX786433:JQ786436 ST786433:TM786436 ACP786433:ADI786436 AML786433:ANE786436 AWH786433:AXA786436 BGD786433:BGW786436 BPZ786433:BQS786436 BZV786433:CAO786436 CJR786433:CKK786436 CTN786433:CUG786436 DDJ786433:DEC786436 DNF786433:DNY786436 DXB786433:DXU786436 EGX786433:EHQ786436 EQT786433:ERM786436 FAP786433:FBI786436 FKL786433:FLE786436 FUH786433:FVA786436 GED786433:GEW786436 GNZ786433:GOS786436 GXV786433:GYO786436 HHR786433:HIK786436 HRN786433:HSG786436 IBJ786433:ICC786436 ILF786433:ILY786436 IVB786433:IVU786436 JEX786433:JFQ786436 JOT786433:JPM786436 JYP786433:JZI786436 KIL786433:KJE786436 KSH786433:KTA786436 LCD786433:LCW786436 LLZ786433:LMS786436 LVV786433:LWO786436 MFR786433:MGK786436 MPN786433:MQG786436 MZJ786433:NAC786436 NJF786433:NJY786436 NTB786433:NTU786436 OCX786433:ODQ786436 OMT786433:ONM786436 OWP786433:OXI786436 PGL786433:PHE786436 PQH786433:PRA786436 QAD786433:QAW786436 QJZ786433:QKS786436 QTV786433:QUO786436 RDR786433:REK786436 RNN786433:ROG786436 RXJ786433:RYC786436 SHF786433:SHY786436 SRB786433:SRU786436 TAX786433:TBQ786436 TKT786433:TLM786436 TUP786433:TVI786436 UEL786433:UFE786436 UOH786433:UPA786436 UYD786433:UYW786436 VHZ786433:VIS786436 VRV786433:VSO786436 WBR786433:WCK786436 WLN786433:WMG786436 WVJ786433:WWC786436 B851969:U851972 IX851969:JQ851972 ST851969:TM851972 ACP851969:ADI851972 AML851969:ANE851972 AWH851969:AXA851972 BGD851969:BGW851972 BPZ851969:BQS851972 BZV851969:CAO851972 CJR851969:CKK851972 CTN851969:CUG851972 DDJ851969:DEC851972 DNF851969:DNY851972 DXB851969:DXU851972 EGX851969:EHQ851972 EQT851969:ERM851972 FAP851969:FBI851972 FKL851969:FLE851972 FUH851969:FVA851972 GED851969:GEW851972 GNZ851969:GOS851972 GXV851969:GYO851972 HHR851969:HIK851972 HRN851969:HSG851972 IBJ851969:ICC851972 ILF851969:ILY851972 IVB851969:IVU851972 JEX851969:JFQ851972 JOT851969:JPM851972 JYP851969:JZI851972 KIL851969:KJE851972 KSH851969:KTA851972 LCD851969:LCW851972 LLZ851969:LMS851972 LVV851969:LWO851972 MFR851969:MGK851972 MPN851969:MQG851972 MZJ851969:NAC851972 NJF851969:NJY851972 NTB851969:NTU851972 OCX851969:ODQ851972 OMT851969:ONM851972 OWP851969:OXI851972 PGL851969:PHE851972 PQH851969:PRA851972 QAD851969:QAW851972 QJZ851969:QKS851972 QTV851969:QUO851972 RDR851969:REK851972 RNN851969:ROG851972 RXJ851969:RYC851972 SHF851969:SHY851972 SRB851969:SRU851972 TAX851969:TBQ851972 TKT851969:TLM851972 TUP851969:TVI851972 UEL851969:UFE851972 UOH851969:UPA851972 UYD851969:UYW851972 VHZ851969:VIS851972 VRV851969:VSO851972 WBR851969:WCK851972 WLN851969:WMG851972 WVJ851969:WWC851972 B917505:U917508 IX917505:JQ917508 ST917505:TM917508 ACP917505:ADI917508 AML917505:ANE917508 AWH917505:AXA917508 BGD917505:BGW917508 BPZ917505:BQS917508 BZV917505:CAO917508 CJR917505:CKK917508 CTN917505:CUG917508 DDJ917505:DEC917508 DNF917505:DNY917508 DXB917505:DXU917508 EGX917505:EHQ917508 EQT917505:ERM917508 FAP917505:FBI917508 FKL917505:FLE917508 FUH917505:FVA917508 GED917505:GEW917508 GNZ917505:GOS917508 GXV917505:GYO917508 HHR917505:HIK917508 HRN917505:HSG917508 IBJ917505:ICC917508 ILF917505:ILY917508 IVB917505:IVU917508 JEX917505:JFQ917508 JOT917505:JPM917508 JYP917505:JZI917508 KIL917505:KJE917508 KSH917505:KTA917508 LCD917505:LCW917508 LLZ917505:LMS917508 LVV917505:LWO917508 MFR917505:MGK917508 MPN917505:MQG917508 MZJ917505:NAC917508 NJF917505:NJY917508 NTB917505:NTU917508 OCX917505:ODQ917508 OMT917505:ONM917508 OWP917505:OXI917508 PGL917505:PHE917508 PQH917505:PRA917508 QAD917505:QAW917508 QJZ917505:QKS917508 QTV917505:QUO917508 RDR917505:REK917508 RNN917505:ROG917508 RXJ917505:RYC917508 SHF917505:SHY917508 SRB917505:SRU917508 TAX917505:TBQ917508 TKT917505:TLM917508 TUP917505:TVI917508 UEL917505:UFE917508 UOH917505:UPA917508 UYD917505:UYW917508 VHZ917505:VIS917508 VRV917505:VSO917508 WBR917505:WCK917508 WLN917505:WMG917508 WVJ917505:WWC917508 B983041:U983044 IX983041:JQ983044 ST983041:TM983044 ACP983041:ADI983044 AML983041:ANE983044 AWH983041:AXA983044 BGD983041:BGW983044 BPZ983041:BQS983044 BZV983041:CAO983044 CJR983041:CKK983044 CTN983041:CUG983044 DDJ983041:DEC983044 DNF983041:DNY983044 DXB983041:DXU983044 EGX983041:EHQ983044 EQT983041:ERM983044 FAP983041:FBI983044 FKL983041:FLE983044 FUH983041:FVA983044 GED983041:GEW983044 GNZ983041:GOS983044 GXV983041:GYO983044 HHR983041:HIK983044 HRN983041:HSG983044 IBJ983041:ICC983044 ILF983041:ILY983044 IVB983041:IVU983044 JEX983041:JFQ983044 JOT983041:JPM983044 JYP983041:JZI983044 KIL983041:KJE983044 KSH983041:KTA983044 LCD983041:LCW983044 LLZ983041:LMS983044 LVV983041:LWO983044 MFR983041:MGK983044 MPN983041:MQG983044 MZJ983041:NAC983044 NJF983041:NJY983044 NTB983041:NTU983044 OCX983041:ODQ983044 OMT983041:ONM983044 OWP983041:OXI983044 PGL983041:PHE983044 PQH983041:PRA983044 QAD983041:QAW983044 QJZ983041:QKS983044 QTV983041:QUO983044 RDR983041:REK983044 RNN983041:ROG983044 RXJ983041:RYC983044 SHF983041:SHY983044 SRB983041:SRU983044 TAX983041:TBQ983044 TKT983041:TLM983044 TUP983041:TVI983044 UEL983041:UFE983044 UOH983041:UPA983044 UYD983041:UYW983044 VHZ983041:VIS983044 VRV983041:VSO983044 WBR983041:WCK983044 WLN983041:WMG983044 WVJ983041:WWC983044 L115:O142 JH115:JK142 TD115:TG142 ACZ115:ADC142 AMV115:AMY142 AWR115:AWU142 BGN115:BGQ142 BQJ115:BQM142 CAF115:CAI142 CKB115:CKE142 CTX115:CUA142 DDT115:DDW142 DNP115:DNS142 DXL115:DXO142 EHH115:EHK142 ERD115:ERG142 FAZ115:FBC142 FKV115:FKY142 FUR115:FUU142 GEN115:GEQ142 GOJ115:GOM142 GYF115:GYI142 HIB115:HIE142 HRX115:HSA142 IBT115:IBW142 ILP115:ILS142 IVL115:IVO142 JFH115:JFK142 JPD115:JPG142 JYZ115:JZC142 KIV115:KIY142 KSR115:KSU142 LCN115:LCQ142 LMJ115:LMM142 LWF115:LWI142 MGB115:MGE142 MPX115:MQA142 MZT115:MZW142 NJP115:NJS142 NTL115:NTO142 ODH115:ODK142 OND115:ONG142 OWZ115:OXC142 PGV115:PGY142 PQR115:PQU142 QAN115:QAQ142 QKJ115:QKM142 QUF115:QUI142 REB115:REE142 RNX115:ROA142 RXT115:RXW142 SHP115:SHS142 SRL115:SRO142 TBH115:TBK142 TLD115:TLG142 TUZ115:TVC142 UEV115:UEY142 UOR115:UOU142 UYN115:UYQ142 VIJ115:VIM142 VSF115:VSI142 WCB115:WCE142 WLX115:WMA142 WVT115:WVW142 L65651:O65678 JH65651:JK65678 TD65651:TG65678 ACZ65651:ADC65678 AMV65651:AMY65678 AWR65651:AWU65678 BGN65651:BGQ65678 BQJ65651:BQM65678 CAF65651:CAI65678 CKB65651:CKE65678 CTX65651:CUA65678 DDT65651:DDW65678 DNP65651:DNS65678 DXL65651:DXO65678 EHH65651:EHK65678 ERD65651:ERG65678 FAZ65651:FBC65678 FKV65651:FKY65678 FUR65651:FUU65678 GEN65651:GEQ65678 GOJ65651:GOM65678 GYF65651:GYI65678 HIB65651:HIE65678 HRX65651:HSA65678 IBT65651:IBW65678 ILP65651:ILS65678 IVL65651:IVO65678 JFH65651:JFK65678 JPD65651:JPG65678 JYZ65651:JZC65678 KIV65651:KIY65678 KSR65651:KSU65678 LCN65651:LCQ65678 LMJ65651:LMM65678 LWF65651:LWI65678 MGB65651:MGE65678 MPX65651:MQA65678 MZT65651:MZW65678 NJP65651:NJS65678 NTL65651:NTO65678 ODH65651:ODK65678 OND65651:ONG65678 OWZ65651:OXC65678 PGV65651:PGY65678 PQR65651:PQU65678 QAN65651:QAQ65678 QKJ65651:QKM65678 QUF65651:QUI65678 REB65651:REE65678 RNX65651:ROA65678 RXT65651:RXW65678 SHP65651:SHS65678 SRL65651:SRO65678 TBH65651:TBK65678 TLD65651:TLG65678 TUZ65651:TVC65678 UEV65651:UEY65678 UOR65651:UOU65678 UYN65651:UYQ65678 VIJ65651:VIM65678 VSF65651:VSI65678 WCB65651:WCE65678 WLX65651:WMA65678 WVT65651:WVW65678 L131187:O131214 JH131187:JK131214 TD131187:TG131214 ACZ131187:ADC131214 AMV131187:AMY131214 AWR131187:AWU131214 BGN131187:BGQ131214 BQJ131187:BQM131214 CAF131187:CAI131214 CKB131187:CKE131214 CTX131187:CUA131214 DDT131187:DDW131214 DNP131187:DNS131214 DXL131187:DXO131214 EHH131187:EHK131214 ERD131187:ERG131214 FAZ131187:FBC131214 FKV131187:FKY131214 FUR131187:FUU131214 GEN131187:GEQ131214 GOJ131187:GOM131214 GYF131187:GYI131214 HIB131187:HIE131214 HRX131187:HSA131214 IBT131187:IBW131214 ILP131187:ILS131214 IVL131187:IVO131214 JFH131187:JFK131214 JPD131187:JPG131214 JYZ131187:JZC131214 KIV131187:KIY131214 KSR131187:KSU131214 LCN131187:LCQ131214 LMJ131187:LMM131214 LWF131187:LWI131214 MGB131187:MGE131214 MPX131187:MQA131214 MZT131187:MZW131214 NJP131187:NJS131214 NTL131187:NTO131214 ODH131187:ODK131214 OND131187:ONG131214 OWZ131187:OXC131214 PGV131187:PGY131214 PQR131187:PQU131214 QAN131187:QAQ131214 QKJ131187:QKM131214 QUF131187:QUI131214 REB131187:REE131214 RNX131187:ROA131214 RXT131187:RXW131214 SHP131187:SHS131214 SRL131187:SRO131214 TBH131187:TBK131214 TLD131187:TLG131214 TUZ131187:TVC131214 UEV131187:UEY131214 UOR131187:UOU131214 UYN131187:UYQ131214 VIJ131187:VIM131214 VSF131187:VSI131214 WCB131187:WCE131214 WLX131187:WMA131214 WVT131187:WVW131214 L196723:O196750 JH196723:JK196750 TD196723:TG196750 ACZ196723:ADC196750 AMV196723:AMY196750 AWR196723:AWU196750 BGN196723:BGQ196750 BQJ196723:BQM196750 CAF196723:CAI196750 CKB196723:CKE196750 CTX196723:CUA196750 DDT196723:DDW196750 DNP196723:DNS196750 DXL196723:DXO196750 EHH196723:EHK196750 ERD196723:ERG196750 FAZ196723:FBC196750 FKV196723:FKY196750 FUR196723:FUU196750 GEN196723:GEQ196750 GOJ196723:GOM196750 GYF196723:GYI196750 HIB196723:HIE196750 HRX196723:HSA196750 IBT196723:IBW196750 ILP196723:ILS196750 IVL196723:IVO196750 JFH196723:JFK196750 JPD196723:JPG196750 JYZ196723:JZC196750 KIV196723:KIY196750 KSR196723:KSU196750 LCN196723:LCQ196750 LMJ196723:LMM196750 LWF196723:LWI196750 MGB196723:MGE196750 MPX196723:MQA196750 MZT196723:MZW196750 NJP196723:NJS196750 NTL196723:NTO196750 ODH196723:ODK196750 OND196723:ONG196750 OWZ196723:OXC196750 PGV196723:PGY196750 PQR196723:PQU196750 QAN196723:QAQ196750 QKJ196723:QKM196750 QUF196723:QUI196750 REB196723:REE196750 RNX196723:ROA196750 RXT196723:RXW196750 SHP196723:SHS196750 SRL196723:SRO196750 TBH196723:TBK196750 TLD196723:TLG196750 TUZ196723:TVC196750 UEV196723:UEY196750 UOR196723:UOU196750 UYN196723:UYQ196750 VIJ196723:VIM196750 VSF196723:VSI196750 WCB196723:WCE196750 WLX196723:WMA196750 WVT196723:WVW196750 L262259:O262286 JH262259:JK262286 TD262259:TG262286 ACZ262259:ADC262286 AMV262259:AMY262286 AWR262259:AWU262286 BGN262259:BGQ262286 BQJ262259:BQM262286 CAF262259:CAI262286 CKB262259:CKE262286 CTX262259:CUA262286 DDT262259:DDW262286 DNP262259:DNS262286 DXL262259:DXO262286 EHH262259:EHK262286 ERD262259:ERG262286 FAZ262259:FBC262286 FKV262259:FKY262286 FUR262259:FUU262286 GEN262259:GEQ262286 GOJ262259:GOM262286 GYF262259:GYI262286 HIB262259:HIE262286 HRX262259:HSA262286 IBT262259:IBW262286 ILP262259:ILS262286 IVL262259:IVO262286 JFH262259:JFK262286 JPD262259:JPG262286 JYZ262259:JZC262286 KIV262259:KIY262286 KSR262259:KSU262286 LCN262259:LCQ262286 LMJ262259:LMM262286 LWF262259:LWI262286 MGB262259:MGE262286 MPX262259:MQA262286 MZT262259:MZW262286 NJP262259:NJS262286 NTL262259:NTO262286 ODH262259:ODK262286 OND262259:ONG262286 OWZ262259:OXC262286 PGV262259:PGY262286 PQR262259:PQU262286 QAN262259:QAQ262286 QKJ262259:QKM262286 QUF262259:QUI262286 REB262259:REE262286 RNX262259:ROA262286 RXT262259:RXW262286 SHP262259:SHS262286 SRL262259:SRO262286 TBH262259:TBK262286 TLD262259:TLG262286 TUZ262259:TVC262286 UEV262259:UEY262286 UOR262259:UOU262286 UYN262259:UYQ262286 VIJ262259:VIM262286 VSF262259:VSI262286 WCB262259:WCE262286 WLX262259:WMA262286 WVT262259:WVW262286 L327795:O327822 JH327795:JK327822 TD327795:TG327822 ACZ327795:ADC327822 AMV327795:AMY327822 AWR327795:AWU327822 BGN327795:BGQ327822 BQJ327795:BQM327822 CAF327795:CAI327822 CKB327795:CKE327822 CTX327795:CUA327822 DDT327795:DDW327822 DNP327795:DNS327822 DXL327795:DXO327822 EHH327795:EHK327822 ERD327795:ERG327822 FAZ327795:FBC327822 FKV327795:FKY327822 FUR327795:FUU327822 GEN327795:GEQ327822 GOJ327795:GOM327822 GYF327795:GYI327822 HIB327795:HIE327822 HRX327795:HSA327822 IBT327795:IBW327822 ILP327795:ILS327822 IVL327795:IVO327822 JFH327795:JFK327822 JPD327795:JPG327822 JYZ327795:JZC327822 KIV327795:KIY327822 KSR327795:KSU327822 LCN327795:LCQ327822 LMJ327795:LMM327822 LWF327795:LWI327822 MGB327795:MGE327822 MPX327795:MQA327822 MZT327795:MZW327822 NJP327795:NJS327822 NTL327795:NTO327822 ODH327795:ODK327822 OND327795:ONG327822 OWZ327795:OXC327822 PGV327795:PGY327822 PQR327795:PQU327822 QAN327795:QAQ327822 QKJ327795:QKM327822 QUF327795:QUI327822 REB327795:REE327822 RNX327795:ROA327822 RXT327795:RXW327822 SHP327795:SHS327822 SRL327795:SRO327822 TBH327795:TBK327822 TLD327795:TLG327822 TUZ327795:TVC327822 UEV327795:UEY327822 UOR327795:UOU327822 UYN327795:UYQ327822 VIJ327795:VIM327822 VSF327795:VSI327822 WCB327795:WCE327822 WLX327795:WMA327822 WVT327795:WVW327822 L393331:O393358 JH393331:JK393358 TD393331:TG393358 ACZ393331:ADC393358 AMV393331:AMY393358 AWR393331:AWU393358 BGN393331:BGQ393358 BQJ393331:BQM393358 CAF393331:CAI393358 CKB393331:CKE393358 CTX393331:CUA393358 DDT393331:DDW393358 DNP393331:DNS393358 DXL393331:DXO393358 EHH393331:EHK393358 ERD393331:ERG393358 FAZ393331:FBC393358 FKV393331:FKY393358 FUR393331:FUU393358 GEN393331:GEQ393358 GOJ393331:GOM393358 GYF393331:GYI393358 HIB393331:HIE393358 HRX393331:HSA393358 IBT393331:IBW393358 ILP393331:ILS393358 IVL393331:IVO393358 JFH393331:JFK393358 JPD393331:JPG393358 JYZ393331:JZC393358 KIV393331:KIY393358 KSR393331:KSU393358 LCN393331:LCQ393358 LMJ393331:LMM393358 LWF393331:LWI393358 MGB393331:MGE393358 MPX393331:MQA393358 MZT393331:MZW393358 NJP393331:NJS393358 NTL393331:NTO393358 ODH393331:ODK393358 OND393331:ONG393358 OWZ393331:OXC393358 PGV393331:PGY393358 PQR393331:PQU393358 QAN393331:QAQ393358 QKJ393331:QKM393358 QUF393331:QUI393358 REB393331:REE393358 RNX393331:ROA393358 RXT393331:RXW393358 SHP393331:SHS393358 SRL393331:SRO393358 TBH393331:TBK393358 TLD393331:TLG393358 TUZ393331:TVC393358 UEV393331:UEY393358 UOR393331:UOU393358 UYN393331:UYQ393358 VIJ393331:VIM393358 VSF393331:VSI393358 WCB393331:WCE393358 WLX393331:WMA393358 WVT393331:WVW393358 L458867:O458894 JH458867:JK458894 TD458867:TG458894 ACZ458867:ADC458894 AMV458867:AMY458894 AWR458867:AWU458894 BGN458867:BGQ458894 BQJ458867:BQM458894 CAF458867:CAI458894 CKB458867:CKE458894 CTX458867:CUA458894 DDT458867:DDW458894 DNP458867:DNS458894 DXL458867:DXO458894 EHH458867:EHK458894 ERD458867:ERG458894 FAZ458867:FBC458894 FKV458867:FKY458894 FUR458867:FUU458894 GEN458867:GEQ458894 GOJ458867:GOM458894 GYF458867:GYI458894 HIB458867:HIE458894 HRX458867:HSA458894 IBT458867:IBW458894 ILP458867:ILS458894 IVL458867:IVO458894 JFH458867:JFK458894 JPD458867:JPG458894 JYZ458867:JZC458894 KIV458867:KIY458894 KSR458867:KSU458894 LCN458867:LCQ458894 LMJ458867:LMM458894 LWF458867:LWI458894 MGB458867:MGE458894 MPX458867:MQA458894 MZT458867:MZW458894 NJP458867:NJS458894 NTL458867:NTO458894 ODH458867:ODK458894 OND458867:ONG458894 OWZ458867:OXC458894 PGV458867:PGY458894 PQR458867:PQU458894 QAN458867:QAQ458894 QKJ458867:QKM458894 QUF458867:QUI458894 REB458867:REE458894 RNX458867:ROA458894 RXT458867:RXW458894 SHP458867:SHS458894 SRL458867:SRO458894 TBH458867:TBK458894 TLD458867:TLG458894 TUZ458867:TVC458894 UEV458867:UEY458894 UOR458867:UOU458894 UYN458867:UYQ458894 VIJ458867:VIM458894 VSF458867:VSI458894 WCB458867:WCE458894 WLX458867:WMA458894 WVT458867:WVW458894 L524403:O524430 JH524403:JK524430 TD524403:TG524430 ACZ524403:ADC524430 AMV524403:AMY524430 AWR524403:AWU524430 BGN524403:BGQ524430 BQJ524403:BQM524430 CAF524403:CAI524430 CKB524403:CKE524430 CTX524403:CUA524430 DDT524403:DDW524430 DNP524403:DNS524430 DXL524403:DXO524430 EHH524403:EHK524430 ERD524403:ERG524430 FAZ524403:FBC524430 FKV524403:FKY524430 FUR524403:FUU524430 GEN524403:GEQ524430 GOJ524403:GOM524430 GYF524403:GYI524430 HIB524403:HIE524430 HRX524403:HSA524430 IBT524403:IBW524430 ILP524403:ILS524430 IVL524403:IVO524430 JFH524403:JFK524430 JPD524403:JPG524430 JYZ524403:JZC524430 KIV524403:KIY524430 KSR524403:KSU524430 LCN524403:LCQ524430 LMJ524403:LMM524430 LWF524403:LWI524430 MGB524403:MGE524430 MPX524403:MQA524430 MZT524403:MZW524430 NJP524403:NJS524430 NTL524403:NTO524430 ODH524403:ODK524430 OND524403:ONG524430 OWZ524403:OXC524430 PGV524403:PGY524430 PQR524403:PQU524430 QAN524403:QAQ524430 QKJ524403:QKM524430 QUF524403:QUI524430 REB524403:REE524430 RNX524403:ROA524430 RXT524403:RXW524430 SHP524403:SHS524430 SRL524403:SRO524430 TBH524403:TBK524430 TLD524403:TLG524430 TUZ524403:TVC524430 UEV524403:UEY524430 UOR524403:UOU524430 UYN524403:UYQ524430 VIJ524403:VIM524430 VSF524403:VSI524430 WCB524403:WCE524430 WLX524403:WMA524430 WVT524403:WVW524430 L589939:O589966 JH589939:JK589966 TD589939:TG589966 ACZ589939:ADC589966 AMV589939:AMY589966 AWR589939:AWU589966 BGN589939:BGQ589966 BQJ589939:BQM589966 CAF589939:CAI589966 CKB589939:CKE589966 CTX589939:CUA589966 DDT589939:DDW589966 DNP589939:DNS589966 DXL589939:DXO589966 EHH589939:EHK589966 ERD589939:ERG589966 FAZ589939:FBC589966 FKV589939:FKY589966 FUR589939:FUU589966 GEN589939:GEQ589966 GOJ589939:GOM589966 GYF589939:GYI589966 HIB589939:HIE589966 HRX589939:HSA589966 IBT589939:IBW589966 ILP589939:ILS589966 IVL589939:IVO589966 JFH589939:JFK589966 JPD589939:JPG589966 JYZ589939:JZC589966 KIV589939:KIY589966 KSR589939:KSU589966 LCN589939:LCQ589966 LMJ589939:LMM589966 LWF589939:LWI589966 MGB589939:MGE589966 MPX589939:MQA589966 MZT589939:MZW589966 NJP589939:NJS589966 NTL589939:NTO589966 ODH589939:ODK589966 OND589939:ONG589966 OWZ589939:OXC589966 PGV589939:PGY589966 PQR589939:PQU589966 QAN589939:QAQ589966 QKJ589939:QKM589966 QUF589939:QUI589966 REB589939:REE589966 RNX589939:ROA589966 RXT589939:RXW589966 SHP589939:SHS589966 SRL589939:SRO589966 TBH589939:TBK589966 TLD589939:TLG589966 TUZ589939:TVC589966 UEV589939:UEY589966 UOR589939:UOU589966 UYN589939:UYQ589966 VIJ589939:VIM589966 VSF589939:VSI589966 WCB589939:WCE589966 WLX589939:WMA589966 WVT589939:WVW589966 L655475:O655502 JH655475:JK655502 TD655475:TG655502 ACZ655475:ADC655502 AMV655475:AMY655502 AWR655475:AWU655502 BGN655475:BGQ655502 BQJ655475:BQM655502 CAF655475:CAI655502 CKB655475:CKE655502 CTX655475:CUA655502 DDT655475:DDW655502 DNP655475:DNS655502 DXL655475:DXO655502 EHH655475:EHK655502 ERD655475:ERG655502 FAZ655475:FBC655502 FKV655475:FKY655502 FUR655475:FUU655502 GEN655475:GEQ655502 GOJ655475:GOM655502 GYF655475:GYI655502 HIB655475:HIE655502 HRX655475:HSA655502 IBT655475:IBW655502 ILP655475:ILS655502 IVL655475:IVO655502 JFH655475:JFK655502 JPD655475:JPG655502 JYZ655475:JZC655502 KIV655475:KIY655502 KSR655475:KSU655502 LCN655475:LCQ655502 LMJ655475:LMM655502 LWF655475:LWI655502 MGB655475:MGE655502 MPX655475:MQA655502 MZT655475:MZW655502 NJP655475:NJS655502 NTL655475:NTO655502 ODH655475:ODK655502 OND655475:ONG655502 OWZ655475:OXC655502 PGV655475:PGY655502 PQR655475:PQU655502 QAN655475:QAQ655502 QKJ655475:QKM655502 QUF655475:QUI655502 REB655475:REE655502 RNX655475:ROA655502 RXT655475:RXW655502 SHP655475:SHS655502 SRL655475:SRO655502 TBH655475:TBK655502 TLD655475:TLG655502 TUZ655475:TVC655502 UEV655475:UEY655502 UOR655475:UOU655502 UYN655475:UYQ655502 VIJ655475:VIM655502 VSF655475:VSI655502 WCB655475:WCE655502 WLX655475:WMA655502 WVT655475:WVW655502 L721011:O721038 JH721011:JK721038 TD721011:TG721038 ACZ721011:ADC721038 AMV721011:AMY721038 AWR721011:AWU721038 BGN721011:BGQ721038 BQJ721011:BQM721038 CAF721011:CAI721038 CKB721011:CKE721038 CTX721011:CUA721038 DDT721011:DDW721038 DNP721011:DNS721038 DXL721011:DXO721038 EHH721011:EHK721038 ERD721011:ERG721038 FAZ721011:FBC721038 FKV721011:FKY721038 FUR721011:FUU721038 GEN721011:GEQ721038 GOJ721011:GOM721038 GYF721011:GYI721038 HIB721011:HIE721038 HRX721011:HSA721038 IBT721011:IBW721038 ILP721011:ILS721038 IVL721011:IVO721038 JFH721011:JFK721038 JPD721011:JPG721038 JYZ721011:JZC721038 KIV721011:KIY721038 KSR721011:KSU721038 LCN721011:LCQ721038 LMJ721011:LMM721038 LWF721011:LWI721038 MGB721011:MGE721038 MPX721011:MQA721038 MZT721011:MZW721038 NJP721011:NJS721038 NTL721011:NTO721038 ODH721011:ODK721038 OND721011:ONG721038 OWZ721011:OXC721038 PGV721011:PGY721038 PQR721011:PQU721038 QAN721011:QAQ721038 QKJ721011:QKM721038 QUF721011:QUI721038 REB721011:REE721038 RNX721011:ROA721038 RXT721011:RXW721038 SHP721011:SHS721038 SRL721011:SRO721038 TBH721011:TBK721038 TLD721011:TLG721038 TUZ721011:TVC721038 UEV721011:UEY721038 UOR721011:UOU721038 UYN721011:UYQ721038 VIJ721011:VIM721038 VSF721011:VSI721038 WCB721011:WCE721038 WLX721011:WMA721038 WVT721011:WVW721038 L786547:O786574 JH786547:JK786574 TD786547:TG786574 ACZ786547:ADC786574 AMV786547:AMY786574 AWR786547:AWU786574 BGN786547:BGQ786574 BQJ786547:BQM786574 CAF786547:CAI786574 CKB786547:CKE786574 CTX786547:CUA786574 DDT786547:DDW786574 DNP786547:DNS786574 DXL786547:DXO786574 EHH786547:EHK786574 ERD786547:ERG786574 FAZ786547:FBC786574 FKV786547:FKY786574 FUR786547:FUU786574 GEN786547:GEQ786574 GOJ786547:GOM786574 GYF786547:GYI786574 HIB786547:HIE786574 HRX786547:HSA786574 IBT786547:IBW786574 ILP786547:ILS786574 IVL786547:IVO786574 JFH786547:JFK786574 JPD786547:JPG786574 JYZ786547:JZC786574 KIV786547:KIY786574 KSR786547:KSU786574 LCN786547:LCQ786574 LMJ786547:LMM786574 LWF786547:LWI786574 MGB786547:MGE786574 MPX786547:MQA786574 MZT786547:MZW786574 NJP786547:NJS786574 NTL786547:NTO786574 ODH786547:ODK786574 OND786547:ONG786574 OWZ786547:OXC786574 PGV786547:PGY786574 PQR786547:PQU786574 QAN786547:QAQ786574 QKJ786547:QKM786574 QUF786547:QUI786574 REB786547:REE786574 RNX786547:ROA786574 RXT786547:RXW786574 SHP786547:SHS786574 SRL786547:SRO786574 TBH786547:TBK786574 TLD786547:TLG786574 TUZ786547:TVC786574 UEV786547:UEY786574 UOR786547:UOU786574 UYN786547:UYQ786574 VIJ786547:VIM786574 VSF786547:VSI786574 WCB786547:WCE786574 WLX786547:WMA786574 WVT786547:WVW786574 L852083:O852110 JH852083:JK852110 TD852083:TG852110 ACZ852083:ADC852110 AMV852083:AMY852110 AWR852083:AWU852110 BGN852083:BGQ852110 BQJ852083:BQM852110 CAF852083:CAI852110 CKB852083:CKE852110 CTX852083:CUA852110 DDT852083:DDW852110 DNP852083:DNS852110 DXL852083:DXO852110 EHH852083:EHK852110 ERD852083:ERG852110 FAZ852083:FBC852110 FKV852083:FKY852110 FUR852083:FUU852110 GEN852083:GEQ852110 GOJ852083:GOM852110 GYF852083:GYI852110 HIB852083:HIE852110 HRX852083:HSA852110 IBT852083:IBW852110 ILP852083:ILS852110 IVL852083:IVO852110 JFH852083:JFK852110 JPD852083:JPG852110 JYZ852083:JZC852110 KIV852083:KIY852110 KSR852083:KSU852110 LCN852083:LCQ852110 LMJ852083:LMM852110 LWF852083:LWI852110 MGB852083:MGE852110 MPX852083:MQA852110 MZT852083:MZW852110 NJP852083:NJS852110 NTL852083:NTO852110 ODH852083:ODK852110 OND852083:ONG852110 OWZ852083:OXC852110 PGV852083:PGY852110 PQR852083:PQU852110 QAN852083:QAQ852110 QKJ852083:QKM852110 QUF852083:QUI852110 REB852083:REE852110 RNX852083:ROA852110 RXT852083:RXW852110 SHP852083:SHS852110 SRL852083:SRO852110 TBH852083:TBK852110 TLD852083:TLG852110 TUZ852083:TVC852110 UEV852083:UEY852110 UOR852083:UOU852110 UYN852083:UYQ852110 VIJ852083:VIM852110 VSF852083:VSI852110 WCB852083:WCE852110 WLX852083:WMA852110 WVT852083:WVW852110 L917619:O917646 JH917619:JK917646 TD917619:TG917646 ACZ917619:ADC917646 AMV917619:AMY917646 AWR917619:AWU917646 BGN917619:BGQ917646 BQJ917619:BQM917646 CAF917619:CAI917646 CKB917619:CKE917646 CTX917619:CUA917646 DDT917619:DDW917646 DNP917619:DNS917646 DXL917619:DXO917646 EHH917619:EHK917646 ERD917619:ERG917646 FAZ917619:FBC917646 FKV917619:FKY917646 FUR917619:FUU917646 GEN917619:GEQ917646 GOJ917619:GOM917646 GYF917619:GYI917646 HIB917619:HIE917646 HRX917619:HSA917646 IBT917619:IBW917646 ILP917619:ILS917646 IVL917619:IVO917646 JFH917619:JFK917646 JPD917619:JPG917646 JYZ917619:JZC917646 KIV917619:KIY917646 KSR917619:KSU917646 LCN917619:LCQ917646 LMJ917619:LMM917646 LWF917619:LWI917646 MGB917619:MGE917646 MPX917619:MQA917646 MZT917619:MZW917646 NJP917619:NJS917646 NTL917619:NTO917646 ODH917619:ODK917646 OND917619:ONG917646 OWZ917619:OXC917646 PGV917619:PGY917646 PQR917619:PQU917646 QAN917619:QAQ917646 QKJ917619:QKM917646 QUF917619:QUI917646 REB917619:REE917646 RNX917619:ROA917646 RXT917619:RXW917646 SHP917619:SHS917646 SRL917619:SRO917646 TBH917619:TBK917646 TLD917619:TLG917646 TUZ917619:TVC917646 UEV917619:UEY917646 UOR917619:UOU917646 UYN917619:UYQ917646 VIJ917619:VIM917646 VSF917619:VSI917646 WCB917619:WCE917646 WLX917619:WMA917646 WVT917619:WVW917646 L983155:O983182 JH983155:JK983182 TD983155:TG983182 ACZ983155:ADC983182 AMV983155:AMY983182 AWR983155:AWU983182 BGN983155:BGQ983182 BQJ983155:BQM983182 CAF983155:CAI983182 CKB983155:CKE983182 CTX983155:CUA983182 DDT983155:DDW983182 DNP983155:DNS983182 DXL983155:DXO983182 EHH983155:EHK983182 ERD983155:ERG983182 FAZ983155:FBC983182 FKV983155:FKY983182 FUR983155:FUU983182 GEN983155:GEQ983182 GOJ983155:GOM983182 GYF983155:GYI983182 HIB983155:HIE983182 HRX983155:HSA983182 IBT983155:IBW983182 ILP983155:ILS983182 IVL983155:IVO983182 JFH983155:JFK983182 JPD983155:JPG983182 JYZ983155:JZC983182 KIV983155:KIY983182 KSR983155:KSU983182 LCN983155:LCQ983182 LMJ983155:LMM983182 LWF983155:LWI983182 MGB983155:MGE983182 MPX983155:MQA983182 MZT983155:MZW983182 NJP983155:NJS983182 NTL983155:NTO983182 ODH983155:ODK983182 OND983155:ONG983182 OWZ983155:OXC983182 PGV983155:PGY983182 PQR983155:PQU983182 QAN983155:QAQ983182 QKJ983155:QKM983182 QUF983155:QUI983182 REB983155:REE983182 RNX983155:ROA983182 RXT983155:RXW983182 SHP983155:SHS983182 SRL983155:SRO983182 TBH983155:TBK983182 TLD983155:TLG983182 TUZ983155:TVC983182 UEV983155:UEY983182 UOR983155:UOU983182 UYN983155:UYQ983182 VIJ983155:VIM983182 VSF983155:VSI983182 WCB983155:WCE983182 WLX983155:WMA983182 WVT983155:WVW983182 AF156:AG156 KB156:KC156 TX156:TY156 ADT156:ADU156 ANP156:ANQ156 AXL156:AXM156 BHH156:BHI156 BRD156:BRE156 CAZ156:CBA156 CKV156:CKW156 CUR156:CUS156 DEN156:DEO156 DOJ156:DOK156 DYF156:DYG156 EIB156:EIC156 ERX156:ERY156 FBT156:FBU156 FLP156:FLQ156 FVL156:FVM156 GFH156:GFI156 GPD156:GPE156 GYZ156:GZA156 HIV156:HIW156 HSR156:HSS156 ICN156:ICO156 IMJ156:IMK156 IWF156:IWG156 JGB156:JGC156 JPX156:JPY156 JZT156:JZU156 KJP156:KJQ156 KTL156:KTM156 LDH156:LDI156 LND156:LNE156 LWZ156:LXA156 MGV156:MGW156 MQR156:MQS156 NAN156:NAO156 NKJ156:NKK156 NUF156:NUG156 OEB156:OEC156 ONX156:ONY156 OXT156:OXU156 PHP156:PHQ156 PRL156:PRM156 QBH156:QBI156 QLD156:QLE156 QUZ156:QVA156 REV156:REW156 ROR156:ROS156 RYN156:RYO156 SIJ156:SIK156 SSF156:SSG156 TCB156:TCC156 TLX156:TLY156 TVT156:TVU156 UFP156:UFQ156 UPL156:UPM156 UZH156:UZI156 VJD156:VJE156 VSZ156:VTA156 WCV156:WCW156 WMR156:WMS156 WWN156:WWO156 AF65692:AG65692 KB65692:KC65692 TX65692:TY65692 ADT65692:ADU65692 ANP65692:ANQ65692 AXL65692:AXM65692 BHH65692:BHI65692 BRD65692:BRE65692 CAZ65692:CBA65692 CKV65692:CKW65692 CUR65692:CUS65692 DEN65692:DEO65692 DOJ65692:DOK65692 DYF65692:DYG65692 EIB65692:EIC65692 ERX65692:ERY65692 FBT65692:FBU65692 FLP65692:FLQ65692 FVL65692:FVM65692 GFH65692:GFI65692 GPD65692:GPE65692 GYZ65692:GZA65692 HIV65692:HIW65692 HSR65692:HSS65692 ICN65692:ICO65692 IMJ65692:IMK65692 IWF65692:IWG65692 JGB65692:JGC65692 JPX65692:JPY65692 JZT65692:JZU65692 KJP65692:KJQ65692 KTL65692:KTM65692 LDH65692:LDI65692 LND65692:LNE65692 LWZ65692:LXA65692 MGV65692:MGW65692 MQR65692:MQS65692 NAN65692:NAO65692 NKJ65692:NKK65692 NUF65692:NUG65692 OEB65692:OEC65692 ONX65692:ONY65692 OXT65692:OXU65692 PHP65692:PHQ65692 PRL65692:PRM65692 QBH65692:QBI65692 QLD65692:QLE65692 QUZ65692:QVA65692 REV65692:REW65692 ROR65692:ROS65692 RYN65692:RYO65692 SIJ65692:SIK65692 SSF65692:SSG65692 TCB65692:TCC65692 TLX65692:TLY65692 TVT65692:TVU65692 UFP65692:UFQ65692 UPL65692:UPM65692 UZH65692:UZI65692 VJD65692:VJE65692 VSZ65692:VTA65692 WCV65692:WCW65692 WMR65692:WMS65692 WWN65692:WWO65692 AF131228:AG131228 KB131228:KC131228 TX131228:TY131228 ADT131228:ADU131228 ANP131228:ANQ131228 AXL131228:AXM131228 BHH131228:BHI131228 BRD131228:BRE131228 CAZ131228:CBA131228 CKV131228:CKW131228 CUR131228:CUS131228 DEN131228:DEO131228 DOJ131228:DOK131228 DYF131228:DYG131228 EIB131228:EIC131228 ERX131228:ERY131228 FBT131228:FBU131228 FLP131228:FLQ131228 FVL131228:FVM131228 GFH131228:GFI131228 GPD131228:GPE131228 GYZ131228:GZA131228 HIV131228:HIW131228 HSR131228:HSS131228 ICN131228:ICO131228 IMJ131228:IMK131228 IWF131228:IWG131228 JGB131228:JGC131228 JPX131228:JPY131228 JZT131228:JZU131228 KJP131228:KJQ131228 KTL131228:KTM131228 LDH131228:LDI131228 LND131228:LNE131228 LWZ131228:LXA131228 MGV131228:MGW131228 MQR131228:MQS131228 NAN131228:NAO131228 NKJ131228:NKK131228 NUF131228:NUG131228 OEB131228:OEC131228 ONX131228:ONY131228 OXT131228:OXU131228 PHP131228:PHQ131228 PRL131228:PRM131228 QBH131228:QBI131228 QLD131228:QLE131228 QUZ131228:QVA131228 REV131228:REW131228 ROR131228:ROS131228 RYN131228:RYO131228 SIJ131228:SIK131228 SSF131228:SSG131228 TCB131228:TCC131228 TLX131228:TLY131228 TVT131228:TVU131228 UFP131228:UFQ131228 UPL131228:UPM131228 UZH131228:UZI131228 VJD131228:VJE131228 VSZ131228:VTA131228 WCV131228:WCW131228 WMR131228:WMS131228 WWN131228:WWO131228 AF196764:AG196764 KB196764:KC196764 TX196764:TY196764 ADT196764:ADU196764 ANP196764:ANQ196764 AXL196764:AXM196764 BHH196764:BHI196764 BRD196764:BRE196764 CAZ196764:CBA196764 CKV196764:CKW196764 CUR196764:CUS196764 DEN196764:DEO196764 DOJ196764:DOK196764 DYF196764:DYG196764 EIB196764:EIC196764 ERX196764:ERY196764 FBT196764:FBU196764 FLP196764:FLQ196764 FVL196764:FVM196764 GFH196764:GFI196764 GPD196764:GPE196764 GYZ196764:GZA196764 HIV196764:HIW196764 HSR196764:HSS196764 ICN196764:ICO196764 IMJ196764:IMK196764 IWF196764:IWG196764 JGB196764:JGC196764 JPX196764:JPY196764 JZT196764:JZU196764 KJP196764:KJQ196764 KTL196764:KTM196764 LDH196764:LDI196764 LND196764:LNE196764 LWZ196764:LXA196764 MGV196764:MGW196764 MQR196764:MQS196764 NAN196764:NAO196764 NKJ196764:NKK196764 NUF196764:NUG196764 OEB196764:OEC196764 ONX196764:ONY196764 OXT196764:OXU196764 PHP196764:PHQ196764 PRL196764:PRM196764 QBH196764:QBI196764 QLD196764:QLE196764 QUZ196764:QVA196764 REV196764:REW196764 ROR196764:ROS196764 RYN196764:RYO196764 SIJ196764:SIK196764 SSF196764:SSG196764 TCB196764:TCC196764 TLX196764:TLY196764 TVT196764:TVU196764 UFP196764:UFQ196764 UPL196764:UPM196764 UZH196764:UZI196764 VJD196764:VJE196764 VSZ196764:VTA196764 WCV196764:WCW196764 WMR196764:WMS196764 WWN196764:WWO196764 AF262300:AG262300 KB262300:KC262300 TX262300:TY262300 ADT262300:ADU262300 ANP262300:ANQ262300 AXL262300:AXM262300 BHH262300:BHI262300 BRD262300:BRE262300 CAZ262300:CBA262300 CKV262300:CKW262300 CUR262300:CUS262300 DEN262300:DEO262300 DOJ262300:DOK262300 DYF262300:DYG262300 EIB262300:EIC262300 ERX262300:ERY262300 FBT262300:FBU262300 FLP262300:FLQ262300 FVL262300:FVM262300 GFH262300:GFI262300 GPD262300:GPE262300 GYZ262300:GZA262300 HIV262300:HIW262300 HSR262300:HSS262300 ICN262300:ICO262300 IMJ262300:IMK262300 IWF262300:IWG262300 JGB262300:JGC262300 JPX262300:JPY262300 JZT262300:JZU262300 KJP262300:KJQ262300 KTL262300:KTM262300 LDH262300:LDI262300 LND262300:LNE262300 LWZ262300:LXA262300 MGV262300:MGW262300 MQR262300:MQS262300 NAN262300:NAO262300 NKJ262300:NKK262300 NUF262300:NUG262300 OEB262300:OEC262300 ONX262300:ONY262300 OXT262300:OXU262300 PHP262300:PHQ262300 PRL262300:PRM262300 QBH262300:QBI262300 QLD262300:QLE262300 QUZ262300:QVA262300 REV262300:REW262300 ROR262300:ROS262300 RYN262300:RYO262300 SIJ262300:SIK262300 SSF262300:SSG262300 TCB262300:TCC262300 TLX262300:TLY262300 TVT262300:TVU262300 UFP262300:UFQ262300 UPL262300:UPM262300 UZH262300:UZI262300 VJD262300:VJE262300 VSZ262300:VTA262300 WCV262300:WCW262300 WMR262300:WMS262300 WWN262300:WWO262300 AF327836:AG327836 KB327836:KC327836 TX327836:TY327836 ADT327836:ADU327836 ANP327836:ANQ327836 AXL327836:AXM327836 BHH327836:BHI327836 BRD327836:BRE327836 CAZ327836:CBA327836 CKV327836:CKW327836 CUR327836:CUS327836 DEN327836:DEO327836 DOJ327836:DOK327836 DYF327836:DYG327836 EIB327836:EIC327836 ERX327836:ERY327836 FBT327836:FBU327836 FLP327836:FLQ327836 FVL327836:FVM327836 GFH327836:GFI327836 GPD327836:GPE327836 GYZ327836:GZA327836 HIV327836:HIW327836 HSR327836:HSS327836 ICN327836:ICO327836 IMJ327836:IMK327836 IWF327836:IWG327836 JGB327836:JGC327836 JPX327836:JPY327836 JZT327836:JZU327836 KJP327836:KJQ327836 KTL327836:KTM327836 LDH327836:LDI327836 LND327836:LNE327836 LWZ327836:LXA327836 MGV327836:MGW327836 MQR327836:MQS327836 NAN327836:NAO327836 NKJ327836:NKK327836 NUF327836:NUG327836 OEB327836:OEC327836 ONX327836:ONY327836 OXT327836:OXU327836 PHP327836:PHQ327836 PRL327836:PRM327836 QBH327836:QBI327836 QLD327836:QLE327836 QUZ327836:QVA327836 REV327836:REW327836 ROR327836:ROS327836 RYN327836:RYO327836 SIJ327836:SIK327836 SSF327836:SSG327836 TCB327836:TCC327836 TLX327836:TLY327836 TVT327836:TVU327836 UFP327836:UFQ327836 UPL327836:UPM327836 UZH327836:UZI327836 VJD327836:VJE327836 VSZ327836:VTA327836 WCV327836:WCW327836 WMR327836:WMS327836 WWN327836:WWO327836 AF393372:AG393372 KB393372:KC393372 TX393372:TY393372 ADT393372:ADU393372 ANP393372:ANQ393372 AXL393372:AXM393372 BHH393372:BHI393372 BRD393372:BRE393372 CAZ393372:CBA393372 CKV393372:CKW393372 CUR393372:CUS393372 DEN393372:DEO393372 DOJ393372:DOK393372 DYF393372:DYG393372 EIB393372:EIC393372 ERX393372:ERY393372 FBT393372:FBU393372 FLP393372:FLQ393372 FVL393372:FVM393372 GFH393372:GFI393372 GPD393372:GPE393372 GYZ393372:GZA393372 HIV393372:HIW393372 HSR393372:HSS393372 ICN393372:ICO393372 IMJ393372:IMK393372 IWF393372:IWG393372 JGB393372:JGC393372 JPX393372:JPY393372 JZT393372:JZU393372 KJP393372:KJQ393372 KTL393372:KTM393372 LDH393372:LDI393372 LND393372:LNE393372 LWZ393372:LXA393372 MGV393372:MGW393372 MQR393372:MQS393372 NAN393372:NAO393372 NKJ393372:NKK393372 NUF393372:NUG393372 OEB393372:OEC393372 ONX393372:ONY393372 OXT393372:OXU393372 PHP393372:PHQ393372 PRL393372:PRM393372 QBH393372:QBI393372 QLD393372:QLE393372 QUZ393372:QVA393372 REV393372:REW393372 ROR393372:ROS393372 RYN393372:RYO393372 SIJ393372:SIK393372 SSF393372:SSG393372 TCB393372:TCC393372 TLX393372:TLY393372 TVT393372:TVU393372 UFP393372:UFQ393372 UPL393372:UPM393372 UZH393372:UZI393372 VJD393372:VJE393372 VSZ393372:VTA393372 WCV393372:WCW393372 WMR393372:WMS393372 WWN393372:WWO393372 AF458908:AG458908 KB458908:KC458908 TX458908:TY458908 ADT458908:ADU458908 ANP458908:ANQ458908 AXL458908:AXM458908 BHH458908:BHI458908 BRD458908:BRE458908 CAZ458908:CBA458908 CKV458908:CKW458908 CUR458908:CUS458908 DEN458908:DEO458908 DOJ458908:DOK458908 DYF458908:DYG458908 EIB458908:EIC458908 ERX458908:ERY458908 FBT458908:FBU458908 FLP458908:FLQ458908 FVL458908:FVM458908 GFH458908:GFI458908 GPD458908:GPE458908 GYZ458908:GZA458908 HIV458908:HIW458908 HSR458908:HSS458908 ICN458908:ICO458908 IMJ458908:IMK458908 IWF458908:IWG458908 JGB458908:JGC458908 JPX458908:JPY458908 JZT458908:JZU458908 KJP458908:KJQ458908 KTL458908:KTM458908 LDH458908:LDI458908 LND458908:LNE458908 LWZ458908:LXA458908 MGV458908:MGW458908 MQR458908:MQS458908 NAN458908:NAO458908 NKJ458908:NKK458908 NUF458908:NUG458908 OEB458908:OEC458908 ONX458908:ONY458908 OXT458908:OXU458908 PHP458908:PHQ458908 PRL458908:PRM458908 QBH458908:QBI458908 QLD458908:QLE458908 QUZ458908:QVA458908 REV458908:REW458908 ROR458908:ROS458908 RYN458908:RYO458908 SIJ458908:SIK458908 SSF458908:SSG458908 TCB458908:TCC458908 TLX458908:TLY458908 TVT458908:TVU458908 UFP458908:UFQ458908 UPL458908:UPM458908 UZH458908:UZI458908 VJD458908:VJE458908 VSZ458908:VTA458908 WCV458908:WCW458908 WMR458908:WMS458908 WWN458908:WWO458908 AF524444:AG524444 KB524444:KC524444 TX524444:TY524444 ADT524444:ADU524444 ANP524444:ANQ524444 AXL524444:AXM524444 BHH524444:BHI524444 BRD524444:BRE524444 CAZ524444:CBA524444 CKV524444:CKW524444 CUR524444:CUS524444 DEN524444:DEO524444 DOJ524444:DOK524444 DYF524444:DYG524444 EIB524444:EIC524444 ERX524444:ERY524444 FBT524444:FBU524444 FLP524444:FLQ524444 FVL524444:FVM524444 GFH524444:GFI524444 GPD524444:GPE524444 GYZ524444:GZA524444 HIV524444:HIW524444 HSR524444:HSS524444 ICN524444:ICO524444 IMJ524444:IMK524444 IWF524444:IWG524444 JGB524444:JGC524444 JPX524444:JPY524444 JZT524444:JZU524444 KJP524444:KJQ524444 KTL524444:KTM524444 LDH524444:LDI524444 LND524444:LNE524444 LWZ524444:LXA524444 MGV524444:MGW524444 MQR524444:MQS524444 NAN524444:NAO524444 NKJ524444:NKK524444 NUF524444:NUG524444 OEB524444:OEC524444 ONX524444:ONY524444 OXT524444:OXU524444 PHP524444:PHQ524444 PRL524444:PRM524444 QBH524444:QBI524444 QLD524444:QLE524444 QUZ524444:QVA524444 REV524444:REW524444 ROR524444:ROS524444 RYN524444:RYO524444 SIJ524444:SIK524444 SSF524444:SSG524444 TCB524444:TCC524444 TLX524444:TLY524444 TVT524444:TVU524444 UFP524444:UFQ524444 UPL524444:UPM524444 UZH524444:UZI524444 VJD524444:VJE524444 VSZ524444:VTA524444 WCV524444:WCW524444 WMR524444:WMS524444 WWN524444:WWO524444 AF589980:AG589980 KB589980:KC589980 TX589980:TY589980 ADT589980:ADU589980 ANP589980:ANQ589980 AXL589980:AXM589980 BHH589980:BHI589980 BRD589980:BRE589980 CAZ589980:CBA589980 CKV589980:CKW589980 CUR589980:CUS589980 DEN589980:DEO589980 DOJ589980:DOK589980 DYF589980:DYG589980 EIB589980:EIC589980 ERX589980:ERY589980 FBT589980:FBU589980 FLP589980:FLQ589980 FVL589980:FVM589980 GFH589980:GFI589980 GPD589980:GPE589980 GYZ589980:GZA589980 HIV589980:HIW589980 HSR589980:HSS589980 ICN589980:ICO589980 IMJ589980:IMK589980 IWF589980:IWG589980 JGB589980:JGC589980 JPX589980:JPY589980 JZT589980:JZU589980 KJP589980:KJQ589980 KTL589980:KTM589980 LDH589980:LDI589980 LND589980:LNE589980 LWZ589980:LXA589980 MGV589980:MGW589980 MQR589980:MQS589980 NAN589980:NAO589980 NKJ589980:NKK589980 NUF589980:NUG589980 OEB589980:OEC589980 ONX589980:ONY589980 OXT589980:OXU589980 PHP589980:PHQ589980 PRL589980:PRM589980 QBH589980:QBI589980 QLD589980:QLE589980 QUZ589980:QVA589980 REV589980:REW589980 ROR589980:ROS589980 RYN589980:RYO589980 SIJ589980:SIK589980 SSF589980:SSG589980 TCB589980:TCC589980 TLX589980:TLY589980 TVT589980:TVU589980 UFP589980:UFQ589980 UPL589980:UPM589980 UZH589980:UZI589980 VJD589980:VJE589980 VSZ589980:VTA589980 WCV589980:WCW589980 WMR589980:WMS589980 WWN589980:WWO589980 AF655516:AG655516 KB655516:KC655516 TX655516:TY655516 ADT655516:ADU655516 ANP655516:ANQ655516 AXL655516:AXM655516 BHH655516:BHI655516 BRD655516:BRE655516 CAZ655516:CBA655516 CKV655516:CKW655516 CUR655516:CUS655516 DEN655516:DEO655516 DOJ655516:DOK655516 DYF655516:DYG655516 EIB655516:EIC655516 ERX655516:ERY655516 FBT655516:FBU655516 FLP655516:FLQ655516 FVL655516:FVM655516 GFH655516:GFI655516 GPD655516:GPE655516 GYZ655516:GZA655516 HIV655516:HIW655516 HSR655516:HSS655516 ICN655516:ICO655516 IMJ655516:IMK655516 IWF655516:IWG655516 JGB655516:JGC655516 JPX655516:JPY655516 JZT655516:JZU655516 KJP655516:KJQ655516 KTL655516:KTM655516 LDH655516:LDI655516 LND655516:LNE655516 LWZ655516:LXA655516 MGV655516:MGW655516 MQR655516:MQS655516 NAN655516:NAO655516 NKJ655516:NKK655516 NUF655516:NUG655516 OEB655516:OEC655516 ONX655516:ONY655516 OXT655516:OXU655516 PHP655516:PHQ655516 PRL655516:PRM655516 QBH655516:QBI655516 QLD655516:QLE655516 QUZ655516:QVA655516 REV655516:REW655516 ROR655516:ROS655516 RYN655516:RYO655516 SIJ655516:SIK655516 SSF655516:SSG655516 TCB655516:TCC655516 TLX655516:TLY655516 TVT655516:TVU655516 UFP655516:UFQ655516 UPL655516:UPM655516 UZH655516:UZI655516 VJD655516:VJE655516 VSZ655516:VTA655516 WCV655516:WCW655516 WMR655516:WMS655516 WWN655516:WWO655516 AF721052:AG721052 KB721052:KC721052 TX721052:TY721052 ADT721052:ADU721052 ANP721052:ANQ721052 AXL721052:AXM721052 BHH721052:BHI721052 BRD721052:BRE721052 CAZ721052:CBA721052 CKV721052:CKW721052 CUR721052:CUS721052 DEN721052:DEO721052 DOJ721052:DOK721052 DYF721052:DYG721052 EIB721052:EIC721052 ERX721052:ERY721052 FBT721052:FBU721052 FLP721052:FLQ721052 FVL721052:FVM721052 GFH721052:GFI721052 GPD721052:GPE721052 GYZ721052:GZA721052 HIV721052:HIW721052 HSR721052:HSS721052 ICN721052:ICO721052 IMJ721052:IMK721052 IWF721052:IWG721052 JGB721052:JGC721052 JPX721052:JPY721052 JZT721052:JZU721052 KJP721052:KJQ721052 KTL721052:KTM721052 LDH721052:LDI721052 LND721052:LNE721052 LWZ721052:LXA721052 MGV721052:MGW721052 MQR721052:MQS721052 NAN721052:NAO721052 NKJ721052:NKK721052 NUF721052:NUG721052 OEB721052:OEC721052 ONX721052:ONY721052 OXT721052:OXU721052 PHP721052:PHQ721052 PRL721052:PRM721052 QBH721052:QBI721052 QLD721052:QLE721052 QUZ721052:QVA721052 REV721052:REW721052 ROR721052:ROS721052 RYN721052:RYO721052 SIJ721052:SIK721052 SSF721052:SSG721052 TCB721052:TCC721052 TLX721052:TLY721052 TVT721052:TVU721052 UFP721052:UFQ721052 UPL721052:UPM721052 UZH721052:UZI721052 VJD721052:VJE721052 VSZ721052:VTA721052 WCV721052:WCW721052 WMR721052:WMS721052 WWN721052:WWO721052 AF786588:AG786588 KB786588:KC786588 TX786588:TY786588 ADT786588:ADU786588 ANP786588:ANQ786588 AXL786588:AXM786588 BHH786588:BHI786588 BRD786588:BRE786588 CAZ786588:CBA786588 CKV786588:CKW786588 CUR786588:CUS786588 DEN786588:DEO786588 DOJ786588:DOK786588 DYF786588:DYG786588 EIB786588:EIC786588 ERX786588:ERY786588 FBT786588:FBU786588 FLP786588:FLQ786588 FVL786588:FVM786588 GFH786588:GFI786588 GPD786588:GPE786588 GYZ786588:GZA786588 HIV786588:HIW786588 HSR786588:HSS786588 ICN786588:ICO786588 IMJ786588:IMK786588 IWF786588:IWG786588 JGB786588:JGC786588 JPX786588:JPY786588 JZT786588:JZU786588 KJP786588:KJQ786588 KTL786588:KTM786588 LDH786588:LDI786588 LND786588:LNE786588 LWZ786588:LXA786588 MGV786588:MGW786588 MQR786588:MQS786588 NAN786588:NAO786588 NKJ786588:NKK786588 NUF786588:NUG786588 OEB786588:OEC786588 ONX786588:ONY786588 OXT786588:OXU786588 PHP786588:PHQ786588 PRL786588:PRM786588 QBH786588:QBI786588 QLD786588:QLE786588 QUZ786588:QVA786588 REV786588:REW786588 ROR786588:ROS786588 RYN786588:RYO786588 SIJ786588:SIK786588 SSF786588:SSG786588 TCB786588:TCC786588 TLX786588:TLY786588 TVT786588:TVU786588 UFP786588:UFQ786588 UPL786588:UPM786588 UZH786588:UZI786588 VJD786588:VJE786588 VSZ786588:VTA786588 WCV786588:WCW786588 WMR786588:WMS786588 WWN786588:WWO786588 AF852124:AG852124 KB852124:KC852124 TX852124:TY852124 ADT852124:ADU852124 ANP852124:ANQ852124 AXL852124:AXM852124 BHH852124:BHI852124 BRD852124:BRE852124 CAZ852124:CBA852124 CKV852124:CKW852124 CUR852124:CUS852124 DEN852124:DEO852124 DOJ852124:DOK852124 DYF852124:DYG852124 EIB852124:EIC852124 ERX852124:ERY852124 FBT852124:FBU852124 FLP852124:FLQ852124 FVL852124:FVM852124 GFH852124:GFI852124 GPD852124:GPE852124 GYZ852124:GZA852124 HIV852124:HIW852124 HSR852124:HSS852124 ICN852124:ICO852124 IMJ852124:IMK852124 IWF852124:IWG852124 JGB852124:JGC852124 JPX852124:JPY852124 JZT852124:JZU852124 KJP852124:KJQ852124 KTL852124:KTM852124 LDH852124:LDI852124 LND852124:LNE852124 LWZ852124:LXA852124 MGV852124:MGW852124 MQR852124:MQS852124 NAN852124:NAO852124 NKJ852124:NKK852124 NUF852124:NUG852124 OEB852124:OEC852124 ONX852124:ONY852124 OXT852124:OXU852124 PHP852124:PHQ852124 PRL852124:PRM852124 QBH852124:QBI852124 QLD852124:QLE852124 QUZ852124:QVA852124 REV852124:REW852124 ROR852124:ROS852124 RYN852124:RYO852124 SIJ852124:SIK852124 SSF852124:SSG852124 TCB852124:TCC852124 TLX852124:TLY852124 TVT852124:TVU852124 UFP852124:UFQ852124 UPL852124:UPM852124 UZH852124:UZI852124 VJD852124:VJE852124 VSZ852124:VTA852124 WCV852124:WCW852124 WMR852124:WMS852124 WWN852124:WWO852124 AF917660:AG917660 KB917660:KC917660 TX917660:TY917660 ADT917660:ADU917660 ANP917660:ANQ917660 AXL917660:AXM917660 BHH917660:BHI917660 BRD917660:BRE917660 CAZ917660:CBA917660 CKV917660:CKW917660 CUR917660:CUS917660 DEN917660:DEO917660 DOJ917660:DOK917660 DYF917660:DYG917660 EIB917660:EIC917660 ERX917660:ERY917660 FBT917660:FBU917660 FLP917660:FLQ917660 FVL917660:FVM917660 GFH917660:GFI917660 GPD917660:GPE917660 GYZ917660:GZA917660 HIV917660:HIW917660 HSR917660:HSS917660 ICN917660:ICO917660 IMJ917660:IMK917660 IWF917660:IWG917660 JGB917660:JGC917660 JPX917660:JPY917660 JZT917660:JZU917660 KJP917660:KJQ917660 KTL917660:KTM917660 LDH917660:LDI917660 LND917660:LNE917660 LWZ917660:LXA917660 MGV917660:MGW917660 MQR917660:MQS917660 NAN917660:NAO917660 NKJ917660:NKK917660 NUF917660:NUG917660 OEB917660:OEC917660 ONX917660:ONY917660 OXT917660:OXU917660 PHP917660:PHQ917660 PRL917660:PRM917660 QBH917660:QBI917660 QLD917660:QLE917660 QUZ917660:QVA917660 REV917660:REW917660 ROR917660:ROS917660 RYN917660:RYO917660 SIJ917660:SIK917660 SSF917660:SSG917660 TCB917660:TCC917660 TLX917660:TLY917660 TVT917660:TVU917660 UFP917660:UFQ917660 UPL917660:UPM917660 UZH917660:UZI917660 VJD917660:VJE917660 VSZ917660:VTA917660 WCV917660:WCW917660 WMR917660:WMS917660 WWN917660:WWO917660 AF983196:AG983196 KB983196:KC983196 TX983196:TY983196 ADT983196:ADU983196 ANP983196:ANQ983196 AXL983196:AXM983196 BHH983196:BHI983196 BRD983196:BRE983196 CAZ983196:CBA983196 CKV983196:CKW983196 CUR983196:CUS983196 DEN983196:DEO983196 DOJ983196:DOK983196 DYF983196:DYG983196 EIB983196:EIC983196 ERX983196:ERY983196 FBT983196:FBU983196 FLP983196:FLQ983196 FVL983196:FVM983196 GFH983196:GFI983196 GPD983196:GPE983196 GYZ983196:GZA983196 HIV983196:HIW983196 HSR983196:HSS983196 ICN983196:ICO983196 IMJ983196:IMK983196 IWF983196:IWG983196 JGB983196:JGC983196 JPX983196:JPY983196 JZT983196:JZU983196 KJP983196:KJQ983196 KTL983196:KTM983196 LDH983196:LDI983196 LND983196:LNE983196 LWZ983196:LXA983196 MGV983196:MGW983196 MQR983196:MQS983196 NAN983196:NAO983196 NKJ983196:NKK983196 NUF983196:NUG983196 OEB983196:OEC983196 ONX983196:ONY983196 OXT983196:OXU983196 PHP983196:PHQ983196 PRL983196:PRM983196 QBH983196:QBI983196 QLD983196:QLE983196 QUZ983196:QVA983196 REV983196:REW983196 ROR983196:ROS983196 RYN983196:RYO983196 SIJ983196:SIK983196 SSF983196:SSG983196 TCB983196:TCC983196 TLX983196:TLY983196 TVT983196:TVU983196 UFP983196:UFQ983196 UPL983196:UPM983196 UZH983196:UZI983196 VJD983196:VJE983196 VSZ983196:VTA983196 WCV983196:WCW983196 WMR983196:WMS983196 WWN983196:WWO983196 X1:IV5 JT1:SR5 TP1:ACN5 ADL1:AMJ5 ANH1:AWF5 AXD1:BGB5 BGZ1:BPX5 BQV1:BZT5 CAR1:CJP5 CKN1:CTL5 CUJ1:DDH5 DEF1:DND5 DOB1:DWZ5 DXX1:EGV5 EHT1:EQR5 ERP1:FAN5 FBL1:FKJ5 FLH1:FUF5 FVD1:GEB5 GEZ1:GNX5 GOV1:GXT5 GYR1:HHP5 HIN1:HRL5 HSJ1:IBH5 ICF1:ILD5 IMB1:IUZ5 IVX1:JEV5 JFT1:JOR5 JPP1:JYN5 JZL1:KIJ5 KJH1:KSF5 KTD1:LCB5 LCZ1:LLX5 LMV1:LVT5 LWR1:MFP5 MGN1:MPL5 MQJ1:MZH5 NAF1:NJD5 NKB1:NSZ5 NTX1:OCV5 ODT1:OMR5 ONP1:OWN5 OXL1:PGJ5 PHH1:PQF5 PRD1:QAB5 QAZ1:QJX5 QKV1:QTT5 QUR1:RDP5 REN1:RNL5 ROJ1:RXH5 RYF1:SHD5 SIB1:SQZ5 SRX1:TAV5 TBT1:TKR5 TLP1:TUN5 TVL1:UEJ5 UFH1:UOF5 UPD1:UYB5 UYZ1:VHX5 VIV1:VRT5 VSR1:WBP5 WCN1:WLL5 WMJ1:WVH5 WWF1:XFD5 X65537:IV65541 JT65537:SR65541 TP65537:ACN65541 ADL65537:AMJ65541 ANH65537:AWF65541 AXD65537:BGB65541 BGZ65537:BPX65541 BQV65537:BZT65541 CAR65537:CJP65541 CKN65537:CTL65541 CUJ65537:DDH65541 DEF65537:DND65541 DOB65537:DWZ65541 DXX65537:EGV65541 EHT65537:EQR65541 ERP65537:FAN65541 FBL65537:FKJ65541 FLH65537:FUF65541 FVD65537:GEB65541 GEZ65537:GNX65541 GOV65537:GXT65541 GYR65537:HHP65541 HIN65537:HRL65541 HSJ65537:IBH65541 ICF65537:ILD65541 IMB65537:IUZ65541 IVX65537:JEV65541 JFT65537:JOR65541 JPP65537:JYN65541 JZL65537:KIJ65541 KJH65537:KSF65541 KTD65537:LCB65541 LCZ65537:LLX65541 LMV65537:LVT65541 LWR65537:MFP65541 MGN65537:MPL65541 MQJ65537:MZH65541 NAF65537:NJD65541 NKB65537:NSZ65541 NTX65537:OCV65541 ODT65537:OMR65541 ONP65537:OWN65541 OXL65537:PGJ65541 PHH65537:PQF65541 PRD65537:QAB65541 QAZ65537:QJX65541 QKV65537:QTT65541 QUR65537:RDP65541 REN65537:RNL65541 ROJ65537:RXH65541 RYF65537:SHD65541 SIB65537:SQZ65541 SRX65537:TAV65541 TBT65537:TKR65541 TLP65537:TUN65541 TVL65537:UEJ65541 UFH65537:UOF65541 UPD65537:UYB65541 UYZ65537:VHX65541 VIV65537:VRT65541 VSR65537:WBP65541 WCN65537:WLL65541 WMJ65537:WVH65541 WWF65537:XFD65541 X131073:IV131077 JT131073:SR131077 TP131073:ACN131077 ADL131073:AMJ131077 ANH131073:AWF131077 AXD131073:BGB131077 BGZ131073:BPX131077 BQV131073:BZT131077 CAR131073:CJP131077 CKN131073:CTL131077 CUJ131073:DDH131077 DEF131073:DND131077 DOB131073:DWZ131077 DXX131073:EGV131077 EHT131073:EQR131077 ERP131073:FAN131077 FBL131073:FKJ131077 FLH131073:FUF131077 FVD131073:GEB131077 GEZ131073:GNX131077 GOV131073:GXT131077 GYR131073:HHP131077 HIN131073:HRL131077 HSJ131073:IBH131077 ICF131073:ILD131077 IMB131073:IUZ131077 IVX131073:JEV131077 JFT131073:JOR131077 JPP131073:JYN131077 JZL131073:KIJ131077 KJH131073:KSF131077 KTD131073:LCB131077 LCZ131073:LLX131077 LMV131073:LVT131077 LWR131073:MFP131077 MGN131073:MPL131077 MQJ131073:MZH131077 NAF131073:NJD131077 NKB131073:NSZ131077 NTX131073:OCV131077 ODT131073:OMR131077 ONP131073:OWN131077 OXL131073:PGJ131077 PHH131073:PQF131077 PRD131073:QAB131077 QAZ131073:QJX131077 QKV131073:QTT131077 QUR131073:RDP131077 REN131073:RNL131077 ROJ131073:RXH131077 RYF131073:SHD131077 SIB131073:SQZ131077 SRX131073:TAV131077 TBT131073:TKR131077 TLP131073:TUN131077 TVL131073:UEJ131077 UFH131073:UOF131077 UPD131073:UYB131077 UYZ131073:VHX131077 VIV131073:VRT131077 VSR131073:WBP131077 WCN131073:WLL131077 WMJ131073:WVH131077 WWF131073:XFD131077 X196609:IV196613 JT196609:SR196613 TP196609:ACN196613 ADL196609:AMJ196613 ANH196609:AWF196613 AXD196609:BGB196613 BGZ196609:BPX196613 BQV196609:BZT196613 CAR196609:CJP196613 CKN196609:CTL196613 CUJ196609:DDH196613 DEF196609:DND196613 DOB196609:DWZ196613 DXX196609:EGV196613 EHT196609:EQR196613 ERP196609:FAN196613 FBL196609:FKJ196613 FLH196609:FUF196613 FVD196609:GEB196613 GEZ196609:GNX196613 GOV196609:GXT196613 GYR196609:HHP196613 HIN196609:HRL196613 HSJ196609:IBH196613 ICF196609:ILD196613 IMB196609:IUZ196613 IVX196609:JEV196613 JFT196609:JOR196613 JPP196609:JYN196613 JZL196609:KIJ196613 KJH196609:KSF196613 KTD196609:LCB196613 LCZ196609:LLX196613 LMV196609:LVT196613 LWR196609:MFP196613 MGN196609:MPL196613 MQJ196609:MZH196613 NAF196609:NJD196613 NKB196609:NSZ196613 NTX196609:OCV196613 ODT196609:OMR196613 ONP196609:OWN196613 OXL196609:PGJ196613 PHH196609:PQF196613 PRD196609:QAB196613 QAZ196609:QJX196613 QKV196609:QTT196613 QUR196609:RDP196613 REN196609:RNL196613 ROJ196609:RXH196613 RYF196609:SHD196613 SIB196609:SQZ196613 SRX196609:TAV196613 TBT196609:TKR196613 TLP196609:TUN196613 TVL196609:UEJ196613 UFH196609:UOF196613 UPD196609:UYB196613 UYZ196609:VHX196613 VIV196609:VRT196613 VSR196609:WBP196613 WCN196609:WLL196613 WMJ196609:WVH196613 WWF196609:XFD196613 X262145:IV262149 JT262145:SR262149 TP262145:ACN262149 ADL262145:AMJ262149 ANH262145:AWF262149 AXD262145:BGB262149 BGZ262145:BPX262149 BQV262145:BZT262149 CAR262145:CJP262149 CKN262145:CTL262149 CUJ262145:DDH262149 DEF262145:DND262149 DOB262145:DWZ262149 DXX262145:EGV262149 EHT262145:EQR262149 ERP262145:FAN262149 FBL262145:FKJ262149 FLH262145:FUF262149 FVD262145:GEB262149 GEZ262145:GNX262149 GOV262145:GXT262149 GYR262145:HHP262149 HIN262145:HRL262149 HSJ262145:IBH262149 ICF262145:ILD262149 IMB262145:IUZ262149 IVX262145:JEV262149 JFT262145:JOR262149 JPP262145:JYN262149 JZL262145:KIJ262149 KJH262145:KSF262149 KTD262145:LCB262149 LCZ262145:LLX262149 LMV262145:LVT262149 LWR262145:MFP262149 MGN262145:MPL262149 MQJ262145:MZH262149 NAF262145:NJD262149 NKB262145:NSZ262149 NTX262145:OCV262149 ODT262145:OMR262149 ONP262145:OWN262149 OXL262145:PGJ262149 PHH262145:PQF262149 PRD262145:QAB262149 QAZ262145:QJX262149 QKV262145:QTT262149 QUR262145:RDP262149 REN262145:RNL262149 ROJ262145:RXH262149 RYF262145:SHD262149 SIB262145:SQZ262149 SRX262145:TAV262149 TBT262145:TKR262149 TLP262145:TUN262149 TVL262145:UEJ262149 UFH262145:UOF262149 UPD262145:UYB262149 UYZ262145:VHX262149 VIV262145:VRT262149 VSR262145:WBP262149 WCN262145:WLL262149 WMJ262145:WVH262149 WWF262145:XFD262149 X327681:IV327685 JT327681:SR327685 TP327681:ACN327685 ADL327681:AMJ327685 ANH327681:AWF327685 AXD327681:BGB327685 BGZ327681:BPX327685 BQV327681:BZT327685 CAR327681:CJP327685 CKN327681:CTL327685 CUJ327681:DDH327685 DEF327681:DND327685 DOB327681:DWZ327685 DXX327681:EGV327685 EHT327681:EQR327685 ERP327681:FAN327685 FBL327681:FKJ327685 FLH327681:FUF327685 FVD327681:GEB327685 GEZ327681:GNX327685 GOV327681:GXT327685 GYR327681:HHP327685 HIN327681:HRL327685 HSJ327681:IBH327685 ICF327681:ILD327685 IMB327681:IUZ327685 IVX327681:JEV327685 JFT327681:JOR327685 JPP327681:JYN327685 JZL327681:KIJ327685 KJH327681:KSF327685 KTD327681:LCB327685 LCZ327681:LLX327685 LMV327681:LVT327685 LWR327681:MFP327685 MGN327681:MPL327685 MQJ327681:MZH327685 NAF327681:NJD327685 NKB327681:NSZ327685 NTX327681:OCV327685 ODT327681:OMR327685 ONP327681:OWN327685 OXL327681:PGJ327685 PHH327681:PQF327685 PRD327681:QAB327685 QAZ327681:QJX327685 QKV327681:QTT327685 QUR327681:RDP327685 REN327681:RNL327685 ROJ327681:RXH327685 RYF327681:SHD327685 SIB327681:SQZ327685 SRX327681:TAV327685 TBT327681:TKR327685 TLP327681:TUN327685 TVL327681:UEJ327685 UFH327681:UOF327685 UPD327681:UYB327685 UYZ327681:VHX327685 VIV327681:VRT327685 VSR327681:WBP327685 WCN327681:WLL327685 WMJ327681:WVH327685 WWF327681:XFD327685 X393217:IV393221 JT393217:SR393221 TP393217:ACN393221 ADL393217:AMJ393221 ANH393217:AWF393221 AXD393217:BGB393221 BGZ393217:BPX393221 BQV393217:BZT393221 CAR393217:CJP393221 CKN393217:CTL393221 CUJ393217:DDH393221 DEF393217:DND393221 DOB393217:DWZ393221 DXX393217:EGV393221 EHT393217:EQR393221 ERP393217:FAN393221 FBL393217:FKJ393221 FLH393217:FUF393221 FVD393217:GEB393221 GEZ393217:GNX393221 GOV393217:GXT393221 GYR393217:HHP393221 HIN393217:HRL393221 HSJ393217:IBH393221 ICF393217:ILD393221 IMB393217:IUZ393221 IVX393217:JEV393221 JFT393217:JOR393221 JPP393217:JYN393221 JZL393217:KIJ393221 KJH393217:KSF393221 KTD393217:LCB393221 LCZ393217:LLX393221 LMV393217:LVT393221 LWR393217:MFP393221 MGN393217:MPL393221 MQJ393217:MZH393221 NAF393217:NJD393221 NKB393217:NSZ393221 NTX393217:OCV393221 ODT393217:OMR393221 ONP393217:OWN393221 OXL393217:PGJ393221 PHH393217:PQF393221 PRD393217:QAB393221 QAZ393217:QJX393221 QKV393217:QTT393221 QUR393217:RDP393221 REN393217:RNL393221 ROJ393217:RXH393221 RYF393217:SHD393221 SIB393217:SQZ393221 SRX393217:TAV393221 TBT393217:TKR393221 TLP393217:TUN393221 TVL393217:UEJ393221 UFH393217:UOF393221 UPD393217:UYB393221 UYZ393217:VHX393221 VIV393217:VRT393221 VSR393217:WBP393221 WCN393217:WLL393221 WMJ393217:WVH393221 WWF393217:XFD393221 X458753:IV458757 JT458753:SR458757 TP458753:ACN458757 ADL458753:AMJ458757 ANH458753:AWF458757 AXD458753:BGB458757 BGZ458753:BPX458757 BQV458753:BZT458757 CAR458753:CJP458757 CKN458753:CTL458757 CUJ458753:DDH458757 DEF458753:DND458757 DOB458753:DWZ458757 DXX458753:EGV458757 EHT458753:EQR458757 ERP458753:FAN458757 FBL458753:FKJ458757 FLH458753:FUF458757 FVD458753:GEB458757 GEZ458753:GNX458757 GOV458753:GXT458757 GYR458753:HHP458757 HIN458753:HRL458757 HSJ458753:IBH458757 ICF458753:ILD458757 IMB458753:IUZ458757 IVX458753:JEV458757 JFT458753:JOR458757 JPP458753:JYN458757 JZL458753:KIJ458757 KJH458753:KSF458757 KTD458753:LCB458757 LCZ458753:LLX458757 LMV458753:LVT458757 LWR458753:MFP458757 MGN458753:MPL458757 MQJ458753:MZH458757 NAF458753:NJD458757 NKB458753:NSZ458757 NTX458753:OCV458757 ODT458753:OMR458757 ONP458753:OWN458757 OXL458753:PGJ458757 PHH458753:PQF458757 PRD458753:QAB458757 QAZ458753:QJX458757 QKV458753:QTT458757 QUR458753:RDP458757 REN458753:RNL458757 ROJ458753:RXH458757 RYF458753:SHD458757 SIB458753:SQZ458757 SRX458753:TAV458757 TBT458753:TKR458757 TLP458753:TUN458757 TVL458753:UEJ458757 UFH458753:UOF458757 UPD458753:UYB458757 UYZ458753:VHX458757 VIV458753:VRT458757 VSR458753:WBP458757 WCN458753:WLL458757 WMJ458753:WVH458757 WWF458753:XFD458757 X524289:IV524293 JT524289:SR524293 TP524289:ACN524293 ADL524289:AMJ524293 ANH524289:AWF524293 AXD524289:BGB524293 BGZ524289:BPX524293 BQV524289:BZT524293 CAR524289:CJP524293 CKN524289:CTL524293 CUJ524289:DDH524293 DEF524289:DND524293 DOB524289:DWZ524293 DXX524289:EGV524293 EHT524289:EQR524293 ERP524289:FAN524293 FBL524289:FKJ524293 FLH524289:FUF524293 FVD524289:GEB524293 GEZ524289:GNX524293 GOV524289:GXT524293 GYR524289:HHP524293 HIN524289:HRL524293 HSJ524289:IBH524293 ICF524289:ILD524293 IMB524289:IUZ524293 IVX524289:JEV524293 JFT524289:JOR524293 JPP524289:JYN524293 JZL524289:KIJ524293 KJH524289:KSF524293 KTD524289:LCB524293 LCZ524289:LLX524293 LMV524289:LVT524293 LWR524289:MFP524293 MGN524289:MPL524293 MQJ524289:MZH524293 NAF524289:NJD524293 NKB524289:NSZ524293 NTX524289:OCV524293 ODT524289:OMR524293 ONP524289:OWN524293 OXL524289:PGJ524293 PHH524289:PQF524293 PRD524289:QAB524293 QAZ524289:QJX524293 QKV524289:QTT524293 QUR524289:RDP524293 REN524289:RNL524293 ROJ524289:RXH524293 RYF524289:SHD524293 SIB524289:SQZ524293 SRX524289:TAV524293 TBT524289:TKR524293 TLP524289:TUN524293 TVL524289:UEJ524293 UFH524289:UOF524293 UPD524289:UYB524293 UYZ524289:VHX524293 VIV524289:VRT524293 VSR524289:WBP524293 WCN524289:WLL524293 WMJ524289:WVH524293 WWF524289:XFD524293 X589825:IV589829 JT589825:SR589829 TP589825:ACN589829 ADL589825:AMJ589829 ANH589825:AWF589829 AXD589825:BGB589829 BGZ589825:BPX589829 BQV589825:BZT589829 CAR589825:CJP589829 CKN589825:CTL589829 CUJ589825:DDH589829 DEF589825:DND589829 DOB589825:DWZ589829 DXX589825:EGV589829 EHT589825:EQR589829 ERP589825:FAN589829 FBL589825:FKJ589829 FLH589825:FUF589829 FVD589825:GEB589829 GEZ589825:GNX589829 GOV589825:GXT589829 GYR589825:HHP589829 HIN589825:HRL589829 HSJ589825:IBH589829 ICF589825:ILD589829 IMB589825:IUZ589829 IVX589825:JEV589829 JFT589825:JOR589829 JPP589825:JYN589829 JZL589825:KIJ589829 KJH589825:KSF589829 KTD589825:LCB589829 LCZ589825:LLX589829 LMV589825:LVT589829 LWR589825:MFP589829 MGN589825:MPL589829 MQJ589825:MZH589829 NAF589825:NJD589829 NKB589825:NSZ589829 NTX589825:OCV589829 ODT589825:OMR589829 ONP589825:OWN589829 OXL589825:PGJ589829 PHH589825:PQF589829 PRD589825:QAB589829 QAZ589825:QJX589829 QKV589825:QTT589829 QUR589825:RDP589829 REN589825:RNL589829 ROJ589825:RXH589829 RYF589825:SHD589829 SIB589825:SQZ589829 SRX589825:TAV589829 TBT589825:TKR589829 TLP589825:TUN589829 TVL589825:UEJ589829 UFH589825:UOF589829 UPD589825:UYB589829 UYZ589825:VHX589829 VIV589825:VRT589829 VSR589825:WBP589829 WCN589825:WLL589829 WMJ589825:WVH589829 WWF589825:XFD589829 X655361:IV655365 JT655361:SR655365 TP655361:ACN655365 ADL655361:AMJ655365 ANH655361:AWF655365 AXD655361:BGB655365 BGZ655361:BPX655365 BQV655361:BZT655365 CAR655361:CJP655365 CKN655361:CTL655365 CUJ655361:DDH655365 DEF655361:DND655365 DOB655361:DWZ655365 DXX655361:EGV655365 EHT655361:EQR655365 ERP655361:FAN655365 FBL655361:FKJ655365 FLH655361:FUF655365 FVD655361:GEB655365 GEZ655361:GNX655365 GOV655361:GXT655365 GYR655361:HHP655365 HIN655361:HRL655365 HSJ655361:IBH655365 ICF655361:ILD655365 IMB655361:IUZ655365 IVX655361:JEV655365 JFT655361:JOR655365 JPP655361:JYN655365 JZL655361:KIJ655365 KJH655361:KSF655365 KTD655361:LCB655365 LCZ655361:LLX655365 LMV655361:LVT655365 LWR655361:MFP655365 MGN655361:MPL655365 MQJ655361:MZH655365 NAF655361:NJD655365 NKB655361:NSZ655365 NTX655361:OCV655365 ODT655361:OMR655365 ONP655361:OWN655365 OXL655361:PGJ655365 PHH655361:PQF655365 PRD655361:QAB655365 QAZ655361:QJX655365 QKV655361:QTT655365 QUR655361:RDP655365 REN655361:RNL655365 ROJ655361:RXH655365 RYF655361:SHD655365 SIB655361:SQZ655365 SRX655361:TAV655365 TBT655361:TKR655365 TLP655361:TUN655365 TVL655361:UEJ655365 UFH655361:UOF655365 UPD655361:UYB655365 UYZ655361:VHX655365 VIV655361:VRT655365 VSR655361:WBP655365 WCN655361:WLL655365 WMJ655361:WVH655365 WWF655361:XFD655365 X720897:IV720901 JT720897:SR720901 TP720897:ACN720901 ADL720897:AMJ720901 ANH720897:AWF720901 AXD720897:BGB720901 BGZ720897:BPX720901 BQV720897:BZT720901 CAR720897:CJP720901 CKN720897:CTL720901 CUJ720897:DDH720901 DEF720897:DND720901 DOB720897:DWZ720901 DXX720897:EGV720901 EHT720897:EQR720901 ERP720897:FAN720901 FBL720897:FKJ720901 FLH720897:FUF720901 FVD720897:GEB720901 GEZ720897:GNX720901 GOV720897:GXT720901 GYR720897:HHP720901 HIN720897:HRL720901 HSJ720897:IBH720901 ICF720897:ILD720901 IMB720897:IUZ720901 IVX720897:JEV720901 JFT720897:JOR720901 JPP720897:JYN720901 JZL720897:KIJ720901 KJH720897:KSF720901 KTD720897:LCB720901 LCZ720897:LLX720901 LMV720897:LVT720901 LWR720897:MFP720901 MGN720897:MPL720901 MQJ720897:MZH720901 NAF720897:NJD720901 NKB720897:NSZ720901 NTX720897:OCV720901 ODT720897:OMR720901 ONP720897:OWN720901 OXL720897:PGJ720901 PHH720897:PQF720901 PRD720897:QAB720901 QAZ720897:QJX720901 QKV720897:QTT720901 QUR720897:RDP720901 REN720897:RNL720901 ROJ720897:RXH720901 RYF720897:SHD720901 SIB720897:SQZ720901 SRX720897:TAV720901 TBT720897:TKR720901 TLP720897:TUN720901 TVL720897:UEJ720901 UFH720897:UOF720901 UPD720897:UYB720901 UYZ720897:VHX720901 VIV720897:VRT720901 VSR720897:WBP720901 WCN720897:WLL720901 WMJ720897:WVH720901 WWF720897:XFD720901 X786433:IV786437 JT786433:SR786437 TP786433:ACN786437 ADL786433:AMJ786437 ANH786433:AWF786437 AXD786433:BGB786437 BGZ786433:BPX786437 BQV786433:BZT786437 CAR786433:CJP786437 CKN786433:CTL786437 CUJ786433:DDH786437 DEF786433:DND786437 DOB786433:DWZ786437 DXX786433:EGV786437 EHT786433:EQR786437 ERP786433:FAN786437 FBL786433:FKJ786437 FLH786433:FUF786437 FVD786433:GEB786437 GEZ786433:GNX786437 GOV786433:GXT786437 GYR786433:HHP786437 HIN786433:HRL786437 HSJ786433:IBH786437 ICF786433:ILD786437 IMB786433:IUZ786437 IVX786433:JEV786437 JFT786433:JOR786437 JPP786433:JYN786437 JZL786433:KIJ786437 KJH786433:KSF786437 KTD786433:LCB786437 LCZ786433:LLX786437 LMV786433:LVT786437 LWR786433:MFP786437 MGN786433:MPL786437 MQJ786433:MZH786437 NAF786433:NJD786437 NKB786433:NSZ786437 NTX786433:OCV786437 ODT786433:OMR786437 ONP786433:OWN786437 OXL786433:PGJ786437 PHH786433:PQF786437 PRD786433:QAB786437 QAZ786433:QJX786437 QKV786433:QTT786437 QUR786433:RDP786437 REN786433:RNL786437 ROJ786433:RXH786437 RYF786433:SHD786437 SIB786433:SQZ786437 SRX786433:TAV786437 TBT786433:TKR786437 TLP786433:TUN786437 TVL786433:UEJ786437 UFH786433:UOF786437 UPD786433:UYB786437 UYZ786433:VHX786437 VIV786433:VRT786437 VSR786433:WBP786437 WCN786433:WLL786437 WMJ786433:WVH786437 WWF786433:XFD786437 X851969:IV851973 JT851969:SR851973 TP851969:ACN851973 ADL851969:AMJ851973 ANH851969:AWF851973 AXD851969:BGB851973 BGZ851969:BPX851973 BQV851969:BZT851973 CAR851969:CJP851973 CKN851969:CTL851973 CUJ851969:DDH851973 DEF851969:DND851973 DOB851969:DWZ851973 DXX851969:EGV851973 EHT851969:EQR851973 ERP851969:FAN851973 FBL851969:FKJ851973 FLH851969:FUF851973 FVD851969:GEB851973 GEZ851969:GNX851973 GOV851969:GXT851973 GYR851969:HHP851973 HIN851969:HRL851973 HSJ851969:IBH851973 ICF851969:ILD851973 IMB851969:IUZ851973 IVX851969:JEV851973 JFT851969:JOR851973 JPP851969:JYN851973 JZL851969:KIJ851973 KJH851969:KSF851973 KTD851969:LCB851973 LCZ851969:LLX851973 LMV851969:LVT851973 LWR851969:MFP851973 MGN851969:MPL851973 MQJ851969:MZH851973 NAF851969:NJD851973 NKB851969:NSZ851973 NTX851969:OCV851973 ODT851969:OMR851973 ONP851969:OWN851973 OXL851969:PGJ851973 PHH851969:PQF851973 PRD851969:QAB851973 QAZ851969:QJX851973 QKV851969:QTT851973 QUR851969:RDP851973 REN851969:RNL851973 ROJ851969:RXH851973 RYF851969:SHD851973 SIB851969:SQZ851973 SRX851969:TAV851973 TBT851969:TKR851973 TLP851969:TUN851973 TVL851969:UEJ851973 UFH851969:UOF851973 UPD851969:UYB851973 UYZ851969:VHX851973 VIV851969:VRT851973 VSR851969:WBP851973 WCN851969:WLL851973 WMJ851969:WVH851973 WWF851969:XFD851973 X917505:IV917509 JT917505:SR917509 TP917505:ACN917509 ADL917505:AMJ917509 ANH917505:AWF917509 AXD917505:BGB917509 BGZ917505:BPX917509 BQV917505:BZT917509 CAR917505:CJP917509 CKN917505:CTL917509 CUJ917505:DDH917509 DEF917505:DND917509 DOB917505:DWZ917509 DXX917505:EGV917509 EHT917505:EQR917509 ERP917505:FAN917509 FBL917505:FKJ917509 FLH917505:FUF917509 FVD917505:GEB917509 GEZ917505:GNX917509 GOV917505:GXT917509 GYR917505:HHP917509 HIN917505:HRL917509 HSJ917505:IBH917509 ICF917505:ILD917509 IMB917505:IUZ917509 IVX917505:JEV917509 JFT917505:JOR917509 JPP917505:JYN917509 JZL917505:KIJ917509 KJH917505:KSF917509 KTD917505:LCB917509 LCZ917505:LLX917509 LMV917505:LVT917509 LWR917505:MFP917509 MGN917505:MPL917509 MQJ917505:MZH917509 NAF917505:NJD917509 NKB917505:NSZ917509 NTX917505:OCV917509 ODT917505:OMR917509 ONP917505:OWN917509 OXL917505:PGJ917509 PHH917505:PQF917509 PRD917505:QAB917509 QAZ917505:QJX917509 QKV917505:QTT917509 QUR917505:RDP917509 REN917505:RNL917509 ROJ917505:RXH917509 RYF917505:SHD917509 SIB917505:SQZ917509 SRX917505:TAV917509 TBT917505:TKR917509 TLP917505:TUN917509 TVL917505:UEJ917509 UFH917505:UOF917509 UPD917505:UYB917509 UYZ917505:VHX917509 VIV917505:VRT917509 VSR917505:WBP917509 WCN917505:WLL917509 WMJ917505:WVH917509 WWF917505:XFD917509 X983041:IV983045 JT983041:SR983045 TP983041:ACN983045 ADL983041:AMJ983045 ANH983041:AWF983045 AXD983041:BGB983045 BGZ983041:BPX983045 BQV983041:BZT983045 CAR983041:CJP983045 CKN983041:CTL983045 CUJ983041:DDH983045 DEF983041:DND983045 DOB983041:DWZ983045 DXX983041:EGV983045 EHT983041:EQR983045 ERP983041:FAN983045 FBL983041:FKJ983045 FLH983041:FUF983045 FVD983041:GEB983045 GEZ983041:GNX983045 GOV983041:GXT983045 GYR983041:HHP983045 HIN983041:HRL983045 HSJ983041:IBH983045 ICF983041:ILD983045 IMB983041:IUZ983045 IVX983041:JEV983045 JFT983041:JOR983045 JPP983041:JYN983045 JZL983041:KIJ983045 KJH983041:KSF983045 KTD983041:LCB983045 LCZ983041:LLX983045 LMV983041:LVT983045 LWR983041:MFP983045 MGN983041:MPL983045 MQJ983041:MZH983045 NAF983041:NJD983045 NKB983041:NSZ983045 NTX983041:OCV983045 ODT983041:OMR983045 ONP983041:OWN983045 OXL983041:PGJ983045 PHH983041:PQF983045 PRD983041:QAB983045 QAZ983041:QJX983045 QKV983041:QTT983045 QUR983041:RDP983045 REN983041:RNL983045 ROJ983041:RXH983045 RYF983041:SHD983045 SIB983041:SQZ983045 SRX983041:TAV983045 TBT983041:TKR983045 TLP983041:TUN983045 TVL983041:UEJ983045 UFH983041:UOF983045 UPD983041:UYB983045 UYZ983041:VHX983045 VIV983041:VRT983045 VSR983041:WBP983045 WCN983041:WLL983045 WMJ983041:WVH983045 WWF983041:XFD983045 AE22:AF151 KA22:KB151 TW22:TX151 ADS22:ADT151 ANO22:ANP151 AXK22:AXL151 BHG22:BHH151 BRC22:BRD151 CAY22:CAZ151 CKU22:CKV151 CUQ22:CUR151 DEM22:DEN151 DOI22:DOJ151 DYE22:DYF151 EIA22:EIB151 ERW22:ERX151 FBS22:FBT151 FLO22:FLP151 FVK22:FVL151 GFG22:GFH151 GPC22:GPD151 GYY22:GYZ151 HIU22:HIV151 HSQ22:HSR151 ICM22:ICN151 IMI22:IMJ151 IWE22:IWF151 JGA22:JGB151 JPW22:JPX151 JZS22:JZT151 KJO22:KJP151 KTK22:KTL151 LDG22:LDH151 LNC22:LND151 LWY22:LWZ151 MGU22:MGV151 MQQ22:MQR151 NAM22:NAN151 NKI22:NKJ151 NUE22:NUF151 OEA22:OEB151 ONW22:ONX151 OXS22:OXT151 PHO22:PHP151 PRK22:PRL151 QBG22:QBH151 QLC22:QLD151 QUY22:QUZ151 REU22:REV151 ROQ22:ROR151 RYM22:RYN151 SII22:SIJ151 SSE22:SSF151 TCA22:TCB151 TLW22:TLX151 TVS22:TVT151 UFO22:UFP151 UPK22:UPL151 UZG22:UZH151 VJC22:VJD151 VSY22:VSZ151 WCU22:WCV151 WMQ22:WMR151 WWM22:WWN151 AE65558:AF65687 KA65558:KB65687 TW65558:TX65687 ADS65558:ADT65687 ANO65558:ANP65687 AXK65558:AXL65687 BHG65558:BHH65687 BRC65558:BRD65687 CAY65558:CAZ65687 CKU65558:CKV65687 CUQ65558:CUR65687 DEM65558:DEN65687 DOI65558:DOJ65687 DYE65558:DYF65687 EIA65558:EIB65687 ERW65558:ERX65687 FBS65558:FBT65687 FLO65558:FLP65687 FVK65558:FVL65687 GFG65558:GFH65687 GPC65558:GPD65687 GYY65558:GYZ65687 HIU65558:HIV65687 HSQ65558:HSR65687 ICM65558:ICN65687 IMI65558:IMJ65687 IWE65558:IWF65687 JGA65558:JGB65687 JPW65558:JPX65687 JZS65558:JZT65687 KJO65558:KJP65687 KTK65558:KTL65687 LDG65558:LDH65687 LNC65558:LND65687 LWY65558:LWZ65687 MGU65558:MGV65687 MQQ65558:MQR65687 NAM65558:NAN65687 NKI65558:NKJ65687 NUE65558:NUF65687 OEA65558:OEB65687 ONW65558:ONX65687 OXS65558:OXT65687 PHO65558:PHP65687 PRK65558:PRL65687 QBG65558:QBH65687 QLC65558:QLD65687 QUY65558:QUZ65687 REU65558:REV65687 ROQ65558:ROR65687 RYM65558:RYN65687 SII65558:SIJ65687 SSE65558:SSF65687 TCA65558:TCB65687 TLW65558:TLX65687 TVS65558:TVT65687 UFO65558:UFP65687 UPK65558:UPL65687 UZG65558:UZH65687 VJC65558:VJD65687 VSY65558:VSZ65687 WCU65558:WCV65687 WMQ65558:WMR65687 WWM65558:WWN65687 AE131094:AF131223 KA131094:KB131223 TW131094:TX131223 ADS131094:ADT131223 ANO131094:ANP131223 AXK131094:AXL131223 BHG131094:BHH131223 BRC131094:BRD131223 CAY131094:CAZ131223 CKU131094:CKV131223 CUQ131094:CUR131223 DEM131094:DEN131223 DOI131094:DOJ131223 DYE131094:DYF131223 EIA131094:EIB131223 ERW131094:ERX131223 FBS131094:FBT131223 FLO131094:FLP131223 FVK131094:FVL131223 GFG131094:GFH131223 GPC131094:GPD131223 GYY131094:GYZ131223 HIU131094:HIV131223 HSQ131094:HSR131223 ICM131094:ICN131223 IMI131094:IMJ131223 IWE131094:IWF131223 JGA131094:JGB131223 JPW131094:JPX131223 JZS131094:JZT131223 KJO131094:KJP131223 KTK131094:KTL131223 LDG131094:LDH131223 LNC131094:LND131223 LWY131094:LWZ131223 MGU131094:MGV131223 MQQ131094:MQR131223 NAM131094:NAN131223 NKI131094:NKJ131223 NUE131094:NUF131223 OEA131094:OEB131223 ONW131094:ONX131223 OXS131094:OXT131223 PHO131094:PHP131223 PRK131094:PRL131223 QBG131094:QBH131223 QLC131094:QLD131223 QUY131094:QUZ131223 REU131094:REV131223 ROQ131094:ROR131223 RYM131094:RYN131223 SII131094:SIJ131223 SSE131094:SSF131223 TCA131094:TCB131223 TLW131094:TLX131223 TVS131094:TVT131223 UFO131094:UFP131223 UPK131094:UPL131223 UZG131094:UZH131223 VJC131094:VJD131223 VSY131094:VSZ131223 WCU131094:WCV131223 WMQ131094:WMR131223 WWM131094:WWN131223 AE196630:AF196759 KA196630:KB196759 TW196630:TX196759 ADS196630:ADT196759 ANO196630:ANP196759 AXK196630:AXL196759 BHG196630:BHH196759 BRC196630:BRD196759 CAY196630:CAZ196759 CKU196630:CKV196759 CUQ196630:CUR196759 DEM196630:DEN196759 DOI196630:DOJ196759 DYE196630:DYF196759 EIA196630:EIB196759 ERW196630:ERX196759 FBS196630:FBT196759 FLO196630:FLP196759 FVK196630:FVL196759 GFG196630:GFH196759 GPC196630:GPD196759 GYY196630:GYZ196759 HIU196630:HIV196759 HSQ196630:HSR196759 ICM196630:ICN196759 IMI196630:IMJ196759 IWE196630:IWF196759 JGA196630:JGB196759 JPW196630:JPX196759 JZS196630:JZT196759 KJO196630:KJP196759 KTK196630:KTL196759 LDG196630:LDH196759 LNC196630:LND196759 LWY196630:LWZ196759 MGU196630:MGV196759 MQQ196630:MQR196759 NAM196630:NAN196759 NKI196630:NKJ196759 NUE196630:NUF196759 OEA196630:OEB196759 ONW196630:ONX196759 OXS196630:OXT196759 PHO196630:PHP196759 PRK196630:PRL196759 QBG196630:QBH196759 QLC196630:QLD196759 QUY196630:QUZ196759 REU196630:REV196759 ROQ196630:ROR196759 RYM196630:RYN196759 SII196630:SIJ196759 SSE196630:SSF196759 TCA196630:TCB196759 TLW196630:TLX196759 TVS196630:TVT196759 UFO196630:UFP196759 UPK196630:UPL196759 UZG196630:UZH196759 VJC196630:VJD196759 VSY196630:VSZ196759 WCU196630:WCV196759 WMQ196630:WMR196759 WWM196630:WWN196759 AE262166:AF262295 KA262166:KB262295 TW262166:TX262295 ADS262166:ADT262295 ANO262166:ANP262295 AXK262166:AXL262295 BHG262166:BHH262295 BRC262166:BRD262295 CAY262166:CAZ262295 CKU262166:CKV262295 CUQ262166:CUR262295 DEM262166:DEN262295 DOI262166:DOJ262295 DYE262166:DYF262295 EIA262166:EIB262295 ERW262166:ERX262295 FBS262166:FBT262295 FLO262166:FLP262295 FVK262166:FVL262295 GFG262166:GFH262295 GPC262166:GPD262295 GYY262166:GYZ262295 HIU262166:HIV262295 HSQ262166:HSR262295 ICM262166:ICN262295 IMI262166:IMJ262295 IWE262166:IWF262295 JGA262166:JGB262295 JPW262166:JPX262295 JZS262166:JZT262295 KJO262166:KJP262295 KTK262166:KTL262295 LDG262166:LDH262295 LNC262166:LND262295 LWY262166:LWZ262295 MGU262166:MGV262295 MQQ262166:MQR262295 NAM262166:NAN262295 NKI262166:NKJ262295 NUE262166:NUF262295 OEA262166:OEB262295 ONW262166:ONX262295 OXS262166:OXT262295 PHO262166:PHP262295 PRK262166:PRL262295 QBG262166:QBH262295 QLC262166:QLD262295 QUY262166:QUZ262295 REU262166:REV262295 ROQ262166:ROR262295 RYM262166:RYN262295 SII262166:SIJ262295 SSE262166:SSF262295 TCA262166:TCB262295 TLW262166:TLX262295 TVS262166:TVT262295 UFO262166:UFP262295 UPK262166:UPL262295 UZG262166:UZH262295 VJC262166:VJD262295 VSY262166:VSZ262295 WCU262166:WCV262295 WMQ262166:WMR262295 WWM262166:WWN262295 AE327702:AF327831 KA327702:KB327831 TW327702:TX327831 ADS327702:ADT327831 ANO327702:ANP327831 AXK327702:AXL327831 BHG327702:BHH327831 BRC327702:BRD327831 CAY327702:CAZ327831 CKU327702:CKV327831 CUQ327702:CUR327831 DEM327702:DEN327831 DOI327702:DOJ327831 DYE327702:DYF327831 EIA327702:EIB327831 ERW327702:ERX327831 FBS327702:FBT327831 FLO327702:FLP327831 FVK327702:FVL327831 GFG327702:GFH327831 GPC327702:GPD327831 GYY327702:GYZ327831 HIU327702:HIV327831 HSQ327702:HSR327831 ICM327702:ICN327831 IMI327702:IMJ327831 IWE327702:IWF327831 JGA327702:JGB327831 JPW327702:JPX327831 JZS327702:JZT327831 KJO327702:KJP327831 KTK327702:KTL327831 LDG327702:LDH327831 LNC327702:LND327831 LWY327702:LWZ327831 MGU327702:MGV327831 MQQ327702:MQR327831 NAM327702:NAN327831 NKI327702:NKJ327831 NUE327702:NUF327831 OEA327702:OEB327831 ONW327702:ONX327831 OXS327702:OXT327831 PHO327702:PHP327831 PRK327702:PRL327831 QBG327702:QBH327831 QLC327702:QLD327831 QUY327702:QUZ327831 REU327702:REV327831 ROQ327702:ROR327831 RYM327702:RYN327831 SII327702:SIJ327831 SSE327702:SSF327831 TCA327702:TCB327831 TLW327702:TLX327831 TVS327702:TVT327831 UFO327702:UFP327831 UPK327702:UPL327831 UZG327702:UZH327831 VJC327702:VJD327831 VSY327702:VSZ327831 WCU327702:WCV327831 WMQ327702:WMR327831 WWM327702:WWN327831 AE393238:AF393367 KA393238:KB393367 TW393238:TX393367 ADS393238:ADT393367 ANO393238:ANP393367 AXK393238:AXL393367 BHG393238:BHH393367 BRC393238:BRD393367 CAY393238:CAZ393367 CKU393238:CKV393367 CUQ393238:CUR393367 DEM393238:DEN393367 DOI393238:DOJ393367 DYE393238:DYF393367 EIA393238:EIB393367 ERW393238:ERX393367 FBS393238:FBT393367 FLO393238:FLP393367 FVK393238:FVL393367 GFG393238:GFH393367 GPC393238:GPD393367 GYY393238:GYZ393367 HIU393238:HIV393367 HSQ393238:HSR393367 ICM393238:ICN393367 IMI393238:IMJ393367 IWE393238:IWF393367 JGA393238:JGB393367 JPW393238:JPX393367 JZS393238:JZT393367 KJO393238:KJP393367 KTK393238:KTL393367 LDG393238:LDH393367 LNC393238:LND393367 LWY393238:LWZ393367 MGU393238:MGV393367 MQQ393238:MQR393367 NAM393238:NAN393367 NKI393238:NKJ393367 NUE393238:NUF393367 OEA393238:OEB393367 ONW393238:ONX393367 OXS393238:OXT393367 PHO393238:PHP393367 PRK393238:PRL393367 QBG393238:QBH393367 QLC393238:QLD393367 QUY393238:QUZ393367 REU393238:REV393367 ROQ393238:ROR393367 RYM393238:RYN393367 SII393238:SIJ393367 SSE393238:SSF393367 TCA393238:TCB393367 TLW393238:TLX393367 TVS393238:TVT393367 UFO393238:UFP393367 UPK393238:UPL393367 UZG393238:UZH393367 VJC393238:VJD393367 VSY393238:VSZ393367 WCU393238:WCV393367 WMQ393238:WMR393367 WWM393238:WWN393367 AE458774:AF458903 KA458774:KB458903 TW458774:TX458903 ADS458774:ADT458903 ANO458774:ANP458903 AXK458774:AXL458903 BHG458774:BHH458903 BRC458774:BRD458903 CAY458774:CAZ458903 CKU458774:CKV458903 CUQ458774:CUR458903 DEM458774:DEN458903 DOI458774:DOJ458903 DYE458774:DYF458903 EIA458774:EIB458903 ERW458774:ERX458903 FBS458774:FBT458903 FLO458774:FLP458903 FVK458774:FVL458903 GFG458774:GFH458903 GPC458774:GPD458903 GYY458774:GYZ458903 HIU458774:HIV458903 HSQ458774:HSR458903 ICM458774:ICN458903 IMI458774:IMJ458903 IWE458774:IWF458903 JGA458774:JGB458903 JPW458774:JPX458903 JZS458774:JZT458903 KJO458774:KJP458903 KTK458774:KTL458903 LDG458774:LDH458903 LNC458774:LND458903 LWY458774:LWZ458903 MGU458774:MGV458903 MQQ458774:MQR458903 NAM458774:NAN458903 NKI458774:NKJ458903 NUE458774:NUF458903 OEA458774:OEB458903 ONW458774:ONX458903 OXS458774:OXT458903 PHO458774:PHP458903 PRK458774:PRL458903 QBG458774:QBH458903 QLC458774:QLD458903 QUY458774:QUZ458903 REU458774:REV458903 ROQ458774:ROR458903 RYM458774:RYN458903 SII458774:SIJ458903 SSE458774:SSF458903 TCA458774:TCB458903 TLW458774:TLX458903 TVS458774:TVT458903 UFO458774:UFP458903 UPK458774:UPL458903 UZG458774:UZH458903 VJC458774:VJD458903 VSY458774:VSZ458903 WCU458774:WCV458903 WMQ458774:WMR458903 WWM458774:WWN458903 AE524310:AF524439 KA524310:KB524439 TW524310:TX524439 ADS524310:ADT524439 ANO524310:ANP524439 AXK524310:AXL524439 BHG524310:BHH524439 BRC524310:BRD524439 CAY524310:CAZ524439 CKU524310:CKV524439 CUQ524310:CUR524439 DEM524310:DEN524439 DOI524310:DOJ524439 DYE524310:DYF524439 EIA524310:EIB524439 ERW524310:ERX524439 FBS524310:FBT524439 FLO524310:FLP524439 FVK524310:FVL524439 GFG524310:GFH524439 GPC524310:GPD524439 GYY524310:GYZ524439 HIU524310:HIV524439 HSQ524310:HSR524439 ICM524310:ICN524439 IMI524310:IMJ524439 IWE524310:IWF524439 JGA524310:JGB524439 JPW524310:JPX524439 JZS524310:JZT524439 KJO524310:KJP524439 KTK524310:KTL524439 LDG524310:LDH524439 LNC524310:LND524439 LWY524310:LWZ524439 MGU524310:MGV524439 MQQ524310:MQR524439 NAM524310:NAN524439 NKI524310:NKJ524439 NUE524310:NUF524439 OEA524310:OEB524439 ONW524310:ONX524439 OXS524310:OXT524439 PHO524310:PHP524439 PRK524310:PRL524439 QBG524310:QBH524439 QLC524310:QLD524439 QUY524310:QUZ524439 REU524310:REV524439 ROQ524310:ROR524439 RYM524310:RYN524439 SII524310:SIJ524439 SSE524310:SSF524439 TCA524310:TCB524439 TLW524310:TLX524439 TVS524310:TVT524439 UFO524310:UFP524439 UPK524310:UPL524439 UZG524310:UZH524439 VJC524310:VJD524439 VSY524310:VSZ524439 WCU524310:WCV524439 WMQ524310:WMR524439 WWM524310:WWN524439 AE589846:AF589975 KA589846:KB589975 TW589846:TX589975 ADS589846:ADT589975 ANO589846:ANP589975 AXK589846:AXL589975 BHG589846:BHH589975 BRC589846:BRD589975 CAY589846:CAZ589975 CKU589846:CKV589975 CUQ589846:CUR589975 DEM589846:DEN589975 DOI589846:DOJ589975 DYE589846:DYF589975 EIA589846:EIB589975 ERW589846:ERX589975 FBS589846:FBT589975 FLO589846:FLP589975 FVK589846:FVL589975 GFG589846:GFH589975 GPC589846:GPD589975 GYY589846:GYZ589975 HIU589846:HIV589975 HSQ589846:HSR589975 ICM589846:ICN589975 IMI589846:IMJ589975 IWE589846:IWF589975 JGA589846:JGB589975 JPW589846:JPX589975 JZS589846:JZT589975 KJO589846:KJP589975 KTK589846:KTL589975 LDG589846:LDH589975 LNC589846:LND589975 LWY589846:LWZ589975 MGU589846:MGV589975 MQQ589846:MQR589975 NAM589846:NAN589975 NKI589846:NKJ589975 NUE589846:NUF589975 OEA589846:OEB589975 ONW589846:ONX589975 OXS589846:OXT589975 PHO589846:PHP589975 PRK589846:PRL589975 QBG589846:QBH589975 QLC589846:QLD589975 QUY589846:QUZ589975 REU589846:REV589975 ROQ589846:ROR589975 RYM589846:RYN589975 SII589846:SIJ589975 SSE589846:SSF589975 TCA589846:TCB589975 TLW589846:TLX589975 TVS589846:TVT589975 UFO589846:UFP589975 UPK589846:UPL589975 UZG589846:UZH589975 VJC589846:VJD589975 VSY589846:VSZ589975 WCU589846:WCV589975 WMQ589846:WMR589975 WWM589846:WWN589975 AE655382:AF655511 KA655382:KB655511 TW655382:TX655511 ADS655382:ADT655511 ANO655382:ANP655511 AXK655382:AXL655511 BHG655382:BHH655511 BRC655382:BRD655511 CAY655382:CAZ655511 CKU655382:CKV655511 CUQ655382:CUR655511 DEM655382:DEN655511 DOI655382:DOJ655511 DYE655382:DYF655511 EIA655382:EIB655511 ERW655382:ERX655511 FBS655382:FBT655511 FLO655382:FLP655511 FVK655382:FVL655511 GFG655382:GFH655511 GPC655382:GPD655511 GYY655382:GYZ655511 HIU655382:HIV655511 HSQ655382:HSR655511 ICM655382:ICN655511 IMI655382:IMJ655511 IWE655382:IWF655511 JGA655382:JGB655511 JPW655382:JPX655511 JZS655382:JZT655511 KJO655382:KJP655511 KTK655382:KTL655511 LDG655382:LDH655511 LNC655382:LND655511 LWY655382:LWZ655511 MGU655382:MGV655511 MQQ655382:MQR655511 NAM655382:NAN655511 NKI655382:NKJ655511 NUE655382:NUF655511 OEA655382:OEB655511 ONW655382:ONX655511 OXS655382:OXT655511 PHO655382:PHP655511 PRK655382:PRL655511 QBG655382:QBH655511 QLC655382:QLD655511 QUY655382:QUZ655511 REU655382:REV655511 ROQ655382:ROR655511 RYM655382:RYN655511 SII655382:SIJ655511 SSE655382:SSF655511 TCA655382:TCB655511 TLW655382:TLX655511 TVS655382:TVT655511 UFO655382:UFP655511 UPK655382:UPL655511 UZG655382:UZH655511 VJC655382:VJD655511 VSY655382:VSZ655511 WCU655382:WCV655511 WMQ655382:WMR655511 WWM655382:WWN655511 AE720918:AF721047 KA720918:KB721047 TW720918:TX721047 ADS720918:ADT721047 ANO720918:ANP721047 AXK720918:AXL721047 BHG720918:BHH721047 BRC720918:BRD721047 CAY720918:CAZ721047 CKU720918:CKV721047 CUQ720918:CUR721047 DEM720918:DEN721047 DOI720918:DOJ721047 DYE720918:DYF721047 EIA720918:EIB721047 ERW720918:ERX721047 FBS720918:FBT721047 FLO720918:FLP721047 FVK720918:FVL721047 GFG720918:GFH721047 GPC720918:GPD721047 GYY720918:GYZ721047 HIU720918:HIV721047 HSQ720918:HSR721047 ICM720918:ICN721047 IMI720918:IMJ721047 IWE720918:IWF721047 JGA720918:JGB721047 JPW720918:JPX721047 JZS720918:JZT721047 KJO720918:KJP721047 KTK720918:KTL721047 LDG720918:LDH721047 LNC720918:LND721047 LWY720918:LWZ721047 MGU720918:MGV721047 MQQ720918:MQR721047 NAM720918:NAN721047 NKI720918:NKJ721047 NUE720918:NUF721047 OEA720918:OEB721047 ONW720918:ONX721047 OXS720918:OXT721047 PHO720918:PHP721047 PRK720918:PRL721047 QBG720918:QBH721047 QLC720918:QLD721047 QUY720918:QUZ721047 REU720918:REV721047 ROQ720918:ROR721047 RYM720918:RYN721047 SII720918:SIJ721047 SSE720918:SSF721047 TCA720918:TCB721047 TLW720918:TLX721047 TVS720918:TVT721047 UFO720918:UFP721047 UPK720918:UPL721047 UZG720918:UZH721047 VJC720918:VJD721047 VSY720918:VSZ721047 WCU720918:WCV721047 WMQ720918:WMR721047 WWM720918:WWN721047 AE786454:AF786583 KA786454:KB786583 TW786454:TX786583 ADS786454:ADT786583 ANO786454:ANP786583 AXK786454:AXL786583 BHG786454:BHH786583 BRC786454:BRD786583 CAY786454:CAZ786583 CKU786454:CKV786583 CUQ786454:CUR786583 DEM786454:DEN786583 DOI786454:DOJ786583 DYE786454:DYF786583 EIA786454:EIB786583 ERW786454:ERX786583 FBS786454:FBT786583 FLO786454:FLP786583 FVK786454:FVL786583 GFG786454:GFH786583 GPC786454:GPD786583 GYY786454:GYZ786583 HIU786454:HIV786583 HSQ786454:HSR786583 ICM786454:ICN786583 IMI786454:IMJ786583 IWE786454:IWF786583 JGA786454:JGB786583 JPW786454:JPX786583 JZS786454:JZT786583 KJO786454:KJP786583 KTK786454:KTL786583 LDG786454:LDH786583 LNC786454:LND786583 LWY786454:LWZ786583 MGU786454:MGV786583 MQQ786454:MQR786583 NAM786454:NAN786583 NKI786454:NKJ786583 NUE786454:NUF786583 OEA786454:OEB786583 ONW786454:ONX786583 OXS786454:OXT786583 PHO786454:PHP786583 PRK786454:PRL786583 QBG786454:QBH786583 QLC786454:QLD786583 QUY786454:QUZ786583 REU786454:REV786583 ROQ786454:ROR786583 RYM786454:RYN786583 SII786454:SIJ786583 SSE786454:SSF786583 TCA786454:TCB786583 TLW786454:TLX786583 TVS786454:TVT786583 UFO786454:UFP786583 UPK786454:UPL786583 UZG786454:UZH786583 VJC786454:VJD786583 VSY786454:VSZ786583 WCU786454:WCV786583 WMQ786454:WMR786583 WWM786454:WWN786583 AE851990:AF852119 KA851990:KB852119 TW851990:TX852119 ADS851990:ADT852119 ANO851990:ANP852119 AXK851990:AXL852119 BHG851990:BHH852119 BRC851990:BRD852119 CAY851990:CAZ852119 CKU851990:CKV852119 CUQ851990:CUR852119 DEM851990:DEN852119 DOI851990:DOJ852119 DYE851990:DYF852119 EIA851990:EIB852119 ERW851990:ERX852119 FBS851990:FBT852119 FLO851990:FLP852119 FVK851990:FVL852119 GFG851990:GFH852119 GPC851990:GPD852119 GYY851990:GYZ852119 HIU851990:HIV852119 HSQ851990:HSR852119 ICM851990:ICN852119 IMI851990:IMJ852119 IWE851990:IWF852119 JGA851990:JGB852119 JPW851990:JPX852119 JZS851990:JZT852119 KJO851990:KJP852119 KTK851990:KTL852119 LDG851990:LDH852119 LNC851990:LND852119 LWY851990:LWZ852119 MGU851990:MGV852119 MQQ851990:MQR852119 NAM851990:NAN852119 NKI851990:NKJ852119 NUE851990:NUF852119 OEA851990:OEB852119 ONW851990:ONX852119 OXS851990:OXT852119 PHO851990:PHP852119 PRK851990:PRL852119 QBG851990:QBH852119 QLC851990:QLD852119 QUY851990:QUZ852119 REU851990:REV852119 ROQ851990:ROR852119 RYM851990:RYN852119 SII851990:SIJ852119 SSE851990:SSF852119 TCA851990:TCB852119 TLW851990:TLX852119 TVS851990:TVT852119 UFO851990:UFP852119 UPK851990:UPL852119 UZG851990:UZH852119 VJC851990:VJD852119 VSY851990:VSZ852119 WCU851990:WCV852119 WMQ851990:WMR852119 WWM851990:WWN852119 AE917526:AF917655 KA917526:KB917655 TW917526:TX917655 ADS917526:ADT917655 ANO917526:ANP917655 AXK917526:AXL917655 BHG917526:BHH917655 BRC917526:BRD917655 CAY917526:CAZ917655 CKU917526:CKV917655 CUQ917526:CUR917655 DEM917526:DEN917655 DOI917526:DOJ917655 DYE917526:DYF917655 EIA917526:EIB917655 ERW917526:ERX917655 FBS917526:FBT917655 FLO917526:FLP917655 FVK917526:FVL917655 GFG917526:GFH917655 GPC917526:GPD917655 GYY917526:GYZ917655 HIU917526:HIV917655 HSQ917526:HSR917655 ICM917526:ICN917655 IMI917526:IMJ917655 IWE917526:IWF917655 JGA917526:JGB917655 JPW917526:JPX917655 JZS917526:JZT917655 KJO917526:KJP917655 KTK917526:KTL917655 LDG917526:LDH917655 LNC917526:LND917655 LWY917526:LWZ917655 MGU917526:MGV917655 MQQ917526:MQR917655 NAM917526:NAN917655 NKI917526:NKJ917655 NUE917526:NUF917655 OEA917526:OEB917655 ONW917526:ONX917655 OXS917526:OXT917655 PHO917526:PHP917655 PRK917526:PRL917655 QBG917526:QBH917655 QLC917526:QLD917655 QUY917526:QUZ917655 REU917526:REV917655 ROQ917526:ROR917655 RYM917526:RYN917655 SII917526:SIJ917655 SSE917526:SSF917655 TCA917526:TCB917655 TLW917526:TLX917655 TVS917526:TVT917655 UFO917526:UFP917655 UPK917526:UPL917655 UZG917526:UZH917655 VJC917526:VJD917655 VSY917526:VSZ917655 WCU917526:WCV917655 WMQ917526:WMR917655 WWM917526:WWN917655 AE983062:AF983191 KA983062:KB983191 TW983062:TX983191 ADS983062:ADT983191 ANO983062:ANP983191 AXK983062:AXL983191 BHG983062:BHH983191 BRC983062:BRD983191 CAY983062:CAZ983191 CKU983062:CKV983191 CUQ983062:CUR983191 DEM983062:DEN983191 DOI983062:DOJ983191 DYE983062:DYF983191 EIA983062:EIB983191 ERW983062:ERX983191 FBS983062:FBT983191 FLO983062:FLP983191 FVK983062:FVL983191 GFG983062:GFH983191 GPC983062:GPD983191 GYY983062:GYZ983191 HIU983062:HIV983191 HSQ983062:HSR983191 ICM983062:ICN983191 IMI983062:IMJ983191 IWE983062:IWF983191 JGA983062:JGB983191 JPW983062:JPX983191 JZS983062:JZT983191 KJO983062:KJP983191 KTK983062:KTL983191 LDG983062:LDH983191 LNC983062:LND983191 LWY983062:LWZ983191 MGU983062:MGV983191 MQQ983062:MQR983191 NAM983062:NAN983191 NKI983062:NKJ983191 NUE983062:NUF983191 OEA983062:OEB983191 ONW983062:ONX983191 OXS983062:OXT983191 PHO983062:PHP983191 PRK983062:PRL983191 QBG983062:QBH983191 QLC983062:QLD983191 QUY983062:QUZ983191 REU983062:REV983191 ROQ983062:ROR983191 RYM983062:RYN983191 SII983062:SIJ983191 SSE983062:SSF983191 TCA983062:TCB983191 TLW983062:TLX983191 TVS983062:TVT983191 UFO983062:UFP983191 UPK983062:UPL983191 UZG983062:UZH983191 VJC983062:VJD983191 VSY983062:VSZ983191 WCU983062:WCV983191 WMQ983062:WMR983191 WWM983062:WWN983191 U14:AA148 JQ14:JW148 TM14:TS148 ADI14:ADO148 ANE14:ANK148 AXA14:AXG148 BGW14:BHC148 BQS14:BQY148 CAO14:CAU148 CKK14:CKQ148 CUG14:CUM148 DEC14:DEI148 DNY14:DOE148 DXU14:DYA148 EHQ14:EHW148 ERM14:ERS148 FBI14:FBO148 FLE14:FLK148 FVA14:FVG148 GEW14:GFC148 GOS14:GOY148 GYO14:GYU148 HIK14:HIQ148 HSG14:HSM148 ICC14:ICI148 ILY14:IME148 IVU14:IWA148 JFQ14:JFW148 JPM14:JPS148 JZI14:JZO148 KJE14:KJK148 KTA14:KTG148 LCW14:LDC148 LMS14:LMY148 LWO14:LWU148 MGK14:MGQ148 MQG14:MQM148 NAC14:NAI148 NJY14:NKE148 NTU14:NUA148 ODQ14:ODW148 ONM14:ONS148 OXI14:OXO148 PHE14:PHK148 PRA14:PRG148 QAW14:QBC148 QKS14:QKY148 QUO14:QUU148 REK14:REQ148 ROG14:ROM148 RYC14:RYI148 SHY14:SIE148 SRU14:SSA148 TBQ14:TBW148 TLM14:TLS148 TVI14:TVO148 UFE14:UFK148 UPA14:UPG148 UYW14:UZC148 VIS14:VIY148 VSO14:VSU148 WCK14:WCQ148 WMG14:WMM148 WWC14:WWI148 U65550:AA65684 JQ65550:JW65684 TM65550:TS65684 ADI65550:ADO65684 ANE65550:ANK65684 AXA65550:AXG65684 BGW65550:BHC65684 BQS65550:BQY65684 CAO65550:CAU65684 CKK65550:CKQ65684 CUG65550:CUM65684 DEC65550:DEI65684 DNY65550:DOE65684 DXU65550:DYA65684 EHQ65550:EHW65684 ERM65550:ERS65684 FBI65550:FBO65684 FLE65550:FLK65684 FVA65550:FVG65684 GEW65550:GFC65684 GOS65550:GOY65684 GYO65550:GYU65684 HIK65550:HIQ65684 HSG65550:HSM65684 ICC65550:ICI65684 ILY65550:IME65684 IVU65550:IWA65684 JFQ65550:JFW65684 JPM65550:JPS65684 JZI65550:JZO65684 KJE65550:KJK65684 KTA65550:KTG65684 LCW65550:LDC65684 LMS65550:LMY65684 LWO65550:LWU65684 MGK65550:MGQ65684 MQG65550:MQM65684 NAC65550:NAI65684 NJY65550:NKE65684 NTU65550:NUA65684 ODQ65550:ODW65684 ONM65550:ONS65684 OXI65550:OXO65684 PHE65550:PHK65684 PRA65550:PRG65684 QAW65550:QBC65684 QKS65550:QKY65684 QUO65550:QUU65684 REK65550:REQ65684 ROG65550:ROM65684 RYC65550:RYI65684 SHY65550:SIE65684 SRU65550:SSA65684 TBQ65550:TBW65684 TLM65550:TLS65684 TVI65550:TVO65684 UFE65550:UFK65684 UPA65550:UPG65684 UYW65550:UZC65684 VIS65550:VIY65684 VSO65550:VSU65684 WCK65550:WCQ65684 WMG65550:WMM65684 WWC65550:WWI65684 U131086:AA131220 JQ131086:JW131220 TM131086:TS131220 ADI131086:ADO131220 ANE131086:ANK131220 AXA131086:AXG131220 BGW131086:BHC131220 BQS131086:BQY131220 CAO131086:CAU131220 CKK131086:CKQ131220 CUG131086:CUM131220 DEC131086:DEI131220 DNY131086:DOE131220 DXU131086:DYA131220 EHQ131086:EHW131220 ERM131086:ERS131220 FBI131086:FBO131220 FLE131086:FLK131220 FVA131086:FVG131220 GEW131086:GFC131220 GOS131086:GOY131220 GYO131086:GYU131220 HIK131086:HIQ131220 HSG131086:HSM131220 ICC131086:ICI131220 ILY131086:IME131220 IVU131086:IWA131220 JFQ131086:JFW131220 JPM131086:JPS131220 JZI131086:JZO131220 KJE131086:KJK131220 KTA131086:KTG131220 LCW131086:LDC131220 LMS131086:LMY131220 LWO131086:LWU131220 MGK131086:MGQ131220 MQG131086:MQM131220 NAC131086:NAI131220 NJY131086:NKE131220 NTU131086:NUA131220 ODQ131086:ODW131220 ONM131086:ONS131220 OXI131086:OXO131220 PHE131086:PHK131220 PRA131086:PRG131220 QAW131086:QBC131220 QKS131086:QKY131220 QUO131086:QUU131220 REK131086:REQ131220 ROG131086:ROM131220 RYC131086:RYI131220 SHY131086:SIE131220 SRU131086:SSA131220 TBQ131086:TBW131220 TLM131086:TLS131220 TVI131086:TVO131220 UFE131086:UFK131220 UPA131086:UPG131220 UYW131086:UZC131220 VIS131086:VIY131220 VSO131086:VSU131220 WCK131086:WCQ131220 WMG131086:WMM131220 WWC131086:WWI131220 U196622:AA196756 JQ196622:JW196756 TM196622:TS196756 ADI196622:ADO196756 ANE196622:ANK196756 AXA196622:AXG196756 BGW196622:BHC196756 BQS196622:BQY196756 CAO196622:CAU196756 CKK196622:CKQ196756 CUG196622:CUM196756 DEC196622:DEI196756 DNY196622:DOE196756 DXU196622:DYA196756 EHQ196622:EHW196756 ERM196622:ERS196756 FBI196622:FBO196756 FLE196622:FLK196756 FVA196622:FVG196756 GEW196622:GFC196756 GOS196622:GOY196756 GYO196622:GYU196756 HIK196622:HIQ196756 HSG196622:HSM196756 ICC196622:ICI196756 ILY196622:IME196756 IVU196622:IWA196756 JFQ196622:JFW196756 JPM196622:JPS196756 JZI196622:JZO196756 KJE196622:KJK196756 KTA196622:KTG196756 LCW196622:LDC196756 LMS196622:LMY196756 LWO196622:LWU196756 MGK196622:MGQ196756 MQG196622:MQM196756 NAC196622:NAI196756 NJY196622:NKE196756 NTU196622:NUA196756 ODQ196622:ODW196756 ONM196622:ONS196756 OXI196622:OXO196756 PHE196622:PHK196756 PRA196622:PRG196756 QAW196622:QBC196756 QKS196622:QKY196756 QUO196622:QUU196756 REK196622:REQ196756 ROG196622:ROM196756 RYC196622:RYI196756 SHY196622:SIE196756 SRU196622:SSA196756 TBQ196622:TBW196756 TLM196622:TLS196756 TVI196622:TVO196756 UFE196622:UFK196756 UPA196622:UPG196756 UYW196622:UZC196756 VIS196622:VIY196756 VSO196622:VSU196756 WCK196622:WCQ196756 WMG196622:WMM196756 WWC196622:WWI196756 U262158:AA262292 JQ262158:JW262292 TM262158:TS262292 ADI262158:ADO262292 ANE262158:ANK262292 AXA262158:AXG262292 BGW262158:BHC262292 BQS262158:BQY262292 CAO262158:CAU262292 CKK262158:CKQ262292 CUG262158:CUM262292 DEC262158:DEI262292 DNY262158:DOE262292 DXU262158:DYA262292 EHQ262158:EHW262292 ERM262158:ERS262292 FBI262158:FBO262292 FLE262158:FLK262292 FVA262158:FVG262292 GEW262158:GFC262292 GOS262158:GOY262292 GYO262158:GYU262292 HIK262158:HIQ262292 HSG262158:HSM262292 ICC262158:ICI262292 ILY262158:IME262292 IVU262158:IWA262292 JFQ262158:JFW262292 JPM262158:JPS262292 JZI262158:JZO262292 KJE262158:KJK262292 KTA262158:KTG262292 LCW262158:LDC262292 LMS262158:LMY262292 LWO262158:LWU262292 MGK262158:MGQ262292 MQG262158:MQM262292 NAC262158:NAI262292 NJY262158:NKE262292 NTU262158:NUA262292 ODQ262158:ODW262292 ONM262158:ONS262292 OXI262158:OXO262292 PHE262158:PHK262292 PRA262158:PRG262292 QAW262158:QBC262292 QKS262158:QKY262292 QUO262158:QUU262292 REK262158:REQ262292 ROG262158:ROM262292 RYC262158:RYI262292 SHY262158:SIE262292 SRU262158:SSA262292 TBQ262158:TBW262292 TLM262158:TLS262292 TVI262158:TVO262292 UFE262158:UFK262292 UPA262158:UPG262292 UYW262158:UZC262292 VIS262158:VIY262292 VSO262158:VSU262292 WCK262158:WCQ262292 WMG262158:WMM262292 WWC262158:WWI262292 U327694:AA327828 JQ327694:JW327828 TM327694:TS327828 ADI327694:ADO327828 ANE327694:ANK327828 AXA327694:AXG327828 BGW327694:BHC327828 BQS327694:BQY327828 CAO327694:CAU327828 CKK327694:CKQ327828 CUG327694:CUM327828 DEC327694:DEI327828 DNY327694:DOE327828 DXU327694:DYA327828 EHQ327694:EHW327828 ERM327694:ERS327828 FBI327694:FBO327828 FLE327694:FLK327828 FVA327694:FVG327828 GEW327694:GFC327828 GOS327694:GOY327828 GYO327694:GYU327828 HIK327694:HIQ327828 HSG327694:HSM327828 ICC327694:ICI327828 ILY327694:IME327828 IVU327694:IWA327828 JFQ327694:JFW327828 JPM327694:JPS327828 JZI327694:JZO327828 KJE327694:KJK327828 KTA327694:KTG327828 LCW327694:LDC327828 LMS327694:LMY327828 LWO327694:LWU327828 MGK327694:MGQ327828 MQG327694:MQM327828 NAC327694:NAI327828 NJY327694:NKE327828 NTU327694:NUA327828 ODQ327694:ODW327828 ONM327694:ONS327828 OXI327694:OXO327828 PHE327694:PHK327828 PRA327694:PRG327828 QAW327694:QBC327828 QKS327694:QKY327828 QUO327694:QUU327828 REK327694:REQ327828 ROG327694:ROM327828 RYC327694:RYI327828 SHY327694:SIE327828 SRU327694:SSA327828 TBQ327694:TBW327828 TLM327694:TLS327828 TVI327694:TVO327828 UFE327694:UFK327828 UPA327694:UPG327828 UYW327694:UZC327828 VIS327694:VIY327828 VSO327694:VSU327828 WCK327694:WCQ327828 WMG327694:WMM327828 WWC327694:WWI327828 U393230:AA393364 JQ393230:JW393364 TM393230:TS393364 ADI393230:ADO393364 ANE393230:ANK393364 AXA393230:AXG393364 BGW393230:BHC393364 BQS393230:BQY393364 CAO393230:CAU393364 CKK393230:CKQ393364 CUG393230:CUM393364 DEC393230:DEI393364 DNY393230:DOE393364 DXU393230:DYA393364 EHQ393230:EHW393364 ERM393230:ERS393364 FBI393230:FBO393364 FLE393230:FLK393364 FVA393230:FVG393364 GEW393230:GFC393364 GOS393230:GOY393364 GYO393230:GYU393364 HIK393230:HIQ393364 HSG393230:HSM393364 ICC393230:ICI393364 ILY393230:IME393364 IVU393230:IWA393364 JFQ393230:JFW393364 JPM393230:JPS393364 JZI393230:JZO393364 KJE393230:KJK393364 KTA393230:KTG393364 LCW393230:LDC393364 LMS393230:LMY393364 LWO393230:LWU393364 MGK393230:MGQ393364 MQG393230:MQM393364 NAC393230:NAI393364 NJY393230:NKE393364 NTU393230:NUA393364 ODQ393230:ODW393364 ONM393230:ONS393364 OXI393230:OXO393364 PHE393230:PHK393364 PRA393230:PRG393364 QAW393230:QBC393364 QKS393230:QKY393364 QUO393230:QUU393364 REK393230:REQ393364 ROG393230:ROM393364 RYC393230:RYI393364 SHY393230:SIE393364 SRU393230:SSA393364 TBQ393230:TBW393364 TLM393230:TLS393364 TVI393230:TVO393364 UFE393230:UFK393364 UPA393230:UPG393364 UYW393230:UZC393364 VIS393230:VIY393364 VSO393230:VSU393364 WCK393230:WCQ393364 WMG393230:WMM393364 WWC393230:WWI393364 U458766:AA458900 JQ458766:JW458900 TM458766:TS458900 ADI458766:ADO458900 ANE458766:ANK458900 AXA458766:AXG458900 BGW458766:BHC458900 BQS458766:BQY458900 CAO458766:CAU458900 CKK458766:CKQ458900 CUG458766:CUM458900 DEC458766:DEI458900 DNY458766:DOE458900 DXU458766:DYA458900 EHQ458766:EHW458900 ERM458766:ERS458900 FBI458766:FBO458900 FLE458766:FLK458900 FVA458766:FVG458900 GEW458766:GFC458900 GOS458766:GOY458900 GYO458766:GYU458900 HIK458766:HIQ458900 HSG458766:HSM458900 ICC458766:ICI458900 ILY458766:IME458900 IVU458766:IWA458900 JFQ458766:JFW458900 JPM458766:JPS458900 JZI458766:JZO458900 KJE458766:KJK458900 KTA458766:KTG458900 LCW458766:LDC458900 LMS458766:LMY458900 LWO458766:LWU458900 MGK458766:MGQ458900 MQG458766:MQM458900 NAC458766:NAI458900 NJY458766:NKE458900 NTU458766:NUA458900 ODQ458766:ODW458900 ONM458766:ONS458900 OXI458766:OXO458900 PHE458766:PHK458900 PRA458766:PRG458900 QAW458766:QBC458900 QKS458766:QKY458900 QUO458766:QUU458900 REK458766:REQ458900 ROG458766:ROM458900 RYC458766:RYI458900 SHY458766:SIE458900 SRU458766:SSA458900 TBQ458766:TBW458900 TLM458766:TLS458900 TVI458766:TVO458900 UFE458766:UFK458900 UPA458766:UPG458900 UYW458766:UZC458900 VIS458766:VIY458900 VSO458766:VSU458900 WCK458766:WCQ458900 WMG458766:WMM458900 WWC458766:WWI458900 U524302:AA524436 JQ524302:JW524436 TM524302:TS524436 ADI524302:ADO524436 ANE524302:ANK524436 AXA524302:AXG524436 BGW524302:BHC524436 BQS524302:BQY524436 CAO524302:CAU524436 CKK524302:CKQ524436 CUG524302:CUM524436 DEC524302:DEI524436 DNY524302:DOE524436 DXU524302:DYA524436 EHQ524302:EHW524436 ERM524302:ERS524436 FBI524302:FBO524436 FLE524302:FLK524436 FVA524302:FVG524436 GEW524302:GFC524436 GOS524302:GOY524436 GYO524302:GYU524436 HIK524302:HIQ524436 HSG524302:HSM524436 ICC524302:ICI524436 ILY524302:IME524436 IVU524302:IWA524436 JFQ524302:JFW524436 JPM524302:JPS524436 JZI524302:JZO524436 KJE524302:KJK524436 KTA524302:KTG524436 LCW524302:LDC524436 LMS524302:LMY524436 LWO524302:LWU524436 MGK524302:MGQ524436 MQG524302:MQM524436 NAC524302:NAI524436 NJY524302:NKE524436 NTU524302:NUA524436 ODQ524302:ODW524436 ONM524302:ONS524436 OXI524302:OXO524436 PHE524302:PHK524436 PRA524302:PRG524436 QAW524302:QBC524436 QKS524302:QKY524436 QUO524302:QUU524436 REK524302:REQ524436 ROG524302:ROM524436 RYC524302:RYI524436 SHY524302:SIE524436 SRU524302:SSA524436 TBQ524302:TBW524436 TLM524302:TLS524436 TVI524302:TVO524436 UFE524302:UFK524436 UPA524302:UPG524436 UYW524302:UZC524436 VIS524302:VIY524436 VSO524302:VSU524436 WCK524302:WCQ524436 WMG524302:WMM524436 WWC524302:WWI524436 U589838:AA589972 JQ589838:JW589972 TM589838:TS589972 ADI589838:ADO589972 ANE589838:ANK589972 AXA589838:AXG589972 BGW589838:BHC589972 BQS589838:BQY589972 CAO589838:CAU589972 CKK589838:CKQ589972 CUG589838:CUM589972 DEC589838:DEI589972 DNY589838:DOE589972 DXU589838:DYA589972 EHQ589838:EHW589972 ERM589838:ERS589972 FBI589838:FBO589972 FLE589838:FLK589972 FVA589838:FVG589972 GEW589838:GFC589972 GOS589838:GOY589972 GYO589838:GYU589972 HIK589838:HIQ589972 HSG589838:HSM589972 ICC589838:ICI589972 ILY589838:IME589972 IVU589838:IWA589972 JFQ589838:JFW589972 JPM589838:JPS589972 JZI589838:JZO589972 KJE589838:KJK589972 KTA589838:KTG589972 LCW589838:LDC589972 LMS589838:LMY589972 LWO589838:LWU589972 MGK589838:MGQ589972 MQG589838:MQM589972 NAC589838:NAI589972 NJY589838:NKE589972 NTU589838:NUA589972 ODQ589838:ODW589972 ONM589838:ONS589972 OXI589838:OXO589972 PHE589838:PHK589972 PRA589838:PRG589972 QAW589838:QBC589972 QKS589838:QKY589972 QUO589838:QUU589972 REK589838:REQ589972 ROG589838:ROM589972 RYC589838:RYI589972 SHY589838:SIE589972 SRU589838:SSA589972 TBQ589838:TBW589972 TLM589838:TLS589972 TVI589838:TVO589972 UFE589838:UFK589972 UPA589838:UPG589972 UYW589838:UZC589972 VIS589838:VIY589972 VSO589838:VSU589972 WCK589838:WCQ589972 WMG589838:WMM589972 WWC589838:WWI589972 U655374:AA655508 JQ655374:JW655508 TM655374:TS655508 ADI655374:ADO655508 ANE655374:ANK655508 AXA655374:AXG655508 BGW655374:BHC655508 BQS655374:BQY655508 CAO655374:CAU655508 CKK655374:CKQ655508 CUG655374:CUM655508 DEC655374:DEI655508 DNY655374:DOE655508 DXU655374:DYA655508 EHQ655374:EHW655508 ERM655374:ERS655508 FBI655374:FBO655508 FLE655374:FLK655508 FVA655374:FVG655508 GEW655374:GFC655508 GOS655374:GOY655508 GYO655374:GYU655508 HIK655374:HIQ655508 HSG655374:HSM655508 ICC655374:ICI655508 ILY655374:IME655508 IVU655374:IWA655508 JFQ655374:JFW655508 JPM655374:JPS655508 JZI655374:JZO655508 KJE655374:KJK655508 KTA655374:KTG655508 LCW655374:LDC655508 LMS655374:LMY655508 LWO655374:LWU655508 MGK655374:MGQ655508 MQG655374:MQM655508 NAC655374:NAI655508 NJY655374:NKE655508 NTU655374:NUA655508 ODQ655374:ODW655508 ONM655374:ONS655508 OXI655374:OXO655508 PHE655374:PHK655508 PRA655374:PRG655508 QAW655374:QBC655508 QKS655374:QKY655508 QUO655374:QUU655508 REK655374:REQ655508 ROG655374:ROM655508 RYC655374:RYI655508 SHY655374:SIE655508 SRU655374:SSA655508 TBQ655374:TBW655508 TLM655374:TLS655508 TVI655374:TVO655508 UFE655374:UFK655508 UPA655374:UPG655508 UYW655374:UZC655508 VIS655374:VIY655508 VSO655374:VSU655508 WCK655374:WCQ655508 WMG655374:WMM655508 WWC655374:WWI655508 U720910:AA721044 JQ720910:JW721044 TM720910:TS721044 ADI720910:ADO721044 ANE720910:ANK721044 AXA720910:AXG721044 BGW720910:BHC721044 BQS720910:BQY721044 CAO720910:CAU721044 CKK720910:CKQ721044 CUG720910:CUM721044 DEC720910:DEI721044 DNY720910:DOE721044 DXU720910:DYA721044 EHQ720910:EHW721044 ERM720910:ERS721044 FBI720910:FBO721044 FLE720910:FLK721044 FVA720910:FVG721044 GEW720910:GFC721044 GOS720910:GOY721044 GYO720910:GYU721044 HIK720910:HIQ721044 HSG720910:HSM721044 ICC720910:ICI721044 ILY720910:IME721044 IVU720910:IWA721044 JFQ720910:JFW721044 JPM720910:JPS721044 JZI720910:JZO721044 KJE720910:KJK721044 KTA720910:KTG721044 LCW720910:LDC721044 LMS720910:LMY721044 LWO720910:LWU721044 MGK720910:MGQ721044 MQG720910:MQM721044 NAC720910:NAI721044 NJY720910:NKE721044 NTU720910:NUA721044 ODQ720910:ODW721044 ONM720910:ONS721044 OXI720910:OXO721044 PHE720910:PHK721044 PRA720910:PRG721044 QAW720910:QBC721044 QKS720910:QKY721044 QUO720910:QUU721044 REK720910:REQ721044 ROG720910:ROM721044 RYC720910:RYI721044 SHY720910:SIE721044 SRU720910:SSA721044 TBQ720910:TBW721044 TLM720910:TLS721044 TVI720910:TVO721044 UFE720910:UFK721044 UPA720910:UPG721044 UYW720910:UZC721044 VIS720910:VIY721044 VSO720910:VSU721044 WCK720910:WCQ721044 WMG720910:WMM721044 WWC720910:WWI721044 U786446:AA786580 JQ786446:JW786580 TM786446:TS786580 ADI786446:ADO786580 ANE786446:ANK786580 AXA786446:AXG786580 BGW786446:BHC786580 BQS786446:BQY786580 CAO786446:CAU786580 CKK786446:CKQ786580 CUG786446:CUM786580 DEC786446:DEI786580 DNY786446:DOE786580 DXU786446:DYA786580 EHQ786446:EHW786580 ERM786446:ERS786580 FBI786446:FBO786580 FLE786446:FLK786580 FVA786446:FVG786580 GEW786446:GFC786580 GOS786446:GOY786580 GYO786446:GYU786580 HIK786446:HIQ786580 HSG786446:HSM786580 ICC786446:ICI786580 ILY786446:IME786580 IVU786446:IWA786580 JFQ786446:JFW786580 JPM786446:JPS786580 JZI786446:JZO786580 KJE786446:KJK786580 KTA786446:KTG786580 LCW786446:LDC786580 LMS786446:LMY786580 LWO786446:LWU786580 MGK786446:MGQ786580 MQG786446:MQM786580 NAC786446:NAI786580 NJY786446:NKE786580 NTU786446:NUA786580 ODQ786446:ODW786580 ONM786446:ONS786580 OXI786446:OXO786580 PHE786446:PHK786580 PRA786446:PRG786580 QAW786446:QBC786580 QKS786446:QKY786580 QUO786446:QUU786580 REK786446:REQ786580 ROG786446:ROM786580 RYC786446:RYI786580 SHY786446:SIE786580 SRU786446:SSA786580 TBQ786446:TBW786580 TLM786446:TLS786580 TVI786446:TVO786580 UFE786446:UFK786580 UPA786446:UPG786580 UYW786446:UZC786580 VIS786446:VIY786580 VSO786446:VSU786580 WCK786446:WCQ786580 WMG786446:WMM786580 WWC786446:WWI786580 U851982:AA852116 JQ851982:JW852116 TM851982:TS852116 ADI851982:ADO852116 ANE851982:ANK852116 AXA851982:AXG852116 BGW851982:BHC852116 BQS851982:BQY852116 CAO851982:CAU852116 CKK851982:CKQ852116 CUG851982:CUM852116 DEC851982:DEI852116 DNY851982:DOE852116 DXU851982:DYA852116 EHQ851982:EHW852116 ERM851982:ERS852116 FBI851982:FBO852116 FLE851982:FLK852116 FVA851982:FVG852116 GEW851982:GFC852116 GOS851982:GOY852116 GYO851982:GYU852116 HIK851982:HIQ852116 HSG851982:HSM852116 ICC851982:ICI852116 ILY851982:IME852116 IVU851982:IWA852116 JFQ851982:JFW852116 JPM851982:JPS852116 JZI851982:JZO852116 KJE851982:KJK852116 KTA851982:KTG852116 LCW851982:LDC852116 LMS851982:LMY852116 LWO851982:LWU852116 MGK851982:MGQ852116 MQG851982:MQM852116 NAC851982:NAI852116 NJY851982:NKE852116 NTU851982:NUA852116 ODQ851982:ODW852116 ONM851982:ONS852116 OXI851982:OXO852116 PHE851982:PHK852116 PRA851982:PRG852116 QAW851982:QBC852116 QKS851982:QKY852116 QUO851982:QUU852116 REK851982:REQ852116 ROG851982:ROM852116 RYC851982:RYI852116 SHY851982:SIE852116 SRU851982:SSA852116 TBQ851982:TBW852116 TLM851982:TLS852116 TVI851982:TVO852116 UFE851982:UFK852116 UPA851982:UPG852116 UYW851982:UZC852116 VIS851982:VIY852116 VSO851982:VSU852116 WCK851982:WCQ852116 WMG851982:WMM852116 WWC851982:WWI852116 U917518:AA917652 JQ917518:JW917652 TM917518:TS917652 ADI917518:ADO917652 ANE917518:ANK917652 AXA917518:AXG917652 BGW917518:BHC917652 BQS917518:BQY917652 CAO917518:CAU917652 CKK917518:CKQ917652 CUG917518:CUM917652 DEC917518:DEI917652 DNY917518:DOE917652 DXU917518:DYA917652 EHQ917518:EHW917652 ERM917518:ERS917652 FBI917518:FBO917652 FLE917518:FLK917652 FVA917518:FVG917652 GEW917518:GFC917652 GOS917518:GOY917652 GYO917518:GYU917652 HIK917518:HIQ917652 HSG917518:HSM917652 ICC917518:ICI917652 ILY917518:IME917652 IVU917518:IWA917652 JFQ917518:JFW917652 JPM917518:JPS917652 JZI917518:JZO917652 KJE917518:KJK917652 KTA917518:KTG917652 LCW917518:LDC917652 LMS917518:LMY917652 LWO917518:LWU917652 MGK917518:MGQ917652 MQG917518:MQM917652 NAC917518:NAI917652 NJY917518:NKE917652 NTU917518:NUA917652 ODQ917518:ODW917652 ONM917518:ONS917652 OXI917518:OXO917652 PHE917518:PHK917652 PRA917518:PRG917652 QAW917518:QBC917652 QKS917518:QKY917652 QUO917518:QUU917652 REK917518:REQ917652 ROG917518:ROM917652 RYC917518:RYI917652 SHY917518:SIE917652 SRU917518:SSA917652 TBQ917518:TBW917652 TLM917518:TLS917652 TVI917518:TVO917652 UFE917518:UFK917652 UPA917518:UPG917652 UYW917518:UZC917652 VIS917518:VIY917652 VSO917518:VSU917652 WCK917518:WCQ917652 WMG917518:WMM917652 WWC917518:WWI917652 U983054:AA983188 JQ983054:JW983188 TM983054:TS983188 ADI983054:ADO983188 ANE983054:ANK983188 AXA983054:AXG983188 BGW983054:BHC983188 BQS983054:BQY983188 CAO983054:CAU983188 CKK983054:CKQ983188 CUG983054:CUM983188 DEC983054:DEI983188 DNY983054:DOE983188 DXU983054:DYA983188 EHQ983054:EHW983188 ERM983054:ERS983188 FBI983054:FBO983188 FLE983054:FLK983188 FVA983054:FVG983188 GEW983054:GFC983188 GOS983054:GOY983188 GYO983054:GYU983188 HIK983054:HIQ983188 HSG983054:HSM983188 ICC983054:ICI983188 ILY983054:IME983188 IVU983054:IWA983188 JFQ983054:JFW983188 JPM983054:JPS983188 JZI983054:JZO983188 KJE983054:KJK983188 KTA983054:KTG983188 LCW983054:LDC983188 LMS983054:LMY983188 LWO983054:LWU983188 MGK983054:MGQ983188 MQG983054:MQM983188 NAC983054:NAI983188 NJY983054:NKE983188 NTU983054:NUA983188 ODQ983054:ODW983188 ONM983054:ONS983188 OXI983054:OXO983188 PHE983054:PHK983188 PRA983054:PRG983188 QAW983054:QBC983188 QKS983054:QKY983188 QUO983054:QUU983188 REK983054:REQ983188 ROG983054:ROM983188 RYC983054:RYI983188 SHY983054:SIE983188 SRU983054:SSA983188 TBQ983054:TBW983188 TLM983054:TLS983188 TVI983054:TVO983188 UFE983054:UFK983188 UPA983054:UPG983188 UYW983054:UZC983188 VIS983054:VIY983188 VSO983054:VSU983188 WCK983054:WCQ983188 WMG983054:WMM983188 WWC983054:WWI983188 Q14:T150 JM14:JP150 TI14:TL150 ADE14:ADH150 ANA14:AND150 AWW14:AWZ150 BGS14:BGV150 BQO14:BQR150 CAK14:CAN150 CKG14:CKJ150 CUC14:CUF150 DDY14:DEB150 DNU14:DNX150 DXQ14:DXT150 EHM14:EHP150 ERI14:ERL150 FBE14:FBH150 FLA14:FLD150 FUW14:FUZ150 GES14:GEV150 GOO14:GOR150 GYK14:GYN150 HIG14:HIJ150 HSC14:HSF150 IBY14:ICB150 ILU14:ILX150 IVQ14:IVT150 JFM14:JFP150 JPI14:JPL150 JZE14:JZH150 KJA14:KJD150 KSW14:KSZ150 LCS14:LCV150 LMO14:LMR150 LWK14:LWN150 MGG14:MGJ150 MQC14:MQF150 MZY14:NAB150 NJU14:NJX150 NTQ14:NTT150 ODM14:ODP150 ONI14:ONL150 OXE14:OXH150 PHA14:PHD150 PQW14:PQZ150 QAS14:QAV150 QKO14:QKR150 QUK14:QUN150 REG14:REJ150 ROC14:ROF150 RXY14:RYB150 SHU14:SHX150 SRQ14:SRT150 TBM14:TBP150 TLI14:TLL150 TVE14:TVH150 UFA14:UFD150 UOW14:UOZ150 UYS14:UYV150 VIO14:VIR150 VSK14:VSN150 WCG14:WCJ150 WMC14:WMF150 WVY14:WWB150 Q65550:T65686 JM65550:JP65686 TI65550:TL65686 ADE65550:ADH65686 ANA65550:AND65686 AWW65550:AWZ65686 BGS65550:BGV65686 BQO65550:BQR65686 CAK65550:CAN65686 CKG65550:CKJ65686 CUC65550:CUF65686 DDY65550:DEB65686 DNU65550:DNX65686 DXQ65550:DXT65686 EHM65550:EHP65686 ERI65550:ERL65686 FBE65550:FBH65686 FLA65550:FLD65686 FUW65550:FUZ65686 GES65550:GEV65686 GOO65550:GOR65686 GYK65550:GYN65686 HIG65550:HIJ65686 HSC65550:HSF65686 IBY65550:ICB65686 ILU65550:ILX65686 IVQ65550:IVT65686 JFM65550:JFP65686 JPI65550:JPL65686 JZE65550:JZH65686 KJA65550:KJD65686 KSW65550:KSZ65686 LCS65550:LCV65686 LMO65550:LMR65686 LWK65550:LWN65686 MGG65550:MGJ65686 MQC65550:MQF65686 MZY65550:NAB65686 NJU65550:NJX65686 NTQ65550:NTT65686 ODM65550:ODP65686 ONI65550:ONL65686 OXE65550:OXH65686 PHA65550:PHD65686 PQW65550:PQZ65686 QAS65550:QAV65686 QKO65550:QKR65686 QUK65550:QUN65686 REG65550:REJ65686 ROC65550:ROF65686 RXY65550:RYB65686 SHU65550:SHX65686 SRQ65550:SRT65686 TBM65550:TBP65686 TLI65550:TLL65686 TVE65550:TVH65686 UFA65550:UFD65686 UOW65550:UOZ65686 UYS65550:UYV65686 VIO65550:VIR65686 VSK65550:VSN65686 WCG65550:WCJ65686 WMC65550:WMF65686 WVY65550:WWB65686 Q131086:T131222 JM131086:JP131222 TI131086:TL131222 ADE131086:ADH131222 ANA131086:AND131222 AWW131086:AWZ131222 BGS131086:BGV131222 BQO131086:BQR131222 CAK131086:CAN131222 CKG131086:CKJ131222 CUC131086:CUF131222 DDY131086:DEB131222 DNU131086:DNX131222 DXQ131086:DXT131222 EHM131086:EHP131222 ERI131086:ERL131222 FBE131086:FBH131222 FLA131086:FLD131222 FUW131086:FUZ131222 GES131086:GEV131222 GOO131086:GOR131222 GYK131086:GYN131222 HIG131086:HIJ131222 HSC131086:HSF131222 IBY131086:ICB131222 ILU131086:ILX131222 IVQ131086:IVT131222 JFM131086:JFP131222 JPI131086:JPL131222 JZE131086:JZH131222 KJA131086:KJD131222 KSW131086:KSZ131222 LCS131086:LCV131222 LMO131086:LMR131222 LWK131086:LWN131222 MGG131086:MGJ131222 MQC131086:MQF131222 MZY131086:NAB131222 NJU131086:NJX131222 NTQ131086:NTT131222 ODM131086:ODP131222 ONI131086:ONL131222 OXE131086:OXH131222 PHA131086:PHD131222 PQW131086:PQZ131222 QAS131086:QAV131222 QKO131086:QKR131222 QUK131086:QUN131222 REG131086:REJ131222 ROC131086:ROF131222 RXY131086:RYB131222 SHU131086:SHX131222 SRQ131086:SRT131222 TBM131086:TBP131222 TLI131086:TLL131222 TVE131086:TVH131222 UFA131086:UFD131222 UOW131086:UOZ131222 UYS131086:UYV131222 VIO131086:VIR131222 VSK131086:VSN131222 WCG131086:WCJ131222 WMC131086:WMF131222 WVY131086:WWB131222 Q196622:T196758 JM196622:JP196758 TI196622:TL196758 ADE196622:ADH196758 ANA196622:AND196758 AWW196622:AWZ196758 BGS196622:BGV196758 BQO196622:BQR196758 CAK196622:CAN196758 CKG196622:CKJ196758 CUC196622:CUF196758 DDY196622:DEB196758 DNU196622:DNX196758 DXQ196622:DXT196758 EHM196622:EHP196758 ERI196622:ERL196758 FBE196622:FBH196758 FLA196622:FLD196758 FUW196622:FUZ196758 GES196622:GEV196758 GOO196622:GOR196758 GYK196622:GYN196758 HIG196622:HIJ196758 HSC196622:HSF196758 IBY196622:ICB196758 ILU196622:ILX196758 IVQ196622:IVT196758 JFM196622:JFP196758 JPI196622:JPL196758 JZE196622:JZH196758 KJA196622:KJD196758 KSW196622:KSZ196758 LCS196622:LCV196758 LMO196622:LMR196758 LWK196622:LWN196758 MGG196622:MGJ196758 MQC196622:MQF196758 MZY196622:NAB196758 NJU196622:NJX196758 NTQ196622:NTT196758 ODM196622:ODP196758 ONI196622:ONL196758 OXE196622:OXH196758 PHA196622:PHD196758 PQW196622:PQZ196758 QAS196622:QAV196758 QKO196622:QKR196758 QUK196622:QUN196758 REG196622:REJ196758 ROC196622:ROF196758 RXY196622:RYB196758 SHU196622:SHX196758 SRQ196622:SRT196758 TBM196622:TBP196758 TLI196622:TLL196758 TVE196622:TVH196758 UFA196622:UFD196758 UOW196622:UOZ196758 UYS196622:UYV196758 VIO196622:VIR196758 VSK196622:VSN196758 WCG196622:WCJ196758 WMC196622:WMF196758 WVY196622:WWB196758 Q262158:T262294 JM262158:JP262294 TI262158:TL262294 ADE262158:ADH262294 ANA262158:AND262294 AWW262158:AWZ262294 BGS262158:BGV262294 BQO262158:BQR262294 CAK262158:CAN262294 CKG262158:CKJ262294 CUC262158:CUF262294 DDY262158:DEB262294 DNU262158:DNX262294 DXQ262158:DXT262294 EHM262158:EHP262294 ERI262158:ERL262294 FBE262158:FBH262294 FLA262158:FLD262294 FUW262158:FUZ262294 GES262158:GEV262294 GOO262158:GOR262294 GYK262158:GYN262294 HIG262158:HIJ262294 HSC262158:HSF262294 IBY262158:ICB262294 ILU262158:ILX262294 IVQ262158:IVT262294 JFM262158:JFP262294 JPI262158:JPL262294 JZE262158:JZH262294 KJA262158:KJD262294 KSW262158:KSZ262294 LCS262158:LCV262294 LMO262158:LMR262294 LWK262158:LWN262294 MGG262158:MGJ262294 MQC262158:MQF262294 MZY262158:NAB262294 NJU262158:NJX262294 NTQ262158:NTT262294 ODM262158:ODP262294 ONI262158:ONL262294 OXE262158:OXH262294 PHA262158:PHD262294 PQW262158:PQZ262294 QAS262158:QAV262294 QKO262158:QKR262294 QUK262158:QUN262294 REG262158:REJ262294 ROC262158:ROF262294 RXY262158:RYB262294 SHU262158:SHX262294 SRQ262158:SRT262294 TBM262158:TBP262294 TLI262158:TLL262294 TVE262158:TVH262294 UFA262158:UFD262294 UOW262158:UOZ262294 UYS262158:UYV262294 VIO262158:VIR262294 VSK262158:VSN262294 WCG262158:WCJ262294 WMC262158:WMF262294 WVY262158:WWB262294 Q327694:T327830 JM327694:JP327830 TI327694:TL327830 ADE327694:ADH327830 ANA327694:AND327830 AWW327694:AWZ327830 BGS327694:BGV327830 BQO327694:BQR327830 CAK327694:CAN327830 CKG327694:CKJ327830 CUC327694:CUF327830 DDY327694:DEB327830 DNU327694:DNX327830 DXQ327694:DXT327830 EHM327694:EHP327830 ERI327694:ERL327830 FBE327694:FBH327830 FLA327694:FLD327830 FUW327694:FUZ327830 GES327694:GEV327830 GOO327694:GOR327830 GYK327694:GYN327830 HIG327694:HIJ327830 HSC327694:HSF327830 IBY327694:ICB327830 ILU327694:ILX327830 IVQ327694:IVT327830 JFM327694:JFP327830 JPI327694:JPL327830 JZE327694:JZH327830 KJA327694:KJD327830 KSW327694:KSZ327830 LCS327694:LCV327830 LMO327694:LMR327830 LWK327694:LWN327830 MGG327694:MGJ327830 MQC327694:MQF327830 MZY327694:NAB327830 NJU327694:NJX327830 NTQ327694:NTT327830 ODM327694:ODP327830 ONI327694:ONL327830 OXE327694:OXH327830 PHA327694:PHD327830 PQW327694:PQZ327830 QAS327694:QAV327830 QKO327694:QKR327830 QUK327694:QUN327830 REG327694:REJ327830 ROC327694:ROF327830 RXY327694:RYB327830 SHU327694:SHX327830 SRQ327694:SRT327830 TBM327694:TBP327830 TLI327694:TLL327830 TVE327694:TVH327830 UFA327694:UFD327830 UOW327694:UOZ327830 UYS327694:UYV327830 VIO327694:VIR327830 VSK327694:VSN327830 WCG327694:WCJ327830 WMC327694:WMF327830 WVY327694:WWB327830 Q393230:T393366 JM393230:JP393366 TI393230:TL393366 ADE393230:ADH393366 ANA393230:AND393366 AWW393230:AWZ393366 BGS393230:BGV393366 BQO393230:BQR393366 CAK393230:CAN393366 CKG393230:CKJ393366 CUC393230:CUF393366 DDY393230:DEB393366 DNU393230:DNX393366 DXQ393230:DXT393366 EHM393230:EHP393366 ERI393230:ERL393366 FBE393230:FBH393366 FLA393230:FLD393366 FUW393230:FUZ393366 GES393230:GEV393366 GOO393230:GOR393366 GYK393230:GYN393366 HIG393230:HIJ393366 HSC393230:HSF393366 IBY393230:ICB393366 ILU393230:ILX393366 IVQ393230:IVT393366 JFM393230:JFP393366 JPI393230:JPL393366 JZE393230:JZH393366 KJA393230:KJD393366 KSW393230:KSZ393366 LCS393230:LCV393366 LMO393230:LMR393366 LWK393230:LWN393366 MGG393230:MGJ393366 MQC393230:MQF393366 MZY393230:NAB393366 NJU393230:NJX393366 NTQ393230:NTT393366 ODM393230:ODP393366 ONI393230:ONL393366 OXE393230:OXH393366 PHA393230:PHD393366 PQW393230:PQZ393366 QAS393230:QAV393366 QKO393230:QKR393366 QUK393230:QUN393366 REG393230:REJ393366 ROC393230:ROF393366 RXY393230:RYB393366 SHU393230:SHX393366 SRQ393230:SRT393366 TBM393230:TBP393366 TLI393230:TLL393366 TVE393230:TVH393366 UFA393230:UFD393366 UOW393230:UOZ393366 UYS393230:UYV393366 VIO393230:VIR393366 VSK393230:VSN393366 WCG393230:WCJ393366 WMC393230:WMF393366 WVY393230:WWB393366 Q458766:T458902 JM458766:JP458902 TI458766:TL458902 ADE458766:ADH458902 ANA458766:AND458902 AWW458766:AWZ458902 BGS458766:BGV458902 BQO458766:BQR458902 CAK458766:CAN458902 CKG458766:CKJ458902 CUC458766:CUF458902 DDY458766:DEB458902 DNU458766:DNX458902 DXQ458766:DXT458902 EHM458766:EHP458902 ERI458766:ERL458902 FBE458766:FBH458902 FLA458766:FLD458902 FUW458766:FUZ458902 GES458766:GEV458902 GOO458766:GOR458902 GYK458766:GYN458902 HIG458766:HIJ458902 HSC458766:HSF458902 IBY458766:ICB458902 ILU458766:ILX458902 IVQ458766:IVT458902 JFM458766:JFP458902 JPI458766:JPL458902 JZE458766:JZH458902 KJA458766:KJD458902 KSW458766:KSZ458902 LCS458766:LCV458902 LMO458766:LMR458902 LWK458766:LWN458902 MGG458766:MGJ458902 MQC458766:MQF458902 MZY458766:NAB458902 NJU458766:NJX458902 NTQ458766:NTT458902 ODM458766:ODP458902 ONI458766:ONL458902 OXE458766:OXH458902 PHA458766:PHD458902 PQW458766:PQZ458902 QAS458766:QAV458902 QKO458766:QKR458902 QUK458766:QUN458902 REG458766:REJ458902 ROC458766:ROF458902 RXY458766:RYB458902 SHU458766:SHX458902 SRQ458766:SRT458902 TBM458766:TBP458902 TLI458766:TLL458902 TVE458766:TVH458902 UFA458766:UFD458902 UOW458766:UOZ458902 UYS458766:UYV458902 VIO458766:VIR458902 VSK458766:VSN458902 WCG458766:WCJ458902 WMC458766:WMF458902 WVY458766:WWB458902 Q524302:T524438 JM524302:JP524438 TI524302:TL524438 ADE524302:ADH524438 ANA524302:AND524438 AWW524302:AWZ524438 BGS524302:BGV524438 BQO524302:BQR524438 CAK524302:CAN524438 CKG524302:CKJ524438 CUC524302:CUF524438 DDY524302:DEB524438 DNU524302:DNX524438 DXQ524302:DXT524438 EHM524302:EHP524438 ERI524302:ERL524438 FBE524302:FBH524438 FLA524302:FLD524438 FUW524302:FUZ524438 GES524302:GEV524438 GOO524302:GOR524438 GYK524302:GYN524438 HIG524302:HIJ524438 HSC524302:HSF524438 IBY524302:ICB524438 ILU524302:ILX524438 IVQ524302:IVT524438 JFM524302:JFP524438 JPI524302:JPL524438 JZE524302:JZH524438 KJA524302:KJD524438 KSW524302:KSZ524438 LCS524302:LCV524438 LMO524302:LMR524438 LWK524302:LWN524438 MGG524302:MGJ524438 MQC524302:MQF524438 MZY524302:NAB524438 NJU524302:NJX524438 NTQ524302:NTT524438 ODM524302:ODP524438 ONI524302:ONL524438 OXE524302:OXH524438 PHA524302:PHD524438 PQW524302:PQZ524438 QAS524302:QAV524438 QKO524302:QKR524438 QUK524302:QUN524438 REG524302:REJ524438 ROC524302:ROF524438 RXY524302:RYB524438 SHU524302:SHX524438 SRQ524302:SRT524438 TBM524302:TBP524438 TLI524302:TLL524438 TVE524302:TVH524438 UFA524302:UFD524438 UOW524302:UOZ524438 UYS524302:UYV524438 VIO524302:VIR524438 VSK524302:VSN524438 WCG524302:WCJ524438 WMC524302:WMF524438 WVY524302:WWB524438 Q589838:T589974 JM589838:JP589974 TI589838:TL589974 ADE589838:ADH589974 ANA589838:AND589974 AWW589838:AWZ589974 BGS589838:BGV589974 BQO589838:BQR589974 CAK589838:CAN589974 CKG589838:CKJ589974 CUC589838:CUF589974 DDY589838:DEB589974 DNU589838:DNX589974 DXQ589838:DXT589974 EHM589838:EHP589974 ERI589838:ERL589974 FBE589838:FBH589974 FLA589838:FLD589974 FUW589838:FUZ589974 GES589838:GEV589974 GOO589838:GOR589974 GYK589838:GYN589974 HIG589838:HIJ589974 HSC589838:HSF589974 IBY589838:ICB589974 ILU589838:ILX589974 IVQ589838:IVT589974 JFM589838:JFP589974 JPI589838:JPL589974 JZE589838:JZH589974 KJA589838:KJD589974 KSW589838:KSZ589974 LCS589838:LCV589974 LMO589838:LMR589974 LWK589838:LWN589974 MGG589838:MGJ589974 MQC589838:MQF589974 MZY589838:NAB589974 NJU589838:NJX589974 NTQ589838:NTT589974 ODM589838:ODP589974 ONI589838:ONL589974 OXE589838:OXH589974 PHA589838:PHD589974 PQW589838:PQZ589974 QAS589838:QAV589974 QKO589838:QKR589974 QUK589838:QUN589974 REG589838:REJ589974 ROC589838:ROF589974 RXY589838:RYB589974 SHU589838:SHX589974 SRQ589838:SRT589974 TBM589838:TBP589974 TLI589838:TLL589974 TVE589838:TVH589974 UFA589838:UFD589974 UOW589838:UOZ589974 UYS589838:UYV589974 VIO589838:VIR589974 VSK589838:VSN589974 WCG589838:WCJ589974 WMC589838:WMF589974 WVY589838:WWB589974 Q655374:T655510 JM655374:JP655510 TI655374:TL655510 ADE655374:ADH655510 ANA655374:AND655510 AWW655374:AWZ655510 BGS655374:BGV655510 BQO655374:BQR655510 CAK655374:CAN655510 CKG655374:CKJ655510 CUC655374:CUF655510 DDY655374:DEB655510 DNU655374:DNX655510 DXQ655374:DXT655510 EHM655374:EHP655510 ERI655374:ERL655510 FBE655374:FBH655510 FLA655374:FLD655510 FUW655374:FUZ655510 GES655374:GEV655510 GOO655374:GOR655510 GYK655374:GYN655510 HIG655374:HIJ655510 HSC655374:HSF655510 IBY655374:ICB655510 ILU655374:ILX655510 IVQ655374:IVT655510 JFM655374:JFP655510 JPI655374:JPL655510 JZE655374:JZH655510 KJA655374:KJD655510 KSW655374:KSZ655510 LCS655374:LCV655510 LMO655374:LMR655510 LWK655374:LWN655510 MGG655374:MGJ655510 MQC655374:MQF655510 MZY655374:NAB655510 NJU655374:NJX655510 NTQ655374:NTT655510 ODM655374:ODP655510 ONI655374:ONL655510 OXE655374:OXH655510 PHA655374:PHD655510 PQW655374:PQZ655510 QAS655374:QAV655510 QKO655374:QKR655510 QUK655374:QUN655510 REG655374:REJ655510 ROC655374:ROF655510 RXY655374:RYB655510 SHU655374:SHX655510 SRQ655374:SRT655510 TBM655374:TBP655510 TLI655374:TLL655510 TVE655374:TVH655510 UFA655374:UFD655510 UOW655374:UOZ655510 UYS655374:UYV655510 VIO655374:VIR655510 VSK655374:VSN655510 WCG655374:WCJ655510 WMC655374:WMF655510 WVY655374:WWB655510 Q720910:T721046 JM720910:JP721046 TI720910:TL721046 ADE720910:ADH721046 ANA720910:AND721046 AWW720910:AWZ721046 BGS720910:BGV721046 BQO720910:BQR721046 CAK720910:CAN721046 CKG720910:CKJ721046 CUC720910:CUF721046 DDY720910:DEB721046 DNU720910:DNX721046 DXQ720910:DXT721046 EHM720910:EHP721046 ERI720910:ERL721046 FBE720910:FBH721046 FLA720910:FLD721046 FUW720910:FUZ721046 GES720910:GEV721046 GOO720910:GOR721046 GYK720910:GYN721046 HIG720910:HIJ721046 HSC720910:HSF721046 IBY720910:ICB721046 ILU720910:ILX721046 IVQ720910:IVT721046 JFM720910:JFP721046 JPI720910:JPL721046 JZE720910:JZH721046 KJA720910:KJD721046 KSW720910:KSZ721046 LCS720910:LCV721046 LMO720910:LMR721046 LWK720910:LWN721046 MGG720910:MGJ721046 MQC720910:MQF721046 MZY720910:NAB721046 NJU720910:NJX721046 NTQ720910:NTT721046 ODM720910:ODP721046 ONI720910:ONL721046 OXE720910:OXH721046 PHA720910:PHD721046 PQW720910:PQZ721046 QAS720910:QAV721046 QKO720910:QKR721046 QUK720910:QUN721046 REG720910:REJ721046 ROC720910:ROF721046 RXY720910:RYB721046 SHU720910:SHX721046 SRQ720910:SRT721046 TBM720910:TBP721046 TLI720910:TLL721046 TVE720910:TVH721046 UFA720910:UFD721046 UOW720910:UOZ721046 UYS720910:UYV721046 VIO720910:VIR721046 VSK720910:VSN721046 WCG720910:WCJ721046 WMC720910:WMF721046 WVY720910:WWB721046 Q786446:T786582 JM786446:JP786582 TI786446:TL786582 ADE786446:ADH786582 ANA786446:AND786582 AWW786446:AWZ786582 BGS786446:BGV786582 BQO786446:BQR786582 CAK786446:CAN786582 CKG786446:CKJ786582 CUC786446:CUF786582 DDY786446:DEB786582 DNU786446:DNX786582 DXQ786446:DXT786582 EHM786446:EHP786582 ERI786446:ERL786582 FBE786446:FBH786582 FLA786446:FLD786582 FUW786446:FUZ786582 GES786446:GEV786582 GOO786446:GOR786582 GYK786446:GYN786582 HIG786446:HIJ786582 HSC786446:HSF786582 IBY786446:ICB786582 ILU786446:ILX786582 IVQ786446:IVT786582 JFM786446:JFP786582 JPI786446:JPL786582 JZE786446:JZH786582 KJA786446:KJD786582 KSW786446:KSZ786582 LCS786446:LCV786582 LMO786446:LMR786582 LWK786446:LWN786582 MGG786446:MGJ786582 MQC786446:MQF786582 MZY786446:NAB786582 NJU786446:NJX786582 NTQ786446:NTT786582 ODM786446:ODP786582 ONI786446:ONL786582 OXE786446:OXH786582 PHA786446:PHD786582 PQW786446:PQZ786582 QAS786446:QAV786582 QKO786446:QKR786582 QUK786446:QUN786582 REG786446:REJ786582 ROC786446:ROF786582 RXY786446:RYB786582 SHU786446:SHX786582 SRQ786446:SRT786582 TBM786446:TBP786582 TLI786446:TLL786582 TVE786446:TVH786582 UFA786446:UFD786582 UOW786446:UOZ786582 UYS786446:UYV786582 VIO786446:VIR786582 VSK786446:VSN786582 WCG786446:WCJ786582 WMC786446:WMF786582 WVY786446:WWB786582 Q851982:T852118 JM851982:JP852118 TI851982:TL852118 ADE851982:ADH852118 ANA851982:AND852118 AWW851982:AWZ852118 BGS851982:BGV852118 BQO851982:BQR852118 CAK851982:CAN852118 CKG851982:CKJ852118 CUC851982:CUF852118 DDY851982:DEB852118 DNU851982:DNX852118 DXQ851982:DXT852118 EHM851982:EHP852118 ERI851982:ERL852118 FBE851982:FBH852118 FLA851982:FLD852118 FUW851982:FUZ852118 GES851982:GEV852118 GOO851982:GOR852118 GYK851982:GYN852118 HIG851982:HIJ852118 HSC851982:HSF852118 IBY851982:ICB852118 ILU851982:ILX852118 IVQ851982:IVT852118 JFM851982:JFP852118 JPI851982:JPL852118 JZE851982:JZH852118 KJA851982:KJD852118 KSW851982:KSZ852118 LCS851982:LCV852118 LMO851982:LMR852118 LWK851982:LWN852118 MGG851982:MGJ852118 MQC851982:MQF852118 MZY851982:NAB852118 NJU851982:NJX852118 NTQ851982:NTT852118 ODM851982:ODP852118 ONI851982:ONL852118 OXE851982:OXH852118 PHA851982:PHD852118 PQW851982:PQZ852118 QAS851982:QAV852118 QKO851982:QKR852118 QUK851982:QUN852118 REG851982:REJ852118 ROC851982:ROF852118 RXY851982:RYB852118 SHU851982:SHX852118 SRQ851982:SRT852118 TBM851982:TBP852118 TLI851982:TLL852118 TVE851982:TVH852118 UFA851982:UFD852118 UOW851982:UOZ852118 UYS851982:UYV852118 VIO851982:VIR852118 VSK851982:VSN852118 WCG851982:WCJ852118 WMC851982:WMF852118 WVY851982:WWB852118 Q917518:T917654 JM917518:JP917654 TI917518:TL917654 ADE917518:ADH917654 ANA917518:AND917654 AWW917518:AWZ917654 BGS917518:BGV917654 BQO917518:BQR917654 CAK917518:CAN917654 CKG917518:CKJ917654 CUC917518:CUF917654 DDY917518:DEB917654 DNU917518:DNX917654 DXQ917518:DXT917654 EHM917518:EHP917654 ERI917518:ERL917654 FBE917518:FBH917654 FLA917518:FLD917654 FUW917518:FUZ917654 GES917518:GEV917654 GOO917518:GOR917654 GYK917518:GYN917654 HIG917518:HIJ917654 HSC917518:HSF917654 IBY917518:ICB917654 ILU917518:ILX917654 IVQ917518:IVT917654 JFM917518:JFP917654 JPI917518:JPL917654 JZE917518:JZH917654 KJA917518:KJD917654 KSW917518:KSZ917654 LCS917518:LCV917654 LMO917518:LMR917654 LWK917518:LWN917654 MGG917518:MGJ917654 MQC917518:MQF917654 MZY917518:NAB917654 NJU917518:NJX917654 NTQ917518:NTT917654 ODM917518:ODP917654 ONI917518:ONL917654 OXE917518:OXH917654 PHA917518:PHD917654 PQW917518:PQZ917654 QAS917518:QAV917654 QKO917518:QKR917654 QUK917518:QUN917654 REG917518:REJ917654 ROC917518:ROF917654 RXY917518:RYB917654 SHU917518:SHX917654 SRQ917518:SRT917654 TBM917518:TBP917654 TLI917518:TLL917654 TVE917518:TVH917654 UFA917518:UFD917654 UOW917518:UOZ917654 UYS917518:UYV917654 VIO917518:VIR917654 VSK917518:VSN917654 WCG917518:WCJ917654 WMC917518:WMF917654 WVY917518:WWB917654 Q983054:T983190 JM983054:JP983190 TI983054:TL983190 ADE983054:ADH983190 ANA983054:AND983190 AWW983054:AWZ983190 BGS983054:BGV983190 BQO983054:BQR983190 CAK983054:CAN983190 CKG983054:CKJ983190 CUC983054:CUF983190 DDY983054:DEB983190 DNU983054:DNX983190 DXQ983054:DXT983190 EHM983054:EHP983190 ERI983054:ERL983190 FBE983054:FBH983190 FLA983054:FLD983190 FUW983054:FUZ983190 GES983054:GEV983190 GOO983054:GOR983190 GYK983054:GYN983190 HIG983054:HIJ983190 HSC983054:HSF983190 IBY983054:ICB983190 ILU983054:ILX983190 IVQ983054:IVT983190 JFM983054:JFP983190 JPI983054:JPL983190 JZE983054:JZH983190 KJA983054:KJD983190 KSW983054:KSZ983190 LCS983054:LCV983190 LMO983054:LMR983190 LWK983054:LWN983190 MGG983054:MGJ983190 MQC983054:MQF983190 MZY983054:NAB983190 NJU983054:NJX983190 NTQ983054:NTT983190 ODM983054:ODP983190 ONI983054:ONL983190 OXE983054:OXH983190 PHA983054:PHD983190 PQW983054:PQZ983190 QAS983054:QAV983190 QKO983054:QKR983190 QUK983054:QUN983190 REG983054:REJ983190 ROC983054:ROF983190 RXY983054:RYB983190 SHU983054:SHX983190 SRQ983054:SRT983190 TBM983054:TBP983190 TLI983054:TLL983190 TVE983054:TVH983190 UFA983054:UFD983190 UOW983054:UOZ983190 UYS983054:UYV983190 VIO983054:VIR983190 VSK983054:VSN983190 WCG983054:WCJ983190 WMC983054:WMF983190 WVY983054:WWB983190 J14:J85 JF14:JF85 TB14:TB85 ACX14:ACX85 AMT14:AMT85 AWP14:AWP85 BGL14:BGL85 BQH14:BQH85 CAD14:CAD85 CJZ14:CJZ85 CTV14:CTV85 DDR14:DDR85 DNN14:DNN85 DXJ14:DXJ85 EHF14:EHF85 ERB14:ERB85 FAX14:FAX85 FKT14:FKT85 FUP14:FUP85 GEL14:GEL85 GOH14:GOH85 GYD14:GYD85 HHZ14:HHZ85 HRV14:HRV85 IBR14:IBR85 ILN14:ILN85 IVJ14:IVJ85 JFF14:JFF85 JPB14:JPB85 JYX14:JYX85 KIT14:KIT85 KSP14:KSP85 LCL14:LCL85 LMH14:LMH85 LWD14:LWD85 MFZ14:MFZ85 MPV14:MPV85 MZR14:MZR85 NJN14:NJN85 NTJ14:NTJ85 ODF14:ODF85 ONB14:ONB85 OWX14:OWX85 PGT14:PGT85 PQP14:PQP85 QAL14:QAL85 QKH14:QKH85 QUD14:QUD85 RDZ14:RDZ85 RNV14:RNV85 RXR14:RXR85 SHN14:SHN85 SRJ14:SRJ85 TBF14:TBF85 TLB14:TLB85 TUX14:TUX85 UET14:UET85 UOP14:UOP85 UYL14:UYL85 VIH14:VIH85 VSD14:VSD85 WBZ14:WBZ85 WLV14:WLV85 WVR14:WVR85 J65550:J65621 JF65550:JF65621 TB65550:TB65621 ACX65550:ACX65621 AMT65550:AMT65621 AWP65550:AWP65621 BGL65550:BGL65621 BQH65550:BQH65621 CAD65550:CAD65621 CJZ65550:CJZ65621 CTV65550:CTV65621 DDR65550:DDR65621 DNN65550:DNN65621 DXJ65550:DXJ65621 EHF65550:EHF65621 ERB65550:ERB65621 FAX65550:FAX65621 FKT65550:FKT65621 FUP65550:FUP65621 GEL65550:GEL65621 GOH65550:GOH65621 GYD65550:GYD65621 HHZ65550:HHZ65621 HRV65550:HRV65621 IBR65550:IBR65621 ILN65550:ILN65621 IVJ65550:IVJ65621 JFF65550:JFF65621 JPB65550:JPB65621 JYX65550:JYX65621 KIT65550:KIT65621 KSP65550:KSP65621 LCL65550:LCL65621 LMH65550:LMH65621 LWD65550:LWD65621 MFZ65550:MFZ65621 MPV65550:MPV65621 MZR65550:MZR65621 NJN65550:NJN65621 NTJ65550:NTJ65621 ODF65550:ODF65621 ONB65550:ONB65621 OWX65550:OWX65621 PGT65550:PGT65621 PQP65550:PQP65621 QAL65550:QAL65621 QKH65550:QKH65621 QUD65550:QUD65621 RDZ65550:RDZ65621 RNV65550:RNV65621 RXR65550:RXR65621 SHN65550:SHN65621 SRJ65550:SRJ65621 TBF65550:TBF65621 TLB65550:TLB65621 TUX65550:TUX65621 UET65550:UET65621 UOP65550:UOP65621 UYL65550:UYL65621 VIH65550:VIH65621 VSD65550:VSD65621 WBZ65550:WBZ65621 WLV65550:WLV65621 WVR65550:WVR65621 J131086:J131157 JF131086:JF131157 TB131086:TB131157 ACX131086:ACX131157 AMT131086:AMT131157 AWP131086:AWP131157 BGL131086:BGL131157 BQH131086:BQH131157 CAD131086:CAD131157 CJZ131086:CJZ131157 CTV131086:CTV131157 DDR131086:DDR131157 DNN131086:DNN131157 DXJ131086:DXJ131157 EHF131086:EHF131157 ERB131086:ERB131157 FAX131086:FAX131157 FKT131086:FKT131157 FUP131086:FUP131157 GEL131086:GEL131157 GOH131086:GOH131157 GYD131086:GYD131157 HHZ131086:HHZ131157 HRV131086:HRV131157 IBR131086:IBR131157 ILN131086:ILN131157 IVJ131086:IVJ131157 JFF131086:JFF131157 JPB131086:JPB131157 JYX131086:JYX131157 KIT131086:KIT131157 KSP131086:KSP131157 LCL131086:LCL131157 LMH131086:LMH131157 LWD131086:LWD131157 MFZ131086:MFZ131157 MPV131086:MPV131157 MZR131086:MZR131157 NJN131086:NJN131157 NTJ131086:NTJ131157 ODF131086:ODF131157 ONB131086:ONB131157 OWX131086:OWX131157 PGT131086:PGT131157 PQP131086:PQP131157 QAL131086:QAL131157 QKH131086:QKH131157 QUD131086:QUD131157 RDZ131086:RDZ131157 RNV131086:RNV131157 RXR131086:RXR131157 SHN131086:SHN131157 SRJ131086:SRJ131157 TBF131086:TBF131157 TLB131086:TLB131157 TUX131086:TUX131157 UET131086:UET131157 UOP131086:UOP131157 UYL131086:UYL131157 VIH131086:VIH131157 VSD131086:VSD131157 WBZ131086:WBZ131157 WLV131086:WLV131157 WVR131086:WVR131157 J196622:J196693 JF196622:JF196693 TB196622:TB196693 ACX196622:ACX196693 AMT196622:AMT196693 AWP196622:AWP196693 BGL196622:BGL196693 BQH196622:BQH196693 CAD196622:CAD196693 CJZ196622:CJZ196693 CTV196622:CTV196693 DDR196622:DDR196693 DNN196622:DNN196693 DXJ196622:DXJ196693 EHF196622:EHF196693 ERB196622:ERB196693 FAX196622:FAX196693 FKT196622:FKT196693 FUP196622:FUP196693 GEL196622:GEL196693 GOH196622:GOH196693 GYD196622:GYD196693 HHZ196622:HHZ196693 HRV196622:HRV196693 IBR196622:IBR196693 ILN196622:ILN196693 IVJ196622:IVJ196693 JFF196622:JFF196693 JPB196622:JPB196693 JYX196622:JYX196693 KIT196622:KIT196693 KSP196622:KSP196693 LCL196622:LCL196693 LMH196622:LMH196693 LWD196622:LWD196693 MFZ196622:MFZ196693 MPV196622:MPV196693 MZR196622:MZR196693 NJN196622:NJN196693 NTJ196622:NTJ196693 ODF196622:ODF196693 ONB196622:ONB196693 OWX196622:OWX196693 PGT196622:PGT196693 PQP196622:PQP196693 QAL196622:QAL196693 QKH196622:QKH196693 QUD196622:QUD196693 RDZ196622:RDZ196693 RNV196622:RNV196693 RXR196622:RXR196693 SHN196622:SHN196693 SRJ196622:SRJ196693 TBF196622:TBF196693 TLB196622:TLB196693 TUX196622:TUX196693 UET196622:UET196693 UOP196622:UOP196693 UYL196622:UYL196693 VIH196622:VIH196693 VSD196622:VSD196693 WBZ196622:WBZ196693 WLV196622:WLV196693 WVR196622:WVR196693 J262158:J262229 JF262158:JF262229 TB262158:TB262229 ACX262158:ACX262229 AMT262158:AMT262229 AWP262158:AWP262229 BGL262158:BGL262229 BQH262158:BQH262229 CAD262158:CAD262229 CJZ262158:CJZ262229 CTV262158:CTV262229 DDR262158:DDR262229 DNN262158:DNN262229 DXJ262158:DXJ262229 EHF262158:EHF262229 ERB262158:ERB262229 FAX262158:FAX262229 FKT262158:FKT262229 FUP262158:FUP262229 GEL262158:GEL262229 GOH262158:GOH262229 GYD262158:GYD262229 HHZ262158:HHZ262229 HRV262158:HRV262229 IBR262158:IBR262229 ILN262158:ILN262229 IVJ262158:IVJ262229 JFF262158:JFF262229 JPB262158:JPB262229 JYX262158:JYX262229 KIT262158:KIT262229 KSP262158:KSP262229 LCL262158:LCL262229 LMH262158:LMH262229 LWD262158:LWD262229 MFZ262158:MFZ262229 MPV262158:MPV262229 MZR262158:MZR262229 NJN262158:NJN262229 NTJ262158:NTJ262229 ODF262158:ODF262229 ONB262158:ONB262229 OWX262158:OWX262229 PGT262158:PGT262229 PQP262158:PQP262229 QAL262158:QAL262229 QKH262158:QKH262229 QUD262158:QUD262229 RDZ262158:RDZ262229 RNV262158:RNV262229 RXR262158:RXR262229 SHN262158:SHN262229 SRJ262158:SRJ262229 TBF262158:TBF262229 TLB262158:TLB262229 TUX262158:TUX262229 UET262158:UET262229 UOP262158:UOP262229 UYL262158:UYL262229 VIH262158:VIH262229 VSD262158:VSD262229 WBZ262158:WBZ262229 WLV262158:WLV262229 WVR262158:WVR262229 J327694:J327765 JF327694:JF327765 TB327694:TB327765 ACX327694:ACX327765 AMT327694:AMT327765 AWP327694:AWP327765 BGL327694:BGL327765 BQH327694:BQH327765 CAD327694:CAD327765 CJZ327694:CJZ327765 CTV327694:CTV327765 DDR327694:DDR327765 DNN327694:DNN327765 DXJ327694:DXJ327765 EHF327694:EHF327765 ERB327694:ERB327765 FAX327694:FAX327765 FKT327694:FKT327765 FUP327694:FUP327765 GEL327694:GEL327765 GOH327694:GOH327765 GYD327694:GYD327765 HHZ327694:HHZ327765 HRV327694:HRV327765 IBR327694:IBR327765 ILN327694:ILN327765 IVJ327694:IVJ327765 JFF327694:JFF327765 JPB327694:JPB327765 JYX327694:JYX327765 KIT327694:KIT327765 KSP327694:KSP327765 LCL327694:LCL327765 LMH327694:LMH327765 LWD327694:LWD327765 MFZ327694:MFZ327765 MPV327694:MPV327765 MZR327694:MZR327765 NJN327694:NJN327765 NTJ327694:NTJ327765 ODF327694:ODF327765 ONB327694:ONB327765 OWX327694:OWX327765 PGT327694:PGT327765 PQP327694:PQP327765 QAL327694:QAL327765 QKH327694:QKH327765 QUD327694:QUD327765 RDZ327694:RDZ327765 RNV327694:RNV327765 RXR327694:RXR327765 SHN327694:SHN327765 SRJ327694:SRJ327765 TBF327694:TBF327765 TLB327694:TLB327765 TUX327694:TUX327765 UET327694:UET327765 UOP327694:UOP327765 UYL327694:UYL327765 VIH327694:VIH327765 VSD327694:VSD327765 WBZ327694:WBZ327765 WLV327694:WLV327765 WVR327694:WVR327765 J393230:J393301 JF393230:JF393301 TB393230:TB393301 ACX393230:ACX393301 AMT393230:AMT393301 AWP393230:AWP393301 BGL393230:BGL393301 BQH393230:BQH393301 CAD393230:CAD393301 CJZ393230:CJZ393301 CTV393230:CTV393301 DDR393230:DDR393301 DNN393230:DNN393301 DXJ393230:DXJ393301 EHF393230:EHF393301 ERB393230:ERB393301 FAX393230:FAX393301 FKT393230:FKT393301 FUP393230:FUP393301 GEL393230:GEL393301 GOH393230:GOH393301 GYD393230:GYD393301 HHZ393230:HHZ393301 HRV393230:HRV393301 IBR393230:IBR393301 ILN393230:ILN393301 IVJ393230:IVJ393301 JFF393230:JFF393301 JPB393230:JPB393301 JYX393230:JYX393301 KIT393230:KIT393301 KSP393230:KSP393301 LCL393230:LCL393301 LMH393230:LMH393301 LWD393230:LWD393301 MFZ393230:MFZ393301 MPV393230:MPV393301 MZR393230:MZR393301 NJN393230:NJN393301 NTJ393230:NTJ393301 ODF393230:ODF393301 ONB393230:ONB393301 OWX393230:OWX393301 PGT393230:PGT393301 PQP393230:PQP393301 QAL393230:QAL393301 QKH393230:QKH393301 QUD393230:QUD393301 RDZ393230:RDZ393301 RNV393230:RNV393301 RXR393230:RXR393301 SHN393230:SHN393301 SRJ393230:SRJ393301 TBF393230:TBF393301 TLB393230:TLB393301 TUX393230:TUX393301 UET393230:UET393301 UOP393230:UOP393301 UYL393230:UYL393301 VIH393230:VIH393301 VSD393230:VSD393301 WBZ393230:WBZ393301 WLV393230:WLV393301 WVR393230:WVR393301 J458766:J458837 JF458766:JF458837 TB458766:TB458837 ACX458766:ACX458837 AMT458766:AMT458837 AWP458766:AWP458837 BGL458766:BGL458837 BQH458766:BQH458837 CAD458766:CAD458837 CJZ458766:CJZ458837 CTV458766:CTV458837 DDR458766:DDR458837 DNN458766:DNN458837 DXJ458766:DXJ458837 EHF458766:EHF458837 ERB458766:ERB458837 FAX458766:FAX458837 FKT458766:FKT458837 FUP458766:FUP458837 GEL458766:GEL458837 GOH458766:GOH458837 GYD458766:GYD458837 HHZ458766:HHZ458837 HRV458766:HRV458837 IBR458766:IBR458837 ILN458766:ILN458837 IVJ458766:IVJ458837 JFF458766:JFF458837 JPB458766:JPB458837 JYX458766:JYX458837 KIT458766:KIT458837 KSP458766:KSP458837 LCL458766:LCL458837 LMH458766:LMH458837 LWD458766:LWD458837 MFZ458766:MFZ458837 MPV458766:MPV458837 MZR458766:MZR458837 NJN458766:NJN458837 NTJ458766:NTJ458837 ODF458766:ODF458837 ONB458766:ONB458837 OWX458766:OWX458837 PGT458766:PGT458837 PQP458766:PQP458837 QAL458766:QAL458837 QKH458766:QKH458837 QUD458766:QUD458837 RDZ458766:RDZ458837 RNV458766:RNV458837 RXR458766:RXR458837 SHN458766:SHN458837 SRJ458766:SRJ458837 TBF458766:TBF458837 TLB458766:TLB458837 TUX458766:TUX458837 UET458766:UET458837 UOP458766:UOP458837 UYL458766:UYL458837 VIH458766:VIH458837 VSD458766:VSD458837 WBZ458766:WBZ458837 WLV458766:WLV458837 WVR458766:WVR458837 J524302:J524373 JF524302:JF524373 TB524302:TB524373 ACX524302:ACX524373 AMT524302:AMT524373 AWP524302:AWP524373 BGL524302:BGL524373 BQH524302:BQH524373 CAD524302:CAD524373 CJZ524302:CJZ524373 CTV524302:CTV524373 DDR524302:DDR524373 DNN524302:DNN524373 DXJ524302:DXJ524373 EHF524302:EHF524373 ERB524302:ERB524373 FAX524302:FAX524373 FKT524302:FKT524373 FUP524302:FUP524373 GEL524302:GEL524373 GOH524302:GOH524373 GYD524302:GYD524373 HHZ524302:HHZ524373 HRV524302:HRV524373 IBR524302:IBR524373 ILN524302:ILN524373 IVJ524302:IVJ524373 JFF524302:JFF524373 JPB524302:JPB524373 JYX524302:JYX524373 KIT524302:KIT524373 KSP524302:KSP524373 LCL524302:LCL524373 LMH524302:LMH524373 LWD524302:LWD524373 MFZ524302:MFZ524373 MPV524302:MPV524373 MZR524302:MZR524373 NJN524302:NJN524373 NTJ524302:NTJ524373 ODF524302:ODF524373 ONB524302:ONB524373 OWX524302:OWX524373 PGT524302:PGT524373 PQP524302:PQP524373 QAL524302:QAL524373 QKH524302:QKH524373 QUD524302:QUD524373 RDZ524302:RDZ524373 RNV524302:RNV524373 RXR524302:RXR524373 SHN524302:SHN524373 SRJ524302:SRJ524373 TBF524302:TBF524373 TLB524302:TLB524373 TUX524302:TUX524373 UET524302:UET524373 UOP524302:UOP524373 UYL524302:UYL524373 VIH524302:VIH524373 VSD524302:VSD524373 WBZ524302:WBZ524373 WLV524302:WLV524373 WVR524302:WVR524373 J589838:J589909 JF589838:JF589909 TB589838:TB589909 ACX589838:ACX589909 AMT589838:AMT589909 AWP589838:AWP589909 BGL589838:BGL589909 BQH589838:BQH589909 CAD589838:CAD589909 CJZ589838:CJZ589909 CTV589838:CTV589909 DDR589838:DDR589909 DNN589838:DNN589909 DXJ589838:DXJ589909 EHF589838:EHF589909 ERB589838:ERB589909 FAX589838:FAX589909 FKT589838:FKT589909 FUP589838:FUP589909 GEL589838:GEL589909 GOH589838:GOH589909 GYD589838:GYD589909 HHZ589838:HHZ589909 HRV589838:HRV589909 IBR589838:IBR589909 ILN589838:ILN589909 IVJ589838:IVJ589909 JFF589838:JFF589909 JPB589838:JPB589909 JYX589838:JYX589909 KIT589838:KIT589909 KSP589838:KSP589909 LCL589838:LCL589909 LMH589838:LMH589909 LWD589838:LWD589909 MFZ589838:MFZ589909 MPV589838:MPV589909 MZR589838:MZR589909 NJN589838:NJN589909 NTJ589838:NTJ589909 ODF589838:ODF589909 ONB589838:ONB589909 OWX589838:OWX589909 PGT589838:PGT589909 PQP589838:PQP589909 QAL589838:QAL589909 QKH589838:QKH589909 QUD589838:QUD589909 RDZ589838:RDZ589909 RNV589838:RNV589909 RXR589838:RXR589909 SHN589838:SHN589909 SRJ589838:SRJ589909 TBF589838:TBF589909 TLB589838:TLB589909 TUX589838:TUX589909 UET589838:UET589909 UOP589838:UOP589909 UYL589838:UYL589909 VIH589838:VIH589909 VSD589838:VSD589909 WBZ589838:WBZ589909 WLV589838:WLV589909 WVR589838:WVR589909 J655374:J655445 JF655374:JF655445 TB655374:TB655445 ACX655374:ACX655445 AMT655374:AMT655445 AWP655374:AWP655445 BGL655374:BGL655445 BQH655374:BQH655445 CAD655374:CAD655445 CJZ655374:CJZ655445 CTV655374:CTV655445 DDR655374:DDR655445 DNN655374:DNN655445 DXJ655374:DXJ655445 EHF655374:EHF655445 ERB655374:ERB655445 FAX655374:FAX655445 FKT655374:FKT655445 FUP655374:FUP655445 GEL655374:GEL655445 GOH655374:GOH655445 GYD655374:GYD655445 HHZ655374:HHZ655445 HRV655374:HRV655445 IBR655374:IBR655445 ILN655374:ILN655445 IVJ655374:IVJ655445 JFF655374:JFF655445 JPB655374:JPB655445 JYX655374:JYX655445 KIT655374:KIT655445 KSP655374:KSP655445 LCL655374:LCL655445 LMH655374:LMH655445 LWD655374:LWD655445 MFZ655374:MFZ655445 MPV655374:MPV655445 MZR655374:MZR655445 NJN655374:NJN655445 NTJ655374:NTJ655445 ODF655374:ODF655445 ONB655374:ONB655445 OWX655374:OWX655445 PGT655374:PGT655445 PQP655374:PQP655445 QAL655374:QAL655445 QKH655374:QKH655445 QUD655374:QUD655445 RDZ655374:RDZ655445 RNV655374:RNV655445 RXR655374:RXR655445 SHN655374:SHN655445 SRJ655374:SRJ655445 TBF655374:TBF655445 TLB655374:TLB655445 TUX655374:TUX655445 UET655374:UET655445 UOP655374:UOP655445 UYL655374:UYL655445 VIH655374:VIH655445 VSD655374:VSD655445 WBZ655374:WBZ655445 WLV655374:WLV655445 WVR655374:WVR655445 J720910:J720981 JF720910:JF720981 TB720910:TB720981 ACX720910:ACX720981 AMT720910:AMT720981 AWP720910:AWP720981 BGL720910:BGL720981 BQH720910:BQH720981 CAD720910:CAD720981 CJZ720910:CJZ720981 CTV720910:CTV720981 DDR720910:DDR720981 DNN720910:DNN720981 DXJ720910:DXJ720981 EHF720910:EHF720981 ERB720910:ERB720981 FAX720910:FAX720981 FKT720910:FKT720981 FUP720910:FUP720981 GEL720910:GEL720981 GOH720910:GOH720981 GYD720910:GYD720981 HHZ720910:HHZ720981 HRV720910:HRV720981 IBR720910:IBR720981 ILN720910:ILN720981 IVJ720910:IVJ720981 JFF720910:JFF720981 JPB720910:JPB720981 JYX720910:JYX720981 KIT720910:KIT720981 KSP720910:KSP720981 LCL720910:LCL720981 LMH720910:LMH720981 LWD720910:LWD720981 MFZ720910:MFZ720981 MPV720910:MPV720981 MZR720910:MZR720981 NJN720910:NJN720981 NTJ720910:NTJ720981 ODF720910:ODF720981 ONB720910:ONB720981 OWX720910:OWX720981 PGT720910:PGT720981 PQP720910:PQP720981 QAL720910:QAL720981 QKH720910:QKH720981 QUD720910:QUD720981 RDZ720910:RDZ720981 RNV720910:RNV720981 RXR720910:RXR720981 SHN720910:SHN720981 SRJ720910:SRJ720981 TBF720910:TBF720981 TLB720910:TLB720981 TUX720910:TUX720981 UET720910:UET720981 UOP720910:UOP720981 UYL720910:UYL720981 VIH720910:VIH720981 VSD720910:VSD720981 WBZ720910:WBZ720981 WLV720910:WLV720981 WVR720910:WVR720981 J786446:J786517 JF786446:JF786517 TB786446:TB786517 ACX786446:ACX786517 AMT786446:AMT786517 AWP786446:AWP786517 BGL786446:BGL786517 BQH786446:BQH786517 CAD786446:CAD786517 CJZ786446:CJZ786517 CTV786446:CTV786517 DDR786446:DDR786517 DNN786446:DNN786517 DXJ786446:DXJ786517 EHF786446:EHF786517 ERB786446:ERB786517 FAX786446:FAX786517 FKT786446:FKT786517 FUP786446:FUP786517 GEL786446:GEL786517 GOH786446:GOH786517 GYD786446:GYD786517 HHZ786446:HHZ786517 HRV786446:HRV786517 IBR786446:IBR786517 ILN786446:ILN786517 IVJ786446:IVJ786517 JFF786446:JFF786517 JPB786446:JPB786517 JYX786446:JYX786517 KIT786446:KIT786517 KSP786446:KSP786517 LCL786446:LCL786517 LMH786446:LMH786517 LWD786446:LWD786517 MFZ786446:MFZ786517 MPV786446:MPV786517 MZR786446:MZR786517 NJN786446:NJN786517 NTJ786446:NTJ786517 ODF786446:ODF786517 ONB786446:ONB786517 OWX786446:OWX786517 PGT786446:PGT786517 PQP786446:PQP786517 QAL786446:QAL786517 QKH786446:QKH786517 QUD786446:QUD786517 RDZ786446:RDZ786517 RNV786446:RNV786517 RXR786446:RXR786517 SHN786446:SHN786517 SRJ786446:SRJ786517 TBF786446:TBF786517 TLB786446:TLB786517 TUX786446:TUX786517 UET786446:UET786517 UOP786446:UOP786517 UYL786446:UYL786517 VIH786446:VIH786517 VSD786446:VSD786517 WBZ786446:WBZ786517 WLV786446:WLV786517 WVR786446:WVR786517 J851982:J852053 JF851982:JF852053 TB851982:TB852053 ACX851982:ACX852053 AMT851982:AMT852053 AWP851982:AWP852053 BGL851982:BGL852053 BQH851982:BQH852053 CAD851982:CAD852053 CJZ851982:CJZ852053 CTV851982:CTV852053 DDR851982:DDR852053 DNN851982:DNN852053 DXJ851982:DXJ852053 EHF851982:EHF852053 ERB851982:ERB852053 FAX851982:FAX852053 FKT851982:FKT852053 FUP851982:FUP852053 GEL851982:GEL852053 GOH851982:GOH852053 GYD851982:GYD852053 HHZ851982:HHZ852053 HRV851982:HRV852053 IBR851982:IBR852053 ILN851982:ILN852053 IVJ851982:IVJ852053 JFF851982:JFF852053 JPB851982:JPB852053 JYX851982:JYX852053 KIT851982:KIT852053 KSP851982:KSP852053 LCL851982:LCL852053 LMH851982:LMH852053 LWD851982:LWD852053 MFZ851982:MFZ852053 MPV851982:MPV852053 MZR851982:MZR852053 NJN851982:NJN852053 NTJ851982:NTJ852053 ODF851982:ODF852053 ONB851982:ONB852053 OWX851982:OWX852053 PGT851982:PGT852053 PQP851982:PQP852053 QAL851982:QAL852053 QKH851982:QKH852053 QUD851982:QUD852053 RDZ851982:RDZ852053 RNV851982:RNV852053 RXR851982:RXR852053 SHN851982:SHN852053 SRJ851982:SRJ852053 TBF851982:TBF852053 TLB851982:TLB852053 TUX851982:TUX852053 UET851982:UET852053 UOP851982:UOP852053 UYL851982:UYL852053 VIH851982:VIH852053 VSD851982:VSD852053 WBZ851982:WBZ852053 WLV851982:WLV852053 WVR851982:WVR852053 J917518:J917589 JF917518:JF917589 TB917518:TB917589 ACX917518:ACX917589 AMT917518:AMT917589 AWP917518:AWP917589 BGL917518:BGL917589 BQH917518:BQH917589 CAD917518:CAD917589 CJZ917518:CJZ917589 CTV917518:CTV917589 DDR917518:DDR917589 DNN917518:DNN917589 DXJ917518:DXJ917589 EHF917518:EHF917589 ERB917518:ERB917589 FAX917518:FAX917589 FKT917518:FKT917589 FUP917518:FUP917589 GEL917518:GEL917589 GOH917518:GOH917589 GYD917518:GYD917589 HHZ917518:HHZ917589 HRV917518:HRV917589 IBR917518:IBR917589 ILN917518:ILN917589 IVJ917518:IVJ917589 JFF917518:JFF917589 JPB917518:JPB917589 JYX917518:JYX917589 KIT917518:KIT917589 KSP917518:KSP917589 LCL917518:LCL917589 LMH917518:LMH917589 LWD917518:LWD917589 MFZ917518:MFZ917589 MPV917518:MPV917589 MZR917518:MZR917589 NJN917518:NJN917589 NTJ917518:NTJ917589 ODF917518:ODF917589 ONB917518:ONB917589 OWX917518:OWX917589 PGT917518:PGT917589 PQP917518:PQP917589 QAL917518:QAL917589 QKH917518:QKH917589 QUD917518:QUD917589 RDZ917518:RDZ917589 RNV917518:RNV917589 RXR917518:RXR917589 SHN917518:SHN917589 SRJ917518:SRJ917589 TBF917518:TBF917589 TLB917518:TLB917589 TUX917518:TUX917589 UET917518:UET917589 UOP917518:UOP917589 UYL917518:UYL917589 VIH917518:VIH917589 VSD917518:VSD917589 WBZ917518:WBZ917589 WLV917518:WLV917589 WVR917518:WVR917589 J983054:J983125 JF983054:JF983125 TB983054:TB983125 ACX983054:ACX983125 AMT983054:AMT983125 AWP983054:AWP983125 BGL983054:BGL983125 BQH983054:BQH983125 CAD983054:CAD983125 CJZ983054:CJZ983125 CTV983054:CTV983125 DDR983054:DDR983125 DNN983054:DNN983125 DXJ983054:DXJ983125 EHF983054:EHF983125 ERB983054:ERB983125 FAX983054:FAX983125 FKT983054:FKT983125 FUP983054:FUP983125 GEL983054:GEL983125 GOH983054:GOH983125 GYD983054:GYD983125 HHZ983054:HHZ983125 HRV983054:HRV983125 IBR983054:IBR983125 ILN983054:ILN983125 IVJ983054:IVJ983125 JFF983054:JFF983125 JPB983054:JPB983125 JYX983054:JYX983125 KIT983054:KIT983125 KSP983054:KSP983125 LCL983054:LCL983125 LMH983054:LMH983125 LWD983054:LWD983125 MFZ983054:MFZ983125 MPV983054:MPV983125 MZR983054:MZR983125 NJN983054:NJN983125 NTJ983054:NTJ983125 ODF983054:ODF983125 ONB983054:ONB983125 OWX983054:OWX983125 PGT983054:PGT983125 PQP983054:PQP983125 QAL983054:QAL983125 QKH983054:QKH983125 QUD983054:QUD983125 RDZ983054:RDZ983125 RNV983054:RNV983125 RXR983054:RXR983125 SHN983054:SHN983125 SRJ983054:SRJ983125 TBF983054:TBF983125 TLB983054:TLB983125 TUX983054:TUX983125 UET983054:UET983125 UOP983054:UOP983125 UYL983054:UYL983125 VIH983054:VIH983125 VSD983054:VSD983125 WBZ983054:WBZ983125 WLV983054:WLV983125 WVR983054:WVR983125 K10:L85 JG10:JH85 TC10:TD85 ACY10:ACZ85 AMU10:AMV85 AWQ10:AWR85 BGM10:BGN85 BQI10:BQJ85 CAE10:CAF85 CKA10:CKB85 CTW10:CTX85 DDS10:DDT85 DNO10:DNP85 DXK10:DXL85 EHG10:EHH85 ERC10:ERD85 FAY10:FAZ85 FKU10:FKV85 FUQ10:FUR85 GEM10:GEN85 GOI10:GOJ85 GYE10:GYF85 HIA10:HIB85 HRW10:HRX85 IBS10:IBT85 ILO10:ILP85 IVK10:IVL85 JFG10:JFH85 JPC10:JPD85 JYY10:JYZ85 KIU10:KIV85 KSQ10:KSR85 LCM10:LCN85 LMI10:LMJ85 LWE10:LWF85 MGA10:MGB85 MPW10:MPX85 MZS10:MZT85 NJO10:NJP85 NTK10:NTL85 ODG10:ODH85 ONC10:OND85 OWY10:OWZ85 PGU10:PGV85 PQQ10:PQR85 QAM10:QAN85 QKI10:QKJ85 QUE10:QUF85 REA10:REB85 RNW10:RNX85 RXS10:RXT85 SHO10:SHP85 SRK10:SRL85 TBG10:TBH85 TLC10:TLD85 TUY10:TUZ85 UEU10:UEV85 UOQ10:UOR85 UYM10:UYN85 VII10:VIJ85 VSE10:VSF85 WCA10:WCB85 WLW10:WLX85 WVS10:WVT85 K65546:L65621 JG65546:JH65621 TC65546:TD65621 ACY65546:ACZ65621 AMU65546:AMV65621 AWQ65546:AWR65621 BGM65546:BGN65621 BQI65546:BQJ65621 CAE65546:CAF65621 CKA65546:CKB65621 CTW65546:CTX65621 DDS65546:DDT65621 DNO65546:DNP65621 DXK65546:DXL65621 EHG65546:EHH65621 ERC65546:ERD65621 FAY65546:FAZ65621 FKU65546:FKV65621 FUQ65546:FUR65621 GEM65546:GEN65621 GOI65546:GOJ65621 GYE65546:GYF65621 HIA65546:HIB65621 HRW65546:HRX65621 IBS65546:IBT65621 ILO65546:ILP65621 IVK65546:IVL65621 JFG65546:JFH65621 JPC65546:JPD65621 JYY65546:JYZ65621 KIU65546:KIV65621 KSQ65546:KSR65621 LCM65546:LCN65621 LMI65546:LMJ65621 LWE65546:LWF65621 MGA65546:MGB65621 MPW65546:MPX65621 MZS65546:MZT65621 NJO65546:NJP65621 NTK65546:NTL65621 ODG65546:ODH65621 ONC65546:OND65621 OWY65546:OWZ65621 PGU65546:PGV65621 PQQ65546:PQR65621 QAM65546:QAN65621 QKI65546:QKJ65621 QUE65546:QUF65621 REA65546:REB65621 RNW65546:RNX65621 RXS65546:RXT65621 SHO65546:SHP65621 SRK65546:SRL65621 TBG65546:TBH65621 TLC65546:TLD65621 TUY65546:TUZ65621 UEU65546:UEV65621 UOQ65546:UOR65621 UYM65546:UYN65621 VII65546:VIJ65621 VSE65546:VSF65621 WCA65546:WCB65621 WLW65546:WLX65621 WVS65546:WVT65621 K131082:L131157 JG131082:JH131157 TC131082:TD131157 ACY131082:ACZ131157 AMU131082:AMV131157 AWQ131082:AWR131157 BGM131082:BGN131157 BQI131082:BQJ131157 CAE131082:CAF131157 CKA131082:CKB131157 CTW131082:CTX131157 DDS131082:DDT131157 DNO131082:DNP131157 DXK131082:DXL131157 EHG131082:EHH131157 ERC131082:ERD131157 FAY131082:FAZ131157 FKU131082:FKV131157 FUQ131082:FUR131157 GEM131082:GEN131157 GOI131082:GOJ131157 GYE131082:GYF131157 HIA131082:HIB131157 HRW131082:HRX131157 IBS131082:IBT131157 ILO131082:ILP131157 IVK131082:IVL131157 JFG131082:JFH131157 JPC131082:JPD131157 JYY131082:JYZ131157 KIU131082:KIV131157 KSQ131082:KSR131157 LCM131082:LCN131157 LMI131082:LMJ131157 LWE131082:LWF131157 MGA131082:MGB131157 MPW131082:MPX131157 MZS131082:MZT131157 NJO131082:NJP131157 NTK131082:NTL131157 ODG131082:ODH131157 ONC131082:OND131157 OWY131082:OWZ131157 PGU131082:PGV131157 PQQ131082:PQR131157 QAM131082:QAN131157 QKI131082:QKJ131157 QUE131082:QUF131157 REA131082:REB131157 RNW131082:RNX131157 RXS131082:RXT131157 SHO131082:SHP131157 SRK131082:SRL131157 TBG131082:TBH131157 TLC131082:TLD131157 TUY131082:TUZ131157 UEU131082:UEV131157 UOQ131082:UOR131157 UYM131082:UYN131157 VII131082:VIJ131157 VSE131082:VSF131157 WCA131082:WCB131157 WLW131082:WLX131157 WVS131082:WVT131157 K196618:L196693 JG196618:JH196693 TC196618:TD196693 ACY196618:ACZ196693 AMU196618:AMV196693 AWQ196618:AWR196693 BGM196618:BGN196693 BQI196618:BQJ196693 CAE196618:CAF196693 CKA196618:CKB196693 CTW196618:CTX196693 DDS196618:DDT196693 DNO196618:DNP196693 DXK196618:DXL196693 EHG196618:EHH196693 ERC196618:ERD196693 FAY196618:FAZ196693 FKU196618:FKV196693 FUQ196618:FUR196693 GEM196618:GEN196693 GOI196618:GOJ196693 GYE196618:GYF196693 HIA196618:HIB196693 HRW196618:HRX196693 IBS196618:IBT196693 ILO196618:ILP196693 IVK196618:IVL196693 JFG196618:JFH196693 JPC196618:JPD196693 JYY196618:JYZ196693 KIU196618:KIV196693 KSQ196618:KSR196693 LCM196618:LCN196693 LMI196618:LMJ196693 LWE196618:LWF196693 MGA196618:MGB196693 MPW196618:MPX196693 MZS196618:MZT196693 NJO196618:NJP196693 NTK196618:NTL196693 ODG196618:ODH196693 ONC196618:OND196693 OWY196618:OWZ196693 PGU196618:PGV196693 PQQ196618:PQR196693 QAM196618:QAN196693 QKI196618:QKJ196693 QUE196618:QUF196693 REA196618:REB196693 RNW196618:RNX196693 RXS196618:RXT196693 SHO196618:SHP196693 SRK196618:SRL196693 TBG196618:TBH196693 TLC196618:TLD196693 TUY196618:TUZ196693 UEU196618:UEV196693 UOQ196618:UOR196693 UYM196618:UYN196693 VII196618:VIJ196693 VSE196618:VSF196693 WCA196618:WCB196693 WLW196618:WLX196693 WVS196618:WVT196693 K262154:L262229 JG262154:JH262229 TC262154:TD262229 ACY262154:ACZ262229 AMU262154:AMV262229 AWQ262154:AWR262229 BGM262154:BGN262229 BQI262154:BQJ262229 CAE262154:CAF262229 CKA262154:CKB262229 CTW262154:CTX262229 DDS262154:DDT262229 DNO262154:DNP262229 DXK262154:DXL262229 EHG262154:EHH262229 ERC262154:ERD262229 FAY262154:FAZ262229 FKU262154:FKV262229 FUQ262154:FUR262229 GEM262154:GEN262229 GOI262154:GOJ262229 GYE262154:GYF262229 HIA262154:HIB262229 HRW262154:HRX262229 IBS262154:IBT262229 ILO262154:ILP262229 IVK262154:IVL262229 JFG262154:JFH262229 JPC262154:JPD262229 JYY262154:JYZ262229 KIU262154:KIV262229 KSQ262154:KSR262229 LCM262154:LCN262229 LMI262154:LMJ262229 LWE262154:LWF262229 MGA262154:MGB262229 MPW262154:MPX262229 MZS262154:MZT262229 NJO262154:NJP262229 NTK262154:NTL262229 ODG262154:ODH262229 ONC262154:OND262229 OWY262154:OWZ262229 PGU262154:PGV262229 PQQ262154:PQR262229 QAM262154:QAN262229 QKI262154:QKJ262229 QUE262154:QUF262229 REA262154:REB262229 RNW262154:RNX262229 RXS262154:RXT262229 SHO262154:SHP262229 SRK262154:SRL262229 TBG262154:TBH262229 TLC262154:TLD262229 TUY262154:TUZ262229 UEU262154:UEV262229 UOQ262154:UOR262229 UYM262154:UYN262229 VII262154:VIJ262229 VSE262154:VSF262229 WCA262154:WCB262229 WLW262154:WLX262229 WVS262154:WVT262229 K327690:L327765 JG327690:JH327765 TC327690:TD327765 ACY327690:ACZ327765 AMU327690:AMV327765 AWQ327690:AWR327765 BGM327690:BGN327765 BQI327690:BQJ327765 CAE327690:CAF327765 CKA327690:CKB327765 CTW327690:CTX327765 DDS327690:DDT327765 DNO327690:DNP327765 DXK327690:DXL327765 EHG327690:EHH327765 ERC327690:ERD327765 FAY327690:FAZ327765 FKU327690:FKV327765 FUQ327690:FUR327765 GEM327690:GEN327765 GOI327690:GOJ327765 GYE327690:GYF327765 HIA327690:HIB327765 HRW327690:HRX327765 IBS327690:IBT327765 ILO327690:ILP327765 IVK327690:IVL327765 JFG327690:JFH327765 JPC327690:JPD327765 JYY327690:JYZ327765 KIU327690:KIV327765 KSQ327690:KSR327765 LCM327690:LCN327765 LMI327690:LMJ327765 LWE327690:LWF327765 MGA327690:MGB327765 MPW327690:MPX327765 MZS327690:MZT327765 NJO327690:NJP327765 NTK327690:NTL327765 ODG327690:ODH327765 ONC327690:OND327765 OWY327690:OWZ327765 PGU327690:PGV327765 PQQ327690:PQR327765 QAM327690:QAN327765 QKI327690:QKJ327765 QUE327690:QUF327765 REA327690:REB327765 RNW327690:RNX327765 RXS327690:RXT327765 SHO327690:SHP327765 SRK327690:SRL327765 TBG327690:TBH327765 TLC327690:TLD327765 TUY327690:TUZ327765 UEU327690:UEV327765 UOQ327690:UOR327765 UYM327690:UYN327765 VII327690:VIJ327765 VSE327690:VSF327765 WCA327690:WCB327765 WLW327690:WLX327765 WVS327690:WVT327765 K393226:L393301 JG393226:JH393301 TC393226:TD393301 ACY393226:ACZ393301 AMU393226:AMV393301 AWQ393226:AWR393301 BGM393226:BGN393301 BQI393226:BQJ393301 CAE393226:CAF393301 CKA393226:CKB393301 CTW393226:CTX393301 DDS393226:DDT393301 DNO393226:DNP393301 DXK393226:DXL393301 EHG393226:EHH393301 ERC393226:ERD393301 FAY393226:FAZ393301 FKU393226:FKV393301 FUQ393226:FUR393301 GEM393226:GEN393301 GOI393226:GOJ393301 GYE393226:GYF393301 HIA393226:HIB393301 HRW393226:HRX393301 IBS393226:IBT393301 ILO393226:ILP393301 IVK393226:IVL393301 JFG393226:JFH393301 JPC393226:JPD393301 JYY393226:JYZ393301 KIU393226:KIV393301 KSQ393226:KSR393301 LCM393226:LCN393301 LMI393226:LMJ393301 LWE393226:LWF393301 MGA393226:MGB393301 MPW393226:MPX393301 MZS393226:MZT393301 NJO393226:NJP393301 NTK393226:NTL393301 ODG393226:ODH393301 ONC393226:OND393301 OWY393226:OWZ393301 PGU393226:PGV393301 PQQ393226:PQR393301 QAM393226:QAN393301 QKI393226:QKJ393301 QUE393226:QUF393301 REA393226:REB393301 RNW393226:RNX393301 RXS393226:RXT393301 SHO393226:SHP393301 SRK393226:SRL393301 TBG393226:TBH393301 TLC393226:TLD393301 TUY393226:TUZ393301 UEU393226:UEV393301 UOQ393226:UOR393301 UYM393226:UYN393301 VII393226:VIJ393301 VSE393226:VSF393301 WCA393226:WCB393301 WLW393226:WLX393301 WVS393226:WVT393301 K458762:L458837 JG458762:JH458837 TC458762:TD458837 ACY458762:ACZ458837 AMU458762:AMV458837 AWQ458762:AWR458837 BGM458762:BGN458837 BQI458762:BQJ458837 CAE458762:CAF458837 CKA458762:CKB458837 CTW458762:CTX458837 DDS458762:DDT458837 DNO458762:DNP458837 DXK458762:DXL458837 EHG458762:EHH458837 ERC458762:ERD458837 FAY458762:FAZ458837 FKU458762:FKV458837 FUQ458762:FUR458837 GEM458762:GEN458837 GOI458762:GOJ458837 GYE458762:GYF458837 HIA458762:HIB458837 HRW458762:HRX458837 IBS458762:IBT458837 ILO458762:ILP458837 IVK458762:IVL458837 JFG458762:JFH458837 JPC458762:JPD458837 JYY458762:JYZ458837 KIU458762:KIV458837 KSQ458762:KSR458837 LCM458762:LCN458837 LMI458762:LMJ458837 LWE458762:LWF458837 MGA458762:MGB458837 MPW458762:MPX458837 MZS458762:MZT458837 NJO458762:NJP458837 NTK458762:NTL458837 ODG458762:ODH458837 ONC458762:OND458837 OWY458762:OWZ458837 PGU458762:PGV458837 PQQ458762:PQR458837 QAM458762:QAN458837 QKI458762:QKJ458837 QUE458762:QUF458837 REA458762:REB458837 RNW458762:RNX458837 RXS458762:RXT458837 SHO458762:SHP458837 SRK458762:SRL458837 TBG458762:TBH458837 TLC458762:TLD458837 TUY458762:TUZ458837 UEU458762:UEV458837 UOQ458762:UOR458837 UYM458762:UYN458837 VII458762:VIJ458837 VSE458762:VSF458837 WCA458762:WCB458837 WLW458762:WLX458837 WVS458762:WVT458837 K524298:L524373 JG524298:JH524373 TC524298:TD524373 ACY524298:ACZ524373 AMU524298:AMV524373 AWQ524298:AWR524373 BGM524298:BGN524373 BQI524298:BQJ524373 CAE524298:CAF524373 CKA524298:CKB524373 CTW524298:CTX524373 DDS524298:DDT524373 DNO524298:DNP524373 DXK524298:DXL524373 EHG524298:EHH524373 ERC524298:ERD524373 FAY524298:FAZ524373 FKU524298:FKV524373 FUQ524298:FUR524373 GEM524298:GEN524373 GOI524298:GOJ524373 GYE524298:GYF524373 HIA524298:HIB524373 HRW524298:HRX524373 IBS524298:IBT524373 ILO524298:ILP524373 IVK524298:IVL524373 JFG524298:JFH524373 JPC524298:JPD524373 JYY524298:JYZ524373 KIU524298:KIV524373 KSQ524298:KSR524373 LCM524298:LCN524373 LMI524298:LMJ524373 LWE524298:LWF524373 MGA524298:MGB524373 MPW524298:MPX524373 MZS524298:MZT524373 NJO524298:NJP524373 NTK524298:NTL524373 ODG524298:ODH524373 ONC524298:OND524373 OWY524298:OWZ524373 PGU524298:PGV524373 PQQ524298:PQR524373 QAM524298:QAN524373 QKI524298:QKJ524373 QUE524298:QUF524373 REA524298:REB524373 RNW524298:RNX524373 RXS524298:RXT524373 SHO524298:SHP524373 SRK524298:SRL524373 TBG524298:TBH524373 TLC524298:TLD524373 TUY524298:TUZ524373 UEU524298:UEV524373 UOQ524298:UOR524373 UYM524298:UYN524373 VII524298:VIJ524373 VSE524298:VSF524373 WCA524298:WCB524373 WLW524298:WLX524373 WVS524298:WVT524373 K589834:L589909 JG589834:JH589909 TC589834:TD589909 ACY589834:ACZ589909 AMU589834:AMV589909 AWQ589834:AWR589909 BGM589834:BGN589909 BQI589834:BQJ589909 CAE589834:CAF589909 CKA589834:CKB589909 CTW589834:CTX589909 DDS589834:DDT589909 DNO589834:DNP589909 DXK589834:DXL589909 EHG589834:EHH589909 ERC589834:ERD589909 FAY589834:FAZ589909 FKU589834:FKV589909 FUQ589834:FUR589909 GEM589834:GEN589909 GOI589834:GOJ589909 GYE589834:GYF589909 HIA589834:HIB589909 HRW589834:HRX589909 IBS589834:IBT589909 ILO589834:ILP589909 IVK589834:IVL589909 JFG589834:JFH589909 JPC589834:JPD589909 JYY589834:JYZ589909 KIU589834:KIV589909 KSQ589834:KSR589909 LCM589834:LCN589909 LMI589834:LMJ589909 LWE589834:LWF589909 MGA589834:MGB589909 MPW589834:MPX589909 MZS589834:MZT589909 NJO589834:NJP589909 NTK589834:NTL589909 ODG589834:ODH589909 ONC589834:OND589909 OWY589834:OWZ589909 PGU589834:PGV589909 PQQ589834:PQR589909 QAM589834:QAN589909 QKI589834:QKJ589909 QUE589834:QUF589909 REA589834:REB589909 RNW589834:RNX589909 RXS589834:RXT589909 SHO589834:SHP589909 SRK589834:SRL589909 TBG589834:TBH589909 TLC589834:TLD589909 TUY589834:TUZ589909 UEU589834:UEV589909 UOQ589834:UOR589909 UYM589834:UYN589909 VII589834:VIJ589909 VSE589834:VSF589909 WCA589834:WCB589909 WLW589834:WLX589909 WVS589834:WVT589909 K655370:L655445 JG655370:JH655445 TC655370:TD655445 ACY655370:ACZ655445 AMU655370:AMV655445 AWQ655370:AWR655445 BGM655370:BGN655445 BQI655370:BQJ655445 CAE655370:CAF655445 CKA655370:CKB655445 CTW655370:CTX655445 DDS655370:DDT655445 DNO655370:DNP655445 DXK655370:DXL655445 EHG655370:EHH655445 ERC655370:ERD655445 FAY655370:FAZ655445 FKU655370:FKV655445 FUQ655370:FUR655445 GEM655370:GEN655445 GOI655370:GOJ655445 GYE655370:GYF655445 HIA655370:HIB655445 HRW655370:HRX655445 IBS655370:IBT655445 ILO655370:ILP655445 IVK655370:IVL655445 JFG655370:JFH655445 JPC655370:JPD655445 JYY655370:JYZ655445 KIU655370:KIV655445 KSQ655370:KSR655445 LCM655370:LCN655445 LMI655370:LMJ655445 LWE655370:LWF655445 MGA655370:MGB655445 MPW655370:MPX655445 MZS655370:MZT655445 NJO655370:NJP655445 NTK655370:NTL655445 ODG655370:ODH655445 ONC655370:OND655445 OWY655370:OWZ655445 PGU655370:PGV655445 PQQ655370:PQR655445 QAM655370:QAN655445 QKI655370:QKJ655445 QUE655370:QUF655445 REA655370:REB655445 RNW655370:RNX655445 RXS655370:RXT655445 SHO655370:SHP655445 SRK655370:SRL655445 TBG655370:TBH655445 TLC655370:TLD655445 TUY655370:TUZ655445 UEU655370:UEV655445 UOQ655370:UOR655445 UYM655370:UYN655445 VII655370:VIJ655445 VSE655370:VSF655445 WCA655370:WCB655445 WLW655370:WLX655445 WVS655370:WVT655445 K720906:L720981 JG720906:JH720981 TC720906:TD720981 ACY720906:ACZ720981 AMU720906:AMV720981 AWQ720906:AWR720981 BGM720906:BGN720981 BQI720906:BQJ720981 CAE720906:CAF720981 CKA720906:CKB720981 CTW720906:CTX720981 DDS720906:DDT720981 DNO720906:DNP720981 DXK720906:DXL720981 EHG720906:EHH720981 ERC720906:ERD720981 FAY720906:FAZ720981 FKU720906:FKV720981 FUQ720906:FUR720981 GEM720906:GEN720981 GOI720906:GOJ720981 GYE720906:GYF720981 HIA720906:HIB720981 HRW720906:HRX720981 IBS720906:IBT720981 ILO720906:ILP720981 IVK720906:IVL720981 JFG720906:JFH720981 JPC720906:JPD720981 JYY720906:JYZ720981 KIU720906:KIV720981 KSQ720906:KSR720981 LCM720906:LCN720981 LMI720906:LMJ720981 LWE720906:LWF720981 MGA720906:MGB720981 MPW720906:MPX720981 MZS720906:MZT720981 NJO720906:NJP720981 NTK720906:NTL720981 ODG720906:ODH720981 ONC720906:OND720981 OWY720906:OWZ720981 PGU720906:PGV720981 PQQ720906:PQR720981 QAM720906:QAN720981 QKI720906:QKJ720981 QUE720906:QUF720981 REA720906:REB720981 RNW720906:RNX720981 RXS720906:RXT720981 SHO720906:SHP720981 SRK720906:SRL720981 TBG720906:TBH720981 TLC720906:TLD720981 TUY720906:TUZ720981 UEU720906:UEV720981 UOQ720906:UOR720981 UYM720906:UYN720981 VII720906:VIJ720981 VSE720906:VSF720981 WCA720906:WCB720981 WLW720906:WLX720981 WVS720906:WVT720981 K786442:L786517 JG786442:JH786517 TC786442:TD786517 ACY786442:ACZ786517 AMU786442:AMV786517 AWQ786442:AWR786517 BGM786442:BGN786517 BQI786442:BQJ786517 CAE786442:CAF786517 CKA786442:CKB786517 CTW786442:CTX786517 DDS786442:DDT786517 DNO786442:DNP786517 DXK786442:DXL786517 EHG786442:EHH786517 ERC786442:ERD786517 FAY786442:FAZ786517 FKU786442:FKV786517 FUQ786442:FUR786517 GEM786442:GEN786517 GOI786442:GOJ786517 GYE786442:GYF786517 HIA786442:HIB786517 HRW786442:HRX786517 IBS786442:IBT786517 ILO786442:ILP786517 IVK786442:IVL786517 JFG786442:JFH786517 JPC786442:JPD786517 JYY786442:JYZ786517 KIU786442:KIV786517 KSQ786442:KSR786517 LCM786442:LCN786517 LMI786442:LMJ786517 LWE786442:LWF786517 MGA786442:MGB786517 MPW786442:MPX786517 MZS786442:MZT786517 NJO786442:NJP786517 NTK786442:NTL786517 ODG786442:ODH786517 ONC786442:OND786517 OWY786442:OWZ786517 PGU786442:PGV786517 PQQ786442:PQR786517 QAM786442:QAN786517 QKI786442:QKJ786517 QUE786442:QUF786517 REA786442:REB786517 RNW786442:RNX786517 RXS786442:RXT786517 SHO786442:SHP786517 SRK786442:SRL786517 TBG786442:TBH786517 TLC786442:TLD786517 TUY786442:TUZ786517 UEU786442:UEV786517 UOQ786442:UOR786517 UYM786442:UYN786517 VII786442:VIJ786517 VSE786442:VSF786517 WCA786442:WCB786517 WLW786442:WLX786517 WVS786442:WVT786517 K851978:L852053 JG851978:JH852053 TC851978:TD852053 ACY851978:ACZ852053 AMU851978:AMV852053 AWQ851978:AWR852053 BGM851978:BGN852053 BQI851978:BQJ852053 CAE851978:CAF852053 CKA851978:CKB852053 CTW851978:CTX852053 DDS851978:DDT852053 DNO851978:DNP852053 DXK851978:DXL852053 EHG851978:EHH852053 ERC851978:ERD852053 FAY851978:FAZ852053 FKU851978:FKV852053 FUQ851978:FUR852053 GEM851978:GEN852053 GOI851978:GOJ852053 GYE851978:GYF852053 HIA851978:HIB852053 HRW851978:HRX852053 IBS851978:IBT852053 ILO851978:ILP852053 IVK851978:IVL852053 JFG851978:JFH852053 JPC851978:JPD852053 JYY851978:JYZ852053 KIU851978:KIV852053 KSQ851978:KSR852053 LCM851978:LCN852053 LMI851978:LMJ852053 LWE851978:LWF852053 MGA851978:MGB852053 MPW851978:MPX852053 MZS851978:MZT852053 NJO851978:NJP852053 NTK851978:NTL852053 ODG851978:ODH852053 ONC851978:OND852053 OWY851978:OWZ852053 PGU851978:PGV852053 PQQ851978:PQR852053 QAM851978:QAN852053 QKI851978:QKJ852053 QUE851978:QUF852053 REA851978:REB852053 RNW851978:RNX852053 RXS851978:RXT852053 SHO851978:SHP852053 SRK851978:SRL852053 TBG851978:TBH852053 TLC851978:TLD852053 TUY851978:TUZ852053 UEU851978:UEV852053 UOQ851978:UOR852053 UYM851978:UYN852053 VII851978:VIJ852053 VSE851978:VSF852053 WCA851978:WCB852053 WLW851978:WLX852053 WVS851978:WVT852053 K917514:L917589 JG917514:JH917589 TC917514:TD917589 ACY917514:ACZ917589 AMU917514:AMV917589 AWQ917514:AWR917589 BGM917514:BGN917589 BQI917514:BQJ917589 CAE917514:CAF917589 CKA917514:CKB917589 CTW917514:CTX917589 DDS917514:DDT917589 DNO917514:DNP917589 DXK917514:DXL917589 EHG917514:EHH917589 ERC917514:ERD917589 FAY917514:FAZ917589 FKU917514:FKV917589 FUQ917514:FUR917589 GEM917514:GEN917589 GOI917514:GOJ917589 GYE917514:GYF917589 HIA917514:HIB917589 HRW917514:HRX917589 IBS917514:IBT917589 ILO917514:ILP917589 IVK917514:IVL917589 JFG917514:JFH917589 JPC917514:JPD917589 JYY917514:JYZ917589 KIU917514:KIV917589 KSQ917514:KSR917589 LCM917514:LCN917589 LMI917514:LMJ917589 LWE917514:LWF917589 MGA917514:MGB917589 MPW917514:MPX917589 MZS917514:MZT917589 NJO917514:NJP917589 NTK917514:NTL917589 ODG917514:ODH917589 ONC917514:OND917589 OWY917514:OWZ917589 PGU917514:PGV917589 PQQ917514:PQR917589 QAM917514:QAN917589 QKI917514:QKJ917589 QUE917514:QUF917589 REA917514:REB917589 RNW917514:RNX917589 RXS917514:RXT917589 SHO917514:SHP917589 SRK917514:SRL917589 TBG917514:TBH917589 TLC917514:TLD917589 TUY917514:TUZ917589 UEU917514:UEV917589 UOQ917514:UOR917589 UYM917514:UYN917589 VII917514:VIJ917589 VSE917514:VSF917589 WCA917514:WCB917589 WLW917514:WLX917589 WVS917514:WVT917589 K983050:L983125 JG983050:JH983125 TC983050:TD983125 ACY983050:ACZ983125 AMU983050:AMV983125 AWQ983050:AWR983125 BGM983050:BGN983125 BQI983050:BQJ983125 CAE983050:CAF983125 CKA983050:CKB983125 CTW983050:CTX983125 DDS983050:DDT983125 DNO983050:DNP983125 DXK983050:DXL983125 EHG983050:EHH983125 ERC983050:ERD983125 FAY983050:FAZ983125 FKU983050:FKV983125 FUQ983050:FUR983125 GEM983050:GEN983125 GOI983050:GOJ983125 GYE983050:GYF983125 HIA983050:HIB983125 HRW983050:HRX983125 IBS983050:IBT983125 ILO983050:ILP983125 IVK983050:IVL983125 JFG983050:JFH983125 JPC983050:JPD983125 JYY983050:JYZ983125 KIU983050:KIV983125 KSQ983050:KSR983125 LCM983050:LCN983125 LMI983050:LMJ983125 LWE983050:LWF983125 MGA983050:MGB983125 MPW983050:MPX983125 MZS983050:MZT983125 NJO983050:NJP983125 NTK983050:NTL983125 ODG983050:ODH983125 ONC983050:OND983125 OWY983050:OWZ983125 PGU983050:PGV983125 PQQ983050:PQR983125 QAM983050:QAN983125 QKI983050:QKJ983125 QUE983050:QUF983125 REA983050:REB983125 RNW983050:RNX983125 RXS983050:RXT983125 SHO983050:SHP983125 SRK983050:SRL983125 TBG983050:TBH983125 TLC983050:TLD983125 TUY983050:TUZ983125 UEU983050:UEV983125 UOQ983050:UOR983125 UYM983050:UYN983125 VII983050:VIJ983125 VSE983050:VSF983125 WCA983050:WCB983125 WLW983050:WLX983125 WVS983050:WVT983125 C10:D85 IY10:IZ85 SU10:SV85 ACQ10:ACR85 AMM10:AMN85 AWI10:AWJ85 BGE10:BGF85 BQA10:BQB85 BZW10:BZX85 CJS10:CJT85 CTO10:CTP85 DDK10:DDL85 DNG10:DNH85 DXC10:DXD85 EGY10:EGZ85 EQU10:EQV85 FAQ10:FAR85 FKM10:FKN85 FUI10:FUJ85 GEE10:GEF85 GOA10:GOB85 GXW10:GXX85 HHS10:HHT85 HRO10:HRP85 IBK10:IBL85 ILG10:ILH85 IVC10:IVD85 JEY10:JEZ85 JOU10:JOV85 JYQ10:JYR85 KIM10:KIN85 KSI10:KSJ85 LCE10:LCF85 LMA10:LMB85 LVW10:LVX85 MFS10:MFT85 MPO10:MPP85 MZK10:MZL85 NJG10:NJH85 NTC10:NTD85 OCY10:OCZ85 OMU10:OMV85 OWQ10:OWR85 PGM10:PGN85 PQI10:PQJ85 QAE10:QAF85 QKA10:QKB85 QTW10:QTX85 RDS10:RDT85 RNO10:RNP85 RXK10:RXL85 SHG10:SHH85 SRC10:SRD85 TAY10:TAZ85 TKU10:TKV85 TUQ10:TUR85 UEM10:UEN85 UOI10:UOJ85 UYE10:UYF85 VIA10:VIB85 VRW10:VRX85 WBS10:WBT85 WLO10:WLP85 WVK10:WVL85 C65546:D65621 IY65546:IZ65621 SU65546:SV65621 ACQ65546:ACR65621 AMM65546:AMN65621 AWI65546:AWJ65621 BGE65546:BGF65621 BQA65546:BQB65621 BZW65546:BZX65621 CJS65546:CJT65621 CTO65546:CTP65621 DDK65546:DDL65621 DNG65546:DNH65621 DXC65546:DXD65621 EGY65546:EGZ65621 EQU65546:EQV65621 FAQ65546:FAR65621 FKM65546:FKN65621 FUI65546:FUJ65621 GEE65546:GEF65621 GOA65546:GOB65621 GXW65546:GXX65621 HHS65546:HHT65621 HRO65546:HRP65621 IBK65546:IBL65621 ILG65546:ILH65621 IVC65546:IVD65621 JEY65546:JEZ65621 JOU65546:JOV65621 JYQ65546:JYR65621 KIM65546:KIN65621 KSI65546:KSJ65621 LCE65546:LCF65621 LMA65546:LMB65621 LVW65546:LVX65621 MFS65546:MFT65621 MPO65546:MPP65621 MZK65546:MZL65621 NJG65546:NJH65621 NTC65546:NTD65621 OCY65546:OCZ65621 OMU65546:OMV65621 OWQ65546:OWR65621 PGM65546:PGN65621 PQI65546:PQJ65621 QAE65546:QAF65621 QKA65546:QKB65621 QTW65546:QTX65621 RDS65546:RDT65621 RNO65546:RNP65621 RXK65546:RXL65621 SHG65546:SHH65621 SRC65546:SRD65621 TAY65546:TAZ65621 TKU65546:TKV65621 TUQ65546:TUR65621 UEM65546:UEN65621 UOI65546:UOJ65621 UYE65546:UYF65621 VIA65546:VIB65621 VRW65546:VRX65621 WBS65546:WBT65621 WLO65546:WLP65621 WVK65546:WVL65621 C131082:D131157 IY131082:IZ131157 SU131082:SV131157 ACQ131082:ACR131157 AMM131082:AMN131157 AWI131082:AWJ131157 BGE131082:BGF131157 BQA131082:BQB131157 BZW131082:BZX131157 CJS131082:CJT131157 CTO131082:CTP131157 DDK131082:DDL131157 DNG131082:DNH131157 DXC131082:DXD131157 EGY131082:EGZ131157 EQU131082:EQV131157 FAQ131082:FAR131157 FKM131082:FKN131157 FUI131082:FUJ131157 GEE131082:GEF131157 GOA131082:GOB131157 GXW131082:GXX131157 HHS131082:HHT131157 HRO131082:HRP131157 IBK131082:IBL131157 ILG131082:ILH131157 IVC131082:IVD131157 JEY131082:JEZ131157 JOU131082:JOV131157 JYQ131082:JYR131157 KIM131082:KIN131157 KSI131082:KSJ131157 LCE131082:LCF131157 LMA131082:LMB131157 LVW131082:LVX131157 MFS131082:MFT131157 MPO131082:MPP131157 MZK131082:MZL131157 NJG131082:NJH131157 NTC131082:NTD131157 OCY131082:OCZ131157 OMU131082:OMV131157 OWQ131082:OWR131157 PGM131082:PGN131157 PQI131082:PQJ131157 QAE131082:QAF131157 QKA131082:QKB131157 QTW131082:QTX131157 RDS131082:RDT131157 RNO131082:RNP131157 RXK131082:RXL131157 SHG131082:SHH131157 SRC131082:SRD131157 TAY131082:TAZ131157 TKU131082:TKV131157 TUQ131082:TUR131157 UEM131082:UEN131157 UOI131082:UOJ131157 UYE131082:UYF131157 VIA131082:VIB131157 VRW131082:VRX131157 WBS131082:WBT131157 WLO131082:WLP131157 WVK131082:WVL131157 C196618:D196693 IY196618:IZ196693 SU196618:SV196693 ACQ196618:ACR196693 AMM196618:AMN196693 AWI196618:AWJ196693 BGE196618:BGF196693 BQA196618:BQB196693 BZW196618:BZX196693 CJS196618:CJT196693 CTO196618:CTP196693 DDK196618:DDL196693 DNG196618:DNH196693 DXC196618:DXD196693 EGY196618:EGZ196693 EQU196618:EQV196693 FAQ196618:FAR196693 FKM196618:FKN196693 FUI196618:FUJ196693 GEE196618:GEF196693 GOA196618:GOB196693 GXW196618:GXX196693 HHS196618:HHT196693 HRO196618:HRP196693 IBK196618:IBL196693 ILG196618:ILH196693 IVC196618:IVD196693 JEY196618:JEZ196693 JOU196618:JOV196693 JYQ196618:JYR196693 KIM196618:KIN196693 KSI196618:KSJ196693 LCE196618:LCF196693 LMA196618:LMB196693 LVW196618:LVX196693 MFS196618:MFT196693 MPO196618:MPP196693 MZK196618:MZL196693 NJG196618:NJH196693 NTC196618:NTD196693 OCY196618:OCZ196693 OMU196618:OMV196693 OWQ196618:OWR196693 PGM196618:PGN196693 PQI196618:PQJ196693 QAE196618:QAF196693 QKA196618:QKB196693 QTW196618:QTX196693 RDS196618:RDT196693 RNO196618:RNP196693 RXK196618:RXL196693 SHG196618:SHH196693 SRC196618:SRD196693 TAY196618:TAZ196693 TKU196618:TKV196693 TUQ196618:TUR196693 UEM196618:UEN196693 UOI196618:UOJ196693 UYE196618:UYF196693 VIA196618:VIB196693 VRW196618:VRX196693 WBS196618:WBT196693 WLO196618:WLP196693 WVK196618:WVL196693 C262154:D262229 IY262154:IZ262229 SU262154:SV262229 ACQ262154:ACR262229 AMM262154:AMN262229 AWI262154:AWJ262229 BGE262154:BGF262229 BQA262154:BQB262229 BZW262154:BZX262229 CJS262154:CJT262229 CTO262154:CTP262229 DDK262154:DDL262229 DNG262154:DNH262229 DXC262154:DXD262229 EGY262154:EGZ262229 EQU262154:EQV262229 FAQ262154:FAR262229 FKM262154:FKN262229 FUI262154:FUJ262229 GEE262154:GEF262229 GOA262154:GOB262229 GXW262154:GXX262229 HHS262154:HHT262229 HRO262154:HRP262229 IBK262154:IBL262229 ILG262154:ILH262229 IVC262154:IVD262229 JEY262154:JEZ262229 JOU262154:JOV262229 JYQ262154:JYR262229 KIM262154:KIN262229 KSI262154:KSJ262229 LCE262154:LCF262229 LMA262154:LMB262229 LVW262154:LVX262229 MFS262154:MFT262229 MPO262154:MPP262229 MZK262154:MZL262229 NJG262154:NJH262229 NTC262154:NTD262229 OCY262154:OCZ262229 OMU262154:OMV262229 OWQ262154:OWR262229 PGM262154:PGN262229 PQI262154:PQJ262229 QAE262154:QAF262229 QKA262154:QKB262229 QTW262154:QTX262229 RDS262154:RDT262229 RNO262154:RNP262229 RXK262154:RXL262229 SHG262154:SHH262229 SRC262154:SRD262229 TAY262154:TAZ262229 TKU262154:TKV262229 TUQ262154:TUR262229 UEM262154:UEN262229 UOI262154:UOJ262229 UYE262154:UYF262229 VIA262154:VIB262229 VRW262154:VRX262229 WBS262154:WBT262229 WLO262154:WLP262229 WVK262154:WVL262229 C327690:D327765 IY327690:IZ327765 SU327690:SV327765 ACQ327690:ACR327765 AMM327690:AMN327765 AWI327690:AWJ327765 BGE327690:BGF327765 BQA327690:BQB327765 BZW327690:BZX327765 CJS327690:CJT327765 CTO327690:CTP327765 DDK327690:DDL327765 DNG327690:DNH327765 DXC327690:DXD327765 EGY327690:EGZ327765 EQU327690:EQV327765 FAQ327690:FAR327765 FKM327690:FKN327765 FUI327690:FUJ327765 GEE327690:GEF327765 GOA327690:GOB327765 GXW327690:GXX327765 HHS327690:HHT327765 HRO327690:HRP327765 IBK327690:IBL327765 ILG327690:ILH327765 IVC327690:IVD327765 JEY327690:JEZ327765 JOU327690:JOV327765 JYQ327690:JYR327765 KIM327690:KIN327765 KSI327690:KSJ327765 LCE327690:LCF327765 LMA327690:LMB327765 LVW327690:LVX327765 MFS327690:MFT327765 MPO327690:MPP327765 MZK327690:MZL327765 NJG327690:NJH327765 NTC327690:NTD327765 OCY327690:OCZ327765 OMU327690:OMV327765 OWQ327690:OWR327765 PGM327690:PGN327765 PQI327690:PQJ327765 QAE327690:QAF327765 QKA327690:QKB327765 QTW327690:QTX327765 RDS327690:RDT327765 RNO327690:RNP327765 RXK327690:RXL327765 SHG327690:SHH327765 SRC327690:SRD327765 TAY327690:TAZ327765 TKU327690:TKV327765 TUQ327690:TUR327765 UEM327690:UEN327765 UOI327690:UOJ327765 UYE327690:UYF327765 VIA327690:VIB327765 VRW327690:VRX327765 WBS327690:WBT327765 WLO327690:WLP327765 WVK327690:WVL327765 C393226:D393301 IY393226:IZ393301 SU393226:SV393301 ACQ393226:ACR393301 AMM393226:AMN393301 AWI393226:AWJ393301 BGE393226:BGF393301 BQA393226:BQB393301 BZW393226:BZX393301 CJS393226:CJT393301 CTO393226:CTP393301 DDK393226:DDL393301 DNG393226:DNH393301 DXC393226:DXD393301 EGY393226:EGZ393301 EQU393226:EQV393301 FAQ393226:FAR393301 FKM393226:FKN393301 FUI393226:FUJ393301 GEE393226:GEF393301 GOA393226:GOB393301 GXW393226:GXX393301 HHS393226:HHT393301 HRO393226:HRP393301 IBK393226:IBL393301 ILG393226:ILH393301 IVC393226:IVD393301 JEY393226:JEZ393301 JOU393226:JOV393301 JYQ393226:JYR393301 KIM393226:KIN393301 KSI393226:KSJ393301 LCE393226:LCF393301 LMA393226:LMB393301 LVW393226:LVX393301 MFS393226:MFT393301 MPO393226:MPP393301 MZK393226:MZL393301 NJG393226:NJH393301 NTC393226:NTD393301 OCY393226:OCZ393301 OMU393226:OMV393301 OWQ393226:OWR393301 PGM393226:PGN393301 PQI393226:PQJ393301 QAE393226:QAF393301 QKA393226:QKB393301 QTW393226:QTX393301 RDS393226:RDT393301 RNO393226:RNP393301 RXK393226:RXL393301 SHG393226:SHH393301 SRC393226:SRD393301 TAY393226:TAZ393301 TKU393226:TKV393301 TUQ393226:TUR393301 UEM393226:UEN393301 UOI393226:UOJ393301 UYE393226:UYF393301 VIA393226:VIB393301 VRW393226:VRX393301 WBS393226:WBT393301 WLO393226:WLP393301 WVK393226:WVL393301 C458762:D458837 IY458762:IZ458837 SU458762:SV458837 ACQ458762:ACR458837 AMM458762:AMN458837 AWI458762:AWJ458837 BGE458762:BGF458837 BQA458762:BQB458837 BZW458762:BZX458837 CJS458762:CJT458837 CTO458762:CTP458837 DDK458762:DDL458837 DNG458762:DNH458837 DXC458762:DXD458837 EGY458762:EGZ458837 EQU458762:EQV458837 FAQ458762:FAR458837 FKM458762:FKN458837 FUI458762:FUJ458837 GEE458762:GEF458837 GOA458762:GOB458837 GXW458762:GXX458837 HHS458762:HHT458837 HRO458762:HRP458837 IBK458762:IBL458837 ILG458762:ILH458837 IVC458762:IVD458837 JEY458762:JEZ458837 JOU458762:JOV458837 JYQ458762:JYR458837 KIM458762:KIN458837 KSI458762:KSJ458837 LCE458762:LCF458837 LMA458762:LMB458837 LVW458762:LVX458837 MFS458762:MFT458837 MPO458762:MPP458837 MZK458762:MZL458837 NJG458762:NJH458837 NTC458762:NTD458837 OCY458762:OCZ458837 OMU458762:OMV458837 OWQ458762:OWR458837 PGM458762:PGN458837 PQI458762:PQJ458837 QAE458762:QAF458837 QKA458762:QKB458837 QTW458762:QTX458837 RDS458762:RDT458837 RNO458762:RNP458837 RXK458762:RXL458837 SHG458762:SHH458837 SRC458762:SRD458837 TAY458762:TAZ458837 TKU458762:TKV458837 TUQ458762:TUR458837 UEM458762:UEN458837 UOI458762:UOJ458837 UYE458762:UYF458837 VIA458762:VIB458837 VRW458762:VRX458837 WBS458762:WBT458837 WLO458762:WLP458837 WVK458762:WVL458837 C524298:D524373 IY524298:IZ524373 SU524298:SV524373 ACQ524298:ACR524373 AMM524298:AMN524373 AWI524298:AWJ524373 BGE524298:BGF524373 BQA524298:BQB524373 BZW524298:BZX524373 CJS524298:CJT524373 CTO524298:CTP524373 DDK524298:DDL524373 DNG524298:DNH524373 DXC524298:DXD524373 EGY524298:EGZ524373 EQU524298:EQV524373 FAQ524298:FAR524373 FKM524298:FKN524373 FUI524298:FUJ524373 GEE524298:GEF524373 GOA524298:GOB524373 GXW524298:GXX524373 HHS524298:HHT524373 HRO524298:HRP524373 IBK524298:IBL524373 ILG524298:ILH524373 IVC524298:IVD524373 JEY524298:JEZ524373 JOU524298:JOV524373 JYQ524298:JYR524373 KIM524298:KIN524373 KSI524298:KSJ524373 LCE524298:LCF524373 LMA524298:LMB524373 LVW524298:LVX524373 MFS524298:MFT524373 MPO524298:MPP524373 MZK524298:MZL524373 NJG524298:NJH524373 NTC524298:NTD524373 OCY524298:OCZ524373 OMU524298:OMV524373 OWQ524298:OWR524373 PGM524298:PGN524373 PQI524298:PQJ524373 QAE524298:QAF524373 QKA524298:QKB524373 QTW524298:QTX524373 RDS524298:RDT524373 RNO524298:RNP524373 RXK524298:RXL524373 SHG524298:SHH524373 SRC524298:SRD524373 TAY524298:TAZ524373 TKU524298:TKV524373 TUQ524298:TUR524373 UEM524298:UEN524373 UOI524298:UOJ524373 UYE524298:UYF524373 VIA524298:VIB524373 VRW524298:VRX524373 WBS524298:WBT524373 WLO524298:WLP524373 WVK524298:WVL524373 C589834:D589909 IY589834:IZ589909 SU589834:SV589909 ACQ589834:ACR589909 AMM589834:AMN589909 AWI589834:AWJ589909 BGE589834:BGF589909 BQA589834:BQB589909 BZW589834:BZX589909 CJS589834:CJT589909 CTO589834:CTP589909 DDK589834:DDL589909 DNG589834:DNH589909 DXC589834:DXD589909 EGY589834:EGZ589909 EQU589834:EQV589909 FAQ589834:FAR589909 FKM589834:FKN589909 FUI589834:FUJ589909 GEE589834:GEF589909 GOA589834:GOB589909 GXW589834:GXX589909 HHS589834:HHT589909 HRO589834:HRP589909 IBK589834:IBL589909 ILG589834:ILH589909 IVC589834:IVD589909 JEY589834:JEZ589909 JOU589834:JOV589909 JYQ589834:JYR589909 KIM589834:KIN589909 KSI589834:KSJ589909 LCE589834:LCF589909 LMA589834:LMB589909 LVW589834:LVX589909 MFS589834:MFT589909 MPO589834:MPP589909 MZK589834:MZL589909 NJG589834:NJH589909 NTC589834:NTD589909 OCY589834:OCZ589909 OMU589834:OMV589909 OWQ589834:OWR589909 PGM589834:PGN589909 PQI589834:PQJ589909 QAE589834:QAF589909 QKA589834:QKB589909 QTW589834:QTX589909 RDS589834:RDT589909 RNO589834:RNP589909 RXK589834:RXL589909 SHG589834:SHH589909 SRC589834:SRD589909 TAY589834:TAZ589909 TKU589834:TKV589909 TUQ589834:TUR589909 UEM589834:UEN589909 UOI589834:UOJ589909 UYE589834:UYF589909 VIA589834:VIB589909 VRW589834:VRX589909 WBS589834:WBT589909 WLO589834:WLP589909 WVK589834:WVL589909 C655370:D655445 IY655370:IZ655445 SU655370:SV655445 ACQ655370:ACR655445 AMM655370:AMN655445 AWI655370:AWJ655445 BGE655370:BGF655445 BQA655370:BQB655445 BZW655370:BZX655445 CJS655370:CJT655445 CTO655370:CTP655445 DDK655370:DDL655445 DNG655370:DNH655445 DXC655370:DXD655445 EGY655370:EGZ655445 EQU655370:EQV655445 FAQ655370:FAR655445 FKM655370:FKN655445 FUI655370:FUJ655445 GEE655370:GEF655445 GOA655370:GOB655445 GXW655370:GXX655445 HHS655370:HHT655445 HRO655370:HRP655445 IBK655370:IBL655445 ILG655370:ILH655445 IVC655370:IVD655445 JEY655370:JEZ655445 JOU655370:JOV655445 JYQ655370:JYR655445 KIM655370:KIN655445 KSI655370:KSJ655445 LCE655370:LCF655445 LMA655370:LMB655445 LVW655370:LVX655445 MFS655370:MFT655445 MPO655370:MPP655445 MZK655370:MZL655445 NJG655370:NJH655445 NTC655370:NTD655445 OCY655370:OCZ655445 OMU655370:OMV655445 OWQ655370:OWR655445 PGM655370:PGN655445 PQI655370:PQJ655445 QAE655370:QAF655445 QKA655370:QKB655445 QTW655370:QTX655445 RDS655370:RDT655445 RNO655370:RNP655445 RXK655370:RXL655445 SHG655370:SHH655445 SRC655370:SRD655445 TAY655370:TAZ655445 TKU655370:TKV655445 TUQ655370:TUR655445 UEM655370:UEN655445 UOI655370:UOJ655445 UYE655370:UYF655445 VIA655370:VIB655445 VRW655370:VRX655445 WBS655370:WBT655445 WLO655370:WLP655445 WVK655370:WVL655445 C720906:D720981 IY720906:IZ720981 SU720906:SV720981 ACQ720906:ACR720981 AMM720906:AMN720981 AWI720906:AWJ720981 BGE720906:BGF720981 BQA720906:BQB720981 BZW720906:BZX720981 CJS720906:CJT720981 CTO720906:CTP720981 DDK720906:DDL720981 DNG720906:DNH720981 DXC720906:DXD720981 EGY720906:EGZ720981 EQU720906:EQV720981 FAQ720906:FAR720981 FKM720906:FKN720981 FUI720906:FUJ720981 GEE720906:GEF720981 GOA720906:GOB720981 GXW720906:GXX720981 HHS720906:HHT720981 HRO720906:HRP720981 IBK720906:IBL720981 ILG720906:ILH720981 IVC720906:IVD720981 JEY720906:JEZ720981 JOU720906:JOV720981 JYQ720906:JYR720981 KIM720906:KIN720981 KSI720906:KSJ720981 LCE720906:LCF720981 LMA720906:LMB720981 LVW720906:LVX720981 MFS720906:MFT720981 MPO720906:MPP720981 MZK720906:MZL720981 NJG720906:NJH720981 NTC720906:NTD720981 OCY720906:OCZ720981 OMU720906:OMV720981 OWQ720906:OWR720981 PGM720906:PGN720981 PQI720906:PQJ720981 QAE720906:QAF720981 QKA720906:QKB720981 QTW720906:QTX720981 RDS720906:RDT720981 RNO720906:RNP720981 RXK720906:RXL720981 SHG720906:SHH720981 SRC720906:SRD720981 TAY720906:TAZ720981 TKU720906:TKV720981 TUQ720906:TUR720981 UEM720906:UEN720981 UOI720906:UOJ720981 UYE720906:UYF720981 VIA720906:VIB720981 VRW720906:VRX720981 WBS720906:WBT720981 WLO720906:WLP720981 WVK720906:WVL720981 C786442:D786517 IY786442:IZ786517 SU786442:SV786517 ACQ786442:ACR786517 AMM786442:AMN786517 AWI786442:AWJ786517 BGE786442:BGF786517 BQA786442:BQB786517 BZW786442:BZX786517 CJS786442:CJT786517 CTO786442:CTP786517 DDK786442:DDL786517 DNG786442:DNH786517 DXC786442:DXD786517 EGY786442:EGZ786517 EQU786442:EQV786517 FAQ786442:FAR786517 FKM786442:FKN786517 FUI786442:FUJ786517 GEE786442:GEF786517 GOA786442:GOB786517 GXW786442:GXX786517 HHS786442:HHT786517 HRO786442:HRP786517 IBK786442:IBL786517 ILG786442:ILH786517 IVC786442:IVD786517 JEY786442:JEZ786517 JOU786442:JOV786517 JYQ786442:JYR786517 KIM786442:KIN786517 KSI786442:KSJ786517 LCE786442:LCF786517 LMA786442:LMB786517 LVW786442:LVX786517 MFS786442:MFT786517 MPO786442:MPP786517 MZK786442:MZL786517 NJG786442:NJH786517 NTC786442:NTD786517 OCY786442:OCZ786517 OMU786442:OMV786517 OWQ786442:OWR786517 PGM786442:PGN786517 PQI786442:PQJ786517 QAE786442:QAF786517 QKA786442:QKB786517 QTW786442:QTX786517 RDS786442:RDT786517 RNO786442:RNP786517 RXK786442:RXL786517 SHG786442:SHH786517 SRC786442:SRD786517 TAY786442:TAZ786517 TKU786442:TKV786517 TUQ786442:TUR786517 UEM786442:UEN786517 UOI786442:UOJ786517 UYE786442:UYF786517 VIA786442:VIB786517 VRW786442:VRX786517 WBS786442:WBT786517 WLO786442:WLP786517 WVK786442:WVL786517 C851978:D852053 IY851978:IZ852053 SU851978:SV852053 ACQ851978:ACR852053 AMM851978:AMN852053 AWI851978:AWJ852053 BGE851978:BGF852053 BQA851978:BQB852053 BZW851978:BZX852053 CJS851978:CJT852053 CTO851978:CTP852053 DDK851978:DDL852053 DNG851978:DNH852053 DXC851978:DXD852053 EGY851978:EGZ852053 EQU851978:EQV852053 FAQ851978:FAR852053 FKM851978:FKN852053 FUI851978:FUJ852053 GEE851978:GEF852053 GOA851978:GOB852053 GXW851978:GXX852053 HHS851978:HHT852053 HRO851978:HRP852053 IBK851978:IBL852053 ILG851978:ILH852053 IVC851978:IVD852053 JEY851978:JEZ852053 JOU851978:JOV852053 JYQ851978:JYR852053 KIM851978:KIN852053 KSI851978:KSJ852053 LCE851978:LCF852053 LMA851978:LMB852053 LVW851978:LVX852053 MFS851978:MFT852053 MPO851978:MPP852053 MZK851978:MZL852053 NJG851978:NJH852053 NTC851978:NTD852053 OCY851978:OCZ852053 OMU851978:OMV852053 OWQ851978:OWR852053 PGM851978:PGN852053 PQI851978:PQJ852053 QAE851978:QAF852053 QKA851978:QKB852053 QTW851978:QTX852053 RDS851978:RDT852053 RNO851978:RNP852053 RXK851978:RXL852053 SHG851978:SHH852053 SRC851978:SRD852053 TAY851978:TAZ852053 TKU851978:TKV852053 TUQ851978:TUR852053 UEM851978:UEN852053 UOI851978:UOJ852053 UYE851978:UYF852053 VIA851978:VIB852053 VRW851978:VRX852053 WBS851978:WBT852053 WLO851978:WLP852053 WVK851978:WVL852053 C917514:D917589 IY917514:IZ917589 SU917514:SV917589 ACQ917514:ACR917589 AMM917514:AMN917589 AWI917514:AWJ917589 BGE917514:BGF917589 BQA917514:BQB917589 BZW917514:BZX917589 CJS917514:CJT917589 CTO917514:CTP917589 DDK917514:DDL917589 DNG917514:DNH917589 DXC917514:DXD917589 EGY917514:EGZ917589 EQU917514:EQV917589 FAQ917514:FAR917589 FKM917514:FKN917589 FUI917514:FUJ917589 GEE917514:GEF917589 GOA917514:GOB917589 GXW917514:GXX917589 HHS917514:HHT917589 HRO917514:HRP917589 IBK917514:IBL917589 ILG917514:ILH917589 IVC917514:IVD917589 JEY917514:JEZ917589 JOU917514:JOV917589 JYQ917514:JYR917589 KIM917514:KIN917589 KSI917514:KSJ917589 LCE917514:LCF917589 LMA917514:LMB917589 LVW917514:LVX917589 MFS917514:MFT917589 MPO917514:MPP917589 MZK917514:MZL917589 NJG917514:NJH917589 NTC917514:NTD917589 OCY917514:OCZ917589 OMU917514:OMV917589 OWQ917514:OWR917589 PGM917514:PGN917589 PQI917514:PQJ917589 QAE917514:QAF917589 QKA917514:QKB917589 QTW917514:QTX917589 RDS917514:RDT917589 RNO917514:RNP917589 RXK917514:RXL917589 SHG917514:SHH917589 SRC917514:SRD917589 TAY917514:TAZ917589 TKU917514:TKV917589 TUQ917514:TUR917589 UEM917514:UEN917589 UOI917514:UOJ917589 UYE917514:UYF917589 VIA917514:VIB917589 VRW917514:VRX917589 WBS917514:WBT917589 WLO917514:WLP917589 WVK917514:WVL917589 C983050:D983125 IY983050:IZ983125 SU983050:SV983125 ACQ983050:ACR983125 AMM983050:AMN983125 AWI983050:AWJ983125 BGE983050:BGF983125 BQA983050:BQB983125 BZW983050:BZX983125 CJS983050:CJT983125 CTO983050:CTP983125 DDK983050:DDL983125 DNG983050:DNH983125 DXC983050:DXD983125 EGY983050:EGZ983125 EQU983050:EQV983125 FAQ983050:FAR983125 FKM983050:FKN983125 FUI983050:FUJ983125 GEE983050:GEF983125 GOA983050:GOB983125 GXW983050:GXX983125 HHS983050:HHT983125 HRO983050:HRP983125 IBK983050:IBL983125 ILG983050:ILH983125 IVC983050:IVD983125 JEY983050:JEZ983125 JOU983050:JOV983125 JYQ983050:JYR983125 KIM983050:KIN983125 KSI983050:KSJ983125 LCE983050:LCF983125 LMA983050:LMB983125 LVW983050:LVX983125 MFS983050:MFT983125 MPO983050:MPP983125 MZK983050:MZL983125 NJG983050:NJH983125 NTC983050:NTD983125 OCY983050:OCZ983125 OMU983050:OMV983125 OWQ983050:OWR983125 PGM983050:PGN983125 PQI983050:PQJ983125 QAE983050:QAF983125 QKA983050:QKB983125 QTW983050:QTX983125 RDS983050:RDT983125 RNO983050:RNP983125 RXK983050:RXL983125 SHG983050:SHH983125 SRC983050:SRD983125 TAY983050:TAZ983125 TKU983050:TKV983125 TUQ983050:TUR983125 UEM983050:UEN983125 UOI983050:UOJ983125 UYE983050:UYF983125 VIA983050:VIB983125 VRW983050:VRX983125 WBS983050:WBT983125 WLO983050:WLP983125 WVK983050:WVL983125 B14:B85 IX14:IX85 ST14:ST85 ACP14:ACP85 AML14:AML85 AWH14:AWH85 BGD14:BGD85 BPZ14:BPZ85 BZV14:BZV85 CJR14:CJR85 CTN14:CTN85 DDJ14:DDJ85 DNF14:DNF85 DXB14:DXB85 EGX14:EGX85 EQT14:EQT85 FAP14:FAP85 FKL14:FKL85 FUH14:FUH85 GED14:GED85 GNZ14:GNZ85 GXV14:GXV85 HHR14:HHR85 HRN14:HRN85 IBJ14:IBJ85 ILF14:ILF85 IVB14:IVB85 JEX14:JEX85 JOT14:JOT85 JYP14:JYP85 KIL14:KIL85 KSH14:KSH85 LCD14:LCD85 LLZ14:LLZ85 LVV14:LVV85 MFR14:MFR85 MPN14:MPN85 MZJ14:MZJ85 NJF14:NJF85 NTB14:NTB85 OCX14:OCX85 OMT14:OMT85 OWP14:OWP85 PGL14:PGL85 PQH14:PQH85 QAD14:QAD85 QJZ14:QJZ85 QTV14:QTV85 RDR14:RDR85 RNN14:RNN85 RXJ14:RXJ85 SHF14:SHF85 SRB14:SRB85 TAX14:TAX85 TKT14:TKT85 TUP14:TUP85 UEL14:UEL85 UOH14:UOH85 UYD14:UYD85 VHZ14:VHZ85 VRV14:VRV85 WBR14:WBR85 WLN14:WLN85 WVJ14:WVJ85 B65550:B65621 IX65550:IX65621 ST65550:ST65621 ACP65550:ACP65621 AML65550:AML65621 AWH65550:AWH65621 BGD65550:BGD65621 BPZ65550:BPZ65621 BZV65550:BZV65621 CJR65550:CJR65621 CTN65550:CTN65621 DDJ65550:DDJ65621 DNF65550:DNF65621 DXB65550:DXB65621 EGX65550:EGX65621 EQT65550:EQT65621 FAP65550:FAP65621 FKL65550:FKL65621 FUH65550:FUH65621 GED65550:GED65621 GNZ65550:GNZ65621 GXV65550:GXV65621 HHR65550:HHR65621 HRN65550:HRN65621 IBJ65550:IBJ65621 ILF65550:ILF65621 IVB65550:IVB65621 JEX65550:JEX65621 JOT65550:JOT65621 JYP65550:JYP65621 KIL65550:KIL65621 KSH65550:KSH65621 LCD65550:LCD65621 LLZ65550:LLZ65621 LVV65550:LVV65621 MFR65550:MFR65621 MPN65550:MPN65621 MZJ65550:MZJ65621 NJF65550:NJF65621 NTB65550:NTB65621 OCX65550:OCX65621 OMT65550:OMT65621 OWP65550:OWP65621 PGL65550:PGL65621 PQH65550:PQH65621 QAD65550:QAD65621 QJZ65550:QJZ65621 QTV65550:QTV65621 RDR65550:RDR65621 RNN65550:RNN65621 RXJ65550:RXJ65621 SHF65550:SHF65621 SRB65550:SRB65621 TAX65550:TAX65621 TKT65550:TKT65621 TUP65550:TUP65621 UEL65550:UEL65621 UOH65550:UOH65621 UYD65550:UYD65621 VHZ65550:VHZ65621 VRV65550:VRV65621 WBR65550:WBR65621 WLN65550:WLN65621 WVJ65550:WVJ65621 B131086:B131157 IX131086:IX131157 ST131086:ST131157 ACP131086:ACP131157 AML131086:AML131157 AWH131086:AWH131157 BGD131086:BGD131157 BPZ131086:BPZ131157 BZV131086:BZV131157 CJR131086:CJR131157 CTN131086:CTN131157 DDJ131086:DDJ131157 DNF131086:DNF131157 DXB131086:DXB131157 EGX131086:EGX131157 EQT131086:EQT131157 FAP131086:FAP131157 FKL131086:FKL131157 FUH131086:FUH131157 GED131086:GED131157 GNZ131086:GNZ131157 GXV131086:GXV131157 HHR131086:HHR131157 HRN131086:HRN131157 IBJ131086:IBJ131157 ILF131086:ILF131157 IVB131086:IVB131157 JEX131086:JEX131157 JOT131086:JOT131157 JYP131086:JYP131157 KIL131086:KIL131157 KSH131086:KSH131157 LCD131086:LCD131157 LLZ131086:LLZ131157 LVV131086:LVV131157 MFR131086:MFR131157 MPN131086:MPN131157 MZJ131086:MZJ131157 NJF131086:NJF131157 NTB131086:NTB131157 OCX131086:OCX131157 OMT131086:OMT131157 OWP131086:OWP131157 PGL131086:PGL131157 PQH131086:PQH131157 QAD131086:QAD131157 QJZ131086:QJZ131157 QTV131086:QTV131157 RDR131086:RDR131157 RNN131086:RNN131157 RXJ131086:RXJ131157 SHF131086:SHF131157 SRB131086:SRB131157 TAX131086:TAX131157 TKT131086:TKT131157 TUP131086:TUP131157 UEL131086:UEL131157 UOH131086:UOH131157 UYD131086:UYD131157 VHZ131086:VHZ131157 VRV131086:VRV131157 WBR131086:WBR131157 WLN131086:WLN131157 WVJ131086:WVJ131157 B196622:B196693 IX196622:IX196693 ST196622:ST196693 ACP196622:ACP196693 AML196622:AML196693 AWH196622:AWH196693 BGD196622:BGD196693 BPZ196622:BPZ196693 BZV196622:BZV196693 CJR196622:CJR196693 CTN196622:CTN196693 DDJ196622:DDJ196693 DNF196622:DNF196693 DXB196622:DXB196693 EGX196622:EGX196693 EQT196622:EQT196693 FAP196622:FAP196693 FKL196622:FKL196693 FUH196622:FUH196693 GED196622:GED196693 GNZ196622:GNZ196693 GXV196622:GXV196693 HHR196622:HHR196693 HRN196622:HRN196693 IBJ196622:IBJ196693 ILF196622:ILF196693 IVB196622:IVB196693 JEX196622:JEX196693 JOT196622:JOT196693 JYP196622:JYP196693 KIL196622:KIL196693 KSH196622:KSH196693 LCD196622:LCD196693 LLZ196622:LLZ196693 LVV196622:LVV196693 MFR196622:MFR196693 MPN196622:MPN196693 MZJ196622:MZJ196693 NJF196622:NJF196693 NTB196622:NTB196693 OCX196622:OCX196693 OMT196622:OMT196693 OWP196622:OWP196693 PGL196622:PGL196693 PQH196622:PQH196693 QAD196622:QAD196693 QJZ196622:QJZ196693 QTV196622:QTV196693 RDR196622:RDR196693 RNN196622:RNN196693 RXJ196622:RXJ196693 SHF196622:SHF196693 SRB196622:SRB196693 TAX196622:TAX196693 TKT196622:TKT196693 TUP196622:TUP196693 UEL196622:UEL196693 UOH196622:UOH196693 UYD196622:UYD196693 VHZ196622:VHZ196693 VRV196622:VRV196693 WBR196622:WBR196693 WLN196622:WLN196693 WVJ196622:WVJ196693 B262158:B262229 IX262158:IX262229 ST262158:ST262229 ACP262158:ACP262229 AML262158:AML262229 AWH262158:AWH262229 BGD262158:BGD262229 BPZ262158:BPZ262229 BZV262158:BZV262229 CJR262158:CJR262229 CTN262158:CTN262229 DDJ262158:DDJ262229 DNF262158:DNF262229 DXB262158:DXB262229 EGX262158:EGX262229 EQT262158:EQT262229 FAP262158:FAP262229 FKL262158:FKL262229 FUH262158:FUH262229 GED262158:GED262229 GNZ262158:GNZ262229 GXV262158:GXV262229 HHR262158:HHR262229 HRN262158:HRN262229 IBJ262158:IBJ262229 ILF262158:ILF262229 IVB262158:IVB262229 JEX262158:JEX262229 JOT262158:JOT262229 JYP262158:JYP262229 KIL262158:KIL262229 KSH262158:KSH262229 LCD262158:LCD262229 LLZ262158:LLZ262229 LVV262158:LVV262229 MFR262158:MFR262229 MPN262158:MPN262229 MZJ262158:MZJ262229 NJF262158:NJF262229 NTB262158:NTB262229 OCX262158:OCX262229 OMT262158:OMT262229 OWP262158:OWP262229 PGL262158:PGL262229 PQH262158:PQH262229 QAD262158:QAD262229 QJZ262158:QJZ262229 QTV262158:QTV262229 RDR262158:RDR262229 RNN262158:RNN262229 RXJ262158:RXJ262229 SHF262158:SHF262229 SRB262158:SRB262229 TAX262158:TAX262229 TKT262158:TKT262229 TUP262158:TUP262229 UEL262158:UEL262229 UOH262158:UOH262229 UYD262158:UYD262229 VHZ262158:VHZ262229 VRV262158:VRV262229 WBR262158:WBR262229 WLN262158:WLN262229 WVJ262158:WVJ262229 B327694:B327765 IX327694:IX327765 ST327694:ST327765 ACP327694:ACP327765 AML327694:AML327765 AWH327694:AWH327765 BGD327694:BGD327765 BPZ327694:BPZ327765 BZV327694:BZV327765 CJR327694:CJR327765 CTN327694:CTN327765 DDJ327694:DDJ327765 DNF327694:DNF327765 DXB327694:DXB327765 EGX327694:EGX327765 EQT327694:EQT327765 FAP327694:FAP327765 FKL327694:FKL327765 FUH327694:FUH327765 GED327694:GED327765 GNZ327694:GNZ327765 GXV327694:GXV327765 HHR327694:HHR327765 HRN327694:HRN327765 IBJ327694:IBJ327765 ILF327694:ILF327765 IVB327694:IVB327765 JEX327694:JEX327765 JOT327694:JOT327765 JYP327694:JYP327765 KIL327694:KIL327765 KSH327694:KSH327765 LCD327694:LCD327765 LLZ327694:LLZ327765 LVV327694:LVV327765 MFR327694:MFR327765 MPN327694:MPN327765 MZJ327694:MZJ327765 NJF327694:NJF327765 NTB327694:NTB327765 OCX327694:OCX327765 OMT327694:OMT327765 OWP327694:OWP327765 PGL327694:PGL327765 PQH327694:PQH327765 QAD327694:QAD327765 QJZ327694:QJZ327765 QTV327694:QTV327765 RDR327694:RDR327765 RNN327694:RNN327765 RXJ327694:RXJ327765 SHF327694:SHF327765 SRB327694:SRB327765 TAX327694:TAX327765 TKT327694:TKT327765 TUP327694:TUP327765 UEL327694:UEL327765 UOH327694:UOH327765 UYD327694:UYD327765 VHZ327694:VHZ327765 VRV327694:VRV327765 WBR327694:WBR327765 WLN327694:WLN327765 WVJ327694:WVJ327765 B393230:B393301 IX393230:IX393301 ST393230:ST393301 ACP393230:ACP393301 AML393230:AML393301 AWH393230:AWH393301 BGD393230:BGD393301 BPZ393230:BPZ393301 BZV393230:BZV393301 CJR393230:CJR393301 CTN393230:CTN393301 DDJ393230:DDJ393301 DNF393230:DNF393301 DXB393230:DXB393301 EGX393230:EGX393301 EQT393230:EQT393301 FAP393230:FAP393301 FKL393230:FKL393301 FUH393230:FUH393301 GED393230:GED393301 GNZ393230:GNZ393301 GXV393230:GXV393301 HHR393230:HHR393301 HRN393230:HRN393301 IBJ393230:IBJ393301 ILF393230:ILF393301 IVB393230:IVB393301 JEX393230:JEX393301 JOT393230:JOT393301 JYP393230:JYP393301 KIL393230:KIL393301 KSH393230:KSH393301 LCD393230:LCD393301 LLZ393230:LLZ393301 LVV393230:LVV393301 MFR393230:MFR393301 MPN393230:MPN393301 MZJ393230:MZJ393301 NJF393230:NJF393301 NTB393230:NTB393301 OCX393230:OCX393301 OMT393230:OMT393301 OWP393230:OWP393301 PGL393230:PGL393301 PQH393230:PQH393301 QAD393230:QAD393301 QJZ393230:QJZ393301 QTV393230:QTV393301 RDR393230:RDR393301 RNN393230:RNN393301 RXJ393230:RXJ393301 SHF393230:SHF393301 SRB393230:SRB393301 TAX393230:TAX393301 TKT393230:TKT393301 TUP393230:TUP393301 UEL393230:UEL393301 UOH393230:UOH393301 UYD393230:UYD393301 VHZ393230:VHZ393301 VRV393230:VRV393301 WBR393230:WBR393301 WLN393230:WLN393301 WVJ393230:WVJ393301 B458766:B458837 IX458766:IX458837 ST458766:ST458837 ACP458766:ACP458837 AML458766:AML458837 AWH458766:AWH458837 BGD458766:BGD458837 BPZ458766:BPZ458837 BZV458766:BZV458837 CJR458766:CJR458837 CTN458766:CTN458837 DDJ458766:DDJ458837 DNF458766:DNF458837 DXB458766:DXB458837 EGX458766:EGX458837 EQT458766:EQT458837 FAP458766:FAP458837 FKL458766:FKL458837 FUH458766:FUH458837 GED458766:GED458837 GNZ458766:GNZ458837 GXV458766:GXV458837 HHR458766:HHR458837 HRN458766:HRN458837 IBJ458766:IBJ458837 ILF458766:ILF458837 IVB458766:IVB458837 JEX458766:JEX458837 JOT458766:JOT458837 JYP458766:JYP458837 KIL458766:KIL458837 KSH458766:KSH458837 LCD458766:LCD458837 LLZ458766:LLZ458837 LVV458766:LVV458837 MFR458766:MFR458837 MPN458766:MPN458837 MZJ458766:MZJ458837 NJF458766:NJF458837 NTB458766:NTB458837 OCX458766:OCX458837 OMT458766:OMT458837 OWP458766:OWP458837 PGL458766:PGL458837 PQH458766:PQH458837 QAD458766:QAD458837 QJZ458766:QJZ458837 QTV458766:QTV458837 RDR458766:RDR458837 RNN458766:RNN458837 RXJ458766:RXJ458837 SHF458766:SHF458837 SRB458766:SRB458837 TAX458766:TAX458837 TKT458766:TKT458837 TUP458766:TUP458837 UEL458766:UEL458837 UOH458766:UOH458837 UYD458766:UYD458837 VHZ458766:VHZ458837 VRV458766:VRV458837 WBR458766:WBR458837 WLN458766:WLN458837 WVJ458766:WVJ458837 B524302:B524373 IX524302:IX524373 ST524302:ST524373 ACP524302:ACP524373 AML524302:AML524373 AWH524302:AWH524373 BGD524302:BGD524373 BPZ524302:BPZ524373 BZV524302:BZV524373 CJR524302:CJR524373 CTN524302:CTN524373 DDJ524302:DDJ524373 DNF524302:DNF524373 DXB524302:DXB524373 EGX524302:EGX524373 EQT524302:EQT524373 FAP524302:FAP524373 FKL524302:FKL524373 FUH524302:FUH524373 GED524302:GED524373 GNZ524302:GNZ524373 GXV524302:GXV524373 HHR524302:HHR524373 HRN524302:HRN524373 IBJ524302:IBJ524373 ILF524302:ILF524373 IVB524302:IVB524373 JEX524302:JEX524373 JOT524302:JOT524373 JYP524302:JYP524373 KIL524302:KIL524373 KSH524302:KSH524373 LCD524302:LCD524373 LLZ524302:LLZ524373 LVV524302:LVV524373 MFR524302:MFR524373 MPN524302:MPN524373 MZJ524302:MZJ524373 NJF524302:NJF524373 NTB524302:NTB524373 OCX524302:OCX524373 OMT524302:OMT524373 OWP524302:OWP524373 PGL524302:PGL524373 PQH524302:PQH524373 QAD524302:QAD524373 QJZ524302:QJZ524373 QTV524302:QTV524373 RDR524302:RDR524373 RNN524302:RNN524373 RXJ524302:RXJ524373 SHF524302:SHF524373 SRB524302:SRB524373 TAX524302:TAX524373 TKT524302:TKT524373 TUP524302:TUP524373 UEL524302:UEL524373 UOH524302:UOH524373 UYD524302:UYD524373 VHZ524302:VHZ524373 VRV524302:VRV524373 WBR524302:WBR524373 WLN524302:WLN524373 WVJ524302:WVJ524373 B589838:B589909 IX589838:IX589909 ST589838:ST589909 ACP589838:ACP589909 AML589838:AML589909 AWH589838:AWH589909 BGD589838:BGD589909 BPZ589838:BPZ589909 BZV589838:BZV589909 CJR589838:CJR589909 CTN589838:CTN589909 DDJ589838:DDJ589909 DNF589838:DNF589909 DXB589838:DXB589909 EGX589838:EGX589909 EQT589838:EQT589909 FAP589838:FAP589909 FKL589838:FKL589909 FUH589838:FUH589909 GED589838:GED589909 GNZ589838:GNZ589909 GXV589838:GXV589909 HHR589838:HHR589909 HRN589838:HRN589909 IBJ589838:IBJ589909 ILF589838:ILF589909 IVB589838:IVB589909 JEX589838:JEX589909 JOT589838:JOT589909 JYP589838:JYP589909 KIL589838:KIL589909 KSH589838:KSH589909 LCD589838:LCD589909 LLZ589838:LLZ589909 LVV589838:LVV589909 MFR589838:MFR589909 MPN589838:MPN589909 MZJ589838:MZJ589909 NJF589838:NJF589909 NTB589838:NTB589909 OCX589838:OCX589909 OMT589838:OMT589909 OWP589838:OWP589909 PGL589838:PGL589909 PQH589838:PQH589909 QAD589838:QAD589909 QJZ589838:QJZ589909 QTV589838:QTV589909 RDR589838:RDR589909 RNN589838:RNN589909 RXJ589838:RXJ589909 SHF589838:SHF589909 SRB589838:SRB589909 TAX589838:TAX589909 TKT589838:TKT589909 TUP589838:TUP589909 UEL589838:UEL589909 UOH589838:UOH589909 UYD589838:UYD589909 VHZ589838:VHZ589909 VRV589838:VRV589909 WBR589838:WBR589909 WLN589838:WLN589909 WVJ589838:WVJ589909 B655374:B655445 IX655374:IX655445 ST655374:ST655445 ACP655374:ACP655445 AML655374:AML655445 AWH655374:AWH655445 BGD655374:BGD655445 BPZ655374:BPZ655445 BZV655374:BZV655445 CJR655374:CJR655445 CTN655374:CTN655445 DDJ655374:DDJ655445 DNF655374:DNF655445 DXB655374:DXB655445 EGX655374:EGX655445 EQT655374:EQT655445 FAP655374:FAP655445 FKL655374:FKL655445 FUH655374:FUH655445 GED655374:GED655445 GNZ655374:GNZ655445 GXV655374:GXV655445 HHR655374:HHR655445 HRN655374:HRN655445 IBJ655374:IBJ655445 ILF655374:ILF655445 IVB655374:IVB655445 JEX655374:JEX655445 JOT655374:JOT655445 JYP655374:JYP655445 KIL655374:KIL655445 KSH655374:KSH655445 LCD655374:LCD655445 LLZ655374:LLZ655445 LVV655374:LVV655445 MFR655374:MFR655445 MPN655374:MPN655445 MZJ655374:MZJ655445 NJF655374:NJF655445 NTB655374:NTB655445 OCX655374:OCX655445 OMT655374:OMT655445 OWP655374:OWP655445 PGL655374:PGL655445 PQH655374:PQH655445 QAD655374:QAD655445 QJZ655374:QJZ655445 QTV655374:QTV655445 RDR655374:RDR655445 RNN655374:RNN655445 RXJ655374:RXJ655445 SHF655374:SHF655445 SRB655374:SRB655445 TAX655374:TAX655445 TKT655374:TKT655445 TUP655374:TUP655445 UEL655374:UEL655445 UOH655374:UOH655445 UYD655374:UYD655445 VHZ655374:VHZ655445 VRV655374:VRV655445 WBR655374:WBR655445 WLN655374:WLN655445 WVJ655374:WVJ655445 B720910:B720981 IX720910:IX720981 ST720910:ST720981 ACP720910:ACP720981 AML720910:AML720981 AWH720910:AWH720981 BGD720910:BGD720981 BPZ720910:BPZ720981 BZV720910:BZV720981 CJR720910:CJR720981 CTN720910:CTN720981 DDJ720910:DDJ720981 DNF720910:DNF720981 DXB720910:DXB720981 EGX720910:EGX720981 EQT720910:EQT720981 FAP720910:FAP720981 FKL720910:FKL720981 FUH720910:FUH720981 GED720910:GED720981 GNZ720910:GNZ720981 GXV720910:GXV720981 HHR720910:HHR720981 HRN720910:HRN720981 IBJ720910:IBJ720981 ILF720910:ILF720981 IVB720910:IVB720981 JEX720910:JEX720981 JOT720910:JOT720981 JYP720910:JYP720981 KIL720910:KIL720981 KSH720910:KSH720981 LCD720910:LCD720981 LLZ720910:LLZ720981 LVV720910:LVV720981 MFR720910:MFR720981 MPN720910:MPN720981 MZJ720910:MZJ720981 NJF720910:NJF720981 NTB720910:NTB720981 OCX720910:OCX720981 OMT720910:OMT720981 OWP720910:OWP720981 PGL720910:PGL720981 PQH720910:PQH720981 QAD720910:QAD720981 QJZ720910:QJZ720981 QTV720910:QTV720981 RDR720910:RDR720981 RNN720910:RNN720981 RXJ720910:RXJ720981 SHF720910:SHF720981 SRB720910:SRB720981 TAX720910:TAX720981 TKT720910:TKT720981 TUP720910:TUP720981 UEL720910:UEL720981 UOH720910:UOH720981 UYD720910:UYD720981 VHZ720910:VHZ720981 VRV720910:VRV720981 WBR720910:WBR720981 WLN720910:WLN720981 WVJ720910:WVJ720981 B786446:B786517 IX786446:IX786517 ST786446:ST786517 ACP786446:ACP786517 AML786446:AML786517 AWH786446:AWH786517 BGD786446:BGD786517 BPZ786446:BPZ786517 BZV786446:BZV786517 CJR786446:CJR786517 CTN786446:CTN786517 DDJ786446:DDJ786517 DNF786446:DNF786517 DXB786446:DXB786517 EGX786446:EGX786517 EQT786446:EQT786517 FAP786446:FAP786517 FKL786446:FKL786517 FUH786446:FUH786517 GED786446:GED786517 GNZ786446:GNZ786517 GXV786446:GXV786517 HHR786446:HHR786517 HRN786446:HRN786517 IBJ786446:IBJ786517 ILF786446:ILF786517 IVB786446:IVB786517 JEX786446:JEX786517 JOT786446:JOT786517 JYP786446:JYP786517 KIL786446:KIL786517 KSH786446:KSH786517 LCD786446:LCD786517 LLZ786446:LLZ786517 LVV786446:LVV786517 MFR786446:MFR786517 MPN786446:MPN786517 MZJ786446:MZJ786517 NJF786446:NJF786517 NTB786446:NTB786517 OCX786446:OCX786517 OMT786446:OMT786517 OWP786446:OWP786517 PGL786446:PGL786517 PQH786446:PQH786517 QAD786446:QAD786517 QJZ786446:QJZ786517 QTV786446:QTV786517 RDR786446:RDR786517 RNN786446:RNN786517 RXJ786446:RXJ786517 SHF786446:SHF786517 SRB786446:SRB786517 TAX786446:TAX786517 TKT786446:TKT786517 TUP786446:TUP786517 UEL786446:UEL786517 UOH786446:UOH786517 UYD786446:UYD786517 VHZ786446:VHZ786517 VRV786446:VRV786517 WBR786446:WBR786517 WLN786446:WLN786517 WVJ786446:WVJ786517 B851982:B852053 IX851982:IX852053 ST851982:ST852053 ACP851982:ACP852053 AML851982:AML852053 AWH851982:AWH852053 BGD851982:BGD852053 BPZ851982:BPZ852053 BZV851982:BZV852053 CJR851982:CJR852053 CTN851982:CTN852053 DDJ851982:DDJ852053 DNF851982:DNF852053 DXB851982:DXB852053 EGX851982:EGX852053 EQT851982:EQT852053 FAP851982:FAP852053 FKL851982:FKL852053 FUH851982:FUH852053 GED851982:GED852053 GNZ851982:GNZ852053 GXV851982:GXV852053 HHR851982:HHR852053 HRN851982:HRN852053 IBJ851982:IBJ852053 ILF851982:ILF852053 IVB851982:IVB852053 JEX851982:JEX852053 JOT851982:JOT852053 JYP851982:JYP852053 KIL851982:KIL852053 KSH851982:KSH852053 LCD851982:LCD852053 LLZ851982:LLZ852053 LVV851982:LVV852053 MFR851982:MFR852053 MPN851982:MPN852053 MZJ851982:MZJ852053 NJF851982:NJF852053 NTB851982:NTB852053 OCX851982:OCX852053 OMT851982:OMT852053 OWP851982:OWP852053 PGL851982:PGL852053 PQH851982:PQH852053 QAD851982:QAD852053 QJZ851982:QJZ852053 QTV851982:QTV852053 RDR851982:RDR852053 RNN851982:RNN852053 RXJ851982:RXJ852053 SHF851982:SHF852053 SRB851982:SRB852053 TAX851982:TAX852053 TKT851982:TKT852053 TUP851982:TUP852053 UEL851982:UEL852053 UOH851982:UOH852053 UYD851982:UYD852053 VHZ851982:VHZ852053 VRV851982:VRV852053 WBR851982:WBR852053 WLN851982:WLN852053 WVJ851982:WVJ852053 B917518:B917589 IX917518:IX917589 ST917518:ST917589 ACP917518:ACP917589 AML917518:AML917589 AWH917518:AWH917589 BGD917518:BGD917589 BPZ917518:BPZ917589 BZV917518:BZV917589 CJR917518:CJR917589 CTN917518:CTN917589 DDJ917518:DDJ917589 DNF917518:DNF917589 DXB917518:DXB917589 EGX917518:EGX917589 EQT917518:EQT917589 FAP917518:FAP917589 FKL917518:FKL917589 FUH917518:FUH917589 GED917518:GED917589 GNZ917518:GNZ917589 GXV917518:GXV917589 HHR917518:HHR917589 HRN917518:HRN917589 IBJ917518:IBJ917589 ILF917518:ILF917589 IVB917518:IVB917589 JEX917518:JEX917589 JOT917518:JOT917589 JYP917518:JYP917589 KIL917518:KIL917589 KSH917518:KSH917589 LCD917518:LCD917589 LLZ917518:LLZ917589 LVV917518:LVV917589 MFR917518:MFR917589 MPN917518:MPN917589 MZJ917518:MZJ917589 NJF917518:NJF917589 NTB917518:NTB917589 OCX917518:OCX917589 OMT917518:OMT917589 OWP917518:OWP917589 PGL917518:PGL917589 PQH917518:PQH917589 QAD917518:QAD917589 QJZ917518:QJZ917589 QTV917518:QTV917589 RDR917518:RDR917589 RNN917518:RNN917589 RXJ917518:RXJ917589 SHF917518:SHF917589 SRB917518:SRB917589 TAX917518:TAX917589 TKT917518:TKT917589 TUP917518:TUP917589 UEL917518:UEL917589 UOH917518:UOH917589 UYD917518:UYD917589 VHZ917518:VHZ917589 VRV917518:VRV917589 WBR917518:WBR917589 WLN917518:WLN917589 WVJ917518:WVJ917589 B983054:B983125 IX983054:IX983125 ST983054:ST983125 ACP983054:ACP983125 AML983054:AML983125 AWH983054:AWH983125 BGD983054:BGD983125 BPZ983054:BPZ983125 BZV983054:BZV983125 CJR983054:CJR983125 CTN983054:CTN983125 DDJ983054:DDJ983125 DNF983054:DNF983125 DXB983054:DXB983125 EGX983054:EGX983125 EQT983054:EQT983125 FAP983054:FAP983125 FKL983054:FKL983125 FUH983054:FUH983125 GED983054:GED983125 GNZ983054:GNZ983125 GXV983054:GXV983125 HHR983054:HHR983125 HRN983054:HRN983125 IBJ983054:IBJ983125 ILF983054:ILF983125 IVB983054:IVB983125 JEX983054:JEX983125 JOT983054:JOT983125 JYP983054:JYP983125 KIL983054:KIL983125 KSH983054:KSH983125 LCD983054:LCD983125 LLZ983054:LLZ983125 LVV983054:LVV983125 MFR983054:MFR983125 MPN983054:MPN983125 MZJ983054:MZJ983125 NJF983054:NJF983125 NTB983054:NTB983125 OCX983054:OCX983125 OMT983054:OMT983125 OWP983054:OWP983125 PGL983054:PGL983125 PQH983054:PQH983125 QAD983054:QAD983125 QJZ983054:QJZ983125 QTV983054:QTV983125 RDR983054:RDR983125 RNN983054:RNN983125 RXJ983054:RXJ983125 SHF983054:SHF983125 SRB983054:SRB983125 TAX983054:TAX983125 TKT983054:TKT983125 TUP983054:TUP983125 UEL983054:UEL983125 UOH983054:UOH983125 UYD983054:UYD983125 VHZ983054:VHZ983125 VRV983054:VRV983125 WBR983054:WBR983125 WLN983054:WLN983125 WVJ983054:WVJ983125 AH14:AH150 KD14:KD150 TZ14:TZ150 ADV14:ADV150 ANR14:ANR150 AXN14:AXN150 BHJ14:BHJ150 BRF14:BRF150 CBB14:CBB150 CKX14:CKX150 CUT14:CUT150 DEP14:DEP150 DOL14:DOL150 DYH14:DYH150 EID14:EID150 ERZ14:ERZ150 FBV14:FBV150 FLR14:FLR150 FVN14:FVN150 GFJ14:GFJ150 GPF14:GPF150 GZB14:GZB150 HIX14:HIX150 HST14:HST150 ICP14:ICP150 IML14:IML150 IWH14:IWH150 JGD14:JGD150 JPZ14:JPZ150 JZV14:JZV150 KJR14:KJR150 KTN14:KTN150 LDJ14:LDJ150 LNF14:LNF150 LXB14:LXB150 MGX14:MGX150 MQT14:MQT150 NAP14:NAP150 NKL14:NKL150 NUH14:NUH150 OED14:OED150 ONZ14:ONZ150 OXV14:OXV150 PHR14:PHR150 PRN14:PRN150 QBJ14:QBJ150 QLF14:QLF150 QVB14:QVB150 REX14:REX150 ROT14:ROT150 RYP14:RYP150 SIL14:SIL150 SSH14:SSH150 TCD14:TCD150 TLZ14:TLZ150 TVV14:TVV150 UFR14:UFR150 UPN14:UPN150 UZJ14:UZJ150 VJF14:VJF150 VTB14:VTB150 WCX14:WCX150 WMT14:WMT150 WWP14:WWP150 AH65550:AH65686 KD65550:KD65686 TZ65550:TZ65686 ADV65550:ADV65686 ANR65550:ANR65686 AXN65550:AXN65686 BHJ65550:BHJ65686 BRF65550:BRF65686 CBB65550:CBB65686 CKX65550:CKX65686 CUT65550:CUT65686 DEP65550:DEP65686 DOL65550:DOL65686 DYH65550:DYH65686 EID65550:EID65686 ERZ65550:ERZ65686 FBV65550:FBV65686 FLR65550:FLR65686 FVN65550:FVN65686 GFJ65550:GFJ65686 GPF65550:GPF65686 GZB65550:GZB65686 HIX65550:HIX65686 HST65550:HST65686 ICP65550:ICP65686 IML65550:IML65686 IWH65550:IWH65686 JGD65550:JGD65686 JPZ65550:JPZ65686 JZV65550:JZV65686 KJR65550:KJR65686 KTN65550:KTN65686 LDJ65550:LDJ65686 LNF65550:LNF65686 LXB65550:LXB65686 MGX65550:MGX65686 MQT65550:MQT65686 NAP65550:NAP65686 NKL65550:NKL65686 NUH65550:NUH65686 OED65550:OED65686 ONZ65550:ONZ65686 OXV65550:OXV65686 PHR65550:PHR65686 PRN65550:PRN65686 QBJ65550:QBJ65686 QLF65550:QLF65686 QVB65550:QVB65686 REX65550:REX65686 ROT65550:ROT65686 RYP65550:RYP65686 SIL65550:SIL65686 SSH65550:SSH65686 TCD65550:TCD65686 TLZ65550:TLZ65686 TVV65550:TVV65686 UFR65550:UFR65686 UPN65550:UPN65686 UZJ65550:UZJ65686 VJF65550:VJF65686 VTB65550:VTB65686 WCX65550:WCX65686 WMT65550:WMT65686 WWP65550:WWP65686 AH131086:AH131222 KD131086:KD131222 TZ131086:TZ131222 ADV131086:ADV131222 ANR131086:ANR131222 AXN131086:AXN131222 BHJ131086:BHJ131222 BRF131086:BRF131222 CBB131086:CBB131222 CKX131086:CKX131222 CUT131086:CUT131222 DEP131086:DEP131222 DOL131086:DOL131222 DYH131086:DYH131222 EID131086:EID131222 ERZ131086:ERZ131222 FBV131086:FBV131222 FLR131086:FLR131222 FVN131086:FVN131222 GFJ131086:GFJ131222 GPF131086:GPF131222 GZB131086:GZB131222 HIX131086:HIX131222 HST131086:HST131222 ICP131086:ICP131222 IML131086:IML131222 IWH131086:IWH131222 JGD131086:JGD131222 JPZ131086:JPZ131222 JZV131086:JZV131222 KJR131086:KJR131222 KTN131086:KTN131222 LDJ131086:LDJ131222 LNF131086:LNF131222 LXB131086:LXB131222 MGX131086:MGX131222 MQT131086:MQT131222 NAP131086:NAP131222 NKL131086:NKL131222 NUH131086:NUH131222 OED131086:OED131222 ONZ131086:ONZ131222 OXV131086:OXV131222 PHR131086:PHR131222 PRN131086:PRN131222 QBJ131086:QBJ131222 QLF131086:QLF131222 QVB131086:QVB131222 REX131086:REX131222 ROT131086:ROT131222 RYP131086:RYP131222 SIL131086:SIL131222 SSH131086:SSH131222 TCD131086:TCD131222 TLZ131086:TLZ131222 TVV131086:TVV131222 UFR131086:UFR131222 UPN131086:UPN131222 UZJ131086:UZJ131222 VJF131086:VJF131222 VTB131086:VTB131222 WCX131086:WCX131222 WMT131086:WMT131222 WWP131086:WWP131222 AH196622:AH196758 KD196622:KD196758 TZ196622:TZ196758 ADV196622:ADV196758 ANR196622:ANR196758 AXN196622:AXN196758 BHJ196622:BHJ196758 BRF196622:BRF196758 CBB196622:CBB196758 CKX196622:CKX196758 CUT196622:CUT196758 DEP196622:DEP196758 DOL196622:DOL196758 DYH196622:DYH196758 EID196622:EID196758 ERZ196622:ERZ196758 FBV196622:FBV196758 FLR196622:FLR196758 FVN196622:FVN196758 GFJ196622:GFJ196758 GPF196622:GPF196758 GZB196622:GZB196758 HIX196622:HIX196758 HST196622:HST196758 ICP196622:ICP196758 IML196622:IML196758 IWH196622:IWH196758 JGD196622:JGD196758 JPZ196622:JPZ196758 JZV196622:JZV196758 KJR196622:KJR196758 KTN196622:KTN196758 LDJ196622:LDJ196758 LNF196622:LNF196758 LXB196622:LXB196758 MGX196622:MGX196758 MQT196622:MQT196758 NAP196622:NAP196758 NKL196622:NKL196758 NUH196622:NUH196758 OED196622:OED196758 ONZ196622:ONZ196758 OXV196622:OXV196758 PHR196622:PHR196758 PRN196622:PRN196758 QBJ196622:QBJ196758 QLF196622:QLF196758 QVB196622:QVB196758 REX196622:REX196758 ROT196622:ROT196758 RYP196622:RYP196758 SIL196622:SIL196758 SSH196622:SSH196758 TCD196622:TCD196758 TLZ196622:TLZ196758 TVV196622:TVV196758 UFR196622:UFR196758 UPN196622:UPN196758 UZJ196622:UZJ196758 VJF196622:VJF196758 VTB196622:VTB196758 WCX196622:WCX196758 WMT196622:WMT196758 WWP196622:WWP196758 AH262158:AH262294 KD262158:KD262294 TZ262158:TZ262294 ADV262158:ADV262294 ANR262158:ANR262294 AXN262158:AXN262294 BHJ262158:BHJ262294 BRF262158:BRF262294 CBB262158:CBB262294 CKX262158:CKX262294 CUT262158:CUT262294 DEP262158:DEP262294 DOL262158:DOL262294 DYH262158:DYH262294 EID262158:EID262294 ERZ262158:ERZ262294 FBV262158:FBV262294 FLR262158:FLR262294 FVN262158:FVN262294 GFJ262158:GFJ262294 GPF262158:GPF262294 GZB262158:GZB262294 HIX262158:HIX262294 HST262158:HST262294 ICP262158:ICP262294 IML262158:IML262294 IWH262158:IWH262294 JGD262158:JGD262294 JPZ262158:JPZ262294 JZV262158:JZV262294 KJR262158:KJR262294 KTN262158:KTN262294 LDJ262158:LDJ262294 LNF262158:LNF262294 LXB262158:LXB262294 MGX262158:MGX262294 MQT262158:MQT262294 NAP262158:NAP262294 NKL262158:NKL262294 NUH262158:NUH262294 OED262158:OED262294 ONZ262158:ONZ262294 OXV262158:OXV262294 PHR262158:PHR262294 PRN262158:PRN262294 QBJ262158:QBJ262294 QLF262158:QLF262294 QVB262158:QVB262294 REX262158:REX262294 ROT262158:ROT262294 RYP262158:RYP262294 SIL262158:SIL262294 SSH262158:SSH262294 TCD262158:TCD262294 TLZ262158:TLZ262294 TVV262158:TVV262294 UFR262158:UFR262294 UPN262158:UPN262294 UZJ262158:UZJ262294 VJF262158:VJF262294 VTB262158:VTB262294 WCX262158:WCX262294 WMT262158:WMT262294 WWP262158:WWP262294 AH327694:AH327830 KD327694:KD327830 TZ327694:TZ327830 ADV327694:ADV327830 ANR327694:ANR327830 AXN327694:AXN327830 BHJ327694:BHJ327830 BRF327694:BRF327830 CBB327694:CBB327830 CKX327694:CKX327830 CUT327694:CUT327830 DEP327694:DEP327830 DOL327694:DOL327830 DYH327694:DYH327830 EID327694:EID327830 ERZ327694:ERZ327830 FBV327694:FBV327830 FLR327694:FLR327830 FVN327694:FVN327830 GFJ327694:GFJ327830 GPF327694:GPF327830 GZB327694:GZB327830 HIX327694:HIX327830 HST327694:HST327830 ICP327694:ICP327830 IML327694:IML327830 IWH327694:IWH327830 JGD327694:JGD327830 JPZ327694:JPZ327830 JZV327694:JZV327830 KJR327694:KJR327830 KTN327694:KTN327830 LDJ327694:LDJ327830 LNF327694:LNF327830 LXB327694:LXB327830 MGX327694:MGX327830 MQT327694:MQT327830 NAP327694:NAP327830 NKL327694:NKL327830 NUH327694:NUH327830 OED327694:OED327830 ONZ327694:ONZ327830 OXV327694:OXV327830 PHR327694:PHR327830 PRN327694:PRN327830 QBJ327694:QBJ327830 QLF327694:QLF327830 QVB327694:QVB327830 REX327694:REX327830 ROT327694:ROT327830 RYP327694:RYP327830 SIL327694:SIL327830 SSH327694:SSH327830 TCD327694:TCD327830 TLZ327694:TLZ327830 TVV327694:TVV327830 UFR327694:UFR327830 UPN327694:UPN327830 UZJ327694:UZJ327830 VJF327694:VJF327830 VTB327694:VTB327830 WCX327694:WCX327830 WMT327694:WMT327830 WWP327694:WWP327830 AH393230:AH393366 KD393230:KD393366 TZ393230:TZ393366 ADV393230:ADV393366 ANR393230:ANR393366 AXN393230:AXN393366 BHJ393230:BHJ393366 BRF393230:BRF393366 CBB393230:CBB393366 CKX393230:CKX393366 CUT393230:CUT393366 DEP393230:DEP393366 DOL393230:DOL393366 DYH393230:DYH393366 EID393230:EID393366 ERZ393230:ERZ393366 FBV393230:FBV393366 FLR393230:FLR393366 FVN393230:FVN393366 GFJ393230:GFJ393366 GPF393230:GPF393366 GZB393230:GZB393366 HIX393230:HIX393366 HST393230:HST393366 ICP393230:ICP393366 IML393230:IML393366 IWH393230:IWH393366 JGD393230:JGD393366 JPZ393230:JPZ393366 JZV393230:JZV393366 KJR393230:KJR393366 KTN393230:KTN393366 LDJ393230:LDJ393366 LNF393230:LNF393366 LXB393230:LXB393366 MGX393230:MGX393366 MQT393230:MQT393366 NAP393230:NAP393366 NKL393230:NKL393366 NUH393230:NUH393366 OED393230:OED393366 ONZ393230:ONZ393366 OXV393230:OXV393366 PHR393230:PHR393366 PRN393230:PRN393366 QBJ393230:QBJ393366 QLF393230:QLF393366 QVB393230:QVB393366 REX393230:REX393366 ROT393230:ROT393366 RYP393230:RYP393366 SIL393230:SIL393366 SSH393230:SSH393366 TCD393230:TCD393366 TLZ393230:TLZ393366 TVV393230:TVV393366 UFR393230:UFR393366 UPN393230:UPN393366 UZJ393230:UZJ393366 VJF393230:VJF393366 VTB393230:VTB393366 WCX393230:WCX393366 WMT393230:WMT393366 WWP393230:WWP393366 AH458766:AH458902 KD458766:KD458902 TZ458766:TZ458902 ADV458766:ADV458902 ANR458766:ANR458902 AXN458766:AXN458902 BHJ458766:BHJ458902 BRF458766:BRF458902 CBB458766:CBB458902 CKX458766:CKX458902 CUT458766:CUT458902 DEP458766:DEP458902 DOL458766:DOL458902 DYH458766:DYH458902 EID458766:EID458902 ERZ458766:ERZ458902 FBV458766:FBV458902 FLR458766:FLR458902 FVN458766:FVN458902 GFJ458766:GFJ458902 GPF458766:GPF458902 GZB458766:GZB458902 HIX458766:HIX458902 HST458766:HST458902 ICP458766:ICP458902 IML458766:IML458902 IWH458766:IWH458902 JGD458766:JGD458902 JPZ458766:JPZ458902 JZV458766:JZV458902 KJR458766:KJR458902 KTN458766:KTN458902 LDJ458766:LDJ458902 LNF458766:LNF458902 LXB458766:LXB458902 MGX458766:MGX458902 MQT458766:MQT458902 NAP458766:NAP458902 NKL458766:NKL458902 NUH458766:NUH458902 OED458766:OED458902 ONZ458766:ONZ458902 OXV458766:OXV458902 PHR458766:PHR458902 PRN458766:PRN458902 QBJ458766:QBJ458902 QLF458766:QLF458902 QVB458766:QVB458902 REX458766:REX458902 ROT458766:ROT458902 RYP458766:RYP458902 SIL458766:SIL458902 SSH458766:SSH458902 TCD458766:TCD458902 TLZ458766:TLZ458902 TVV458766:TVV458902 UFR458766:UFR458902 UPN458766:UPN458902 UZJ458766:UZJ458902 VJF458766:VJF458902 VTB458766:VTB458902 WCX458766:WCX458902 WMT458766:WMT458902 WWP458766:WWP458902 AH524302:AH524438 KD524302:KD524438 TZ524302:TZ524438 ADV524302:ADV524438 ANR524302:ANR524438 AXN524302:AXN524438 BHJ524302:BHJ524438 BRF524302:BRF524438 CBB524302:CBB524438 CKX524302:CKX524438 CUT524302:CUT524438 DEP524302:DEP524438 DOL524302:DOL524438 DYH524302:DYH524438 EID524302:EID524438 ERZ524302:ERZ524438 FBV524302:FBV524438 FLR524302:FLR524438 FVN524302:FVN524438 GFJ524302:GFJ524438 GPF524302:GPF524438 GZB524302:GZB524438 HIX524302:HIX524438 HST524302:HST524438 ICP524302:ICP524438 IML524302:IML524438 IWH524302:IWH524438 JGD524302:JGD524438 JPZ524302:JPZ524438 JZV524302:JZV524438 KJR524302:KJR524438 KTN524302:KTN524438 LDJ524302:LDJ524438 LNF524302:LNF524438 LXB524302:LXB524438 MGX524302:MGX524438 MQT524302:MQT524438 NAP524302:NAP524438 NKL524302:NKL524438 NUH524302:NUH524438 OED524302:OED524438 ONZ524302:ONZ524438 OXV524302:OXV524438 PHR524302:PHR524438 PRN524302:PRN524438 QBJ524302:QBJ524438 QLF524302:QLF524438 QVB524302:QVB524438 REX524302:REX524438 ROT524302:ROT524438 RYP524302:RYP524438 SIL524302:SIL524438 SSH524302:SSH524438 TCD524302:TCD524438 TLZ524302:TLZ524438 TVV524302:TVV524438 UFR524302:UFR524438 UPN524302:UPN524438 UZJ524302:UZJ524438 VJF524302:VJF524438 VTB524302:VTB524438 WCX524302:WCX524438 WMT524302:WMT524438 WWP524302:WWP524438 AH589838:AH589974 KD589838:KD589974 TZ589838:TZ589974 ADV589838:ADV589974 ANR589838:ANR589974 AXN589838:AXN589974 BHJ589838:BHJ589974 BRF589838:BRF589974 CBB589838:CBB589974 CKX589838:CKX589974 CUT589838:CUT589974 DEP589838:DEP589974 DOL589838:DOL589974 DYH589838:DYH589974 EID589838:EID589974 ERZ589838:ERZ589974 FBV589838:FBV589974 FLR589838:FLR589974 FVN589838:FVN589974 GFJ589838:GFJ589974 GPF589838:GPF589974 GZB589838:GZB589974 HIX589838:HIX589974 HST589838:HST589974 ICP589838:ICP589974 IML589838:IML589974 IWH589838:IWH589974 JGD589838:JGD589974 JPZ589838:JPZ589974 JZV589838:JZV589974 KJR589838:KJR589974 KTN589838:KTN589974 LDJ589838:LDJ589974 LNF589838:LNF589974 LXB589838:LXB589974 MGX589838:MGX589974 MQT589838:MQT589974 NAP589838:NAP589974 NKL589838:NKL589974 NUH589838:NUH589974 OED589838:OED589974 ONZ589838:ONZ589974 OXV589838:OXV589974 PHR589838:PHR589974 PRN589838:PRN589974 QBJ589838:QBJ589974 QLF589838:QLF589974 QVB589838:QVB589974 REX589838:REX589974 ROT589838:ROT589974 RYP589838:RYP589974 SIL589838:SIL589974 SSH589838:SSH589974 TCD589838:TCD589974 TLZ589838:TLZ589974 TVV589838:TVV589974 UFR589838:UFR589974 UPN589838:UPN589974 UZJ589838:UZJ589974 VJF589838:VJF589974 VTB589838:VTB589974 WCX589838:WCX589974 WMT589838:WMT589974 WWP589838:WWP589974 AH655374:AH655510 KD655374:KD655510 TZ655374:TZ655510 ADV655374:ADV655510 ANR655374:ANR655510 AXN655374:AXN655510 BHJ655374:BHJ655510 BRF655374:BRF655510 CBB655374:CBB655510 CKX655374:CKX655510 CUT655374:CUT655510 DEP655374:DEP655510 DOL655374:DOL655510 DYH655374:DYH655510 EID655374:EID655510 ERZ655374:ERZ655510 FBV655374:FBV655510 FLR655374:FLR655510 FVN655374:FVN655510 GFJ655374:GFJ655510 GPF655374:GPF655510 GZB655374:GZB655510 HIX655374:HIX655510 HST655374:HST655510 ICP655374:ICP655510 IML655374:IML655510 IWH655374:IWH655510 JGD655374:JGD655510 JPZ655374:JPZ655510 JZV655374:JZV655510 KJR655374:KJR655510 KTN655374:KTN655510 LDJ655374:LDJ655510 LNF655374:LNF655510 LXB655374:LXB655510 MGX655374:MGX655510 MQT655374:MQT655510 NAP655374:NAP655510 NKL655374:NKL655510 NUH655374:NUH655510 OED655374:OED655510 ONZ655374:ONZ655510 OXV655374:OXV655510 PHR655374:PHR655510 PRN655374:PRN655510 QBJ655374:QBJ655510 QLF655374:QLF655510 QVB655374:QVB655510 REX655374:REX655510 ROT655374:ROT655510 RYP655374:RYP655510 SIL655374:SIL655510 SSH655374:SSH655510 TCD655374:TCD655510 TLZ655374:TLZ655510 TVV655374:TVV655510 UFR655374:UFR655510 UPN655374:UPN655510 UZJ655374:UZJ655510 VJF655374:VJF655510 VTB655374:VTB655510 WCX655374:WCX655510 WMT655374:WMT655510 WWP655374:WWP655510 AH720910:AH721046 KD720910:KD721046 TZ720910:TZ721046 ADV720910:ADV721046 ANR720910:ANR721046 AXN720910:AXN721046 BHJ720910:BHJ721046 BRF720910:BRF721046 CBB720910:CBB721046 CKX720910:CKX721046 CUT720910:CUT721046 DEP720910:DEP721046 DOL720910:DOL721046 DYH720910:DYH721046 EID720910:EID721046 ERZ720910:ERZ721046 FBV720910:FBV721046 FLR720910:FLR721046 FVN720910:FVN721046 GFJ720910:GFJ721046 GPF720910:GPF721046 GZB720910:GZB721046 HIX720910:HIX721046 HST720910:HST721046 ICP720910:ICP721046 IML720910:IML721046 IWH720910:IWH721046 JGD720910:JGD721046 JPZ720910:JPZ721046 JZV720910:JZV721046 KJR720910:KJR721046 KTN720910:KTN721046 LDJ720910:LDJ721046 LNF720910:LNF721046 LXB720910:LXB721046 MGX720910:MGX721046 MQT720910:MQT721046 NAP720910:NAP721046 NKL720910:NKL721046 NUH720910:NUH721046 OED720910:OED721046 ONZ720910:ONZ721046 OXV720910:OXV721046 PHR720910:PHR721046 PRN720910:PRN721046 QBJ720910:QBJ721046 QLF720910:QLF721046 QVB720910:QVB721046 REX720910:REX721046 ROT720910:ROT721046 RYP720910:RYP721046 SIL720910:SIL721046 SSH720910:SSH721046 TCD720910:TCD721046 TLZ720910:TLZ721046 TVV720910:TVV721046 UFR720910:UFR721046 UPN720910:UPN721046 UZJ720910:UZJ721046 VJF720910:VJF721046 VTB720910:VTB721046 WCX720910:WCX721046 WMT720910:WMT721046 WWP720910:WWP721046 AH786446:AH786582 KD786446:KD786582 TZ786446:TZ786582 ADV786446:ADV786582 ANR786446:ANR786582 AXN786446:AXN786582 BHJ786446:BHJ786582 BRF786446:BRF786582 CBB786446:CBB786582 CKX786446:CKX786582 CUT786446:CUT786582 DEP786446:DEP786582 DOL786446:DOL786582 DYH786446:DYH786582 EID786446:EID786582 ERZ786446:ERZ786582 FBV786446:FBV786582 FLR786446:FLR786582 FVN786446:FVN786582 GFJ786446:GFJ786582 GPF786446:GPF786582 GZB786446:GZB786582 HIX786446:HIX786582 HST786446:HST786582 ICP786446:ICP786582 IML786446:IML786582 IWH786446:IWH786582 JGD786446:JGD786582 JPZ786446:JPZ786582 JZV786446:JZV786582 KJR786446:KJR786582 KTN786446:KTN786582 LDJ786446:LDJ786582 LNF786446:LNF786582 LXB786446:LXB786582 MGX786446:MGX786582 MQT786446:MQT786582 NAP786446:NAP786582 NKL786446:NKL786582 NUH786446:NUH786582 OED786446:OED786582 ONZ786446:ONZ786582 OXV786446:OXV786582 PHR786446:PHR786582 PRN786446:PRN786582 QBJ786446:QBJ786582 QLF786446:QLF786582 QVB786446:QVB786582 REX786446:REX786582 ROT786446:ROT786582 RYP786446:RYP786582 SIL786446:SIL786582 SSH786446:SSH786582 TCD786446:TCD786582 TLZ786446:TLZ786582 TVV786446:TVV786582 UFR786446:UFR786582 UPN786446:UPN786582 UZJ786446:UZJ786582 VJF786446:VJF786582 VTB786446:VTB786582 WCX786446:WCX786582 WMT786446:WMT786582 WWP786446:WWP786582 AH851982:AH852118 KD851982:KD852118 TZ851982:TZ852118 ADV851982:ADV852118 ANR851982:ANR852118 AXN851982:AXN852118 BHJ851982:BHJ852118 BRF851982:BRF852118 CBB851982:CBB852118 CKX851982:CKX852118 CUT851982:CUT852118 DEP851982:DEP852118 DOL851982:DOL852118 DYH851982:DYH852118 EID851982:EID852118 ERZ851982:ERZ852118 FBV851982:FBV852118 FLR851982:FLR852118 FVN851982:FVN852118 GFJ851982:GFJ852118 GPF851982:GPF852118 GZB851982:GZB852118 HIX851982:HIX852118 HST851982:HST852118 ICP851982:ICP852118 IML851982:IML852118 IWH851982:IWH852118 JGD851982:JGD852118 JPZ851982:JPZ852118 JZV851982:JZV852118 KJR851982:KJR852118 KTN851982:KTN852118 LDJ851982:LDJ852118 LNF851982:LNF852118 LXB851982:LXB852118 MGX851982:MGX852118 MQT851982:MQT852118 NAP851982:NAP852118 NKL851982:NKL852118 NUH851982:NUH852118 OED851982:OED852118 ONZ851982:ONZ852118 OXV851982:OXV852118 PHR851982:PHR852118 PRN851982:PRN852118 QBJ851982:QBJ852118 QLF851982:QLF852118 QVB851982:QVB852118 REX851982:REX852118 ROT851982:ROT852118 RYP851982:RYP852118 SIL851982:SIL852118 SSH851982:SSH852118 TCD851982:TCD852118 TLZ851982:TLZ852118 TVV851982:TVV852118 UFR851982:UFR852118 UPN851982:UPN852118 UZJ851982:UZJ852118 VJF851982:VJF852118 VTB851982:VTB852118 WCX851982:WCX852118 WMT851982:WMT852118 WWP851982:WWP852118 AH917518:AH917654 KD917518:KD917654 TZ917518:TZ917654 ADV917518:ADV917654 ANR917518:ANR917654 AXN917518:AXN917654 BHJ917518:BHJ917654 BRF917518:BRF917654 CBB917518:CBB917654 CKX917518:CKX917654 CUT917518:CUT917654 DEP917518:DEP917654 DOL917518:DOL917654 DYH917518:DYH917654 EID917518:EID917654 ERZ917518:ERZ917654 FBV917518:FBV917654 FLR917518:FLR917654 FVN917518:FVN917654 GFJ917518:GFJ917654 GPF917518:GPF917654 GZB917518:GZB917654 HIX917518:HIX917654 HST917518:HST917654 ICP917518:ICP917654 IML917518:IML917654 IWH917518:IWH917654 JGD917518:JGD917654 JPZ917518:JPZ917654 JZV917518:JZV917654 KJR917518:KJR917654 KTN917518:KTN917654 LDJ917518:LDJ917654 LNF917518:LNF917654 LXB917518:LXB917654 MGX917518:MGX917654 MQT917518:MQT917654 NAP917518:NAP917654 NKL917518:NKL917654 NUH917518:NUH917654 OED917518:OED917654 ONZ917518:ONZ917654 OXV917518:OXV917654 PHR917518:PHR917654 PRN917518:PRN917654 QBJ917518:QBJ917654 QLF917518:QLF917654 QVB917518:QVB917654 REX917518:REX917654 ROT917518:ROT917654 RYP917518:RYP917654 SIL917518:SIL917654 SSH917518:SSH917654 TCD917518:TCD917654 TLZ917518:TLZ917654 TVV917518:TVV917654 UFR917518:UFR917654 UPN917518:UPN917654 UZJ917518:UZJ917654 VJF917518:VJF917654 VTB917518:VTB917654 WCX917518:WCX917654 WMT917518:WMT917654 WWP917518:WWP917654 AH983054:AH983190 KD983054:KD983190 TZ983054:TZ983190 ADV983054:ADV983190 ANR983054:ANR983190 AXN983054:AXN983190 BHJ983054:BHJ983190 BRF983054:BRF983190 CBB983054:CBB983190 CKX983054:CKX983190 CUT983054:CUT983190 DEP983054:DEP983190 DOL983054:DOL983190 DYH983054:DYH983190 EID983054:EID983190 ERZ983054:ERZ983190 FBV983054:FBV983190 FLR983054:FLR983190 FVN983054:FVN983190 GFJ983054:GFJ983190 GPF983054:GPF983190 GZB983054:GZB983190 HIX983054:HIX983190 HST983054:HST983190 ICP983054:ICP983190 IML983054:IML983190 IWH983054:IWH983190 JGD983054:JGD983190 JPZ983054:JPZ983190 JZV983054:JZV983190 KJR983054:KJR983190 KTN983054:KTN983190 LDJ983054:LDJ983190 LNF983054:LNF983190 LXB983054:LXB983190 MGX983054:MGX983190 MQT983054:MQT983190 NAP983054:NAP983190 NKL983054:NKL983190 NUH983054:NUH983190 OED983054:OED983190 ONZ983054:ONZ983190 OXV983054:OXV983190 PHR983054:PHR983190 PRN983054:PRN983190 QBJ983054:QBJ983190 QLF983054:QLF983190 QVB983054:QVB983190 REX983054:REX983190 ROT983054:ROT983190 RYP983054:RYP983190 SIL983054:SIL983190 SSH983054:SSH983190 TCD983054:TCD983190 TLZ983054:TLZ983190 TVV983054:TVV983190 UFR983054:UFR983190 UPN983054:UPN983190 UZJ983054:UZJ983190 VJF983054:VJF983190 VTB983054:VTB983190 WCX983054:WCX983190 WMT983054:WMT983190 WWP983054:WWP983190 E14:E85 JA14:JA85 SW14:SW85 ACS14:ACS85 AMO14:AMO85 AWK14:AWK85 BGG14:BGG85 BQC14:BQC85 BZY14:BZY85 CJU14:CJU85 CTQ14:CTQ85 DDM14:DDM85 DNI14:DNI85 DXE14:DXE85 EHA14:EHA85 EQW14:EQW85 FAS14:FAS85 FKO14:FKO85 FUK14:FUK85 GEG14:GEG85 GOC14:GOC85 GXY14:GXY85 HHU14:HHU85 HRQ14:HRQ85 IBM14:IBM85 ILI14:ILI85 IVE14:IVE85 JFA14:JFA85 JOW14:JOW85 JYS14:JYS85 KIO14:KIO85 KSK14:KSK85 LCG14:LCG85 LMC14:LMC85 LVY14:LVY85 MFU14:MFU85 MPQ14:MPQ85 MZM14:MZM85 NJI14:NJI85 NTE14:NTE85 ODA14:ODA85 OMW14:OMW85 OWS14:OWS85 PGO14:PGO85 PQK14:PQK85 QAG14:QAG85 QKC14:QKC85 QTY14:QTY85 RDU14:RDU85 RNQ14:RNQ85 RXM14:RXM85 SHI14:SHI85 SRE14:SRE85 TBA14:TBA85 TKW14:TKW85 TUS14:TUS85 UEO14:UEO85 UOK14:UOK85 UYG14:UYG85 VIC14:VIC85 VRY14:VRY85 WBU14:WBU85 WLQ14:WLQ85 WVM14:WVM85 E65550:E65621 JA65550:JA65621 SW65550:SW65621 ACS65550:ACS65621 AMO65550:AMO65621 AWK65550:AWK65621 BGG65550:BGG65621 BQC65550:BQC65621 BZY65550:BZY65621 CJU65550:CJU65621 CTQ65550:CTQ65621 DDM65550:DDM65621 DNI65550:DNI65621 DXE65550:DXE65621 EHA65550:EHA65621 EQW65550:EQW65621 FAS65550:FAS65621 FKO65550:FKO65621 FUK65550:FUK65621 GEG65550:GEG65621 GOC65550:GOC65621 GXY65550:GXY65621 HHU65550:HHU65621 HRQ65550:HRQ65621 IBM65550:IBM65621 ILI65550:ILI65621 IVE65550:IVE65621 JFA65550:JFA65621 JOW65550:JOW65621 JYS65550:JYS65621 KIO65550:KIO65621 KSK65550:KSK65621 LCG65550:LCG65621 LMC65550:LMC65621 LVY65550:LVY65621 MFU65550:MFU65621 MPQ65550:MPQ65621 MZM65550:MZM65621 NJI65550:NJI65621 NTE65550:NTE65621 ODA65550:ODA65621 OMW65550:OMW65621 OWS65550:OWS65621 PGO65550:PGO65621 PQK65550:PQK65621 QAG65550:QAG65621 QKC65550:QKC65621 QTY65550:QTY65621 RDU65550:RDU65621 RNQ65550:RNQ65621 RXM65550:RXM65621 SHI65550:SHI65621 SRE65550:SRE65621 TBA65550:TBA65621 TKW65550:TKW65621 TUS65550:TUS65621 UEO65550:UEO65621 UOK65550:UOK65621 UYG65550:UYG65621 VIC65550:VIC65621 VRY65550:VRY65621 WBU65550:WBU65621 WLQ65550:WLQ65621 WVM65550:WVM65621 E131086:E131157 JA131086:JA131157 SW131086:SW131157 ACS131086:ACS131157 AMO131086:AMO131157 AWK131086:AWK131157 BGG131086:BGG131157 BQC131086:BQC131157 BZY131086:BZY131157 CJU131086:CJU131157 CTQ131086:CTQ131157 DDM131086:DDM131157 DNI131086:DNI131157 DXE131086:DXE131157 EHA131086:EHA131157 EQW131086:EQW131157 FAS131086:FAS131157 FKO131086:FKO131157 FUK131086:FUK131157 GEG131086:GEG131157 GOC131086:GOC131157 GXY131086:GXY131157 HHU131086:HHU131157 HRQ131086:HRQ131157 IBM131086:IBM131157 ILI131086:ILI131157 IVE131086:IVE131157 JFA131086:JFA131157 JOW131086:JOW131157 JYS131086:JYS131157 KIO131086:KIO131157 KSK131086:KSK131157 LCG131086:LCG131157 LMC131086:LMC131157 LVY131086:LVY131157 MFU131086:MFU131157 MPQ131086:MPQ131157 MZM131086:MZM131157 NJI131086:NJI131157 NTE131086:NTE131157 ODA131086:ODA131157 OMW131086:OMW131157 OWS131086:OWS131157 PGO131086:PGO131157 PQK131086:PQK131157 QAG131086:QAG131157 QKC131086:QKC131157 QTY131086:QTY131157 RDU131086:RDU131157 RNQ131086:RNQ131157 RXM131086:RXM131157 SHI131086:SHI131157 SRE131086:SRE131157 TBA131086:TBA131157 TKW131086:TKW131157 TUS131086:TUS131157 UEO131086:UEO131157 UOK131086:UOK131157 UYG131086:UYG131157 VIC131086:VIC131157 VRY131086:VRY131157 WBU131086:WBU131157 WLQ131086:WLQ131157 WVM131086:WVM131157 E196622:E196693 JA196622:JA196693 SW196622:SW196693 ACS196622:ACS196693 AMO196622:AMO196693 AWK196622:AWK196693 BGG196622:BGG196693 BQC196622:BQC196693 BZY196622:BZY196693 CJU196622:CJU196693 CTQ196622:CTQ196693 DDM196622:DDM196693 DNI196622:DNI196693 DXE196622:DXE196693 EHA196622:EHA196693 EQW196622:EQW196693 FAS196622:FAS196693 FKO196622:FKO196693 FUK196622:FUK196693 GEG196622:GEG196693 GOC196622:GOC196693 GXY196622:GXY196693 HHU196622:HHU196693 HRQ196622:HRQ196693 IBM196622:IBM196693 ILI196622:ILI196693 IVE196622:IVE196693 JFA196622:JFA196693 JOW196622:JOW196693 JYS196622:JYS196693 KIO196622:KIO196693 KSK196622:KSK196693 LCG196622:LCG196693 LMC196622:LMC196693 LVY196622:LVY196693 MFU196622:MFU196693 MPQ196622:MPQ196693 MZM196622:MZM196693 NJI196622:NJI196693 NTE196622:NTE196693 ODA196622:ODA196693 OMW196622:OMW196693 OWS196622:OWS196693 PGO196622:PGO196693 PQK196622:PQK196693 QAG196622:QAG196693 QKC196622:QKC196693 QTY196622:QTY196693 RDU196622:RDU196693 RNQ196622:RNQ196693 RXM196622:RXM196693 SHI196622:SHI196693 SRE196622:SRE196693 TBA196622:TBA196693 TKW196622:TKW196693 TUS196622:TUS196693 UEO196622:UEO196693 UOK196622:UOK196693 UYG196622:UYG196693 VIC196622:VIC196693 VRY196622:VRY196693 WBU196622:WBU196693 WLQ196622:WLQ196693 WVM196622:WVM196693 E262158:E262229 JA262158:JA262229 SW262158:SW262229 ACS262158:ACS262229 AMO262158:AMO262229 AWK262158:AWK262229 BGG262158:BGG262229 BQC262158:BQC262229 BZY262158:BZY262229 CJU262158:CJU262229 CTQ262158:CTQ262229 DDM262158:DDM262229 DNI262158:DNI262229 DXE262158:DXE262229 EHA262158:EHA262229 EQW262158:EQW262229 FAS262158:FAS262229 FKO262158:FKO262229 FUK262158:FUK262229 GEG262158:GEG262229 GOC262158:GOC262229 GXY262158:GXY262229 HHU262158:HHU262229 HRQ262158:HRQ262229 IBM262158:IBM262229 ILI262158:ILI262229 IVE262158:IVE262229 JFA262158:JFA262229 JOW262158:JOW262229 JYS262158:JYS262229 KIO262158:KIO262229 KSK262158:KSK262229 LCG262158:LCG262229 LMC262158:LMC262229 LVY262158:LVY262229 MFU262158:MFU262229 MPQ262158:MPQ262229 MZM262158:MZM262229 NJI262158:NJI262229 NTE262158:NTE262229 ODA262158:ODA262229 OMW262158:OMW262229 OWS262158:OWS262229 PGO262158:PGO262229 PQK262158:PQK262229 QAG262158:QAG262229 QKC262158:QKC262229 QTY262158:QTY262229 RDU262158:RDU262229 RNQ262158:RNQ262229 RXM262158:RXM262229 SHI262158:SHI262229 SRE262158:SRE262229 TBA262158:TBA262229 TKW262158:TKW262229 TUS262158:TUS262229 UEO262158:UEO262229 UOK262158:UOK262229 UYG262158:UYG262229 VIC262158:VIC262229 VRY262158:VRY262229 WBU262158:WBU262229 WLQ262158:WLQ262229 WVM262158:WVM262229 E327694:E327765 JA327694:JA327765 SW327694:SW327765 ACS327694:ACS327765 AMO327694:AMO327765 AWK327694:AWK327765 BGG327694:BGG327765 BQC327694:BQC327765 BZY327694:BZY327765 CJU327694:CJU327765 CTQ327694:CTQ327765 DDM327694:DDM327765 DNI327694:DNI327765 DXE327694:DXE327765 EHA327694:EHA327765 EQW327694:EQW327765 FAS327694:FAS327765 FKO327694:FKO327765 FUK327694:FUK327765 GEG327694:GEG327765 GOC327694:GOC327765 GXY327694:GXY327765 HHU327694:HHU327765 HRQ327694:HRQ327765 IBM327694:IBM327765 ILI327694:ILI327765 IVE327694:IVE327765 JFA327694:JFA327765 JOW327694:JOW327765 JYS327694:JYS327765 KIO327694:KIO327765 KSK327694:KSK327765 LCG327694:LCG327765 LMC327694:LMC327765 LVY327694:LVY327765 MFU327694:MFU327765 MPQ327694:MPQ327765 MZM327694:MZM327765 NJI327694:NJI327765 NTE327694:NTE327765 ODA327694:ODA327765 OMW327694:OMW327765 OWS327694:OWS327765 PGO327694:PGO327765 PQK327694:PQK327765 QAG327694:QAG327765 QKC327694:QKC327765 QTY327694:QTY327765 RDU327694:RDU327765 RNQ327694:RNQ327765 RXM327694:RXM327765 SHI327694:SHI327765 SRE327694:SRE327765 TBA327694:TBA327765 TKW327694:TKW327765 TUS327694:TUS327765 UEO327694:UEO327765 UOK327694:UOK327765 UYG327694:UYG327765 VIC327694:VIC327765 VRY327694:VRY327765 WBU327694:WBU327765 WLQ327694:WLQ327765 WVM327694:WVM327765 E393230:E393301 JA393230:JA393301 SW393230:SW393301 ACS393230:ACS393301 AMO393230:AMO393301 AWK393230:AWK393301 BGG393230:BGG393301 BQC393230:BQC393301 BZY393230:BZY393301 CJU393230:CJU393301 CTQ393230:CTQ393301 DDM393230:DDM393301 DNI393230:DNI393301 DXE393230:DXE393301 EHA393230:EHA393301 EQW393230:EQW393301 FAS393230:FAS393301 FKO393230:FKO393301 FUK393230:FUK393301 GEG393230:GEG393301 GOC393230:GOC393301 GXY393230:GXY393301 HHU393230:HHU393301 HRQ393230:HRQ393301 IBM393230:IBM393301 ILI393230:ILI393301 IVE393230:IVE393301 JFA393230:JFA393301 JOW393230:JOW393301 JYS393230:JYS393301 KIO393230:KIO393301 KSK393230:KSK393301 LCG393230:LCG393301 LMC393230:LMC393301 LVY393230:LVY393301 MFU393230:MFU393301 MPQ393230:MPQ393301 MZM393230:MZM393301 NJI393230:NJI393301 NTE393230:NTE393301 ODA393230:ODA393301 OMW393230:OMW393301 OWS393230:OWS393301 PGO393230:PGO393301 PQK393230:PQK393301 QAG393230:QAG393301 QKC393230:QKC393301 QTY393230:QTY393301 RDU393230:RDU393301 RNQ393230:RNQ393301 RXM393230:RXM393301 SHI393230:SHI393301 SRE393230:SRE393301 TBA393230:TBA393301 TKW393230:TKW393301 TUS393230:TUS393301 UEO393230:UEO393301 UOK393230:UOK393301 UYG393230:UYG393301 VIC393230:VIC393301 VRY393230:VRY393301 WBU393230:WBU393301 WLQ393230:WLQ393301 WVM393230:WVM393301 E458766:E458837 JA458766:JA458837 SW458766:SW458837 ACS458766:ACS458837 AMO458766:AMO458837 AWK458766:AWK458837 BGG458766:BGG458837 BQC458766:BQC458837 BZY458766:BZY458837 CJU458766:CJU458837 CTQ458766:CTQ458837 DDM458766:DDM458837 DNI458766:DNI458837 DXE458766:DXE458837 EHA458766:EHA458837 EQW458766:EQW458837 FAS458766:FAS458837 FKO458766:FKO458837 FUK458766:FUK458837 GEG458766:GEG458837 GOC458766:GOC458837 GXY458766:GXY458837 HHU458766:HHU458837 HRQ458766:HRQ458837 IBM458766:IBM458837 ILI458766:ILI458837 IVE458766:IVE458837 JFA458766:JFA458837 JOW458766:JOW458837 JYS458766:JYS458837 KIO458766:KIO458837 KSK458766:KSK458837 LCG458766:LCG458837 LMC458766:LMC458837 LVY458766:LVY458837 MFU458766:MFU458837 MPQ458766:MPQ458837 MZM458766:MZM458837 NJI458766:NJI458837 NTE458766:NTE458837 ODA458766:ODA458837 OMW458766:OMW458837 OWS458766:OWS458837 PGO458766:PGO458837 PQK458766:PQK458837 QAG458766:QAG458837 QKC458766:QKC458837 QTY458766:QTY458837 RDU458766:RDU458837 RNQ458766:RNQ458837 RXM458766:RXM458837 SHI458766:SHI458837 SRE458766:SRE458837 TBA458766:TBA458837 TKW458766:TKW458837 TUS458766:TUS458837 UEO458766:UEO458837 UOK458766:UOK458837 UYG458766:UYG458837 VIC458766:VIC458837 VRY458766:VRY458837 WBU458766:WBU458837 WLQ458766:WLQ458837 WVM458766:WVM458837 E524302:E524373 JA524302:JA524373 SW524302:SW524373 ACS524302:ACS524373 AMO524302:AMO524373 AWK524302:AWK524373 BGG524302:BGG524373 BQC524302:BQC524373 BZY524302:BZY524373 CJU524302:CJU524373 CTQ524302:CTQ524373 DDM524302:DDM524373 DNI524302:DNI524373 DXE524302:DXE524373 EHA524302:EHA524373 EQW524302:EQW524373 FAS524302:FAS524373 FKO524302:FKO524373 FUK524302:FUK524373 GEG524302:GEG524373 GOC524302:GOC524373 GXY524302:GXY524373 HHU524302:HHU524373 HRQ524302:HRQ524373 IBM524302:IBM524373 ILI524302:ILI524373 IVE524302:IVE524373 JFA524302:JFA524373 JOW524302:JOW524373 JYS524302:JYS524373 KIO524302:KIO524373 KSK524302:KSK524373 LCG524302:LCG524373 LMC524302:LMC524373 LVY524302:LVY524373 MFU524302:MFU524373 MPQ524302:MPQ524373 MZM524302:MZM524373 NJI524302:NJI524373 NTE524302:NTE524373 ODA524302:ODA524373 OMW524302:OMW524373 OWS524302:OWS524373 PGO524302:PGO524373 PQK524302:PQK524373 QAG524302:QAG524373 QKC524302:QKC524373 QTY524302:QTY524373 RDU524302:RDU524373 RNQ524302:RNQ524373 RXM524302:RXM524373 SHI524302:SHI524373 SRE524302:SRE524373 TBA524302:TBA524373 TKW524302:TKW524373 TUS524302:TUS524373 UEO524302:UEO524373 UOK524302:UOK524373 UYG524302:UYG524373 VIC524302:VIC524373 VRY524302:VRY524373 WBU524302:WBU524373 WLQ524302:WLQ524373 WVM524302:WVM524373 E589838:E589909 JA589838:JA589909 SW589838:SW589909 ACS589838:ACS589909 AMO589838:AMO589909 AWK589838:AWK589909 BGG589838:BGG589909 BQC589838:BQC589909 BZY589838:BZY589909 CJU589838:CJU589909 CTQ589838:CTQ589909 DDM589838:DDM589909 DNI589838:DNI589909 DXE589838:DXE589909 EHA589838:EHA589909 EQW589838:EQW589909 FAS589838:FAS589909 FKO589838:FKO589909 FUK589838:FUK589909 GEG589838:GEG589909 GOC589838:GOC589909 GXY589838:GXY589909 HHU589838:HHU589909 HRQ589838:HRQ589909 IBM589838:IBM589909 ILI589838:ILI589909 IVE589838:IVE589909 JFA589838:JFA589909 JOW589838:JOW589909 JYS589838:JYS589909 KIO589838:KIO589909 KSK589838:KSK589909 LCG589838:LCG589909 LMC589838:LMC589909 LVY589838:LVY589909 MFU589838:MFU589909 MPQ589838:MPQ589909 MZM589838:MZM589909 NJI589838:NJI589909 NTE589838:NTE589909 ODA589838:ODA589909 OMW589838:OMW589909 OWS589838:OWS589909 PGO589838:PGO589909 PQK589838:PQK589909 QAG589838:QAG589909 QKC589838:QKC589909 QTY589838:QTY589909 RDU589838:RDU589909 RNQ589838:RNQ589909 RXM589838:RXM589909 SHI589838:SHI589909 SRE589838:SRE589909 TBA589838:TBA589909 TKW589838:TKW589909 TUS589838:TUS589909 UEO589838:UEO589909 UOK589838:UOK589909 UYG589838:UYG589909 VIC589838:VIC589909 VRY589838:VRY589909 WBU589838:WBU589909 WLQ589838:WLQ589909 WVM589838:WVM589909 E655374:E655445 JA655374:JA655445 SW655374:SW655445 ACS655374:ACS655445 AMO655374:AMO655445 AWK655374:AWK655445 BGG655374:BGG655445 BQC655374:BQC655445 BZY655374:BZY655445 CJU655374:CJU655445 CTQ655374:CTQ655445 DDM655374:DDM655445 DNI655374:DNI655445 DXE655374:DXE655445 EHA655374:EHA655445 EQW655374:EQW655445 FAS655374:FAS655445 FKO655374:FKO655445 FUK655374:FUK655445 GEG655374:GEG655445 GOC655374:GOC655445 GXY655374:GXY655445 HHU655374:HHU655445 HRQ655374:HRQ655445 IBM655374:IBM655445 ILI655374:ILI655445 IVE655374:IVE655445 JFA655374:JFA655445 JOW655374:JOW655445 JYS655374:JYS655445 KIO655374:KIO655445 KSK655374:KSK655445 LCG655374:LCG655445 LMC655374:LMC655445 LVY655374:LVY655445 MFU655374:MFU655445 MPQ655374:MPQ655445 MZM655374:MZM655445 NJI655374:NJI655445 NTE655374:NTE655445 ODA655374:ODA655445 OMW655374:OMW655445 OWS655374:OWS655445 PGO655374:PGO655445 PQK655374:PQK655445 QAG655374:QAG655445 QKC655374:QKC655445 QTY655374:QTY655445 RDU655374:RDU655445 RNQ655374:RNQ655445 RXM655374:RXM655445 SHI655374:SHI655445 SRE655374:SRE655445 TBA655374:TBA655445 TKW655374:TKW655445 TUS655374:TUS655445 UEO655374:UEO655445 UOK655374:UOK655445 UYG655374:UYG655445 VIC655374:VIC655445 VRY655374:VRY655445 WBU655374:WBU655445 WLQ655374:WLQ655445 WVM655374:WVM655445 E720910:E720981 JA720910:JA720981 SW720910:SW720981 ACS720910:ACS720981 AMO720910:AMO720981 AWK720910:AWK720981 BGG720910:BGG720981 BQC720910:BQC720981 BZY720910:BZY720981 CJU720910:CJU720981 CTQ720910:CTQ720981 DDM720910:DDM720981 DNI720910:DNI720981 DXE720910:DXE720981 EHA720910:EHA720981 EQW720910:EQW720981 FAS720910:FAS720981 FKO720910:FKO720981 FUK720910:FUK720981 GEG720910:GEG720981 GOC720910:GOC720981 GXY720910:GXY720981 HHU720910:HHU720981 HRQ720910:HRQ720981 IBM720910:IBM720981 ILI720910:ILI720981 IVE720910:IVE720981 JFA720910:JFA720981 JOW720910:JOW720981 JYS720910:JYS720981 KIO720910:KIO720981 KSK720910:KSK720981 LCG720910:LCG720981 LMC720910:LMC720981 LVY720910:LVY720981 MFU720910:MFU720981 MPQ720910:MPQ720981 MZM720910:MZM720981 NJI720910:NJI720981 NTE720910:NTE720981 ODA720910:ODA720981 OMW720910:OMW720981 OWS720910:OWS720981 PGO720910:PGO720981 PQK720910:PQK720981 QAG720910:QAG720981 QKC720910:QKC720981 QTY720910:QTY720981 RDU720910:RDU720981 RNQ720910:RNQ720981 RXM720910:RXM720981 SHI720910:SHI720981 SRE720910:SRE720981 TBA720910:TBA720981 TKW720910:TKW720981 TUS720910:TUS720981 UEO720910:UEO720981 UOK720910:UOK720981 UYG720910:UYG720981 VIC720910:VIC720981 VRY720910:VRY720981 WBU720910:WBU720981 WLQ720910:WLQ720981 WVM720910:WVM720981 E786446:E786517 JA786446:JA786517 SW786446:SW786517 ACS786446:ACS786517 AMO786446:AMO786517 AWK786446:AWK786517 BGG786446:BGG786517 BQC786446:BQC786517 BZY786446:BZY786517 CJU786446:CJU786517 CTQ786446:CTQ786517 DDM786446:DDM786517 DNI786446:DNI786517 DXE786446:DXE786517 EHA786446:EHA786517 EQW786446:EQW786517 FAS786446:FAS786517 FKO786446:FKO786517 FUK786446:FUK786517 GEG786446:GEG786517 GOC786446:GOC786517 GXY786446:GXY786517 HHU786446:HHU786517 HRQ786446:HRQ786517 IBM786446:IBM786517 ILI786446:ILI786517 IVE786446:IVE786517 JFA786446:JFA786517 JOW786446:JOW786517 JYS786446:JYS786517 KIO786446:KIO786517 KSK786446:KSK786517 LCG786446:LCG786517 LMC786446:LMC786517 LVY786446:LVY786517 MFU786446:MFU786517 MPQ786446:MPQ786517 MZM786446:MZM786517 NJI786446:NJI786517 NTE786446:NTE786517 ODA786446:ODA786517 OMW786446:OMW786517 OWS786446:OWS786517 PGO786446:PGO786517 PQK786446:PQK786517 QAG786446:QAG786517 QKC786446:QKC786517 QTY786446:QTY786517 RDU786446:RDU786517 RNQ786446:RNQ786517 RXM786446:RXM786517 SHI786446:SHI786517 SRE786446:SRE786517 TBA786446:TBA786517 TKW786446:TKW786517 TUS786446:TUS786517 UEO786446:UEO786517 UOK786446:UOK786517 UYG786446:UYG786517 VIC786446:VIC786517 VRY786446:VRY786517 WBU786446:WBU786517 WLQ786446:WLQ786517 WVM786446:WVM786517 E851982:E852053 JA851982:JA852053 SW851982:SW852053 ACS851982:ACS852053 AMO851982:AMO852053 AWK851982:AWK852053 BGG851982:BGG852053 BQC851982:BQC852053 BZY851982:BZY852053 CJU851982:CJU852053 CTQ851982:CTQ852053 DDM851982:DDM852053 DNI851982:DNI852053 DXE851982:DXE852053 EHA851982:EHA852053 EQW851982:EQW852053 FAS851982:FAS852053 FKO851982:FKO852053 FUK851982:FUK852053 GEG851982:GEG852053 GOC851982:GOC852053 GXY851982:GXY852053 HHU851982:HHU852053 HRQ851982:HRQ852053 IBM851982:IBM852053 ILI851982:ILI852053 IVE851982:IVE852053 JFA851982:JFA852053 JOW851982:JOW852053 JYS851982:JYS852053 KIO851982:KIO852053 KSK851982:KSK852053 LCG851982:LCG852053 LMC851982:LMC852053 LVY851982:LVY852053 MFU851982:MFU852053 MPQ851982:MPQ852053 MZM851982:MZM852053 NJI851982:NJI852053 NTE851982:NTE852053 ODA851982:ODA852053 OMW851982:OMW852053 OWS851982:OWS852053 PGO851982:PGO852053 PQK851982:PQK852053 QAG851982:QAG852053 QKC851982:QKC852053 QTY851982:QTY852053 RDU851982:RDU852053 RNQ851982:RNQ852053 RXM851982:RXM852053 SHI851982:SHI852053 SRE851982:SRE852053 TBA851982:TBA852053 TKW851982:TKW852053 TUS851982:TUS852053 UEO851982:UEO852053 UOK851982:UOK852053 UYG851982:UYG852053 VIC851982:VIC852053 VRY851982:VRY852053 WBU851982:WBU852053 WLQ851982:WLQ852053 WVM851982:WVM852053 E917518:E917589 JA917518:JA917589 SW917518:SW917589 ACS917518:ACS917589 AMO917518:AMO917589 AWK917518:AWK917589 BGG917518:BGG917589 BQC917518:BQC917589 BZY917518:BZY917589 CJU917518:CJU917589 CTQ917518:CTQ917589 DDM917518:DDM917589 DNI917518:DNI917589 DXE917518:DXE917589 EHA917518:EHA917589 EQW917518:EQW917589 FAS917518:FAS917589 FKO917518:FKO917589 FUK917518:FUK917589 GEG917518:GEG917589 GOC917518:GOC917589 GXY917518:GXY917589 HHU917518:HHU917589 HRQ917518:HRQ917589 IBM917518:IBM917589 ILI917518:ILI917589 IVE917518:IVE917589 JFA917518:JFA917589 JOW917518:JOW917589 JYS917518:JYS917589 KIO917518:KIO917589 KSK917518:KSK917589 LCG917518:LCG917589 LMC917518:LMC917589 LVY917518:LVY917589 MFU917518:MFU917589 MPQ917518:MPQ917589 MZM917518:MZM917589 NJI917518:NJI917589 NTE917518:NTE917589 ODA917518:ODA917589 OMW917518:OMW917589 OWS917518:OWS917589 PGO917518:PGO917589 PQK917518:PQK917589 QAG917518:QAG917589 QKC917518:QKC917589 QTY917518:QTY917589 RDU917518:RDU917589 RNQ917518:RNQ917589 RXM917518:RXM917589 SHI917518:SHI917589 SRE917518:SRE917589 TBA917518:TBA917589 TKW917518:TKW917589 TUS917518:TUS917589 UEO917518:UEO917589 UOK917518:UOK917589 UYG917518:UYG917589 VIC917518:VIC917589 VRY917518:VRY917589 WBU917518:WBU917589 WLQ917518:WLQ917589 WVM917518:WVM917589 E983054:E983125 JA983054:JA983125 SW983054:SW983125 ACS983054:ACS983125 AMO983054:AMO983125 AWK983054:AWK983125 BGG983054:BGG983125 BQC983054:BQC983125 BZY983054:BZY983125 CJU983054:CJU983125 CTQ983054:CTQ983125 DDM983054:DDM983125 DNI983054:DNI983125 DXE983054:DXE983125 EHA983054:EHA983125 EQW983054:EQW983125 FAS983054:FAS983125 FKO983054:FKO983125 FUK983054:FUK983125 GEG983054:GEG983125 GOC983054:GOC983125 GXY983054:GXY983125 HHU983054:HHU983125 HRQ983054:HRQ983125 IBM983054:IBM983125 ILI983054:ILI983125 IVE983054:IVE983125 JFA983054:JFA983125 JOW983054:JOW983125 JYS983054:JYS983125 KIO983054:KIO983125 KSK983054:KSK983125 LCG983054:LCG983125 LMC983054:LMC983125 LVY983054:LVY983125 MFU983054:MFU983125 MPQ983054:MPQ983125 MZM983054:MZM983125 NJI983054:NJI983125 NTE983054:NTE983125 ODA983054:ODA983125 OMW983054:OMW983125 OWS983054:OWS983125 PGO983054:PGO983125 PQK983054:PQK983125 QAG983054:QAG983125 QKC983054:QKC983125 QTY983054:QTY983125 RDU983054:RDU983125 RNQ983054:RNQ983125 RXM983054:RXM983125 SHI983054:SHI983125 SRE983054:SRE983125 TBA983054:TBA983125 TKW983054:TKW983125 TUS983054:TUS983125 UEO983054:UEO983125 UOK983054:UOK983125 UYG983054:UYG983125 VIC983054:VIC983125 VRY983054:VRY983125 WBU983054:WBU983125 WLQ983054:WLQ983125 WVM983054:WVM983125 AI14:AI151 KE14:KE151 UA14:UA151 ADW14:ADW151 ANS14:ANS151 AXO14:AXO151 BHK14:BHK151 BRG14:BRG151 CBC14:CBC151 CKY14:CKY151 CUU14:CUU151 DEQ14:DEQ151 DOM14:DOM151 DYI14:DYI151 EIE14:EIE151 ESA14:ESA151 FBW14:FBW151 FLS14:FLS151 FVO14:FVO151 GFK14:GFK151 GPG14:GPG151 GZC14:GZC151 HIY14:HIY151 HSU14:HSU151 ICQ14:ICQ151 IMM14:IMM151 IWI14:IWI151 JGE14:JGE151 JQA14:JQA151 JZW14:JZW151 KJS14:KJS151 KTO14:KTO151 LDK14:LDK151 LNG14:LNG151 LXC14:LXC151 MGY14:MGY151 MQU14:MQU151 NAQ14:NAQ151 NKM14:NKM151 NUI14:NUI151 OEE14:OEE151 OOA14:OOA151 OXW14:OXW151 PHS14:PHS151 PRO14:PRO151 QBK14:QBK151 QLG14:QLG151 QVC14:QVC151 REY14:REY151 ROU14:ROU151 RYQ14:RYQ151 SIM14:SIM151 SSI14:SSI151 TCE14:TCE151 TMA14:TMA151 TVW14:TVW151 UFS14:UFS151 UPO14:UPO151 UZK14:UZK151 VJG14:VJG151 VTC14:VTC151 WCY14:WCY151 WMU14:WMU151 WWQ14:WWQ151 AI65550:AI65687 KE65550:KE65687 UA65550:UA65687 ADW65550:ADW65687 ANS65550:ANS65687 AXO65550:AXO65687 BHK65550:BHK65687 BRG65550:BRG65687 CBC65550:CBC65687 CKY65550:CKY65687 CUU65550:CUU65687 DEQ65550:DEQ65687 DOM65550:DOM65687 DYI65550:DYI65687 EIE65550:EIE65687 ESA65550:ESA65687 FBW65550:FBW65687 FLS65550:FLS65687 FVO65550:FVO65687 GFK65550:GFK65687 GPG65550:GPG65687 GZC65550:GZC65687 HIY65550:HIY65687 HSU65550:HSU65687 ICQ65550:ICQ65687 IMM65550:IMM65687 IWI65550:IWI65687 JGE65550:JGE65687 JQA65550:JQA65687 JZW65550:JZW65687 KJS65550:KJS65687 KTO65550:KTO65687 LDK65550:LDK65687 LNG65550:LNG65687 LXC65550:LXC65687 MGY65550:MGY65687 MQU65550:MQU65687 NAQ65550:NAQ65687 NKM65550:NKM65687 NUI65550:NUI65687 OEE65550:OEE65687 OOA65550:OOA65687 OXW65550:OXW65687 PHS65550:PHS65687 PRO65550:PRO65687 QBK65550:QBK65687 QLG65550:QLG65687 QVC65550:QVC65687 REY65550:REY65687 ROU65550:ROU65687 RYQ65550:RYQ65687 SIM65550:SIM65687 SSI65550:SSI65687 TCE65550:TCE65687 TMA65550:TMA65687 TVW65550:TVW65687 UFS65550:UFS65687 UPO65550:UPO65687 UZK65550:UZK65687 VJG65550:VJG65687 VTC65550:VTC65687 WCY65550:WCY65687 WMU65550:WMU65687 WWQ65550:WWQ65687 AI131086:AI131223 KE131086:KE131223 UA131086:UA131223 ADW131086:ADW131223 ANS131086:ANS131223 AXO131086:AXO131223 BHK131086:BHK131223 BRG131086:BRG131223 CBC131086:CBC131223 CKY131086:CKY131223 CUU131086:CUU131223 DEQ131086:DEQ131223 DOM131086:DOM131223 DYI131086:DYI131223 EIE131086:EIE131223 ESA131086:ESA131223 FBW131086:FBW131223 FLS131086:FLS131223 FVO131086:FVO131223 GFK131086:GFK131223 GPG131086:GPG131223 GZC131086:GZC131223 HIY131086:HIY131223 HSU131086:HSU131223 ICQ131086:ICQ131223 IMM131086:IMM131223 IWI131086:IWI131223 JGE131086:JGE131223 JQA131086:JQA131223 JZW131086:JZW131223 KJS131086:KJS131223 KTO131086:KTO131223 LDK131086:LDK131223 LNG131086:LNG131223 LXC131086:LXC131223 MGY131086:MGY131223 MQU131086:MQU131223 NAQ131086:NAQ131223 NKM131086:NKM131223 NUI131086:NUI131223 OEE131086:OEE131223 OOA131086:OOA131223 OXW131086:OXW131223 PHS131086:PHS131223 PRO131086:PRO131223 QBK131086:QBK131223 QLG131086:QLG131223 QVC131086:QVC131223 REY131086:REY131223 ROU131086:ROU131223 RYQ131086:RYQ131223 SIM131086:SIM131223 SSI131086:SSI131223 TCE131086:TCE131223 TMA131086:TMA131223 TVW131086:TVW131223 UFS131086:UFS131223 UPO131086:UPO131223 UZK131086:UZK131223 VJG131086:VJG131223 VTC131086:VTC131223 WCY131086:WCY131223 WMU131086:WMU131223 WWQ131086:WWQ131223 AI196622:AI196759 KE196622:KE196759 UA196622:UA196759 ADW196622:ADW196759 ANS196622:ANS196759 AXO196622:AXO196759 BHK196622:BHK196759 BRG196622:BRG196759 CBC196622:CBC196759 CKY196622:CKY196759 CUU196622:CUU196759 DEQ196622:DEQ196759 DOM196622:DOM196759 DYI196622:DYI196759 EIE196622:EIE196759 ESA196622:ESA196759 FBW196622:FBW196759 FLS196622:FLS196759 FVO196622:FVO196759 GFK196622:GFK196759 GPG196622:GPG196759 GZC196622:GZC196759 HIY196622:HIY196759 HSU196622:HSU196759 ICQ196622:ICQ196759 IMM196622:IMM196759 IWI196622:IWI196759 JGE196622:JGE196759 JQA196622:JQA196759 JZW196622:JZW196759 KJS196622:KJS196759 KTO196622:KTO196759 LDK196622:LDK196759 LNG196622:LNG196759 LXC196622:LXC196759 MGY196622:MGY196759 MQU196622:MQU196759 NAQ196622:NAQ196759 NKM196622:NKM196759 NUI196622:NUI196759 OEE196622:OEE196759 OOA196622:OOA196759 OXW196622:OXW196759 PHS196622:PHS196759 PRO196622:PRO196759 QBK196622:QBK196759 QLG196622:QLG196759 QVC196622:QVC196759 REY196622:REY196759 ROU196622:ROU196759 RYQ196622:RYQ196759 SIM196622:SIM196759 SSI196622:SSI196759 TCE196622:TCE196759 TMA196622:TMA196759 TVW196622:TVW196759 UFS196622:UFS196759 UPO196622:UPO196759 UZK196622:UZK196759 VJG196622:VJG196759 VTC196622:VTC196759 WCY196622:WCY196759 WMU196622:WMU196759 WWQ196622:WWQ196759 AI262158:AI262295 KE262158:KE262295 UA262158:UA262295 ADW262158:ADW262295 ANS262158:ANS262295 AXO262158:AXO262295 BHK262158:BHK262295 BRG262158:BRG262295 CBC262158:CBC262295 CKY262158:CKY262295 CUU262158:CUU262295 DEQ262158:DEQ262295 DOM262158:DOM262295 DYI262158:DYI262295 EIE262158:EIE262295 ESA262158:ESA262295 FBW262158:FBW262295 FLS262158:FLS262295 FVO262158:FVO262295 GFK262158:GFK262295 GPG262158:GPG262295 GZC262158:GZC262295 HIY262158:HIY262295 HSU262158:HSU262295 ICQ262158:ICQ262295 IMM262158:IMM262295 IWI262158:IWI262295 JGE262158:JGE262295 JQA262158:JQA262295 JZW262158:JZW262295 KJS262158:KJS262295 KTO262158:KTO262295 LDK262158:LDK262295 LNG262158:LNG262295 LXC262158:LXC262295 MGY262158:MGY262295 MQU262158:MQU262295 NAQ262158:NAQ262295 NKM262158:NKM262295 NUI262158:NUI262295 OEE262158:OEE262295 OOA262158:OOA262295 OXW262158:OXW262295 PHS262158:PHS262295 PRO262158:PRO262295 QBK262158:QBK262295 QLG262158:QLG262295 QVC262158:QVC262295 REY262158:REY262295 ROU262158:ROU262295 RYQ262158:RYQ262295 SIM262158:SIM262295 SSI262158:SSI262295 TCE262158:TCE262295 TMA262158:TMA262295 TVW262158:TVW262295 UFS262158:UFS262295 UPO262158:UPO262295 UZK262158:UZK262295 VJG262158:VJG262295 VTC262158:VTC262295 WCY262158:WCY262295 WMU262158:WMU262295 WWQ262158:WWQ262295 AI327694:AI327831 KE327694:KE327831 UA327694:UA327831 ADW327694:ADW327831 ANS327694:ANS327831 AXO327694:AXO327831 BHK327694:BHK327831 BRG327694:BRG327831 CBC327694:CBC327831 CKY327694:CKY327831 CUU327694:CUU327831 DEQ327694:DEQ327831 DOM327694:DOM327831 DYI327694:DYI327831 EIE327694:EIE327831 ESA327694:ESA327831 FBW327694:FBW327831 FLS327694:FLS327831 FVO327694:FVO327831 GFK327694:GFK327831 GPG327694:GPG327831 GZC327694:GZC327831 HIY327694:HIY327831 HSU327694:HSU327831 ICQ327694:ICQ327831 IMM327694:IMM327831 IWI327694:IWI327831 JGE327694:JGE327831 JQA327694:JQA327831 JZW327694:JZW327831 KJS327694:KJS327831 KTO327694:KTO327831 LDK327694:LDK327831 LNG327694:LNG327831 LXC327694:LXC327831 MGY327694:MGY327831 MQU327694:MQU327831 NAQ327694:NAQ327831 NKM327694:NKM327831 NUI327694:NUI327831 OEE327694:OEE327831 OOA327694:OOA327831 OXW327694:OXW327831 PHS327694:PHS327831 PRO327694:PRO327831 QBK327694:QBK327831 QLG327694:QLG327831 QVC327694:QVC327831 REY327694:REY327831 ROU327694:ROU327831 RYQ327694:RYQ327831 SIM327694:SIM327831 SSI327694:SSI327831 TCE327694:TCE327831 TMA327694:TMA327831 TVW327694:TVW327831 UFS327694:UFS327831 UPO327694:UPO327831 UZK327694:UZK327831 VJG327694:VJG327831 VTC327694:VTC327831 WCY327694:WCY327831 WMU327694:WMU327831 WWQ327694:WWQ327831 AI393230:AI393367 KE393230:KE393367 UA393230:UA393367 ADW393230:ADW393367 ANS393230:ANS393367 AXO393230:AXO393367 BHK393230:BHK393367 BRG393230:BRG393367 CBC393230:CBC393367 CKY393230:CKY393367 CUU393230:CUU393367 DEQ393230:DEQ393367 DOM393230:DOM393367 DYI393230:DYI393367 EIE393230:EIE393367 ESA393230:ESA393367 FBW393230:FBW393367 FLS393230:FLS393367 FVO393230:FVO393367 GFK393230:GFK393367 GPG393230:GPG393367 GZC393230:GZC393367 HIY393230:HIY393367 HSU393230:HSU393367 ICQ393230:ICQ393367 IMM393230:IMM393367 IWI393230:IWI393367 JGE393230:JGE393367 JQA393230:JQA393367 JZW393230:JZW393367 KJS393230:KJS393367 KTO393230:KTO393367 LDK393230:LDK393367 LNG393230:LNG393367 LXC393230:LXC393367 MGY393230:MGY393367 MQU393230:MQU393367 NAQ393230:NAQ393367 NKM393230:NKM393367 NUI393230:NUI393367 OEE393230:OEE393367 OOA393230:OOA393367 OXW393230:OXW393367 PHS393230:PHS393367 PRO393230:PRO393367 QBK393230:QBK393367 QLG393230:QLG393367 QVC393230:QVC393367 REY393230:REY393367 ROU393230:ROU393367 RYQ393230:RYQ393367 SIM393230:SIM393367 SSI393230:SSI393367 TCE393230:TCE393367 TMA393230:TMA393367 TVW393230:TVW393367 UFS393230:UFS393367 UPO393230:UPO393367 UZK393230:UZK393367 VJG393230:VJG393367 VTC393230:VTC393367 WCY393230:WCY393367 WMU393230:WMU393367 WWQ393230:WWQ393367 AI458766:AI458903 KE458766:KE458903 UA458766:UA458903 ADW458766:ADW458903 ANS458766:ANS458903 AXO458766:AXO458903 BHK458766:BHK458903 BRG458766:BRG458903 CBC458766:CBC458903 CKY458766:CKY458903 CUU458766:CUU458903 DEQ458766:DEQ458903 DOM458766:DOM458903 DYI458766:DYI458903 EIE458766:EIE458903 ESA458766:ESA458903 FBW458766:FBW458903 FLS458766:FLS458903 FVO458766:FVO458903 GFK458766:GFK458903 GPG458766:GPG458903 GZC458766:GZC458903 HIY458766:HIY458903 HSU458766:HSU458903 ICQ458766:ICQ458903 IMM458766:IMM458903 IWI458766:IWI458903 JGE458766:JGE458903 JQA458766:JQA458903 JZW458766:JZW458903 KJS458766:KJS458903 KTO458766:KTO458903 LDK458766:LDK458903 LNG458766:LNG458903 LXC458766:LXC458903 MGY458766:MGY458903 MQU458766:MQU458903 NAQ458766:NAQ458903 NKM458766:NKM458903 NUI458766:NUI458903 OEE458766:OEE458903 OOA458766:OOA458903 OXW458766:OXW458903 PHS458766:PHS458903 PRO458766:PRO458903 QBK458766:QBK458903 QLG458766:QLG458903 QVC458766:QVC458903 REY458766:REY458903 ROU458766:ROU458903 RYQ458766:RYQ458903 SIM458766:SIM458903 SSI458766:SSI458903 TCE458766:TCE458903 TMA458766:TMA458903 TVW458766:TVW458903 UFS458766:UFS458903 UPO458766:UPO458903 UZK458766:UZK458903 VJG458766:VJG458903 VTC458766:VTC458903 WCY458766:WCY458903 WMU458766:WMU458903 WWQ458766:WWQ458903 AI524302:AI524439 KE524302:KE524439 UA524302:UA524439 ADW524302:ADW524439 ANS524302:ANS524439 AXO524302:AXO524439 BHK524302:BHK524439 BRG524302:BRG524439 CBC524302:CBC524439 CKY524302:CKY524439 CUU524302:CUU524439 DEQ524302:DEQ524439 DOM524302:DOM524439 DYI524302:DYI524439 EIE524302:EIE524439 ESA524302:ESA524439 FBW524302:FBW524439 FLS524302:FLS524439 FVO524302:FVO524439 GFK524302:GFK524439 GPG524302:GPG524439 GZC524302:GZC524439 HIY524302:HIY524439 HSU524302:HSU524439 ICQ524302:ICQ524439 IMM524302:IMM524439 IWI524302:IWI524439 JGE524302:JGE524439 JQA524302:JQA524439 JZW524302:JZW524439 KJS524302:KJS524439 KTO524302:KTO524439 LDK524302:LDK524439 LNG524302:LNG524439 LXC524302:LXC524439 MGY524302:MGY524439 MQU524302:MQU524439 NAQ524302:NAQ524439 NKM524302:NKM524439 NUI524302:NUI524439 OEE524302:OEE524439 OOA524302:OOA524439 OXW524302:OXW524439 PHS524302:PHS524439 PRO524302:PRO524439 QBK524302:QBK524439 QLG524302:QLG524439 QVC524302:QVC524439 REY524302:REY524439 ROU524302:ROU524439 RYQ524302:RYQ524439 SIM524302:SIM524439 SSI524302:SSI524439 TCE524302:TCE524439 TMA524302:TMA524439 TVW524302:TVW524439 UFS524302:UFS524439 UPO524302:UPO524439 UZK524302:UZK524439 VJG524302:VJG524439 VTC524302:VTC524439 WCY524302:WCY524439 WMU524302:WMU524439 WWQ524302:WWQ524439 AI589838:AI589975 KE589838:KE589975 UA589838:UA589975 ADW589838:ADW589975 ANS589838:ANS589975 AXO589838:AXO589975 BHK589838:BHK589975 BRG589838:BRG589975 CBC589838:CBC589975 CKY589838:CKY589975 CUU589838:CUU589975 DEQ589838:DEQ589975 DOM589838:DOM589975 DYI589838:DYI589975 EIE589838:EIE589975 ESA589838:ESA589975 FBW589838:FBW589975 FLS589838:FLS589975 FVO589838:FVO589975 GFK589838:GFK589975 GPG589838:GPG589975 GZC589838:GZC589975 HIY589838:HIY589975 HSU589838:HSU589975 ICQ589838:ICQ589975 IMM589838:IMM589975 IWI589838:IWI589975 JGE589838:JGE589975 JQA589838:JQA589975 JZW589838:JZW589975 KJS589838:KJS589975 KTO589838:KTO589975 LDK589838:LDK589975 LNG589838:LNG589975 LXC589838:LXC589975 MGY589838:MGY589975 MQU589838:MQU589975 NAQ589838:NAQ589975 NKM589838:NKM589975 NUI589838:NUI589975 OEE589838:OEE589975 OOA589838:OOA589975 OXW589838:OXW589975 PHS589838:PHS589975 PRO589838:PRO589975 QBK589838:QBK589975 QLG589838:QLG589975 QVC589838:QVC589975 REY589838:REY589975 ROU589838:ROU589975 RYQ589838:RYQ589975 SIM589838:SIM589975 SSI589838:SSI589975 TCE589838:TCE589975 TMA589838:TMA589975 TVW589838:TVW589975 UFS589838:UFS589975 UPO589838:UPO589975 UZK589838:UZK589975 VJG589838:VJG589975 VTC589838:VTC589975 WCY589838:WCY589975 WMU589838:WMU589975 WWQ589838:WWQ589975 AI655374:AI655511 KE655374:KE655511 UA655374:UA655511 ADW655374:ADW655511 ANS655374:ANS655511 AXO655374:AXO655511 BHK655374:BHK655511 BRG655374:BRG655511 CBC655374:CBC655511 CKY655374:CKY655511 CUU655374:CUU655511 DEQ655374:DEQ655511 DOM655374:DOM655511 DYI655374:DYI655511 EIE655374:EIE655511 ESA655374:ESA655511 FBW655374:FBW655511 FLS655374:FLS655511 FVO655374:FVO655511 GFK655374:GFK655511 GPG655374:GPG655511 GZC655374:GZC655511 HIY655374:HIY655511 HSU655374:HSU655511 ICQ655374:ICQ655511 IMM655374:IMM655511 IWI655374:IWI655511 JGE655374:JGE655511 JQA655374:JQA655511 JZW655374:JZW655511 KJS655374:KJS655511 KTO655374:KTO655511 LDK655374:LDK655511 LNG655374:LNG655511 LXC655374:LXC655511 MGY655374:MGY655511 MQU655374:MQU655511 NAQ655374:NAQ655511 NKM655374:NKM655511 NUI655374:NUI655511 OEE655374:OEE655511 OOA655374:OOA655511 OXW655374:OXW655511 PHS655374:PHS655511 PRO655374:PRO655511 QBK655374:QBK655511 QLG655374:QLG655511 QVC655374:QVC655511 REY655374:REY655511 ROU655374:ROU655511 RYQ655374:RYQ655511 SIM655374:SIM655511 SSI655374:SSI655511 TCE655374:TCE655511 TMA655374:TMA655511 TVW655374:TVW655511 UFS655374:UFS655511 UPO655374:UPO655511 UZK655374:UZK655511 VJG655374:VJG655511 VTC655374:VTC655511 WCY655374:WCY655511 WMU655374:WMU655511 WWQ655374:WWQ655511 AI720910:AI721047 KE720910:KE721047 UA720910:UA721047 ADW720910:ADW721047 ANS720910:ANS721047 AXO720910:AXO721047 BHK720910:BHK721047 BRG720910:BRG721047 CBC720910:CBC721047 CKY720910:CKY721047 CUU720910:CUU721047 DEQ720910:DEQ721047 DOM720910:DOM721047 DYI720910:DYI721047 EIE720910:EIE721047 ESA720910:ESA721047 FBW720910:FBW721047 FLS720910:FLS721047 FVO720910:FVO721047 GFK720910:GFK721047 GPG720910:GPG721047 GZC720910:GZC721047 HIY720910:HIY721047 HSU720910:HSU721047 ICQ720910:ICQ721047 IMM720910:IMM721047 IWI720910:IWI721047 JGE720910:JGE721047 JQA720910:JQA721047 JZW720910:JZW721047 KJS720910:KJS721047 KTO720910:KTO721047 LDK720910:LDK721047 LNG720910:LNG721047 LXC720910:LXC721047 MGY720910:MGY721047 MQU720910:MQU721047 NAQ720910:NAQ721047 NKM720910:NKM721047 NUI720910:NUI721047 OEE720910:OEE721047 OOA720910:OOA721047 OXW720910:OXW721047 PHS720910:PHS721047 PRO720910:PRO721047 QBK720910:QBK721047 QLG720910:QLG721047 QVC720910:QVC721047 REY720910:REY721047 ROU720910:ROU721047 RYQ720910:RYQ721047 SIM720910:SIM721047 SSI720910:SSI721047 TCE720910:TCE721047 TMA720910:TMA721047 TVW720910:TVW721047 UFS720910:UFS721047 UPO720910:UPO721047 UZK720910:UZK721047 VJG720910:VJG721047 VTC720910:VTC721047 WCY720910:WCY721047 WMU720910:WMU721047 WWQ720910:WWQ721047 AI786446:AI786583 KE786446:KE786583 UA786446:UA786583 ADW786446:ADW786583 ANS786446:ANS786583 AXO786446:AXO786583 BHK786446:BHK786583 BRG786446:BRG786583 CBC786446:CBC786583 CKY786446:CKY786583 CUU786446:CUU786583 DEQ786446:DEQ786583 DOM786446:DOM786583 DYI786446:DYI786583 EIE786446:EIE786583 ESA786446:ESA786583 FBW786446:FBW786583 FLS786446:FLS786583 FVO786446:FVO786583 GFK786446:GFK786583 GPG786446:GPG786583 GZC786446:GZC786583 HIY786446:HIY786583 HSU786446:HSU786583 ICQ786446:ICQ786583 IMM786446:IMM786583 IWI786446:IWI786583 JGE786446:JGE786583 JQA786446:JQA786583 JZW786446:JZW786583 KJS786446:KJS786583 KTO786446:KTO786583 LDK786446:LDK786583 LNG786446:LNG786583 LXC786446:LXC786583 MGY786446:MGY786583 MQU786446:MQU786583 NAQ786446:NAQ786583 NKM786446:NKM786583 NUI786446:NUI786583 OEE786446:OEE786583 OOA786446:OOA786583 OXW786446:OXW786583 PHS786446:PHS786583 PRO786446:PRO786583 QBK786446:QBK786583 QLG786446:QLG786583 QVC786446:QVC786583 REY786446:REY786583 ROU786446:ROU786583 RYQ786446:RYQ786583 SIM786446:SIM786583 SSI786446:SSI786583 TCE786446:TCE786583 TMA786446:TMA786583 TVW786446:TVW786583 UFS786446:UFS786583 UPO786446:UPO786583 UZK786446:UZK786583 VJG786446:VJG786583 VTC786446:VTC786583 WCY786446:WCY786583 WMU786446:WMU786583 WWQ786446:WWQ786583 AI851982:AI852119 KE851982:KE852119 UA851982:UA852119 ADW851982:ADW852119 ANS851982:ANS852119 AXO851982:AXO852119 BHK851982:BHK852119 BRG851982:BRG852119 CBC851982:CBC852119 CKY851982:CKY852119 CUU851982:CUU852119 DEQ851982:DEQ852119 DOM851982:DOM852119 DYI851982:DYI852119 EIE851982:EIE852119 ESA851982:ESA852119 FBW851982:FBW852119 FLS851982:FLS852119 FVO851982:FVO852119 GFK851982:GFK852119 GPG851982:GPG852119 GZC851982:GZC852119 HIY851982:HIY852119 HSU851982:HSU852119 ICQ851982:ICQ852119 IMM851982:IMM852119 IWI851982:IWI852119 JGE851982:JGE852119 JQA851982:JQA852119 JZW851982:JZW852119 KJS851982:KJS852119 KTO851982:KTO852119 LDK851982:LDK852119 LNG851982:LNG852119 LXC851982:LXC852119 MGY851982:MGY852119 MQU851982:MQU852119 NAQ851982:NAQ852119 NKM851982:NKM852119 NUI851982:NUI852119 OEE851982:OEE852119 OOA851982:OOA852119 OXW851982:OXW852119 PHS851982:PHS852119 PRO851982:PRO852119 QBK851982:QBK852119 QLG851982:QLG852119 QVC851982:QVC852119 REY851982:REY852119 ROU851982:ROU852119 RYQ851982:RYQ852119 SIM851982:SIM852119 SSI851982:SSI852119 TCE851982:TCE852119 TMA851982:TMA852119 TVW851982:TVW852119 UFS851982:UFS852119 UPO851982:UPO852119 UZK851982:UZK852119 VJG851982:VJG852119 VTC851982:VTC852119 WCY851982:WCY852119 WMU851982:WMU852119 WWQ851982:WWQ852119 AI917518:AI917655 KE917518:KE917655 UA917518:UA917655 ADW917518:ADW917655 ANS917518:ANS917655 AXO917518:AXO917655 BHK917518:BHK917655 BRG917518:BRG917655 CBC917518:CBC917655 CKY917518:CKY917655 CUU917518:CUU917655 DEQ917518:DEQ917655 DOM917518:DOM917655 DYI917518:DYI917655 EIE917518:EIE917655 ESA917518:ESA917655 FBW917518:FBW917655 FLS917518:FLS917655 FVO917518:FVO917655 GFK917518:GFK917655 GPG917518:GPG917655 GZC917518:GZC917655 HIY917518:HIY917655 HSU917518:HSU917655 ICQ917518:ICQ917655 IMM917518:IMM917655 IWI917518:IWI917655 JGE917518:JGE917655 JQA917518:JQA917655 JZW917518:JZW917655 KJS917518:KJS917655 KTO917518:KTO917655 LDK917518:LDK917655 LNG917518:LNG917655 LXC917518:LXC917655 MGY917518:MGY917655 MQU917518:MQU917655 NAQ917518:NAQ917655 NKM917518:NKM917655 NUI917518:NUI917655 OEE917518:OEE917655 OOA917518:OOA917655 OXW917518:OXW917655 PHS917518:PHS917655 PRO917518:PRO917655 QBK917518:QBK917655 QLG917518:QLG917655 QVC917518:QVC917655 REY917518:REY917655 ROU917518:ROU917655 RYQ917518:RYQ917655 SIM917518:SIM917655 SSI917518:SSI917655 TCE917518:TCE917655 TMA917518:TMA917655 TVW917518:TVW917655 UFS917518:UFS917655 UPO917518:UPO917655 UZK917518:UZK917655 VJG917518:VJG917655 VTC917518:VTC917655 WCY917518:WCY917655 WMU917518:WMU917655 WWQ917518:WWQ917655 AI983054:AI983191 KE983054:KE983191 UA983054:UA983191 ADW983054:ADW983191 ANS983054:ANS983191 AXO983054:AXO983191 BHK983054:BHK983191 BRG983054:BRG983191 CBC983054:CBC983191 CKY983054:CKY983191 CUU983054:CUU983191 DEQ983054:DEQ983191 DOM983054:DOM983191 DYI983054:DYI983191 EIE983054:EIE983191 ESA983054:ESA983191 FBW983054:FBW983191 FLS983054:FLS983191 FVO983054:FVO983191 GFK983054:GFK983191 GPG983054:GPG983191 GZC983054:GZC983191 HIY983054:HIY983191 HSU983054:HSU983191 ICQ983054:ICQ983191 IMM983054:IMM983191 IWI983054:IWI983191 JGE983054:JGE983191 JQA983054:JQA983191 JZW983054:JZW983191 KJS983054:KJS983191 KTO983054:KTO983191 LDK983054:LDK983191 LNG983054:LNG983191 LXC983054:LXC983191 MGY983054:MGY983191 MQU983054:MQU983191 NAQ983054:NAQ983191 NKM983054:NKM983191 NUI983054:NUI983191 OEE983054:OEE983191 OOA983054:OOA983191 OXW983054:OXW983191 PHS983054:PHS983191 PRO983054:PRO983191 QBK983054:QBK983191 QLG983054:QLG983191 QVC983054:QVC983191 REY983054:REY983191 ROU983054:ROU983191 RYQ983054:RYQ983191 SIM983054:SIM983191 SSI983054:SSI983191 TCE983054:TCE983191 TMA983054:TMA983191 TVW983054:TVW983191 UFS983054:UFS983191 UPO983054:UPO983191 UZK983054:UZK983191 VJG983054:VJG983191 VTC983054:VTC983191 WCY983054:WCY983191 WMU983054:WMU983191 WWQ983054:WWQ983191 M14:O85 JI14:JK85 TE14:TG85 ADA14:ADC85 AMW14:AMY85 AWS14:AWU85 BGO14:BGQ85 BQK14:BQM85 CAG14:CAI85 CKC14:CKE85 CTY14:CUA85 DDU14:DDW85 DNQ14:DNS85 DXM14:DXO85 EHI14:EHK85 ERE14:ERG85 FBA14:FBC85 FKW14:FKY85 FUS14:FUU85 GEO14:GEQ85 GOK14:GOM85 GYG14:GYI85 HIC14:HIE85 HRY14:HSA85 IBU14:IBW85 ILQ14:ILS85 IVM14:IVO85 JFI14:JFK85 JPE14:JPG85 JZA14:JZC85 KIW14:KIY85 KSS14:KSU85 LCO14:LCQ85 LMK14:LMM85 LWG14:LWI85 MGC14:MGE85 MPY14:MQA85 MZU14:MZW85 NJQ14:NJS85 NTM14:NTO85 ODI14:ODK85 ONE14:ONG85 OXA14:OXC85 PGW14:PGY85 PQS14:PQU85 QAO14:QAQ85 QKK14:QKM85 QUG14:QUI85 REC14:REE85 RNY14:ROA85 RXU14:RXW85 SHQ14:SHS85 SRM14:SRO85 TBI14:TBK85 TLE14:TLG85 TVA14:TVC85 UEW14:UEY85 UOS14:UOU85 UYO14:UYQ85 VIK14:VIM85 VSG14:VSI85 WCC14:WCE85 WLY14:WMA85 WVU14:WVW85 M65550:O65621 JI65550:JK65621 TE65550:TG65621 ADA65550:ADC65621 AMW65550:AMY65621 AWS65550:AWU65621 BGO65550:BGQ65621 BQK65550:BQM65621 CAG65550:CAI65621 CKC65550:CKE65621 CTY65550:CUA65621 DDU65550:DDW65621 DNQ65550:DNS65621 DXM65550:DXO65621 EHI65550:EHK65621 ERE65550:ERG65621 FBA65550:FBC65621 FKW65550:FKY65621 FUS65550:FUU65621 GEO65550:GEQ65621 GOK65550:GOM65621 GYG65550:GYI65621 HIC65550:HIE65621 HRY65550:HSA65621 IBU65550:IBW65621 ILQ65550:ILS65621 IVM65550:IVO65621 JFI65550:JFK65621 JPE65550:JPG65621 JZA65550:JZC65621 KIW65550:KIY65621 KSS65550:KSU65621 LCO65550:LCQ65621 LMK65550:LMM65621 LWG65550:LWI65621 MGC65550:MGE65621 MPY65550:MQA65621 MZU65550:MZW65621 NJQ65550:NJS65621 NTM65550:NTO65621 ODI65550:ODK65621 ONE65550:ONG65621 OXA65550:OXC65621 PGW65550:PGY65621 PQS65550:PQU65621 QAO65550:QAQ65621 QKK65550:QKM65621 QUG65550:QUI65621 REC65550:REE65621 RNY65550:ROA65621 RXU65550:RXW65621 SHQ65550:SHS65621 SRM65550:SRO65621 TBI65550:TBK65621 TLE65550:TLG65621 TVA65550:TVC65621 UEW65550:UEY65621 UOS65550:UOU65621 UYO65550:UYQ65621 VIK65550:VIM65621 VSG65550:VSI65621 WCC65550:WCE65621 WLY65550:WMA65621 WVU65550:WVW65621 M131086:O131157 JI131086:JK131157 TE131086:TG131157 ADA131086:ADC131157 AMW131086:AMY131157 AWS131086:AWU131157 BGO131086:BGQ131157 BQK131086:BQM131157 CAG131086:CAI131157 CKC131086:CKE131157 CTY131086:CUA131157 DDU131086:DDW131157 DNQ131086:DNS131157 DXM131086:DXO131157 EHI131086:EHK131157 ERE131086:ERG131157 FBA131086:FBC131157 FKW131086:FKY131157 FUS131086:FUU131157 GEO131086:GEQ131157 GOK131086:GOM131157 GYG131086:GYI131157 HIC131086:HIE131157 HRY131086:HSA131157 IBU131086:IBW131157 ILQ131086:ILS131157 IVM131086:IVO131157 JFI131086:JFK131157 JPE131086:JPG131157 JZA131086:JZC131157 KIW131086:KIY131157 KSS131086:KSU131157 LCO131086:LCQ131157 LMK131086:LMM131157 LWG131086:LWI131157 MGC131086:MGE131157 MPY131086:MQA131157 MZU131086:MZW131157 NJQ131086:NJS131157 NTM131086:NTO131157 ODI131086:ODK131157 ONE131086:ONG131157 OXA131086:OXC131157 PGW131086:PGY131157 PQS131086:PQU131157 QAO131086:QAQ131157 QKK131086:QKM131157 QUG131086:QUI131157 REC131086:REE131157 RNY131086:ROA131157 RXU131086:RXW131157 SHQ131086:SHS131157 SRM131086:SRO131157 TBI131086:TBK131157 TLE131086:TLG131157 TVA131086:TVC131157 UEW131086:UEY131157 UOS131086:UOU131157 UYO131086:UYQ131157 VIK131086:VIM131157 VSG131086:VSI131157 WCC131086:WCE131157 WLY131086:WMA131157 WVU131086:WVW131157 M196622:O196693 JI196622:JK196693 TE196622:TG196693 ADA196622:ADC196693 AMW196622:AMY196693 AWS196622:AWU196693 BGO196622:BGQ196693 BQK196622:BQM196693 CAG196622:CAI196693 CKC196622:CKE196693 CTY196622:CUA196693 DDU196622:DDW196693 DNQ196622:DNS196693 DXM196622:DXO196693 EHI196622:EHK196693 ERE196622:ERG196693 FBA196622:FBC196693 FKW196622:FKY196693 FUS196622:FUU196693 GEO196622:GEQ196693 GOK196622:GOM196693 GYG196622:GYI196693 HIC196622:HIE196693 HRY196622:HSA196693 IBU196622:IBW196693 ILQ196622:ILS196693 IVM196622:IVO196693 JFI196622:JFK196693 JPE196622:JPG196693 JZA196622:JZC196693 KIW196622:KIY196693 KSS196622:KSU196693 LCO196622:LCQ196693 LMK196622:LMM196693 LWG196622:LWI196693 MGC196622:MGE196693 MPY196622:MQA196693 MZU196622:MZW196693 NJQ196622:NJS196693 NTM196622:NTO196693 ODI196622:ODK196693 ONE196622:ONG196693 OXA196622:OXC196693 PGW196622:PGY196693 PQS196622:PQU196693 QAO196622:QAQ196693 QKK196622:QKM196693 QUG196622:QUI196693 REC196622:REE196693 RNY196622:ROA196693 RXU196622:RXW196693 SHQ196622:SHS196693 SRM196622:SRO196693 TBI196622:TBK196693 TLE196622:TLG196693 TVA196622:TVC196693 UEW196622:UEY196693 UOS196622:UOU196693 UYO196622:UYQ196693 VIK196622:VIM196693 VSG196622:VSI196693 WCC196622:WCE196693 WLY196622:WMA196693 WVU196622:WVW196693 M262158:O262229 JI262158:JK262229 TE262158:TG262229 ADA262158:ADC262229 AMW262158:AMY262229 AWS262158:AWU262229 BGO262158:BGQ262229 BQK262158:BQM262229 CAG262158:CAI262229 CKC262158:CKE262229 CTY262158:CUA262229 DDU262158:DDW262229 DNQ262158:DNS262229 DXM262158:DXO262229 EHI262158:EHK262229 ERE262158:ERG262229 FBA262158:FBC262229 FKW262158:FKY262229 FUS262158:FUU262229 GEO262158:GEQ262229 GOK262158:GOM262229 GYG262158:GYI262229 HIC262158:HIE262229 HRY262158:HSA262229 IBU262158:IBW262229 ILQ262158:ILS262229 IVM262158:IVO262229 JFI262158:JFK262229 JPE262158:JPG262229 JZA262158:JZC262229 KIW262158:KIY262229 KSS262158:KSU262229 LCO262158:LCQ262229 LMK262158:LMM262229 LWG262158:LWI262229 MGC262158:MGE262229 MPY262158:MQA262229 MZU262158:MZW262229 NJQ262158:NJS262229 NTM262158:NTO262229 ODI262158:ODK262229 ONE262158:ONG262229 OXA262158:OXC262229 PGW262158:PGY262229 PQS262158:PQU262229 QAO262158:QAQ262229 QKK262158:QKM262229 QUG262158:QUI262229 REC262158:REE262229 RNY262158:ROA262229 RXU262158:RXW262229 SHQ262158:SHS262229 SRM262158:SRO262229 TBI262158:TBK262229 TLE262158:TLG262229 TVA262158:TVC262229 UEW262158:UEY262229 UOS262158:UOU262229 UYO262158:UYQ262229 VIK262158:VIM262229 VSG262158:VSI262229 WCC262158:WCE262229 WLY262158:WMA262229 WVU262158:WVW262229 M327694:O327765 JI327694:JK327765 TE327694:TG327765 ADA327694:ADC327765 AMW327694:AMY327765 AWS327694:AWU327765 BGO327694:BGQ327765 BQK327694:BQM327765 CAG327694:CAI327765 CKC327694:CKE327765 CTY327694:CUA327765 DDU327694:DDW327765 DNQ327694:DNS327765 DXM327694:DXO327765 EHI327694:EHK327765 ERE327694:ERG327765 FBA327694:FBC327765 FKW327694:FKY327765 FUS327694:FUU327765 GEO327694:GEQ327765 GOK327694:GOM327765 GYG327694:GYI327765 HIC327694:HIE327765 HRY327694:HSA327765 IBU327694:IBW327765 ILQ327694:ILS327765 IVM327694:IVO327765 JFI327694:JFK327765 JPE327694:JPG327765 JZA327694:JZC327765 KIW327694:KIY327765 KSS327694:KSU327765 LCO327694:LCQ327765 LMK327694:LMM327765 LWG327694:LWI327765 MGC327694:MGE327765 MPY327694:MQA327765 MZU327694:MZW327765 NJQ327694:NJS327765 NTM327694:NTO327765 ODI327694:ODK327765 ONE327694:ONG327765 OXA327694:OXC327765 PGW327694:PGY327765 PQS327694:PQU327765 QAO327694:QAQ327765 QKK327694:QKM327765 QUG327694:QUI327765 REC327694:REE327765 RNY327694:ROA327765 RXU327694:RXW327765 SHQ327694:SHS327765 SRM327694:SRO327765 TBI327694:TBK327765 TLE327694:TLG327765 TVA327694:TVC327765 UEW327694:UEY327765 UOS327694:UOU327765 UYO327694:UYQ327765 VIK327694:VIM327765 VSG327694:VSI327765 WCC327694:WCE327765 WLY327694:WMA327765 WVU327694:WVW327765 M393230:O393301 JI393230:JK393301 TE393230:TG393301 ADA393230:ADC393301 AMW393230:AMY393301 AWS393230:AWU393301 BGO393230:BGQ393301 BQK393230:BQM393301 CAG393230:CAI393301 CKC393230:CKE393301 CTY393230:CUA393301 DDU393230:DDW393301 DNQ393230:DNS393301 DXM393230:DXO393301 EHI393230:EHK393301 ERE393230:ERG393301 FBA393230:FBC393301 FKW393230:FKY393301 FUS393230:FUU393301 GEO393230:GEQ393301 GOK393230:GOM393301 GYG393230:GYI393301 HIC393230:HIE393301 HRY393230:HSA393301 IBU393230:IBW393301 ILQ393230:ILS393301 IVM393230:IVO393301 JFI393230:JFK393301 JPE393230:JPG393301 JZA393230:JZC393301 KIW393230:KIY393301 KSS393230:KSU393301 LCO393230:LCQ393301 LMK393230:LMM393301 LWG393230:LWI393301 MGC393230:MGE393301 MPY393230:MQA393301 MZU393230:MZW393301 NJQ393230:NJS393301 NTM393230:NTO393301 ODI393230:ODK393301 ONE393230:ONG393301 OXA393230:OXC393301 PGW393230:PGY393301 PQS393230:PQU393301 QAO393230:QAQ393301 QKK393230:QKM393301 QUG393230:QUI393301 REC393230:REE393301 RNY393230:ROA393301 RXU393230:RXW393301 SHQ393230:SHS393301 SRM393230:SRO393301 TBI393230:TBK393301 TLE393230:TLG393301 TVA393230:TVC393301 UEW393230:UEY393301 UOS393230:UOU393301 UYO393230:UYQ393301 VIK393230:VIM393301 VSG393230:VSI393301 WCC393230:WCE393301 WLY393230:WMA393301 WVU393230:WVW393301 M458766:O458837 JI458766:JK458837 TE458766:TG458837 ADA458766:ADC458837 AMW458766:AMY458837 AWS458766:AWU458837 BGO458766:BGQ458837 BQK458766:BQM458837 CAG458766:CAI458837 CKC458766:CKE458837 CTY458766:CUA458837 DDU458766:DDW458837 DNQ458766:DNS458837 DXM458766:DXO458837 EHI458766:EHK458837 ERE458766:ERG458837 FBA458766:FBC458837 FKW458766:FKY458837 FUS458766:FUU458837 GEO458766:GEQ458837 GOK458766:GOM458837 GYG458766:GYI458837 HIC458766:HIE458837 HRY458766:HSA458837 IBU458766:IBW458837 ILQ458766:ILS458837 IVM458766:IVO458837 JFI458766:JFK458837 JPE458766:JPG458837 JZA458766:JZC458837 KIW458766:KIY458837 KSS458766:KSU458837 LCO458766:LCQ458837 LMK458766:LMM458837 LWG458766:LWI458837 MGC458766:MGE458837 MPY458766:MQA458837 MZU458766:MZW458837 NJQ458766:NJS458837 NTM458766:NTO458837 ODI458766:ODK458837 ONE458766:ONG458837 OXA458766:OXC458837 PGW458766:PGY458837 PQS458766:PQU458837 QAO458766:QAQ458837 QKK458766:QKM458837 QUG458766:QUI458837 REC458766:REE458837 RNY458766:ROA458837 RXU458766:RXW458837 SHQ458766:SHS458837 SRM458766:SRO458837 TBI458766:TBK458837 TLE458766:TLG458837 TVA458766:TVC458837 UEW458766:UEY458837 UOS458766:UOU458837 UYO458766:UYQ458837 VIK458766:VIM458837 VSG458766:VSI458837 WCC458766:WCE458837 WLY458766:WMA458837 WVU458766:WVW458837 M524302:O524373 JI524302:JK524373 TE524302:TG524373 ADA524302:ADC524373 AMW524302:AMY524373 AWS524302:AWU524373 BGO524302:BGQ524373 BQK524302:BQM524373 CAG524302:CAI524373 CKC524302:CKE524373 CTY524302:CUA524373 DDU524302:DDW524373 DNQ524302:DNS524373 DXM524302:DXO524373 EHI524302:EHK524373 ERE524302:ERG524373 FBA524302:FBC524373 FKW524302:FKY524373 FUS524302:FUU524373 GEO524302:GEQ524373 GOK524302:GOM524373 GYG524302:GYI524373 HIC524302:HIE524373 HRY524302:HSA524373 IBU524302:IBW524373 ILQ524302:ILS524373 IVM524302:IVO524373 JFI524302:JFK524373 JPE524302:JPG524373 JZA524302:JZC524373 KIW524302:KIY524373 KSS524302:KSU524373 LCO524302:LCQ524373 LMK524302:LMM524373 LWG524302:LWI524373 MGC524302:MGE524373 MPY524302:MQA524373 MZU524302:MZW524373 NJQ524302:NJS524373 NTM524302:NTO524373 ODI524302:ODK524373 ONE524302:ONG524373 OXA524302:OXC524373 PGW524302:PGY524373 PQS524302:PQU524373 QAO524302:QAQ524373 QKK524302:QKM524373 QUG524302:QUI524373 REC524302:REE524373 RNY524302:ROA524373 RXU524302:RXW524373 SHQ524302:SHS524373 SRM524302:SRO524373 TBI524302:TBK524373 TLE524302:TLG524373 TVA524302:TVC524373 UEW524302:UEY524373 UOS524302:UOU524373 UYO524302:UYQ524373 VIK524302:VIM524373 VSG524302:VSI524373 WCC524302:WCE524373 WLY524302:WMA524373 WVU524302:WVW524373 M589838:O589909 JI589838:JK589909 TE589838:TG589909 ADA589838:ADC589909 AMW589838:AMY589909 AWS589838:AWU589909 BGO589838:BGQ589909 BQK589838:BQM589909 CAG589838:CAI589909 CKC589838:CKE589909 CTY589838:CUA589909 DDU589838:DDW589909 DNQ589838:DNS589909 DXM589838:DXO589909 EHI589838:EHK589909 ERE589838:ERG589909 FBA589838:FBC589909 FKW589838:FKY589909 FUS589838:FUU589909 GEO589838:GEQ589909 GOK589838:GOM589909 GYG589838:GYI589909 HIC589838:HIE589909 HRY589838:HSA589909 IBU589838:IBW589909 ILQ589838:ILS589909 IVM589838:IVO589909 JFI589838:JFK589909 JPE589838:JPG589909 JZA589838:JZC589909 KIW589838:KIY589909 KSS589838:KSU589909 LCO589838:LCQ589909 LMK589838:LMM589909 LWG589838:LWI589909 MGC589838:MGE589909 MPY589838:MQA589909 MZU589838:MZW589909 NJQ589838:NJS589909 NTM589838:NTO589909 ODI589838:ODK589909 ONE589838:ONG589909 OXA589838:OXC589909 PGW589838:PGY589909 PQS589838:PQU589909 QAO589838:QAQ589909 QKK589838:QKM589909 QUG589838:QUI589909 REC589838:REE589909 RNY589838:ROA589909 RXU589838:RXW589909 SHQ589838:SHS589909 SRM589838:SRO589909 TBI589838:TBK589909 TLE589838:TLG589909 TVA589838:TVC589909 UEW589838:UEY589909 UOS589838:UOU589909 UYO589838:UYQ589909 VIK589838:VIM589909 VSG589838:VSI589909 WCC589838:WCE589909 WLY589838:WMA589909 WVU589838:WVW589909 M655374:O655445 JI655374:JK655445 TE655374:TG655445 ADA655374:ADC655445 AMW655374:AMY655445 AWS655374:AWU655445 BGO655374:BGQ655445 BQK655374:BQM655445 CAG655374:CAI655445 CKC655374:CKE655445 CTY655374:CUA655445 DDU655374:DDW655445 DNQ655374:DNS655445 DXM655374:DXO655445 EHI655374:EHK655445 ERE655374:ERG655445 FBA655374:FBC655445 FKW655374:FKY655445 FUS655374:FUU655445 GEO655374:GEQ655445 GOK655374:GOM655445 GYG655374:GYI655445 HIC655374:HIE655445 HRY655374:HSA655445 IBU655374:IBW655445 ILQ655374:ILS655445 IVM655374:IVO655445 JFI655374:JFK655445 JPE655374:JPG655445 JZA655374:JZC655445 KIW655374:KIY655445 KSS655374:KSU655445 LCO655374:LCQ655445 LMK655374:LMM655445 LWG655374:LWI655445 MGC655374:MGE655445 MPY655374:MQA655445 MZU655374:MZW655445 NJQ655374:NJS655445 NTM655374:NTO655445 ODI655374:ODK655445 ONE655374:ONG655445 OXA655374:OXC655445 PGW655374:PGY655445 PQS655374:PQU655445 QAO655374:QAQ655445 QKK655374:QKM655445 QUG655374:QUI655445 REC655374:REE655445 RNY655374:ROA655445 RXU655374:RXW655445 SHQ655374:SHS655445 SRM655374:SRO655445 TBI655374:TBK655445 TLE655374:TLG655445 TVA655374:TVC655445 UEW655374:UEY655445 UOS655374:UOU655445 UYO655374:UYQ655445 VIK655374:VIM655445 VSG655374:VSI655445 WCC655374:WCE655445 WLY655374:WMA655445 WVU655374:WVW655445 M720910:O720981 JI720910:JK720981 TE720910:TG720981 ADA720910:ADC720981 AMW720910:AMY720981 AWS720910:AWU720981 BGO720910:BGQ720981 BQK720910:BQM720981 CAG720910:CAI720981 CKC720910:CKE720981 CTY720910:CUA720981 DDU720910:DDW720981 DNQ720910:DNS720981 DXM720910:DXO720981 EHI720910:EHK720981 ERE720910:ERG720981 FBA720910:FBC720981 FKW720910:FKY720981 FUS720910:FUU720981 GEO720910:GEQ720981 GOK720910:GOM720981 GYG720910:GYI720981 HIC720910:HIE720981 HRY720910:HSA720981 IBU720910:IBW720981 ILQ720910:ILS720981 IVM720910:IVO720981 JFI720910:JFK720981 JPE720910:JPG720981 JZA720910:JZC720981 KIW720910:KIY720981 KSS720910:KSU720981 LCO720910:LCQ720981 LMK720910:LMM720981 LWG720910:LWI720981 MGC720910:MGE720981 MPY720910:MQA720981 MZU720910:MZW720981 NJQ720910:NJS720981 NTM720910:NTO720981 ODI720910:ODK720981 ONE720910:ONG720981 OXA720910:OXC720981 PGW720910:PGY720981 PQS720910:PQU720981 QAO720910:QAQ720981 QKK720910:QKM720981 QUG720910:QUI720981 REC720910:REE720981 RNY720910:ROA720981 RXU720910:RXW720981 SHQ720910:SHS720981 SRM720910:SRO720981 TBI720910:TBK720981 TLE720910:TLG720981 TVA720910:TVC720981 UEW720910:UEY720981 UOS720910:UOU720981 UYO720910:UYQ720981 VIK720910:VIM720981 VSG720910:VSI720981 WCC720910:WCE720981 WLY720910:WMA720981 WVU720910:WVW720981 M786446:O786517 JI786446:JK786517 TE786446:TG786517 ADA786446:ADC786517 AMW786446:AMY786517 AWS786446:AWU786517 BGO786446:BGQ786517 BQK786446:BQM786517 CAG786446:CAI786517 CKC786446:CKE786517 CTY786446:CUA786517 DDU786446:DDW786517 DNQ786446:DNS786517 DXM786446:DXO786517 EHI786446:EHK786517 ERE786446:ERG786517 FBA786446:FBC786517 FKW786446:FKY786517 FUS786446:FUU786517 GEO786446:GEQ786517 GOK786446:GOM786517 GYG786446:GYI786517 HIC786446:HIE786517 HRY786446:HSA786517 IBU786446:IBW786517 ILQ786446:ILS786517 IVM786446:IVO786517 JFI786446:JFK786517 JPE786446:JPG786517 JZA786446:JZC786517 KIW786446:KIY786517 KSS786446:KSU786517 LCO786446:LCQ786517 LMK786446:LMM786517 LWG786446:LWI786517 MGC786446:MGE786517 MPY786446:MQA786517 MZU786446:MZW786517 NJQ786446:NJS786517 NTM786446:NTO786517 ODI786446:ODK786517 ONE786446:ONG786517 OXA786446:OXC786517 PGW786446:PGY786517 PQS786446:PQU786517 QAO786446:QAQ786517 QKK786446:QKM786517 QUG786446:QUI786517 REC786446:REE786517 RNY786446:ROA786517 RXU786446:RXW786517 SHQ786446:SHS786517 SRM786446:SRO786517 TBI786446:TBK786517 TLE786446:TLG786517 TVA786446:TVC786517 UEW786446:UEY786517 UOS786446:UOU786517 UYO786446:UYQ786517 VIK786446:VIM786517 VSG786446:VSI786517 WCC786446:WCE786517 WLY786446:WMA786517 WVU786446:WVW786517 M851982:O852053 JI851982:JK852053 TE851982:TG852053 ADA851982:ADC852053 AMW851982:AMY852053 AWS851982:AWU852053 BGO851982:BGQ852053 BQK851982:BQM852053 CAG851982:CAI852053 CKC851982:CKE852053 CTY851982:CUA852053 DDU851982:DDW852053 DNQ851982:DNS852053 DXM851982:DXO852053 EHI851982:EHK852053 ERE851982:ERG852053 FBA851982:FBC852053 FKW851982:FKY852053 FUS851982:FUU852053 GEO851982:GEQ852053 GOK851982:GOM852053 GYG851982:GYI852053 HIC851982:HIE852053 HRY851982:HSA852053 IBU851982:IBW852053 ILQ851982:ILS852053 IVM851982:IVO852053 JFI851982:JFK852053 JPE851982:JPG852053 JZA851982:JZC852053 KIW851982:KIY852053 KSS851982:KSU852053 LCO851982:LCQ852053 LMK851982:LMM852053 LWG851982:LWI852053 MGC851982:MGE852053 MPY851982:MQA852053 MZU851982:MZW852053 NJQ851982:NJS852053 NTM851982:NTO852053 ODI851982:ODK852053 ONE851982:ONG852053 OXA851982:OXC852053 PGW851982:PGY852053 PQS851982:PQU852053 QAO851982:QAQ852053 QKK851982:QKM852053 QUG851982:QUI852053 REC851982:REE852053 RNY851982:ROA852053 RXU851982:RXW852053 SHQ851982:SHS852053 SRM851982:SRO852053 TBI851982:TBK852053 TLE851982:TLG852053 TVA851982:TVC852053 UEW851982:UEY852053 UOS851982:UOU852053 UYO851982:UYQ852053 VIK851982:VIM852053 VSG851982:VSI852053 WCC851982:WCE852053 WLY851982:WMA852053 WVU851982:WVW852053 M917518:O917589 JI917518:JK917589 TE917518:TG917589 ADA917518:ADC917589 AMW917518:AMY917589 AWS917518:AWU917589 BGO917518:BGQ917589 BQK917518:BQM917589 CAG917518:CAI917589 CKC917518:CKE917589 CTY917518:CUA917589 DDU917518:DDW917589 DNQ917518:DNS917589 DXM917518:DXO917589 EHI917518:EHK917589 ERE917518:ERG917589 FBA917518:FBC917589 FKW917518:FKY917589 FUS917518:FUU917589 GEO917518:GEQ917589 GOK917518:GOM917589 GYG917518:GYI917589 HIC917518:HIE917589 HRY917518:HSA917589 IBU917518:IBW917589 ILQ917518:ILS917589 IVM917518:IVO917589 JFI917518:JFK917589 JPE917518:JPG917589 JZA917518:JZC917589 KIW917518:KIY917589 KSS917518:KSU917589 LCO917518:LCQ917589 LMK917518:LMM917589 LWG917518:LWI917589 MGC917518:MGE917589 MPY917518:MQA917589 MZU917518:MZW917589 NJQ917518:NJS917589 NTM917518:NTO917589 ODI917518:ODK917589 ONE917518:ONG917589 OXA917518:OXC917589 PGW917518:PGY917589 PQS917518:PQU917589 QAO917518:QAQ917589 QKK917518:QKM917589 QUG917518:QUI917589 REC917518:REE917589 RNY917518:ROA917589 RXU917518:RXW917589 SHQ917518:SHS917589 SRM917518:SRO917589 TBI917518:TBK917589 TLE917518:TLG917589 TVA917518:TVC917589 UEW917518:UEY917589 UOS917518:UOU917589 UYO917518:UYQ917589 VIK917518:VIM917589 VSG917518:VSI917589 WCC917518:WCE917589 WLY917518:WMA917589 WVU917518:WVW917589 M983054:O983125 JI983054:JK983125 TE983054:TG983125 ADA983054:ADC983125 AMW983054:AMY983125 AWS983054:AWU983125 BGO983054:BGQ983125 BQK983054:BQM983125 CAG983054:CAI983125 CKC983054:CKE983125 CTY983054:CUA983125 DDU983054:DDW983125 DNQ983054:DNS983125 DXM983054:DXO983125 EHI983054:EHK983125 ERE983054:ERG983125 FBA983054:FBC983125 FKW983054:FKY983125 FUS983054:FUU983125 GEO983054:GEQ983125 GOK983054:GOM983125 GYG983054:GYI983125 HIC983054:HIE983125 HRY983054:HSA983125 IBU983054:IBW983125 ILQ983054:ILS983125 IVM983054:IVO983125 JFI983054:JFK983125 JPE983054:JPG983125 JZA983054:JZC983125 KIW983054:KIY983125 KSS983054:KSU983125 LCO983054:LCQ983125 LMK983054:LMM983125 LWG983054:LWI983125 MGC983054:MGE983125 MPY983054:MQA983125 MZU983054:MZW983125 NJQ983054:NJS983125 NTM983054:NTO983125 ODI983054:ODK983125 ONE983054:ONG983125 OXA983054:OXC983125 PGW983054:PGY983125 PQS983054:PQU983125 QAO983054:QAQ983125 QKK983054:QKM983125 QUG983054:QUI983125 REC983054:REE983125 RNY983054:ROA983125 RXU983054:RXW983125 SHQ983054:SHS983125 SRM983054:SRO983125 TBI983054:TBK983125 TLE983054:TLG983125 TVA983054:TVC983125 UEW983054:UEY983125 UOS983054:UOU983125 UYO983054:UYQ983125 VIK983054:VIM983125 VSG983054:VSI983125 WCC983054:WCE983125 WLY983054:WMA983125 WVU983054:WVW983125 F14:I150 JB14:JE150 SX14:TA150 ACT14:ACW150 AMP14:AMS150 AWL14:AWO150 BGH14:BGK150 BQD14:BQG150 BZZ14:CAC150 CJV14:CJY150 CTR14:CTU150 DDN14:DDQ150 DNJ14:DNM150 DXF14:DXI150 EHB14:EHE150 EQX14:ERA150 FAT14:FAW150 FKP14:FKS150 FUL14:FUO150 GEH14:GEK150 GOD14:GOG150 GXZ14:GYC150 HHV14:HHY150 HRR14:HRU150 IBN14:IBQ150 ILJ14:ILM150 IVF14:IVI150 JFB14:JFE150 JOX14:JPA150 JYT14:JYW150 KIP14:KIS150 KSL14:KSO150 LCH14:LCK150 LMD14:LMG150 LVZ14:LWC150 MFV14:MFY150 MPR14:MPU150 MZN14:MZQ150 NJJ14:NJM150 NTF14:NTI150 ODB14:ODE150 OMX14:ONA150 OWT14:OWW150 PGP14:PGS150 PQL14:PQO150 QAH14:QAK150 QKD14:QKG150 QTZ14:QUC150 RDV14:RDY150 RNR14:RNU150 RXN14:RXQ150 SHJ14:SHM150 SRF14:SRI150 TBB14:TBE150 TKX14:TLA150 TUT14:TUW150 UEP14:UES150 UOL14:UOO150 UYH14:UYK150 VID14:VIG150 VRZ14:VSC150 WBV14:WBY150 WLR14:WLU150 WVN14:WVQ150 F65550:I65686 JB65550:JE65686 SX65550:TA65686 ACT65550:ACW65686 AMP65550:AMS65686 AWL65550:AWO65686 BGH65550:BGK65686 BQD65550:BQG65686 BZZ65550:CAC65686 CJV65550:CJY65686 CTR65550:CTU65686 DDN65550:DDQ65686 DNJ65550:DNM65686 DXF65550:DXI65686 EHB65550:EHE65686 EQX65550:ERA65686 FAT65550:FAW65686 FKP65550:FKS65686 FUL65550:FUO65686 GEH65550:GEK65686 GOD65550:GOG65686 GXZ65550:GYC65686 HHV65550:HHY65686 HRR65550:HRU65686 IBN65550:IBQ65686 ILJ65550:ILM65686 IVF65550:IVI65686 JFB65550:JFE65686 JOX65550:JPA65686 JYT65550:JYW65686 KIP65550:KIS65686 KSL65550:KSO65686 LCH65550:LCK65686 LMD65550:LMG65686 LVZ65550:LWC65686 MFV65550:MFY65686 MPR65550:MPU65686 MZN65550:MZQ65686 NJJ65550:NJM65686 NTF65550:NTI65686 ODB65550:ODE65686 OMX65550:ONA65686 OWT65550:OWW65686 PGP65550:PGS65686 PQL65550:PQO65686 QAH65550:QAK65686 QKD65550:QKG65686 QTZ65550:QUC65686 RDV65550:RDY65686 RNR65550:RNU65686 RXN65550:RXQ65686 SHJ65550:SHM65686 SRF65550:SRI65686 TBB65550:TBE65686 TKX65550:TLA65686 TUT65550:TUW65686 UEP65550:UES65686 UOL65550:UOO65686 UYH65550:UYK65686 VID65550:VIG65686 VRZ65550:VSC65686 WBV65550:WBY65686 WLR65550:WLU65686 WVN65550:WVQ65686 F131086:I131222 JB131086:JE131222 SX131086:TA131222 ACT131086:ACW131222 AMP131086:AMS131222 AWL131086:AWO131222 BGH131086:BGK131222 BQD131086:BQG131222 BZZ131086:CAC131222 CJV131086:CJY131222 CTR131086:CTU131222 DDN131086:DDQ131222 DNJ131086:DNM131222 DXF131086:DXI131222 EHB131086:EHE131222 EQX131086:ERA131222 FAT131086:FAW131222 FKP131086:FKS131222 FUL131086:FUO131222 GEH131086:GEK131222 GOD131086:GOG131222 GXZ131086:GYC131222 HHV131086:HHY131222 HRR131086:HRU131222 IBN131086:IBQ131222 ILJ131086:ILM131222 IVF131086:IVI131222 JFB131086:JFE131222 JOX131086:JPA131222 JYT131086:JYW131222 KIP131086:KIS131222 KSL131086:KSO131222 LCH131086:LCK131222 LMD131086:LMG131222 LVZ131086:LWC131222 MFV131086:MFY131222 MPR131086:MPU131222 MZN131086:MZQ131222 NJJ131086:NJM131222 NTF131086:NTI131222 ODB131086:ODE131222 OMX131086:ONA131222 OWT131086:OWW131222 PGP131086:PGS131222 PQL131086:PQO131222 QAH131086:QAK131222 QKD131086:QKG131222 QTZ131086:QUC131222 RDV131086:RDY131222 RNR131086:RNU131222 RXN131086:RXQ131222 SHJ131086:SHM131222 SRF131086:SRI131222 TBB131086:TBE131222 TKX131086:TLA131222 TUT131086:TUW131222 UEP131086:UES131222 UOL131086:UOO131222 UYH131086:UYK131222 VID131086:VIG131222 VRZ131086:VSC131222 WBV131086:WBY131222 WLR131086:WLU131222 WVN131086:WVQ131222 F196622:I196758 JB196622:JE196758 SX196622:TA196758 ACT196622:ACW196758 AMP196622:AMS196758 AWL196622:AWO196758 BGH196622:BGK196758 BQD196622:BQG196758 BZZ196622:CAC196758 CJV196622:CJY196758 CTR196622:CTU196758 DDN196622:DDQ196758 DNJ196622:DNM196758 DXF196622:DXI196758 EHB196622:EHE196758 EQX196622:ERA196758 FAT196622:FAW196758 FKP196622:FKS196758 FUL196622:FUO196758 GEH196622:GEK196758 GOD196622:GOG196758 GXZ196622:GYC196758 HHV196622:HHY196758 HRR196622:HRU196758 IBN196622:IBQ196758 ILJ196622:ILM196758 IVF196622:IVI196758 JFB196622:JFE196758 JOX196622:JPA196758 JYT196622:JYW196758 KIP196622:KIS196758 KSL196622:KSO196758 LCH196622:LCK196758 LMD196622:LMG196758 LVZ196622:LWC196758 MFV196622:MFY196758 MPR196622:MPU196758 MZN196622:MZQ196758 NJJ196622:NJM196758 NTF196622:NTI196758 ODB196622:ODE196758 OMX196622:ONA196758 OWT196622:OWW196758 PGP196622:PGS196758 PQL196622:PQO196758 QAH196622:QAK196758 QKD196622:QKG196758 QTZ196622:QUC196758 RDV196622:RDY196758 RNR196622:RNU196758 RXN196622:RXQ196758 SHJ196622:SHM196758 SRF196622:SRI196758 TBB196622:TBE196758 TKX196622:TLA196758 TUT196622:TUW196758 UEP196622:UES196758 UOL196622:UOO196758 UYH196622:UYK196758 VID196622:VIG196758 VRZ196622:VSC196758 WBV196622:WBY196758 WLR196622:WLU196758 WVN196622:WVQ196758 F262158:I262294 JB262158:JE262294 SX262158:TA262294 ACT262158:ACW262294 AMP262158:AMS262294 AWL262158:AWO262294 BGH262158:BGK262294 BQD262158:BQG262294 BZZ262158:CAC262294 CJV262158:CJY262294 CTR262158:CTU262294 DDN262158:DDQ262294 DNJ262158:DNM262294 DXF262158:DXI262294 EHB262158:EHE262294 EQX262158:ERA262294 FAT262158:FAW262294 FKP262158:FKS262294 FUL262158:FUO262294 GEH262158:GEK262294 GOD262158:GOG262294 GXZ262158:GYC262294 HHV262158:HHY262294 HRR262158:HRU262294 IBN262158:IBQ262294 ILJ262158:ILM262294 IVF262158:IVI262294 JFB262158:JFE262294 JOX262158:JPA262294 JYT262158:JYW262294 KIP262158:KIS262294 KSL262158:KSO262294 LCH262158:LCK262294 LMD262158:LMG262294 LVZ262158:LWC262294 MFV262158:MFY262294 MPR262158:MPU262294 MZN262158:MZQ262294 NJJ262158:NJM262294 NTF262158:NTI262294 ODB262158:ODE262294 OMX262158:ONA262294 OWT262158:OWW262294 PGP262158:PGS262294 PQL262158:PQO262294 QAH262158:QAK262294 QKD262158:QKG262294 QTZ262158:QUC262294 RDV262158:RDY262294 RNR262158:RNU262294 RXN262158:RXQ262294 SHJ262158:SHM262294 SRF262158:SRI262294 TBB262158:TBE262294 TKX262158:TLA262294 TUT262158:TUW262294 UEP262158:UES262294 UOL262158:UOO262294 UYH262158:UYK262294 VID262158:VIG262294 VRZ262158:VSC262294 WBV262158:WBY262294 WLR262158:WLU262294 WVN262158:WVQ262294 F327694:I327830 JB327694:JE327830 SX327694:TA327830 ACT327694:ACW327830 AMP327694:AMS327830 AWL327694:AWO327830 BGH327694:BGK327830 BQD327694:BQG327830 BZZ327694:CAC327830 CJV327694:CJY327830 CTR327694:CTU327830 DDN327694:DDQ327830 DNJ327694:DNM327830 DXF327694:DXI327830 EHB327694:EHE327830 EQX327694:ERA327830 FAT327694:FAW327830 FKP327694:FKS327830 FUL327694:FUO327830 GEH327694:GEK327830 GOD327694:GOG327830 GXZ327694:GYC327830 HHV327694:HHY327830 HRR327694:HRU327830 IBN327694:IBQ327830 ILJ327694:ILM327830 IVF327694:IVI327830 JFB327694:JFE327830 JOX327694:JPA327830 JYT327694:JYW327830 KIP327694:KIS327830 KSL327694:KSO327830 LCH327694:LCK327830 LMD327694:LMG327830 LVZ327694:LWC327830 MFV327694:MFY327830 MPR327694:MPU327830 MZN327694:MZQ327830 NJJ327694:NJM327830 NTF327694:NTI327830 ODB327694:ODE327830 OMX327694:ONA327830 OWT327694:OWW327830 PGP327694:PGS327830 PQL327694:PQO327830 QAH327694:QAK327830 QKD327694:QKG327830 QTZ327694:QUC327830 RDV327694:RDY327830 RNR327694:RNU327830 RXN327694:RXQ327830 SHJ327694:SHM327830 SRF327694:SRI327830 TBB327694:TBE327830 TKX327694:TLA327830 TUT327694:TUW327830 UEP327694:UES327830 UOL327694:UOO327830 UYH327694:UYK327830 VID327694:VIG327830 VRZ327694:VSC327830 WBV327694:WBY327830 WLR327694:WLU327830 WVN327694:WVQ327830 F393230:I393366 JB393230:JE393366 SX393230:TA393366 ACT393230:ACW393366 AMP393230:AMS393366 AWL393230:AWO393366 BGH393230:BGK393366 BQD393230:BQG393366 BZZ393230:CAC393366 CJV393230:CJY393366 CTR393230:CTU393366 DDN393230:DDQ393366 DNJ393230:DNM393366 DXF393230:DXI393366 EHB393230:EHE393366 EQX393230:ERA393366 FAT393230:FAW393366 FKP393230:FKS393366 FUL393230:FUO393366 GEH393230:GEK393366 GOD393230:GOG393366 GXZ393230:GYC393366 HHV393230:HHY393366 HRR393230:HRU393366 IBN393230:IBQ393366 ILJ393230:ILM393366 IVF393230:IVI393366 JFB393230:JFE393366 JOX393230:JPA393366 JYT393230:JYW393366 KIP393230:KIS393366 KSL393230:KSO393366 LCH393230:LCK393366 LMD393230:LMG393366 LVZ393230:LWC393366 MFV393230:MFY393366 MPR393230:MPU393366 MZN393230:MZQ393366 NJJ393230:NJM393366 NTF393230:NTI393366 ODB393230:ODE393366 OMX393230:ONA393366 OWT393230:OWW393366 PGP393230:PGS393366 PQL393230:PQO393366 QAH393230:QAK393366 QKD393230:QKG393366 QTZ393230:QUC393366 RDV393230:RDY393366 RNR393230:RNU393366 RXN393230:RXQ393366 SHJ393230:SHM393366 SRF393230:SRI393366 TBB393230:TBE393366 TKX393230:TLA393366 TUT393230:TUW393366 UEP393230:UES393366 UOL393230:UOO393366 UYH393230:UYK393366 VID393230:VIG393366 VRZ393230:VSC393366 WBV393230:WBY393366 WLR393230:WLU393366 WVN393230:WVQ393366 F458766:I458902 JB458766:JE458902 SX458766:TA458902 ACT458766:ACW458902 AMP458766:AMS458902 AWL458766:AWO458902 BGH458766:BGK458902 BQD458766:BQG458902 BZZ458766:CAC458902 CJV458766:CJY458902 CTR458766:CTU458902 DDN458766:DDQ458902 DNJ458766:DNM458902 DXF458766:DXI458902 EHB458766:EHE458902 EQX458766:ERA458902 FAT458766:FAW458902 FKP458766:FKS458902 FUL458766:FUO458902 GEH458766:GEK458902 GOD458766:GOG458902 GXZ458766:GYC458902 HHV458766:HHY458902 HRR458766:HRU458902 IBN458766:IBQ458902 ILJ458766:ILM458902 IVF458766:IVI458902 JFB458766:JFE458902 JOX458766:JPA458902 JYT458766:JYW458902 KIP458766:KIS458902 KSL458766:KSO458902 LCH458766:LCK458902 LMD458766:LMG458902 LVZ458766:LWC458902 MFV458766:MFY458902 MPR458766:MPU458902 MZN458766:MZQ458902 NJJ458766:NJM458902 NTF458766:NTI458902 ODB458766:ODE458902 OMX458766:ONA458902 OWT458766:OWW458902 PGP458766:PGS458902 PQL458766:PQO458902 QAH458766:QAK458902 QKD458766:QKG458902 QTZ458766:QUC458902 RDV458766:RDY458902 RNR458766:RNU458902 RXN458766:RXQ458902 SHJ458766:SHM458902 SRF458766:SRI458902 TBB458766:TBE458902 TKX458766:TLA458902 TUT458766:TUW458902 UEP458766:UES458902 UOL458766:UOO458902 UYH458766:UYK458902 VID458766:VIG458902 VRZ458766:VSC458902 WBV458766:WBY458902 WLR458766:WLU458902 WVN458766:WVQ458902 F524302:I524438 JB524302:JE524438 SX524302:TA524438 ACT524302:ACW524438 AMP524302:AMS524438 AWL524302:AWO524438 BGH524302:BGK524438 BQD524302:BQG524438 BZZ524302:CAC524438 CJV524302:CJY524438 CTR524302:CTU524438 DDN524302:DDQ524438 DNJ524302:DNM524438 DXF524302:DXI524438 EHB524302:EHE524438 EQX524302:ERA524438 FAT524302:FAW524438 FKP524302:FKS524438 FUL524302:FUO524438 GEH524302:GEK524438 GOD524302:GOG524438 GXZ524302:GYC524438 HHV524302:HHY524438 HRR524302:HRU524438 IBN524302:IBQ524438 ILJ524302:ILM524438 IVF524302:IVI524438 JFB524302:JFE524438 JOX524302:JPA524438 JYT524302:JYW524438 KIP524302:KIS524438 KSL524302:KSO524438 LCH524302:LCK524438 LMD524302:LMG524438 LVZ524302:LWC524438 MFV524302:MFY524438 MPR524302:MPU524438 MZN524302:MZQ524438 NJJ524302:NJM524438 NTF524302:NTI524438 ODB524302:ODE524438 OMX524302:ONA524438 OWT524302:OWW524438 PGP524302:PGS524438 PQL524302:PQO524438 QAH524302:QAK524438 QKD524302:QKG524438 QTZ524302:QUC524438 RDV524302:RDY524438 RNR524302:RNU524438 RXN524302:RXQ524438 SHJ524302:SHM524438 SRF524302:SRI524438 TBB524302:TBE524438 TKX524302:TLA524438 TUT524302:TUW524438 UEP524302:UES524438 UOL524302:UOO524438 UYH524302:UYK524438 VID524302:VIG524438 VRZ524302:VSC524438 WBV524302:WBY524438 WLR524302:WLU524438 WVN524302:WVQ524438 F589838:I589974 JB589838:JE589974 SX589838:TA589974 ACT589838:ACW589974 AMP589838:AMS589974 AWL589838:AWO589974 BGH589838:BGK589974 BQD589838:BQG589974 BZZ589838:CAC589974 CJV589838:CJY589974 CTR589838:CTU589974 DDN589838:DDQ589974 DNJ589838:DNM589974 DXF589838:DXI589974 EHB589838:EHE589974 EQX589838:ERA589974 FAT589838:FAW589974 FKP589838:FKS589974 FUL589838:FUO589974 GEH589838:GEK589974 GOD589838:GOG589974 GXZ589838:GYC589974 HHV589838:HHY589974 HRR589838:HRU589974 IBN589838:IBQ589974 ILJ589838:ILM589974 IVF589838:IVI589974 JFB589838:JFE589974 JOX589838:JPA589974 JYT589838:JYW589974 KIP589838:KIS589974 KSL589838:KSO589974 LCH589838:LCK589974 LMD589838:LMG589974 LVZ589838:LWC589974 MFV589838:MFY589974 MPR589838:MPU589974 MZN589838:MZQ589974 NJJ589838:NJM589974 NTF589838:NTI589974 ODB589838:ODE589974 OMX589838:ONA589974 OWT589838:OWW589974 PGP589838:PGS589974 PQL589838:PQO589974 QAH589838:QAK589974 QKD589838:QKG589974 QTZ589838:QUC589974 RDV589838:RDY589974 RNR589838:RNU589974 RXN589838:RXQ589974 SHJ589838:SHM589974 SRF589838:SRI589974 TBB589838:TBE589974 TKX589838:TLA589974 TUT589838:TUW589974 UEP589838:UES589974 UOL589838:UOO589974 UYH589838:UYK589974 VID589838:VIG589974 VRZ589838:VSC589974 WBV589838:WBY589974 WLR589838:WLU589974 WVN589838:WVQ589974 F655374:I655510 JB655374:JE655510 SX655374:TA655510 ACT655374:ACW655510 AMP655374:AMS655510 AWL655374:AWO655510 BGH655374:BGK655510 BQD655374:BQG655510 BZZ655374:CAC655510 CJV655374:CJY655510 CTR655374:CTU655510 DDN655374:DDQ655510 DNJ655374:DNM655510 DXF655374:DXI655510 EHB655374:EHE655510 EQX655374:ERA655510 FAT655374:FAW655510 FKP655374:FKS655510 FUL655374:FUO655510 GEH655374:GEK655510 GOD655374:GOG655510 GXZ655374:GYC655510 HHV655374:HHY655510 HRR655374:HRU655510 IBN655374:IBQ655510 ILJ655374:ILM655510 IVF655374:IVI655510 JFB655374:JFE655510 JOX655374:JPA655510 JYT655374:JYW655510 KIP655374:KIS655510 KSL655374:KSO655510 LCH655374:LCK655510 LMD655374:LMG655510 LVZ655374:LWC655510 MFV655374:MFY655510 MPR655374:MPU655510 MZN655374:MZQ655510 NJJ655374:NJM655510 NTF655374:NTI655510 ODB655374:ODE655510 OMX655374:ONA655510 OWT655374:OWW655510 PGP655374:PGS655510 PQL655374:PQO655510 QAH655374:QAK655510 QKD655374:QKG655510 QTZ655374:QUC655510 RDV655374:RDY655510 RNR655374:RNU655510 RXN655374:RXQ655510 SHJ655374:SHM655510 SRF655374:SRI655510 TBB655374:TBE655510 TKX655374:TLA655510 TUT655374:TUW655510 UEP655374:UES655510 UOL655374:UOO655510 UYH655374:UYK655510 VID655374:VIG655510 VRZ655374:VSC655510 WBV655374:WBY655510 WLR655374:WLU655510 WVN655374:WVQ655510 F720910:I721046 JB720910:JE721046 SX720910:TA721046 ACT720910:ACW721046 AMP720910:AMS721046 AWL720910:AWO721046 BGH720910:BGK721046 BQD720910:BQG721046 BZZ720910:CAC721046 CJV720910:CJY721046 CTR720910:CTU721046 DDN720910:DDQ721046 DNJ720910:DNM721046 DXF720910:DXI721046 EHB720910:EHE721046 EQX720910:ERA721046 FAT720910:FAW721046 FKP720910:FKS721046 FUL720910:FUO721046 GEH720910:GEK721046 GOD720910:GOG721046 GXZ720910:GYC721046 HHV720910:HHY721046 HRR720910:HRU721046 IBN720910:IBQ721046 ILJ720910:ILM721046 IVF720910:IVI721046 JFB720910:JFE721046 JOX720910:JPA721046 JYT720910:JYW721046 KIP720910:KIS721046 KSL720910:KSO721046 LCH720910:LCK721046 LMD720910:LMG721046 LVZ720910:LWC721046 MFV720910:MFY721046 MPR720910:MPU721046 MZN720910:MZQ721046 NJJ720910:NJM721046 NTF720910:NTI721046 ODB720910:ODE721046 OMX720910:ONA721046 OWT720910:OWW721046 PGP720910:PGS721046 PQL720910:PQO721046 QAH720910:QAK721046 QKD720910:QKG721046 QTZ720910:QUC721046 RDV720910:RDY721046 RNR720910:RNU721046 RXN720910:RXQ721046 SHJ720910:SHM721046 SRF720910:SRI721046 TBB720910:TBE721046 TKX720910:TLA721046 TUT720910:TUW721046 UEP720910:UES721046 UOL720910:UOO721046 UYH720910:UYK721046 VID720910:VIG721046 VRZ720910:VSC721046 WBV720910:WBY721046 WLR720910:WLU721046 WVN720910:WVQ721046 F786446:I786582 JB786446:JE786582 SX786446:TA786582 ACT786446:ACW786582 AMP786446:AMS786582 AWL786446:AWO786582 BGH786446:BGK786582 BQD786446:BQG786582 BZZ786446:CAC786582 CJV786446:CJY786582 CTR786446:CTU786582 DDN786446:DDQ786582 DNJ786446:DNM786582 DXF786446:DXI786582 EHB786446:EHE786582 EQX786446:ERA786582 FAT786446:FAW786582 FKP786446:FKS786582 FUL786446:FUO786582 GEH786446:GEK786582 GOD786446:GOG786582 GXZ786446:GYC786582 HHV786446:HHY786582 HRR786446:HRU786582 IBN786446:IBQ786582 ILJ786446:ILM786582 IVF786446:IVI786582 JFB786446:JFE786582 JOX786446:JPA786582 JYT786446:JYW786582 KIP786446:KIS786582 KSL786446:KSO786582 LCH786446:LCK786582 LMD786446:LMG786582 LVZ786446:LWC786582 MFV786446:MFY786582 MPR786446:MPU786582 MZN786446:MZQ786582 NJJ786446:NJM786582 NTF786446:NTI786582 ODB786446:ODE786582 OMX786446:ONA786582 OWT786446:OWW786582 PGP786446:PGS786582 PQL786446:PQO786582 QAH786446:QAK786582 QKD786446:QKG786582 QTZ786446:QUC786582 RDV786446:RDY786582 RNR786446:RNU786582 RXN786446:RXQ786582 SHJ786446:SHM786582 SRF786446:SRI786582 TBB786446:TBE786582 TKX786446:TLA786582 TUT786446:TUW786582 UEP786446:UES786582 UOL786446:UOO786582 UYH786446:UYK786582 VID786446:VIG786582 VRZ786446:VSC786582 WBV786446:WBY786582 WLR786446:WLU786582 WVN786446:WVQ786582 F851982:I852118 JB851982:JE852118 SX851982:TA852118 ACT851982:ACW852118 AMP851982:AMS852118 AWL851982:AWO852118 BGH851982:BGK852118 BQD851982:BQG852118 BZZ851982:CAC852118 CJV851982:CJY852118 CTR851982:CTU852118 DDN851982:DDQ852118 DNJ851982:DNM852118 DXF851982:DXI852118 EHB851982:EHE852118 EQX851982:ERA852118 FAT851982:FAW852118 FKP851982:FKS852118 FUL851982:FUO852118 GEH851982:GEK852118 GOD851982:GOG852118 GXZ851982:GYC852118 HHV851982:HHY852118 HRR851982:HRU852118 IBN851982:IBQ852118 ILJ851982:ILM852118 IVF851982:IVI852118 JFB851982:JFE852118 JOX851982:JPA852118 JYT851982:JYW852118 KIP851982:KIS852118 KSL851982:KSO852118 LCH851982:LCK852118 LMD851982:LMG852118 LVZ851982:LWC852118 MFV851982:MFY852118 MPR851982:MPU852118 MZN851982:MZQ852118 NJJ851982:NJM852118 NTF851982:NTI852118 ODB851982:ODE852118 OMX851982:ONA852118 OWT851982:OWW852118 PGP851982:PGS852118 PQL851982:PQO852118 QAH851982:QAK852118 QKD851982:QKG852118 QTZ851982:QUC852118 RDV851982:RDY852118 RNR851982:RNU852118 RXN851982:RXQ852118 SHJ851982:SHM852118 SRF851982:SRI852118 TBB851982:TBE852118 TKX851982:TLA852118 TUT851982:TUW852118 UEP851982:UES852118 UOL851982:UOO852118 UYH851982:UYK852118 VID851982:VIG852118 VRZ851982:VSC852118 WBV851982:WBY852118 WLR851982:WLU852118 WVN851982:WVQ852118 F917518:I917654 JB917518:JE917654 SX917518:TA917654 ACT917518:ACW917654 AMP917518:AMS917654 AWL917518:AWO917654 BGH917518:BGK917654 BQD917518:BQG917654 BZZ917518:CAC917654 CJV917518:CJY917654 CTR917518:CTU917654 DDN917518:DDQ917654 DNJ917518:DNM917654 DXF917518:DXI917654 EHB917518:EHE917654 EQX917518:ERA917654 FAT917518:FAW917654 FKP917518:FKS917654 FUL917518:FUO917654 GEH917518:GEK917654 GOD917518:GOG917654 GXZ917518:GYC917654 HHV917518:HHY917654 HRR917518:HRU917654 IBN917518:IBQ917654 ILJ917518:ILM917654 IVF917518:IVI917654 JFB917518:JFE917654 JOX917518:JPA917654 JYT917518:JYW917654 KIP917518:KIS917654 KSL917518:KSO917654 LCH917518:LCK917654 LMD917518:LMG917654 LVZ917518:LWC917654 MFV917518:MFY917654 MPR917518:MPU917654 MZN917518:MZQ917654 NJJ917518:NJM917654 NTF917518:NTI917654 ODB917518:ODE917654 OMX917518:ONA917654 OWT917518:OWW917654 PGP917518:PGS917654 PQL917518:PQO917654 QAH917518:QAK917654 QKD917518:QKG917654 QTZ917518:QUC917654 RDV917518:RDY917654 RNR917518:RNU917654 RXN917518:RXQ917654 SHJ917518:SHM917654 SRF917518:SRI917654 TBB917518:TBE917654 TKX917518:TLA917654 TUT917518:TUW917654 UEP917518:UES917654 UOL917518:UOO917654 UYH917518:UYK917654 VID917518:VIG917654 VRZ917518:VSC917654 WBV917518:WBY917654 WLR917518:WLU917654 WVN917518:WVQ917654 F983054:I983190 JB983054:JE983190 SX983054:TA983190 ACT983054:ACW983190 AMP983054:AMS983190 AWL983054:AWO983190 BGH983054:BGK983190 BQD983054:BQG983190 BZZ983054:CAC983190 CJV983054:CJY983190 CTR983054:CTU983190 DDN983054:DDQ983190 DNJ983054:DNM983190 DXF983054:DXI983190 EHB983054:EHE983190 EQX983054:ERA983190 FAT983054:FAW983190 FKP983054:FKS983190 FUL983054:FUO983190 GEH983054:GEK983190 GOD983054:GOG983190 GXZ983054:GYC983190 HHV983054:HHY983190 HRR983054:HRU983190 IBN983054:IBQ983190 ILJ983054:ILM983190 IVF983054:IVI983190 JFB983054:JFE983190 JOX983054:JPA983190 JYT983054:JYW983190 KIP983054:KIS983190 KSL983054:KSO983190 LCH983054:LCK983190 LMD983054:LMG983190 LVZ983054:LWC983190 MFV983054:MFY983190 MPR983054:MPU983190 MZN983054:MZQ983190 NJJ983054:NJM983190 NTF983054:NTI983190 ODB983054:ODE983190 OMX983054:ONA983190 OWT983054:OWW983190 PGP983054:PGS983190 PQL983054:PQO983190 QAH983054:QAK983190 QKD983054:QKG983190 QTZ983054:QUC983190 RDV983054:RDY983190 RNR983054:RNU983190 RXN983054:RXQ983190 SHJ983054:SHM983190 SRF983054:SRI983190 TBB983054:TBE983190 TKX983054:TLA983190 TUT983054:TUW983190 UEP983054:UES983190 UOL983054:UOO983190 UYH983054:UYK983190 VID983054:VIG983190 VRZ983054:VSC983190 WBV983054:WBY983190 WLR983054:WLU983190 WVN983054:WVQ983190 W151:X151 JS151:JT151 TO151:TP151 ADK151:ADL151 ANG151:ANH151 AXC151:AXD151 BGY151:BGZ151 BQU151:BQV151 CAQ151:CAR151 CKM151:CKN151 CUI151:CUJ151 DEE151:DEF151 DOA151:DOB151 DXW151:DXX151 EHS151:EHT151 ERO151:ERP151 FBK151:FBL151 FLG151:FLH151 FVC151:FVD151 GEY151:GEZ151 GOU151:GOV151 GYQ151:GYR151 HIM151:HIN151 HSI151:HSJ151 ICE151:ICF151 IMA151:IMB151 IVW151:IVX151 JFS151:JFT151 JPO151:JPP151 JZK151:JZL151 KJG151:KJH151 KTC151:KTD151 LCY151:LCZ151 LMU151:LMV151 LWQ151:LWR151 MGM151:MGN151 MQI151:MQJ151 NAE151:NAF151 NKA151:NKB151 NTW151:NTX151 ODS151:ODT151 ONO151:ONP151 OXK151:OXL151 PHG151:PHH151 PRC151:PRD151 QAY151:QAZ151 QKU151:QKV151 QUQ151:QUR151 REM151:REN151 ROI151:ROJ151 RYE151:RYF151 SIA151:SIB151 SRW151:SRX151 TBS151:TBT151 TLO151:TLP151 TVK151:TVL151 UFG151:UFH151 UPC151:UPD151 UYY151:UYZ151 VIU151:VIV151 VSQ151:VSR151 WCM151:WCN151 WMI151:WMJ151 WWE151:WWF151 W65687:X65687 JS65687:JT65687 TO65687:TP65687 ADK65687:ADL65687 ANG65687:ANH65687 AXC65687:AXD65687 BGY65687:BGZ65687 BQU65687:BQV65687 CAQ65687:CAR65687 CKM65687:CKN65687 CUI65687:CUJ65687 DEE65687:DEF65687 DOA65687:DOB65687 DXW65687:DXX65687 EHS65687:EHT65687 ERO65687:ERP65687 FBK65687:FBL65687 FLG65687:FLH65687 FVC65687:FVD65687 GEY65687:GEZ65687 GOU65687:GOV65687 GYQ65687:GYR65687 HIM65687:HIN65687 HSI65687:HSJ65687 ICE65687:ICF65687 IMA65687:IMB65687 IVW65687:IVX65687 JFS65687:JFT65687 JPO65687:JPP65687 JZK65687:JZL65687 KJG65687:KJH65687 KTC65687:KTD65687 LCY65687:LCZ65687 LMU65687:LMV65687 LWQ65687:LWR65687 MGM65687:MGN65687 MQI65687:MQJ65687 NAE65687:NAF65687 NKA65687:NKB65687 NTW65687:NTX65687 ODS65687:ODT65687 ONO65687:ONP65687 OXK65687:OXL65687 PHG65687:PHH65687 PRC65687:PRD65687 QAY65687:QAZ65687 QKU65687:QKV65687 QUQ65687:QUR65687 REM65687:REN65687 ROI65687:ROJ65687 RYE65687:RYF65687 SIA65687:SIB65687 SRW65687:SRX65687 TBS65687:TBT65687 TLO65687:TLP65687 TVK65687:TVL65687 UFG65687:UFH65687 UPC65687:UPD65687 UYY65687:UYZ65687 VIU65687:VIV65687 VSQ65687:VSR65687 WCM65687:WCN65687 WMI65687:WMJ65687 WWE65687:WWF65687 W131223:X131223 JS131223:JT131223 TO131223:TP131223 ADK131223:ADL131223 ANG131223:ANH131223 AXC131223:AXD131223 BGY131223:BGZ131223 BQU131223:BQV131223 CAQ131223:CAR131223 CKM131223:CKN131223 CUI131223:CUJ131223 DEE131223:DEF131223 DOA131223:DOB131223 DXW131223:DXX131223 EHS131223:EHT131223 ERO131223:ERP131223 FBK131223:FBL131223 FLG131223:FLH131223 FVC131223:FVD131223 GEY131223:GEZ131223 GOU131223:GOV131223 GYQ131223:GYR131223 HIM131223:HIN131223 HSI131223:HSJ131223 ICE131223:ICF131223 IMA131223:IMB131223 IVW131223:IVX131223 JFS131223:JFT131223 JPO131223:JPP131223 JZK131223:JZL131223 KJG131223:KJH131223 KTC131223:KTD131223 LCY131223:LCZ131223 LMU131223:LMV131223 LWQ131223:LWR131223 MGM131223:MGN131223 MQI131223:MQJ131223 NAE131223:NAF131223 NKA131223:NKB131223 NTW131223:NTX131223 ODS131223:ODT131223 ONO131223:ONP131223 OXK131223:OXL131223 PHG131223:PHH131223 PRC131223:PRD131223 QAY131223:QAZ131223 QKU131223:QKV131223 QUQ131223:QUR131223 REM131223:REN131223 ROI131223:ROJ131223 RYE131223:RYF131223 SIA131223:SIB131223 SRW131223:SRX131223 TBS131223:TBT131223 TLO131223:TLP131223 TVK131223:TVL131223 UFG131223:UFH131223 UPC131223:UPD131223 UYY131223:UYZ131223 VIU131223:VIV131223 VSQ131223:VSR131223 WCM131223:WCN131223 WMI131223:WMJ131223 WWE131223:WWF131223 W196759:X196759 JS196759:JT196759 TO196759:TP196759 ADK196759:ADL196759 ANG196759:ANH196759 AXC196759:AXD196759 BGY196759:BGZ196759 BQU196759:BQV196759 CAQ196759:CAR196759 CKM196759:CKN196759 CUI196759:CUJ196759 DEE196759:DEF196759 DOA196759:DOB196759 DXW196759:DXX196759 EHS196759:EHT196759 ERO196759:ERP196759 FBK196759:FBL196759 FLG196759:FLH196759 FVC196759:FVD196759 GEY196759:GEZ196759 GOU196759:GOV196759 GYQ196759:GYR196759 HIM196759:HIN196759 HSI196759:HSJ196759 ICE196759:ICF196759 IMA196759:IMB196759 IVW196759:IVX196759 JFS196759:JFT196759 JPO196759:JPP196759 JZK196759:JZL196759 KJG196759:KJH196759 KTC196759:KTD196759 LCY196759:LCZ196759 LMU196759:LMV196759 LWQ196759:LWR196759 MGM196759:MGN196759 MQI196759:MQJ196759 NAE196759:NAF196759 NKA196759:NKB196759 NTW196759:NTX196759 ODS196759:ODT196759 ONO196759:ONP196759 OXK196759:OXL196759 PHG196759:PHH196759 PRC196759:PRD196759 QAY196759:QAZ196759 QKU196759:QKV196759 QUQ196759:QUR196759 REM196759:REN196759 ROI196759:ROJ196759 RYE196759:RYF196759 SIA196759:SIB196759 SRW196759:SRX196759 TBS196759:TBT196759 TLO196759:TLP196759 TVK196759:TVL196759 UFG196759:UFH196759 UPC196759:UPD196759 UYY196759:UYZ196759 VIU196759:VIV196759 VSQ196759:VSR196759 WCM196759:WCN196759 WMI196759:WMJ196759 WWE196759:WWF196759 W262295:X262295 JS262295:JT262295 TO262295:TP262295 ADK262295:ADL262295 ANG262295:ANH262295 AXC262295:AXD262295 BGY262295:BGZ262295 BQU262295:BQV262295 CAQ262295:CAR262295 CKM262295:CKN262295 CUI262295:CUJ262295 DEE262295:DEF262295 DOA262295:DOB262295 DXW262295:DXX262295 EHS262295:EHT262295 ERO262295:ERP262295 FBK262295:FBL262295 FLG262295:FLH262295 FVC262295:FVD262295 GEY262295:GEZ262295 GOU262295:GOV262295 GYQ262295:GYR262295 HIM262295:HIN262295 HSI262295:HSJ262295 ICE262295:ICF262295 IMA262295:IMB262295 IVW262295:IVX262295 JFS262295:JFT262295 JPO262295:JPP262295 JZK262295:JZL262295 KJG262295:KJH262295 KTC262295:KTD262295 LCY262295:LCZ262295 LMU262295:LMV262295 LWQ262295:LWR262295 MGM262295:MGN262295 MQI262295:MQJ262295 NAE262295:NAF262295 NKA262295:NKB262295 NTW262295:NTX262295 ODS262295:ODT262295 ONO262295:ONP262295 OXK262295:OXL262295 PHG262295:PHH262295 PRC262295:PRD262295 QAY262295:QAZ262295 QKU262295:QKV262295 QUQ262295:QUR262295 REM262295:REN262295 ROI262295:ROJ262295 RYE262295:RYF262295 SIA262295:SIB262295 SRW262295:SRX262295 TBS262295:TBT262295 TLO262295:TLP262295 TVK262295:TVL262295 UFG262295:UFH262295 UPC262295:UPD262295 UYY262295:UYZ262295 VIU262295:VIV262295 VSQ262295:VSR262295 WCM262295:WCN262295 WMI262295:WMJ262295 WWE262295:WWF262295 W327831:X327831 JS327831:JT327831 TO327831:TP327831 ADK327831:ADL327831 ANG327831:ANH327831 AXC327831:AXD327831 BGY327831:BGZ327831 BQU327831:BQV327831 CAQ327831:CAR327831 CKM327831:CKN327831 CUI327831:CUJ327831 DEE327831:DEF327831 DOA327831:DOB327831 DXW327831:DXX327831 EHS327831:EHT327831 ERO327831:ERP327831 FBK327831:FBL327831 FLG327831:FLH327831 FVC327831:FVD327831 GEY327831:GEZ327831 GOU327831:GOV327831 GYQ327831:GYR327831 HIM327831:HIN327831 HSI327831:HSJ327831 ICE327831:ICF327831 IMA327831:IMB327831 IVW327831:IVX327831 JFS327831:JFT327831 JPO327831:JPP327831 JZK327831:JZL327831 KJG327831:KJH327831 KTC327831:KTD327831 LCY327831:LCZ327831 LMU327831:LMV327831 LWQ327831:LWR327831 MGM327831:MGN327831 MQI327831:MQJ327831 NAE327831:NAF327831 NKA327831:NKB327831 NTW327831:NTX327831 ODS327831:ODT327831 ONO327831:ONP327831 OXK327831:OXL327831 PHG327831:PHH327831 PRC327831:PRD327831 QAY327831:QAZ327831 QKU327831:QKV327831 QUQ327831:QUR327831 REM327831:REN327831 ROI327831:ROJ327831 RYE327831:RYF327831 SIA327831:SIB327831 SRW327831:SRX327831 TBS327831:TBT327831 TLO327831:TLP327831 TVK327831:TVL327831 UFG327831:UFH327831 UPC327831:UPD327831 UYY327831:UYZ327831 VIU327831:VIV327831 VSQ327831:VSR327831 WCM327831:WCN327831 WMI327831:WMJ327831 WWE327831:WWF327831 W393367:X393367 JS393367:JT393367 TO393367:TP393367 ADK393367:ADL393367 ANG393367:ANH393367 AXC393367:AXD393367 BGY393367:BGZ393367 BQU393367:BQV393367 CAQ393367:CAR393367 CKM393367:CKN393367 CUI393367:CUJ393367 DEE393367:DEF393367 DOA393367:DOB393367 DXW393367:DXX393367 EHS393367:EHT393367 ERO393367:ERP393367 FBK393367:FBL393367 FLG393367:FLH393367 FVC393367:FVD393367 GEY393367:GEZ393367 GOU393367:GOV393367 GYQ393367:GYR393367 HIM393367:HIN393367 HSI393367:HSJ393367 ICE393367:ICF393367 IMA393367:IMB393367 IVW393367:IVX393367 JFS393367:JFT393367 JPO393367:JPP393367 JZK393367:JZL393367 KJG393367:KJH393367 KTC393367:KTD393367 LCY393367:LCZ393367 LMU393367:LMV393367 LWQ393367:LWR393367 MGM393367:MGN393367 MQI393367:MQJ393367 NAE393367:NAF393367 NKA393367:NKB393367 NTW393367:NTX393367 ODS393367:ODT393367 ONO393367:ONP393367 OXK393367:OXL393367 PHG393367:PHH393367 PRC393367:PRD393367 QAY393367:QAZ393367 QKU393367:QKV393367 QUQ393367:QUR393367 REM393367:REN393367 ROI393367:ROJ393367 RYE393367:RYF393367 SIA393367:SIB393367 SRW393367:SRX393367 TBS393367:TBT393367 TLO393367:TLP393367 TVK393367:TVL393367 UFG393367:UFH393367 UPC393367:UPD393367 UYY393367:UYZ393367 VIU393367:VIV393367 VSQ393367:VSR393367 WCM393367:WCN393367 WMI393367:WMJ393367 WWE393367:WWF393367 W458903:X458903 JS458903:JT458903 TO458903:TP458903 ADK458903:ADL458903 ANG458903:ANH458903 AXC458903:AXD458903 BGY458903:BGZ458903 BQU458903:BQV458903 CAQ458903:CAR458903 CKM458903:CKN458903 CUI458903:CUJ458903 DEE458903:DEF458903 DOA458903:DOB458903 DXW458903:DXX458903 EHS458903:EHT458903 ERO458903:ERP458903 FBK458903:FBL458903 FLG458903:FLH458903 FVC458903:FVD458903 GEY458903:GEZ458903 GOU458903:GOV458903 GYQ458903:GYR458903 HIM458903:HIN458903 HSI458903:HSJ458903 ICE458903:ICF458903 IMA458903:IMB458903 IVW458903:IVX458903 JFS458903:JFT458903 JPO458903:JPP458903 JZK458903:JZL458903 KJG458903:KJH458903 KTC458903:KTD458903 LCY458903:LCZ458903 LMU458903:LMV458903 LWQ458903:LWR458903 MGM458903:MGN458903 MQI458903:MQJ458903 NAE458903:NAF458903 NKA458903:NKB458903 NTW458903:NTX458903 ODS458903:ODT458903 ONO458903:ONP458903 OXK458903:OXL458903 PHG458903:PHH458903 PRC458903:PRD458903 QAY458903:QAZ458903 QKU458903:QKV458903 QUQ458903:QUR458903 REM458903:REN458903 ROI458903:ROJ458903 RYE458903:RYF458903 SIA458903:SIB458903 SRW458903:SRX458903 TBS458903:TBT458903 TLO458903:TLP458903 TVK458903:TVL458903 UFG458903:UFH458903 UPC458903:UPD458903 UYY458903:UYZ458903 VIU458903:VIV458903 VSQ458903:VSR458903 WCM458903:WCN458903 WMI458903:WMJ458903 WWE458903:WWF458903 W524439:X524439 JS524439:JT524439 TO524439:TP524439 ADK524439:ADL524439 ANG524439:ANH524439 AXC524439:AXD524439 BGY524439:BGZ524439 BQU524439:BQV524439 CAQ524439:CAR524439 CKM524439:CKN524439 CUI524439:CUJ524439 DEE524439:DEF524439 DOA524439:DOB524439 DXW524439:DXX524439 EHS524439:EHT524439 ERO524439:ERP524439 FBK524439:FBL524439 FLG524439:FLH524439 FVC524439:FVD524439 GEY524439:GEZ524439 GOU524439:GOV524439 GYQ524439:GYR524439 HIM524439:HIN524439 HSI524439:HSJ524439 ICE524439:ICF524439 IMA524439:IMB524439 IVW524439:IVX524439 JFS524439:JFT524439 JPO524439:JPP524439 JZK524439:JZL524439 KJG524439:KJH524439 KTC524439:KTD524439 LCY524439:LCZ524439 LMU524439:LMV524439 LWQ524439:LWR524439 MGM524439:MGN524439 MQI524439:MQJ524439 NAE524439:NAF524439 NKA524439:NKB524439 NTW524439:NTX524439 ODS524439:ODT524439 ONO524439:ONP524439 OXK524439:OXL524439 PHG524439:PHH524439 PRC524439:PRD524439 QAY524439:QAZ524439 QKU524439:QKV524439 QUQ524439:QUR524439 REM524439:REN524439 ROI524439:ROJ524439 RYE524439:RYF524439 SIA524439:SIB524439 SRW524439:SRX524439 TBS524439:TBT524439 TLO524439:TLP524439 TVK524439:TVL524439 UFG524439:UFH524439 UPC524439:UPD524439 UYY524439:UYZ524439 VIU524439:VIV524439 VSQ524439:VSR524439 WCM524439:WCN524439 WMI524439:WMJ524439 WWE524439:WWF524439 W589975:X589975 JS589975:JT589975 TO589975:TP589975 ADK589975:ADL589975 ANG589975:ANH589975 AXC589975:AXD589975 BGY589975:BGZ589975 BQU589975:BQV589975 CAQ589975:CAR589975 CKM589975:CKN589975 CUI589975:CUJ589975 DEE589975:DEF589975 DOA589975:DOB589975 DXW589975:DXX589975 EHS589975:EHT589975 ERO589975:ERP589975 FBK589975:FBL589975 FLG589975:FLH589975 FVC589975:FVD589975 GEY589975:GEZ589975 GOU589975:GOV589975 GYQ589975:GYR589975 HIM589975:HIN589975 HSI589975:HSJ589975 ICE589975:ICF589975 IMA589975:IMB589975 IVW589975:IVX589975 JFS589975:JFT589975 JPO589975:JPP589975 JZK589975:JZL589975 KJG589975:KJH589975 KTC589975:KTD589975 LCY589975:LCZ589975 LMU589975:LMV589975 LWQ589975:LWR589975 MGM589975:MGN589975 MQI589975:MQJ589975 NAE589975:NAF589975 NKA589975:NKB589975 NTW589975:NTX589975 ODS589975:ODT589975 ONO589975:ONP589975 OXK589975:OXL589975 PHG589975:PHH589975 PRC589975:PRD589975 QAY589975:QAZ589975 QKU589975:QKV589975 QUQ589975:QUR589975 REM589975:REN589975 ROI589975:ROJ589975 RYE589975:RYF589975 SIA589975:SIB589975 SRW589975:SRX589975 TBS589975:TBT589975 TLO589975:TLP589975 TVK589975:TVL589975 UFG589975:UFH589975 UPC589975:UPD589975 UYY589975:UYZ589975 VIU589975:VIV589975 VSQ589975:VSR589975 WCM589975:WCN589975 WMI589975:WMJ589975 WWE589975:WWF589975 W655511:X655511 JS655511:JT655511 TO655511:TP655511 ADK655511:ADL655511 ANG655511:ANH655511 AXC655511:AXD655511 BGY655511:BGZ655511 BQU655511:BQV655511 CAQ655511:CAR655511 CKM655511:CKN655511 CUI655511:CUJ655511 DEE655511:DEF655511 DOA655511:DOB655511 DXW655511:DXX655511 EHS655511:EHT655511 ERO655511:ERP655511 FBK655511:FBL655511 FLG655511:FLH655511 FVC655511:FVD655511 GEY655511:GEZ655511 GOU655511:GOV655511 GYQ655511:GYR655511 HIM655511:HIN655511 HSI655511:HSJ655511 ICE655511:ICF655511 IMA655511:IMB655511 IVW655511:IVX655511 JFS655511:JFT655511 JPO655511:JPP655511 JZK655511:JZL655511 KJG655511:KJH655511 KTC655511:KTD655511 LCY655511:LCZ655511 LMU655511:LMV655511 LWQ655511:LWR655511 MGM655511:MGN655511 MQI655511:MQJ655511 NAE655511:NAF655511 NKA655511:NKB655511 NTW655511:NTX655511 ODS655511:ODT655511 ONO655511:ONP655511 OXK655511:OXL655511 PHG655511:PHH655511 PRC655511:PRD655511 QAY655511:QAZ655511 QKU655511:QKV655511 QUQ655511:QUR655511 REM655511:REN655511 ROI655511:ROJ655511 RYE655511:RYF655511 SIA655511:SIB655511 SRW655511:SRX655511 TBS655511:TBT655511 TLO655511:TLP655511 TVK655511:TVL655511 UFG655511:UFH655511 UPC655511:UPD655511 UYY655511:UYZ655511 VIU655511:VIV655511 VSQ655511:VSR655511 WCM655511:WCN655511 WMI655511:WMJ655511 WWE655511:WWF655511 W721047:X721047 JS721047:JT721047 TO721047:TP721047 ADK721047:ADL721047 ANG721047:ANH721047 AXC721047:AXD721047 BGY721047:BGZ721047 BQU721047:BQV721047 CAQ721047:CAR721047 CKM721047:CKN721047 CUI721047:CUJ721047 DEE721047:DEF721047 DOA721047:DOB721047 DXW721047:DXX721047 EHS721047:EHT721047 ERO721047:ERP721047 FBK721047:FBL721047 FLG721047:FLH721047 FVC721047:FVD721047 GEY721047:GEZ721047 GOU721047:GOV721047 GYQ721047:GYR721047 HIM721047:HIN721047 HSI721047:HSJ721047 ICE721047:ICF721047 IMA721047:IMB721047 IVW721047:IVX721047 JFS721047:JFT721047 JPO721047:JPP721047 JZK721047:JZL721047 KJG721047:KJH721047 KTC721047:KTD721047 LCY721047:LCZ721047 LMU721047:LMV721047 LWQ721047:LWR721047 MGM721047:MGN721047 MQI721047:MQJ721047 NAE721047:NAF721047 NKA721047:NKB721047 NTW721047:NTX721047 ODS721047:ODT721047 ONO721047:ONP721047 OXK721047:OXL721047 PHG721047:PHH721047 PRC721047:PRD721047 QAY721047:QAZ721047 QKU721047:QKV721047 QUQ721047:QUR721047 REM721047:REN721047 ROI721047:ROJ721047 RYE721047:RYF721047 SIA721047:SIB721047 SRW721047:SRX721047 TBS721047:TBT721047 TLO721047:TLP721047 TVK721047:TVL721047 UFG721047:UFH721047 UPC721047:UPD721047 UYY721047:UYZ721047 VIU721047:VIV721047 VSQ721047:VSR721047 WCM721047:WCN721047 WMI721047:WMJ721047 WWE721047:WWF721047 W786583:X786583 JS786583:JT786583 TO786583:TP786583 ADK786583:ADL786583 ANG786583:ANH786583 AXC786583:AXD786583 BGY786583:BGZ786583 BQU786583:BQV786583 CAQ786583:CAR786583 CKM786583:CKN786583 CUI786583:CUJ786583 DEE786583:DEF786583 DOA786583:DOB786583 DXW786583:DXX786583 EHS786583:EHT786583 ERO786583:ERP786583 FBK786583:FBL786583 FLG786583:FLH786583 FVC786583:FVD786583 GEY786583:GEZ786583 GOU786583:GOV786583 GYQ786583:GYR786583 HIM786583:HIN786583 HSI786583:HSJ786583 ICE786583:ICF786583 IMA786583:IMB786583 IVW786583:IVX786583 JFS786583:JFT786583 JPO786583:JPP786583 JZK786583:JZL786583 KJG786583:KJH786583 KTC786583:KTD786583 LCY786583:LCZ786583 LMU786583:LMV786583 LWQ786583:LWR786583 MGM786583:MGN786583 MQI786583:MQJ786583 NAE786583:NAF786583 NKA786583:NKB786583 NTW786583:NTX786583 ODS786583:ODT786583 ONO786583:ONP786583 OXK786583:OXL786583 PHG786583:PHH786583 PRC786583:PRD786583 QAY786583:QAZ786583 QKU786583:QKV786583 QUQ786583:QUR786583 REM786583:REN786583 ROI786583:ROJ786583 RYE786583:RYF786583 SIA786583:SIB786583 SRW786583:SRX786583 TBS786583:TBT786583 TLO786583:TLP786583 TVK786583:TVL786583 UFG786583:UFH786583 UPC786583:UPD786583 UYY786583:UYZ786583 VIU786583:VIV786583 VSQ786583:VSR786583 WCM786583:WCN786583 WMI786583:WMJ786583 WWE786583:WWF786583 W852119:X852119 JS852119:JT852119 TO852119:TP852119 ADK852119:ADL852119 ANG852119:ANH852119 AXC852119:AXD852119 BGY852119:BGZ852119 BQU852119:BQV852119 CAQ852119:CAR852119 CKM852119:CKN852119 CUI852119:CUJ852119 DEE852119:DEF852119 DOA852119:DOB852119 DXW852119:DXX852119 EHS852119:EHT852119 ERO852119:ERP852119 FBK852119:FBL852119 FLG852119:FLH852119 FVC852119:FVD852119 GEY852119:GEZ852119 GOU852119:GOV852119 GYQ852119:GYR852119 HIM852119:HIN852119 HSI852119:HSJ852119 ICE852119:ICF852119 IMA852119:IMB852119 IVW852119:IVX852119 JFS852119:JFT852119 JPO852119:JPP852119 JZK852119:JZL852119 KJG852119:KJH852119 KTC852119:KTD852119 LCY852119:LCZ852119 LMU852119:LMV852119 LWQ852119:LWR852119 MGM852119:MGN852119 MQI852119:MQJ852119 NAE852119:NAF852119 NKA852119:NKB852119 NTW852119:NTX852119 ODS852119:ODT852119 ONO852119:ONP852119 OXK852119:OXL852119 PHG852119:PHH852119 PRC852119:PRD852119 QAY852119:QAZ852119 QKU852119:QKV852119 QUQ852119:QUR852119 REM852119:REN852119 ROI852119:ROJ852119 RYE852119:RYF852119 SIA852119:SIB852119 SRW852119:SRX852119 TBS852119:TBT852119 TLO852119:TLP852119 TVK852119:TVL852119 UFG852119:UFH852119 UPC852119:UPD852119 UYY852119:UYZ852119 VIU852119:VIV852119 VSQ852119:VSR852119 WCM852119:WCN852119 WMI852119:WMJ852119 WWE852119:WWF852119 W917655:X917655 JS917655:JT917655 TO917655:TP917655 ADK917655:ADL917655 ANG917655:ANH917655 AXC917655:AXD917655 BGY917655:BGZ917655 BQU917655:BQV917655 CAQ917655:CAR917655 CKM917655:CKN917655 CUI917655:CUJ917655 DEE917655:DEF917655 DOA917655:DOB917655 DXW917655:DXX917655 EHS917655:EHT917655 ERO917655:ERP917655 FBK917655:FBL917655 FLG917655:FLH917655 FVC917655:FVD917655 GEY917655:GEZ917655 GOU917655:GOV917655 GYQ917655:GYR917655 HIM917655:HIN917655 HSI917655:HSJ917655 ICE917655:ICF917655 IMA917655:IMB917655 IVW917655:IVX917655 JFS917655:JFT917655 JPO917655:JPP917655 JZK917655:JZL917655 KJG917655:KJH917655 KTC917655:KTD917655 LCY917655:LCZ917655 LMU917655:LMV917655 LWQ917655:LWR917655 MGM917655:MGN917655 MQI917655:MQJ917655 NAE917655:NAF917655 NKA917655:NKB917655 NTW917655:NTX917655 ODS917655:ODT917655 ONO917655:ONP917655 OXK917655:OXL917655 PHG917655:PHH917655 PRC917655:PRD917655 QAY917655:QAZ917655 QKU917655:QKV917655 QUQ917655:QUR917655 REM917655:REN917655 ROI917655:ROJ917655 RYE917655:RYF917655 SIA917655:SIB917655 SRW917655:SRX917655 TBS917655:TBT917655 TLO917655:TLP917655 TVK917655:TVL917655 UFG917655:UFH917655 UPC917655:UPD917655 UYY917655:UYZ917655 VIU917655:VIV917655 VSQ917655:VSR917655 WCM917655:WCN917655 WMI917655:WMJ917655 WWE917655:WWF917655 W983191:X983191 JS983191:JT983191 TO983191:TP983191 ADK983191:ADL983191 ANG983191:ANH983191 AXC983191:AXD983191 BGY983191:BGZ983191 BQU983191:BQV983191 CAQ983191:CAR983191 CKM983191:CKN983191 CUI983191:CUJ983191 DEE983191:DEF983191 DOA983191:DOB983191 DXW983191:DXX983191 EHS983191:EHT983191 ERO983191:ERP983191 FBK983191:FBL983191 FLG983191:FLH983191 FVC983191:FVD983191 GEY983191:GEZ983191 GOU983191:GOV983191 GYQ983191:GYR983191 HIM983191:HIN983191 HSI983191:HSJ983191 ICE983191:ICF983191 IMA983191:IMB983191 IVW983191:IVX983191 JFS983191:JFT983191 JPO983191:JPP983191 JZK983191:JZL983191 KJG983191:KJH983191 KTC983191:KTD983191 LCY983191:LCZ983191 LMU983191:LMV983191 LWQ983191:LWR983191 MGM983191:MGN983191 MQI983191:MQJ983191 NAE983191:NAF983191 NKA983191:NKB983191 NTW983191:NTX983191 ODS983191:ODT983191 ONO983191:ONP983191 OXK983191:OXL983191 PHG983191:PHH983191 PRC983191:PRD983191 QAY983191:QAZ983191 QKU983191:QKV983191 QUQ983191:QUR983191 REM983191:REN983191 ROI983191:ROJ983191 RYE983191:RYF983191 SIA983191:SIB983191 SRW983191:SRX983191 TBS983191:TBT983191 TLO983191:TLP983191 TVK983191:TVL983191 UFG983191:UFH983191 UPC983191:UPD983191 UYY983191:UYZ983191 VIU983191:VIV983191 VSQ983191:VSR983191 WCM983191:WCN983191 WMI983191:WMJ983191 WWE983191:WWF983191 AG22:AG150 KC22:KC150 TY22:TY150 ADU22:ADU150 ANQ22:ANQ150 AXM22:AXM150 BHI22:BHI150 BRE22:BRE150 CBA22:CBA150 CKW22:CKW150 CUS22:CUS150 DEO22:DEO150 DOK22:DOK150 DYG22:DYG150 EIC22:EIC150 ERY22:ERY150 FBU22:FBU150 FLQ22:FLQ150 FVM22:FVM150 GFI22:GFI150 GPE22:GPE150 GZA22:GZA150 HIW22:HIW150 HSS22:HSS150 ICO22:ICO150 IMK22:IMK150 IWG22:IWG150 JGC22:JGC150 JPY22:JPY150 JZU22:JZU150 KJQ22:KJQ150 KTM22:KTM150 LDI22:LDI150 LNE22:LNE150 LXA22:LXA150 MGW22:MGW150 MQS22:MQS150 NAO22:NAO150 NKK22:NKK150 NUG22:NUG150 OEC22:OEC150 ONY22:ONY150 OXU22:OXU150 PHQ22:PHQ150 PRM22:PRM150 QBI22:QBI150 QLE22:QLE150 QVA22:QVA150 REW22:REW150 ROS22:ROS150 RYO22:RYO150 SIK22:SIK150 SSG22:SSG150 TCC22:TCC150 TLY22:TLY150 TVU22:TVU150 UFQ22:UFQ150 UPM22:UPM150 UZI22:UZI150 VJE22:VJE150 VTA22:VTA150 WCW22:WCW150 WMS22:WMS150 WWO22:WWO150 AG65558:AG65686 KC65558:KC65686 TY65558:TY65686 ADU65558:ADU65686 ANQ65558:ANQ65686 AXM65558:AXM65686 BHI65558:BHI65686 BRE65558:BRE65686 CBA65558:CBA65686 CKW65558:CKW65686 CUS65558:CUS65686 DEO65558:DEO65686 DOK65558:DOK65686 DYG65558:DYG65686 EIC65558:EIC65686 ERY65558:ERY65686 FBU65558:FBU65686 FLQ65558:FLQ65686 FVM65558:FVM65686 GFI65558:GFI65686 GPE65558:GPE65686 GZA65558:GZA65686 HIW65558:HIW65686 HSS65558:HSS65686 ICO65558:ICO65686 IMK65558:IMK65686 IWG65558:IWG65686 JGC65558:JGC65686 JPY65558:JPY65686 JZU65558:JZU65686 KJQ65558:KJQ65686 KTM65558:KTM65686 LDI65558:LDI65686 LNE65558:LNE65686 LXA65558:LXA65686 MGW65558:MGW65686 MQS65558:MQS65686 NAO65558:NAO65686 NKK65558:NKK65686 NUG65558:NUG65686 OEC65558:OEC65686 ONY65558:ONY65686 OXU65558:OXU65686 PHQ65558:PHQ65686 PRM65558:PRM65686 QBI65558:QBI65686 QLE65558:QLE65686 QVA65558:QVA65686 REW65558:REW65686 ROS65558:ROS65686 RYO65558:RYO65686 SIK65558:SIK65686 SSG65558:SSG65686 TCC65558:TCC65686 TLY65558:TLY65686 TVU65558:TVU65686 UFQ65558:UFQ65686 UPM65558:UPM65686 UZI65558:UZI65686 VJE65558:VJE65686 VTA65558:VTA65686 WCW65558:WCW65686 WMS65558:WMS65686 WWO65558:WWO65686 AG131094:AG131222 KC131094:KC131222 TY131094:TY131222 ADU131094:ADU131222 ANQ131094:ANQ131222 AXM131094:AXM131222 BHI131094:BHI131222 BRE131094:BRE131222 CBA131094:CBA131222 CKW131094:CKW131222 CUS131094:CUS131222 DEO131094:DEO131222 DOK131094:DOK131222 DYG131094:DYG131222 EIC131094:EIC131222 ERY131094:ERY131222 FBU131094:FBU131222 FLQ131094:FLQ131222 FVM131094:FVM131222 GFI131094:GFI131222 GPE131094:GPE131222 GZA131094:GZA131222 HIW131094:HIW131222 HSS131094:HSS131222 ICO131094:ICO131222 IMK131094:IMK131222 IWG131094:IWG131222 JGC131094:JGC131222 JPY131094:JPY131222 JZU131094:JZU131222 KJQ131094:KJQ131222 KTM131094:KTM131222 LDI131094:LDI131222 LNE131094:LNE131222 LXA131094:LXA131222 MGW131094:MGW131222 MQS131094:MQS131222 NAO131094:NAO131222 NKK131094:NKK131222 NUG131094:NUG131222 OEC131094:OEC131222 ONY131094:ONY131222 OXU131094:OXU131222 PHQ131094:PHQ131222 PRM131094:PRM131222 QBI131094:QBI131222 QLE131094:QLE131222 QVA131094:QVA131222 REW131094:REW131222 ROS131094:ROS131222 RYO131094:RYO131222 SIK131094:SIK131222 SSG131094:SSG131222 TCC131094:TCC131222 TLY131094:TLY131222 TVU131094:TVU131222 UFQ131094:UFQ131222 UPM131094:UPM131222 UZI131094:UZI131222 VJE131094:VJE131222 VTA131094:VTA131222 WCW131094:WCW131222 WMS131094:WMS131222 WWO131094:WWO131222 AG196630:AG196758 KC196630:KC196758 TY196630:TY196758 ADU196630:ADU196758 ANQ196630:ANQ196758 AXM196630:AXM196758 BHI196630:BHI196758 BRE196630:BRE196758 CBA196630:CBA196758 CKW196630:CKW196758 CUS196630:CUS196758 DEO196630:DEO196758 DOK196630:DOK196758 DYG196630:DYG196758 EIC196630:EIC196758 ERY196630:ERY196758 FBU196630:FBU196758 FLQ196630:FLQ196758 FVM196630:FVM196758 GFI196630:GFI196758 GPE196630:GPE196758 GZA196630:GZA196758 HIW196630:HIW196758 HSS196630:HSS196758 ICO196630:ICO196758 IMK196630:IMK196758 IWG196630:IWG196758 JGC196630:JGC196758 JPY196630:JPY196758 JZU196630:JZU196758 KJQ196630:KJQ196758 KTM196630:KTM196758 LDI196630:LDI196758 LNE196630:LNE196758 LXA196630:LXA196758 MGW196630:MGW196758 MQS196630:MQS196758 NAO196630:NAO196758 NKK196630:NKK196758 NUG196630:NUG196758 OEC196630:OEC196758 ONY196630:ONY196758 OXU196630:OXU196758 PHQ196630:PHQ196758 PRM196630:PRM196758 QBI196630:QBI196758 QLE196630:QLE196758 QVA196630:QVA196758 REW196630:REW196758 ROS196630:ROS196758 RYO196630:RYO196758 SIK196630:SIK196758 SSG196630:SSG196758 TCC196630:TCC196758 TLY196630:TLY196758 TVU196630:TVU196758 UFQ196630:UFQ196758 UPM196630:UPM196758 UZI196630:UZI196758 VJE196630:VJE196758 VTA196630:VTA196758 WCW196630:WCW196758 WMS196630:WMS196758 WWO196630:WWO196758 AG262166:AG262294 KC262166:KC262294 TY262166:TY262294 ADU262166:ADU262294 ANQ262166:ANQ262294 AXM262166:AXM262294 BHI262166:BHI262294 BRE262166:BRE262294 CBA262166:CBA262294 CKW262166:CKW262294 CUS262166:CUS262294 DEO262166:DEO262294 DOK262166:DOK262294 DYG262166:DYG262294 EIC262166:EIC262294 ERY262166:ERY262294 FBU262166:FBU262294 FLQ262166:FLQ262294 FVM262166:FVM262294 GFI262166:GFI262294 GPE262166:GPE262294 GZA262166:GZA262294 HIW262166:HIW262294 HSS262166:HSS262294 ICO262166:ICO262294 IMK262166:IMK262294 IWG262166:IWG262294 JGC262166:JGC262294 JPY262166:JPY262294 JZU262166:JZU262294 KJQ262166:KJQ262294 KTM262166:KTM262294 LDI262166:LDI262294 LNE262166:LNE262294 LXA262166:LXA262294 MGW262166:MGW262294 MQS262166:MQS262294 NAO262166:NAO262294 NKK262166:NKK262294 NUG262166:NUG262294 OEC262166:OEC262294 ONY262166:ONY262294 OXU262166:OXU262294 PHQ262166:PHQ262294 PRM262166:PRM262294 QBI262166:QBI262294 QLE262166:QLE262294 QVA262166:QVA262294 REW262166:REW262294 ROS262166:ROS262294 RYO262166:RYO262294 SIK262166:SIK262294 SSG262166:SSG262294 TCC262166:TCC262294 TLY262166:TLY262294 TVU262166:TVU262294 UFQ262166:UFQ262294 UPM262166:UPM262294 UZI262166:UZI262294 VJE262166:VJE262294 VTA262166:VTA262294 WCW262166:WCW262294 WMS262166:WMS262294 WWO262166:WWO262294 AG327702:AG327830 KC327702:KC327830 TY327702:TY327830 ADU327702:ADU327830 ANQ327702:ANQ327830 AXM327702:AXM327830 BHI327702:BHI327830 BRE327702:BRE327830 CBA327702:CBA327830 CKW327702:CKW327830 CUS327702:CUS327830 DEO327702:DEO327830 DOK327702:DOK327830 DYG327702:DYG327830 EIC327702:EIC327830 ERY327702:ERY327830 FBU327702:FBU327830 FLQ327702:FLQ327830 FVM327702:FVM327830 GFI327702:GFI327830 GPE327702:GPE327830 GZA327702:GZA327830 HIW327702:HIW327830 HSS327702:HSS327830 ICO327702:ICO327830 IMK327702:IMK327830 IWG327702:IWG327830 JGC327702:JGC327830 JPY327702:JPY327830 JZU327702:JZU327830 KJQ327702:KJQ327830 KTM327702:KTM327830 LDI327702:LDI327830 LNE327702:LNE327830 LXA327702:LXA327830 MGW327702:MGW327830 MQS327702:MQS327830 NAO327702:NAO327830 NKK327702:NKK327830 NUG327702:NUG327830 OEC327702:OEC327830 ONY327702:ONY327830 OXU327702:OXU327830 PHQ327702:PHQ327830 PRM327702:PRM327830 QBI327702:QBI327830 QLE327702:QLE327830 QVA327702:QVA327830 REW327702:REW327830 ROS327702:ROS327830 RYO327702:RYO327830 SIK327702:SIK327830 SSG327702:SSG327830 TCC327702:TCC327830 TLY327702:TLY327830 TVU327702:TVU327830 UFQ327702:UFQ327830 UPM327702:UPM327830 UZI327702:UZI327830 VJE327702:VJE327830 VTA327702:VTA327830 WCW327702:WCW327830 WMS327702:WMS327830 WWO327702:WWO327830 AG393238:AG393366 KC393238:KC393366 TY393238:TY393366 ADU393238:ADU393366 ANQ393238:ANQ393366 AXM393238:AXM393366 BHI393238:BHI393366 BRE393238:BRE393366 CBA393238:CBA393366 CKW393238:CKW393366 CUS393238:CUS393366 DEO393238:DEO393366 DOK393238:DOK393366 DYG393238:DYG393366 EIC393238:EIC393366 ERY393238:ERY393366 FBU393238:FBU393366 FLQ393238:FLQ393366 FVM393238:FVM393366 GFI393238:GFI393366 GPE393238:GPE393366 GZA393238:GZA393366 HIW393238:HIW393366 HSS393238:HSS393366 ICO393238:ICO393366 IMK393238:IMK393366 IWG393238:IWG393366 JGC393238:JGC393366 JPY393238:JPY393366 JZU393238:JZU393366 KJQ393238:KJQ393366 KTM393238:KTM393366 LDI393238:LDI393366 LNE393238:LNE393366 LXA393238:LXA393366 MGW393238:MGW393366 MQS393238:MQS393366 NAO393238:NAO393366 NKK393238:NKK393366 NUG393238:NUG393366 OEC393238:OEC393366 ONY393238:ONY393366 OXU393238:OXU393366 PHQ393238:PHQ393366 PRM393238:PRM393366 QBI393238:QBI393366 QLE393238:QLE393366 QVA393238:QVA393366 REW393238:REW393366 ROS393238:ROS393366 RYO393238:RYO393366 SIK393238:SIK393366 SSG393238:SSG393366 TCC393238:TCC393366 TLY393238:TLY393366 TVU393238:TVU393366 UFQ393238:UFQ393366 UPM393238:UPM393366 UZI393238:UZI393366 VJE393238:VJE393366 VTA393238:VTA393366 WCW393238:WCW393366 WMS393238:WMS393366 WWO393238:WWO393366 AG458774:AG458902 KC458774:KC458902 TY458774:TY458902 ADU458774:ADU458902 ANQ458774:ANQ458902 AXM458774:AXM458902 BHI458774:BHI458902 BRE458774:BRE458902 CBA458774:CBA458902 CKW458774:CKW458902 CUS458774:CUS458902 DEO458774:DEO458902 DOK458774:DOK458902 DYG458774:DYG458902 EIC458774:EIC458902 ERY458774:ERY458902 FBU458774:FBU458902 FLQ458774:FLQ458902 FVM458774:FVM458902 GFI458774:GFI458902 GPE458774:GPE458902 GZA458774:GZA458902 HIW458774:HIW458902 HSS458774:HSS458902 ICO458774:ICO458902 IMK458774:IMK458902 IWG458774:IWG458902 JGC458774:JGC458902 JPY458774:JPY458902 JZU458774:JZU458902 KJQ458774:KJQ458902 KTM458774:KTM458902 LDI458774:LDI458902 LNE458774:LNE458902 LXA458774:LXA458902 MGW458774:MGW458902 MQS458774:MQS458902 NAO458774:NAO458902 NKK458774:NKK458902 NUG458774:NUG458902 OEC458774:OEC458902 ONY458774:ONY458902 OXU458774:OXU458902 PHQ458774:PHQ458902 PRM458774:PRM458902 QBI458774:QBI458902 QLE458774:QLE458902 QVA458774:QVA458902 REW458774:REW458902 ROS458774:ROS458902 RYO458774:RYO458902 SIK458774:SIK458902 SSG458774:SSG458902 TCC458774:TCC458902 TLY458774:TLY458902 TVU458774:TVU458902 UFQ458774:UFQ458902 UPM458774:UPM458902 UZI458774:UZI458902 VJE458774:VJE458902 VTA458774:VTA458902 WCW458774:WCW458902 WMS458774:WMS458902 WWO458774:WWO458902 AG524310:AG524438 KC524310:KC524438 TY524310:TY524438 ADU524310:ADU524438 ANQ524310:ANQ524438 AXM524310:AXM524438 BHI524310:BHI524438 BRE524310:BRE524438 CBA524310:CBA524438 CKW524310:CKW524438 CUS524310:CUS524438 DEO524310:DEO524438 DOK524310:DOK524438 DYG524310:DYG524438 EIC524310:EIC524438 ERY524310:ERY524438 FBU524310:FBU524438 FLQ524310:FLQ524438 FVM524310:FVM524438 GFI524310:GFI524438 GPE524310:GPE524438 GZA524310:GZA524438 HIW524310:HIW524438 HSS524310:HSS524438 ICO524310:ICO524438 IMK524310:IMK524438 IWG524310:IWG524438 JGC524310:JGC524438 JPY524310:JPY524438 JZU524310:JZU524438 KJQ524310:KJQ524438 KTM524310:KTM524438 LDI524310:LDI524438 LNE524310:LNE524438 LXA524310:LXA524438 MGW524310:MGW524438 MQS524310:MQS524438 NAO524310:NAO524438 NKK524310:NKK524438 NUG524310:NUG524438 OEC524310:OEC524438 ONY524310:ONY524438 OXU524310:OXU524438 PHQ524310:PHQ524438 PRM524310:PRM524438 QBI524310:QBI524438 QLE524310:QLE524438 QVA524310:QVA524438 REW524310:REW524438 ROS524310:ROS524438 RYO524310:RYO524438 SIK524310:SIK524438 SSG524310:SSG524438 TCC524310:TCC524438 TLY524310:TLY524438 TVU524310:TVU524438 UFQ524310:UFQ524438 UPM524310:UPM524438 UZI524310:UZI524438 VJE524310:VJE524438 VTA524310:VTA524438 WCW524310:WCW524438 WMS524310:WMS524438 WWO524310:WWO524438 AG589846:AG589974 KC589846:KC589974 TY589846:TY589974 ADU589846:ADU589974 ANQ589846:ANQ589974 AXM589846:AXM589974 BHI589846:BHI589974 BRE589846:BRE589974 CBA589846:CBA589974 CKW589846:CKW589974 CUS589846:CUS589974 DEO589846:DEO589974 DOK589846:DOK589974 DYG589846:DYG589974 EIC589846:EIC589974 ERY589846:ERY589974 FBU589846:FBU589974 FLQ589846:FLQ589974 FVM589846:FVM589974 GFI589846:GFI589974 GPE589846:GPE589974 GZA589846:GZA589974 HIW589846:HIW589974 HSS589846:HSS589974 ICO589846:ICO589974 IMK589846:IMK589974 IWG589846:IWG589974 JGC589846:JGC589974 JPY589846:JPY589974 JZU589846:JZU589974 KJQ589846:KJQ589974 KTM589846:KTM589974 LDI589846:LDI589974 LNE589846:LNE589974 LXA589846:LXA589974 MGW589846:MGW589974 MQS589846:MQS589974 NAO589846:NAO589974 NKK589846:NKK589974 NUG589846:NUG589974 OEC589846:OEC589974 ONY589846:ONY589974 OXU589846:OXU589974 PHQ589846:PHQ589974 PRM589846:PRM589974 QBI589846:QBI589974 QLE589846:QLE589974 QVA589846:QVA589974 REW589846:REW589974 ROS589846:ROS589974 RYO589846:RYO589974 SIK589846:SIK589974 SSG589846:SSG589974 TCC589846:TCC589974 TLY589846:TLY589974 TVU589846:TVU589974 UFQ589846:UFQ589974 UPM589846:UPM589974 UZI589846:UZI589974 VJE589846:VJE589974 VTA589846:VTA589974 WCW589846:WCW589974 WMS589846:WMS589974 WWO589846:WWO589974 AG655382:AG655510 KC655382:KC655510 TY655382:TY655510 ADU655382:ADU655510 ANQ655382:ANQ655510 AXM655382:AXM655510 BHI655382:BHI655510 BRE655382:BRE655510 CBA655382:CBA655510 CKW655382:CKW655510 CUS655382:CUS655510 DEO655382:DEO655510 DOK655382:DOK655510 DYG655382:DYG655510 EIC655382:EIC655510 ERY655382:ERY655510 FBU655382:FBU655510 FLQ655382:FLQ655510 FVM655382:FVM655510 GFI655382:GFI655510 GPE655382:GPE655510 GZA655382:GZA655510 HIW655382:HIW655510 HSS655382:HSS655510 ICO655382:ICO655510 IMK655382:IMK655510 IWG655382:IWG655510 JGC655382:JGC655510 JPY655382:JPY655510 JZU655382:JZU655510 KJQ655382:KJQ655510 KTM655382:KTM655510 LDI655382:LDI655510 LNE655382:LNE655510 LXA655382:LXA655510 MGW655382:MGW655510 MQS655382:MQS655510 NAO655382:NAO655510 NKK655382:NKK655510 NUG655382:NUG655510 OEC655382:OEC655510 ONY655382:ONY655510 OXU655382:OXU655510 PHQ655382:PHQ655510 PRM655382:PRM655510 QBI655382:QBI655510 QLE655382:QLE655510 QVA655382:QVA655510 REW655382:REW655510 ROS655382:ROS655510 RYO655382:RYO655510 SIK655382:SIK655510 SSG655382:SSG655510 TCC655382:TCC655510 TLY655382:TLY655510 TVU655382:TVU655510 UFQ655382:UFQ655510 UPM655382:UPM655510 UZI655382:UZI655510 VJE655382:VJE655510 VTA655382:VTA655510 WCW655382:WCW655510 WMS655382:WMS655510 WWO655382:WWO655510 AG720918:AG721046 KC720918:KC721046 TY720918:TY721046 ADU720918:ADU721046 ANQ720918:ANQ721046 AXM720918:AXM721046 BHI720918:BHI721046 BRE720918:BRE721046 CBA720918:CBA721046 CKW720918:CKW721046 CUS720918:CUS721046 DEO720918:DEO721046 DOK720918:DOK721046 DYG720918:DYG721046 EIC720918:EIC721046 ERY720918:ERY721046 FBU720918:FBU721046 FLQ720918:FLQ721046 FVM720918:FVM721046 GFI720918:GFI721046 GPE720918:GPE721046 GZA720918:GZA721046 HIW720918:HIW721046 HSS720918:HSS721046 ICO720918:ICO721046 IMK720918:IMK721046 IWG720918:IWG721046 JGC720918:JGC721046 JPY720918:JPY721046 JZU720918:JZU721046 KJQ720918:KJQ721046 KTM720918:KTM721046 LDI720918:LDI721046 LNE720918:LNE721046 LXA720918:LXA721046 MGW720918:MGW721046 MQS720918:MQS721046 NAO720918:NAO721046 NKK720918:NKK721046 NUG720918:NUG721046 OEC720918:OEC721046 ONY720918:ONY721046 OXU720918:OXU721046 PHQ720918:PHQ721046 PRM720918:PRM721046 QBI720918:QBI721046 QLE720918:QLE721046 QVA720918:QVA721046 REW720918:REW721046 ROS720918:ROS721046 RYO720918:RYO721046 SIK720918:SIK721046 SSG720918:SSG721046 TCC720918:TCC721046 TLY720918:TLY721046 TVU720918:TVU721046 UFQ720918:UFQ721046 UPM720918:UPM721046 UZI720918:UZI721046 VJE720918:VJE721046 VTA720918:VTA721046 WCW720918:WCW721046 WMS720918:WMS721046 WWO720918:WWO721046 AG786454:AG786582 KC786454:KC786582 TY786454:TY786582 ADU786454:ADU786582 ANQ786454:ANQ786582 AXM786454:AXM786582 BHI786454:BHI786582 BRE786454:BRE786582 CBA786454:CBA786582 CKW786454:CKW786582 CUS786454:CUS786582 DEO786454:DEO786582 DOK786454:DOK786582 DYG786454:DYG786582 EIC786454:EIC786582 ERY786454:ERY786582 FBU786454:FBU786582 FLQ786454:FLQ786582 FVM786454:FVM786582 GFI786454:GFI786582 GPE786454:GPE786582 GZA786454:GZA786582 HIW786454:HIW786582 HSS786454:HSS786582 ICO786454:ICO786582 IMK786454:IMK786582 IWG786454:IWG786582 JGC786454:JGC786582 JPY786454:JPY786582 JZU786454:JZU786582 KJQ786454:KJQ786582 KTM786454:KTM786582 LDI786454:LDI786582 LNE786454:LNE786582 LXA786454:LXA786582 MGW786454:MGW786582 MQS786454:MQS786582 NAO786454:NAO786582 NKK786454:NKK786582 NUG786454:NUG786582 OEC786454:OEC786582 ONY786454:ONY786582 OXU786454:OXU786582 PHQ786454:PHQ786582 PRM786454:PRM786582 QBI786454:QBI786582 QLE786454:QLE786582 QVA786454:QVA786582 REW786454:REW786582 ROS786454:ROS786582 RYO786454:RYO786582 SIK786454:SIK786582 SSG786454:SSG786582 TCC786454:TCC786582 TLY786454:TLY786582 TVU786454:TVU786582 UFQ786454:UFQ786582 UPM786454:UPM786582 UZI786454:UZI786582 VJE786454:VJE786582 VTA786454:VTA786582 WCW786454:WCW786582 WMS786454:WMS786582 WWO786454:WWO786582 AG851990:AG852118 KC851990:KC852118 TY851990:TY852118 ADU851990:ADU852118 ANQ851990:ANQ852118 AXM851990:AXM852118 BHI851990:BHI852118 BRE851990:BRE852118 CBA851990:CBA852118 CKW851990:CKW852118 CUS851990:CUS852118 DEO851990:DEO852118 DOK851990:DOK852118 DYG851990:DYG852118 EIC851990:EIC852118 ERY851990:ERY852118 FBU851990:FBU852118 FLQ851990:FLQ852118 FVM851990:FVM852118 GFI851990:GFI852118 GPE851990:GPE852118 GZA851990:GZA852118 HIW851990:HIW852118 HSS851990:HSS852118 ICO851990:ICO852118 IMK851990:IMK852118 IWG851990:IWG852118 JGC851990:JGC852118 JPY851990:JPY852118 JZU851990:JZU852118 KJQ851990:KJQ852118 KTM851990:KTM852118 LDI851990:LDI852118 LNE851990:LNE852118 LXA851990:LXA852118 MGW851990:MGW852118 MQS851990:MQS852118 NAO851990:NAO852118 NKK851990:NKK852118 NUG851990:NUG852118 OEC851990:OEC852118 ONY851990:ONY852118 OXU851990:OXU852118 PHQ851990:PHQ852118 PRM851990:PRM852118 QBI851990:QBI852118 QLE851990:QLE852118 QVA851990:QVA852118 REW851990:REW852118 ROS851990:ROS852118 RYO851990:RYO852118 SIK851990:SIK852118 SSG851990:SSG852118 TCC851990:TCC852118 TLY851990:TLY852118 TVU851990:TVU852118 UFQ851990:UFQ852118 UPM851990:UPM852118 UZI851990:UZI852118 VJE851990:VJE852118 VTA851990:VTA852118 WCW851990:WCW852118 WMS851990:WMS852118 WWO851990:WWO852118 AG917526:AG917654 KC917526:KC917654 TY917526:TY917654 ADU917526:ADU917654 ANQ917526:ANQ917654 AXM917526:AXM917654 BHI917526:BHI917654 BRE917526:BRE917654 CBA917526:CBA917654 CKW917526:CKW917654 CUS917526:CUS917654 DEO917526:DEO917654 DOK917526:DOK917654 DYG917526:DYG917654 EIC917526:EIC917654 ERY917526:ERY917654 FBU917526:FBU917654 FLQ917526:FLQ917654 FVM917526:FVM917654 GFI917526:GFI917654 GPE917526:GPE917654 GZA917526:GZA917654 HIW917526:HIW917654 HSS917526:HSS917654 ICO917526:ICO917654 IMK917526:IMK917654 IWG917526:IWG917654 JGC917526:JGC917654 JPY917526:JPY917654 JZU917526:JZU917654 KJQ917526:KJQ917654 KTM917526:KTM917654 LDI917526:LDI917654 LNE917526:LNE917654 LXA917526:LXA917654 MGW917526:MGW917654 MQS917526:MQS917654 NAO917526:NAO917654 NKK917526:NKK917654 NUG917526:NUG917654 OEC917526:OEC917654 ONY917526:ONY917654 OXU917526:OXU917654 PHQ917526:PHQ917654 PRM917526:PRM917654 QBI917526:QBI917654 QLE917526:QLE917654 QVA917526:QVA917654 REW917526:REW917654 ROS917526:ROS917654 RYO917526:RYO917654 SIK917526:SIK917654 SSG917526:SSG917654 TCC917526:TCC917654 TLY917526:TLY917654 TVU917526:TVU917654 UFQ917526:UFQ917654 UPM917526:UPM917654 UZI917526:UZI917654 VJE917526:VJE917654 VTA917526:VTA917654 WCW917526:WCW917654 WMS917526:WMS917654 WWO917526:WWO917654 AG983062:AG983190 KC983062:KC983190 TY983062:TY983190 ADU983062:ADU983190 ANQ983062:ANQ983190 AXM983062:AXM983190 BHI983062:BHI983190 BRE983062:BRE983190 CBA983062:CBA983190 CKW983062:CKW983190 CUS983062:CUS983190 DEO983062:DEO983190 DOK983062:DOK983190 DYG983062:DYG983190 EIC983062:EIC983190 ERY983062:ERY983190 FBU983062:FBU983190 FLQ983062:FLQ983190 FVM983062:FVM983190 GFI983062:GFI983190 GPE983062:GPE983190 GZA983062:GZA983190 HIW983062:HIW983190 HSS983062:HSS983190 ICO983062:ICO983190 IMK983062:IMK983190 IWG983062:IWG983190 JGC983062:JGC983190 JPY983062:JPY983190 JZU983062:JZU983190 KJQ983062:KJQ983190 KTM983062:KTM983190 LDI983062:LDI983190 LNE983062:LNE983190 LXA983062:LXA983190 MGW983062:MGW983190 MQS983062:MQS983190 NAO983062:NAO983190 NKK983062:NKK983190 NUG983062:NUG983190 OEC983062:OEC983190 ONY983062:ONY983190 OXU983062:OXU983190 PHQ983062:PHQ983190 PRM983062:PRM983190 QBI983062:QBI983190 QLE983062:QLE983190 QVA983062:QVA983190 REW983062:REW983190 ROS983062:ROS983190 RYO983062:RYO983190 SIK983062:SIK983190 SSG983062:SSG983190 TCC983062:TCC983190 TLY983062:TLY983190 TVU983062:TVU983190 UFQ983062:UFQ983190 UPM983062:UPM983190 UZI983062:UZI983190 VJE983062:VJE983190 VTA983062:VTA983190 WCW983062:WCW983190 WMS983062:WMS983190 WWO983062:WWO983190 P10:P150 JL10:JL150 TH10:TH150 ADD10:ADD150 AMZ10:AMZ150 AWV10:AWV150 BGR10:BGR150 BQN10:BQN150 CAJ10:CAJ150 CKF10:CKF150 CUB10:CUB150 DDX10:DDX150 DNT10:DNT150 DXP10:DXP150 EHL10:EHL150 ERH10:ERH150 FBD10:FBD150 FKZ10:FKZ150 FUV10:FUV150 GER10:GER150 GON10:GON150 GYJ10:GYJ150 HIF10:HIF150 HSB10:HSB150 IBX10:IBX150 ILT10:ILT150 IVP10:IVP150 JFL10:JFL150 JPH10:JPH150 JZD10:JZD150 KIZ10:KIZ150 KSV10:KSV150 LCR10:LCR150 LMN10:LMN150 LWJ10:LWJ150 MGF10:MGF150 MQB10:MQB150 MZX10:MZX150 NJT10:NJT150 NTP10:NTP150 ODL10:ODL150 ONH10:ONH150 OXD10:OXD150 PGZ10:PGZ150 PQV10:PQV150 QAR10:QAR150 QKN10:QKN150 QUJ10:QUJ150 REF10:REF150 ROB10:ROB150 RXX10:RXX150 SHT10:SHT150 SRP10:SRP150 TBL10:TBL150 TLH10:TLH150 TVD10:TVD150 UEZ10:UEZ150 UOV10:UOV150 UYR10:UYR150 VIN10:VIN150 VSJ10:VSJ150 WCF10:WCF150 WMB10:WMB150 WVX10:WVX150 P65546:P65686 JL65546:JL65686 TH65546:TH65686 ADD65546:ADD65686 AMZ65546:AMZ65686 AWV65546:AWV65686 BGR65546:BGR65686 BQN65546:BQN65686 CAJ65546:CAJ65686 CKF65546:CKF65686 CUB65546:CUB65686 DDX65546:DDX65686 DNT65546:DNT65686 DXP65546:DXP65686 EHL65546:EHL65686 ERH65546:ERH65686 FBD65546:FBD65686 FKZ65546:FKZ65686 FUV65546:FUV65686 GER65546:GER65686 GON65546:GON65686 GYJ65546:GYJ65686 HIF65546:HIF65686 HSB65546:HSB65686 IBX65546:IBX65686 ILT65546:ILT65686 IVP65546:IVP65686 JFL65546:JFL65686 JPH65546:JPH65686 JZD65546:JZD65686 KIZ65546:KIZ65686 KSV65546:KSV65686 LCR65546:LCR65686 LMN65546:LMN65686 LWJ65546:LWJ65686 MGF65546:MGF65686 MQB65546:MQB65686 MZX65546:MZX65686 NJT65546:NJT65686 NTP65546:NTP65686 ODL65546:ODL65686 ONH65546:ONH65686 OXD65546:OXD65686 PGZ65546:PGZ65686 PQV65546:PQV65686 QAR65546:QAR65686 QKN65546:QKN65686 QUJ65546:QUJ65686 REF65546:REF65686 ROB65546:ROB65686 RXX65546:RXX65686 SHT65546:SHT65686 SRP65546:SRP65686 TBL65546:TBL65686 TLH65546:TLH65686 TVD65546:TVD65686 UEZ65546:UEZ65686 UOV65546:UOV65686 UYR65546:UYR65686 VIN65546:VIN65686 VSJ65546:VSJ65686 WCF65546:WCF65686 WMB65546:WMB65686 WVX65546:WVX65686 P131082:P131222 JL131082:JL131222 TH131082:TH131222 ADD131082:ADD131222 AMZ131082:AMZ131222 AWV131082:AWV131222 BGR131082:BGR131222 BQN131082:BQN131222 CAJ131082:CAJ131222 CKF131082:CKF131222 CUB131082:CUB131222 DDX131082:DDX131222 DNT131082:DNT131222 DXP131082:DXP131222 EHL131082:EHL131222 ERH131082:ERH131222 FBD131082:FBD131222 FKZ131082:FKZ131222 FUV131082:FUV131222 GER131082:GER131222 GON131082:GON131222 GYJ131082:GYJ131222 HIF131082:HIF131222 HSB131082:HSB131222 IBX131082:IBX131222 ILT131082:ILT131222 IVP131082:IVP131222 JFL131082:JFL131222 JPH131082:JPH131222 JZD131082:JZD131222 KIZ131082:KIZ131222 KSV131082:KSV131222 LCR131082:LCR131222 LMN131082:LMN131222 LWJ131082:LWJ131222 MGF131082:MGF131222 MQB131082:MQB131222 MZX131082:MZX131222 NJT131082:NJT131222 NTP131082:NTP131222 ODL131082:ODL131222 ONH131082:ONH131222 OXD131082:OXD131222 PGZ131082:PGZ131222 PQV131082:PQV131222 QAR131082:QAR131222 QKN131082:QKN131222 QUJ131082:QUJ131222 REF131082:REF131222 ROB131082:ROB131222 RXX131082:RXX131222 SHT131082:SHT131222 SRP131082:SRP131222 TBL131082:TBL131222 TLH131082:TLH131222 TVD131082:TVD131222 UEZ131082:UEZ131222 UOV131082:UOV131222 UYR131082:UYR131222 VIN131082:VIN131222 VSJ131082:VSJ131222 WCF131082:WCF131222 WMB131082:WMB131222 WVX131082:WVX131222 P196618:P196758 JL196618:JL196758 TH196618:TH196758 ADD196618:ADD196758 AMZ196618:AMZ196758 AWV196618:AWV196758 BGR196618:BGR196758 BQN196618:BQN196758 CAJ196618:CAJ196758 CKF196618:CKF196758 CUB196618:CUB196758 DDX196618:DDX196758 DNT196618:DNT196758 DXP196618:DXP196758 EHL196618:EHL196758 ERH196618:ERH196758 FBD196618:FBD196758 FKZ196618:FKZ196758 FUV196618:FUV196758 GER196618:GER196758 GON196618:GON196758 GYJ196618:GYJ196758 HIF196618:HIF196758 HSB196618:HSB196758 IBX196618:IBX196758 ILT196618:ILT196758 IVP196618:IVP196758 JFL196618:JFL196758 JPH196618:JPH196758 JZD196618:JZD196758 KIZ196618:KIZ196758 KSV196618:KSV196758 LCR196618:LCR196758 LMN196618:LMN196758 LWJ196618:LWJ196758 MGF196618:MGF196758 MQB196618:MQB196758 MZX196618:MZX196758 NJT196618:NJT196758 NTP196618:NTP196758 ODL196618:ODL196758 ONH196618:ONH196758 OXD196618:OXD196758 PGZ196618:PGZ196758 PQV196618:PQV196758 QAR196618:QAR196758 QKN196618:QKN196758 QUJ196618:QUJ196758 REF196618:REF196758 ROB196618:ROB196758 RXX196618:RXX196758 SHT196618:SHT196758 SRP196618:SRP196758 TBL196618:TBL196758 TLH196618:TLH196758 TVD196618:TVD196758 UEZ196618:UEZ196758 UOV196618:UOV196758 UYR196618:UYR196758 VIN196618:VIN196758 VSJ196618:VSJ196758 WCF196618:WCF196758 WMB196618:WMB196758 WVX196618:WVX196758 P262154:P262294 JL262154:JL262294 TH262154:TH262294 ADD262154:ADD262294 AMZ262154:AMZ262294 AWV262154:AWV262294 BGR262154:BGR262294 BQN262154:BQN262294 CAJ262154:CAJ262294 CKF262154:CKF262294 CUB262154:CUB262294 DDX262154:DDX262294 DNT262154:DNT262294 DXP262154:DXP262294 EHL262154:EHL262294 ERH262154:ERH262294 FBD262154:FBD262294 FKZ262154:FKZ262294 FUV262154:FUV262294 GER262154:GER262294 GON262154:GON262294 GYJ262154:GYJ262294 HIF262154:HIF262294 HSB262154:HSB262294 IBX262154:IBX262294 ILT262154:ILT262294 IVP262154:IVP262294 JFL262154:JFL262294 JPH262154:JPH262294 JZD262154:JZD262294 KIZ262154:KIZ262294 KSV262154:KSV262294 LCR262154:LCR262294 LMN262154:LMN262294 LWJ262154:LWJ262294 MGF262154:MGF262294 MQB262154:MQB262294 MZX262154:MZX262294 NJT262154:NJT262294 NTP262154:NTP262294 ODL262154:ODL262294 ONH262154:ONH262294 OXD262154:OXD262294 PGZ262154:PGZ262294 PQV262154:PQV262294 QAR262154:QAR262294 QKN262154:QKN262294 QUJ262154:QUJ262294 REF262154:REF262294 ROB262154:ROB262294 RXX262154:RXX262294 SHT262154:SHT262294 SRP262154:SRP262294 TBL262154:TBL262294 TLH262154:TLH262294 TVD262154:TVD262294 UEZ262154:UEZ262294 UOV262154:UOV262294 UYR262154:UYR262294 VIN262154:VIN262294 VSJ262154:VSJ262294 WCF262154:WCF262294 WMB262154:WMB262294 WVX262154:WVX262294 P327690:P327830 JL327690:JL327830 TH327690:TH327830 ADD327690:ADD327830 AMZ327690:AMZ327830 AWV327690:AWV327830 BGR327690:BGR327830 BQN327690:BQN327830 CAJ327690:CAJ327830 CKF327690:CKF327830 CUB327690:CUB327830 DDX327690:DDX327830 DNT327690:DNT327830 DXP327690:DXP327830 EHL327690:EHL327830 ERH327690:ERH327830 FBD327690:FBD327830 FKZ327690:FKZ327830 FUV327690:FUV327830 GER327690:GER327830 GON327690:GON327830 GYJ327690:GYJ327830 HIF327690:HIF327830 HSB327690:HSB327830 IBX327690:IBX327830 ILT327690:ILT327830 IVP327690:IVP327830 JFL327690:JFL327830 JPH327690:JPH327830 JZD327690:JZD327830 KIZ327690:KIZ327830 KSV327690:KSV327830 LCR327690:LCR327830 LMN327690:LMN327830 LWJ327690:LWJ327830 MGF327690:MGF327830 MQB327690:MQB327830 MZX327690:MZX327830 NJT327690:NJT327830 NTP327690:NTP327830 ODL327690:ODL327830 ONH327690:ONH327830 OXD327690:OXD327830 PGZ327690:PGZ327830 PQV327690:PQV327830 QAR327690:QAR327830 QKN327690:QKN327830 QUJ327690:QUJ327830 REF327690:REF327830 ROB327690:ROB327830 RXX327690:RXX327830 SHT327690:SHT327830 SRP327690:SRP327830 TBL327690:TBL327830 TLH327690:TLH327830 TVD327690:TVD327830 UEZ327690:UEZ327830 UOV327690:UOV327830 UYR327690:UYR327830 VIN327690:VIN327830 VSJ327690:VSJ327830 WCF327690:WCF327830 WMB327690:WMB327830 WVX327690:WVX327830 P393226:P393366 JL393226:JL393366 TH393226:TH393366 ADD393226:ADD393366 AMZ393226:AMZ393366 AWV393226:AWV393366 BGR393226:BGR393366 BQN393226:BQN393366 CAJ393226:CAJ393366 CKF393226:CKF393366 CUB393226:CUB393366 DDX393226:DDX393366 DNT393226:DNT393366 DXP393226:DXP393366 EHL393226:EHL393366 ERH393226:ERH393366 FBD393226:FBD393366 FKZ393226:FKZ393366 FUV393226:FUV393366 GER393226:GER393366 GON393226:GON393366 GYJ393226:GYJ393366 HIF393226:HIF393366 HSB393226:HSB393366 IBX393226:IBX393366 ILT393226:ILT393366 IVP393226:IVP393366 JFL393226:JFL393366 JPH393226:JPH393366 JZD393226:JZD393366 KIZ393226:KIZ393366 KSV393226:KSV393366 LCR393226:LCR393366 LMN393226:LMN393366 LWJ393226:LWJ393366 MGF393226:MGF393366 MQB393226:MQB393366 MZX393226:MZX393366 NJT393226:NJT393366 NTP393226:NTP393366 ODL393226:ODL393366 ONH393226:ONH393366 OXD393226:OXD393366 PGZ393226:PGZ393366 PQV393226:PQV393366 QAR393226:QAR393366 QKN393226:QKN393366 QUJ393226:QUJ393366 REF393226:REF393366 ROB393226:ROB393366 RXX393226:RXX393366 SHT393226:SHT393366 SRP393226:SRP393366 TBL393226:TBL393366 TLH393226:TLH393366 TVD393226:TVD393366 UEZ393226:UEZ393366 UOV393226:UOV393366 UYR393226:UYR393366 VIN393226:VIN393366 VSJ393226:VSJ393366 WCF393226:WCF393366 WMB393226:WMB393366 WVX393226:WVX393366 P458762:P458902 JL458762:JL458902 TH458762:TH458902 ADD458762:ADD458902 AMZ458762:AMZ458902 AWV458762:AWV458902 BGR458762:BGR458902 BQN458762:BQN458902 CAJ458762:CAJ458902 CKF458762:CKF458902 CUB458762:CUB458902 DDX458762:DDX458902 DNT458762:DNT458902 DXP458762:DXP458902 EHL458762:EHL458902 ERH458762:ERH458902 FBD458762:FBD458902 FKZ458762:FKZ458902 FUV458762:FUV458902 GER458762:GER458902 GON458762:GON458902 GYJ458762:GYJ458902 HIF458762:HIF458902 HSB458762:HSB458902 IBX458762:IBX458902 ILT458762:ILT458902 IVP458762:IVP458902 JFL458762:JFL458902 JPH458762:JPH458902 JZD458762:JZD458902 KIZ458762:KIZ458902 KSV458762:KSV458902 LCR458762:LCR458902 LMN458762:LMN458902 LWJ458762:LWJ458902 MGF458762:MGF458902 MQB458762:MQB458902 MZX458762:MZX458902 NJT458762:NJT458902 NTP458762:NTP458902 ODL458762:ODL458902 ONH458762:ONH458902 OXD458762:OXD458902 PGZ458762:PGZ458902 PQV458762:PQV458902 QAR458762:QAR458902 QKN458762:QKN458902 QUJ458762:QUJ458902 REF458762:REF458902 ROB458762:ROB458902 RXX458762:RXX458902 SHT458762:SHT458902 SRP458762:SRP458902 TBL458762:TBL458902 TLH458762:TLH458902 TVD458762:TVD458902 UEZ458762:UEZ458902 UOV458762:UOV458902 UYR458762:UYR458902 VIN458762:VIN458902 VSJ458762:VSJ458902 WCF458762:WCF458902 WMB458762:WMB458902 WVX458762:WVX458902 P524298:P524438 JL524298:JL524438 TH524298:TH524438 ADD524298:ADD524438 AMZ524298:AMZ524438 AWV524298:AWV524438 BGR524298:BGR524438 BQN524298:BQN524438 CAJ524298:CAJ524438 CKF524298:CKF524438 CUB524298:CUB524438 DDX524298:DDX524438 DNT524298:DNT524438 DXP524298:DXP524438 EHL524298:EHL524438 ERH524298:ERH524438 FBD524298:FBD524438 FKZ524298:FKZ524438 FUV524298:FUV524438 GER524298:GER524438 GON524298:GON524438 GYJ524298:GYJ524438 HIF524298:HIF524438 HSB524298:HSB524438 IBX524298:IBX524438 ILT524298:ILT524438 IVP524298:IVP524438 JFL524298:JFL524438 JPH524298:JPH524438 JZD524298:JZD524438 KIZ524298:KIZ524438 KSV524298:KSV524438 LCR524298:LCR524438 LMN524298:LMN524438 LWJ524298:LWJ524438 MGF524298:MGF524438 MQB524298:MQB524438 MZX524298:MZX524438 NJT524298:NJT524438 NTP524298:NTP524438 ODL524298:ODL524438 ONH524298:ONH524438 OXD524298:OXD524438 PGZ524298:PGZ524438 PQV524298:PQV524438 QAR524298:QAR524438 QKN524298:QKN524438 QUJ524298:QUJ524438 REF524298:REF524438 ROB524298:ROB524438 RXX524298:RXX524438 SHT524298:SHT524438 SRP524298:SRP524438 TBL524298:TBL524438 TLH524298:TLH524438 TVD524298:TVD524438 UEZ524298:UEZ524438 UOV524298:UOV524438 UYR524298:UYR524438 VIN524298:VIN524438 VSJ524298:VSJ524438 WCF524298:WCF524438 WMB524298:WMB524438 WVX524298:WVX524438 P589834:P589974 JL589834:JL589974 TH589834:TH589974 ADD589834:ADD589974 AMZ589834:AMZ589974 AWV589834:AWV589974 BGR589834:BGR589974 BQN589834:BQN589974 CAJ589834:CAJ589974 CKF589834:CKF589974 CUB589834:CUB589974 DDX589834:DDX589974 DNT589834:DNT589974 DXP589834:DXP589974 EHL589834:EHL589974 ERH589834:ERH589974 FBD589834:FBD589974 FKZ589834:FKZ589974 FUV589834:FUV589974 GER589834:GER589974 GON589834:GON589974 GYJ589834:GYJ589974 HIF589834:HIF589974 HSB589834:HSB589974 IBX589834:IBX589974 ILT589834:ILT589974 IVP589834:IVP589974 JFL589834:JFL589974 JPH589834:JPH589974 JZD589834:JZD589974 KIZ589834:KIZ589974 KSV589834:KSV589974 LCR589834:LCR589974 LMN589834:LMN589974 LWJ589834:LWJ589974 MGF589834:MGF589974 MQB589834:MQB589974 MZX589834:MZX589974 NJT589834:NJT589974 NTP589834:NTP589974 ODL589834:ODL589974 ONH589834:ONH589974 OXD589834:OXD589974 PGZ589834:PGZ589974 PQV589834:PQV589974 QAR589834:QAR589974 QKN589834:QKN589974 QUJ589834:QUJ589974 REF589834:REF589974 ROB589834:ROB589974 RXX589834:RXX589974 SHT589834:SHT589974 SRP589834:SRP589974 TBL589834:TBL589974 TLH589834:TLH589974 TVD589834:TVD589974 UEZ589834:UEZ589974 UOV589834:UOV589974 UYR589834:UYR589974 VIN589834:VIN589974 VSJ589834:VSJ589974 WCF589834:WCF589974 WMB589834:WMB589974 WVX589834:WVX589974 P655370:P655510 JL655370:JL655510 TH655370:TH655510 ADD655370:ADD655510 AMZ655370:AMZ655510 AWV655370:AWV655510 BGR655370:BGR655510 BQN655370:BQN655510 CAJ655370:CAJ655510 CKF655370:CKF655510 CUB655370:CUB655510 DDX655370:DDX655510 DNT655370:DNT655510 DXP655370:DXP655510 EHL655370:EHL655510 ERH655370:ERH655510 FBD655370:FBD655510 FKZ655370:FKZ655510 FUV655370:FUV655510 GER655370:GER655510 GON655370:GON655510 GYJ655370:GYJ655510 HIF655370:HIF655510 HSB655370:HSB655510 IBX655370:IBX655510 ILT655370:ILT655510 IVP655370:IVP655510 JFL655370:JFL655510 JPH655370:JPH655510 JZD655370:JZD655510 KIZ655370:KIZ655510 KSV655370:KSV655510 LCR655370:LCR655510 LMN655370:LMN655510 LWJ655370:LWJ655510 MGF655370:MGF655510 MQB655370:MQB655510 MZX655370:MZX655510 NJT655370:NJT655510 NTP655370:NTP655510 ODL655370:ODL655510 ONH655370:ONH655510 OXD655370:OXD655510 PGZ655370:PGZ655510 PQV655370:PQV655510 QAR655370:QAR655510 QKN655370:QKN655510 QUJ655370:QUJ655510 REF655370:REF655510 ROB655370:ROB655510 RXX655370:RXX655510 SHT655370:SHT655510 SRP655370:SRP655510 TBL655370:TBL655510 TLH655370:TLH655510 TVD655370:TVD655510 UEZ655370:UEZ655510 UOV655370:UOV655510 UYR655370:UYR655510 VIN655370:VIN655510 VSJ655370:VSJ655510 WCF655370:WCF655510 WMB655370:WMB655510 WVX655370:WVX655510 P720906:P721046 JL720906:JL721046 TH720906:TH721046 ADD720906:ADD721046 AMZ720906:AMZ721046 AWV720906:AWV721046 BGR720906:BGR721046 BQN720906:BQN721046 CAJ720906:CAJ721046 CKF720906:CKF721046 CUB720906:CUB721046 DDX720906:DDX721046 DNT720906:DNT721046 DXP720906:DXP721046 EHL720906:EHL721046 ERH720906:ERH721046 FBD720906:FBD721046 FKZ720906:FKZ721046 FUV720906:FUV721046 GER720906:GER721046 GON720906:GON721046 GYJ720906:GYJ721046 HIF720906:HIF721046 HSB720906:HSB721046 IBX720906:IBX721046 ILT720906:ILT721046 IVP720906:IVP721046 JFL720906:JFL721046 JPH720906:JPH721046 JZD720906:JZD721046 KIZ720906:KIZ721046 KSV720906:KSV721046 LCR720906:LCR721046 LMN720906:LMN721046 LWJ720906:LWJ721046 MGF720906:MGF721046 MQB720906:MQB721046 MZX720906:MZX721046 NJT720906:NJT721046 NTP720906:NTP721046 ODL720906:ODL721046 ONH720906:ONH721046 OXD720906:OXD721046 PGZ720906:PGZ721046 PQV720906:PQV721046 QAR720906:QAR721046 QKN720906:QKN721046 QUJ720906:QUJ721046 REF720906:REF721046 ROB720906:ROB721046 RXX720906:RXX721046 SHT720906:SHT721046 SRP720906:SRP721046 TBL720906:TBL721046 TLH720906:TLH721046 TVD720906:TVD721046 UEZ720906:UEZ721046 UOV720906:UOV721046 UYR720906:UYR721046 VIN720906:VIN721046 VSJ720906:VSJ721046 WCF720906:WCF721046 WMB720906:WMB721046 WVX720906:WVX721046 P786442:P786582 JL786442:JL786582 TH786442:TH786582 ADD786442:ADD786582 AMZ786442:AMZ786582 AWV786442:AWV786582 BGR786442:BGR786582 BQN786442:BQN786582 CAJ786442:CAJ786582 CKF786442:CKF786582 CUB786442:CUB786582 DDX786442:DDX786582 DNT786442:DNT786582 DXP786442:DXP786582 EHL786442:EHL786582 ERH786442:ERH786582 FBD786442:FBD786582 FKZ786442:FKZ786582 FUV786442:FUV786582 GER786442:GER786582 GON786442:GON786582 GYJ786442:GYJ786582 HIF786442:HIF786582 HSB786442:HSB786582 IBX786442:IBX786582 ILT786442:ILT786582 IVP786442:IVP786582 JFL786442:JFL786582 JPH786442:JPH786582 JZD786442:JZD786582 KIZ786442:KIZ786582 KSV786442:KSV786582 LCR786442:LCR786582 LMN786442:LMN786582 LWJ786442:LWJ786582 MGF786442:MGF786582 MQB786442:MQB786582 MZX786442:MZX786582 NJT786442:NJT786582 NTP786442:NTP786582 ODL786442:ODL786582 ONH786442:ONH786582 OXD786442:OXD786582 PGZ786442:PGZ786582 PQV786442:PQV786582 QAR786442:QAR786582 QKN786442:QKN786582 QUJ786442:QUJ786582 REF786442:REF786582 ROB786442:ROB786582 RXX786442:RXX786582 SHT786442:SHT786582 SRP786442:SRP786582 TBL786442:TBL786582 TLH786442:TLH786582 TVD786442:TVD786582 UEZ786442:UEZ786582 UOV786442:UOV786582 UYR786442:UYR786582 VIN786442:VIN786582 VSJ786442:VSJ786582 WCF786442:WCF786582 WMB786442:WMB786582 WVX786442:WVX786582 P851978:P852118 JL851978:JL852118 TH851978:TH852118 ADD851978:ADD852118 AMZ851978:AMZ852118 AWV851978:AWV852118 BGR851978:BGR852118 BQN851978:BQN852118 CAJ851978:CAJ852118 CKF851978:CKF852118 CUB851978:CUB852118 DDX851978:DDX852118 DNT851978:DNT852118 DXP851978:DXP852118 EHL851978:EHL852118 ERH851978:ERH852118 FBD851978:FBD852118 FKZ851978:FKZ852118 FUV851978:FUV852118 GER851978:GER852118 GON851978:GON852118 GYJ851978:GYJ852118 HIF851978:HIF852118 HSB851978:HSB852118 IBX851978:IBX852118 ILT851978:ILT852118 IVP851978:IVP852118 JFL851978:JFL852118 JPH851978:JPH852118 JZD851978:JZD852118 KIZ851978:KIZ852118 KSV851978:KSV852118 LCR851978:LCR852118 LMN851978:LMN852118 LWJ851978:LWJ852118 MGF851978:MGF852118 MQB851978:MQB852118 MZX851978:MZX852118 NJT851978:NJT852118 NTP851978:NTP852118 ODL851978:ODL852118 ONH851978:ONH852118 OXD851978:OXD852118 PGZ851978:PGZ852118 PQV851978:PQV852118 QAR851978:QAR852118 QKN851978:QKN852118 QUJ851978:QUJ852118 REF851978:REF852118 ROB851978:ROB852118 RXX851978:RXX852118 SHT851978:SHT852118 SRP851978:SRP852118 TBL851978:TBL852118 TLH851978:TLH852118 TVD851978:TVD852118 UEZ851978:UEZ852118 UOV851978:UOV852118 UYR851978:UYR852118 VIN851978:VIN852118 VSJ851978:VSJ852118 WCF851978:WCF852118 WMB851978:WMB852118 WVX851978:WVX852118 P917514:P917654 JL917514:JL917654 TH917514:TH917654 ADD917514:ADD917654 AMZ917514:AMZ917654 AWV917514:AWV917654 BGR917514:BGR917654 BQN917514:BQN917654 CAJ917514:CAJ917654 CKF917514:CKF917654 CUB917514:CUB917654 DDX917514:DDX917654 DNT917514:DNT917654 DXP917514:DXP917654 EHL917514:EHL917654 ERH917514:ERH917654 FBD917514:FBD917654 FKZ917514:FKZ917654 FUV917514:FUV917654 GER917514:GER917654 GON917514:GON917654 GYJ917514:GYJ917654 HIF917514:HIF917654 HSB917514:HSB917654 IBX917514:IBX917654 ILT917514:ILT917654 IVP917514:IVP917654 JFL917514:JFL917654 JPH917514:JPH917654 JZD917514:JZD917654 KIZ917514:KIZ917654 KSV917514:KSV917654 LCR917514:LCR917654 LMN917514:LMN917654 LWJ917514:LWJ917654 MGF917514:MGF917654 MQB917514:MQB917654 MZX917514:MZX917654 NJT917514:NJT917654 NTP917514:NTP917654 ODL917514:ODL917654 ONH917514:ONH917654 OXD917514:OXD917654 PGZ917514:PGZ917654 PQV917514:PQV917654 QAR917514:QAR917654 QKN917514:QKN917654 QUJ917514:QUJ917654 REF917514:REF917654 ROB917514:ROB917654 RXX917514:RXX917654 SHT917514:SHT917654 SRP917514:SRP917654 TBL917514:TBL917654 TLH917514:TLH917654 TVD917514:TVD917654 UEZ917514:UEZ917654 UOV917514:UOV917654 UYR917514:UYR917654 VIN917514:VIN917654 VSJ917514:VSJ917654 WCF917514:WCF917654 WMB917514:WMB917654 WVX917514:WVX917654 P983050:P983190 JL983050:JL983190 TH983050:TH983190 ADD983050:ADD983190 AMZ983050:AMZ983190 AWV983050:AWV983190 BGR983050:BGR983190 BQN983050:BQN983190 CAJ983050:CAJ983190 CKF983050:CKF983190 CUB983050:CUB983190 DDX983050:DDX983190 DNT983050:DNT983190 DXP983050:DXP983190 EHL983050:EHL983190 ERH983050:ERH983190 FBD983050:FBD983190 FKZ983050:FKZ983190 FUV983050:FUV983190 GER983050:GER983190 GON983050:GON983190 GYJ983050:GYJ983190 HIF983050:HIF983190 HSB983050:HSB983190 IBX983050:IBX983190 ILT983050:ILT983190 IVP983050:IVP983190 JFL983050:JFL983190 JPH983050:JPH983190 JZD983050:JZD983190 KIZ983050:KIZ983190 KSV983050:KSV983190 LCR983050:LCR983190 LMN983050:LMN983190 LWJ983050:LWJ983190 MGF983050:MGF983190 MQB983050:MQB983190 MZX983050:MZX983190 NJT983050:NJT983190 NTP983050:NTP983190 ODL983050:ODL983190 ONH983050:ONH983190 OXD983050:OXD983190 PGZ983050:PGZ983190 PQV983050:PQV983190 QAR983050:QAR983190 QKN983050:QKN983190 QUJ983050:QUJ983190 REF983050:REF983190 ROB983050:ROB983190 RXX983050:RXX983190 SHT983050:SHT983190 SRP983050:SRP983190 TBL983050:TBL983190 TLH983050:TLH983190 TVD983050:TVD983190 UEZ983050:UEZ983190 UOV983050:UOV983190 UYR983050:UYR983190 VIN983050:VIN983190 VSJ983050:VSJ983190 WCF983050:WCF983190 WMB983050:WMB983190 WVX983050:WVX983190 AE14:AG21 KA14:KC21 TW14:TY21 ADS14:ADU21 ANO14:ANQ21 AXK14:AXM21 BHG14:BHI21 BRC14:BRE21 CAY14:CBA21 CKU14:CKW21 CUQ14:CUS21 DEM14:DEO21 DOI14:DOK21 DYE14:DYG21 EIA14:EIC21 ERW14:ERY21 FBS14:FBU21 FLO14:FLQ21 FVK14:FVM21 GFG14:GFI21 GPC14:GPE21 GYY14:GZA21 HIU14:HIW21 HSQ14:HSS21 ICM14:ICO21 IMI14:IMK21 IWE14:IWG21 JGA14:JGC21 JPW14:JPY21 JZS14:JZU21 KJO14:KJQ21 KTK14:KTM21 LDG14:LDI21 LNC14:LNE21 LWY14:LXA21 MGU14:MGW21 MQQ14:MQS21 NAM14:NAO21 NKI14:NKK21 NUE14:NUG21 OEA14:OEC21 ONW14:ONY21 OXS14:OXU21 PHO14:PHQ21 PRK14:PRM21 QBG14:QBI21 QLC14:QLE21 QUY14:QVA21 REU14:REW21 ROQ14:ROS21 RYM14:RYO21 SII14:SIK21 SSE14:SSG21 TCA14:TCC21 TLW14:TLY21 TVS14:TVU21 UFO14:UFQ21 UPK14:UPM21 UZG14:UZI21 VJC14:VJE21 VSY14:VTA21 WCU14:WCW21 WMQ14:WMS21 WWM14:WWO21 AE65550:AG65557 KA65550:KC65557 TW65550:TY65557 ADS65550:ADU65557 ANO65550:ANQ65557 AXK65550:AXM65557 BHG65550:BHI65557 BRC65550:BRE65557 CAY65550:CBA65557 CKU65550:CKW65557 CUQ65550:CUS65557 DEM65550:DEO65557 DOI65550:DOK65557 DYE65550:DYG65557 EIA65550:EIC65557 ERW65550:ERY65557 FBS65550:FBU65557 FLO65550:FLQ65557 FVK65550:FVM65557 GFG65550:GFI65557 GPC65550:GPE65557 GYY65550:GZA65557 HIU65550:HIW65557 HSQ65550:HSS65557 ICM65550:ICO65557 IMI65550:IMK65557 IWE65550:IWG65557 JGA65550:JGC65557 JPW65550:JPY65557 JZS65550:JZU65557 KJO65550:KJQ65557 KTK65550:KTM65557 LDG65550:LDI65557 LNC65550:LNE65557 LWY65550:LXA65557 MGU65550:MGW65557 MQQ65550:MQS65557 NAM65550:NAO65557 NKI65550:NKK65557 NUE65550:NUG65557 OEA65550:OEC65557 ONW65550:ONY65557 OXS65550:OXU65557 PHO65550:PHQ65557 PRK65550:PRM65557 QBG65550:QBI65557 QLC65550:QLE65557 QUY65550:QVA65557 REU65550:REW65557 ROQ65550:ROS65557 RYM65550:RYO65557 SII65550:SIK65557 SSE65550:SSG65557 TCA65550:TCC65557 TLW65550:TLY65557 TVS65550:TVU65557 UFO65550:UFQ65557 UPK65550:UPM65557 UZG65550:UZI65557 VJC65550:VJE65557 VSY65550:VTA65557 WCU65550:WCW65557 WMQ65550:WMS65557 WWM65550:WWO65557 AE131086:AG131093 KA131086:KC131093 TW131086:TY131093 ADS131086:ADU131093 ANO131086:ANQ131093 AXK131086:AXM131093 BHG131086:BHI131093 BRC131086:BRE131093 CAY131086:CBA131093 CKU131086:CKW131093 CUQ131086:CUS131093 DEM131086:DEO131093 DOI131086:DOK131093 DYE131086:DYG131093 EIA131086:EIC131093 ERW131086:ERY131093 FBS131086:FBU131093 FLO131086:FLQ131093 FVK131086:FVM131093 GFG131086:GFI131093 GPC131086:GPE131093 GYY131086:GZA131093 HIU131086:HIW131093 HSQ131086:HSS131093 ICM131086:ICO131093 IMI131086:IMK131093 IWE131086:IWG131093 JGA131086:JGC131093 JPW131086:JPY131093 JZS131086:JZU131093 KJO131086:KJQ131093 KTK131086:KTM131093 LDG131086:LDI131093 LNC131086:LNE131093 LWY131086:LXA131093 MGU131086:MGW131093 MQQ131086:MQS131093 NAM131086:NAO131093 NKI131086:NKK131093 NUE131086:NUG131093 OEA131086:OEC131093 ONW131086:ONY131093 OXS131086:OXU131093 PHO131086:PHQ131093 PRK131086:PRM131093 QBG131086:QBI131093 QLC131086:QLE131093 QUY131086:QVA131093 REU131086:REW131093 ROQ131086:ROS131093 RYM131086:RYO131093 SII131086:SIK131093 SSE131086:SSG131093 TCA131086:TCC131093 TLW131086:TLY131093 TVS131086:TVU131093 UFO131086:UFQ131093 UPK131086:UPM131093 UZG131086:UZI131093 VJC131086:VJE131093 VSY131086:VTA131093 WCU131086:WCW131093 WMQ131086:WMS131093 WWM131086:WWO131093 AE196622:AG196629 KA196622:KC196629 TW196622:TY196629 ADS196622:ADU196629 ANO196622:ANQ196629 AXK196622:AXM196629 BHG196622:BHI196629 BRC196622:BRE196629 CAY196622:CBA196629 CKU196622:CKW196629 CUQ196622:CUS196629 DEM196622:DEO196629 DOI196622:DOK196629 DYE196622:DYG196629 EIA196622:EIC196629 ERW196622:ERY196629 FBS196622:FBU196629 FLO196622:FLQ196629 FVK196622:FVM196629 GFG196622:GFI196629 GPC196622:GPE196629 GYY196622:GZA196629 HIU196622:HIW196629 HSQ196622:HSS196629 ICM196622:ICO196629 IMI196622:IMK196629 IWE196622:IWG196629 JGA196622:JGC196629 JPW196622:JPY196629 JZS196622:JZU196629 KJO196622:KJQ196629 KTK196622:KTM196629 LDG196622:LDI196629 LNC196622:LNE196629 LWY196622:LXA196629 MGU196622:MGW196629 MQQ196622:MQS196629 NAM196622:NAO196629 NKI196622:NKK196629 NUE196622:NUG196629 OEA196622:OEC196629 ONW196622:ONY196629 OXS196622:OXU196629 PHO196622:PHQ196629 PRK196622:PRM196629 QBG196622:QBI196629 QLC196622:QLE196629 QUY196622:QVA196629 REU196622:REW196629 ROQ196622:ROS196629 RYM196622:RYO196629 SII196622:SIK196629 SSE196622:SSG196629 TCA196622:TCC196629 TLW196622:TLY196629 TVS196622:TVU196629 UFO196622:UFQ196629 UPK196622:UPM196629 UZG196622:UZI196629 VJC196622:VJE196629 VSY196622:VTA196629 WCU196622:WCW196629 WMQ196622:WMS196629 WWM196622:WWO196629 AE262158:AG262165 KA262158:KC262165 TW262158:TY262165 ADS262158:ADU262165 ANO262158:ANQ262165 AXK262158:AXM262165 BHG262158:BHI262165 BRC262158:BRE262165 CAY262158:CBA262165 CKU262158:CKW262165 CUQ262158:CUS262165 DEM262158:DEO262165 DOI262158:DOK262165 DYE262158:DYG262165 EIA262158:EIC262165 ERW262158:ERY262165 FBS262158:FBU262165 FLO262158:FLQ262165 FVK262158:FVM262165 GFG262158:GFI262165 GPC262158:GPE262165 GYY262158:GZA262165 HIU262158:HIW262165 HSQ262158:HSS262165 ICM262158:ICO262165 IMI262158:IMK262165 IWE262158:IWG262165 JGA262158:JGC262165 JPW262158:JPY262165 JZS262158:JZU262165 KJO262158:KJQ262165 KTK262158:KTM262165 LDG262158:LDI262165 LNC262158:LNE262165 LWY262158:LXA262165 MGU262158:MGW262165 MQQ262158:MQS262165 NAM262158:NAO262165 NKI262158:NKK262165 NUE262158:NUG262165 OEA262158:OEC262165 ONW262158:ONY262165 OXS262158:OXU262165 PHO262158:PHQ262165 PRK262158:PRM262165 QBG262158:QBI262165 QLC262158:QLE262165 QUY262158:QVA262165 REU262158:REW262165 ROQ262158:ROS262165 RYM262158:RYO262165 SII262158:SIK262165 SSE262158:SSG262165 TCA262158:TCC262165 TLW262158:TLY262165 TVS262158:TVU262165 UFO262158:UFQ262165 UPK262158:UPM262165 UZG262158:UZI262165 VJC262158:VJE262165 VSY262158:VTA262165 WCU262158:WCW262165 WMQ262158:WMS262165 WWM262158:WWO262165 AE327694:AG327701 KA327694:KC327701 TW327694:TY327701 ADS327694:ADU327701 ANO327694:ANQ327701 AXK327694:AXM327701 BHG327694:BHI327701 BRC327694:BRE327701 CAY327694:CBA327701 CKU327694:CKW327701 CUQ327694:CUS327701 DEM327694:DEO327701 DOI327694:DOK327701 DYE327694:DYG327701 EIA327694:EIC327701 ERW327694:ERY327701 FBS327694:FBU327701 FLO327694:FLQ327701 FVK327694:FVM327701 GFG327694:GFI327701 GPC327694:GPE327701 GYY327694:GZA327701 HIU327694:HIW327701 HSQ327694:HSS327701 ICM327694:ICO327701 IMI327694:IMK327701 IWE327694:IWG327701 JGA327694:JGC327701 JPW327694:JPY327701 JZS327694:JZU327701 KJO327694:KJQ327701 KTK327694:KTM327701 LDG327694:LDI327701 LNC327694:LNE327701 LWY327694:LXA327701 MGU327694:MGW327701 MQQ327694:MQS327701 NAM327694:NAO327701 NKI327694:NKK327701 NUE327694:NUG327701 OEA327694:OEC327701 ONW327694:ONY327701 OXS327694:OXU327701 PHO327694:PHQ327701 PRK327694:PRM327701 QBG327694:QBI327701 QLC327694:QLE327701 QUY327694:QVA327701 REU327694:REW327701 ROQ327694:ROS327701 RYM327694:RYO327701 SII327694:SIK327701 SSE327694:SSG327701 TCA327694:TCC327701 TLW327694:TLY327701 TVS327694:TVU327701 UFO327694:UFQ327701 UPK327694:UPM327701 UZG327694:UZI327701 VJC327694:VJE327701 VSY327694:VTA327701 WCU327694:WCW327701 WMQ327694:WMS327701 WWM327694:WWO327701 AE393230:AG393237 KA393230:KC393237 TW393230:TY393237 ADS393230:ADU393237 ANO393230:ANQ393237 AXK393230:AXM393237 BHG393230:BHI393237 BRC393230:BRE393237 CAY393230:CBA393237 CKU393230:CKW393237 CUQ393230:CUS393237 DEM393230:DEO393237 DOI393230:DOK393237 DYE393230:DYG393237 EIA393230:EIC393237 ERW393230:ERY393237 FBS393230:FBU393237 FLO393230:FLQ393237 FVK393230:FVM393237 GFG393230:GFI393237 GPC393230:GPE393237 GYY393230:GZA393237 HIU393230:HIW393237 HSQ393230:HSS393237 ICM393230:ICO393237 IMI393230:IMK393237 IWE393230:IWG393237 JGA393230:JGC393237 JPW393230:JPY393237 JZS393230:JZU393237 KJO393230:KJQ393237 KTK393230:KTM393237 LDG393230:LDI393237 LNC393230:LNE393237 LWY393230:LXA393237 MGU393230:MGW393237 MQQ393230:MQS393237 NAM393230:NAO393237 NKI393230:NKK393237 NUE393230:NUG393237 OEA393230:OEC393237 ONW393230:ONY393237 OXS393230:OXU393237 PHO393230:PHQ393237 PRK393230:PRM393237 QBG393230:QBI393237 QLC393230:QLE393237 QUY393230:QVA393237 REU393230:REW393237 ROQ393230:ROS393237 RYM393230:RYO393237 SII393230:SIK393237 SSE393230:SSG393237 TCA393230:TCC393237 TLW393230:TLY393237 TVS393230:TVU393237 UFO393230:UFQ393237 UPK393230:UPM393237 UZG393230:UZI393237 VJC393230:VJE393237 VSY393230:VTA393237 WCU393230:WCW393237 WMQ393230:WMS393237 WWM393230:WWO393237 AE458766:AG458773 KA458766:KC458773 TW458766:TY458773 ADS458766:ADU458773 ANO458766:ANQ458773 AXK458766:AXM458773 BHG458766:BHI458773 BRC458766:BRE458773 CAY458766:CBA458773 CKU458766:CKW458773 CUQ458766:CUS458773 DEM458766:DEO458773 DOI458766:DOK458773 DYE458766:DYG458773 EIA458766:EIC458773 ERW458766:ERY458773 FBS458766:FBU458773 FLO458766:FLQ458773 FVK458766:FVM458773 GFG458766:GFI458773 GPC458766:GPE458773 GYY458766:GZA458773 HIU458766:HIW458773 HSQ458766:HSS458773 ICM458766:ICO458773 IMI458766:IMK458773 IWE458766:IWG458773 JGA458766:JGC458773 JPW458766:JPY458773 JZS458766:JZU458773 KJO458766:KJQ458773 KTK458766:KTM458773 LDG458766:LDI458773 LNC458766:LNE458773 LWY458766:LXA458773 MGU458766:MGW458773 MQQ458766:MQS458773 NAM458766:NAO458773 NKI458766:NKK458773 NUE458766:NUG458773 OEA458766:OEC458773 ONW458766:ONY458773 OXS458766:OXU458773 PHO458766:PHQ458773 PRK458766:PRM458773 QBG458766:QBI458773 QLC458766:QLE458773 QUY458766:QVA458773 REU458766:REW458773 ROQ458766:ROS458773 RYM458766:RYO458773 SII458766:SIK458773 SSE458766:SSG458773 TCA458766:TCC458773 TLW458766:TLY458773 TVS458766:TVU458773 UFO458766:UFQ458773 UPK458766:UPM458773 UZG458766:UZI458773 VJC458766:VJE458773 VSY458766:VTA458773 WCU458766:WCW458773 WMQ458766:WMS458773 WWM458766:WWO458773 AE524302:AG524309 KA524302:KC524309 TW524302:TY524309 ADS524302:ADU524309 ANO524302:ANQ524309 AXK524302:AXM524309 BHG524302:BHI524309 BRC524302:BRE524309 CAY524302:CBA524309 CKU524302:CKW524309 CUQ524302:CUS524309 DEM524302:DEO524309 DOI524302:DOK524309 DYE524302:DYG524309 EIA524302:EIC524309 ERW524302:ERY524309 FBS524302:FBU524309 FLO524302:FLQ524309 FVK524302:FVM524309 GFG524302:GFI524309 GPC524302:GPE524309 GYY524302:GZA524309 HIU524302:HIW524309 HSQ524302:HSS524309 ICM524302:ICO524309 IMI524302:IMK524309 IWE524302:IWG524309 JGA524302:JGC524309 JPW524302:JPY524309 JZS524302:JZU524309 KJO524302:KJQ524309 KTK524302:KTM524309 LDG524302:LDI524309 LNC524302:LNE524309 LWY524302:LXA524309 MGU524302:MGW524309 MQQ524302:MQS524309 NAM524302:NAO524309 NKI524302:NKK524309 NUE524302:NUG524309 OEA524302:OEC524309 ONW524302:ONY524309 OXS524302:OXU524309 PHO524302:PHQ524309 PRK524302:PRM524309 QBG524302:QBI524309 QLC524302:QLE524309 QUY524302:QVA524309 REU524302:REW524309 ROQ524302:ROS524309 RYM524302:RYO524309 SII524302:SIK524309 SSE524302:SSG524309 TCA524302:TCC524309 TLW524302:TLY524309 TVS524302:TVU524309 UFO524302:UFQ524309 UPK524302:UPM524309 UZG524302:UZI524309 VJC524302:VJE524309 VSY524302:VTA524309 WCU524302:WCW524309 WMQ524302:WMS524309 WWM524302:WWO524309 AE589838:AG589845 KA589838:KC589845 TW589838:TY589845 ADS589838:ADU589845 ANO589838:ANQ589845 AXK589838:AXM589845 BHG589838:BHI589845 BRC589838:BRE589845 CAY589838:CBA589845 CKU589838:CKW589845 CUQ589838:CUS589845 DEM589838:DEO589845 DOI589838:DOK589845 DYE589838:DYG589845 EIA589838:EIC589845 ERW589838:ERY589845 FBS589838:FBU589845 FLO589838:FLQ589845 FVK589838:FVM589845 GFG589838:GFI589845 GPC589838:GPE589845 GYY589838:GZA589845 HIU589838:HIW589845 HSQ589838:HSS589845 ICM589838:ICO589845 IMI589838:IMK589845 IWE589838:IWG589845 JGA589838:JGC589845 JPW589838:JPY589845 JZS589838:JZU589845 KJO589838:KJQ589845 KTK589838:KTM589845 LDG589838:LDI589845 LNC589838:LNE589845 LWY589838:LXA589845 MGU589838:MGW589845 MQQ589838:MQS589845 NAM589838:NAO589845 NKI589838:NKK589845 NUE589838:NUG589845 OEA589838:OEC589845 ONW589838:ONY589845 OXS589838:OXU589845 PHO589838:PHQ589845 PRK589838:PRM589845 QBG589838:QBI589845 QLC589838:QLE589845 QUY589838:QVA589845 REU589838:REW589845 ROQ589838:ROS589845 RYM589838:RYO589845 SII589838:SIK589845 SSE589838:SSG589845 TCA589838:TCC589845 TLW589838:TLY589845 TVS589838:TVU589845 UFO589838:UFQ589845 UPK589838:UPM589845 UZG589838:UZI589845 VJC589838:VJE589845 VSY589838:VTA589845 WCU589838:WCW589845 WMQ589838:WMS589845 WWM589838:WWO589845 AE655374:AG655381 KA655374:KC655381 TW655374:TY655381 ADS655374:ADU655381 ANO655374:ANQ655381 AXK655374:AXM655381 BHG655374:BHI655381 BRC655374:BRE655381 CAY655374:CBA655381 CKU655374:CKW655381 CUQ655374:CUS655381 DEM655374:DEO655381 DOI655374:DOK655381 DYE655374:DYG655381 EIA655374:EIC655381 ERW655374:ERY655381 FBS655374:FBU655381 FLO655374:FLQ655381 FVK655374:FVM655381 GFG655374:GFI655381 GPC655374:GPE655381 GYY655374:GZA655381 HIU655374:HIW655381 HSQ655374:HSS655381 ICM655374:ICO655381 IMI655374:IMK655381 IWE655374:IWG655381 JGA655374:JGC655381 JPW655374:JPY655381 JZS655374:JZU655381 KJO655374:KJQ655381 KTK655374:KTM655381 LDG655374:LDI655381 LNC655374:LNE655381 LWY655374:LXA655381 MGU655374:MGW655381 MQQ655374:MQS655381 NAM655374:NAO655381 NKI655374:NKK655381 NUE655374:NUG655381 OEA655374:OEC655381 ONW655374:ONY655381 OXS655374:OXU655381 PHO655374:PHQ655381 PRK655374:PRM655381 QBG655374:QBI655381 QLC655374:QLE655381 QUY655374:QVA655381 REU655374:REW655381 ROQ655374:ROS655381 RYM655374:RYO655381 SII655374:SIK655381 SSE655374:SSG655381 TCA655374:TCC655381 TLW655374:TLY655381 TVS655374:TVU655381 UFO655374:UFQ655381 UPK655374:UPM655381 UZG655374:UZI655381 VJC655374:VJE655381 VSY655374:VTA655381 WCU655374:WCW655381 WMQ655374:WMS655381 WWM655374:WWO655381 AE720910:AG720917 KA720910:KC720917 TW720910:TY720917 ADS720910:ADU720917 ANO720910:ANQ720917 AXK720910:AXM720917 BHG720910:BHI720917 BRC720910:BRE720917 CAY720910:CBA720917 CKU720910:CKW720917 CUQ720910:CUS720917 DEM720910:DEO720917 DOI720910:DOK720917 DYE720910:DYG720917 EIA720910:EIC720917 ERW720910:ERY720917 FBS720910:FBU720917 FLO720910:FLQ720917 FVK720910:FVM720917 GFG720910:GFI720917 GPC720910:GPE720917 GYY720910:GZA720917 HIU720910:HIW720917 HSQ720910:HSS720917 ICM720910:ICO720917 IMI720910:IMK720917 IWE720910:IWG720917 JGA720910:JGC720917 JPW720910:JPY720917 JZS720910:JZU720917 KJO720910:KJQ720917 KTK720910:KTM720917 LDG720910:LDI720917 LNC720910:LNE720917 LWY720910:LXA720917 MGU720910:MGW720917 MQQ720910:MQS720917 NAM720910:NAO720917 NKI720910:NKK720917 NUE720910:NUG720917 OEA720910:OEC720917 ONW720910:ONY720917 OXS720910:OXU720917 PHO720910:PHQ720917 PRK720910:PRM720917 QBG720910:QBI720917 QLC720910:QLE720917 QUY720910:QVA720917 REU720910:REW720917 ROQ720910:ROS720917 RYM720910:RYO720917 SII720910:SIK720917 SSE720910:SSG720917 TCA720910:TCC720917 TLW720910:TLY720917 TVS720910:TVU720917 UFO720910:UFQ720917 UPK720910:UPM720917 UZG720910:UZI720917 VJC720910:VJE720917 VSY720910:VTA720917 WCU720910:WCW720917 WMQ720910:WMS720917 WWM720910:WWO720917 AE786446:AG786453 KA786446:KC786453 TW786446:TY786453 ADS786446:ADU786453 ANO786446:ANQ786453 AXK786446:AXM786453 BHG786446:BHI786453 BRC786446:BRE786453 CAY786446:CBA786453 CKU786446:CKW786453 CUQ786446:CUS786453 DEM786446:DEO786453 DOI786446:DOK786453 DYE786446:DYG786453 EIA786446:EIC786453 ERW786446:ERY786453 FBS786446:FBU786453 FLO786446:FLQ786453 FVK786446:FVM786453 GFG786446:GFI786453 GPC786446:GPE786453 GYY786446:GZA786453 HIU786446:HIW786453 HSQ786446:HSS786453 ICM786446:ICO786453 IMI786446:IMK786453 IWE786446:IWG786453 JGA786446:JGC786453 JPW786446:JPY786453 JZS786446:JZU786453 KJO786446:KJQ786453 KTK786446:KTM786453 LDG786446:LDI786453 LNC786446:LNE786453 LWY786446:LXA786453 MGU786446:MGW786453 MQQ786446:MQS786453 NAM786446:NAO786453 NKI786446:NKK786453 NUE786446:NUG786453 OEA786446:OEC786453 ONW786446:ONY786453 OXS786446:OXU786453 PHO786446:PHQ786453 PRK786446:PRM786453 QBG786446:QBI786453 QLC786446:QLE786453 QUY786446:QVA786453 REU786446:REW786453 ROQ786446:ROS786453 RYM786446:RYO786453 SII786446:SIK786453 SSE786446:SSG786453 TCA786446:TCC786453 TLW786446:TLY786453 TVS786446:TVU786453 UFO786446:UFQ786453 UPK786446:UPM786453 UZG786446:UZI786453 VJC786446:VJE786453 VSY786446:VTA786453 WCU786446:WCW786453 WMQ786446:WMS786453 WWM786446:WWO786453 AE851982:AG851989 KA851982:KC851989 TW851982:TY851989 ADS851982:ADU851989 ANO851982:ANQ851989 AXK851982:AXM851989 BHG851982:BHI851989 BRC851982:BRE851989 CAY851982:CBA851989 CKU851982:CKW851989 CUQ851982:CUS851989 DEM851982:DEO851989 DOI851982:DOK851989 DYE851982:DYG851989 EIA851982:EIC851989 ERW851982:ERY851989 FBS851982:FBU851989 FLO851982:FLQ851989 FVK851982:FVM851989 GFG851982:GFI851989 GPC851982:GPE851989 GYY851982:GZA851989 HIU851982:HIW851989 HSQ851982:HSS851989 ICM851982:ICO851989 IMI851982:IMK851989 IWE851982:IWG851989 JGA851982:JGC851989 JPW851982:JPY851989 JZS851982:JZU851989 KJO851982:KJQ851989 KTK851982:KTM851989 LDG851982:LDI851989 LNC851982:LNE851989 LWY851982:LXA851989 MGU851982:MGW851989 MQQ851982:MQS851989 NAM851982:NAO851989 NKI851982:NKK851989 NUE851982:NUG851989 OEA851982:OEC851989 ONW851982:ONY851989 OXS851982:OXU851989 PHO851982:PHQ851989 PRK851982:PRM851989 QBG851982:QBI851989 QLC851982:QLE851989 QUY851982:QVA851989 REU851982:REW851989 ROQ851982:ROS851989 RYM851982:RYO851989 SII851982:SIK851989 SSE851982:SSG851989 TCA851982:TCC851989 TLW851982:TLY851989 TVS851982:TVU851989 UFO851982:UFQ851989 UPK851982:UPM851989 UZG851982:UZI851989 VJC851982:VJE851989 VSY851982:VTA851989 WCU851982:WCW851989 WMQ851982:WMS851989 WWM851982:WWO851989 AE917518:AG917525 KA917518:KC917525 TW917518:TY917525 ADS917518:ADU917525 ANO917518:ANQ917525 AXK917518:AXM917525 BHG917518:BHI917525 BRC917518:BRE917525 CAY917518:CBA917525 CKU917518:CKW917525 CUQ917518:CUS917525 DEM917518:DEO917525 DOI917518:DOK917525 DYE917518:DYG917525 EIA917518:EIC917525 ERW917518:ERY917525 FBS917518:FBU917525 FLO917518:FLQ917525 FVK917518:FVM917525 GFG917518:GFI917525 GPC917518:GPE917525 GYY917518:GZA917525 HIU917518:HIW917525 HSQ917518:HSS917525 ICM917518:ICO917525 IMI917518:IMK917525 IWE917518:IWG917525 JGA917518:JGC917525 JPW917518:JPY917525 JZS917518:JZU917525 KJO917518:KJQ917525 KTK917518:KTM917525 LDG917518:LDI917525 LNC917518:LNE917525 LWY917518:LXA917525 MGU917518:MGW917525 MQQ917518:MQS917525 NAM917518:NAO917525 NKI917518:NKK917525 NUE917518:NUG917525 OEA917518:OEC917525 ONW917518:ONY917525 OXS917518:OXU917525 PHO917518:PHQ917525 PRK917518:PRM917525 QBG917518:QBI917525 QLC917518:QLE917525 QUY917518:QVA917525 REU917518:REW917525 ROQ917518:ROS917525 RYM917518:RYO917525 SII917518:SIK917525 SSE917518:SSG917525 TCA917518:TCC917525 TLW917518:TLY917525 TVS917518:TVU917525 UFO917518:UFQ917525 UPK917518:UPM917525 UZG917518:UZI917525 VJC917518:VJE917525 VSY917518:VTA917525 WCU917518:WCW917525 WMQ917518:WMS917525 WWM917518:WWO917525 AE983054:AG983061 KA983054:KC983061 TW983054:TY983061 ADS983054:ADU983061 ANO983054:ANQ983061 AXK983054:AXM983061 BHG983054:BHI983061 BRC983054:BRE983061 CAY983054:CBA983061 CKU983054:CKW983061 CUQ983054:CUS983061 DEM983054:DEO983061 DOI983054:DOK983061 DYE983054:DYG983061 EIA983054:EIC983061 ERW983054:ERY983061 FBS983054:FBU983061 FLO983054:FLQ983061 FVK983054:FVM983061 GFG983054:GFI983061 GPC983054:GPE983061 GYY983054:GZA983061 HIU983054:HIW983061 HSQ983054:HSS983061 ICM983054:ICO983061 IMI983054:IMK983061 IWE983054:IWG983061 JGA983054:JGC983061 JPW983054:JPY983061 JZS983054:JZU983061 KJO983054:KJQ983061 KTK983054:KTM983061 LDG983054:LDI983061 LNC983054:LNE983061 LWY983054:LXA983061 MGU983054:MGW983061 MQQ983054:MQS983061 NAM983054:NAO983061 NKI983054:NKK983061 NUE983054:NUG983061 OEA983054:OEC983061 ONW983054:ONY983061 OXS983054:OXU983061 PHO983054:PHQ983061 PRK983054:PRM983061 QBG983054:QBI983061 QLC983054:QLE983061 QUY983054:QVA983061 REU983054:REW983061 ROQ983054:ROS983061 RYM983054:RYO983061 SII983054:SIK983061 SSE983054:SSG983061 TCA983054:TCC983061 TLW983054:TLY983061 TVS983054:TVU983061 UFO983054:UFQ983061 UPK983054:UPM983061 UZG983054:UZI983061 VJC983054:VJE983061 VSY983054:VTA983061 WCU983054:WCW983061 WMQ983054:WMS983061 WWM983054:WWO983061 AJ6:IV65536 KF6:SR65536 UB6:ACN65536 ADX6:AMJ65536 ANT6:AWF65536 AXP6:BGB65536 BHL6:BPX65536 BRH6:BZT65536 CBD6:CJP65536 CKZ6:CTL65536 CUV6:DDH65536 DER6:DND65536 DON6:DWZ65536 DYJ6:EGV65536 EIF6:EQR65536 ESB6:FAN65536 FBX6:FKJ65536 FLT6:FUF65536 FVP6:GEB65536 GFL6:GNX65536 GPH6:GXT65536 GZD6:HHP65536 HIZ6:HRL65536 HSV6:IBH65536 ICR6:ILD65536 IMN6:IUZ65536 IWJ6:JEV65536 JGF6:JOR65536 JQB6:JYN65536 JZX6:KIJ65536 KJT6:KSF65536 KTP6:LCB65536 LDL6:LLX65536 LNH6:LVT65536 LXD6:MFP65536 MGZ6:MPL65536 MQV6:MZH65536 NAR6:NJD65536 NKN6:NSZ65536 NUJ6:OCV65536 OEF6:OMR65536 OOB6:OWN65536 OXX6:PGJ65536 PHT6:PQF65536 PRP6:QAB65536 QBL6:QJX65536 QLH6:QTT65536 QVD6:RDP65536 REZ6:RNL65536 ROV6:RXH65536 RYR6:SHD65536 SIN6:SQZ65536 SSJ6:TAV65536 TCF6:TKR65536 TMB6:TUN65536 TVX6:UEJ65536 UFT6:UOF65536 UPP6:UYB65536 UZL6:VHX65536 VJH6:VRT65536 VTD6:WBP65536 WCZ6:WLL65536 WMV6:WVH65536 WWR6:XFD65536 AJ65542:IV131072 KF65542:SR131072 UB65542:ACN131072 ADX65542:AMJ131072 ANT65542:AWF131072 AXP65542:BGB131072 BHL65542:BPX131072 BRH65542:BZT131072 CBD65542:CJP131072 CKZ65542:CTL131072 CUV65542:DDH131072 DER65542:DND131072 DON65542:DWZ131072 DYJ65542:EGV131072 EIF65542:EQR131072 ESB65542:FAN131072 FBX65542:FKJ131072 FLT65542:FUF131072 FVP65542:GEB131072 GFL65542:GNX131072 GPH65542:GXT131072 GZD65542:HHP131072 HIZ65542:HRL131072 HSV65542:IBH131072 ICR65542:ILD131072 IMN65542:IUZ131072 IWJ65542:JEV131072 JGF65542:JOR131072 JQB65542:JYN131072 JZX65542:KIJ131072 KJT65542:KSF131072 KTP65542:LCB131072 LDL65542:LLX131072 LNH65542:LVT131072 LXD65542:MFP131072 MGZ65542:MPL131072 MQV65542:MZH131072 NAR65542:NJD131072 NKN65542:NSZ131072 NUJ65542:OCV131072 OEF65542:OMR131072 OOB65542:OWN131072 OXX65542:PGJ131072 PHT65542:PQF131072 PRP65542:QAB131072 QBL65542:QJX131072 QLH65542:QTT131072 QVD65542:RDP131072 REZ65542:RNL131072 ROV65542:RXH131072 RYR65542:SHD131072 SIN65542:SQZ131072 SSJ65542:TAV131072 TCF65542:TKR131072 TMB65542:TUN131072 TVX65542:UEJ131072 UFT65542:UOF131072 UPP65542:UYB131072 UZL65542:VHX131072 VJH65542:VRT131072 VTD65542:WBP131072 WCZ65542:WLL131072 WMV65542:WVH131072 WWR65542:XFD131072 AJ131078:IV196608 KF131078:SR196608 UB131078:ACN196608 ADX131078:AMJ196608 ANT131078:AWF196608 AXP131078:BGB196608 BHL131078:BPX196608 BRH131078:BZT196608 CBD131078:CJP196608 CKZ131078:CTL196608 CUV131078:DDH196608 DER131078:DND196608 DON131078:DWZ196608 DYJ131078:EGV196608 EIF131078:EQR196608 ESB131078:FAN196608 FBX131078:FKJ196608 FLT131078:FUF196608 FVP131078:GEB196608 GFL131078:GNX196608 GPH131078:GXT196608 GZD131078:HHP196608 HIZ131078:HRL196608 HSV131078:IBH196608 ICR131078:ILD196608 IMN131078:IUZ196608 IWJ131078:JEV196608 JGF131078:JOR196608 JQB131078:JYN196608 JZX131078:KIJ196608 KJT131078:KSF196608 KTP131078:LCB196608 LDL131078:LLX196608 LNH131078:LVT196608 LXD131078:MFP196608 MGZ131078:MPL196608 MQV131078:MZH196608 NAR131078:NJD196608 NKN131078:NSZ196608 NUJ131078:OCV196608 OEF131078:OMR196608 OOB131078:OWN196608 OXX131078:PGJ196608 PHT131078:PQF196608 PRP131078:QAB196608 QBL131078:QJX196608 QLH131078:QTT196608 QVD131078:RDP196608 REZ131078:RNL196608 ROV131078:RXH196608 RYR131078:SHD196608 SIN131078:SQZ196608 SSJ131078:TAV196608 TCF131078:TKR196608 TMB131078:TUN196608 TVX131078:UEJ196608 UFT131078:UOF196608 UPP131078:UYB196608 UZL131078:VHX196608 VJH131078:VRT196608 VTD131078:WBP196608 WCZ131078:WLL196608 WMV131078:WVH196608 WWR131078:XFD196608 AJ196614:IV262144 KF196614:SR262144 UB196614:ACN262144 ADX196614:AMJ262144 ANT196614:AWF262144 AXP196614:BGB262144 BHL196614:BPX262144 BRH196614:BZT262144 CBD196614:CJP262144 CKZ196614:CTL262144 CUV196614:DDH262144 DER196614:DND262144 DON196614:DWZ262144 DYJ196614:EGV262144 EIF196614:EQR262144 ESB196614:FAN262144 FBX196614:FKJ262144 FLT196614:FUF262144 FVP196614:GEB262144 GFL196614:GNX262144 GPH196614:GXT262144 GZD196614:HHP262144 HIZ196614:HRL262144 HSV196614:IBH262144 ICR196614:ILD262144 IMN196614:IUZ262144 IWJ196614:JEV262144 JGF196614:JOR262144 JQB196614:JYN262144 JZX196614:KIJ262144 KJT196614:KSF262144 KTP196614:LCB262144 LDL196614:LLX262144 LNH196614:LVT262144 LXD196614:MFP262144 MGZ196614:MPL262144 MQV196614:MZH262144 NAR196614:NJD262144 NKN196614:NSZ262144 NUJ196614:OCV262144 OEF196614:OMR262144 OOB196614:OWN262144 OXX196614:PGJ262144 PHT196614:PQF262144 PRP196614:QAB262144 QBL196614:QJX262144 QLH196614:QTT262144 QVD196614:RDP262144 REZ196614:RNL262144 ROV196614:RXH262144 RYR196614:SHD262144 SIN196614:SQZ262144 SSJ196614:TAV262144 TCF196614:TKR262144 TMB196614:TUN262144 TVX196614:UEJ262144 UFT196614:UOF262144 UPP196614:UYB262144 UZL196614:VHX262144 VJH196614:VRT262144 VTD196614:WBP262144 WCZ196614:WLL262144 WMV196614:WVH262144 WWR196614:XFD262144 AJ262150:IV327680 KF262150:SR327680 UB262150:ACN327680 ADX262150:AMJ327680 ANT262150:AWF327680 AXP262150:BGB327680 BHL262150:BPX327680 BRH262150:BZT327680 CBD262150:CJP327680 CKZ262150:CTL327680 CUV262150:DDH327680 DER262150:DND327680 DON262150:DWZ327680 DYJ262150:EGV327680 EIF262150:EQR327680 ESB262150:FAN327680 FBX262150:FKJ327680 FLT262150:FUF327680 FVP262150:GEB327680 GFL262150:GNX327680 GPH262150:GXT327680 GZD262150:HHP327680 HIZ262150:HRL327680 HSV262150:IBH327680 ICR262150:ILD327680 IMN262150:IUZ327680 IWJ262150:JEV327680 JGF262150:JOR327680 JQB262150:JYN327680 JZX262150:KIJ327680 KJT262150:KSF327680 KTP262150:LCB327680 LDL262150:LLX327680 LNH262150:LVT327680 LXD262150:MFP327680 MGZ262150:MPL327680 MQV262150:MZH327680 NAR262150:NJD327680 NKN262150:NSZ327680 NUJ262150:OCV327680 OEF262150:OMR327680 OOB262150:OWN327680 OXX262150:PGJ327680 PHT262150:PQF327680 PRP262150:QAB327680 QBL262150:QJX327680 QLH262150:QTT327680 QVD262150:RDP327680 REZ262150:RNL327680 ROV262150:RXH327680 RYR262150:SHD327680 SIN262150:SQZ327680 SSJ262150:TAV327680 TCF262150:TKR327680 TMB262150:TUN327680 TVX262150:UEJ327680 UFT262150:UOF327680 UPP262150:UYB327680 UZL262150:VHX327680 VJH262150:VRT327680 VTD262150:WBP327680 WCZ262150:WLL327680 WMV262150:WVH327680 WWR262150:XFD327680 AJ327686:IV393216 KF327686:SR393216 UB327686:ACN393216 ADX327686:AMJ393216 ANT327686:AWF393216 AXP327686:BGB393216 BHL327686:BPX393216 BRH327686:BZT393216 CBD327686:CJP393216 CKZ327686:CTL393216 CUV327686:DDH393216 DER327686:DND393216 DON327686:DWZ393216 DYJ327686:EGV393216 EIF327686:EQR393216 ESB327686:FAN393216 FBX327686:FKJ393216 FLT327686:FUF393216 FVP327686:GEB393216 GFL327686:GNX393216 GPH327686:GXT393216 GZD327686:HHP393216 HIZ327686:HRL393216 HSV327686:IBH393216 ICR327686:ILD393216 IMN327686:IUZ393216 IWJ327686:JEV393216 JGF327686:JOR393216 JQB327686:JYN393216 JZX327686:KIJ393216 KJT327686:KSF393216 KTP327686:LCB393216 LDL327686:LLX393216 LNH327686:LVT393216 LXD327686:MFP393216 MGZ327686:MPL393216 MQV327686:MZH393216 NAR327686:NJD393216 NKN327686:NSZ393216 NUJ327686:OCV393216 OEF327686:OMR393216 OOB327686:OWN393216 OXX327686:PGJ393216 PHT327686:PQF393216 PRP327686:QAB393216 QBL327686:QJX393216 QLH327686:QTT393216 QVD327686:RDP393216 REZ327686:RNL393216 ROV327686:RXH393216 RYR327686:SHD393216 SIN327686:SQZ393216 SSJ327686:TAV393216 TCF327686:TKR393216 TMB327686:TUN393216 TVX327686:UEJ393216 UFT327686:UOF393216 UPP327686:UYB393216 UZL327686:VHX393216 VJH327686:VRT393216 VTD327686:WBP393216 WCZ327686:WLL393216 WMV327686:WVH393216 WWR327686:XFD393216 AJ393222:IV458752 KF393222:SR458752 UB393222:ACN458752 ADX393222:AMJ458752 ANT393222:AWF458752 AXP393222:BGB458752 BHL393222:BPX458752 BRH393222:BZT458752 CBD393222:CJP458752 CKZ393222:CTL458752 CUV393222:DDH458752 DER393222:DND458752 DON393222:DWZ458752 DYJ393222:EGV458752 EIF393222:EQR458752 ESB393222:FAN458752 FBX393222:FKJ458752 FLT393222:FUF458752 FVP393222:GEB458752 GFL393222:GNX458752 GPH393222:GXT458752 GZD393222:HHP458752 HIZ393222:HRL458752 HSV393222:IBH458752 ICR393222:ILD458752 IMN393222:IUZ458752 IWJ393222:JEV458752 JGF393222:JOR458752 JQB393222:JYN458752 JZX393222:KIJ458752 KJT393222:KSF458752 KTP393222:LCB458752 LDL393222:LLX458752 LNH393222:LVT458752 LXD393222:MFP458752 MGZ393222:MPL458752 MQV393222:MZH458752 NAR393222:NJD458752 NKN393222:NSZ458752 NUJ393222:OCV458752 OEF393222:OMR458752 OOB393222:OWN458752 OXX393222:PGJ458752 PHT393222:PQF458752 PRP393222:QAB458752 QBL393222:QJX458752 QLH393222:QTT458752 QVD393222:RDP458752 REZ393222:RNL458752 ROV393222:RXH458752 RYR393222:SHD458752 SIN393222:SQZ458752 SSJ393222:TAV458752 TCF393222:TKR458752 TMB393222:TUN458752 TVX393222:UEJ458752 UFT393222:UOF458752 UPP393222:UYB458752 UZL393222:VHX458752 VJH393222:VRT458752 VTD393222:WBP458752 WCZ393222:WLL458752 WMV393222:WVH458752 WWR393222:XFD458752 AJ458758:IV524288 KF458758:SR524288 UB458758:ACN524288 ADX458758:AMJ524288 ANT458758:AWF524288 AXP458758:BGB524288 BHL458758:BPX524288 BRH458758:BZT524288 CBD458758:CJP524288 CKZ458758:CTL524288 CUV458758:DDH524288 DER458758:DND524288 DON458758:DWZ524288 DYJ458758:EGV524288 EIF458758:EQR524288 ESB458758:FAN524288 FBX458758:FKJ524288 FLT458758:FUF524288 FVP458758:GEB524288 GFL458758:GNX524288 GPH458758:GXT524288 GZD458758:HHP524288 HIZ458758:HRL524288 HSV458758:IBH524288 ICR458758:ILD524288 IMN458758:IUZ524288 IWJ458758:JEV524288 JGF458758:JOR524288 JQB458758:JYN524288 JZX458758:KIJ524288 KJT458758:KSF524288 KTP458758:LCB524288 LDL458758:LLX524288 LNH458758:LVT524288 LXD458758:MFP524288 MGZ458758:MPL524288 MQV458758:MZH524288 NAR458758:NJD524288 NKN458758:NSZ524288 NUJ458758:OCV524288 OEF458758:OMR524288 OOB458758:OWN524288 OXX458758:PGJ524288 PHT458758:PQF524288 PRP458758:QAB524288 QBL458758:QJX524288 QLH458758:QTT524288 QVD458758:RDP524288 REZ458758:RNL524288 ROV458758:RXH524288 RYR458758:SHD524288 SIN458758:SQZ524288 SSJ458758:TAV524288 TCF458758:TKR524288 TMB458758:TUN524288 TVX458758:UEJ524288 UFT458758:UOF524288 UPP458758:UYB524288 UZL458758:VHX524288 VJH458758:VRT524288 VTD458758:WBP524288 WCZ458758:WLL524288 WMV458758:WVH524288 WWR458758:XFD524288 AJ524294:IV589824 KF524294:SR589824 UB524294:ACN589824 ADX524294:AMJ589824 ANT524294:AWF589824 AXP524294:BGB589824 BHL524294:BPX589824 BRH524294:BZT589824 CBD524294:CJP589824 CKZ524294:CTL589824 CUV524294:DDH589824 DER524294:DND589824 DON524294:DWZ589824 DYJ524294:EGV589824 EIF524294:EQR589824 ESB524294:FAN589824 FBX524294:FKJ589824 FLT524294:FUF589824 FVP524294:GEB589824 GFL524294:GNX589824 GPH524294:GXT589824 GZD524294:HHP589824 HIZ524294:HRL589824 HSV524294:IBH589824 ICR524294:ILD589824 IMN524294:IUZ589824 IWJ524294:JEV589824 JGF524294:JOR589824 JQB524294:JYN589824 JZX524294:KIJ589824 KJT524294:KSF589824 KTP524294:LCB589824 LDL524294:LLX589824 LNH524294:LVT589824 LXD524294:MFP589824 MGZ524294:MPL589824 MQV524294:MZH589824 NAR524294:NJD589824 NKN524294:NSZ589824 NUJ524294:OCV589824 OEF524294:OMR589824 OOB524294:OWN589824 OXX524294:PGJ589824 PHT524294:PQF589824 PRP524294:QAB589824 QBL524294:QJX589824 QLH524294:QTT589824 QVD524294:RDP589824 REZ524294:RNL589824 ROV524294:RXH589824 RYR524294:SHD589824 SIN524294:SQZ589824 SSJ524294:TAV589824 TCF524294:TKR589824 TMB524294:TUN589824 TVX524294:UEJ589824 UFT524294:UOF589824 UPP524294:UYB589824 UZL524294:VHX589824 VJH524294:VRT589824 VTD524294:WBP589824 WCZ524294:WLL589824 WMV524294:WVH589824 WWR524294:XFD589824 AJ589830:IV655360 KF589830:SR655360 UB589830:ACN655360 ADX589830:AMJ655360 ANT589830:AWF655360 AXP589830:BGB655360 BHL589830:BPX655360 BRH589830:BZT655360 CBD589830:CJP655360 CKZ589830:CTL655360 CUV589830:DDH655360 DER589830:DND655360 DON589830:DWZ655360 DYJ589830:EGV655360 EIF589830:EQR655360 ESB589830:FAN655360 FBX589830:FKJ655360 FLT589830:FUF655360 FVP589830:GEB655360 GFL589830:GNX655360 GPH589830:GXT655360 GZD589830:HHP655360 HIZ589830:HRL655360 HSV589830:IBH655360 ICR589830:ILD655360 IMN589830:IUZ655360 IWJ589830:JEV655360 JGF589830:JOR655360 JQB589830:JYN655360 JZX589830:KIJ655360 KJT589830:KSF655360 KTP589830:LCB655360 LDL589830:LLX655360 LNH589830:LVT655360 LXD589830:MFP655360 MGZ589830:MPL655360 MQV589830:MZH655360 NAR589830:NJD655360 NKN589830:NSZ655360 NUJ589830:OCV655360 OEF589830:OMR655360 OOB589830:OWN655360 OXX589830:PGJ655360 PHT589830:PQF655360 PRP589830:QAB655360 QBL589830:QJX655360 QLH589830:QTT655360 QVD589830:RDP655360 REZ589830:RNL655360 ROV589830:RXH655360 RYR589830:SHD655360 SIN589830:SQZ655360 SSJ589830:TAV655360 TCF589830:TKR655360 TMB589830:TUN655360 TVX589830:UEJ655360 UFT589830:UOF655360 UPP589830:UYB655360 UZL589830:VHX655360 VJH589830:VRT655360 VTD589830:WBP655360 WCZ589830:WLL655360 WMV589830:WVH655360 WWR589830:XFD655360 AJ655366:IV720896 KF655366:SR720896 UB655366:ACN720896 ADX655366:AMJ720896 ANT655366:AWF720896 AXP655366:BGB720896 BHL655366:BPX720896 BRH655366:BZT720896 CBD655366:CJP720896 CKZ655366:CTL720896 CUV655366:DDH720896 DER655366:DND720896 DON655366:DWZ720896 DYJ655366:EGV720896 EIF655366:EQR720896 ESB655366:FAN720896 FBX655366:FKJ720896 FLT655366:FUF720896 FVP655366:GEB720896 GFL655366:GNX720896 GPH655366:GXT720896 GZD655366:HHP720896 HIZ655366:HRL720896 HSV655366:IBH720896 ICR655366:ILD720896 IMN655366:IUZ720896 IWJ655366:JEV720896 JGF655366:JOR720896 JQB655366:JYN720896 JZX655366:KIJ720896 KJT655366:KSF720896 KTP655366:LCB720896 LDL655366:LLX720896 LNH655366:LVT720896 LXD655366:MFP720896 MGZ655366:MPL720896 MQV655366:MZH720896 NAR655366:NJD720896 NKN655366:NSZ720896 NUJ655366:OCV720896 OEF655366:OMR720896 OOB655366:OWN720896 OXX655366:PGJ720896 PHT655366:PQF720896 PRP655366:QAB720896 QBL655366:QJX720896 QLH655366:QTT720896 QVD655366:RDP720896 REZ655366:RNL720896 ROV655366:RXH720896 RYR655366:SHD720896 SIN655366:SQZ720896 SSJ655366:TAV720896 TCF655366:TKR720896 TMB655366:TUN720896 TVX655366:UEJ720896 UFT655366:UOF720896 UPP655366:UYB720896 UZL655366:VHX720896 VJH655366:VRT720896 VTD655366:WBP720896 WCZ655366:WLL720896 WMV655366:WVH720896 WWR655366:XFD720896 AJ720902:IV786432 KF720902:SR786432 UB720902:ACN786432 ADX720902:AMJ786432 ANT720902:AWF786432 AXP720902:BGB786432 BHL720902:BPX786432 BRH720902:BZT786432 CBD720902:CJP786432 CKZ720902:CTL786432 CUV720902:DDH786432 DER720902:DND786432 DON720902:DWZ786432 DYJ720902:EGV786432 EIF720902:EQR786432 ESB720902:FAN786432 FBX720902:FKJ786432 FLT720902:FUF786432 FVP720902:GEB786432 GFL720902:GNX786432 GPH720902:GXT786432 GZD720902:HHP786432 HIZ720902:HRL786432 HSV720902:IBH786432 ICR720902:ILD786432 IMN720902:IUZ786432 IWJ720902:JEV786432 JGF720902:JOR786432 JQB720902:JYN786432 JZX720902:KIJ786432 KJT720902:KSF786432 KTP720902:LCB786432 LDL720902:LLX786432 LNH720902:LVT786432 LXD720902:MFP786432 MGZ720902:MPL786432 MQV720902:MZH786432 NAR720902:NJD786432 NKN720902:NSZ786432 NUJ720902:OCV786432 OEF720902:OMR786432 OOB720902:OWN786432 OXX720902:PGJ786432 PHT720902:PQF786432 PRP720902:QAB786432 QBL720902:QJX786432 QLH720902:QTT786432 QVD720902:RDP786432 REZ720902:RNL786432 ROV720902:RXH786432 RYR720902:SHD786432 SIN720902:SQZ786432 SSJ720902:TAV786432 TCF720902:TKR786432 TMB720902:TUN786432 TVX720902:UEJ786432 UFT720902:UOF786432 UPP720902:UYB786432 UZL720902:VHX786432 VJH720902:VRT786432 VTD720902:WBP786432 WCZ720902:WLL786432 WMV720902:WVH786432 WWR720902:XFD786432 AJ786438:IV851968 KF786438:SR851968 UB786438:ACN851968 ADX786438:AMJ851968 ANT786438:AWF851968 AXP786438:BGB851968 BHL786438:BPX851968 BRH786438:BZT851968 CBD786438:CJP851968 CKZ786438:CTL851968 CUV786438:DDH851968 DER786438:DND851968 DON786438:DWZ851968 DYJ786438:EGV851968 EIF786438:EQR851968 ESB786438:FAN851968 FBX786438:FKJ851968 FLT786438:FUF851968 FVP786438:GEB851968 GFL786438:GNX851968 GPH786438:GXT851968 GZD786438:HHP851968 HIZ786438:HRL851968 HSV786438:IBH851968 ICR786438:ILD851968 IMN786438:IUZ851968 IWJ786438:JEV851968 JGF786438:JOR851968 JQB786438:JYN851968 JZX786438:KIJ851968 KJT786438:KSF851968 KTP786438:LCB851968 LDL786438:LLX851968 LNH786438:LVT851968 LXD786438:MFP851968 MGZ786438:MPL851968 MQV786438:MZH851968 NAR786438:NJD851968 NKN786438:NSZ851968 NUJ786438:OCV851968 OEF786438:OMR851968 OOB786438:OWN851968 OXX786438:PGJ851968 PHT786438:PQF851968 PRP786438:QAB851968 QBL786438:QJX851968 QLH786438:QTT851968 QVD786438:RDP851968 REZ786438:RNL851968 ROV786438:RXH851968 RYR786438:SHD851968 SIN786438:SQZ851968 SSJ786438:TAV851968 TCF786438:TKR851968 TMB786438:TUN851968 TVX786438:UEJ851968 UFT786438:UOF851968 UPP786438:UYB851968 UZL786438:VHX851968 VJH786438:VRT851968 VTD786438:WBP851968 WCZ786438:WLL851968 WMV786438:WVH851968 WWR786438:XFD851968 AJ851974:IV917504 KF851974:SR917504 UB851974:ACN917504 ADX851974:AMJ917504 ANT851974:AWF917504 AXP851974:BGB917504 BHL851974:BPX917504 BRH851974:BZT917504 CBD851974:CJP917504 CKZ851974:CTL917504 CUV851974:DDH917504 DER851974:DND917504 DON851974:DWZ917504 DYJ851974:EGV917504 EIF851974:EQR917504 ESB851974:FAN917504 FBX851974:FKJ917504 FLT851974:FUF917504 FVP851974:GEB917504 GFL851974:GNX917504 GPH851974:GXT917504 GZD851974:HHP917504 HIZ851974:HRL917504 HSV851974:IBH917504 ICR851974:ILD917504 IMN851974:IUZ917504 IWJ851974:JEV917504 JGF851974:JOR917504 JQB851974:JYN917504 JZX851974:KIJ917504 KJT851974:KSF917504 KTP851974:LCB917504 LDL851974:LLX917504 LNH851974:LVT917504 LXD851974:MFP917504 MGZ851974:MPL917504 MQV851974:MZH917504 NAR851974:NJD917504 NKN851974:NSZ917504 NUJ851974:OCV917504 OEF851974:OMR917504 OOB851974:OWN917504 OXX851974:PGJ917504 PHT851974:PQF917504 PRP851974:QAB917504 QBL851974:QJX917504 QLH851974:QTT917504 QVD851974:RDP917504 REZ851974:RNL917504 ROV851974:RXH917504 RYR851974:SHD917504 SIN851974:SQZ917504 SSJ851974:TAV917504 TCF851974:TKR917504 TMB851974:TUN917504 TVX851974:UEJ917504 UFT851974:UOF917504 UPP851974:UYB917504 UZL851974:VHX917504 VJH851974:VRT917504 VTD851974:WBP917504 WCZ851974:WLL917504 WMV851974:WVH917504 WWR851974:XFD917504 AJ917510:IV983040 KF917510:SR983040 UB917510:ACN983040 ADX917510:AMJ983040 ANT917510:AWF983040 AXP917510:BGB983040 BHL917510:BPX983040 BRH917510:BZT983040 CBD917510:CJP983040 CKZ917510:CTL983040 CUV917510:DDH983040 DER917510:DND983040 DON917510:DWZ983040 DYJ917510:EGV983040 EIF917510:EQR983040 ESB917510:FAN983040 FBX917510:FKJ983040 FLT917510:FUF983040 FVP917510:GEB983040 GFL917510:GNX983040 GPH917510:GXT983040 GZD917510:HHP983040 HIZ917510:HRL983040 HSV917510:IBH983040 ICR917510:ILD983040 IMN917510:IUZ983040 IWJ917510:JEV983040 JGF917510:JOR983040 JQB917510:JYN983040 JZX917510:KIJ983040 KJT917510:KSF983040 KTP917510:LCB983040 LDL917510:LLX983040 LNH917510:LVT983040 LXD917510:MFP983040 MGZ917510:MPL983040 MQV917510:MZH983040 NAR917510:NJD983040 NKN917510:NSZ983040 NUJ917510:OCV983040 OEF917510:OMR983040 OOB917510:OWN983040 OXX917510:PGJ983040 PHT917510:PQF983040 PRP917510:QAB983040 QBL917510:QJX983040 QLH917510:QTT983040 QVD917510:RDP983040 REZ917510:RNL983040 ROV917510:RXH983040 RYR917510:SHD983040 SIN917510:SQZ983040 SSJ917510:TAV983040 TCF917510:TKR983040 TMB917510:TUN983040 TVX917510:UEJ983040 UFT917510:UOF983040 UPP917510:UYB983040 UZL917510:VHX983040 VJH917510:VRT983040 VTD917510:WBP983040 WCZ917510:WLL983040 WMV917510:WVH983040 WWR917510:XFD983040 AJ983046:IV1048576 KF983046:SR1048576 UB983046:ACN1048576 ADX983046:AMJ1048576 ANT983046:AWF1048576 AXP983046:BGB1048576 BHL983046:BPX1048576 BRH983046:BZT1048576 CBD983046:CJP1048576 CKZ983046:CTL1048576 CUV983046:DDH1048576 DER983046:DND1048576 DON983046:DWZ1048576 DYJ983046:EGV1048576 EIF983046:EQR1048576 ESB983046:FAN1048576 FBX983046:FKJ1048576 FLT983046:FUF1048576 FVP983046:GEB1048576 GFL983046:GNX1048576 GPH983046:GXT1048576 GZD983046:HHP1048576 HIZ983046:HRL1048576 HSV983046:IBH1048576 ICR983046:ILD1048576 IMN983046:IUZ1048576 IWJ983046:JEV1048576 JGF983046:JOR1048576 JQB983046:JYN1048576 JZX983046:KIJ1048576 KJT983046:KSF1048576 KTP983046:LCB1048576 LDL983046:LLX1048576 LNH983046:LVT1048576 LXD983046:MFP1048576 MGZ983046:MPL1048576 MQV983046:MZH1048576 NAR983046:NJD1048576 NKN983046:NSZ1048576 NUJ983046:OCV1048576 OEF983046:OMR1048576 OOB983046:OWN1048576 OXX983046:PGJ1048576 PHT983046:PQF1048576 PRP983046:QAB1048576 QBL983046:QJX1048576 QLH983046:QTT1048576 QVD983046:RDP1048576 REZ983046:RNL1048576 ROV983046:RXH1048576 RYR983046:SHD1048576 SIN983046:SQZ1048576 SSJ983046:TAV1048576 TCF983046:TKR1048576 TMB983046:TUN1048576 TVX983046:UEJ1048576 UFT983046:UOF1048576 UPP983046:UYB1048576 UZL983046:VHX1048576 VJH983046:VRT1048576 VTD983046:WBP1048576 WCZ983046:WLL1048576 WMV983046:WVH1048576 WWR983046:XFD1048576 A148:A65536 IW148:IW65536 SS148:SS65536 ACO148:ACO65536 AMK148:AMK65536 AWG148:AWG65536 BGC148:BGC65536 BPY148:BPY65536 BZU148:BZU65536 CJQ148:CJQ65536 CTM148:CTM65536 DDI148:DDI65536 DNE148:DNE65536 DXA148:DXA65536 EGW148:EGW65536 EQS148:EQS65536 FAO148:FAO65536 FKK148:FKK65536 FUG148:FUG65536 GEC148:GEC65536 GNY148:GNY65536 GXU148:GXU65536 HHQ148:HHQ65536 HRM148:HRM65536 IBI148:IBI65536 ILE148:ILE65536 IVA148:IVA65536 JEW148:JEW65536 JOS148:JOS65536 JYO148:JYO65536 KIK148:KIK65536 KSG148:KSG65536 LCC148:LCC65536 LLY148:LLY65536 LVU148:LVU65536 MFQ148:MFQ65536 MPM148:MPM65536 MZI148:MZI65536 NJE148:NJE65536 NTA148:NTA65536 OCW148:OCW65536 OMS148:OMS65536 OWO148:OWO65536 PGK148:PGK65536 PQG148:PQG65536 QAC148:QAC65536 QJY148:QJY65536 QTU148:QTU65536 RDQ148:RDQ65536 RNM148:RNM65536 RXI148:RXI65536 SHE148:SHE65536 SRA148:SRA65536 TAW148:TAW65536 TKS148:TKS65536 TUO148:TUO65536 UEK148:UEK65536 UOG148:UOG65536 UYC148:UYC65536 VHY148:VHY65536 VRU148:VRU65536 WBQ148:WBQ65536 WLM148:WLM65536 WVI148:WVI65536 A65684:A131072 IW65684:IW131072 SS65684:SS131072 ACO65684:ACO131072 AMK65684:AMK131072 AWG65684:AWG131072 BGC65684:BGC131072 BPY65684:BPY131072 BZU65684:BZU131072 CJQ65684:CJQ131072 CTM65684:CTM131072 DDI65684:DDI131072 DNE65684:DNE131072 DXA65684:DXA131072 EGW65684:EGW131072 EQS65684:EQS131072 FAO65684:FAO131072 FKK65684:FKK131072 FUG65684:FUG131072 GEC65684:GEC131072 GNY65684:GNY131072 GXU65684:GXU131072 HHQ65684:HHQ131072 HRM65684:HRM131072 IBI65684:IBI131072 ILE65684:ILE131072 IVA65684:IVA131072 JEW65684:JEW131072 JOS65684:JOS131072 JYO65684:JYO131072 KIK65684:KIK131072 KSG65684:KSG131072 LCC65684:LCC131072 LLY65684:LLY131072 LVU65684:LVU131072 MFQ65684:MFQ131072 MPM65684:MPM131072 MZI65684:MZI131072 NJE65684:NJE131072 NTA65684:NTA131072 OCW65684:OCW131072 OMS65684:OMS131072 OWO65684:OWO131072 PGK65684:PGK131072 PQG65684:PQG131072 QAC65684:QAC131072 QJY65684:QJY131072 QTU65684:QTU131072 RDQ65684:RDQ131072 RNM65684:RNM131072 RXI65684:RXI131072 SHE65684:SHE131072 SRA65684:SRA131072 TAW65684:TAW131072 TKS65684:TKS131072 TUO65684:TUO131072 UEK65684:UEK131072 UOG65684:UOG131072 UYC65684:UYC131072 VHY65684:VHY131072 VRU65684:VRU131072 WBQ65684:WBQ131072 WLM65684:WLM131072 WVI65684:WVI131072 A131220:A196608 IW131220:IW196608 SS131220:SS196608 ACO131220:ACO196608 AMK131220:AMK196608 AWG131220:AWG196608 BGC131220:BGC196608 BPY131220:BPY196608 BZU131220:BZU196608 CJQ131220:CJQ196608 CTM131220:CTM196608 DDI131220:DDI196608 DNE131220:DNE196608 DXA131220:DXA196608 EGW131220:EGW196608 EQS131220:EQS196608 FAO131220:FAO196608 FKK131220:FKK196608 FUG131220:FUG196608 GEC131220:GEC196608 GNY131220:GNY196608 GXU131220:GXU196608 HHQ131220:HHQ196608 HRM131220:HRM196608 IBI131220:IBI196608 ILE131220:ILE196608 IVA131220:IVA196608 JEW131220:JEW196608 JOS131220:JOS196608 JYO131220:JYO196608 KIK131220:KIK196608 KSG131220:KSG196608 LCC131220:LCC196608 LLY131220:LLY196608 LVU131220:LVU196608 MFQ131220:MFQ196608 MPM131220:MPM196608 MZI131220:MZI196608 NJE131220:NJE196608 NTA131220:NTA196608 OCW131220:OCW196608 OMS131220:OMS196608 OWO131220:OWO196608 PGK131220:PGK196608 PQG131220:PQG196608 QAC131220:QAC196608 QJY131220:QJY196608 QTU131220:QTU196608 RDQ131220:RDQ196608 RNM131220:RNM196608 RXI131220:RXI196608 SHE131220:SHE196608 SRA131220:SRA196608 TAW131220:TAW196608 TKS131220:TKS196608 TUO131220:TUO196608 UEK131220:UEK196608 UOG131220:UOG196608 UYC131220:UYC196608 VHY131220:VHY196608 VRU131220:VRU196608 WBQ131220:WBQ196608 WLM131220:WLM196608 WVI131220:WVI196608 A196756:A262144 IW196756:IW262144 SS196756:SS262144 ACO196756:ACO262144 AMK196756:AMK262144 AWG196756:AWG262144 BGC196756:BGC262144 BPY196756:BPY262144 BZU196756:BZU262144 CJQ196756:CJQ262144 CTM196756:CTM262144 DDI196756:DDI262144 DNE196756:DNE262144 DXA196756:DXA262144 EGW196756:EGW262144 EQS196756:EQS262144 FAO196756:FAO262144 FKK196756:FKK262144 FUG196756:FUG262144 GEC196756:GEC262144 GNY196756:GNY262144 GXU196756:GXU262144 HHQ196756:HHQ262144 HRM196756:HRM262144 IBI196756:IBI262144 ILE196756:ILE262144 IVA196756:IVA262144 JEW196756:JEW262144 JOS196756:JOS262144 JYO196756:JYO262144 KIK196756:KIK262144 KSG196756:KSG262144 LCC196756:LCC262144 LLY196756:LLY262144 LVU196756:LVU262144 MFQ196756:MFQ262144 MPM196756:MPM262144 MZI196756:MZI262144 NJE196756:NJE262144 NTA196756:NTA262144 OCW196756:OCW262144 OMS196756:OMS262144 OWO196756:OWO262144 PGK196756:PGK262144 PQG196756:PQG262144 QAC196756:QAC262144 QJY196756:QJY262144 QTU196756:QTU262144 RDQ196756:RDQ262144 RNM196756:RNM262144 RXI196756:RXI262144 SHE196756:SHE262144 SRA196756:SRA262144 TAW196756:TAW262144 TKS196756:TKS262144 TUO196756:TUO262144 UEK196756:UEK262144 UOG196756:UOG262144 UYC196756:UYC262144 VHY196756:VHY262144 VRU196756:VRU262144 WBQ196756:WBQ262144 WLM196756:WLM262144 WVI196756:WVI262144 A262292:A327680 IW262292:IW327680 SS262292:SS327680 ACO262292:ACO327680 AMK262292:AMK327680 AWG262292:AWG327680 BGC262292:BGC327680 BPY262292:BPY327680 BZU262292:BZU327680 CJQ262292:CJQ327680 CTM262292:CTM327680 DDI262292:DDI327680 DNE262292:DNE327680 DXA262292:DXA327680 EGW262292:EGW327680 EQS262292:EQS327680 FAO262292:FAO327680 FKK262292:FKK327680 FUG262292:FUG327680 GEC262292:GEC327680 GNY262292:GNY327680 GXU262292:GXU327680 HHQ262292:HHQ327680 HRM262292:HRM327680 IBI262292:IBI327680 ILE262292:ILE327680 IVA262292:IVA327680 JEW262292:JEW327680 JOS262292:JOS327680 JYO262292:JYO327680 KIK262292:KIK327680 KSG262292:KSG327680 LCC262292:LCC327680 LLY262292:LLY327680 LVU262292:LVU327680 MFQ262292:MFQ327680 MPM262292:MPM327680 MZI262292:MZI327680 NJE262292:NJE327680 NTA262292:NTA327680 OCW262292:OCW327680 OMS262292:OMS327680 OWO262292:OWO327680 PGK262292:PGK327680 PQG262292:PQG327680 QAC262292:QAC327680 QJY262292:QJY327680 QTU262292:QTU327680 RDQ262292:RDQ327680 RNM262292:RNM327680 RXI262292:RXI327680 SHE262292:SHE327680 SRA262292:SRA327680 TAW262292:TAW327680 TKS262292:TKS327680 TUO262292:TUO327680 UEK262292:UEK327680 UOG262292:UOG327680 UYC262292:UYC327680 VHY262292:VHY327680 VRU262292:VRU327680 WBQ262292:WBQ327680 WLM262292:WLM327680 WVI262292:WVI327680 A327828:A393216 IW327828:IW393216 SS327828:SS393216 ACO327828:ACO393216 AMK327828:AMK393216 AWG327828:AWG393216 BGC327828:BGC393216 BPY327828:BPY393216 BZU327828:BZU393216 CJQ327828:CJQ393216 CTM327828:CTM393216 DDI327828:DDI393216 DNE327828:DNE393216 DXA327828:DXA393216 EGW327828:EGW393216 EQS327828:EQS393216 FAO327828:FAO393216 FKK327828:FKK393216 FUG327828:FUG393216 GEC327828:GEC393216 GNY327828:GNY393216 GXU327828:GXU393216 HHQ327828:HHQ393216 HRM327828:HRM393216 IBI327828:IBI393216 ILE327828:ILE393216 IVA327828:IVA393216 JEW327828:JEW393216 JOS327828:JOS393216 JYO327828:JYO393216 KIK327828:KIK393216 KSG327828:KSG393216 LCC327828:LCC393216 LLY327828:LLY393216 LVU327828:LVU393216 MFQ327828:MFQ393216 MPM327828:MPM393216 MZI327828:MZI393216 NJE327828:NJE393216 NTA327828:NTA393216 OCW327828:OCW393216 OMS327828:OMS393216 OWO327828:OWO393216 PGK327828:PGK393216 PQG327828:PQG393216 QAC327828:QAC393216 QJY327828:QJY393216 QTU327828:QTU393216 RDQ327828:RDQ393216 RNM327828:RNM393216 RXI327828:RXI393216 SHE327828:SHE393216 SRA327828:SRA393216 TAW327828:TAW393216 TKS327828:TKS393216 TUO327828:TUO393216 UEK327828:UEK393216 UOG327828:UOG393216 UYC327828:UYC393216 VHY327828:VHY393216 VRU327828:VRU393216 WBQ327828:WBQ393216 WLM327828:WLM393216 WVI327828:WVI393216 A393364:A458752 IW393364:IW458752 SS393364:SS458752 ACO393364:ACO458752 AMK393364:AMK458752 AWG393364:AWG458752 BGC393364:BGC458752 BPY393364:BPY458752 BZU393364:BZU458752 CJQ393364:CJQ458752 CTM393364:CTM458752 DDI393364:DDI458752 DNE393364:DNE458752 DXA393364:DXA458752 EGW393364:EGW458752 EQS393364:EQS458752 FAO393364:FAO458752 FKK393364:FKK458752 FUG393364:FUG458752 GEC393364:GEC458752 GNY393364:GNY458752 GXU393364:GXU458752 HHQ393364:HHQ458752 HRM393364:HRM458752 IBI393364:IBI458752 ILE393364:ILE458752 IVA393364:IVA458752 JEW393364:JEW458752 JOS393364:JOS458752 JYO393364:JYO458752 KIK393364:KIK458752 KSG393364:KSG458752 LCC393364:LCC458752 LLY393364:LLY458752 LVU393364:LVU458752 MFQ393364:MFQ458752 MPM393364:MPM458752 MZI393364:MZI458752 NJE393364:NJE458752 NTA393364:NTA458752 OCW393364:OCW458752 OMS393364:OMS458752 OWO393364:OWO458752 PGK393364:PGK458752 PQG393364:PQG458752 QAC393364:QAC458752 QJY393364:QJY458752 QTU393364:QTU458752 RDQ393364:RDQ458752 RNM393364:RNM458752 RXI393364:RXI458752 SHE393364:SHE458752 SRA393364:SRA458752 TAW393364:TAW458752 TKS393364:TKS458752 TUO393364:TUO458752 UEK393364:UEK458752 UOG393364:UOG458752 UYC393364:UYC458752 VHY393364:VHY458752 VRU393364:VRU458752 WBQ393364:WBQ458752 WLM393364:WLM458752 WVI393364:WVI458752 A458900:A524288 IW458900:IW524288 SS458900:SS524288 ACO458900:ACO524288 AMK458900:AMK524288 AWG458900:AWG524288 BGC458900:BGC524288 BPY458900:BPY524288 BZU458900:BZU524288 CJQ458900:CJQ524288 CTM458900:CTM524288 DDI458900:DDI524288 DNE458900:DNE524288 DXA458900:DXA524288 EGW458900:EGW524288 EQS458900:EQS524288 FAO458900:FAO524288 FKK458900:FKK524288 FUG458900:FUG524288 GEC458900:GEC524288 GNY458900:GNY524288 GXU458900:GXU524288 HHQ458900:HHQ524288 HRM458900:HRM524288 IBI458900:IBI524288 ILE458900:ILE524288 IVA458900:IVA524288 JEW458900:JEW524288 JOS458900:JOS524288 JYO458900:JYO524288 KIK458900:KIK524288 KSG458900:KSG524288 LCC458900:LCC524288 LLY458900:LLY524288 LVU458900:LVU524288 MFQ458900:MFQ524288 MPM458900:MPM524288 MZI458900:MZI524288 NJE458900:NJE524288 NTA458900:NTA524288 OCW458900:OCW524288 OMS458900:OMS524288 OWO458900:OWO524288 PGK458900:PGK524288 PQG458900:PQG524288 QAC458900:QAC524288 QJY458900:QJY524288 QTU458900:QTU524288 RDQ458900:RDQ524288 RNM458900:RNM524288 RXI458900:RXI524288 SHE458900:SHE524288 SRA458900:SRA524288 TAW458900:TAW524288 TKS458900:TKS524288 TUO458900:TUO524288 UEK458900:UEK524288 UOG458900:UOG524288 UYC458900:UYC524288 VHY458900:VHY524288 VRU458900:VRU524288 WBQ458900:WBQ524288 WLM458900:WLM524288 WVI458900:WVI524288 A524436:A589824 IW524436:IW589824 SS524436:SS589824 ACO524436:ACO589824 AMK524436:AMK589824 AWG524436:AWG589824 BGC524436:BGC589824 BPY524436:BPY589824 BZU524436:BZU589824 CJQ524436:CJQ589824 CTM524436:CTM589824 DDI524436:DDI589824 DNE524436:DNE589824 DXA524436:DXA589824 EGW524436:EGW589824 EQS524436:EQS589824 FAO524436:FAO589824 FKK524436:FKK589824 FUG524436:FUG589824 GEC524436:GEC589824 GNY524436:GNY589824 GXU524436:GXU589824 HHQ524436:HHQ589824 HRM524436:HRM589824 IBI524436:IBI589824 ILE524436:ILE589824 IVA524436:IVA589824 JEW524436:JEW589824 JOS524436:JOS589824 JYO524436:JYO589824 KIK524436:KIK589824 KSG524436:KSG589824 LCC524436:LCC589824 LLY524436:LLY589824 LVU524436:LVU589824 MFQ524436:MFQ589824 MPM524436:MPM589824 MZI524436:MZI589824 NJE524436:NJE589824 NTA524436:NTA589824 OCW524436:OCW589824 OMS524436:OMS589824 OWO524436:OWO589824 PGK524436:PGK589824 PQG524436:PQG589824 QAC524436:QAC589824 QJY524436:QJY589824 QTU524436:QTU589824 RDQ524436:RDQ589824 RNM524436:RNM589824 RXI524436:RXI589824 SHE524436:SHE589824 SRA524436:SRA589824 TAW524436:TAW589824 TKS524436:TKS589824 TUO524436:TUO589824 UEK524436:UEK589824 UOG524436:UOG589824 UYC524436:UYC589824 VHY524436:VHY589824 VRU524436:VRU589824 WBQ524436:WBQ589824 WLM524436:WLM589824 WVI524436:WVI589824 A589972:A655360 IW589972:IW655360 SS589972:SS655360 ACO589972:ACO655360 AMK589972:AMK655360 AWG589972:AWG655360 BGC589972:BGC655360 BPY589972:BPY655360 BZU589972:BZU655360 CJQ589972:CJQ655360 CTM589972:CTM655360 DDI589972:DDI655360 DNE589972:DNE655360 DXA589972:DXA655360 EGW589972:EGW655360 EQS589972:EQS655360 FAO589972:FAO655360 FKK589972:FKK655360 FUG589972:FUG655360 GEC589972:GEC655360 GNY589972:GNY655360 GXU589972:GXU655360 HHQ589972:HHQ655360 HRM589972:HRM655360 IBI589972:IBI655360 ILE589972:ILE655360 IVA589972:IVA655360 JEW589972:JEW655360 JOS589972:JOS655360 JYO589972:JYO655360 KIK589972:KIK655360 KSG589972:KSG655360 LCC589972:LCC655360 LLY589972:LLY655360 LVU589972:LVU655360 MFQ589972:MFQ655360 MPM589972:MPM655360 MZI589972:MZI655360 NJE589972:NJE655360 NTA589972:NTA655360 OCW589972:OCW655360 OMS589972:OMS655360 OWO589972:OWO655360 PGK589972:PGK655360 PQG589972:PQG655360 QAC589972:QAC655360 QJY589972:QJY655360 QTU589972:QTU655360 RDQ589972:RDQ655360 RNM589972:RNM655360 RXI589972:RXI655360 SHE589972:SHE655360 SRA589972:SRA655360 TAW589972:TAW655360 TKS589972:TKS655360 TUO589972:TUO655360 UEK589972:UEK655360 UOG589972:UOG655360 UYC589972:UYC655360 VHY589972:VHY655360 VRU589972:VRU655360 WBQ589972:WBQ655360 WLM589972:WLM655360 WVI589972:WVI655360 A655508:A720896 IW655508:IW720896 SS655508:SS720896 ACO655508:ACO720896 AMK655508:AMK720896 AWG655508:AWG720896 BGC655508:BGC720896 BPY655508:BPY720896 BZU655508:BZU720896 CJQ655508:CJQ720896 CTM655508:CTM720896 DDI655508:DDI720896 DNE655508:DNE720896 DXA655508:DXA720896 EGW655508:EGW720896 EQS655508:EQS720896 FAO655508:FAO720896 FKK655508:FKK720896 FUG655508:FUG720896 GEC655508:GEC720896 GNY655508:GNY720896 GXU655508:GXU720896 HHQ655508:HHQ720896 HRM655508:HRM720896 IBI655508:IBI720896 ILE655508:ILE720896 IVA655508:IVA720896 JEW655508:JEW720896 JOS655508:JOS720896 JYO655508:JYO720896 KIK655508:KIK720896 KSG655508:KSG720896 LCC655508:LCC720896 LLY655508:LLY720896 LVU655508:LVU720896 MFQ655508:MFQ720896 MPM655508:MPM720896 MZI655508:MZI720896 NJE655508:NJE720896 NTA655508:NTA720896 OCW655508:OCW720896 OMS655508:OMS720896 OWO655508:OWO720896 PGK655508:PGK720896 PQG655508:PQG720896 QAC655508:QAC720896 QJY655508:QJY720896 QTU655508:QTU720896 RDQ655508:RDQ720896 RNM655508:RNM720896 RXI655508:RXI720896 SHE655508:SHE720896 SRA655508:SRA720896 TAW655508:TAW720896 TKS655508:TKS720896 TUO655508:TUO720896 UEK655508:UEK720896 UOG655508:UOG720896 UYC655508:UYC720896 VHY655508:VHY720896 VRU655508:VRU720896 WBQ655508:WBQ720896 WLM655508:WLM720896 WVI655508:WVI720896 A721044:A786432 IW721044:IW786432 SS721044:SS786432 ACO721044:ACO786432 AMK721044:AMK786432 AWG721044:AWG786432 BGC721044:BGC786432 BPY721044:BPY786432 BZU721044:BZU786432 CJQ721044:CJQ786432 CTM721044:CTM786432 DDI721044:DDI786432 DNE721044:DNE786432 DXA721044:DXA786432 EGW721044:EGW786432 EQS721044:EQS786432 FAO721044:FAO786432 FKK721044:FKK786432 FUG721044:FUG786432 GEC721044:GEC786432 GNY721044:GNY786432 GXU721044:GXU786432 HHQ721044:HHQ786432 HRM721044:HRM786432 IBI721044:IBI786432 ILE721044:ILE786432 IVA721044:IVA786432 JEW721044:JEW786432 JOS721044:JOS786432 JYO721044:JYO786432 KIK721044:KIK786432 KSG721044:KSG786432 LCC721044:LCC786432 LLY721044:LLY786432 LVU721044:LVU786432 MFQ721044:MFQ786432 MPM721044:MPM786432 MZI721044:MZI786432 NJE721044:NJE786432 NTA721044:NTA786432 OCW721044:OCW786432 OMS721044:OMS786432 OWO721044:OWO786432 PGK721044:PGK786432 PQG721044:PQG786432 QAC721044:QAC786432 QJY721044:QJY786432 QTU721044:QTU786432 RDQ721044:RDQ786432 RNM721044:RNM786432 RXI721044:RXI786432 SHE721044:SHE786432 SRA721044:SRA786432 TAW721044:TAW786432 TKS721044:TKS786432 TUO721044:TUO786432 UEK721044:UEK786432 UOG721044:UOG786432 UYC721044:UYC786432 VHY721044:VHY786432 VRU721044:VRU786432 WBQ721044:WBQ786432 WLM721044:WLM786432 WVI721044:WVI786432 A786580:A851968 IW786580:IW851968 SS786580:SS851968 ACO786580:ACO851968 AMK786580:AMK851968 AWG786580:AWG851968 BGC786580:BGC851968 BPY786580:BPY851968 BZU786580:BZU851968 CJQ786580:CJQ851968 CTM786580:CTM851968 DDI786580:DDI851968 DNE786580:DNE851968 DXA786580:DXA851968 EGW786580:EGW851968 EQS786580:EQS851968 FAO786580:FAO851968 FKK786580:FKK851968 FUG786580:FUG851968 GEC786580:GEC851968 GNY786580:GNY851968 GXU786580:GXU851968 HHQ786580:HHQ851968 HRM786580:HRM851968 IBI786580:IBI851968 ILE786580:ILE851968 IVA786580:IVA851968 JEW786580:JEW851968 JOS786580:JOS851968 JYO786580:JYO851968 KIK786580:KIK851968 KSG786580:KSG851968 LCC786580:LCC851968 LLY786580:LLY851968 LVU786580:LVU851968 MFQ786580:MFQ851968 MPM786580:MPM851968 MZI786580:MZI851968 NJE786580:NJE851968 NTA786580:NTA851968 OCW786580:OCW851968 OMS786580:OMS851968 OWO786580:OWO851968 PGK786580:PGK851968 PQG786580:PQG851968 QAC786580:QAC851968 QJY786580:QJY851968 QTU786580:QTU851968 RDQ786580:RDQ851968 RNM786580:RNM851968 RXI786580:RXI851968 SHE786580:SHE851968 SRA786580:SRA851968 TAW786580:TAW851968 TKS786580:TKS851968 TUO786580:TUO851968 UEK786580:UEK851968 UOG786580:UOG851968 UYC786580:UYC851968 VHY786580:VHY851968 VRU786580:VRU851968 WBQ786580:WBQ851968 WLM786580:WLM851968 WVI786580:WVI851968 A852116:A917504 IW852116:IW917504 SS852116:SS917504 ACO852116:ACO917504 AMK852116:AMK917504 AWG852116:AWG917504 BGC852116:BGC917504 BPY852116:BPY917504 BZU852116:BZU917504 CJQ852116:CJQ917504 CTM852116:CTM917504 DDI852116:DDI917504 DNE852116:DNE917504 DXA852116:DXA917504 EGW852116:EGW917504 EQS852116:EQS917504 FAO852116:FAO917504 FKK852116:FKK917504 FUG852116:FUG917504 GEC852116:GEC917504 GNY852116:GNY917504 GXU852116:GXU917504 HHQ852116:HHQ917504 HRM852116:HRM917504 IBI852116:IBI917504 ILE852116:ILE917504 IVA852116:IVA917504 JEW852116:JEW917504 JOS852116:JOS917504 JYO852116:JYO917504 KIK852116:KIK917504 KSG852116:KSG917504 LCC852116:LCC917504 LLY852116:LLY917504 LVU852116:LVU917504 MFQ852116:MFQ917504 MPM852116:MPM917504 MZI852116:MZI917504 NJE852116:NJE917504 NTA852116:NTA917504 OCW852116:OCW917504 OMS852116:OMS917504 OWO852116:OWO917504 PGK852116:PGK917504 PQG852116:PQG917504 QAC852116:QAC917504 QJY852116:QJY917504 QTU852116:QTU917504 RDQ852116:RDQ917504 RNM852116:RNM917504 RXI852116:RXI917504 SHE852116:SHE917504 SRA852116:SRA917504 TAW852116:TAW917504 TKS852116:TKS917504 TUO852116:TUO917504 UEK852116:UEK917504 UOG852116:UOG917504 UYC852116:UYC917504 VHY852116:VHY917504 VRU852116:VRU917504 WBQ852116:WBQ917504 WLM852116:WLM917504 WVI852116:WVI917504 A917652:A983040 IW917652:IW983040 SS917652:SS983040 ACO917652:ACO983040 AMK917652:AMK983040 AWG917652:AWG983040 BGC917652:BGC983040 BPY917652:BPY983040 BZU917652:BZU983040 CJQ917652:CJQ983040 CTM917652:CTM983040 DDI917652:DDI983040 DNE917652:DNE983040 DXA917652:DXA983040 EGW917652:EGW983040 EQS917652:EQS983040 FAO917652:FAO983040 FKK917652:FKK983040 FUG917652:FUG983040 GEC917652:GEC983040 GNY917652:GNY983040 GXU917652:GXU983040 HHQ917652:HHQ983040 HRM917652:HRM983040 IBI917652:IBI983040 ILE917652:ILE983040 IVA917652:IVA983040 JEW917652:JEW983040 JOS917652:JOS983040 JYO917652:JYO983040 KIK917652:KIK983040 KSG917652:KSG983040 LCC917652:LCC983040 LLY917652:LLY983040 LVU917652:LVU983040 MFQ917652:MFQ983040 MPM917652:MPM983040 MZI917652:MZI983040 NJE917652:NJE983040 NTA917652:NTA983040 OCW917652:OCW983040 OMS917652:OMS983040 OWO917652:OWO983040 PGK917652:PGK983040 PQG917652:PQG983040 QAC917652:QAC983040 QJY917652:QJY983040 QTU917652:QTU983040 RDQ917652:RDQ983040 RNM917652:RNM983040 RXI917652:RXI983040 SHE917652:SHE983040 SRA917652:SRA983040 TAW917652:TAW983040 TKS917652:TKS983040 TUO917652:TUO983040 UEK917652:UEK983040 UOG917652:UOG983040 UYC917652:UYC983040 VHY917652:VHY983040 VRU917652:VRU983040 WBQ917652:WBQ983040 WLM917652:WLM983040 WVI917652:WVI983040 A983188:A1048576 IW983188:IW1048576 SS983188:SS1048576 ACO983188:ACO1048576 AMK983188:AMK1048576 AWG983188:AWG1048576 BGC983188:BGC1048576 BPY983188:BPY1048576 BZU983188:BZU1048576 CJQ983188:CJQ1048576 CTM983188:CTM1048576 DDI983188:DDI1048576 DNE983188:DNE1048576 DXA983188:DXA1048576 EGW983188:EGW1048576 EQS983188:EQS1048576 FAO983188:FAO1048576 FKK983188:FKK1048576 FUG983188:FUG1048576 GEC983188:GEC1048576 GNY983188:GNY1048576 GXU983188:GXU1048576 HHQ983188:HHQ1048576 HRM983188:HRM1048576 IBI983188:IBI1048576 ILE983188:ILE1048576 IVA983188:IVA1048576 JEW983188:JEW1048576 JOS983188:JOS1048576 JYO983188:JYO1048576 KIK983188:KIK1048576 KSG983188:KSG1048576 LCC983188:LCC1048576 LLY983188:LLY1048576 LVU983188:LVU1048576 MFQ983188:MFQ1048576 MPM983188:MPM1048576 MZI983188:MZI1048576 NJE983188:NJE1048576 NTA983188:NTA1048576 OCW983188:OCW1048576 OMS983188:OMS1048576 OWO983188:OWO1048576 PGK983188:PGK1048576 PQG983188:PQG1048576 QAC983188:QAC1048576 QJY983188:QJY1048576 QTU983188:QTU1048576 RDQ983188:RDQ1048576 RNM983188:RNM1048576 RXI983188:RXI1048576 SHE983188:SHE1048576 SRA983188:SRA1048576 TAW983188:TAW1048576 TKS983188:TKS1048576 TUO983188:TUO1048576 UEK983188:UEK1048576 UOG983188:UOG1048576 UYC983188:UYC1048576 VHY983188:VHY1048576 VRU983188:VRU1048576 WBQ983188:WBQ1048576 WLM983188:WLM1048576 WVI983188:WVI1048576 L143:L155 JH143:JH155 TD143:TD155 ACZ143:ACZ155 AMV143:AMV155 AWR143:AWR155 BGN143:BGN155 BQJ143:BQJ155 CAF143:CAF155 CKB143:CKB155 CTX143:CTX155 DDT143:DDT155 DNP143:DNP155 DXL143:DXL155 EHH143:EHH155 ERD143:ERD155 FAZ143:FAZ155 FKV143:FKV155 FUR143:FUR155 GEN143:GEN155 GOJ143:GOJ155 GYF143:GYF155 HIB143:HIB155 HRX143:HRX155 IBT143:IBT155 ILP143:ILP155 IVL143:IVL155 JFH143:JFH155 JPD143:JPD155 JYZ143:JYZ155 KIV143:KIV155 KSR143:KSR155 LCN143:LCN155 LMJ143:LMJ155 LWF143:LWF155 MGB143:MGB155 MPX143:MPX155 MZT143:MZT155 NJP143:NJP155 NTL143:NTL155 ODH143:ODH155 OND143:OND155 OWZ143:OWZ155 PGV143:PGV155 PQR143:PQR155 QAN143:QAN155 QKJ143:QKJ155 QUF143:QUF155 REB143:REB155 RNX143:RNX155 RXT143:RXT155 SHP143:SHP155 SRL143:SRL155 TBH143:TBH155 TLD143:TLD155 TUZ143:TUZ155 UEV143:UEV155 UOR143:UOR155 UYN143:UYN155 VIJ143:VIJ155 VSF143:VSF155 WCB143:WCB155 WLX143:WLX155 WVT143:WVT155 L65679:L65691 JH65679:JH65691 TD65679:TD65691 ACZ65679:ACZ65691 AMV65679:AMV65691 AWR65679:AWR65691 BGN65679:BGN65691 BQJ65679:BQJ65691 CAF65679:CAF65691 CKB65679:CKB65691 CTX65679:CTX65691 DDT65679:DDT65691 DNP65679:DNP65691 DXL65679:DXL65691 EHH65679:EHH65691 ERD65679:ERD65691 FAZ65679:FAZ65691 FKV65679:FKV65691 FUR65679:FUR65691 GEN65679:GEN65691 GOJ65679:GOJ65691 GYF65679:GYF65691 HIB65679:HIB65691 HRX65679:HRX65691 IBT65679:IBT65691 ILP65679:ILP65691 IVL65679:IVL65691 JFH65679:JFH65691 JPD65679:JPD65691 JYZ65679:JYZ65691 KIV65679:KIV65691 KSR65679:KSR65691 LCN65679:LCN65691 LMJ65679:LMJ65691 LWF65679:LWF65691 MGB65679:MGB65691 MPX65679:MPX65691 MZT65679:MZT65691 NJP65679:NJP65691 NTL65679:NTL65691 ODH65679:ODH65691 OND65679:OND65691 OWZ65679:OWZ65691 PGV65679:PGV65691 PQR65679:PQR65691 QAN65679:QAN65691 QKJ65679:QKJ65691 QUF65679:QUF65691 REB65679:REB65691 RNX65679:RNX65691 RXT65679:RXT65691 SHP65679:SHP65691 SRL65679:SRL65691 TBH65679:TBH65691 TLD65679:TLD65691 TUZ65679:TUZ65691 UEV65679:UEV65691 UOR65679:UOR65691 UYN65679:UYN65691 VIJ65679:VIJ65691 VSF65679:VSF65691 WCB65679:WCB65691 WLX65679:WLX65691 WVT65679:WVT65691 L131215:L131227 JH131215:JH131227 TD131215:TD131227 ACZ131215:ACZ131227 AMV131215:AMV131227 AWR131215:AWR131227 BGN131215:BGN131227 BQJ131215:BQJ131227 CAF131215:CAF131227 CKB131215:CKB131227 CTX131215:CTX131227 DDT131215:DDT131227 DNP131215:DNP131227 DXL131215:DXL131227 EHH131215:EHH131227 ERD131215:ERD131227 FAZ131215:FAZ131227 FKV131215:FKV131227 FUR131215:FUR131227 GEN131215:GEN131227 GOJ131215:GOJ131227 GYF131215:GYF131227 HIB131215:HIB131227 HRX131215:HRX131227 IBT131215:IBT131227 ILP131215:ILP131227 IVL131215:IVL131227 JFH131215:JFH131227 JPD131215:JPD131227 JYZ131215:JYZ131227 KIV131215:KIV131227 KSR131215:KSR131227 LCN131215:LCN131227 LMJ131215:LMJ131227 LWF131215:LWF131227 MGB131215:MGB131227 MPX131215:MPX131227 MZT131215:MZT131227 NJP131215:NJP131227 NTL131215:NTL131227 ODH131215:ODH131227 OND131215:OND131227 OWZ131215:OWZ131227 PGV131215:PGV131227 PQR131215:PQR131227 QAN131215:QAN131227 QKJ131215:QKJ131227 QUF131215:QUF131227 REB131215:REB131227 RNX131215:RNX131227 RXT131215:RXT131227 SHP131215:SHP131227 SRL131215:SRL131227 TBH131215:TBH131227 TLD131215:TLD131227 TUZ131215:TUZ131227 UEV131215:UEV131227 UOR131215:UOR131227 UYN131215:UYN131227 VIJ131215:VIJ131227 VSF131215:VSF131227 WCB131215:WCB131227 WLX131215:WLX131227 WVT131215:WVT131227 L196751:L196763 JH196751:JH196763 TD196751:TD196763 ACZ196751:ACZ196763 AMV196751:AMV196763 AWR196751:AWR196763 BGN196751:BGN196763 BQJ196751:BQJ196763 CAF196751:CAF196763 CKB196751:CKB196763 CTX196751:CTX196763 DDT196751:DDT196763 DNP196751:DNP196763 DXL196751:DXL196763 EHH196751:EHH196763 ERD196751:ERD196763 FAZ196751:FAZ196763 FKV196751:FKV196763 FUR196751:FUR196763 GEN196751:GEN196763 GOJ196751:GOJ196763 GYF196751:GYF196763 HIB196751:HIB196763 HRX196751:HRX196763 IBT196751:IBT196763 ILP196751:ILP196763 IVL196751:IVL196763 JFH196751:JFH196763 JPD196751:JPD196763 JYZ196751:JYZ196763 KIV196751:KIV196763 KSR196751:KSR196763 LCN196751:LCN196763 LMJ196751:LMJ196763 LWF196751:LWF196763 MGB196751:MGB196763 MPX196751:MPX196763 MZT196751:MZT196763 NJP196751:NJP196763 NTL196751:NTL196763 ODH196751:ODH196763 OND196751:OND196763 OWZ196751:OWZ196763 PGV196751:PGV196763 PQR196751:PQR196763 QAN196751:QAN196763 QKJ196751:QKJ196763 QUF196751:QUF196763 REB196751:REB196763 RNX196751:RNX196763 RXT196751:RXT196763 SHP196751:SHP196763 SRL196751:SRL196763 TBH196751:TBH196763 TLD196751:TLD196763 TUZ196751:TUZ196763 UEV196751:UEV196763 UOR196751:UOR196763 UYN196751:UYN196763 VIJ196751:VIJ196763 VSF196751:VSF196763 WCB196751:WCB196763 WLX196751:WLX196763 WVT196751:WVT196763 L262287:L262299 JH262287:JH262299 TD262287:TD262299 ACZ262287:ACZ262299 AMV262287:AMV262299 AWR262287:AWR262299 BGN262287:BGN262299 BQJ262287:BQJ262299 CAF262287:CAF262299 CKB262287:CKB262299 CTX262287:CTX262299 DDT262287:DDT262299 DNP262287:DNP262299 DXL262287:DXL262299 EHH262287:EHH262299 ERD262287:ERD262299 FAZ262287:FAZ262299 FKV262287:FKV262299 FUR262287:FUR262299 GEN262287:GEN262299 GOJ262287:GOJ262299 GYF262287:GYF262299 HIB262287:HIB262299 HRX262287:HRX262299 IBT262287:IBT262299 ILP262287:ILP262299 IVL262287:IVL262299 JFH262287:JFH262299 JPD262287:JPD262299 JYZ262287:JYZ262299 KIV262287:KIV262299 KSR262287:KSR262299 LCN262287:LCN262299 LMJ262287:LMJ262299 LWF262287:LWF262299 MGB262287:MGB262299 MPX262287:MPX262299 MZT262287:MZT262299 NJP262287:NJP262299 NTL262287:NTL262299 ODH262287:ODH262299 OND262287:OND262299 OWZ262287:OWZ262299 PGV262287:PGV262299 PQR262287:PQR262299 QAN262287:QAN262299 QKJ262287:QKJ262299 QUF262287:QUF262299 REB262287:REB262299 RNX262287:RNX262299 RXT262287:RXT262299 SHP262287:SHP262299 SRL262287:SRL262299 TBH262287:TBH262299 TLD262287:TLD262299 TUZ262287:TUZ262299 UEV262287:UEV262299 UOR262287:UOR262299 UYN262287:UYN262299 VIJ262287:VIJ262299 VSF262287:VSF262299 WCB262287:WCB262299 WLX262287:WLX262299 WVT262287:WVT262299 L327823:L327835 JH327823:JH327835 TD327823:TD327835 ACZ327823:ACZ327835 AMV327823:AMV327835 AWR327823:AWR327835 BGN327823:BGN327835 BQJ327823:BQJ327835 CAF327823:CAF327835 CKB327823:CKB327835 CTX327823:CTX327835 DDT327823:DDT327835 DNP327823:DNP327835 DXL327823:DXL327835 EHH327823:EHH327835 ERD327823:ERD327835 FAZ327823:FAZ327835 FKV327823:FKV327835 FUR327823:FUR327835 GEN327823:GEN327835 GOJ327823:GOJ327835 GYF327823:GYF327835 HIB327823:HIB327835 HRX327823:HRX327835 IBT327823:IBT327835 ILP327823:ILP327835 IVL327823:IVL327835 JFH327823:JFH327835 JPD327823:JPD327835 JYZ327823:JYZ327835 KIV327823:KIV327835 KSR327823:KSR327835 LCN327823:LCN327835 LMJ327823:LMJ327835 LWF327823:LWF327835 MGB327823:MGB327835 MPX327823:MPX327835 MZT327823:MZT327835 NJP327823:NJP327835 NTL327823:NTL327835 ODH327823:ODH327835 OND327823:OND327835 OWZ327823:OWZ327835 PGV327823:PGV327835 PQR327823:PQR327835 QAN327823:QAN327835 QKJ327823:QKJ327835 QUF327823:QUF327835 REB327823:REB327835 RNX327823:RNX327835 RXT327823:RXT327835 SHP327823:SHP327835 SRL327823:SRL327835 TBH327823:TBH327835 TLD327823:TLD327835 TUZ327823:TUZ327835 UEV327823:UEV327835 UOR327823:UOR327835 UYN327823:UYN327835 VIJ327823:VIJ327835 VSF327823:VSF327835 WCB327823:WCB327835 WLX327823:WLX327835 WVT327823:WVT327835 L393359:L393371 JH393359:JH393371 TD393359:TD393371 ACZ393359:ACZ393371 AMV393359:AMV393371 AWR393359:AWR393371 BGN393359:BGN393371 BQJ393359:BQJ393371 CAF393359:CAF393371 CKB393359:CKB393371 CTX393359:CTX393371 DDT393359:DDT393371 DNP393359:DNP393371 DXL393359:DXL393371 EHH393359:EHH393371 ERD393359:ERD393371 FAZ393359:FAZ393371 FKV393359:FKV393371 FUR393359:FUR393371 GEN393359:GEN393371 GOJ393359:GOJ393371 GYF393359:GYF393371 HIB393359:HIB393371 HRX393359:HRX393371 IBT393359:IBT393371 ILP393359:ILP393371 IVL393359:IVL393371 JFH393359:JFH393371 JPD393359:JPD393371 JYZ393359:JYZ393371 KIV393359:KIV393371 KSR393359:KSR393371 LCN393359:LCN393371 LMJ393359:LMJ393371 LWF393359:LWF393371 MGB393359:MGB393371 MPX393359:MPX393371 MZT393359:MZT393371 NJP393359:NJP393371 NTL393359:NTL393371 ODH393359:ODH393371 OND393359:OND393371 OWZ393359:OWZ393371 PGV393359:PGV393371 PQR393359:PQR393371 QAN393359:QAN393371 QKJ393359:QKJ393371 QUF393359:QUF393371 REB393359:REB393371 RNX393359:RNX393371 RXT393359:RXT393371 SHP393359:SHP393371 SRL393359:SRL393371 TBH393359:TBH393371 TLD393359:TLD393371 TUZ393359:TUZ393371 UEV393359:UEV393371 UOR393359:UOR393371 UYN393359:UYN393371 VIJ393359:VIJ393371 VSF393359:VSF393371 WCB393359:WCB393371 WLX393359:WLX393371 WVT393359:WVT393371 L458895:L458907 JH458895:JH458907 TD458895:TD458907 ACZ458895:ACZ458907 AMV458895:AMV458907 AWR458895:AWR458907 BGN458895:BGN458907 BQJ458895:BQJ458907 CAF458895:CAF458907 CKB458895:CKB458907 CTX458895:CTX458907 DDT458895:DDT458907 DNP458895:DNP458907 DXL458895:DXL458907 EHH458895:EHH458907 ERD458895:ERD458907 FAZ458895:FAZ458907 FKV458895:FKV458907 FUR458895:FUR458907 GEN458895:GEN458907 GOJ458895:GOJ458907 GYF458895:GYF458907 HIB458895:HIB458907 HRX458895:HRX458907 IBT458895:IBT458907 ILP458895:ILP458907 IVL458895:IVL458907 JFH458895:JFH458907 JPD458895:JPD458907 JYZ458895:JYZ458907 KIV458895:KIV458907 KSR458895:KSR458907 LCN458895:LCN458907 LMJ458895:LMJ458907 LWF458895:LWF458907 MGB458895:MGB458907 MPX458895:MPX458907 MZT458895:MZT458907 NJP458895:NJP458907 NTL458895:NTL458907 ODH458895:ODH458907 OND458895:OND458907 OWZ458895:OWZ458907 PGV458895:PGV458907 PQR458895:PQR458907 QAN458895:QAN458907 QKJ458895:QKJ458907 QUF458895:QUF458907 REB458895:REB458907 RNX458895:RNX458907 RXT458895:RXT458907 SHP458895:SHP458907 SRL458895:SRL458907 TBH458895:TBH458907 TLD458895:TLD458907 TUZ458895:TUZ458907 UEV458895:UEV458907 UOR458895:UOR458907 UYN458895:UYN458907 VIJ458895:VIJ458907 VSF458895:VSF458907 WCB458895:WCB458907 WLX458895:WLX458907 WVT458895:WVT458907 L524431:L524443 JH524431:JH524443 TD524431:TD524443 ACZ524431:ACZ524443 AMV524431:AMV524443 AWR524431:AWR524443 BGN524431:BGN524443 BQJ524431:BQJ524443 CAF524431:CAF524443 CKB524431:CKB524443 CTX524431:CTX524443 DDT524431:DDT524443 DNP524431:DNP524443 DXL524431:DXL524443 EHH524431:EHH524443 ERD524431:ERD524443 FAZ524431:FAZ524443 FKV524431:FKV524443 FUR524431:FUR524443 GEN524431:GEN524443 GOJ524431:GOJ524443 GYF524431:GYF524443 HIB524431:HIB524443 HRX524431:HRX524443 IBT524431:IBT524443 ILP524431:ILP524443 IVL524431:IVL524443 JFH524431:JFH524443 JPD524431:JPD524443 JYZ524431:JYZ524443 KIV524431:KIV524443 KSR524431:KSR524443 LCN524431:LCN524443 LMJ524431:LMJ524443 LWF524431:LWF524443 MGB524431:MGB524443 MPX524431:MPX524443 MZT524431:MZT524443 NJP524431:NJP524443 NTL524431:NTL524443 ODH524431:ODH524443 OND524431:OND524443 OWZ524431:OWZ524443 PGV524431:PGV524443 PQR524431:PQR524443 QAN524431:QAN524443 QKJ524431:QKJ524443 QUF524431:QUF524443 REB524431:REB524443 RNX524431:RNX524443 RXT524431:RXT524443 SHP524431:SHP524443 SRL524431:SRL524443 TBH524431:TBH524443 TLD524431:TLD524443 TUZ524431:TUZ524443 UEV524431:UEV524443 UOR524431:UOR524443 UYN524431:UYN524443 VIJ524431:VIJ524443 VSF524431:VSF524443 WCB524431:WCB524443 WLX524431:WLX524443 WVT524431:WVT524443 L589967:L589979 JH589967:JH589979 TD589967:TD589979 ACZ589967:ACZ589979 AMV589967:AMV589979 AWR589967:AWR589979 BGN589967:BGN589979 BQJ589967:BQJ589979 CAF589967:CAF589979 CKB589967:CKB589979 CTX589967:CTX589979 DDT589967:DDT589979 DNP589967:DNP589979 DXL589967:DXL589979 EHH589967:EHH589979 ERD589967:ERD589979 FAZ589967:FAZ589979 FKV589967:FKV589979 FUR589967:FUR589979 GEN589967:GEN589979 GOJ589967:GOJ589979 GYF589967:GYF589979 HIB589967:HIB589979 HRX589967:HRX589979 IBT589967:IBT589979 ILP589967:ILP589979 IVL589967:IVL589979 JFH589967:JFH589979 JPD589967:JPD589979 JYZ589967:JYZ589979 KIV589967:KIV589979 KSR589967:KSR589979 LCN589967:LCN589979 LMJ589967:LMJ589979 LWF589967:LWF589979 MGB589967:MGB589979 MPX589967:MPX589979 MZT589967:MZT589979 NJP589967:NJP589979 NTL589967:NTL589979 ODH589967:ODH589979 OND589967:OND589979 OWZ589967:OWZ589979 PGV589967:PGV589979 PQR589967:PQR589979 QAN589967:QAN589979 QKJ589967:QKJ589979 QUF589967:QUF589979 REB589967:REB589979 RNX589967:RNX589979 RXT589967:RXT589979 SHP589967:SHP589979 SRL589967:SRL589979 TBH589967:TBH589979 TLD589967:TLD589979 TUZ589967:TUZ589979 UEV589967:UEV589979 UOR589967:UOR589979 UYN589967:UYN589979 VIJ589967:VIJ589979 VSF589967:VSF589979 WCB589967:WCB589979 WLX589967:WLX589979 WVT589967:WVT589979 L655503:L655515 JH655503:JH655515 TD655503:TD655515 ACZ655503:ACZ655515 AMV655503:AMV655515 AWR655503:AWR655515 BGN655503:BGN655515 BQJ655503:BQJ655515 CAF655503:CAF655515 CKB655503:CKB655515 CTX655503:CTX655515 DDT655503:DDT655515 DNP655503:DNP655515 DXL655503:DXL655515 EHH655503:EHH655515 ERD655503:ERD655515 FAZ655503:FAZ655515 FKV655503:FKV655515 FUR655503:FUR655515 GEN655503:GEN655515 GOJ655503:GOJ655515 GYF655503:GYF655515 HIB655503:HIB655515 HRX655503:HRX655515 IBT655503:IBT655515 ILP655503:ILP655515 IVL655503:IVL655515 JFH655503:JFH655515 JPD655503:JPD655515 JYZ655503:JYZ655515 KIV655503:KIV655515 KSR655503:KSR655515 LCN655503:LCN655515 LMJ655503:LMJ655515 LWF655503:LWF655515 MGB655503:MGB655515 MPX655503:MPX655515 MZT655503:MZT655515 NJP655503:NJP655515 NTL655503:NTL655515 ODH655503:ODH655515 OND655503:OND655515 OWZ655503:OWZ655515 PGV655503:PGV655515 PQR655503:PQR655515 QAN655503:QAN655515 QKJ655503:QKJ655515 QUF655503:QUF655515 REB655503:REB655515 RNX655503:RNX655515 RXT655503:RXT655515 SHP655503:SHP655515 SRL655503:SRL655515 TBH655503:TBH655515 TLD655503:TLD655515 TUZ655503:TUZ655515 UEV655503:UEV655515 UOR655503:UOR655515 UYN655503:UYN655515 VIJ655503:VIJ655515 VSF655503:VSF655515 WCB655503:WCB655515 WLX655503:WLX655515 WVT655503:WVT655515 L721039:L721051 JH721039:JH721051 TD721039:TD721051 ACZ721039:ACZ721051 AMV721039:AMV721051 AWR721039:AWR721051 BGN721039:BGN721051 BQJ721039:BQJ721051 CAF721039:CAF721051 CKB721039:CKB721051 CTX721039:CTX721051 DDT721039:DDT721051 DNP721039:DNP721051 DXL721039:DXL721051 EHH721039:EHH721051 ERD721039:ERD721051 FAZ721039:FAZ721051 FKV721039:FKV721051 FUR721039:FUR721051 GEN721039:GEN721051 GOJ721039:GOJ721051 GYF721039:GYF721051 HIB721039:HIB721051 HRX721039:HRX721051 IBT721039:IBT721051 ILP721039:ILP721051 IVL721039:IVL721051 JFH721039:JFH721051 JPD721039:JPD721051 JYZ721039:JYZ721051 KIV721039:KIV721051 KSR721039:KSR721051 LCN721039:LCN721051 LMJ721039:LMJ721051 LWF721039:LWF721051 MGB721039:MGB721051 MPX721039:MPX721051 MZT721039:MZT721051 NJP721039:NJP721051 NTL721039:NTL721051 ODH721039:ODH721051 OND721039:OND721051 OWZ721039:OWZ721051 PGV721039:PGV721051 PQR721039:PQR721051 QAN721039:QAN721051 QKJ721039:QKJ721051 QUF721039:QUF721051 REB721039:REB721051 RNX721039:RNX721051 RXT721039:RXT721051 SHP721039:SHP721051 SRL721039:SRL721051 TBH721039:TBH721051 TLD721039:TLD721051 TUZ721039:TUZ721051 UEV721039:UEV721051 UOR721039:UOR721051 UYN721039:UYN721051 VIJ721039:VIJ721051 VSF721039:VSF721051 WCB721039:WCB721051 WLX721039:WLX721051 WVT721039:WVT721051 L786575:L786587 JH786575:JH786587 TD786575:TD786587 ACZ786575:ACZ786587 AMV786575:AMV786587 AWR786575:AWR786587 BGN786575:BGN786587 BQJ786575:BQJ786587 CAF786575:CAF786587 CKB786575:CKB786587 CTX786575:CTX786587 DDT786575:DDT786587 DNP786575:DNP786587 DXL786575:DXL786587 EHH786575:EHH786587 ERD786575:ERD786587 FAZ786575:FAZ786587 FKV786575:FKV786587 FUR786575:FUR786587 GEN786575:GEN786587 GOJ786575:GOJ786587 GYF786575:GYF786587 HIB786575:HIB786587 HRX786575:HRX786587 IBT786575:IBT786587 ILP786575:ILP786587 IVL786575:IVL786587 JFH786575:JFH786587 JPD786575:JPD786587 JYZ786575:JYZ786587 KIV786575:KIV786587 KSR786575:KSR786587 LCN786575:LCN786587 LMJ786575:LMJ786587 LWF786575:LWF786587 MGB786575:MGB786587 MPX786575:MPX786587 MZT786575:MZT786587 NJP786575:NJP786587 NTL786575:NTL786587 ODH786575:ODH786587 OND786575:OND786587 OWZ786575:OWZ786587 PGV786575:PGV786587 PQR786575:PQR786587 QAN786575:QAN786587 QKJ786575:QKJ786587 QUF786575:QUF786587 REB786575:REB786587 RNX786575:RNX786587 RXT786575:RXT786587 SHP786575:SHP786587 SRL786575:SRL786587 TBH786575:TBH786587 TLD786575:TLD786587 TUZ786575:TUZ786587 UEV786575:UEV786587 UOR786575:UOR786587 UYN786575:UYN786587 VIJ786575:VIJ786587 VSF786575:VSF786587 WCB786575:WCB786587 WLX786575:WLX786587 WVT786575:WVT786587 L852111:L852123 JH852111:JH852123 TD852111:TD852123 ACZ852111:ACZ852123 AMV852111:AMV852123 AWR852111:AWR852123 BGN852111:BGN852123 BQJ852111:BQJ852123 CAF852111:CAF852123 CKB852111:CKB852123 CTX852111:CTX852123 DDT852111:DDT852123 DNP852111:DNP852123 DXL852111:DXL852123 EHH852111:EHH852123 ERD852111:ERD852123 FAZ852111:FAZ852123 FKV852111:FKV852123 FUR852111:FUR852123 GEN852111:GEN852123 GOJ852111:GOJ852123 GYF852111:GYF852123 HIB852111:HIB852123 HRX852111:HRX852123 IBT852111:IBT852123 ILP852111:ILP852123 IVL852111:IVL852123 JFH852111:JFH852123 JPD852111:JPD852123 JYZ852111:JYZ852123 KIV852111:KIV852123 KSR852111:KSR852123 LCN852111:LCN852123 LMJ852111:LMJ852123 LWF852111:LWF852123 MGB852111:MGB852123 MPX852111:MPX852123 MZT852111:MZT852123 NJP852111:NJP852123 NTL852111:NTL852123 ODH852111:ODH852123 OND852111:OND852123 OWZ852111:OWZ852123 PGV852111:PGV852123 PQR852111:PQR852123 QAN852111:QAN852123 QKJ852111:QKJ852123 QUF852111:QUF852123 REB852111:REB852123 RNX852111:RNX852123 RXT852111:RXT852123 SHP852111:SHP852123 SRL852111:SRL852123 TBH852111:TBH852123 TLD852111:TLD852123 TUZ852111:TUZ852123 UEV852111:UEV852123 UOR852111:UOR852123 UYN852111:UYN852123 VIJ852111:VIJ852123 VSF852111:VSF852123 WCB852111:WCB852123 WLX852111:WLX852123 WVT852111:WVT852123 L917647:L917659 JH917647:JH917659 TD917647:TD917659 ACZ917647:ACZ917659 AMV917647:AMV917659 AWR917647:AWR917659 BGN917647:BGN917659 BQJ917647:BQJ917659 CAF917647:CAF917659 CKB917647:CKB917659 CTX917647:CTX917659 DDT917647:DDT917659 DNP917647:DNP917659 DXL917647:DXL917659 EHH917647:EHH917659 ERD917647:ERD917659 FAZ917647:FAZ917659 FKV917647:FKV917659 FUR917647:FUR917659 GEN917647:GEN917659 GOJ917647:GOJ917659 GYF917647:GYF917659 HIB917647:HIB917659 HRX917647:HRX917659 IBT917647:IBT917659 ILP917647:ILP917659 IVL917647:IVL917659 JFH917647:JFH917659 JPD917647:JPD917659 JYZ917647:JYZ917659 KIV917647:KIV917659 KSR917647:KSR917659 LCN917647:LCN917659 LMJ917647:LMJ917659 LWF917647:LWF917659 MGB917647:MGB917659 MPX917647:MPX917659 MZT917647:MZT917659 NJP917647:NJP917659 NTL917647:NTL917659 ODH917647:ODH917659 OND917647:OND917659 OWZ917647:OWZ917659 PGV917647:PGV917659 PQR917647:PQR917659 QAN917647:QAN917659 QKJ917647:QKJ917659 QUF917647:QUF917659 REB917647:REB917659 RNX917647:RNX917659 RXT917647:RXT917659 SHP917647:SHP917659 SRL917647:SRL917659 TBH917647:TBH917659 TLD917647:TLD917659 TUZ917647:TUZ917659 UEV917647:UEV917659 UOR917647:UOR917659 UYN917647:UYN917659 VIJ917647:VIJ917659 VSF917647:VSF917659 WCB917647:WCB917659 WLX917647:WLX917659 WVT917647:WVT917659 L983183:L983195 JH983183:JH983195 TD983183:TD983195 ACZ983183:ACZ983195 AMV983183:AMV983195 AWR983183:AWR983195 BGN983183:BGN983195 BQJ983183:BQJ983195 CAF983183:CAF983195 CKB983183:CKB983195 CTX983183:CTX983195 DDT983183:DDT983195 DNP983183:DNP983195 DXL983183:DXL983195 EHH983183:EHH983195 ERD983183:ERD983195 FAZ983183:FAZ983195 FKV983183:FKV983195 FUR983183:FUR983195 GEN983183:GEN983195 GOJ983183:GOJ983195 GYF983183:GYF983195 HIB983183:HIB983195 HRX983183:HRX983195 IBT983183:IBT983195 ILP983183:ILP983195 IVL983183:IVL983195 JFH983183:JFH983195 JPD983183:JPD983195 JYZ983183:JYZ983195 KIV983183:KIV983195 KSR983183:KSR983195 LCN983183:LCN983195 LMJ983183:LMJ983195 LWF983183:LWF983195 MGB983183:MGB983195 MPX983183:MPX983195 MZT983183:MZT983195 NJP983183:NJP983195 NTL983183:NTL983195 ODH983183:ODH983195 OND983183:OND983195 OWZ983183:OWZ983195 PGV983183:PGV983195 PQR983183:PQR983195 QAN983183:QAN983195 QKJ983183:QKJ983195 QUF983183:QUF983195 REB983183:REB983195 RNX983183:RNX983195 RXT983183:RXT983195 SHP983183:SHP983195 SRL983183:SRL983195 TBH983183:TBH983195 TLD983183:TLD983195 TUZ983183:TUZ983195 UEV983183:UEV983195 UOR983183:UOR983195 UYN983183:UYN983195 VIJ983183:VIJ983195 VSF983183:VSF983195 WCB983183:WCB983195 WLX983183:WLX983195 WVT983183:WVT983195 S169:AC65536 JO169:JY65536 TK169:TU65536 ADG169:ADQ65536 ANC169:ANM65536 AWY169:AXI65536 BGU169:BHE65536 BQQ169:BRA65536 CAM169:CAW65536 CKI169:CKS65536 CUE169:CUO65536 DEA169:DEK65536 DNW169:DOG65536 DXS169:DYC65536 EHO169:EHY65536 ERK169:ERU65536 FBG169:FBQ65536 FLC169:FLM65536 FUY169:FVI65536 GEU169:GFE65536 GOQ169:GPA65536 GYM169:GYW65536 HII169:HIS65536 HSE169:HSO65536 ICA169:ICK65536 ILW169:IMG65536 IVS169:IWC65536 JFO169:JFY65536 JPK169:JPU65536 JZG169:JZQ65536 KJC169:KJM65536 KSY169:KTI65536 LCU169:LDE65536 LMQ169:LNA65536 LWM169:LWW65536 MGI169:MGS65536 MQE169:MQO65536 NAA169:NAK65536 NJW169:NKG65536 NTS169:NUC65536 ODO169:ODY65536 ONK169:ONU65536 OXG169:OXQ65536 PHC169:PHM65536 PQY169:PRI65536 QAU169:QBE65536 QKQ169:QLA65536 QUM169:QUW65536 REI169:RES65536 ROE169:ROO65536 RYA169:RYK65536 SHW169:SIG65536 SRS169:SSC65536 TBO169:TBY65536 TLK169:TLU65536 TVG169:TVQ65536 UFC169:UFM65536 UOY169:UPI65536 UYU169:UZE65536 VIQ169:VJA65536 VSM169:VSW65536 WCI169:WCS65536 WME169:WMO65536 WWA169:WWK65536 S65705:AC131072 JO65705:JY131072 TK65705:TU131072 ADG65705:ADQ131072 ANC65705:ANM131072 AWY65705:AXI131072 BGU65705:BHE131072 BQQ65705:BRA131072 CAM65705:CAW131072 CKI65705:CKS131072 CUE65705:CUO131072 DEA65705:DEK131072 DNW65705:DOG131072 DXS65705:DYC131072 EHO65705:EHY131072 ERK65705:ERU131072 FBG65705:FBQ131072 FLC65705:FLM131072 FUY65705:FVI131072 GEU65705:GFE131072 GOQ65705:GPA131072 GYM65705:GYW131072 HII65705:HIS131072 HSE65705:HSO131072 ICA65705:ICK131072 ILW65705:IMG131072 IVS65705:IWC131072 JFO65705:JFY131072 JPK65705:JPU131072 JZG65705:JZQ131072 KJC65705:KJM131072 KSY65705:KTI131072 LCU65705:LDE131072 LMQ65705:LNA131072 LWM65705:LWW131072 MGI65705:MGS131072 MQE65705:MQO131072 NAA65705:NAK131072 NJW65705:NKG131072 NTS65705:NUC131072 ODO65705:ODY131072 ONK65705:ONU131072 OXG65705:OXQ131072 PHC65705:PHM131072 PQY65705:PRI131072 QAU65705:QBE131072 QKQ65705:QLA131072 QUM65705:QUW131072 REI65705:RES131072 ROE65705:ROO131072 RYA65705:RYK131072 SHW65705:SIG131072 SRS65705:SSC131072 TBO65705:TBY131072 TLK65705:TLU131072 TVG65705:TVQ131072 UFC65705:UFM131072 UOY65705:UPI131072 UYU65705:UZE131072 VIQ65705:VJA131072 VSM65705:VSW131072 WCI65705:WCS131072 WME65705:WMO131072 WWA65705:WWK131072 S131241:AC196608 JO131241:JY196608 TK131241:TU196608 ADG131241:ADQ196608 ANC131241:ANM196608 AWY131241:AXI196608 BGU131241:BHE196608 BQQ131241:BRA196608 CAM131241:CAW196608 CKI131241:CKS196608 CUE131241:CUO196608 DEA131241:DEK196608 DNW131241:DOG196608 DXS131241:DYC196608 EHO131241:EHY196608 ERK131241:ERU196608 FBG131241:FBQ196608 FLC131241:FLM196608 FUY131241:FVI196608 GEU131241:GFE196608 GOQ131241:GPA196608 GYM131241:GYW196608 HII131241:HIS196608 HSE131241:HSO196608 ICA131241:ICK196608 ILW131241:IMG196608 IVS131241:IWC196608 JFO131241:JFY196608 JPK131241:JPU196608 JZG131241:JZQ196608 KJC131241:KJM196608 KSY131241:KTI196608 LCU131241:LDE196608 LMQ131241:LNA196608 LWM131241:LWW196608 MGI131241:MGS196608 MQE131241:MQO196608 NAA131241:NAK196608 NJW131241:NKG196608 NTS131241:NUC196608 ODO131241:ODY196608 ONK131241:ONU196608 OXG131241:OXQ196608 PHC131241:PHM196608 PQY131241:PRI196608 QAU131241:QBE196608 QKQ131241:QLA196608 QUM131241:QUW196608 REI131241:RES196608 ROE131241:ROO196608 RYA131241:RYK196608 SHW131241:SIG196608 SRS131241:SSC196608 TBO131241:TBY196608 TLK131241:TLU196608 TVG131241:TVQ196608 UFC131241:UFM196608 UOY131241:UPI196608 UYU131241:UZE196608 VIQ131241:VJA196608 VSM131241:VSW196608 WCI131241:WCS196608 WME131241:WMO196608 WWA131241:WWK196608 S196777:AC262144 JO196777:JY262144 TK196777:TU262144 ADG196777:ADQ262144 ANC196777:ANM262144 AWY196777:AXI262144 BGU196777:BHE262144 BQQ196777:BRA262144 CAM196777:CAW262144 CKI196777:CKS262144 CUE196777:CUO262144 DEA196777:DEK262144 DNW196777:DOG262144 DXS196777:DYC262144 EHO196777:EHY262144 ERK196777:ERU262144 FBG196777:FBQ262144 FLC196777:FLM262144 FUY196777:FVI262144 GEU196777:GFE262144 GOQ196777:GPA262144 GYM196777:GYW262144 HII196777:HIS262144 HSE196777:HSO262144 ICA196777:ICK262144 ILW196777:IMG262144 IVS196777:IWC262144 JFO196777:JFY262144 JPK196777:JPU262144 JZG196777:JZQ262144 KJC196777:KJM262144 KSY196777:KTI262144 LCU196777:LDE262144 LMQ196777:LNA262144 LWM196777:LWW262144 MGI196777:MGS262144 MQE196777:MQO262144 NAA196777:NAK262144 NJW196777:NKG262144 NTS196777:NUC262144 ODO196777:ODY262144 ONK196777:ONU262144 OXG196777:OXQ262144 PHC196777:PHM262144 PQY196777:PRI262144 QAU196777:QBE262144 QKQ196777:QLA262144 QUM196777:QUW262144 REI196777:RES262144 ROE196777:ROO262144 RYA196777:RYK262144 SHW196777:SIG262144 SRS196777:SSC262144 TBO196777:TBY262144 TLK196777:TLU262144 TVG196777:TVQ262144 UFC196777:UFM262144 UOY196777:UPI262144 UYU196777:UZE262144 VIQ196777:VJA262144 VSM196777:VSW262144 WCI196777:WCS262144 WME196777:WMO262144 WWA196777:WWK262144 S262313:AC327680 JO262313:JY327680 TK262313:TU327680 ADG262313:ADQ327680 ANC262313:ANM327680 AWY262313:AXI327680 BGU262313:BHE327680 BQQ262313:BRA327680 CAM262313:CAW327680 CKI262313:CKS327680 CUE262313:CUO327680 DEA262313:DEK327680 DNW262313:DOG327680 DXS262313:DYC327680 EHO262313:EHY327680 ERK262313:ERU327680 FBG262313:FBQ327680 FLC262313:FLM327680 FUY262313:FVI327680 GEU262313:GFE327680 GOQ262313:GPA327680 GYM262313:GYW327680 HII262313:HIS327680 HSE262313:HSO327680 ICA262313:ICK327680 ILW262313:IMG327680 IVS262313:IWC327680 JFO262313:JFY327680 JPK262313:JPU327680 JZG262313:JZQ327680 KJC262313:KJM327680 KSY262313:KTI327680 LCU262313:LDE327680 LMQ262313:LNA327680 LWM262313:LWW327680 MGI262313:MGS327680 MQE262313:MQO327680 NAA262313:NAK327680 NJW262313:NKG327680 NTS262313:NUC327680 ODO262313:ODY327680 ONK262313:ONU327680 OXG262313:OXQ327680 PHC262313:PHM327680 PQY262313:PRI327680 QAU262313:QBE327680 QKQ262313:QLA327680 QUM262313:QUW327680 REI262313:RES327680 ROE262313:ROO327680 RYA262313:RYK327680 SHW262313:SIG327680 SRS262313:SSC327680 TBO262313:TBY327680 TLK262313:TLU327680 TVG262313:TVQ327680 UFC262313:UFM327680 UOY262313:UPI327680 UYU262313:UZE327680 VIQ262313:VJA327680 VSM262313:VSW327680 WCI262313:WCS327680 WME262313:WMO327680 WWA262313:WWK327680 S327849:AC393216 JO327849:JY393216 TK327849:TU393216 ADG327849:ADQ393216 ANC327849:ANM393216 AWY327849:AXI393216 BGU327849:BHE393216 BQQ327849:BRA393216 CAM327849:CAW393216 CKI327849:CKS393216 CUE327849:CUO393216 DEA327849:DEK393216 DNW327849:DOG393216 DXS327849:DYC393216 EHO327849:EHY393216 ERK327849:ERU393216 FBG327849:FBQ393216 FLC327849:FLM393216 FUY327849:FVI393216 GEU327849:GFE393216 GOQ327849:GPA393216 GYM327849:GYW393216 HII327849:HIS393216 HSE327849:HSO393216 ICA327849:ICK393216 ILW327849:IMG393216 IVS327849:IWC393216 JFO327849:JFY393216 JPK327849:JPU393216 JZG327849:JZQ393216 KJC327849:KJM393216 KSY327849:KTI393216 LCU327849:LDE393216 LMQ327849:LNA393216 LWM327849:LWW393216 MGI327849:MGS393216 MQE327849:MQO393216 NAA327849:NAK393216 NJW327849:NKG393216 NTS327849:NUC393216 ODO327849:ODY393216 ONK327849:ONU393216 OXG327849:OXQ393216 PHC327849:PHM393216 PQY327849:PRI393216 QAU327849:QBE393216 QKQ327849:QLA393216 QUM327849:QUW393216 REI327849:RES393216 ROE327849:ROO393216 RYA327849:RYK393216 SHW327849:SIG393216 SRS327849:SSC393216 TBO327849:TBY393216 TLK327849:TLU393216 TVG327849:TVQ393216 UFC327849:UFM393216 UOY327849:UPI393216 UYU327849:UZE393216 VIQ327849:VJA393216 VSM327849:VSW393216 WCI327849:WCS393216 WME327849:WMO393216 WWA327849:WWK393216 S393385:AC458752 JO393385:JY458752 TK393385:TU458752 ADG393385:ADQ458752 ANC393385:ANM458752 AWY393385:AXI458752 BGU393385:BHE458752 BQQ393385:BRA458752 CAM393385:CAW458752 CKI393385:CKS458752 CUE393385:CUO458752 DEA393385:DEK458752 DNW393385:DOG458752 DXS393385:DYC458752 EHO393385:EHY458752 ERK393385:ERU458752 FBG393385:FBQ458752 FLC393385:FLM458752 FUY393385:FVI458752 GEU393385:GFE458752 GOQ393385:GPA458752 GYM393385:GYW458752 HII393385:HIS458752 HSE393385:HSO458752 ICA393385:ICK458752 ILW393385:IMG458752 IVS393385:IWC458752 JFO393385:JFY458752 JPK393385:JPU458752 JZG393385:JZQ458752 KJC393385:KJM458752 KSY393385:KTI458752 LCU393385:LDE458752 LMQ393385:LNA458752 LWM393385:LWW458752 MGI393385:MGS458752 MQE393385:MQO458752 NAA393385:NAK458752 NJW393385:NKG458752 NTS393385:NUC458752 ODO393385:ODY458752 ONK393385:ONU458752 OXG393385:OXQ458752 PHC393385:PHM458752 PQY393385:PRI458752 QAU393385:QBE458752 QKQ393385:QLA458752 QUM393385:QUW458752 REI393385:RES458752 ROE393385:ROO458752 RYA393385:RYK458752 SHW393385:SIG458752 SRS393385:SSC458752 TBO393385:TBY458752 TLK393385:TLU458752 TVG393385:TVQ458752 UFC393385:UFM458752 UOY393385:UPI458752 UYU393385:UZE458752 VIQ393385:VJA458752 VSM393385:VSW458752 WCI393385:WCS458752 WME393385:WMO458752 WWA393385:WWK458752 S458921:AC524288 JO458921:JY524288 TK458921:TU524288 ADG458921:ADQ524288 ANC458921:ANM524288 AWY458921:AXI524288 BGU458921:BHE524288 BQQ458921:BRA524288 CAM458921:CAW524288 CKI458921:CKS524288 CUE458921:CUO524288 DEA458921:DEK524288 DNW458921:DOG524288 DXS458921:DYC524288 EHO458921:EHY524288 ERK458921:ERU524288 FBG458921:FBQ524288 FLC458921:FLM524288 FUY458921:FVI524288 GEU458921:GFE524288 GOQ458921:GPA524288 GYM458921:GYW524288 HII458921:HIS524288 HSE458921:HSO524288 ICA458921:ICK524288 ILW458921:IMG524288 IVS458921:IWC524288 JFO458921:JFY524288 JPK458921:JPU524288 JZG458921:JZQ524288 KJC458921:KJM524288 KSY458921:KTI524288 LCU458921:LDE524288 LMQ458921:LNA524288 LWM458921:LWW524288 MGI458921:MGS524288 MQE458921:MQO524288 NAA458921:NAK524288 NJW458921:NKG524288 NTS458921:NUC524288 ODO458921:ODY524288 ONK458921:ONU524288 OXG458921:OXQ524288 PHC458921:PHM524288 PQY458921:PRI524288 QAU458921:QBE524288 QKQ458921:QLA524288 QUM458921:QUW524288 REI458921:RES524288 ROE458921:ROO524288 RYA458921:RYK524288 SHW458921:SIG524288 SRS458921:SSC524288 TBO458921:TBY524288 TLK458921:TLU524288 TVG458921:TVQ524288 UFC458921:UFM524288 UOY458921:UPI524288 UYU458921:UZE524288 VIQ458921:VJA524288 VSM458921:VSW524288 WCI458921:WCS524288 WME458921:WMO524288 WWA458921:WWK524288 S524457:AC589824 JO524457:JY589824 TK524457:TU589824 ADG524457:ADQ589824 ANC524457:ANM589824 AWY524457:AXI589824 BGU524457:BHE589824 BQQ524457:BRA589824 CAM524457:CAW589824 CKI524457:CKS589824 CUE524457:CUO589824 DEA524457:DEK589824 DNW524457:DOG589824 DXS524457:DYC589824 EHO524457:EHY589824 ERK524457:ERU589824 FBG524457:FBQ589824 FLC524457:FLM589824 FUY524457:FVI589824 GEU524457:GFE589824 GOQ524457:GPA589824 GYM524457:GYW589824 HII524457:HIS589824 HSE524457:HSO589824 ICA524457:ICK589824 ILW524457:IMG589824 IVS524457:IWC589824 JFO524457:JFY589824 JPK524457:JPU589824 JZG524457:JZQ589824 KJC524457:KJM589824 KSY524457:KTI589824 LCU524457:LDE589824 LMQ524457:LNA589824 LWM524457:LWW589824 MGI524457:MGS589824 MQE524457:MQO589824 NAA524457:NAK589824 NJW524457:NKG589824 NTS524457:NUC589824 ODO524457:ODY589824 ONK524457:ONU589824 OXG524457:OXQ589824 PHC524457:PHM589824 PQY524457:PRI589824 QAU524457:QBE589824 QKQ524457:QLA589824 QUM524457:QUW589824 REI524457:RES589824 ROE524457:ROO589824 RYA524457:RYK589824 SHW524457:SIG589824 SRS524457:SSC589824 TBO524457:TBY589824 TLK524457:TLU589824 TVG524457:TVQ589824 UFC524457:UFM589824 UOY524457:UPI589824 UYU524457:UZE589824 VIQ524457:VJA589824 VSM524457:VSW589824 WCI524457:WCS589824 WME524457:WMO589824 WWA524457:WWK589824 S589993:AC655360 JO589993:JY655360 TK589993:TU655360 ADG589993:ADQ655360 ANC589993:ANM655360 AWY589993:AXI655360 BGU589993:BHE655360 BQQ589993:BRA655360 CAM589993:CAW655360 CKI589993:CKS655360 CUE589993:CUO655360 DEA589993:DEK655360 DNW589993:DOG655360 DXS589993:DYC655360 EHO589993:EHY655360 ERK589993:ERU655360 FBG589993:FBQ655360 FLC589993:FLM655360 FUY589993:FVI655360 GEU589993:GFE655360 GOQ589993:GPA655360 GYM589993:GYW655360 HII589993:HIS655360 HSE589993:HSO655360 ICA589993:ICK655360 ILW589993:IMG655360 IVS589993:IWC655360 JFO589993:JFY655360 JPK589993:JPU655360 JZG589993:JZQ655360 KJC589993:KJM655360 KSY589993:KTI655360 LCU589993:LDE655360 LMQ589993:LNA655360 LWM589993:LWW655360 MGI589993:MGS655360 MQE589993:MQO655360 NAA589993:NAK655360 NJW589993:NKG655360 NTS589993:NUC655360 ODO589993:ODY655360 ONK589993:ONU655360 OXG589993:OXQ655360 PHC589993:PHM655360 PQY589993:PRI655360 QAU589993:QBE655360 QKQ589993:QLA655360 QUM589993:QUW655360 REI589993:RES655360 ROE589993:ROO655360 RYA589993:RYK655360 SHW589993:SIG655360 SRS589993:SSC655360 TBO589993:TBY655360 TLK589993:TLU655360 TVG589993:TVQ655360 UFC589993:UFM655360 UOY589993:UPI655360 UYU589993:UZE655360 VIQ589993:VJA655360 VSM589993:VSW655360 WCI589993:WCS655360 WME589993:WMO655360 WWA589993:WWK655360 S655529:AC720896 JO655529:JY720896 TK655529:TU720896 ADG655529:ADQ720896 ANC655529:ANM720896 AWY655529:AXI720896 BGU655529:BHE720896 BQQ655529:BRA720896 CAM655529:CAW720896 CKI655529:CKS720896 CUE655529:CUO720896 DEA655529:DEK720896 DNW655529:DOG720896 DXS655529:DYC720896 EHO655529:EHY720896 ERK655529:ERU720896 FBG655529:FBQ720896 FLC655529:FLM720896 FUY655529:FVI720896 GEU655529:GFE720896 GOQ655529:GPA720896 GYM655529:GYW720896 HII655529:HIS720896 HSE655529:HSO720896 ICA655529:ICK720896 ILW655529:IMG720896 IVS655529:IWC720896 JFO655529:JFY720896 JPK655529:JPU720896 JZG655529:JZQ720896 KJC655529:KJM720896 KSY655529:KTI720896 LCU655529:LDE720896 LMQ655529:LNA720896 LWM655529:LWW720896 MGI655529:MGS720896 MQE655529:MQO720896 NAA655529:NAK720896 NJW655529:NKG720896 NTS655529:NUC720896 ODO655529:ODY720896 ONK655529:ONU720896 OXG655529:OXQ720896 PHC655529:PHM720896 PQY655529:PRI720896 QAU655529:QBE720896 QKQ655529:QLA720896 QUM655529:QUW720896 REI655529:RES720896 ROE655529:ROO720896 RYA655529:RYK720896 SHW655529:SIG720896 SRS655529:SSC720896 TBO655529:TBY720896 TLK655529:TLU720896 TVG655529:TVQ720896 UFC655529:UFM720896 UOY655529:UPI720896 UYU655529:UZE720896 VIQ655529:VJA720896 VSM655529:VSW720896 WCI655529:WCS720896 WME655529:WMO720896 WWA655529:WWK720896 S721065:AC786432 JO721065:JY786432 TK721065:TU786432 ADG721065:ADQ786432 ANC721065:ANM786432 AWY721065:AXI786432 BGU721065:BHE786432 BQQ721065:BRA786432 CAM721065:CAW786432 CKI721065:CKS786432 CUE721065:CUO786432 DEA721065:DEK786432 DNW721065:DOG786432 DXS721065:DYC786432 EHO721065:EHY786432 ERK721065:ERU786432 FBG721065:FBQ786432 FLC721065:FLM786432 FUY721065:FVI786432 GEU721065:GFE786432 GOQ721065:GPA786432 GYM721065:GYW786432 HII721065:HIS786432 HSE721065:HSO786432 ICA721065:ICK786432 ILW721065:IMG786432 IVS721065:IWC786432 JFO721065:JFY786432 JPK721065:JPU786432 JZG721065:JZQ786432 KJC721065:KJM786432 KSY721065:KTI786432 LCU721065:LDE786432 LMQ721065:LNA786432 LWM721065:LWW786432 MGI721065:MGS786432 MQE721065:MQO786432 NAA721065:NAK786432 NJW721065:NKG786432 NTS721065:NUC786432 ODO721065:ODY786432 ONK721065:ONU786432 OXG721065:OXQ786432 PHC721065:PHM786432 PQY721065:PRI786432 QAU721065:QBE786432 QKQ721065:QLA786432 QUM721065:QUW786432 REI721065:RES786432 ROE721065:ROO786432 RYA721065:RYK786432 SHW721065:SIG786432 SRS721065:SSC786432 TBO721065:TBY786432 TLK721065:TLU786432 TVG721065:TVQ786432 UFC721065:UFM786432 UOY721065:UPI786432 UYU721065:UZE786432 VIQ721065:VJA786432 VSM721065:VSW786432 WCI721065:WCS786432 WME721065:WMO786432 WWA721065:WWK786432 S786601:AC851968 JO786601:JY851968 TK786601:TU851968 ADG786601:ADQ851968 ANC786601:ANM851968 AWY786601:AXI851968 BGU786601:BHE851968 BQQ786601:BRA851968 CAM786601:CAW851968 CKI786601:CKS851968 CUE786601:CUO851968 DEA786601:DEK851968 DNW786601:DOG851968 DXS786601:DYC851968 EHO786601:EHY851968 ERK786601:ERU851968 FBG786601:FBQ851968 FLC786601:FLM851968 FUY786601:FVI851968 GEU786601:GFE851968 GOQ786601:GPA851968 GYM786601:GYW851968 HII786601:HIS851968 HSE786601:HSO851968 ICA786601:ICK851968 ILW786601:IMG851968 IVS786601:IWC851968 JFO786601:JFY851968 JPK786601:JPU851968 JZG786601:JZQ851968 KJC786601:KJM851968 KSY786601:KTI851968 LCU786601:LDE851968 LMQ786601:LNA851968 LWM786601:LWW851968 MGI786601:MGS851968 MQE786601:MQO851968 NAA786601:NAK851968 NJW786601:NKG851968 NTS786601:NUC851968 ODO786601:ODY851968 ONK786601:ONU851968 OXG786601:OXQ851968 PHC786601:PHM851968 PQY786601:PRI851968 QAU786601:QBE851968 QKQ786601:QLA851968 QUM786601:QUW851968 REI786601:RES851968 ROE786601:ROO851968 RYA786601:RYK851968 SHW786601:SIG851968 SRS786601:SSC851968 TBO786601:TBY851968 TLK786601:TLU851968 TVG786601:TVQ851968 UFC786601:UFM851968 UOY786601:UPI851968 UYU786601:UZE851968 VIQ786601:VJA851968 VSM786601:VSW851968 WCI786601:WCS851968 WME786601:WMO851968 WWA786601:WWK851968 S852137:AC917504 JO852137:JY917504 TK852137:TU917504 ADG852137:ADQ917504 ANC852137:ANM917504 AWY852137:AXI917504 BGU852137:BHE917504 BQQ852137:BRA917504 CAM852137:CAW917504 CKI852137:CKS917504 CUE852137:CUO917504 DEA852137:DEK917504 DNW852137:DOG917504 DXS852137:DYC917504 EHO852137:EHY917504 ERK852137:ERU917504 FBG852137:FBQ917504 FLC852137:FLM917504 FUY852137:FVI917504 GEU852137:GFE917504 GOQ852137:GPA917504 GYM852137:GYW917504 HII852137:HIS917504 HSE852137:HSO917504 ICA852137:ICK917504 ILW852137:IMG917504 IVS852137:IWC917504 JFO852137:JFY917504 JPK852137:JPU917504 JZG852137:JZQ917504 KJC852137:KJM917504 KSY852137:KTI917504 LCU852137:LDE917504 LMQ852137:LNA917504 LWM852137:LWW917504 MGI852137:MGS917504 MQE852137:MQO917504 NAA852137:NAK917504 NJW852137:NKG917504 NTS852137:NUC917504 ODO852137:ODY917504 ONK852137:ONU917504 OXG852137:OXQ917504 PHC852137:PHM917504 PQY852137:PRI917504 QAU852137:QBE917504 QKQ852137:QLA917504 QUM852137:QUW917504 REI852137:RES917504 ROE852137:ROO917504 RYA852137:RYK917504 SHW852137:SIG917504 SRS852137:SSC917504 TBO852137:TBY917504 TLK852137:TLU917504 TVG852137:TVQ917504 UFC852137:UFM917504 UOY852137:UPI917504 UYU852137:UZE917504 VIQ852137:VJA917504 VSM852137:VSW917504 WCI852137:WCS917504 WME852137:WMO917504 WWA852137:WWK917504 S917673:AC983040 JO917673:JY983040 TK917673:TU983040 ADG917673:ADQ983040 ANC917673:ANM983040 AWY917673:AXI983040 BGU917673:BHE983040 BQQ917673:BRA983040 CAM917673:CAW983040 CKI917673:CKS983040 CUE917673:CUO983040 DEA917673:DEK983040 DNW917673:DOG983040 DXS917673:DYC983040 EHO917673:EHY983040 ERK917673:ERU983040 FBG917673:FBQ983040 FLC917673:FLM983040 FUY917673:FVI983040 GEU917673:GFE983040 GOQ917673:GPA983040 GYM917673:GYW983040 HII917673:HIS983040 HSE917673:HSO983040 ICA917673:ICK983040 ILW917673:IMG983040 IVS917673:IWC983040 JFO917673:JFY983040 JPK917673:JPU983040 JZG917673:JZQ983040 KJC917673:KJM983040 KSY917673:KTI983040 LCU917673:LDE983040 LMQ917673:LNA983040 LWM917673:LWW983040 MGI917673:MGS983040 MQE917673:MQO983040 NAA917673:NAK983040 NJW917673:NKG983040 NTS917673:NUC983040 ODO917673:ODY983040 ONK917673:ONU983040 OXG917673:OXQ983040 PHC917673:PHM983040 PQY917673:PRI983040 QAU917673:QBE983040 QKQ917673:QLA983040 QUM917673:QUW983040 REI917673:RES983040 ROE917673:ROO983040 RYA917673:RYK983040 SHW917673:SIG983040 SRS917673:SSC983040 TBO917673:TBY983040 TLK917673:TLU983040 TVG917673:TVQ983040 UFC917673:UFM983040 UOY917673:UPI983040 UYU917673:UZE983040 VIQ917673:VJA983040 VSM917673:VSW983040 WCI917673:WCS983040 WME917673:WMO983040 WWA917673:WWK983040 S983209:AC1048576 JO983209:JY1048576 TK983209:TU1048576 ADG983209:ADQ1048576 ANC983209:ANM1048576 AWY983209:AXI1048576 BGU983209:BHE1048576 BQQ983209:BRA1048576 CAM983209:CAW1048576 CKI983209:CKS1048576 CUE983209:CUO1048576 DEA983209:DEK1048576 DNW983209:DOG1048576 DXS983209:DYC1048576 EHO983209:EHY1048576 ERK983209:ERU1048576 FBG983209:FBQ1048576 FLC983209:FLM1048576 FUY983209:FVI1048576 GEU983209:GFE1048576 GOQ983209:GPA1048576 GYM983209:GYW1048576 HII983209:HIS1048576 HSE983209:HSO1048576 ICA983209:ICK1048576 ILW983209:IMG1048576 IVS983209:IWC1048576 JFO983209:JFY1048576 JPK983209:JPU1048576 JZG983209:JZQ1048576 KJC983209:KJM1048576 KSY983209:KTI1048576 LCU983209:LDE1048576 LMQ983209:LNA1048576 LWM983209:LWW1048576 MGI983209:MGS1048576 MQE983209:MQO1048576 NAA983209:NAK1048576 NJW983209:NKG1048576 NTS983209:NUC1048576 ODO983209:ODY1048576 ONK983209:ONU1048576 OXG983209:OXQ1048576 PHC983209:PHM1048576 PQY983209:PRI1048576 QAU983209:QBE1048576 QKQ983209:QLA1048576 QUM983209:QUW1048576 REI983209:RES1048576 ROE983209:ROO1048576 RYA983209:RYK1048576 SHW983209:SIG1048576 SRS983209:SSC1048576 TBO983209:TBY1048576 TLK983209:TLU1048576 TVG983209:TVQ1048576 UFC983209:UFM1048576 UOY983209:UPI1048576 UYU983209:UZE1048576 VIQ983209:VJA1048576 VSM983209:VSW1048576 WCI983209:WCS1048576 WME983209:WMO1048576 WWA983209:WWK1048576 S157:T162 JO157:JP162 TK157:TL162 ADG157:ADH162 ANC157:AND162 AWY157:AWZ162 BGU157:BGV162 BQQ157:BQR162 CAM157:CAN162 CKI157:CKJ162 CUE157:CUF162 DEA157:DEB162 DNW157:DNX162 DXS157:DXT162 EHO157:EHP162 ERK157:ERL162 FBG157:FBH162 FLC157:FLD162 FUY157:FUZ162 GEU157:GEV162 GOQ157:GOR162 GYM157:GYN162 HII157:HIJ162 HSE157:HSF162 ICA157:ICB162 ILW157:ILX162 IVS157:IVT162 JFO157:JFP162 JPK157:JPL162 JZG157:JZH162 KJC157:KJD162 KSY157:KSZ162 LCU157:LCV162 LMQ157:LMR162 LWM157:LWN162 MGI157:MGJ162 MQE157:MQF162 NAA157:NAB162 NJW157:NJX162 NTS157:NTT162 ODO157:ODP162 ONK157:ONL162 OXG157:OXH162 PHC157:PHD162 PQY157:PQZ162 QAU157:QAV162 QKQ157:QKR162 QUM157:QUN162 REI157:REJ162 ROE157:ROF162 RYA157:RYB162 SHW157:SHX162 SRS157:SRT162 TBO157:TBP162 TLK157:TLL162 TVG157:TVH162 UFC157:UFD162 UOY157:UOZ162 UYU157:UYV162 VIQ157:VIR162 VSM157:VSN162 WCI157:WCJ162 WME157:WMF162 WWA157:WWB162 S65693:T65698 JO65693:JP65698 TK65693:TL65698 ADG65693:ADH65698 ANC65693:AND65698 AWY65693:AWZ65698 BGU65693:BGV65698 BQQ65693:BQR65698 CAM65693:CAN65698 CKI65693:CKJ65698 CUE65693:CUF65698 DEA65693:DEB65698 DNW65693:DNX65698 DXS65693:DXT65698 EHO65693:EHP65698 ERK65693:ERL65698 FBG65693:FBH65698 FLC65693:FLD65698 FUY65693:FUZ65698 GEU65693:GEV65698 GOQ65693:GOR65698 GYM65693:GYN65698 HII65693:HIJ65698 HSE65693:HSF65698 ICA65693:ICB65698 ILW65693:ILX65698 IVS65693:IVT65698 JFO65693:JFP65698 JPK65693:JPL65698 JZG65693:JZH65698 KJC65693:KJD65698 KSY65693:KSZ65698 LCU65693:LCV65698 LMQ65693:LMR65698 LWM65693:LWN65698 MGI65693:MGJ65698 MQE65693:MQF65698 NAA65693:NAB65698 NJW65693:NJX65698 NTS65693:NTT65698 ODO65693:ODP65698 ONK65693:ONL65698 OXG65693:OXH65698 PHC65693:PHD65698 PQY65693:PQZ65698 QAU65693:QAV65698 QKQ65693:QKR65698 QUM65693:QUN65698 REI65693:REJ65698 ROE65693:ROF65698 RYA65693:RYB65698 SHW65693:SHX65698 SRS65693:SRT65698 TBO65693:TBP65698 TLK65693:TLL65698 TVG65693:TVH65698 UFC65693:UFD65698 UOY65693:UOZ65698 UYU65693:UYV65698 VIQ65693:VIR65698 VSM65693:VSN65698 WCI65693:WCJ65698 WME65693:WMF65698 WWA65693:WWB65698 S131229:T131234 JO131229:JP131234 TK131229:TL131234 ADG131229:ADH131234 ANC131229:AND131234 AWY131229:AWZ131234 BGU131229:BGV131234 BQQ131229:BQR131234 CAM131229:CAN131234 CKI131229:CKJ131234 CUE131229:CUF131234 DEA131229:DEB131234 DNW131229:DNX131234 DXS131229:DXT131234 EHO131229:EHP131234 ERK131229:ERL131234 FBG131229:FBH131234 FLC131229:FLD131234 FUY131229:FUZ131234 GEU131229:GEV131234 GOQ131229:GOR131234 GYM131229:GYN131234 HII131229:HIJ131234 HSE131229:HSF131234 ICA131229:ICB131234 ILW131229:ILX131234 IVS131229:IVT131234 JFO131229:JFP131234 JPK131229:JPL131234 JZG131229:JZH131234 KJC131229:KJD131234 KSY131229:KSZ131234 LCU131229:LCV131234 LMQ131229:LMR131234 LWM131229:LWN131234 MGI131229:MGJ131234 MQE131229:MQF131234 NAA131229:NAB131234 NJW131229:NJX131234 NTS131229:NTT131234 ODO131229:ODP131234 ONK131229:ONL131234 OXG131229:OXH131234 PHC131229:PHD131234 PQY131229:PQZ131234 QAU131229:QAV131234 QKQ131229:QKR131234 QUM131229:QUN131234 REI131229:REJ131234 ROE131229:ROF131234 RYA131229:RYB131234 SHW131229:SHX131234 SRS131229:SRT131234 TBO131229:TBP131234 TLK131229:TLL131234 TVG131229:TVH131234 UFC131229:UFD131234 UOY131229:UOZ131234 UYU131229:UYV131234 VIQ131229:VIR131234 VSM131229:VSN131234 WCI131229:WCJ131234 WME131229:WMF131234 WWA131229:WWB131234 S196765:T196770 JO196765:JP196770 TK196765:TL196770 ADG196765:ADH196770 ANC196765:AND196770 AWY196765:AWZ196770 BGU196765:BGV196770 BQQ196765:BQR196770 CAM196765:CAN196770 CKI196765:CKJ196770 CUE196765:CUF196770 DEA196765:DEB196770 DNW196765:DNX196770 DXS196765:DXT196770 EHO196765:EHP196770 ERK196765:ERL196770 FBG196765:FBH196770 FLC196765:FLD196770 FUY196765:FUZ196770 GEU196765:GEV196770 GOQ196765:GOR196770 GYM196765:GYN196770 HII196765:HIJ196770 HSE196765:HSF196770 ICA196765:ICB196770 ILW196765:ILX196770 IVS196765:IVT196770 JFO196765:JFP196770 JPK196765:JPL196770 JZG196765:JZH196770 KJC196765:KJD196770 KSY196765:KSZ196770 LCU196765:LCV196770 LMQ196765:LMR196770 LWM196765:LWN196770 MGI196765:MGJ196770 MQE196765:MQF196770 NAA196765:NAB196770 NJW196765:NJX196770 NTS196765:NTT196770 ODO196765:ODP196770 ONK196765:ONL196770 OXG196765:OXH196770 PHC196765:PHD196770 PQY196765:PQZ196770 QAU196765:QAV196770 QKQ196765:QKR196770 QUM196765:QUN196770 REI196765:REJ196770 ROE196765:ROF196770 RYA196765:RYB196770 SHW196765:SHX196770 SRS196765:SRT196770 TBO196765:TBP196770 TLK196765:TLL196770 TVG196765:TVH196770 UFC196765:UFD196770 UOY196765:UOZ196770 UYU196765:UYV196770 VIQ196765:VIR196770 VSM196765:VSN196770 WCI196765:WCJ196770 WME196765:WMF196770 WWA196765:WWB196770 S262301:T262306 JO262301:JP262306 TK262301:TL262306 ADG262301:ADH262306 ANC262301:AND262306 AWY262301:AWZ262306 BGU262301:BGV262306 BQQ262301:BQR262306 CAM262301:CAN262306 CKI262301:CKJ262306 CUE262301:CUF262306 DEA262301:DEB262306 DNW262301:DNX262306 DXS262301:DXT262306 EHO262301:EHP262306 ERK262301:ERL262306 FBG262301:FBH262306 FLC262301:FLD262306 FUY262301:FUZ262306 GEU262301:GEV262306 GOQ262301:GOR262306 GYM262301:GYN262306 HII262301:HIJ262306 HSE262301:HSF262306 ICA262301:ICB262306 ILW262301:ILX262306 IVS262301:IVT262306 JFO262301:JFP262306 JPK262301:JPL262306 JZG262301:JZH262306 KJC262301:KJD262306 KSY262301:KSZ262306 LCU262301:LCV262306 LMQ262301:LMR262306 LWM262301:LWN262306 MGI262301:MGJ262306 MQE262301:MQF262306 NAA262301:NAB262306 NJW262301:NJX262306 NTS262301:NTT262306 ODO262301:ODP262306 ONK262301:ONL262306 OXG262301:OXH262306 PHC262301:PHD262306 PQY262301:PQZ262306 QAU262301:QAV262306 QKQ262301:QKR262306 QUM262301:QUN262306 REI262301:REJ262306 ROE262301:ROF262306 RYA262301:RYB262306 SHW262301:SHX262306 SRS262301:SRT262306 TBO262301:TBP262306 TLK262301:TLL262306 TVG262301:TVH262306 UFC262301:UFD262306 UOY262301:UOZ262306 UYU262301:UYV262306 VIQ262301:VIR262306 VSM262301:VSN262306 WCI262301:WCJ262306 WME262301:WMF262306 WWA262301:WWB262306 S327837:T327842 JO327837:JP327842 TK327837:TL327842 ADG327837:ADH327842 ANC327837:AND327842 AWY327837:AWZ327842 BGU327837:BGV327842 BQQ327837:BQR327842 CAM327837:CAN327842 CKI327837:CKJ327842 CUE327837:CUF327842 DEA327837:DEB327842 DNW327837:DNX327842 DXS327837:DXT327842 EHO327837:EHP327842 ERK327837:ERL327842 FBG327837:FBH327842 FLC327837:FLD327842 FUY327837:FUZ327842 GEU327837:GEV327842 GOQ327837:GOR327842 GYM327837:GYN327842 HII327837:HIJ327842 HSE327837:HSF327842 ICA327837:ICB327842 ILW327837:ILX327842 IVS327837:IVT327842 JFO327837:JFP327842 JPK327837:JPL327842 JZG327837:JZH327842 KJC327837:KJD327842 KSY327837:KSZ327842 LCU327837:LCV327842 LMQ327837:LMR327842 LWM327837:LWN327842 MGI327837:MGJ327842 MQE327837:MQF327842 NAA327837:NAB327842 NJW327837:NJX327842 NTS327837:NTT327842 ODO327837:ODP327842 ONK327837:ONL327842 OXG327837:OXH327842 PHC327837:PHD327842 PQY327837:PQZ327842 QAU327837:QAV327842 QKQ327837:QKR327842 QUM327837:QUN327842 REI327837:REJ327842 ROE327837:ROF327842 RYA327837:RYB327842 SHW327837:SHX327842 SRS327837:SRT327842 TBO327837:TBP327842 TLK327837:TLL327842 TVG327837:TVH327842 UFC327837:UFD327842 UOY327837:UOZ327842 UYU327837:UYV327842 VIQ327837:VIR327842 VSM327837:VSN327842 WCI327837:WCJ327842 WME327837:WMF327842 WWA327837:WWB327842 S393373:T393378 JO393373:JP393378 TK393373:TL393378 ADG393373:ADH393378 ANC393373:AND393378 AWY393373:AWZ393378 BGU393373:BGV393378 BQQ393373:BQR393378 CAM393373:CAN393378 CKI393373:CKJ393378 CUE393373:CUF393378 DEA393373:DEB393378 DNW393373:DNX393378 DXS393373:DXT393378 EHO393373:EHP393378 ERK393373:ERL393378 FBG393373:FBH393378 FLC393373:FLD393378 FUY393373:FUZ393378 GEU393373:GEV393378 GOQ393373:GOR393378 GYM393373:GYN393378 HII393373:HIJ393378 HSE393373:HSF393378 ICA393373:ICB393378 ILW393373:ILX393378 IVS393373:IVT393378 JFO393373:JFP393378 JPK393373:JPL393378 JZG393373:JZH393378 KJC393373:KJD393378 KSY393373:KSZ393378 LCU393373:LCV393378 LMQ393373:LMR393378 LWM393373:LWN393378 MGI393373:MGJ393378 MQE393373:MQF393378 NAA393373:NAB393378 NJW393373:NJX393378 NTS393373:NTT393378 ODO393373:ODP393378 ONK393373:ONL393378 OXG393373:OXH393378 PHC393373:PHD393378 PQY393373:PQZ393378 QAU393373:QAV393378 QKQ393373:QKR393378 QUM393373:QUN393378 REI393373:REJ393378 ROE393373:ROF393378 RYA393373:RYB393378 SHW393373:SHX393378 SRS393373:SRT393378 TBO393373:TBP393378 TLK393373:TLL393378 TVG393373:TVH393378 UFC393373:UFD393378 UOY393373:UOZ393378 UYU393373:UYV393378 VIQ393373:VIR393378 VSM393373:VSN393378 WCI393373:WCJ393378 WME393373:WMF393378 WWA393373:WWB393378 S458909:T458914 JO458909:JP458914 TK458909:TL458914 ADG458909:ADH458914 ANC458909:AND458914 AWY458909:AWZ458914 BGU458909:BGV458914 BQQ458909:BQR458914 CAM458909:CAN458914 CKI458909:CKJ458914 CUE458909:CUF458914 DEA458909:DEB458914 DNW458909:DNX458914 DXS458909:DXT458914 EHO458909:EHP458914 ERK458909:ERL458914 FBG458909:FBH458914 FLC458909:FLD458914 FUY458909:FUZ458914 GEU458909:GEV458914 GOQ458909:GOR458914 GYM458909:GYN458914 HII458909:HIJ458914 HSE458909:HSF458914 ICA458909:ICB458914 ILW458909:ILX458914 IVS458909:IVT458914 JFO458909:JFP458914 JPK458909:JPL458914 JZG458909:JZH458914 KJC458909:KJD458914 KSY458909:KSZ458914 LCU458909:LCV458914 LMQ458909:LMR458914 LWM458909:LWN458914 MGI458909:MGJ458914 MQE458909:MQF458914 NAA458909:NAB458914 NJW458909:NJX458914 NTS458909:NTT458914 ODO458909:ODP458914 ONK458909:ONL458914 OXG458909:OXH458914 PHC458909:PHD458914 PQY458909:PQZ458914 QAU458909:QAV458914 QKQ458909:QKR458914 QUM458909:QUN458914 REI458909:REJ458914 ROE458909:ROF458914 RYA458909:RYB458914 SHW458909:SHX458914 SRS458909:SRT458914 TBO458909:TBP458914 TLK458909:TLL458914 TVG458909:TVH458914 UFC458909:UFD458914 UOY458909:UOZ458914 UYU458909:UYV458914 VIQ458909:VIR458914 VSM458909:VSN458914 WCI458909:WCJ458914 WME458909:WMF458914 WWA458909:WWB458914 S524445:T524450 JO524445:JP524450 TK524445:TL524450 ADG524445:ADH524450 ANC524445:AND524450 AWY524445:AWZ524450 BGU524445:BGV524450 BQQ524445:BQR524450 CAM524445:CAN524450 CKI524445:CKJ524450 CUE524445:CUF524450 DEA524445:DEB524450 DNW524445:DNX524450 DXS524445:DXT524450 EHO524445:EHP524450 ERK524445:ERL524450 FBG524445:FBH524450 FLC524445:FLD524450 FUY524445:FUZ524450 GEU524445:GEV524450 GOQ524445:GOR524450 GYM524445:GYN524450 HII524445:HIJ524450 HSE524445:HSF524450 ICA524445:ICB524450 ILW524445:ILX524450 IVS524445:IVT524450 JFO524445:JFP524450 JPK524445:JPL524450 JZG524445:JZH524450 KJC524445:KJD524450 KSY524445:KSZ524450 LCU524445:LCV524450 LMQ524445:LMR524450 LWM524445:LWN524450 MGI524445:MGJ524450 MQE524445:MQF524450 NAA524445:NAB524450 NJW524445:NJX524450 NTS524445:NTT524450 ODO524445:ODP524450 ONK524445:ONL524450 OXG524445:OXH524450 PHC524445:PHD524450 PQY524445:PQZ524450 QAU524445:QAV524450 QKQ524445:QKR524450 QUM524445:QUN524450 REI524445:REJ524450 ROE524445:ROF524450 RYA524445:RYB524450 SHW524445:SHX524450 SRS524445:SRT524450 TBO524445:TBP524450 TLK524445:TLL524450 TVG524445:TVH524450 UFC524445:UFD524450 UOY524445:UOZ524450 UYU524445:UYV524450 VIQ524445:VIR524450 VSM524445:VSN524450 WCI524445:WCJ524450 WME524445:WMF524450 WWA524445:WWB524450 S589981:T589986 JO589981:JP589986 TK589981:TL589986 ADG589981:ADH589986 ANC589981:AND589986 AWY589981:AWZ589986 BGU589981:BGV589986 BQQ589981:BQR589986 CAM589981:CAN589986 CKI589981:CKJ589986 CUE589981:CUF589986 DEA589981:DEB589986 DNW589981:DNX589986 DXS589981:DXT589986 EHO589981:EHP589986 ERK589981:ERL589986 FBG589981:FBH589986 FLC589981:FLD589986 FUY589981:FUZ589986 GEU589981:GEV589986 GOQ589981:GOR589986 GYM589981:GYN589986 HII589981:HIJ589986 HSE589981:HSF589986 ICA589981:ICB589986 ILW589981:ILX589986 IVS589981:IVT589986 JFO589981:JFP589986 JPK589981:JPL589986 JZG589981:JZH589986 KJC589981:KJD589986 KSY589981:KSZ589986 LCU589981:LCV589986 LMQ589981:LMR589986 LWM589981:LWN589986 MGI589981:MGJ589986 MQE589981:MQF589986 NAA589981:NAB589986 NJW589981:NJX589986 NTS589981:NTT589986 ODO589981:ODP589986 ONK589981:ONL589986 OXG589981:OXH589986 PHC589981:PHD589986 PQY589981:PQZ589986 QAU589981:QAV589986 QKQ589981:QKR589986 QUM589981:QUN589986 REI589981:REJ589986 ROE589981:ROF589986 RYA589981:RYB589986 SHW589981:SHX589986 SRS589981:SRT589986 TBO589981:TBP589986 TLK589981:TLL589986 TVG589981:TVH589986 UFC589981:UFD589986 UOY589981:UOZ589986 UYU589981:UYV589986 VIQ589981:VIR589986 VSM589981:VSN589986 WCI589981:WCJ589986 WME589981:WMF589986 WWA589981:WWB589986 S655517:T655522 JO655517:JP655522 TK655517:TL655522 ADG655517:ADH655522 ANC655517:AND655522 AWY655517:AWZ655522 BGU655517:BGV655522 BQQ655517:BQR655522 CAM655517:CAN655522 CKI655517:CKJ655522 CUE655517:CUF655522 DEA655517:DEB655522 DNW655517:DNX655522 DXS655517:DXT655522 EHO655517:EHP655522 ERK655517:ERL655522 FBG655517:FBH655522 FLC655517:FLD655522 FUY655517:FUZ655522 GEU655517:GEV655522 GOQ655517:GOR655522 GYM655517:GYN655522 HII655517:HIJ655522 HSE655517:HSF655522 ICA655517:ICB655522 ILW655517:ILX655522 IVS655517:IVT655522 JFO655517:JFP655522 JPK655517:JPL655522 JZG655517:JZH655522 KJC655517:KJD655522 KSY655517:KSZ655522 LCU655517:LCV655522 LMQ655517:LMR655522 LWM655517:LWN655522 MGI655517:MGJ655522 MQE655517:MQF655522 NAA655517:NAB655522 NJW655517:NJX655522 NTS655517:NTT655522 ODO655517:ODP655522 ONK655517:ONL655522 OXG655517:OXH655522 PHC655517:PHD655522 PQY655517:PQZ655522 QAU655517:QAV655522 QKQ655517:QKR655522 QUM655517:QUN655522 REI655517:REJ655522 ROE655517:ROF655522 RYA655517:RYB655522 SHW655517:SHX655522 SRS655517:SRT655522 TBO655517:TBP655522 TLK655517:TLL655522 TVG655517:TVH655522 UFC655517:UFD655522 UOY655517:UOZ655522 UYU655517:UYV655522 VIQ655517:VIR655522 VSM655517:VSN655522 WCI655517:WCJ655522 WME655517:WMF655522 WWA655517:WWB655522 S721053:T721058 JO721053:JP721058 TK721053:TL721058 ADG721053:ADH721058 ANC721053:AND721058 AWY721053:AWZ721058 BGU721053:BGV721058 BQQ721053:BQR721058 CAM721053:CAN721058 CKI721053:CKJ721058 CUE721053:CUF721058 DEA721053:DEB721058 DNW721053:DNX721058 DXS721053:DXT721058 EHO721053:EHP721058 ERK721053:ERL721058 FBG721053:FBH721058 FLC721053:FLD721058 FUY721053:FUZ721058 GEU721053:GEV721058 GOQ721053:GOR721058 GYM721053:GYN721058 HII721053:HIJ721058 HSE721053:HSF721058 ICA721053:ICB721058 ILW721053:ILX721058 IVS721053:IVT721058 JFO721053:JFP721058 JPK721053:JPL721058 JZG721053:JZH721058 KJC721053:KJD721058 KSY721053:KSZ721058 LCU721053:LCV721058 LMQ721053:LMR721058 LWM721053:LWN721058 MGI721053:MGJ721058 MQE721053:MQF721058 NAA721053:NAB721058 NJW721053:NJX721058 NTS721053:NTT721058 ODO721053:ODP721058 ONK721053:ONL721058 OXG721053:OXH721058 PHC721053:PHD721058 PQY721053:PQZ721058 QAU721053:QAV721058 QKQ721053:QKR721058 QUM721053:QUN721058 REI721053:REJ721058 ROE721053:ROF721058 RYA721053:RYB721058 SHW721053:SHX721058 SRS721053:SRT721058 TBO721053:TBP721058 TLK721053:TLL721058 TVG721053:TVH721058 UFC721053:UFD721058 UOY721053:UOZ721058 UYU721053:UYV721058 VIQ721053:VIR721058 VSM721053:VSN721058 WCI721053:WCJ721058 WME721053:WMF721058 WWA721053:WWB721058 S786589:T786594 JO786589:JP786594 TK786589:TL786594 ADG786589:ADH786594 ANC786589:AND786594 AWY786589:AWZ786594 BGU786589:BGV786594 BQQ786589:BQR786594 CAM786589:CAN786594 CKI786589:CKJ786594 CUE786589:CUF786594 DEA786589:DEB786594 DNW786589:DNX786594 DXS786589:DXT786594 EHO786589:EHP786594 ERK786589:ERL786594 FBG786589:FBH786594 FLC786589:FLD786594 FUY786589:FUZ786594 GEU786589:GEV786594 GOQ786589:GOR786594 GYM786589:GYN786594 HII786589:HIJ786594 HSE786589:HSF786594 ICA786589:ICB786594 ILW786589:ILX786594 IVS786589:IVT786594 JFO786589:JFP786594 JPK786589:JPL786594 JZG786589:JZH786594 KJC786589:KJD786594 KSY786589:KSZ786594 LCU786589:LCV786594 LMQ786589:LMR786594 LWM786589:LWN786594 MGI786589:MGJ786594 MQE786589:MQF786594 NAA786589:NAB786594 NJW786589:NJX786594 NTS786589:NTT786594 ODO786589:ODP786594 ONK786589:ONL786594 OXG786589:OXH786594 PHC786589:PHD786594 PQY786589:PQZ786594 QAU786589:QAV786594 QKQ786589:QKR786594 QUM786589:QUN786594 REI786589:REJ786594 ROE786589:ROF786594 RYA786589:RYB786594 SHW786589:SHX786594 SRS786589:SRT786594 TBO786589:TBP786594 TLK786589:TLL786594 TVG786589:TVH786594 UFC786589:UFD786594 UOY786589:UOZ786594 UYU786589:UYV786594 VIQ786589:VIR786594 VSM786589:VSN786594 WCI786589:WCJ786594 WME786589:WMF786594 WWA786589:WWB786594 S852125:T852130 JO852125:JP852130 TK852125:TL852130 ADG852125:ADH852130 ANC852125:AND852130 AWY852125:AWZ852130 BGU852125:BGV852130 BQQ852125:BQR852130 CAM852125:CAN852130 CKI852125:CKJ852130 CUE852125:CUF852130 DEA852125:DEB852130 DNW852125:DNX852130 DXS852125:DXT852130 EHO852125:EHP852130 ERK852125:ERL852130 FBG852125:FBH852130 FLC852125:FLD852130 FUY852125:FUZ852130 GEU852125:GEV852130 GOQ852125:GOR852130 GYM852125:GYN852130 HII852125:HIJ852130 HSE852125:HSF852130 ICA852125:ICB852130 ILW852125:ILX852130 IVS852125:IVT852130 JFO852125:JFP852130 JPK852125:JPL852130 JZG852125:JZH852130 KJC852125:KJD852130 KSY852125:KSZ852130 LCU852125:LCV852130 LMQ852125:LMR852130 LWM852125:LWN852130 MGI852125:MGJ852130 MQE852125:MQF852130 NAA852125:NAB852130 NJW852125:NJX852130 NTS852125:NTT852130 ODO852125:ODP852130 ONK852125:ONL852130 OXG852125:OXH852130 PHC852125:PHD852130 PQY852125:PQZ852130 QAU852125:QAV852130 QKQ852125:QKR852130 QUM852125:QUN852130 REI852125:REJ852130 ROE852125:ROF852130 RYA852125:RYB852130 SHW852125:SHX852130 SRS852125:SRT852130 TBO852125:TBP852130 TLK852125:TLL852130 TVG852125:TVH852130 UFC852125:UFD852130 UOY852125:UOZ852130 UYU852125:UYV852130 VIQ852125:VIR852130 VSM852125:VSN852130 WCI852125:WCJ852130 WME852125:WMF852130 WWA852125:WWB852130 S917661:T917666 JO917661:JP917666 TK917661:TL917666 ADG917661:ADH917666 ANC917661:AND917666 AWY917661:AWZ917666 BGU917661:BGV917666 BQQ917661:BQR917666 CAM917661:CAN917666 CKI917661:CKJ917666 CUE917661:CUF917666 DEA917661:DEB917666 DNW917661:DNX917666 DXS917661:DXT917666 EHO917661:EHP917666 ERK917661:ERL917666 FBG917661:FBH917666 FLC917661:FLD917666 FUY917661:FUZ917666 GEU917661:GEV917666 GOQ917661:GOR917666 GYM917661:GYN917666 HII917661:HIJ917666 HSE917661:HSF917666 ICA917661:ICB917666 ILW917661:ILX917666 IVS917661:IVT917666 JFO917661:JFP917666 JPK917661:JPL917666 JZG917661:JZH917666 KJC917661:KJD917666 KSY917661:KSZ917666 LCU917661:LCV917666 LMQ917661:LMR917666 LWM917661:LWN917666 MGI917661:MGJ917666 MQE917661:MQF917666 NAA917661:NAB917666 NJW917661:NJX917666 NTS917661:NTT917666 ODO917661:ODP917666 ONK917661:ONL917666 OXG917661:OXH917666 PHC917661:PHD917666 PQY917661:PQZ917666 QAU917661:QAV917666 QKQ917661:QKR917666 QUM917661:QUN917666 REI917661:REJ917666 ROE917661:ROF917666 RYA917661:RYB917666 SHW917661:SHX917666 SRS917661:SRT917666 TBO917661:TBP917666 TLK917661:TLL917666 TVG917661:TVH917666 UFC917661:UFD917666 UOY917661:UOZ917666 UYU917661:UYV917666 VIQ917661:VIR917666 VSM917661:VSN917666 WCI917661:WCJ917666 WME917661:WMF917666 WWA917661:WWB917666 S983197:T983202 JO983197:JP983202 TK983197:TL983202 ADG983197:ADH983202 ANC983197:AND983202 AWY983197:AWZ983202 BGU983197:BGV983202 BQQ983197:BQR983202 CAM983197:CAN983202 CKI983197:CKJ983202 CUE983197:CUF983202 DEA983197:DEB983202 DNW983197:DNX983202 DXS983197:DXT983202 EHO983197:EHP983202 ERK983197:ERL983202 FBG983197:FBH983202 FLC983197:FLD983202 FUY983197:FUZ983202 GEU983197:GEV983202 GOQ983197:GOR983202 GYM983197:GYN983202 HII983197:HIJ983202 HSE983197:HSF983202 ICA983197:ICB983202 ILW983197:ILX983202 IVS983197:IVT983202 JFO983197:JFP983202 JPK983197:JPL983202 JZG983197:JZH983202 KJC983197:KJD983202 KSY983197:KSZ983202 LCU983197:LCV983202 LMQ983197:LMR983202 LWM983197:LWN983202 MGI983197:MGJ983202 MQE983197:MQF983202 NAA983197:NAB983202 NJW983197:NJX983202 NTS983197:NTT983202 ODO983197:ODP983202 ONK983197:ONL983202 OXG983197:OXH983202 PHC983197:PHD983202 PQY983197:PQZ983202 QAU983197:QAV983202 QKQ983197:QKR983202 QUM983197:QUN983202 REI983197:REJ983202 ROE983197:ROF983202 RYA983197:RYB983202 SHW983197:SHX983202 SRS983197:SRT983202 TBO983197:TBP983202 TLK983197:TLL983202 TVG983197:TVH983202 UFC983197:UFD983202 UOY983197:UOZ983202 UYU983197:UYV983202 VIQ983197:VIR983202 VSM983197:VSN983202 WCI983197:WCJ983202 WME983197:WMF983202 WWA983197:WWB983202 AD157:AI65536 JZ157:KE65536 TV157:UA65536 ADR157:ADW65536 ANN157:ANS65536 AXJ157:AXO65536 BHF157:BHK65536 BRB157:BRG65536 CAX157:CBC65536 CKT157:CKY65536 CUP157:CUU65536 DEL157:DEQ65536 DOH157:DOM65536 DYD157:DYI65536 EHZ157:EIE65536 ERV157:ESA65536 FBR157:FBW65536 FLN157:FLS65536 FVJ157:FVO65536 GFF157:GFK65536 GPB157:GPG65536 GYX157:GZC65536 HIT157:HIY65536 HSP157:HSU65536 ICL157:ICQ65536 IMH157:IMM65536 IWD157:IWI65536 JFZ157:JGE65536 JPV157:JQA65536 JZR157:JZW65536 KJN157:KJS65536 KTJ157:KTO65536 LDF157:LDK65536 LNB157:LNG65536 LWX157:LXC65536 MGT157:MGY65536 MQP157:MQU65536 NAL157:NAQ65536 NKH157:NKM65536 NUD157:NUI65536 ODZ157:OEE65536 ONV157:OOA65536 OXR157:OXW65536 PHN157:PHS65536 PRJ157:PRO65536 QBF157:QBK65536 QLB157:QLG65536 QUX157:QVC65536 RET157:REY65536 ROP157:ROU65536 RYL157:RYQ65536 SIH157:SIM65536 SSD157:SSI65536 TBZ157:TCE65536 TLV157:TMA65536 TVR157:TVW65536 UFN157:UFS65536 UPJ157:UPO65536 UZF157:UZK65536 VJB157:VJG65536 VSX157:VTC65536 WCT157:WCY65536 WMP157:WMU65536 WWL157:WWQ65536 AD65693:AI131072 JZ65693:KE131072 TV65693:UA131072 ADR65693:ADW131072 ANN65693:ANS131072 AXJ65693:AXO131072 BHF65693:BHK131072 BRB65693:BRG131072 CAX65693:CBC131072 CKT65693:CKY131072 CUP65693:CUU131072 DEL65693:DEQ131072 DOH65693:DOM131072 DYD65693:DYI131072 EHZ65693:EIE131072 ERV65693:ESA131072 FBR65693:FBW131072 FLN65693:FLS131072 FVJ65693:FVO131072 GFF65693:GFK131072 GPB65693:GPG131072 GYX65693:GZC131072 HIT65693:HIY131072 HSP65693:HSU131072 ICL65693:ICQ131072 IMH65693:IMM131072 IWD65693:IWI131072 JFZ65693:JGE131072 JPV65693:JQA131072 JZR65693:JZW131072 KJN65693:KJS131072 KTJ65693:KTO131072 LDF65693:LDK131072 LNB65693:LNG131072 LWX65693:LXC131072 MGT65693:MGY131072 MQP65693:MQU131072 NAL65693:NAQ131072 NKH65693:NKM131072 NUD65693:NUI131072 ODZ65693:OEE131072 ONV65693:OOA131072 OXR65693:OXW131072 PHN65693:PHS131072 PRJ65693:PRO131072 QBF65693:QBK131072 QLB65693:QLG131072 QUX65693:QVC131072 RET65693:REY131072 ROP65693:ROU131072 RYL65693:RYQ131072 SIH65693:SIM131072 SSD65693:SSI131072 TBZ65693:TCE131072 TLV65693:TMA131072 TVR65693:TVW131072 UFN65693:UFS131072 UPJ65693:UPO131072 UZF65693:UZK131072 VJB65693:VJG131072 VSX65693:VTC131072 WCT65693:WCY131072 WMP65693:WMU131072 WWL65693:WWQ131072 AD131229:AI196608 JZ131229:KE196608 TV131229:UA196608 ADR131229:ADW196608 ANN131229:ANS196608 AXJ131229:AXO196608 BHF131229:BHK196608 BRB131229:BRG196608 CAX131229:CBC196608 CKT131229:CKY196608 CUP131229:CUU196608 DEL131229:DEQ196608 DOH131229:DOM196608 DYD131229:DYI196608 EHZ131229:EIE196608 ERV131229:ESA196608 FBR131229:FBW196608 FLN131229:FLS196608 FVJ131229:FVO196608 GFF131229:GFK196608 GPB131229:GPG196608 GYX131229:GZC196608 HIT131229:HIY196608 HSP131229:HSU196608 ICL131229:ICQ196608 IMH131229:IMM196608 IWD131229:IWI196608 JFZ131229:JGE196608 JPV131229:JQA196608 JZR131229:JZW196608 KJN131229:KJS196608 KTJ131229:KTO196608 LDF131229:LDK196608 LNB131229:LNG196608 LWX131229:LXC196608 MGT131229:MGY196608 MQP131229:MQU196608 NAL131229:NAQ196608 NKH131229:NKM196608 NUD131229:NUI196608 ODZ131229:OEE196608 ONV131229:OOA196608 OXR131229:OXW196608 PHN131229:PHS196608 PRJ131229:PRO196608 QBF131229:QBK196608 QLB131229:QLG196608 QUX131229:QVC196608 RET131229:REY196608 ROP131229:ROU196608 RYL131229:RYQ196608 SIH131229:SIM196608 SSD131229:SSI196608 TBZ131229:TCE196608 TLV131229:TMA196608 TVR131229:TVW196608 UFN131229:UFS196608 UPJ131229:UPO196608 UZF131229:UZK196608 VJB131229:VJG196608 VSX131229:VTC196608 WCT131229:WCY196608 WMP131229:WMU196608 WWL131229:WWQ196608 AD196765:AI262144 JZ196765:KE262144 TV196765:UA262144 ADR196765:ADW262144 ANN196765:ANS262144 AXJ196765:AXO262144 BHF196765:BHK262144 BRB196765:BRG262144 CAX196765:CBC262144 CKT196765:CKY262144 CUP196765:CUU262144 DEL196765:DEQ262144 DOH196765:DOM262144 DYD196765:DYI262144 EHZ196765:EIE262144 ERV196765:ESA262144 FBR196765:FBW262144 FLN196765:FLS262144 FVJ196765:FVO262144 GFF196765:GFK262144 GPB196765:GPG262144 GYX196765:GZC262144 HIT196765:HIY262144 HSP196765:HSU262144 ICL196765:ICQ262144 IMH196765:IMM262144 IWD196765:IWI262144 JFZ196765:JGE262144 JPV196765:JQA262144 JZR196765:JZW262144 KJN196765:KJS262144 KTJ196765:KTO262144 LDF196765:LDK262144 LNB196765:LNG262144 LWX196765:LXC262144 MGT196765:MGY262144 MQP196765:MQU262144 NAL196765:NAQ262144 NKH196765:NKM262144 NUD196765:NUI262144 ODZ196765:OEE262144 ONV196765:OOA262144 OXR196765:OXW262144 PHN196765:PHS262144 PRJ196765:PRO262144 QBF196765:QBK262144 QLB196765:QLG262144 QUX196765:QVC262144 RET196765:REY262144 ROP196765:ROU262144 RYL196765:RYQ262144 SIH196765:SIM262144 SSD196765:SSI262144 TBZ196765:TCE262144 TLV196765:TMA262144 TVR196765:TVW262144 UFN196765:UFS262144 UPJ196765:UPO262144 UZF196765:UZK262144 VJB196765:VJG262144 VSX196765:VTC262144 WCT196765:WCY262144 WMP196765:WMU262144 WWL196765:WWQ262144 AD262301:AI327680 JZ262301:KE327680 TV262301:UA327680 ADR262301:ADW327680 ANN262301:ANS327680 AXJ262301:AXO327680 BHF262301:BHK327680 BRB262301:BRG327680 CAX262301:CBC327680 CKT262301:CKY327680 CUP262301:CUU327680 DEL262301:DEQ327680 DOH262301:DOM327680 DYD262301:DYI327680 EHZ262301:EIE327680 ERV262301:ESA327680 FBR262301:FBW327680 FLN262301:FLS327680 FVJ262301:FVO327680 GFF262301:GFK327680 GPB262301:GPG327680 GYX262301:GZC327680 HIT262301:HIY327680 HSP262301:HSU327680 ICL262301:ICQ327680 IMH262301:IMM327680 IWD262301:IWI327680 JFZ262301:JGE327680 JPV262301:JQA327680 JZR262301:JZW327680 KJN262301:KJS327680 KTJ262301:KTO327680 LDF262301:LDK327680 LNB262301:LNG327680 LWX262301:LXC327680 MGT262301:MGY327680 MQP262301:MQU327680 NAL262301:NAQ327680 NKH262301:NKM327680 NUD262301:NUI327680 ODZ262301:OEE327680 ONV262301:OOA327680 OXR262301:OXW327680 PHN262301:PHS327680 PRJ262301:PRO327680 QBF262301:QBK327680 QLB262301:QLG327680 QUX262301:QVC327680 RET262301:REY327680 ROP262301:ROU327680 RYL262301:RYQ327680 SIH262301:SIM327680 SSD262301:SSI327680 TBZ262301:TCE327680 TLV262301:TMA327680 TVR262301:TVW327680 UFN262301:UFS327680 UPJ262301:UPO327680 UZF262301:UZK327680 VJB262301:VJG327680 VSX262301:VTC327680 WCT262301:WCY327680 WMP262301:WMU327680 WWL262301:WWQ327680 AD327837:AI393216 JZ327837:KE393216 TV327837:UA393216 ADR327837:ADW393216 ANN327837:ANS393216 AXJ327837:AXO393216 BHF327837:BHK393216 BRB327837:BRG393216 CAX327837:CBC393216 CKT327837:CKY393216 CUP327837:CUU393216 DEL327837:DEQ393216 DOH327837:DOM393216 DYD327837:DYI393216 EHZ327837:EIE393216 ERV327837:ESA393216 FBR327837:FBW393216 FLN327837:FLS393216 FVJ327837:FVO393216 GFF327837:GFK393216 GPB327837:GPG393216 GYX327837:GZC393216 HIT327837:HIY393216 HSP327837:HSU393216 ICL327837:ICQ393216 IMH327837:IMM393216 IWD327837:IWI393216 JFZ327837:JGE393216 JPV327837:JQA393216 JZR327837:JZW393216 KJN327837:KJS393216 KTJ327837:KTO393216 LDF327837:LDK393216 LNB327837:LNG393216 LWX327837:LXC393216 MGT327837:MGY393216 MQP327837:MQU393216 NAL327837:NAQ393216 NKH327837:NKM393216 NUD327837:NUI393216 ODZ327837:OEE393216 ONV327837:OOA393216 OXR327837:OXW393216 PHN327837:PHS393216 PRJ327837:PRO393216 QBF327837:QBK393216 QLB327837:QLG393216 QUX327837:QVC393216 RET327837:REY393216 ROP327837:ROU393216 RYL327837:RYQ393216 SIH327837:SIM393216 SSD327837:SSI393216 TBZ327837:TCE393216 TLV327837:TMA393216 TVR327837:TVW393216 UFN327837:UFS393216 UPJ327837:UPO393216 UZF327837:UZK393216 VJB327837:VJG393216 VSX327837:VTC393216 WCT327837:WCY393216 WMP327837:WMU393216 WWL327837:WWQ393216 AD393373:AI458752 JZ393373:KE458752 TV393373:UA458752 ADR393373:ADW458752 ANN393373:ANS458752 AXJ393373:AXO458752 BHF393373:BHK458752 BRB393373:BRG458752 CAX393373:CBC458752 CKT393373:CKY458752 CUP393373:CUU458752 DEL393373:DEQ458752 DOH393373:DOM458752 DYD393373:DYI458752 EHZ393373:EIE458752 ERV393373:ESA458752 FBR393373:FBW458752 FLN393373:FLS458752 FVJ393373:FVO458752 GFF393373:GFK458752 GPB393373:GPG458752 GYX393373:GZC458752 HIT393373:HIY458752 HSP393373:HSU458752 ICL393373:ICQ458752 IMH393373:IMM458752 IWD393373:IWI458752 JFZ393373:JGE458752 JPV393373:JQA458752 JZR393373:JZW458752 KJN393373:KJS458752 KTJ393373:KTO458752 LDF393373:LDK458752 LNB393373:LNG458752 LWX393373:LXC458752 MGT393373:MGY458752 MQP393373:MQU458752 NAL393373:NAQ458752 NKH393373:NKM458752 NUD393373:NUI458752 ODZ393373:OEE458752 ONV393373:OOA458752 OXR393373:OXW458752 PHN393373:PHS458752 PRJ393373:PRO458752 QBF393373:QBK458752 QLB393373:QLG458752 QUX393373:QVC458752 RET393373:REY458752 ROP393373:ROU458752 RYL393373:RYQ458752 SIH393373:SIM458752 SSD393373:SSI458752 TBZ393373:TCE458752 TLV393373:TMA458752 TVR393373:TVW458752 UFN393373:UFS458752 UPJ393373:UPO458752 UZF393373:UZK458752 VJB393373:VJG458752 VSX393373:VTC458752 WCT393373:WCY458752 WMP393373:WMU458752 WWL393373:WWQ458752 AD458909:AI524288 JZ458909:KE524288 TV458909:UA524288 ADR458909:ADW524288 ANN458909:ANS524288 AXJ458909:AXO524288 BHF458909:BHK524288 BRB458909:BRG524288 CAX458909:CBC524288 CKT458909:CKY524288 CUP458909:CUU524288 DEL458909:DEQ524288 DOH458909:DOM524288 DYD458909:DYI524288 EHZ458909:EIE524288 ERV458909:ESA524288 FBR458909:FBW524288 FLN458909:FLS524288 FVJ458909:FVO524288 GFF458909:GFK524288 GPB458909:GPG524288 GYX458909:GZC524288 HIT458909:HIY524288 HSP458909:HSU524288 ICL458909:ICQ524288 IMH458909:IMM524288 IWD458909:IWI524288 JFZ458909:JGE524288 JPV458909:JQA524288 JZR458909:JZW524288 KJN458909:KJS524288 KTJ458909:KTO524288 LDF458909:LDK524288 LNB458909:LNG524288 LWX458909:LXC524288 MGT458909:MGY524288 MQP458909:MQU524288 NAL458909:NAQ524288 NKH458909:NKM524288 NUD458909:NUI524288 ODZ458909:OEE524288 ONV458909:OOA524288 OXR458909:OXW524288 PHN458909:PHS524288 PRJ458909:PRO524288 QBF458909:QBK524288 QLB458909:QLG524288 QUX458909:QVC524288 RET458909:REY524288 ROP458909:ROU524288 RYL458909:RYQ524288 SIH458909:SIM524288 SSD458909:SSI524288 TBZ458909:TCE524288 TLV458909:TMA524288 TVR458909:TVW524288 UFN458909:UFS524288 UPJ458909:UPO524288 UZF458909:UZK524288 VJB458909:VJG524288 VSX458909:VTC524288 WCT458909:WCY524288 WMP458909:WMU524288 WWL458909:WWQ524288 AD524445:AI589824 JZ524445:KE589824 TV524445:UA589824 ADR524445:ADW589824 ANN524445:ANS589824 AXJ524445:AXO589824 BHF524445:BHK589824 BRB524445:BRG589824 CAX524445:CBC589824 CKT524445:CKY589824 CUP524445:CUU589824 DEL524445:DEQ589824 DOH524445:DOM589824 DYD524445:DYI589824 EHZ524445:EIE589824 ERV524445:ESA589824 FBR524445:FBW589824 FLN524445:FLS589824 FVJ524445:FVO589824 GFF524445:GFK589824 GPB524445:GPG589824 GYX524445:GZC589824 HIT524445:HIY589824 HSP524445:HSU589824 ICL524445:ICQ589824 IMH524445:IMM589824 IWD524445:IWI589824 JFZ524445:JGE589824 JPV524445:JQA589824 JZR524445:JZW589824 KJN524445:KJS589824 KTJ524445:KTO589824 LDF524445:LDK589824 LNB524445:LNG589824 LWX524445:LXC589824 MGT524445:MGY589824 MQP524445:MQU589824 NAL524445:NAQ589824 NKH524445:NKM589824 NUD524445:NUI589824 ODZ524445:OEE589824 ONV524445:OOA589824 OXR524445:OXW589824 PHN524445:PHS589824 PRJ524445:PRO589824 QBF524445:QBK589824 QLB524445:QLG589824 QUX524445:QVC589824 RET524445:REY589824 ROP524445:ROU589824 RYL524445:RYQ589824 SIH524445:SIM589824 SSD524445:SSI589824 TBZ524445:TCE589824 TLV524445:TMA589824 TVR524445:TVW589824 UFN524445:UFS589824 UPJ524445:UPO589824 UZF524445:UZK589824 VJB524445:VJG589824 VSX524445:VTC589824 WCT524445:WCY589824 WMP524445:WMU589824 WWL524445:WWQ589824 AD589981:AI655360 JZ589981:KE655360 TV589981:UA655360 ADR589981:ADW655360 ANN589981:ANS655360 AXJ589981:AXO655360 BHF589981:BHK655360 BRB589981:BRG655360 CAX589981:CBC655360 CKT589981:CKY655360 CUP589981:CUU655360 DEL589981:DEQ655360 DOH589981:DOM655360 DYD589981:DYI655360 EHZ589981:EIE655360 ERV589981:ESA655360 FBR589981:FBW655360 FLN589981:FLS655360 FVJ589981:FVO655360 GFF589981:GFK655360 GPB589981:GPG655360 GYX589981:GZC655360 HIT589981:HIY655360 HSP589981:HSU655360 ICL589981:ICQ655360 IMH589981:IMM655360 IWD589981:IWI655360 JFZ589981:JGE655360 JPV589981:JQA655360 JZR589981:JZW655360 KJN589981:KJS655360 KTJ589981:KTO655360 LDF589981:LDK655360 LNB589981:LNG655360 LWX589981:LXC655360 MGT589981:MGY655360 MQP589981:MQU655360 NAL589981:NAQ655360 NKH589981:NKM655360 NUD589981:NUI655360 ODZ589981:OEE655360 ONV589981:OOA655360 OXR589981:OXW655360 PHN589981:PHS655360 PRJ589981:PRO655360 QBF589981:QBK655360 QLB589981:QLG655360 QUX589981:QVC655360 RET589981:REY655360 ROP589981:ROU655360 RYL589981:RYQ655360 SIH589981:SIM655360 SSD589981:SSI655360 TBZ589981:TCE655360 TLV589981:TMA655360 TVR589981:TVW655360 UFN589981:UFS655360 UPJ589981:UPO655360 UZF589981:UZK655360 VJB589981:VJG655360 VSX589981:VTC655360 WCT589981:WCY655360 WMP589981:WMU655360 WWL589981:WWQ655360 AD655517:AI720896 JZ655517:KE720896 TV655517:UA720896 ADR655517:ADW720896 ANN655517:ANS720896 AXJ655517:AXO720896 BHF655517:BHK720896 BRB655517:BRG720896 CAX655517:CBC720896 CKT655517:CKY720896 CUP655517:CUU720896 DEL655517:DEQ720896 DOH655517:DOM720896 DYD655517:DYI720896 EHZ655517:EIE720896 ERV655517:ESA720896 FBR655517:FBW720896 FLN655517:FLS720896 FVJ655517:FVO720896 GFF655517:GFK720896 GPB655517:GPG720896 GYX655517:GZC720896 HIT655517:HIY720896 HSP655517:HSU720896 ICL655517:ICQ720896 IMH655517:IMM720896 IWD655517:IWI720896 JFZ655517:JGE720896 JPV655517:JQA720896 JZR655517:JZW720896 KJN655517:KJS720896 KTJ655517:KTO720896 LDF655517:LDK720896 LNB655517:LNG720896 LWX655517:LXC720896 MGT655517:MGY720896 MQP655517:MQU720896 NAL655517:NAQ720896 NKH655517:NKM720896 NUD655517:NUI720896 ODZ655517:OEE720896 ONV655517:OOA720896 OXR655517:OXW720896 PHN655517:PHS720896 PRJ655517:PRO720896 QBF655517:QBK720896 QLB655517:QLG720896 QUX655517:QVC720896 RET655517:REY720896 ROP655517:ROU720896 RYL655517:RYQ720896 SIH655517:SIM720896 SSD655517:SSI720896 TBZ655517:TCE720896 TLV655517:TMA720896 TVR655517:TVW720896 UFN655517:UFS720896 UPJ655517:UPO720896 UZF655517:UZK720896 VJB655517:VJG720896 VSX655517:VTC720896 WCT655517:WCY720896 WMP655517:WMU720896 WWL655517:WWQ720896 AD721053:AI786432 JZ721053:KE786432 TV721053:UA786432 ADR721053:ADW786432 ANN721053:ANS786432 AXJ721053:AXO786432 BHF721053:BHK786432 BRB721053:BRG786432 CAX721053:CBC786432 CKT721053:CKY786432 CUP721053:CUU786432 DEL721053:DEQ786432 DOH721053:DOM786432 DYD721053:DYI786432 EHZ721053:EIE786432 ERV721053:ESA786432 FBR721053:FBW786432 FLN721053:FLS786432 FVJ721053:FVO786432 GFF721053:GFK786432 GPB721053:GPG786432 GYX721053:GZC786432 HIT721053:HIY786432 HSP721053:HSU786432 ICL721053:ICQ786432 IMH721053:IMM786432 IWD721053:IWI786432 JFZ721053:JGE786432 JPV721053:JQA786432 JZR721053:JZW786432 KJN721053:KJS786432 KTJ721053:KTO786432 LDF721053:LDK786432 LNB721053:LNG786432 LWX721053:LXC786432 MGT721053:MGY786432 MQP721053:MQU786432 NAL721053:NAQ786432 NKH721053:NKM786432 NUD721053:NUI786432 ODZ721053:OEE786432 ONV721053:OOA786432 OXR721053:OXW786432 PHN721053:PHS786432 PRJ721053:PRO786432 QBF721053:QBK786432 QLB721053:QLG786432 QUX721053:QVC786432 RET721053:REY786432 ROP721053:ROU786432 RYL721053:RYQ786432 SIH721053:SIM786432 SSD721053:SSI786432 TBZ721053:TCE786432 TLV721053:TMA786432 TVR721053:TVW786432 UFN721053:UFS786432 UPJ721053:UPO786432 UZF721053:UZK786432 VJB721053:VJG786432 VSX721053:VTC786432 WCT721053:WCY786432 WMP721053:WMU786432 WWL721053:WWQ786432 AD786589:AI851968 JZ786589:KE851968 TV786589:UA851968 ADR786589:ADW851968 ANN786589:ANS851968 AXJ786589:AXO851968 BHF786589:BHK851968 BRB786589:BRG851968 CAX786589:CBC851968 CKT786589:CKY851968 CUP786589:CUU851968 DEL786589:DEQ851968 DOH786589:DOM851968 DYD786589:DYI851968 EHZ786589:EIE851968 ERV786589:ESA851968 FBR786589:FBW851968 FLN786589:FLS851968 FVJ786589:FVO851968 GFF786589:GFK851968 GPB786589:GPG851968 GYX786589:GZC851968 HIT786589:HIY851968 HSP786589:HSU851968 ICL786589:ICQ851968 IMH786589:IMM851968 IWD786589:IWI851968 JFZ786589:JGE851968 JPV786589:JQA851968 JZR786589:JZW851968 KJN786589:KJS851968 KTJ786589:KTO851968 LDF786589:LDK851968 LNB786589:LNG851968 LWX786589:LXC851968 MGT786589:MGY851968 MQP786589:MQU851968 NAL786589:NAQ851968 NKH786589:NKM851968 NUD786589:NUI851968 ODZ786589:OEE851968 ONV786589:OOA851968 OXR786589:OXW851968 PHN786589:PHS851968 PRJ786589:PRO851968 QBF786589:QBK851968 QLB786589:QLG851968 QUX786589:QVC851968 RET786589:REY851968 ROP786589:ROU851968 RYL786589:RYQ851968 SIH786589:SIM851968 SSD786589:SSI851968 TBZ786589:TCE851968 TLV786589:TMA851968 TVR786589:TVW851968 UFN786589:UFS851968 UPJ786589:UPO851968 UZF786589:UZK851968 VJB786589:VJG851968 VSX786589:VTC851968 WCT786589:WCY851968 WMP786589:WMU851968 WWL786589:WWQ851968 AD852125:AI917504 JZ852125:KE917504 TV852125:UA917504 ADR852125:ADW917504 ANN852125:ANS917504 AXJ852125:AXO917504 BHF852125:BHK917504 BRB852125:BRG917504 CAX852125:CBC917504 CKT852125:CKY917504 CUP852125:CUU917504 DEL852125:DEQ917504 DOH852125:DOM917504 DYD852125:DYI917504 EHZ852125:EIE917504 ERV852125:ESA917504 FBR852125:FBW917504 FLN852125:FLS917504 FVJ852125:FVO917504 GFF852125:GFK917504 GPB852125:GPG917504 GYX852125:GZC917504 HIT852125:HIY917504 HSP852125:HSU917504 ICL852125:ICQ917504 IMH852125:IMM917504 IWD852125:IWI917504 JFZ852125:JGE917504 JPV852125:JQA917504 JZR852125:JZW917504 KJN852125:KJS917504 KTJ852125:KTO917504 LDF852125:LDK917504 LNB852125:LNG917504 LWX852125:LXC917504 MGT852125:MGY917504 MQP852125:MQU917504 NAL852125:NAQ917504 NKH852125:NKM917504 NUD852125:NUI917504 ODZ852125:OEE917504 ONV852125:OOA917504 OXR852125:OXW917504 PHN852125:PHS917504 PRJ852125:PRO917504 QBF852125:QBK917504 QLB852125:QLG917504 QUX852125:QVC917504 RET852125:REY917504 ROP852125:ROU917504 RYL852125:RYQ917504 SIH852125:SIM917504 SSD852125:SSI917504 TBZ852125:TCE917504 TLV852125:TMA917504 TVR852125:TVW917504 UFN852125:UFS917504 UPJ852125:UPO917504 UZF852125:UZK917504 VJB852125:VJG917504 VSX852125:VTC917504 WCT852125:WCY917504 WMP852125:WMU917504 WWL852125:WWQ917504 AD917661:AI983040 JZ917661:KE983040 TV917661:UA983040 ADR917661:ADW983040 ANN917661:ANS983040 AXJ917661:AXO983040 BHF917661:BHK983040 BRB917661:BRG983040 CAX917661:CBC983040 CKT917661:CKY983040 CUP917661:CUU983040 DEL917661:DEQ983040 DOH917661:DOM983040 DYD917661:DYI983040 EHZ917661:EIE983040 ERV917661:ESA983040 FBR917661:FBW983040 FLN917661:FLS983040 FVJ917661:FVO983040 GFF917661:GFK983040 GPB917661:GPG983040 GYX917661:GZC983040 HIT917661:HIY983040 HSP917661:HSU983040 ICL917661:ICQ983040 IMH917661:IMM983040 IWD917661:IWI983040 JFZ917661:JGE983040 JPV917661:JQA983040 JZR917661:JZW983040 KJN917661:KJS983040 KTJ917661:KTO983040 LDF917661:LDK983040 LNB917661:LNG983040 LWX917661:LXC983040 MGT917661:MGY983040 MQP917661:MQU983040 NAL917661:NAQ983040 NKH917661:NKM983040 NUD917661:NUI983040 ODZ917661:OEE983040 ONV917661:OOA983040 OXR917661:OXW983040 PHN917661:PHS983040 PRJ917661:PRO983040 QBF917661:QBK983040 QLB917661:QLG983040 QUX917661:QVC983040 RET917661:REY983040 ROP917661:ROU983040 RYL917661:RYQ983040 SIH917661:SIM983040 SSD917661:SSI983040 TBZ917661:TCE983040 TLV917661:TMA983040 TVR917661:TVW983040 UFN917661:UFS983040 UPJ917661:UPO983040 UZF917661:UZK983040 VJB917661:VJG983040 VSX917661:VTC983040 WCT917661:WCY983040 WMP917661:WMU983040 WWL917661:WWQ983040 AD983197:AI1048576 JZ983197:KE1048576 TV983197:UA1048576 ADR983197:ADW1048576 ANN983197:ANS1048576 AXJ983197:AXO1048576 BHF983197:BHK1048576 BRB983197:BRG1048576 CAX983197:CBC1048576 CKT983197:CKY1048576 CUP983197:CUU1048576 DEL983197:DEQ1048576 DOH983197:DOM1048576 DYD983197:DYI1048576 EHZ983197:EIE1048576 ERV983197:ESA1048576 FBR983197:FBW1048576 FLN983197:FLS1048576 FVJ983197:FVO1048576 GFF983197:GFK1048576 GPB983197:GPG1048576 GYX983197:GZC1048576 HIT983197:HIY1048576 HSP983197:HSU1048576 ICL983197:ICQ1048576 IMH983197:IMM1048576 IWD983197:IWI1048576 JFZ983197:JGE1048576 JPV983197:JQA1048576 JZR983197:JZW1048576 KJN983197:KJS1048576 KTJ983197:KTO1048576 LDF983197:LDK1048576 LNB983197:LNG1048576 LWX983197:LXC1048576 MGT983197:MGY1048576 MQP983197:MQU1048576 NAL983197:NAQ1048576 NKH983197:NKM1048576 NUD983197:NUI1048576 ODZ983197:OEE1048576 ONV983197:OOA1048576 OXR983197:OXW1048576 PHN983197:PHS1048576 PRJ983197:PRO1048576 QBF983197:QBK1048576 QLB983197:QLG1048576 QUX983197:QVC1048576 RET983197:REY1048576 ROP983197:ROU1048576 RYL983197:RYQ1048576 SIH983197:SIM1048576 SSD983197:SSI1048576 TBZ983197:TCE1048576 TLV983197:TMA1048576 TVR983197:TVW1048576 UFN983197:UFS1048576 UPJ983197:UPO1048576 UZF983197:UZK1048576 VJB983197:VJG1048576 VSX983197:VTC1048576 WCT983197:WCY1048576 WMP983197:WMU1048576 WWL983197:WWQ1048576 AB157:AC162 JX157:JY162 TT157:TU162 ADP157:ADQ162 ANL157:ANM162 AXH157:AXI162 BHD157:BHE162 BQZ157:BRA162 CAV157:CAW162 CKR157:CKS162 CUN157:CUO162 DEJ157:DEK162 DOF157:DOG162 DYB157:DYC162 EHX157:EHY162 ERT157:ERU162 FBP157:FBQ162 FLL157:FLM162 FVH157:FVI162 GFD157:GFE162 GOZ157:GPA162 GYV157:GYW162 HIR157:HIS162 HSN157:HSO162 ICJ157:ICK162 IMF157:IMG162 IWB157:IWC162 JFX157:JFY162 JPT157:JPU162 JZP157:JZQ162 KJL157:KJM162 KTH157:KTI162 LDD157:LDE162 LMZ157:LNA162 LWV157:LWW162 MGR157:MGS162 MQN157:MQO162 NAJ157:NAK162 NKF157:NKG162 NUB157:NUC162 ODX157:ODY162 ONT157:ONU162 OXP157:OXQ162 PHL157:PHM162 PRH157:PRI162 QBD157:QBE162 QKZ157:QLA162 QUV157:QUW162 RER157:RES162 RON157:ROO162 RYJ157:RYK162 SIF157:SIG162 SSB157:SSC162 TBX157:TBY162 TLT157:TLU162 TVP157:TVQ162 UFL157:UFM162 UPH157:UPI162 UZD157:UZE162 VIZ157:VJA162 VSV157:VSW162 WCR157:WCS162 WMN157:WMO162 WWJ157:WWK162 AB65693:AC65698 JX65693:JY65698 TT65693:TU65698 ADP65693:ADQ65698 ANL65693:ANM65698 AXH65693:AXI65698 BHD65693:BHE65698 BQZ65693:BRA65698 CAV65693:CAW65698 CKR65693:CKS65698 CUN65693:CUO65698 DEJ65693:DEK65698 DOF65693:DOG65698 DYB65693:DYC65698 EHX65693:EHY65698 ERT65693:ERU65698 FBP65693:FBQ65698 FLL65693:FLM65698 FVH65693:FVI65698 GFD65693:GFE65698 GOZ65693:GPA65698 GYV65693:GYW65698 HIR65693:HIS65698 HSN65693:HSO65698 ICJ65693:ICK65698 IMF65693:IMG65698 IWB65693:IWC65698 JFX65693:JFY65698 JPT65693:JPU65698 JZP65693:JZQ65698 KJL65693:KJM65698 KTH65693:KTI65698 LDD65693:LDE65698 LMZ65693:LNA65698 LWV65693:LWW65698 MGR65693:MGS65698 MQN65693:MQO65698 NAJ65693:NAK65698 NKF65693:NKG65698 NUB65693:NUC65698 ODX65693:ODY65698 ONT65693:ONU65698 OXP65693:OXQ65698 PHL65693:PHM65698 PRH65693:PRI65698 QBD65693:QBE65698 QKZ65693:QLA65698 QUV65693:QUW65698 RER65693:RES65698 RON65693:ROO65698 RYJ65693:RYK65698 SIF65693:SIG65698 SSB65693:SSC65698 TBX65693:TBY65698 TLT65693:TLU65698 TVP65693:TVQ65698 UFL65693:UFM65698 UPH65693:UPI65698 UZD65693:UZE65698 VIZ65693:VJA65698 VSV65693:VSW65698 WCR65693:WCS65698 WMN65693:WMO65698 WWJ65693:WWK65698 AB131229:AC131234 JX131229:JY131234 TT131229:TU131234 ADP131229:ADQ131234 ANL131229:ANM131234 AXH131229:AXI131234 BHD131229:BHE131234 BQZ131229:BRA131234 CAV131229:CAW131234 CKR131229:CKS131234 CUN131229:CUO131234 DEJ131229:DEK131234 DOF131229:DOG131234 DYB131229:DYC131234 EHX131229:EHY131234 ERT131229:ERU131234 FBP131229:FBQ131234 FLL131229:FLM131234 FVH131229:FVI131234 GFD131229:GFE131234 GOZ131229:GPA131234 GYV131229:GYW131234 HIR131229:HIS131234 HSN131229:HSO131234 ICJ131229:ICK131234 IMF131229:IMG131234 IWB131229:IWC131234 JFX131229:JFY131234 JPT131229:JPU131234 JZP131229:JZQ131234 KJL131229:KJM131234 KTH131229:KTI131234 LDD131229:LDE131234 LMZ131229:LNA131234 LWV131229:LWW131234 MGR131229:MGS131234 MQN131229:MQO131234 NAJ131229:NAK131234 NKF131229:NKG131234 NUB131229:NUC131234 ODX131229:ODY131234 ONT131229:ONU131234 OXP131229:OXQ131234 PHL131229:PHM131234 PRH131229:PRI131234 QBD131229:QBE131234 QKZ131229:QLA131234 QUV131229:QUW131234 RER131229:RES131234 RON131229:ROO131234 RYJ131229:RYK131234 SIF131229:SIG131234 SSB131229:SSC131234 TBX131229:TBY131234 TLT131229:TLU131234 TVP131229:TVQ131234 UFL131229:UFM131234 UPH131229:UPI131234 UZD131229:UZE131234 VIZ131229:VJA131234 VSV131229:VSW131234 WCR131229:WCS131234 WMN131229:WMO131234 WWJ131229:WWK131234 AB196765:AC196770 JX196765:JY196770 TT196765:TU196770 ADP196765:ADQ196770 ANL196765:ANM196770 AXH196765:AXI196770 BHD196765:BHE196770 BQZ196765:BRA196770 CAV196765:CAW196770 CKR196765:CKS196770 CUN196765:CUO196770 DEJ196765:DEK196770 DOF196765:DOG196770 DYB196765:DYC196770 EHX196765:EHY196770 ERT196765:ERU196770 FBP196765:FBQ196770 FLL196765:FLM196770 FVH196765:FVI196770 GFD196765:GFE196770 GOZ196765:GPA196770 GYV196765:GYW196770 HIR196765:HIS196770 HSN196765:HSO196770 ICJ196765:ICK196770 IMF196765:IMG196770 IWB196765:IWC196770 JFX196765:JFY196770 JPT196765:JPU196770 JZP196765:JZQ196770 KJL196765:KJM196770 KTH196765:KTI196770 LDD196765:LDE196770 LMZ196765:LNA196770 LWV196765:LWW196770 MGR196765:MGS196770 MQN196765:MQO196770 NAJ196765:NAK196770 NKF196765:NKG196770 NUB196765:NUC196770 ODX196765:ODY196770 ONT196765:ONU196770 OXP196765:OXQ196770 PHL196765:PHM196770 PRH196765:PRI196770 QBD196765:QBE196770 QKZ196765:QLA196770 QUV196765:QUW196770 RER196765:RES196770 RON196765:ROO196770 RYJ196765:RYK196770 SIF196765:SIG196770 SSB196765:SSC196770 TBX196765:TBY196770 TLT196765:TLU196770 TVP196765:TVQ196770 UFL196765:UFM196770 UPH196765:UPI196770 UZD196765:UZE196770 VIZ196765:VJA196770 VSV196765:VSW196770 WCR196765:WCS196770 WMN196765:WMO196770 WWJ196765:WWK196770 AB262301:AC262306 JX262301:JY262306 TT262301:TU262306 ADP262301:ADQ262306 ANL262301:ANM262306 AXH262301:AXI262306 BHD262301:BHE262306 BQZ262301:BRA262306 CAV262301:CAW262306 CKR262301:CKS262306 CUN262301:CUO262306 DEJ262301:DEK262306 DOF262301:DOG262306 DYB262301:DYC262306 EHX262301:EHY262306 ERT262301:ERU262306 FBP262301:FBQ262306 FLL262301:FLM262306 FVH262301:FVI262306 GFD262301:GFE262306 GOZ262301:GPA262306 GYV262301:GYW262306 HIR262301:HIS262306 HSN262301:HSO262306 ICJ262301:ICK262306 IMF262301:IMG262306 IWB262301:IWC262306 JFX262301:JFY262306 JPT262301:JPU262306 JZP262301:JZQ262306 KJL262301:KJM262306 KTH262301:KTI262306 LDD262301:LDE262306 LMZ262301:LNA262306 LWV262301:LWW262306 MGR262301:MGS262306 MQN262301:MQO262306 NAJ262301:NAK262306 NKF262301:NKG262306 NUB262301:NUC262306 ODX262301:ODY262306 ONT262301:ONU262306 OXP262301:OXQ262306 PHL262301:PHM262306 PRH262301:PRI262306 QBD262301:QBE262306 QKZ262301:QLA262306 QUV262301:QUW262306 RER262301:RES262306 RON262301:ROO262306 RYJ262301:RYK262306 SIF262301:SIG262306 SSB262301:SSC262306 TBX262301:TBY262306 TLT262301:TLU262306 TVP262301:TVQ262306 UFL262301:UFM262306 UPH262301:UPI262306 UZD262301:UZE262306 VIZ262301:VJA262306 VSV262301:VSW262306 WCR262301:WCS262306 WMN262301:WMO262306 WWJ262301:WWK262306 AB327837:AC327842 JX327837:JY327842 TT327837:TU327842 ADP327837:ADQ327842 ANL327837:ANM327842 AXH327837:AXI327842 BHD327837:BHE327842 BQZ327837:BRA327842 CAV327837:CAW327842 CKR327837:CKS327842 CUN327837:CUO327842 DEJ327837:DEK327842 DOF327837:DOG327842 DYB327837:DYC327842 EHX327837:EHY327842 ERT327837:ERU327842 FBP327837:FBQ327842 FLL327837:FLM327842 FVH327837:FVI327842 GFD327837:GFE327842 GOZ327837:GPA327842 GYV327837:GYW327842 HIR327837:HIS327842 HSN327837:HSO327842 ICJ327837:ICK327842 IMF327837:IMG327842 IWB327837:IWC327842 JFX327837:JFY327842 JPT327837:JPU327842 JZP327837:JZQ327842 KJL327837:KJM327842 KTH327837:KTI327842 LDD327837:LDE327842 LMZ327837:LNA327842 LWV327837:LWW327842 MGR327837:MGS327842 MQN327837:MQO327842 NAJ327837:NAK327842 NKF327837:NKG327842 NUB327837:NUC327842 ODX327837:ODY327842 ONT327837:ONU327842 OXP327837:OXQ327842 PHL327837:PHM327842 PRH327837:PRI327842 QBD327837:QBE327842 QKZ327837:QLA327842 QUV327837:QUW327842 RER327837:RES327842 RON327837:ROO327842 RYJ327837:RYK327842 SIF327837:SIG327842 SSB327837:SSC327842 TBX327837:TBY327842 TLT327837:TLU327842 TVP327837:TVQ327842 UFL327837:UFM327842 UPH327837:UPI327842 UZD327837:UZE327842 VIZ327837:VJA327842 VSV327837:VSW327842 WCR327837:WCS327842 WMN327837:WMO327842 WWJ327837:WWK327842 AB393373:AC393378 JX393373:JY393378 TT393373:TU393378 ADP393373:ADQ393378 ANL393373:ANM393378 AXH393373:AXI393378 BHD393373:BHE393378 BQZ393373:BRA393378 CAV393373:CAW393378 CKR393373:CKS393378 CUN393373:CUO393378 DEJ393373:DEK393378 DOF393373:DOG393378 DYB393373:DYC393378 EHX393373:EHY393378 ERT393373:ERU393378 FBP393373:FBQ393378 FLL393373:FLM393378 FVH393373:FVI393378 GFD393373:GFE393378 GOZ393373:GPA393378 GYV393373:GYW393378 HIR393373:HIS393378 HSN393373:HSO393378 ICJ393373:ICK393378 IMF393373:IMG393378 IWB393373:IWC393378 JFX393373:JFY393378 JPT393373:JPU393378 JZP393373:JZQ393378 KJL393373:KJM393378 KTH393373:KTI393378 LDD393373:LDE393378 LMZ393373:LNA393378 LWV393373:LWW393378 MGR393373:MGS393378 MQN393373:MQO393378 NAJ393373:NAK393378 NKF393373:NKG393378 NUB393373:NUC393378 ODX393373:ODY393378 ONT393373:ONU393378 OXP393373:OXQ393378 PHL393373:PHM393378 PRH393373:PRI393378 QBD393373:QBE393378 QKZ393373:QLA393378 QUV393373:QUW393378 RER393373:RES393378 RON393373:ROO393378 RYJ393373:RYK393378 SIF393373:SIG393378 SSB393373:SSC393378 TBX393373:TBY393378 TLT393373:TLU393378 TVP393373:TVQ393378 UFL393373:UFM393378 UPH393373:UPI393378 UZD393373:UZE393378 VIZ393373:VJA393378 VSV393373:VSW393378 WCR393373:WCS393378 WMN393373:WMO393378 WWJ393373:WWK393378 AB458909:AC458914 JX458909:JY458914 TT458909:TU458914 ADP458909:ADQ458914 ANL458909:ANM458914 AXH458909:AXI458914 BHD458909:BHE458914 BQZ458909:BRA458914 CAV458909:CAW458914 CKR458909:CKS458914 CUN458909:CUO458914 DEJ458909:DEK458914 DOF458909:DOG458914 DYB458909:DYC458914 EHX458909:EHY458914 ERT458909:ERU458914 FBP458909:FBQ458914 FLL458909:FLM458914 FVH458909:FVI458914 GFD458909:GFE458914 GOZ458909:GPA458914 GYV458909:GYW458914 HIR458909:HIS458914 HSN458909:HSO458914 ICJ458909:ICK458914 IMF458909:IMG458914 IWB458909:IWC458914 JFX458909:JFY458914 JPT458909:JPU458914 JZP458909:JZQ458914 KJL458909:KJM458914 KTH458909:KTI458914 LDD458909:LDE458914 LMZ458909:LNA458914 LWV458909:LWW458914 MGR458909:MGS458914 MQN458909:MQO458914 NAJ458909:NAK458914 NKF458909:NKG458914 NUB458909:NUC458914 ODX458909:ODY458914 ONT458909:ONU458914 OXP458909:OXQ458914 PHL458909:PHM458914 PRH458909:PRI458914 QBD458909:QBE458914 QKZ458909:QLA458914 QUV458909:QUW458914 RER458909:RES458914 RON458909:ROO458914 RYJ458909:RYK458914 SIF458909:SIG458914 SSB458909:SSC458914 TBX458909:TBY458914 TLT458909:TLU458914 TVP458909:TVQ458914 UFL458909:UFM458914 UPH458909:UPI458914 UZD458909:UZE458914 VIZ458909:VJA458914 VSV458909:VSW458914 WCR458909:WCS458914 WMN458909:WMO458914 WWJ458909:WWK458914 AB524445:AC524450 JX524445:JY524450 TT524445:TU524450 ADP524445:ADQ524450 ANL524445:ANM524450 AXH524445:AXI524450 BHD524445:BHE524450 BQZ524445:BRA524450 CAV524445:CAW524450 CKR524445:CKS524450 CUN524445:CUO524450 DEJ524445:DEK524450 DOF524445:DOG524450 DYB524445:DYC524450 EHX524445:EHY524450 ERT524445:ERU524450 FBP524445:FBQ524450 FLL524445:FLM524450 FVH524445:FVI524450 GFD524445:GFE524450 GOZ524445:GPA524450 GYV524445:GYW524450 HIR524445:HIS524450 HSN524445:HSO524450 ICJ524445:ICK524450 IMF524445:IMG524450 IWB524445:IWC524450 JFX524445:JFY524450 JPT524445:JPU524450 JZP524445:JZQ524450 KJL524445:KJM524450 KTH524445:KTI524450 LDD524445:LDE524450 LMZ524445:LNA524450 LWV524445:LWW524450 MGR524445:MGS524450 MQN524445:MQO524450 NAJ524445:NAK524450 NKF524445:NKG524450 NUB524445:NUC524450 ODX524445:ODY524450 ONT524445:ONU524450 OXP524445:OXQ524450 PHL524445:PHM524450 PRH524445:PRI524450 QBD524445:QBE524450 QKZ524445:QLA524450 QUV524445:QUW524450 RER524445:RES524450 RON524445:ROO524450 RYJ524445:RYK524450 SIF524445:SIG524450 SSB524445:SSC524450 TBX524445:TBY524450 TLT524445:TLU524450 TVP524445:TVQ524450 UFL524445:UFM524450 UPH524445:UPI524450 UZD524445:UZE524450 VIZ524445:VJA524450 VSV524445:VSW524450 WCR524445:WCS524450 WMN524445:WMO524450 WWJ524445:WWK524450 AB589981:AC589986 JX589981:JY589986 TT589981:TU589986 ADP589981:ADQ589986 ANL589981:ANM589986 AXH589981:AXI589986 BHD589981:BHE589986 BQZ589981:BRA589986 CAV589981:CAW589986 CKR589981:CKS589986 CUN589981:CUO589986 DEJ589981:DEK589986 DOF589981:DOG589986 DYB589981:DYC589986 EHX589981:EHY589986 ERT589981:ERU589986 FBP589981:FBQ589986 FLL589981:FLM589986 FVH589981:FVI589986 GFD589981:GFE589986 GOZ589981:GPA589986 GYV589981:GYW589986 HIR589981:HIS589986 HSN589981:HSO589986 ICJ589981:ICK589986 IMF589981:IMG589986 IWB589981:IWC589986 JFX589981:JFY589986 JPT589981:JPU589986 JZP589981:JZQ589986 KJL589981:KJM589986 KTH589981:KTI589986 LDD589981:LDE589986 LMZ589981:LNA589986 LWV589981:LWW589986 MGR589981:MGS589986 MQN589981:MQO589986 NAJ589981:NAK589986 NKF589981:NKG589986 NUB589981:NUC589986 ODX589981:ODY589986 ONT589981:ONU589986 OXP589981:OXQ589986 PHL589981:PHM589986 PRH589981:PRI589986 QBD589981:QBE589986 QKZ589981:QLA589986 QUV589981:QUW589986 RER589981:RES589986 RON589981:ROO589986 RYJ589981:RYK589986 SIF589981:SIG589986 SSB589981:SSC589986 TBX589981:TBY589986 TLT589981:TLU589986 TVP589981:TVQ589986 UFL589981:UFM589986 UPH589981:UPI589986 UZD589981:UZE589986 VIZ589981:VJA589986 VSV589981:VSW589986 WCR589981:WCS589986 WMN589981:WMO589986 WWJ589981:WWK589986 AB655517:AC655522 JX655517:JY655522 TT655517:TU655522 ADP655517:ADQ655522 ANL655517:ANM655522 AXH655517:AXI655522 BHD655517:BHE655522 BQZ655517:BRA655522 CAV655517:CAW655522 CKR655517:CKS655522 CUN655517:CUO655522 DEJ655517:DEK655522 DOF655517:DOG655522 DYB655517:DYC655522 EHX655517:EHY655522 ERT655517:ERU655522 FBP655517:FBQ655522 FLL655517:FLM655522 FVH655517:FVI655522 GFD655517:GFE655522 GOZ655517:GPA655522 GYV655517:GYW655522 HIR655517:HIS655522 HSN655517:HSO655522 ICJ655517:ICK655522 IMF655517:IMG655522 IWB655517:IWC655522 JFX655517:JFY655522 JPT655517:JPU655522 JZP655517:JZQ655522 KJL655517:KJM655522 KTH655517:KTI655522 LDD655517:LDE655522 LMZ655517:LNA655522 LWV655517:LWW655522 MGR655517:MGS655522 MQN655517:MQO655522 NAJ655517:NAK655522 NKF655517:NKG655522 NUB655517:NUC655522 ODX655517:ODY655522 ONT655517:ONU655522 OXP655517:OXQ655522 PHL655517:PHM655522 PRH655517:PRI655522 QBD655517:QBE655522 QKZ655517:QLA655522 QUV655517:QUW655522 RER655517:RES655522 RON655517:ROO655522 RYJ655517:RYK655522 SIF655517:SIG655522 SSB655517:SSC655522 TBX655517:TBY655522 TLT655517:TLU655522 TVP655517:TVQ655522 UFL655517:UFM655522 UPH655517:UPI655522 UZD655517:UZE655522 VIZ655517:VJA655522 VSV655517:VSW655522 WCR655517:WCS655522 WMN655517:WMO655522 WWJ655517:WWK655522 AB721053:AC721058 JX721053:JY721058 TT721053:TU721058 ADP721053:ADQ721058 ANL721053:ANM721058 AXH721053:AXI721058 BHD721053:BHE721058 BQZ721053:BRA721058 CAV721053:CAW721058 CKR721053:CKS721058 CUN721053:CUO721058 DEJ721053:DEK721058 DOF721053:DOG721058 DYB721053:DYC721058 EHX721053:EHY721058 ERT721053:ERU721058 FBP721053:FBQ721058 FLL721053:FLM721058 FVH721053:FVI721058 GFD721053:GFE721058 GOZ721053:GPA721058 GYV721053:GYW721058 HIR721053:HIS721058 HSN721053:HSO721058 ICJ721053:ICK721058 IMF721053:IMG721058 IWB721053:IWC721058 JFX721053:JFY721058 JPT721053:JPU721058 JZP721053:JZQ721058 KJL721053:KJM721058 KTH721053:KTI721058 LDD721053:LDE721058 LMZ721053:LNA721058 LWV721053:LWW721058 MGR721053:MGS721058 MQN721053:MQO721058 NAJ721053:NAK721058 NKF721053:NKG721058 NUB721053:NUC721058 ODX721053:ODY721058 ONT721053:ONU721058 OXP721053:OXQ721058 PHL721053:PHM721058 PRH721053:PRI721058 QBD721053:QBE721058 QKZ721053:QLA721058 QUV721053:QUW721058 RER721053:RES721058 RON721053:ROO721058 RYJ721053:RYK721058 SIF721053:SIG721058 SSB721053:SSC721058 TBX721053:TBY721058 TLT721053:TLU721058 TVP721053:TVQ721058 UFL721053:UFM721058 UPH721053:UPI721058 UZD721053:UZE721058 VIZ721053:VJA721058 VSV721053:VSW721058 WCR721053:WCS721058 WMN721053:WMO721058 WWJ721053:WWK721058 AB786589:AC786594 JX786589:JY786594 TT786589:TU786594 ADP786589:ADQ786594 ANL786589:ANM786594 AXH786589:AXI786594 BHD786589:BHE786594 BQZ786589:BRA786594 CAV786589:CAW786594 CKR786589:CKS786594 CUN786589:CUO786594 DEJ786589:DEK786594 DOF786589:DOG786594 DYB786589:DYC786594 EHX786589:EHY786594 ERT786589:ERU786594 FBP786589:FBQ786594 FLL786589:FLM786594 FVH786589:FVI786594 GFD786589:GFE786594 GOZ786589:GPA786594 GYV786589:GYW786594 HIR786589:HIS786594 HSN786589:HSO786594 ICJ786589:ICK786594 IMF786589:IMG786594 IWB786589:IWC786594 JFX786589:JFY786594 JPT786589:JPU786594 JZP786589:JZQ786594 KJL786589:KJM786594 KTH786589:KTI786594 LDD786589:LDE786594 LMZ786589:LNA786594 LWV786589:LWW786594 MGR786589:MGS786594 MQN786589:MQO786594 NAJ786589:NAK786594 NKF786589:NKG786594 NUB786589:NUC786594 ODX786589:ODY786594 ONT786589:ONU786594 OXP786589:OXQ786594 PHL786589:PHM786594 PRH786589:PRI786594 QBD786589:QBE786594 QKZ786589:QLA786594 QUV786589:QUW786594 RER786589:RES786594 RON786589:ROO786594 RYJ786589:RYK786594 SIF786589:SIG786594 SSB786589:SSC786594 TBX786589:TBY786594 TLT786589:TLU786594 TVP786589:TVQ786594 UFL786589:UFM786594 UPH786589:UPI786594 UZD786589:UZE786594 VIZ786589:VJA786594 VSV786589:VSW786594 WCR786589:WCS786594 WMN786589:WMO786594 WWJ786589:WWK786594 AB852125:AC852130 JX852125:JY852130 TT852125:TU852130 ADP852125:ADQ852130 ANL852125:ANM852130 AXH852125:AXI852130 BHD852125:BHE852130 BQZ852125:BRA852130 CAV852125:CAW852130 CKR852125:CKS852130 CUN852125:CUO852130 DEJ852125:DEK852130 DOF852125:DOG852130 DYB852125:DYC852130 EHX852125:EHY852130 ERT852125:ERU852130 FBP852125:FBQ852130 FLL852125:FLM852130 FVH852125:FVI852130 GFD852125:GFE852130 GOZ852125:GPA852130 GYV852125:GYW852130 HIR852125:HIS852130 HSN852125:HSO852130 ICJ852125:ICK852130 IMF852125:IMG852130 IWB852125:IWC852130 JFX852125:JFY852130 JPT852125:JPU852130 JZP852125:JZQ852130 KJL852125:KJM852130 KTH852125:KTI852130 LDD852125:LDE852130 LMZ852125:LNA852130 LWV852125:LWW852130 MGR852125:MGS852130 MQN852125:MQO852130 NAJ852125:NAK852130 NKF852125:NKG852130 NUB852125:NUC852130 ODX852125:ODY852130 ONT852125:ONU852130 OXP852125:OXQ852130 PHL852125:PHM852130 PRH852125:PRI852130 QBD852125:QBE852130 QKZ852125:QLA852130 QUV852125:QUW852130 RER852125:RES852130 RON852125:ROO852130 RYJ852125:RYK852130 SIF852125:SIG852130 SSB852125:SSC852130 TBX852125:TBY852130 TLT852125:TLU852130 TVP852125:TVQ852130 UFL852125:UFM852130 UPH852125:UPI852130 UZD852125:UZE852130 VIZ852125:VJA852130 VSV852125:VSW852130 WCR852125:WCS852130 WMN852125:WMO852130 WWJ852125:WWK852130 AB917661:AC917666 JX917661:JY917666 TT917661:TU917666 ADP917661:ADQ917666 ANL917661:ANM917666 AXH917661:AXI917666 BHD917661:BHE917666 BQZ917661:BRA917666 CAV917661:CAW917666 CKR917661:CKS917666 CUN917661:CUO917666 DEJ917661:DEK917666 DOF917661:DOG917666 DYB917661:DYC917666 EHX917661:EHY917666 ERT917661:ERU917666 FBP917661:FBQ917666 FLL917661:FLM917666 FVH917661:FVI917666 GFD917661:GFE917666 GOZ917661:GPA917666 GYV917661:GYW917666 HIR917661:HIS917666 HSN917661:HSO917666 ICJ917661:ICK917666 IMF917661:IMG917666 IWB917661:IWC917666 JFX917661:JFY917666 JPT917661:JPU917666 JZP917661:JZQ917666 KJL917661:KJM917666 KTH917661:KTI917666 LDD917661:LDE917666 LMZ917661:LNA917666 LWV917661:LWW917666 MGR917661:MGS917666 MQN917661:MQO917666 NAJ917661:NAK917666 NKF917661:NKG917666 NUB917661:NUC917666 ODX917661:ODY917666 ONT917661:ONU917666 OXP917661:OXQ917666 PHL917661:PHM917666 PRH917661:PRI917666 QBD917661:QBE917666 QKZ917661:QLA917666 QUV917661:QUW917666 RER917661:RES917666 RON917661:ROO917666 RYJ917661:RYK917666 SIF917661:SIG917666 SSB917661:SSC917666 TBX917661:TBY917666 TLT917661:TLU917666 TVP917661:TVQ917666 UFL917661:UFM917666 UPH917661:UPI917666 UZD917661:UZE917666 VIZ917661:VJA917666 VSV917661:VSW917666 WCR917661:WCS917666 WMN917661:WMO917666 WWJ917661:WWK917666 AB983197:AC983202 JX983197:JY983202 TT983197:TU983202 ADP983197:ADQ983202 ANL983197:ANM983202 AXH983197:AXI983202 BHD983197:BHE983202 BQZ983197:BRA983202 CAV983197:CAW983202 CKR983197:CKS983202 CUN983197:CUO983202 DEJ983197:DEK983202 DOF983197:DOG983202 DYB983197:DYC983202 EHX983197:EHY983202 ERT983197:ERU983202 FBP983197:FBQ983202 FLL983197:FLM983202 FVH983197:FVI983202 GFD983197:GFE983202 GOZ983197:GPA983202 GYV983197:GYW983202 HIR983197:HIS983202 HSN983197:HSO983202 ICJ983197:ICK983202 IMF983197:IMG983202 IWB983197:IWC983202 JFX983197:JFY983202 JPT983197:JPU983202 JZP983197:JZQ983202 KJL983197:KJM983202 KTH983197:KTI983202 LDD983197:LDE983202 LMZ983197:LNA983202 LWV983197:LWW983202 MGR983197:MGS983202 MQN983197:MQO983202 NAJ983197:NAK983202 NKF983197:NKG983202 NUB983197:NUC983202 ODX983197:ODY983202 ONT983197:ONU983202 OXP983197:OXQ983202 PHL983197:PHM983202 PRH983197:PRI983202 QBD983197:QBE983202 QKZ983197:QLA983202 QUV983197:QUW983202 RER983197:RES983202 RON983197:ROO983202 RYJ983197:RYK983202 SIF983197:SIG983202 SSB983197:SSC983202 TBX983197:TBY983202 TLT983197:TLU983202 TVP983197:TVQ983202 UFL983197:UFM983202 UPH983197:UPI983202 UZD983197:UZE983202 VIZ983197:VJA983202 VSV983197:VSW983202 WCR983197:WCS983202 WMN983197:WMO983202 WWJ983197:WWK983202 U158:AA162 JQ158:JW162 TM158:TS162 ADI158:ADO162 ANE158:ANK162 AXA158:AXG162 BGW158:BHC162 BQS158:BQY162 CAO158:CAU162 CKK158:CKQ162 CUG158:CUM162 DEC158:DEI162 DNY158:DOE162 DXU158:DYA162 EHQ158:EHW162 ERM158:ERS162 FBI158:FBO162 FLE158:FLK162 FVA158:FVG162 GEW158:GFC162 GOS158:GOY162 GYO158:GYU162 HIK158:HIQ162 HSG158:HSM162 ICC158:ICI162 ILY158:IME162 IVU158:IWA162 JFQ158:JFW162 JPM158:JPS162 JZI158:JZO162 KJE158:KJK162 KTA158:KTG162 LCW158:LDC162 LMS158:LMY162 LWO158:LWU162 MGK158:MGQ162 MQG158:MQM162 NAC158:NAI162 NJY158:NKE162 NTU158:NUA162 ODQ158:ODW162 ONM158:ONS162 OXI158:OXO162 PHE158:PHK162 PRA158:PRG162 QAW158:QBC162 QKS158:QKY162 QUO158:QUU162 REK158:REQ162 ROG158:ROM162 RYC158:RYI162 SHY158:SIE162 SRU158:SSA162 TBQ158:TBW162 TLM158:TLS162 TVI158:TVO162 UFE158:UFK162 UPA158:UPG162 UYW158:UZC162 VIS158:VIY162 VSO158:VSU162 WCK158:WCQ162 WMG158:WMM162 WWC158:WWI162 U65694:AA65698 JQ65694:JW65698 TM65694:TS65698 ADI65694:ADO65698 ANE65694:ANK65698 AXA65694:AXG65698 BGW65694:BHC65698 BQS65694:BQY65698 CAO65694:CAU65698 CKK65694:CKQ65698 CUG65694:CUM65698 DEC65694:DEI65698 DNY65694:DOE65698 DXU65694:DYA65698 EHQ65694:EHW65698 ERM65694:ERS65698 FBI65694:FBO65698 FLE65694:FLK65698 FVA65694:FVG65698 GEW65694:GFC65698 GOS65694:GOY65698 GYO65694:GYU65698 HIK65694:HIQ65698 HSG65694:HSM65698 ICC65694:ICI65698 ILY65694:IME65698 IVU65694:IWA65698 JFQ65694:JFW65698 JPM65694:JPS65698 JZI65694:JZO65698 KJE65694:KJK65698 KTA65694:KTG65698 LCW65694:LDC65698 LMS65694:LMY65698 LWO65694:LWU65698 MGK65694:MGQ65698 MQG65694:MQM65698 NAC65694:NAI65698 NJY65694:NKE65698 NTU65694:NUA65698 ODQ65694:ODW65698 ONM65694:ONS65698 OXI65694:OXO65698 PHE65694:PHK65698 PRA65694:PRG65698 QAW65694:QBC65698 QKS65694:QKY65698 QUO65694:QUU65698 REK65694:REQ65698 ROG65694:ROM65698 RYC65694:RYI65698 SHY65694:SIE65698 SRU65694:SSA65698 TBQ65694:TBW65698 TLM65694:TLS65698 TVI65694:TVO65698 UFE65694:UFK65698 UPA65694:UPG65698 UYW65694:UZC65698 VIS65694:VIY65698 VSO65694:VSU65698 WCK65694:WCQ65698 WMG65694:WMM65698 WWC65694:WWI65698 U131230:AA131234 JQ131230:JW131234 TM131230:TS131234 ADI131230:ADO131234 ANE131230:ANK131234 AXA131230:AXG131234 BGW131230:BHC131234 BQS131230:BQY131234 CAO131230:CAU131234 CKK131230:CKQ131234 CUG131230:CUM131234 DEC131230:DEI131234 DNY131230:DOE131234 DXU131230:DYA131234 EHQ131230:EHW131234 ERM131230:ERS131234 FBI131230:FBO131234 FLE131230:FLK131234 FVA131230:FVG131234 GEW131230:GFC131234 GOS131230:GOY131234 GYO131230:GYU131234 HIK131230:HIQ131234 HSG131230:HSM131234 ICC131230:ICI131234 ILY131230:IME131234 IVU131230:IWA131234 JFQ131230:JFW131234 JPM131230:JPS131234 JZI131230:JZO131234 KJE131230:KJK131234 KTA131230:KTG131234 LCW131230:LDC131234 LMS131230:LMY131234 LWO131230:LWU131234 MGK131230:MGQ131234 MQG131230:MQM131234 NAC131230:NAI131234 NJY131230:NKE131234 NTU131230:NUA131234 ODQ131230:ODW131234 ONM131230:ONS131234 OXI131230:OXO131234 PHE131230:PHK131234 PRA131230:PRG131234 QAW131230:QBC131234 QKS131230:QKY131234 QUO131230:QUU131234 REK131230:REQ131234 ROG131230:ROM131234 RYC131230:RYI131234 SHY131230:SIE131234 SRU131230:SSA131234 TBQ131230:TBW131234 TLM131230:TLS131234 TVI131230:TVO131234 UFE131230:UFK131234 UPA131230:UPG131234 UYW131230:UZC131234 VIS131230:VIY131234 VSO131230:VSU131234 WCK131230:WCQ131234 WMG131230:WMM131234 WWC131230:WWI131234 U196766:AA196770 JQ196766:JW196770 TM196766:TS196770 ADI196766:ADO196770 ANE196766:ANK196770 AXA196766:AXG196770 BGW196766:BHC196770 BQS196766:BQY196770 CAO196766:CAU196770 CKK196766:CKQ196770 CUG196766:CUM196770 DEC196766:DEI196770 DNY196766:DOE196770 DXU196766:DYA196770 EHQ196766:EHW196770 ERM196766:ERS196770 FBI196766:FBO196770 FLE196766:FLK196770 FVA196766:FVG196770 GEW196766:GFC196770 GOS196766:GOY196770 GYO196766:GYU196770 HIK196766:HIQ196770 HSG196766:HSM196770 ICC196766:ICI196770 ILY196766:IME196770 IVU196766:IWA196770 JFQ196766:JFW196770 JPM196766:JPS196770 JZI196766:JZO196770 KJE196766:KJK196770 KTA196766:KTG196770 LCW196766:LDC196770 LMS196766:LMY196770 LWO196766:LWU196770 MGK196766:MGQ196770 MQG196766:MQM196770 NAC196766:NAI196770 NJY196766:NKE196770 NTU196766:NUA196770 ODQ196766:ODW196770 ONM196766:ONS196770 OXI196766:OXO196770 PHE196766:PHK196770 PRA196766:PRG196770 QAW196766:QBC196770 QKS196766:QKY196770 QUO196766:QUU196770 REK196766:REQ196770 ROG196766:ROM196770 RYC196766:RYI196770 SHY196766:SIE196770 SRU196766:SSA196770 TBQ196766:TBW196770 TLM196766:TLS196770 TVI196766:TVO196770 UFE196766:UFK196770 UPA196766:UPG196770 UYW196766:UZC196770 VIS196766:VIY196770 VSO196766:VSU196770 WCK196766:WCQ196770 WMG196766:WMM196770 WWC196766:WWI196770 U262302:AA262306 JQ262302:JW262306 TM262302:TS262306 ADI262302:ADO262306 ANE262302:ANK262306 AXA262302:AXG262306 BGW262302:BHC262306 BQS262302:BQY262306 CAO262302:CAU262306 CKK262302:CKQ262306 CUG262302:CUM262306 DEC262302:DEI262306 DNY262302:DOE262306 DXU262302:DYA262306 EHQ262302:EHW262306 ERM262302:ERS262306 FBI262302:FBO262306 FLE262302:FLK262306 FVA262302:FVG262306 GEW262302:GFC262306 GOS262302:GOY262306 GYO262302:GYU262306 HIK262302:HIQ262306 HSG262302:HSM262306 ICC262302:ICI262306 ILY262302:IME262306 IVU262302:IWA262306 JFQ262302:JFW262306 JPM262302:JPS262306 JZI262302:JZO262306 KJE262302:KJK262306 KTA262302:KTG262306 LCW262302:LDC262306 LMS262302:LMY262306 LWO262302:LWU262306 MGK262302:MGQ262306 MQG262302:MQM262306 NAC262302:NAI262306 NJY262302:NKE262306 NTU262302:NUA262306 ODQ262302:ODW262306 ONM262302:ONS262306 OXI262302:OXO262306 PHE262302:PHK262306 PRA262302:PRG262306 QAW262302:QBC262306 QKS262302:QKY262306 QUO262302:QUU262306 REK262302:REQ262306 ROG262302:ROM262306 RYC262302:RYI262306 SHY262302:SIE262306 SRU262302:SSA262306 TBQ262302:TBW262306 TLM262302:TLS262306 TVI262302:TVO262306 UFE262302:UFK262306 UPA262302:UPG262306 UYW262302:UZC262306 VIS262302:VIY262306 VSO262302:VSU262306 WCK262302:WCQ262306 WMG262302:WMM262306 WWC262302:WWI262306 U327838:AA327842 JQ327838:JW327842 TM327838:TS327842 ADI327838:ADO327842 ANE327838:ANK327842 AXA327838:AXG327842 BGW327838:BHC327842 BQS327838:BQY327842 CAO327838:CAU327842 CKK327838:CKQ327842 CUG327838:CUM327842 DEC327838:DEI327842 DNY327838:DOE327842 DXU327838:DYA327842 EHQ327838:EHW327842 ERM327838:ERS327842 FBI327838:FBO327842 FLE327838:FLK327842 FVA327838:FVG327842 GEW327838:GFC327842 GOS327838:GOY327842 GYO327838:GYU327842 HIK327838:HIQ327842 HSG327838:HSM327842 ICC327838:ICI327842 ILY327838:IME327842 IVU327838:IWA327842 JFQ327838:JFW327842 JPM327838:JPS327842 JZI327838:JZO327842 KJE327838:KJK327842 KTA327838:KTG327842 LCW327838:LDC327842 LMS327838:LMY327842 LWO327838:LWU327842 MGK327838:MGQ327842 MQG327838:MQM327842 NAC327838:NAI327842 NJY327838:NKE327842 NTU327838:NUA327842 ODQ327838:ODW327842 ONM327838:ONS327842 OXI327838:OXO327842 PHE327838:PHK327842 PRA327838:PRG327842 QAW327838:QBC327842 QKS327838:QKY327842 QUO327838:QUU327842 REK327838:REQ327842 ROG327838:ROM327842 RYC327838:RYI327842 SHY327838:SIE327842 SRU327838:SSA327842 TBQ327838:TBW327842 TLM327838:TLS327842 TVI327838:TVO327842 UFE327838:UFK327842 UPA327838:UPG327842 UYW327838:UZC327842 VIS327838:VIY327842 VSO327838:VSU327842 WCK327838:WCQ327842 WMG327838:WMM327842 WWC327838:WWI327842 U393374:AA393378 JQ393374:JW393378 TM393374:TS393378 ADI393374:ADO393378 ANE393374:ANK393378 AXA393374:AXG393378 BGW393374:BHC393378 BQS393374:BQY393378 CAO393374:CAU393378 CKK393374:CKQ393378 CUG393374:CUM393378 DEC393374:DEI393378 DNY393374:DOE393378 DXU393374:DYA393378 EHQ393374:EHW393378 ERM393374:ERS393378 FBI393374:FBO393378 FLE393374:FLK393378 FVA393374:FVG393378 GEW393374:GFC393378 GOS393374:GOY393378 GYO393374:GYU393378 HIK393374:HIQ393378 HSG393374:HSM393378 ICC393374:ICI393378 ILY393374:IME393378 IVU393374:IWA393378 JFQ393374:JFW393378 JPM393374:JPS393378 JZI393374:JZO393378 KJE393374:KJK393378 KTA393374:KTG393378 LCW393374:LDC393378 LMS393374:LMY393378 LWO393374:LWU393378 MGK393374:MGQ393378 MQG393374:MQM393378 NAC393374:NAI393378 NJY393374:NKE393378 NTU393374:NUA393378 ODQ393374:ODW393378 ONM393374:ONS393378 OXI393374:OXO393378 PHE393374:PHK393378 PRA393374:PRG393378 QAW393374:QBC393378 QKS393374:QKY393378 QUO393374:QUU393378 REK393374:REQ393378 ROG393374:ROM393378 RYC393374:RYI393378 SHY393374:SIE393378 SRU393374:SSA393378 TBQ393374:TBW393378 TLM393374:TLS393378 TVI393374:TVO393378 UFE393374:UFK393378 UPA393374:UPG393378 UYW393374:UZC393378 VIS393374:VIY393378 VSO393374:VSU393378 WCK393374:WCQ393378 WMG393374:WMM393378 WWC393374:WWI393378 U458910:AA458914 JQ458910:JW458914 TM458910:TS458914 ADI458910:ADO458914 ANE458910:ANK458914 AXA458910:AXG458914 BGW458910:BHC458914 BQS458910:BQY458914 CAO458910:CAU458914 CKK458910:CKQ458914 CUG458910:CUM458914 DEC458910:DEI458914 DNY458910:DOE458914 DXU458910:DYA458914 EHQ458910:EHW458914 ERM458910:ERS458914 FBI458910:FBO458914 FLE458910:FLK458914 FVA458910:FVG458914 GEW458910:GFC458914 GOS458910:GOY458914 GYO458910:GYU458914 HIK458910:HIQ458914 HSG458910:HSM458914 ICC458910:ICI458914 ILY458910:IME458914 IVU458910:IWA458914 JFQ458910:JFW458914 JPM458910:JPS458914 JZI458910:JZO458914 KJE458910:KJK458914 KTA458910:KTG458914 LCW458910:LDC458914 LMS458910:LMY458914 LWO458910:LWU458914 MGK458910:MGQ458914 MQG458910:MQM458914 NAC458910:NAI458914 NJY458910:NKE458914 NTU458910:NUA458914 ODQ458910:ODW458914 ONM458910:ONS458914 OXI458910:OXO458914 PHE458910:PHK458914 PRA458910:PRG458914 QAW458910:QBC458914 QKS458910:QKY458914 QUO458910:QUU458914 REK458910:REQ458914 ROG458910:ROM458914 RYC458910:RYI458914 SHY458910:SIE458914 SRU458910:SSA458914 TBQ458910:TBW458914 TLM458910:TLS458914 TVI458910:TVO458914 UFE458910:UFK458914 UPA458910:UPG458914 UYW458910:UZC458914 VIS458910:VIY458914 VSO458910:VSU458914 WCK458910:WCQ458914 WMG458910:WMM458914 WWC458910:WWI458914 U524446:AA524450 JQ524446:JW524450 TM524446:TS524450 ADI524446:ADO524450 ANE524446:ANK524450 AXA524446:AXG524450 BGW524446:BHC524450 BQS524446:BQY524450 CAO524446:CAU524450 CKK524446:CKQ524450 CUG524446:CUM524450 DEC524446:DEI524450 DNY524446:DOE524450 DXU524446:DYA524450 EHQ524446:EHW524450 ERM524446:ERS524450 FBI524446:FBO524450 FLE524446:FLK524450 FVA524446:FVG524450 GEW524446:GFC524450 GOS524446:GOY524450 GYO524446:GYU524450 HIK524446:HIQ524450 HSG524446:HSM524450 ICC524446:ICI524450 ILY524446:IME524450 IVU524446:IWA524450 JFQ524446:JFW524450 JPM524446:JPS524450 JZI524446:JZO524450 KJE524446:KJK524450 KTA524446:KTG524450 LCW524446:LDC524450 LMS524446:LMY524450 LWO524446:LWU524450 MGK524446:MGQ524450 MQG524446:MQM524450 NAC524446:NAI524450 NJY524446:NKE524450 NTU524446:NUA524450 ODQ524446:ODW524450 ONM524446:ONS524450 OXI524446:OXO524450 PHE524446:PHK524450 PRA524446:PRG524450 QAW524446:QBC524450 QKS524446:QKY524450 QUO524446:QUU524450 REK524446:REQ524450 ROG524446:ROM524450 RYC524446:RYI524450 SHY524446:SIE524450 SRU524446:SSA524450 TBQ524446:TBW524450 TLM524446:TLS524450 TVI524446:TVO524450 UFE524446:UFK524450 UPA524446:UPG524450 UYW524446:UZC524450 VIS524446:VIY524450 VSO524446:VSU524450 WCK524446:WCQ524450 WMG524446:WMM524450 WWC524446:WWI524450 U589982:AA589986 JQ589982:JW589986 TM589982:TS589986 ADI589982:ADO589986 ANE589982:ANK589986 AXA589982:AXG589986 BGW589982:BHC589986 BQS589982:BQY589986 CAO589982:CAU589986 CKK589982:CKQ589986 CUG589982:CUM589986 DEC589982:DEI589986 DNY589982:DOE589986 DXU589982:DYA589986 EHQ589982:EHW589986 ERM589982:ERS589986 FBI589982:FBO589986 FLE589982:FLK589986 FVA589982:FVG589986 GEW589982:GFC589986 GOS589982:GOY589986 GYO589982:GYU589986 HIK589982:HIQ589986 HSG589982:HSM589986 ICC589982:ICI589986 ILY589982:IME589986 IVU589982:IWA589986 JFQ589982:JFW589986 JPM589982:JPS589986 JZI589982:JZO589986 KJE589982:KJK589986 KTA589982:KTG589986 LCW589982:LDC589986 LMS589982:LMY589986 LWO589982:LWU589986 MGK589982:MGQ589986 MQG589982:MQM589986 NAC589982:NAI589986 NJY589982:NKE589986 NTU589982:NUA589986 ODQ589982:ODW589986 ONM589982:ONS589986 OXI589982:OXO589986 PHE589982:PHK589986 PRA589982:PRG589986 QAW589982:QBC589986 QKS589982:QKY589986 QUO589982:QUU589986 REK589982:REQ589986 ROG589982:ROM589986 RYC589982:RYI589986 SHY589982:SIE589986 SRU589982:SSA589986 TBQ589982:TBW589986 TLM589982:TLS589986 TVI589982:TVO589986 UFE589982:UFK589986 UPA589982:UPG589986 UYW589982:UZC589986 VIS589982:VIY589986 VSO589982:VSU589986 WCK589982:WCQ589986 WMG589982:WMM589986 WWC589982:WWI589986 U655518:AA655522 JQ655518:JW655522 TM655518:TS655522 ADI655518:ADO655522 ANE655518:ANK655522 AXA655518:AXG655522 BGW655518:BHC655522 BQS655518:BQY655522 CAO655518:CAU655522 CKK655518:CKQ655522 CUG655518:CUM655522 DEC655518:DEI655522 DNY655518:DOE655522 DXU655518:DYA655522 EHQ655518:EHW655522 ERM655518:ERS655522 FBI655518:FBO655522 FLE655518:FLK655522 FVA655518:FVG655522 GEW655518:GFC655522 GOS655518:GOY655522 GYO655518:GYU655522 HIK655518:HIQ655522 HSG655518:HSM655522 ICC655518:ICI655522 ILY655518:IME655522 IVU655518:IWA655522 JFQ655518:JFW655522 JPM655518:JPS655522 JZI655518:JZO655522 KJE655518:KJK655522 KTA655518:KTG655522 LCW655518:LDC655522 LMS655518:LMY655522 LWO655518:LWU655522 MGK655518:MGQ655522 MQG655518:MQM655522 NAC655518:NAI655522 NJY655518:NKE655522 NTU655518:NUA655522 ODQ655518:ODW655522 ONM655518:ONS655522 OXI655518:OXO655522 PHE655518:PHK655522 PRA655518:PRG655522 QAW655518:QBC655522 QKS655518:QKY655522 QUO655518:QUU655522 REK655518:REQ655522 ROG655518:ROM655522 RYC655518:RYI655522 SHY655518:SIE655522 SRU655518:SSA655522 TBQ655518:TBW655522 TLM655518:TLS655522 TVI655518:TVO655522 UFE655518:UFK655522 UPA655518:UPG655522 UYW655518:UZC655522 VIS655518:VIY655522 VSO655518:VSU655522 WCK655518:WCQ655522 WMG655518:WMM655522 WWC655518:WWI655522 U721054:AA721058 JQ721054:JW721058 TM721054:TS721058 ADI721054:ADO721058 ANE721054:ANK721058 AXA721054:AXG721058 BGW721054:BHC721058 BQS721054:BQY721058 CAO721054:CAU721058 CKK721054:CKQ721058 CUG721054:CUM721058 DEC721054:DEI721058 DNY721054:DOE721058 DXU721054:DYA721058 EHQ721054:EHW721058 ERM721054:ERS721058 FBI721054:FBO721058 FLE721054:FLK721058 FVA721054:FVG721058 GEW721054:GFC721058 GOS721054:GOY721058 GYO721054:GYU721058 HIK721054:HIQ721058 HSG721054:HSM721058 ICC721054:ICI721058 ILY721054:IME721058 IVU721054:IWA721058 JFQ721054:JFW721058 JPM721054:JPS721058 JZI721054:JZO721058 KJE721054:KJK721058 KTA721054:KTG721058 LCW721054:LDC721058 LMS721054:LMY721058 LWO721054:LWU721058 MGK721054:MGQ721058 MQG721054:MQM721058 NAC721054:NAI721058 NJY721054:NKE721058 NTU721054:NUA721058 ODQ721054:ODW721058 ONM721054:ONS721058 OXI721054:OXO721058 PHE721054:PHK721058 PRA721054:PRG721058 QAW721054:QBC721058 QKS721054:QKY721058 QUO721054:QUU721058 REK721054:REQ721058 ROG721054:ROM721058 RYC721054:RYI721058 SHY721054:SIE721058 SRU721054:SSA721058 TBQ721054:TBW721058 TLM721054:TLS721058 TVI721054:TVO721058 UFE721054:UFK721058 UPA721054:UPG721058 UYW721054:UZC721058 VIS721054:VIY721058 VSO721054:VSU721058 WCK721054:WCQ721058 WMG721054:WMM721058 WWC721054:WWI721058 U786590:AA786594 JQ786590:JW786594 TM786590:TS786594 ADI786590:ADO786594 ANE786590:ANK786594 AXA786590:AXG786594 BGW786590:BHC786594 BQS786590:BQY786594 CAO786590:CAU786594 CKK786590:CKQ786594 CUG786590:CUM786594 DEC786590:DEI786594 DNY786590:DOE786594 DXU786590:DYA786594 EHQ786590:EHW786594 ERM786590:ERS786594 FBI786590:FBO786594 FLE786590:FLK786594 FVA786590:FVG786594 GEW786590:GFC786594 GOS786590:GOY786594 GYO786590:GYU786594 HIK786590:HIQ786594 HSG786590:HSM786594 ICC786590:ICI786594 ILY786590:IME786594 IVU786590:IWA786594 JFQ786590:JFW786594 JPM786590:JPS786594 JZI786590:JZO786594 KJE786590:KJK786594 KTA786590:KTG786594 LCW786590:LDC786594 LMS786590:LMY786594 LWO786590:LWU786594 MGK786590:MGQ786594 MQG786590:MQM786594 NAC786590:NAI786594 NJY786590:NKE786594 NTU786590:NUA786594 ODQ786590:ODW786594 ONM786590:ONS786594 OXI786590:OXO786594 PHE786590:PHK786594 PRA786590:PRG786594 QAW786590:QBC786594 QKS786590:QKY786594 QUO786590:QUU786594 REK786590:REQ786594 ROG786590:ROM786594 RYC786590:RYI786594 SHY786590:SIE786594 SRU786590:SSA786594 TBQ786590:TBW786594 TLM786590:TLS786594 TVI786590:TVO786594 UFE786590:UFK786594 UPA786590:UPG786594 UYW786590:UZC786594 VIS786590:VIY786594 VSO786590:VSU786594 WCK786590:WCQ786594 WMG786590:WMM786594 WWC786590:WWI786594 U852126:AA852130 JQ852126:JW852130 TM852126:TS852130 ADI852126:ADO852130 ANE852126:ANK852130 AXA852126:AXG852130 BGW852126:BHC852130 BQS852126:BQY852130 CAO852126:CAU852130 CKK852126:CKQ852130 CUG852126:CUM852130 DEC852126:DEI852130 DNY852126:DOE852130 DXU852126:DYA852130 EHQ852126:EHW852130 ERM852126:ERS852130 FBI852126:FBO852130 FLE852126:FLK852130 FVA852126:FVG852130 GEW852126:GFC852130 GOS852126:GOY852130 GYO852126:GYU852130 HIK852126:HIQ852130 HSG852126:HSM852130 ICC852126:ICI852130 ILY852126:IME852130 IVU852126:IWA852130 JFQ852126:JFW852130 JPM852126:JPS852130 JZI852126:JZO852130 KJE852126:KJK852130 KTA852126:KTG852130 LCW852126:LDC852130 LMS852126:LMY852130 LWO852126:LWU852130 MGK852126:MGQ852130 MQG852126:MQM852130 NAC852126:NAI852130 NJY852126:NKE852130 NTU852126:NUA852130 ODQ852126:ODW852130 ONM852126:ONS852130 OXI852126:OXO852130 PHE852126:PHK852130 PRA852126:PRG852130 QAW852126:QBC852130 QKS852126:QKY852130 QUO852126:QUU852130 REK852126:REQ852130 ROG852126:ROM852130 RYC852126:RYI852130 SHY852126:SIE852130 SRU852126:SSA852130 TBQ852126:TBW852130 TLM852126:TLS852130 TVI852126:TVO852130 UFE852126:UFK852130 UPA852126:UPG852130 UYW852126:UZC852130 VIS852126:VIY852130 VSO852126:VSU852130 WCK852126:WCQ852130 WMG852126:WMM852130 WWC852126:WWI852130 U917662:AA917666 JQ917662:JW917666 TM917662:TS917666 ADI917662:ADO917666 ANE917662:ANK917666 AXA917662:AXG917666 BGW917662:BHC917666 BQS917662:BQY917666 CAO917662:CAU917666 CKK917662:CKQ917666 CUG917662:CUM917666 DEC917662:DEI917666 DNY917662:DOE917666 DXU917662:DYA917666 EHQ917662:EHW917666 ERM917662:ERS917666 FBI917662:FBO917666 FLE917662:FLK917666 FVA917662:FVG917666 GEW917662:GFC917666 GOS917662:GOY917666 GYO917662:GYU917666 HIK917662:HIQ917666 HSG917662:HSM917666 ICC917662:ICI917666 ILY917662:IME917666 IVU917662:IWA917666 JFQ917662:JFW917666 JPM917662:JPS917666 JZI917662:JZO917666 KJE917662:KJK917666 KTA917662:KTG917666 LCW917662:LDC917666 LMS917662:LMY917666 LWO917662:LWU917666 MGK917662:MGQ917666 MQG917662:MQM917666 NAC917662:NAI917666 NJY917662:NKE917666 NTU917662:NUA917666 ODQ917662:ODW917666 ONM917662:ONS917666 OXI917662:OXO917666 PHE917662:PHK917666 PRA917662:PRG917666 QAW917662:QBC917666 QKS917662:QKY917666 QUO917662:QUU917666 REK917662:REQ917666 ROG917662:ROM917666 RYC917662:RYI917666 SHY917662:SIE917666 SRU917662:SSA917666 TBQ917662:TBW917666 TLM917662:TLS917666 TVI917662:TVO917666 UFE917662:UFK917666 UPA917662:UPG917666 UYW917662:UZC917666 VIS917662:VIY917666 VSO917662:VSU917666 WCK917662:WCQ917666 WMG917662:WMM917666 WWC917662:WWI917666 U983198:AA983202 JQ983198:JW983202 TM983198:TS983202 ADI983198:ADO983202 ANE983198:ANK983202 AXA983198:AXG983202 BGW983198:BHC983202 BQS983198:BQY983202 CAO983198:CAU983202 CKK983198:CKQ983202 CUG983198:CUM983202 DEC983198:DEI983202 DNY983198:DOE983202 DXU983198:DYA983202 EHQ983198:EHW983202 ERM983198:ERS983202 FBI983198:FBO983202 FLE983198:FLK983202 FVA983198:FVG983202 GEW983198:GFC983202 GOS983198:GOY983202 GYO983198:GYU983202 HIK983198:HIQ983202 HSG983198:HSM983202 ICC983198:ICI983202 ILY983198:IME983202 IVU983198:IWA983202 JFQ983198:JFW983202 JPM983198:JPS983202 JZI983198:JZO983202 KJE983198:KJK983202 KTA983198:KTG983202 LCW983198:LDC983202 LMS983198:LMY983202 LWO983198:LWU983202 MGK983198:MGQ983202 MQG983198:MQM983202 NAC983198:NAI983202 NJY983198:NKE983202 NTU983198:NUA983202 ODQ983198:ODW983202 ONM983198:ONS983202 OXI983198:OXO983202 PHE983198:PHK983202 PRA983198:PRG983202 QAW983198:QBC983202 QKS983198:QKY983202 QUO983198:QUU983202 REK983198:REQ983202 ROG983198:ROM983202 RYC983198:RYI983202 SHY983198:SIE983202 SRU983198:SSA983202 TBQ983198:TBW983202 TLM983198:TLS983202 TVI983198:TVO983202 UFE983198:UFK983202 UPA983198:UPG983202 UYW983198:UZC983202 VIS983198:VIY983202 VSO983198:VSU983202 WCK983198:WCQ983202 WMG983198:WMM983202 WWC983198:WWI983202 O157:Q65536 JK157:JM65536 TG157:TI65536 ADC157:ADE65536 AMY157:ANA65536 AWU157:AWW65536 BGQ157:BGS65536 BQM157:BQO65536 CAI157:CAK65536 CKE157:CKG65536 CUA157:CUC65536 DDW157:DDY65536 DNS157:DNU65536 DXO157:DXQ65536 EHK157:EHM65536 ERG157:ERI65536 FBC157:FBE65536 FKY157:FLA65536 FUU157:FUW65536 GEQ157:GES65536 GOM157:GOO65536 GYI157:GYK65536 HIE157:HIG65536 HSA157:HSC65536 IBW157:IBY65536 ILS157:ILU65536 IVO157:IVQ65536 JFK157:JFM65536 JPG157:JPI65536 JZC157:JZE65536 KIY157:KJA65536 KSU157:KSW65536 LCQ157:LCS65536 LMM157:LMO65536 LWI157:LWK65536 MGE157:MGG65536 MQA157:MQC65536 MZW157:MZY65536 NJS157:NJU65536 NTO157:NTQ65536 ODK157:ODM65536 ONG157:ONI65536 OXC157:OXE65536 PGY157:PHA65536 PQU157:PQW65536 QAQ157:QAS65536 QKM157:QKO65536 QUI157:QUK65536 REE157:REG65536 ROA157:ROC65536 RXW157:RXY65536 SHS157:SHU65536 SRO157:SRQ65536 TBK157:TBM65536 TLG157:TLI65536 TVC157:TVE65536 UEY157:UFA65536 UOU157:UOW65536 UYQ157:UYS65536 VIM157:VIO65536 VSI157:VSK65536 WCE157:WCG65536 WMA157:WMC65536 WVW157:WVY65536 O65693:Q131072 JK65693:JM131072 TG65693:TI131072 ADC65693:ADE131072 AMY65693:ANA131072 AWU65693:AWW131072 BGQ65693:BGS131072 BQM65693:BQO131072 CAI65693:CAK131072 CKE65693:CKG131072 CUA65693:CUC131072 DDW65693:DDY131072 DNS65693:DNU131072 DXO65693:DXQ131072 EHK65693:EHM131072 ERG65693:ERI131072 FBC65693:FBE131072 FKY65693:FLA131072 FUU65693:FUW131072 GEQ65693:GES131072 GOM65693:GOO131072 GYI65693:GYK131072 HIE65693:HIG131072 HSA65693:HSC131072 IBW65693:IBY131072 ILS65693:ILU131072 IVO65693:IVQ131072 JFK65693:JFM131072 JPG65693:JPI131072 JZC65693:JZE131072 KIY65693:KJA131072 KSU65693:KSW131072 LCQ65693:LCS131072 LMM65693:LMO131072 LWI65693:LWK131072 MGE65693:MGG131072 MQA65693:MQC131072 MZW65693:MZY131072 NJS65693:NJU131072 NTO65693:NTQ131072 ODK65693:ODM131072 ONG65693:ONI131072 OXC65693:OXE131072 PGY65693:PHA131072 PQU65693:PQW131072 QAQ65693:QAS131072 QKM65693:QKO131072 QUI65693:QUK131072 REE65693:REG131072 ROA65693:ROC131072 RXW65693:RXY131072 SHS65693:SHU131072 SRO65693:SRQ131072 TBK65693:TBM131072 TLG65693:TLI131072 TVC65693:TVE131072 UEY65693:UFA131072 UOU65693:UOW131072 UYQ65693:UYS131072 VIM65693:VIO131072 VSI65693:VSK131072 WCE65693:WCG131072 WMA65693:WMC131072 WVW65693:WVY131072 O131229:Q196608 JK131229:JM196608 TG131229:TI196608 ADC131229:ADE196608 AMY131229:ANA196608 AWU131229:AWW196608 BGQ131229:BGS196608 BQM131229:BQO196608 CAI131229:CAK196608 CKE131229:CKG196608 CUA131229:CUC196608 DDW131229:DDY196608 DNS131229:DNU196608 DXO131229:DXQ196608 EHK131229:EHM196608 ERG131229:ERI196608 FBC131229:FBE196608 FKY131229:FLA196608 FUU131229:FUW196608 GEQ131229:GES196608 GOM131229:GOO196608 GYI131229:GYK196608 HIE131229:HIG196608 HSA131229:HSC196608 IBW131229:IBY196608 ILS131229:ILU196608 IVO131229:IVQ196608 JFK131229:JFM196608 JPG131229:JPI196608 JZC131229:JZE196608 KIY131229:KJA196608 KSU131229:KSW196608 LCQ131229:LCS196608 LMM131229:LMO196608 LWI131229:LWK196608 MGE131229:MGG196608 MQA131229:MQC196608 MZW131229:MZY196608 NJS131229:NJU196608 NTO131229:NTQ196608 ODK131229:ODM196608 ONG131229:ONI196608 OXC131229:OXE196608 PGY131229:PHA196608 PQU131229:PQW196608 QAQ131229:QAS196608 QKM131229:QKO196608 QUI131229:QUK196608 REE131229:REG196608 ROA131229:ROC196608 RXW131229:RXY196608 SHS131229:SHU196608 SRO131229:SRQ196608 TBK131229:TBM196608 TLG131229:TLI196608 TVC131229:TVE196608 UEY131229:UFA196608 UOU131229:UOW196608 UYQ131229:UYS196608 VIM131229:VIO196608 VSI131229:VSK196608 WCE131229:WCG196608 WMA131229:WMC196608 WVW131229:WVY196608 O196765:Q262144 JK196765:JM262144 TG196765:TI262144 ADC196765:ADE262144 AMY196765:ANA262144 AWU196765:AWW262144 BGQ196765:BGS262144 BQM196765:BQO262144 CAI196765:CAK262144 CKE196765:CKG262144 CUA196765:CUC262144 DDW196765:DDY262144 DNS196765:DNU262144 DXO196765:DXQ262144 EHK196765:EHM262144 ERG196765:ERI262144 FBC196765:FBE262144 FKY196765:FLA262144 FUU196765:FUW262144 GEQ196765:GES262144 GOM196765:GOO262144 GYI196765:GYK262144 HIE196765:HIG262144 HSA196765:HSC262144 IBW196765:IBY262144 ILS196765:ILU262144 IVO196765:IVQ262144 JFK196765:JFM262144 JPG196765:JPI262144 JZC196765:JZE262144 KIY196765:KJA262144 KSU196765:KSW262144 LCQ196765:LCS262144 LMM196765:LMO262144 LWI196765:LWK262144 MGE196765:MGG262144 MQA196765:MQC262144 MZW196765:MZY262144 NJS196765:NJU262144 NTO196765:NTQ262144 ODK196765:ODM262144 ONG196765:ONI262144 OXC196765:OXE262144 PGY196765:PHA262144 PQU196765:PQW262144 QAQ196765:QAS262144 QKM196765:QKO262144 QUI196765:QUK262144 REE196765:REG262144 ROA196765:ROC262144 RXW196765:RXY262144 SHS196765:SHU262144 SRO196765:SRQ262144 TBK196765:TBM262144 TLG196765:TLI262144 TVC196765:TVE262144 UEY196765:UFA262144 UOU196765:UOW262144 UYQ196765:UYS262144 VIM196765:VIO262144 VSI196765:VSK262144 WCE196765:WCG262144 WMA196765:WMC262144 WVW196765:WVY262144 O262301:Q327680 JK262301:JM327680 TG262301:TI327680 ADC262301:ADE327680 AMY262301:ANA327680 AWU262301:AWW327680 BGQ262301:BGS327680 BQM262301:BQO327680 CAI262301:CAK327680 CKE262301:CKG327680 CUA262301:CUC327680 DDW262301:DDY327680 DNS262301:DNU327680 DXO262301:DXQ327680 EHK262301:EHM327680 ERG262301:ERI327680 FBC262301:FBE327680 FKY262301:FLA327680 FUU262301:FUW327680 GEQ262301:GES327680 GOM262301:GOO327680 GYI262301:GYK327680 HIE262301:HIG327680 HSA262301:HSC327680 IBW262301:IBY327680 ILS262301:ILU327680 IVO262301:IVQ327680 JFK262301:JFM327680 JPG262301:JPI327680 JZC262301:JZE327680 KIY262301:KJA327680 KSU262301:KSW327680 LCQ262301:LCS327680 LMM262301:LMO327680 LWI262301:LWK327680 MGE262301:MGG327680 MQA262301:MQC327680 MZW262301:MZY327680 NJS262301:NJU327680 NTO262301:NTQ327680 ODK262301:ODM327680 ONG262301:ONI327680 OXC262301:OXE327680 PGY262301:PHA327680 PQU262301:PQW327680 QAQ262301:QAS327680 QKM262301:QKO327680 QUI262301:QUK327680 REE262301:REG327680 ROA262301:ROC327680 RXW262301:RXY327680 SHS262301:SHU327680 SRO262301:SRQ327680 TBK262301:TBM327680 TLG262301:TLI327680 TVC262301:TVE327680 UEY262301:UFA327680 UOU262301:UOW327680 UYQ262301:UYS327680 VIM262301:VIO327680 VSI262301:VSK327680 WCE262301:WCG327680 WMA262301:WMC327680 WVW262301:WVY327680 O327837:Q393216 JK327837:JM393216 TG327837:TI393216 ADC327837:ADE393216 AMY327837:ANA393216 AWU327837:AWW393216 BGQ327837:BGS393216 BQM327837:BQO393216 CAI327837:CAK393216 CKE327837:CKG393216 CUA327837:CUC393216 DDW327837:DDY393216 DNS327837:DNU393216 DXO327837:DXQ393216 EHK327837:EHM393216 ERG327837:ERI393216 FBC327837:FBE393216 FKY327837:FLA393216 FUU327837:FUW393216 GEQ327837:GES393216 GOM327837:GOO393216 GYI327837:GYK393216 HIE327837:HIG393216 HSA327837:HSC393216 IBW327837:IBY393216 ILS327837:ILU393216 IVO327837:IVQ393216 JFK327837:JFM393216 JPG327837:JPI393216 JZC327837:JZE393216 KIY327837:KJA393216 KSU327837:KSW393216 LCQ327837:LCS393216 LMM327837:LMO393216 LWI327837:LWK393216 MGE327837:MGG393216 MQA327837:MQC393216 MZW327837:MZY393216 NJS327837:NJU393216 NTO327837:NTQ393216 ODK327837:ODM393216 ONG327837:ONI393216 OXC327837:OXE393216 PGY327837:PHA393216 PQU327837:PQW393216 QAQ327837:QAS393216 QKM327837:QKO393216 QUI327837:QUK393216 REE327837:REG393216 ROA327837:ROC393216 RXW327837:RXY393216 SHS327837:SHU393216 SRO327837:SRQ393216 TBK327837:TBM393216 TLG327837:TLI393216 TVC327837:TVE393216 UEY327837:UFA393216 UOU327837:UOW393216 UYQ327837:UYS393216 VIM327837:VIO393216 VSI327837:VSK393216 WCE327837:WCG393216 WMA327837:WMC393216 WVW327837:WVY393216 O393373:Q458752 JK393373:JM458752 TG393373:TI458752 ADC393373:ADE458752 AMY393373:ANA458752 AWU393373:AWW458752 BGQ393373:BGS458752 BQM393373:BQO458752 CAI393373:CAK458752 CKE393373:CKG458752 CUA393373:CUC458752 DDW393373:DDY458752 DNS393373:DNU458752 DXO393373:DXQ458752 EHK393373:EHM458752 ERG393373:ERI458752 FBC393373:FBE458752 FKY393373:FLA458752 FUU393373:FUW458752 GEQ393373:GES458752 GOM393373:GOO458752 GYI393373:GYK458752 HIE393373:HIG458752 HSA393373:HSC458752 IBW393373:IBY458752 ILS393373:ILU458752 IVO393373:IVQ458752 JFK393373:JFM458752 JPG393373:JPI458752 JZC393373:JZE458752 KIY393373:KJA458752 KSU393373:KSW458752 LCQ393373:LCS458752 LMM393373:LMO458752 LWI393373:LWK458752 MGE393373:MGG458752 MQA393373:MQC458752 MZW393373:MZY458752 NJS393373:NJU458752 NTO393373:NTQ458752 ODK393373:ODM458752 ONG393373:ONI458752 OXC393373:OXE458752 PGY393373:PHA458752 PQU393373:PQW458752 QAQ393373:QAS458752 QKM393373:QKO458752 QUI393373:QUK458752 REE393373:REG458752 ROA393373:ROC458752 RXW393373:RXY458752 SHS393373:SHU458752 SRO393373:SRQ458752 TBK393373:TBM458752 TLG393373:TLI458752 TVC393373:TVE458752 UEY393373:UFA458752 UOU393373:UOW458752 UYQ393373:UYS458752 VIM393373:VIO458752 VSI393373:VSK458752 WCE393373:WCG458752 WMA393373:WMC458752 WVW393373:WVY458752 O458909:Q524288 JK458909:JM524288 TG458909:TI524288 ADC458909:ADE524288 AMY458909:ANA524288 AWU458909:AWW524288 BGQ458909:BGS524288 BQM458909:BQO524288 CAI458909:CAK524288 CKE458909:CKG524288 CUA458909:CUC524288 DDW458909:DDY524288 DNS458909:DNU524288 DXO458909:DXQ524288 EHK458909:EHM524288 ERG458909:ERI524288 FBC458909:FBE524288 FKY458909:FLA524288 FUU458909:FUW524288 GEQ458909:GES524288 GOM458909:GOO524288 GYI458909:GYK524288 HIE458909:HIG524288 HSA458909:HSC524288 IBW458909:IBY524288 ILS458909:ILU524288 IVO458909:IVQ524288 JFK458909:JFM524288 JPG458909:JPI524288 JZC458909:JZE524288 KIY458909:KJA524288 KSU458909:KSW524288 LCQ458909:LCS524288 LMM458909:LMO524288 LWI458909:LWK524288 MGE458909:MGG524288 MQA458909:MQC524288 MZW458909:MZY524288 NJS458909:NJU524288 NTO458909:NTQ524288 ODK458909:ODM524288 ONG458909:ONI524288 OXC458909:OXE524288 PGY458909:PHA524288 PQU458909:PQW524288 QAQ458909:QAS524288 QKM458909:QKO524288 QUI458909:QUK524288 REE458909:REG524288 ROA458909:ROC524288 RXW458909:RXY524288 SHS458909:SHU524288 SRO458909:SRQ524288 TBK458909:TBM524288 TLG458909:TLI524288 TVC458909:TVE524288 UEY458909:UFA524288 UOU458909:UOW524288 UYQ458909:UYS524288 VIM458909:VIO524288 VSI458909:VSK524288 WCE458909:WCG524288 WMA458909:WMC524288 WVW458909:WVY524288 O524445:Q589824 JK524445:JM589824 TG524445:TI589824 ADC524445:ADE589824 AMY524445:ANA589824 AWU524445:AWW589824 BGQ524445:BGS589824 BQM524445:BQO589824 CAI524445:CAK589824 CKE524445:CKG589824 CUA524445:CUC589824 DDW524445:DDY589824 DNS524445:DNU589824 DXO524445:DXQ589824 EHK524445:EHM589824 ERG524445:ERI589824 FBC524445:FBE589824 FKY524445:FLA589824 FUU524445:FUW589824 GEQ524445:GES589824 GOM524445:GOO589824 GYI524445:GYK589824 HIE524445:HIG589824 HSA524445:HSC589824 IBW524445:IBY589824 ILS524445:ILU589824 IVO524445:IVQ589824 JFK524445:JFM589824 JPG524445:JPI589824 JZC524445:JZE589824 KIY524445:KJA589824 KSU524445:KSW589824 LCQ524445:LCS589824 LMM524445:LMO589824 LWI524445:LWK589824 MGE524445:MGG589824 MQA524445:MQC589824 MZW524445:MZY589824 NJS524445:NJU589824 NTO524445:NTQ589824 ODK524445:ODM589824 ONG524445:ONI589824 OXC524445:OXE589824 PGY524445:PHA589824 PQU524445:PQW589824 QAQ524445:QAS589824 QKM524445:QKO589824 QUI524445:QUK589824 REE524445:REG589824 ROA524445:ROC589824 RXW524445:RXY589824 SHS524445:SHU589824 SRO524445:SRQ589824 TBK524445:TBM589824 TLG524445:TLI589824 TVC524445:TVE589824 UEY524445:UFA589824 UOU524445:UOW589824 UYQ524445:UYS589824 VIM524445:VIO589824 VSI524445:VSK589824 WCE524445:WCG589824 WMA524445:WMC589824 WVW524445:WVY589824 O589981:Q655360 JK589981:JM655360 TG589981:TI655360 ADC589981:ADE655360 AMY589981:ANA655360 AWU589981:AWW655360 BGQ589981:BGS655360 BQM589981:BQO655360 CAI589981:CAK655360 CKE589981:CKG655360 CUA589981:CUC655360 DDW589981:DDY655360 DNS589981:DNU655360 DXO589981:DXQ655360 EHK589981:EHM655360 ERG589981:ERI655360 FBC589981:FBE655360 FKY589981:FLA655360 FUU589981:FUW655360 GEQ589981:GES655360 GOM589981:GOO655360 GYI589981:GYK655360 HIE589981:HIG655360 HSA589981:HSC655360 IBW589981:IBY655360 ILS589981:ILU655360 IVO589981:IVQ655360 JFK589981:JFM655360 JPG589981:JPI655360 JZC589981:JZE655360 KIY589981:KJA655360 KSU589981:KSW655360 LCQ589981:LCS655360 LMM589981:LMO655360 LWI589981:LWK655360 MGE589981:MGG655360 MQA589981:MQC655360 MZW589981:MZY655360 NJS589981:NJU655360 NTO589981:NTQ655360 ODK589981:ODM655360 ONG589981:ONI655360 OXC589981:OXE655360 PGY589981:PHA655360 PQU589981:PQW655360 QAQ589981:QAS655360 QKM589981:QKO655360 QUI589981:QUK655360 REE589981:REG655360 ROA589981:ROC655360 RXW589981:RXY655360 SHS589981:SHU655360 SRO589981:SRQ655360 TBK589981:TBM655360 TLG589981:TLI655360 TVC589981:TVE655360 UEY589981:UFA655360 UOU589981:UOW655360 UYQ589981:UYS655360 VIM589981:VIO655360 VSI589981:VSK655360 WCE589981:WCG655360 WMA589981:WMC655360 WVW589981:WVY655360 O655517:Q720896 JK655517:JM720896 TG655517:TI720896 ADC655517:ADE720896 AMY655517:ANA720896 AWU655517:AWW720896 BGQ655517:BGS720896 BQM655517:BQO720896 CAI655517:CAK720896 CKE655517:CKG720896 CUA655517:CUC720896 DDW655517:DDY720896 DNS655517:DNU720896 DXO655517:DXQ720896 EHK655517:EHM720896 ERG655517:ERI720896 FBC655517:FBE720896 FKY655517:FLA720896 FUU655517:FUW720896 GEQ655517:GES720896 GOM655517:GOO720896 GYI655517:GYK720896 HIE655517:HIG720896 HSA655517:HSC720896 IBW655517:IBY720896 ILS655517:ILU720896 IVO655517:IVQ720896 JFK655517:JFM720896 JPG655517:JPI720896 JZC655517:JZE720896 KIY655517:KJA720896 KSU655517:KSW720896 LCQ655517:LCS720896 LMM655517:LMO720896 LWI655517:LWK720896 MGE655517:MGG720896 MQA655517:MQC720896 MZW655517:MZY720896 NJS655517:NJU720896 NTO655517:NTQ720896 ODK655517:ODM720896 ONG655517:ONI720896 OXC655517:OXE720896 PGY655517:PHA720896 PQU655517:PQW720896 QAQ655517:QAS720896 QKM655517:QKO720896 QUI655517:QUK720896 REE655517:REG720896 ROA655517:ROC720896 RXW655517:RXY720896 SHS655517:SHU720896 SRO655517:SRQ720896 TBK655517:TBM720896 TLG655517:TLI720896 TVC655517:TVE720896 UEY655517:UFA720896 UOU655517:UOW720896 UYQ655517:UYS720896 VIM655517:VIO720896 VSI655517:VSK720896 WCE655517:WCG720896 WMA655517:WMC720896 WVW655517:WVY720896 O721053:Q786432 JK721053:JM786432 TG721053:TI786432 ADC721053:ADE786432 AMY721053:ANA786432 AWU721053:AWW786432 BGQ721053:BGS786432 BQM721053:BQO786432 CAI721053:CAK786432 CKE721053:CKG786432 CUA721053:CUC786432 DDW721053:DDY786432 DNS721053:DNU786432 DXO721053:DXQ786432 EHK721053:EHM786432 ERG721053:ERI786432 FBC721053:FBE786432 FKY721053:FLA786432 FUU721053:FUW786432 GEQ721053:GES786432 GOM721053:GOO786432 GYI721053:GYK786432 HIE721053:HIG786432 HSA721053:HSC786432 IBW721053:IBY786432 ILS721053:ILU786432 IVO721053:IVQ786432 JFK721053:JFM786432 JPG721053:JPI786432 JZC721053:JZE786432 KIY721053:KJA786432 KSU721053:KSW786432 LCQ721053:LCS786432 LMM721053:LMO786432 LWI721053:LWK786432 MGE721053:MGG786432 MQA721053:MQC786432 MZW721053:MZY786432 NJS721053:NJU786432 NTO721053:NTQ786432 ODK721053:ODM786432 ONG721053:ONI786432 OXC721053:OXE786432 PGY721053:PHA786432 PQU721053:PQW786432 QAQ721053:QAS786432 QKM721053:QKO786432 QUI721053:QUK786432 REE721053:REG786432 ROA721053:ROC786432 RXW721053:RXY786432 SHS721053:SHU786432 SRO721053:SRQ786432 TBK721053:TBM786432 TLG721053:TLI786432 TVC721053:TVE786432 UEY721053:UFA786432 UOU721053:UOW786432 UYQ721053:UYS786432 VIM721053:VIO786432 VSI721053:VSK786432 WCE721053:WCG786432 WMA721053:WMC786432 WVW721053:WVY786432 O786589:Q851968 JK786589:JM851968 TG786589:TI851968 ADC786589:ADE851968 AMY786589:ANA851968 AWU786589:AWW851968 BGQ786589:BGS851968 BQM786589:BQO851968 CAI786589:CAK851968 CKE786589:CKG851968 CUA786589:CUC851968 DDW786589:DDY851968 DNS786589:DNU851968 DXO786589:DXQ851968 EHK786589:EHM851968 ERG786589:ERI851968 FBC786589:FBE851968 FKY786589:FLA851968 FUU786589:FUW851968 GEQ786589:GES851968 GOM786589:GOO851968 GYI786589:GYK851968 HIE786589:HIG851968 HSA786589:HSC851968 IBW786589:IBY851968 ILS786589:ILU851968 IVO786589:IVQ851968 JFK786589:JFM851968 JPG786589:JPI851968 JZC786589:JZE851968 KIY786589:KJA851968 KSU786589:KSW851968 LCQ786589:LCS851968 LMM786589:LMO851968 LWI786589:LWK851968 MGE786589:MGG851968 MQA786589:MQC851968 MZW786589:MZY851968 NJS786589:NJU851968 NTO786589:NTQ851968 ODK786589:ODM851968 ONG786589:ONI851968 OXC786589:OXE851968 PGY786589:PHA851968 PQU786589:PQW851968 QAQ786589:QAS851968 QKM786589:QKO851968 QUI786589:QUK851968 REE786589:REG851968 ROA786589:ROC851968 RXW786589:RXY851968 SHS786589:SHU851968 SRO786589:SRQ851968 TBK786589:TBM851968 TLG786589:TLI851968 TVC786589:TVE851968 UEY786589:UFA851968 UOU786589:UOW851968 UYQ786589:UYS851968 VIM786589:VIO851968 VSI786589:VSK851968 WCE786589:WCG851968 WMA786589:WMC851968 WVW786589:WVY851968 O852125:Q917504 JK852125:JM917504 TG852125:TI917504 ADC852125:ADE917504 AMY852125:ANA917504 AWU852125:AWW917504 BGQ852125:BGS917504 BQM852125:BQO917504 CAI852125:CAK917504 CKE852125:CKG917504 CUA852125:CUC917504 DDW852125:DDY917504 DNS852125:DNU917504 DXO852125:DXQ917504 EHK852125:EHM917504 ERG852125:ERI917504 FBC852125:FBE917504 FKY852125:FLA917504 FUU852125:FUW917504 GEQ852125:GES917504 GOM852125:GOO917504 GYI852125:GYK917504 HIE852125:HIG917504 HSA852125:HSC917504 IBW852125:IBY917504 ILS852125:ILU917504 IVO852125:IVQ917504 JFK852125:JFM917504 JPG852125:JPI917504 JZC852125:JZE917504 KIY852125:KJA917504 KSU852125:KSW917504 LCQ852125:LCS917504 LMM852125:LMO917504 LWI852125:LWK917504 MGE852125:MGG917504 MQA852125:MQC917504 MZW852125:MZY917504 NJS852125:NJU917504 NTO852125:NTQ917504 ODK852125:ODM917504 ONG852125:ONI917504 OXC852125:OXE917504 PGY852125:PHA917504 PQU852125:PQW917504 QAQ852125:QAS917504 QKM852125:QKO917504 QUI852125:QUK917504 REE852125:REG917504 ROA852125:ROC917504 RXW852125:RXY917504 SHS852125:SHU917504 SRO852125:SRQ917504 TBK852125:TBM917504 TLG852125:TLI917504 TVC852125:TVE917504 UEY852125:UFA917504 UOU852125:UOW917504 UYQ852125:UYS917504 VIM852125:VIO917504 VSI852125:VSK917504 WCE852125:WCG917504 WMA852125:WMC917504 WVW852125:WVY917504 O917661:Q983040 JK917661:JM983040 TG917661:TI983040 ADC917661:ADE983040 AMY917661:ANA983040 AWU917661:AWW983040 BGQ917661:BGS983040 BQM917661:BQO983040 CAI917661:CAK983040 CKE917661:CKG983040 CUA917661:CUC983040 DDW917661:DDY983040 DNS917661:DNU983040 DXO917661:DXQ983040 EHK917661:EHM983040 ERG917661:ERI983040 FBC917661:FBE983040 FKY917661:FLA983040 FUU917661:FUW983040 GEQ917661:GES983040 GOM917661:GOO983040 GYI917661:GYK983040 HIE917661:HIG983040 HSA917661:HSC983040 IBW917661:IBY983040 ILS917661:ILU983040 IVO917661:IVQ983040 JFK917661:JFM983040 JPG917661:JPI983040 JZC917661:JZE983040 KIY917661:KJA983040 KSU917661:KSW983040 LCQ917661:LCS983040 LMM917661:LMO983040 LWI917661:LWK983040 MGE917661:MGG983040 MQA917661:MQC983040 MZW917661:MZY983040 NJS917661:NJU983040 NTO917661:NTQ983040 ODK917661:ODM983040 ONG917661:ONI983040 OXC917661:OXE983040 PGY917661:PHA983040 PQU917661:PQW983040 QAQ917661:QAS983040 QKM917661:QKO983040 QUI917661:QUK983040 REE917661:REG983040 ROA917661:ROC983040 RXW917661:RXY983040 SHS917661:SHU983040 SRO917661:SRQ983040 TBK917661:TBM983040 TLG917661:TLI983040 TVC917661:TVE983040 UEY917661:UFA983040 UOU917661:UOW983040 UYQ917661:UYS983040 VIM917661:VIO983040 VSI917661:VSK983040 WCE917661:WCG983040 WMA917661:WMC983040 WVW917661:WVY983040 O983197:Q1048576 JK983197:JM1048576 TG983197:TI1048576 ADC983197:ADE1048576 AMY983197:ANA1048576 AWU983197:AWW1048576 BGQ983197:BGS1048576 BQM983197:BQO1048576 CAI983197:CAK1048576 CKE983197:CKG1048576 CUA983197:CUC1048576 DDW983197:DDY1048576 DNS983197:DNU1048576 DXO983197:DXQ1048576 EHK983197:EHM1048576 ERG983197:ERI1048576 FBC983197:FBE1048576 FKY983197:FLA1048576 FUU983197:FUW1048576 GEQ983197:GES1048576 GOM983197:GOO1048576 GYI983197:GYK1048576 HIE983197:HIG1048576 HSA983197:HSC1048576 IBW983197:IBY1048576 ILS983197:ILU1048576 IVO983197:IVQ1048576 JFK983197:JFM1048576 JPG983197:JPI1048576 JZC983197:JZE1048576 KIY983197:KJA1048576 KSU983197:KSW1048576 LCQ983197:LCS1048576 LMM983197:LMO1048576 LWI983197:LWK1048576 MGE983197:MGG1048576 MQA983197:MQC1048576 MZW983197:MZY1048576 NJS983197:NJU1048576 NTO983197:NTQ1048576 ODK983197:ODM1048576 ONG983197:ONI1048576 OXC983197:OXE1048576 PGY983197:PHA1048576 PQU983197:PQW1048576 QAQ983197:QAS1048576 QKM983197:QKO1048576 QUI983197:QUK1048576 REE983197:REG1048576 ROA983197:ROC1048576 RXW983197:RXY1048576 SHS983197:SHU1048576 SRO983197:SRQ1048576 TBK983197:TBM1048576 TLG983197:TLI1048576 TVC983197:TVE1048576 UEY983197:UFA1048576 UOU983197:UOW1048576 UYQ983197:UYS1048576 VIM983197:VIO1048576 VSI983197:VSK1048576 WCE983197:WCG1048576 WMA983197:WMC1048576 WVW983197:WVY1048576 R152:R163 JN152:JN163 TJ152:TJ163 ADF152:ADF163 ANB152:ANB163 AWX152:AWX163 BGT152:BGT163 BQP152:BQP163 CAL152:CAL163 CKH152:CKH163 CUD152:CUD163 DDZ152:DDZ163 DNV152:DNV163 DXR152:DXR163 EHN152:EHN163 ERJ152:ERJ163 FBF152:FBF163 FLB152:FLB163 FUX152:FUX163 GET152:GET163 GOP152:GOP163 GYL152:GYL163 HIH152:HIH163 HSD152:HSD163 IBZ152:IBZ163 ILV152:ILV163 IVR152:IVR163 JFN152:JFN163 JPJ152:JPJ163 JZF152:JZF163 KJB152:KJB163 KSX152:KSX163 LCT152:LCT163 LMP152:LMP163 LWL152:LWL163 MGH152:MGH163 MQD152:MQD163 MZZ152:MZZ163 NJV152:NJV163 NTR152:NTR163 ODN152:ODN163 ONJ152:ONJ163 OXF152:OXF163 PHB152:PHB163 PQX152:PQX163 QAT152:QAT163 QKP152:QKP163 QUL152:QUL163 REH152:REH163 ROD152:ROD163 RXZ152:RXZ163 SHV152:SHV163 SRR152:SRR163 TBN152:TBN163 TLJ152:TLJ163 TVF152:TVF163 UFB152:UFB163 UOX152:UOX163 UYT152:UYT163 VIP152:VIP163 VSL152:VSL163 WCH152:WCH163 WMD152:WMD163 WVZ152:WVZ163 R65688:R65699 JN65688:JN65699 TJ65688:TJ65699 ADF65688:ADF65699 ANB65688:ANB65699 AWX65688:AWX65699 BGT65688:BGT65699 BQP65688:BQP65699 CAL65688:CAL65699 CKH65688:CKH65699 CUD65688:CUD65699 DDZ65688:DDZ65699 DNV65688:DNV65699 DXR65688:DXR65699 EHN65688:EHN65699 ERJ65688:ERJ65699 FBF65688:FBF65699 FLB65688:FLB65699 FUX65688:FUX65699 GET65688:GET65699 GOP65688:GOP65699 GYL65688:GYL65699 HIH65688:HIH65699 HSD65688:HSD65699 IBZ65688:IBZ65699 ILV65688:ILV65699 IVR65688:IVR65699 JFN65688:JFN65699 JPJ65688:JPJ65699 JZF65688:JZF65699 KJB65688:KJB65699 KSX65688:KSX65699 LCT65688:LCT65699 LMP65688:LMP65699 LWL65688:LWL65699 MGH65688:MGH65699 MQD65688:MQD65699 MZZ65688:MZZ65699 NJV65688:NJV65699 NTR65688:NTR65699 ODN65688:ODN65699 ONJ65688:ONJ65699 OXF65688:OXF65699 PHB65688:PHB65699 PQX65688:PQX65699 QAT65688:QAT65699 QKP65688:QKP65699 QUL65688:QUL65699 REH65688:REH65699 ROD65688:ROD65699 RXZ65688:RXZ65699 SHV65688:SHV65699 SRR65688:SRR65699 TBN65688:TBN65699 TLJ65688:TLJ65699 TVF65688:TVF65699 UFB65688:UFB65699 UOX65688:UOX65699 UYT65688:UYT65699 VIP65688:VIP65699 VSL65688:VSL65699 WCH65688:WCH65699 WMD65688:WMD65699 WVZ65688:WVZ65699 R131224:R131235 JN131224:JN131235 TJ131224:TJ131235 ADF131224:ADF131235 ANB131224:ANB131235 AWX131224:AWX131235 BGT131224:BGT131235 BQP131224:BQP131235 CAL131224:CAL131235 CKH131224:CKH131235 CUD131224:CUD131235 DDZ131224:DDZ131235 DNV131224:DNV131235 DXR131224:DXR131235 EHN131224:EHN131235 ERJ131224:ERJ131235 FBF131224:FBF131235 FLB131224:FLB131235 FUX131224:FUX131235 GET131224:GET131235 GOP131224:GOP131235 GYL131224:GYL131235 HIH131224:HIH131235 HSD131224:HSD131235 IBZ131224:IBZ131235 ILV131224:ILV131235 IVR131224:IVR131235 JFN131224:JFN131235 JPJ131224:JPJ131235 JZF131224:JZF131235 KJB131224:KJB131235 KSX131224:KSX131235 LCT131224:LCT131235 LMP131224:LMP131235 LWL131224:LWL131235 MGH131224:MGH131235 MQD131224:MQD131235 MZZ131224:MZZ131235 NJV131224:NJV131235 NTR131224:NTR131235 ODN131224:ODN131235 ONJ131224:ONJ131235 OXF131224:OXF131235 PHB131224:PHB131235 PQX131224:PQX131235 QAT131224:QAT131235 QKP131224:QKP131235 QUL131224:QUL131235 REH131224:REH131235 ROD131224:ROD131235 RXZ131224:RXZ131235 SHV131224:SHV131235 SRR131224:SRR131235 TBN131224:TBN131235 TLJ131224:TLJ131235 TVF131224:TVF131235 UFB131224:UFB131235 UOX131224:UOX131235 UYT131224:UYT131235 VIP131224:VIP131235 VSL131224:VSL131235 WCH131224:WCH131235 WMD131224:WMD131235 WVZ131224:WVZ131235 R196760:R196771 JN196760:JN196771 TJ196760:TJ196771 ADF196760:ADF196771 ANB196760:ANB196771 AWX196760:AWX196771 BGT196760:BGT196771 BQP196760:BQP196771 CAL196760:CAL196771 CKH196760:CKH196771 CUD196760:CUD196771 DDZ196760:DDZ196771 DNV196760:DNV196771 DXR196760:DXR196771 EHN196760:EHN196771 ERJ196760:ERJ196771 FBF196760:FBF196771 FLB196760:FLB196771 FUX196760:FUX196771 GET196760:GET196771 GOP196760:GOP196771 GYL196760:GYL196771 HIH196760:HIH196771 HSD196760:HSD196771 IBZ196760:IBZ196771 ILV196760:ILV196771 IVR196760:IVR196771 JFN196760:JFN196771 JPJ196760:JPJ196771 JZF196760:JZF196771 KJB196760:KJB196771 KSX196760:KSX196771 LCT196760:LCT196771 LMP196760:LMP196771 LWL196760:LWL196771 MGH196760:MGH196771 MQD196760:MQD196771 MZZ196760:MZZ196771 NJV196760:NJV196771 NTR196760:NTR196771 ODN196760:ODN196771 ONJ196760:ONJ196771 OXF196760:OXF196771 PHB196760:PHB196771 PQX196760:PQX196771 QAT196760:QAT196771 QKP196760:QKP196771 QUL196760:QUL196771 REH196760:REH196771 ROD196760:ROD196771 RXZ196760:RXZ196771 SHV196760:SHV196771 SRR196760:SRR196771 TBN196760:TBN196771 TLJ196760:TLJ196771 TVF196760:TVF196771 UFB196760:UFB196771 UOX196760:UOX196771 UYT196760:UYT196771 VIP196760:VIP196771 VSL196760:VSL196771 WCH196760:WCH196771 WMD196760:WMD196771 WVZ196760:WVZ196771 R262296:R262307 JN262296:JN262307 TJ262296:TJ262307 ADF262296:ADF262307 ANB262296:ANB262307 AWX262296:AWX262307 BGT262296:BGT262307 BQP262296:BQP262307 CAL262296:CAL262307 CKH262296:CKH262307 CUD262296:CUD262307 DDZ262296:DDZ262307 DNV262296:DNV262307 DXR262296:DXR262307 EHN262296:EHN262307 ERJ262296:ERJ262307 FBF262296:FBF262307 FLB262296:FLB262307 FUX262296:FUX262307 GET262296:GET262307 GOP262296:GOP262307 GYL262296:GYL262307 HIH262296:HIH262307 HSD262296:HSD262307 IBZ262296:IBZ262307 ILV262296:ILV262307 IVR262296:IVR262307 JFN262296:JFN262307 JPJ262296:JPJ262307 JZF262296:JZF262307 KJB262296:KJB262307 KSX262296:KSX262307 LCT262296:LCT262307 LMP262296:LMP262307 LWL262296:LWL262307 MGH262296:MGH262307 MQD262296:MQD262307 MZZ262296:MZZ262307 NJV262296:NJV262307 NTR262296:NTR262307 ODN262296:ODN262307 ONJ262296:ONJ262307 OXF262296:OXF262307 PHB262296:PHB262307 PQX262296:PQX262307 QAT262296:QAT262307 QKP262296:QKP262307 QUL262296:QUL262307 REH262296:REH262307 ROD262296:ROD262307 RXZ262296:RXZ262307 SHV262296:SHV262307 SRR262296:SRR262307 TBN262296:TBN262307 TLJ262296:TLJ262307 TVF262296:TVF262307 UFB262296:UFB262307 UOX262296:UOX262307 UYT262296:UYT262307 VIP262296:VIP262307 VSL262296:VSL262307 WCH262296:WCH262307 WMD262296:WMD262307 WVZ262296:WVZ262307 R327832:R327843 JN327832:JN327843 TJ327832:TJ327843 ADF327832:ADF327843 ANB327832:ANB327843 AWX327832:AWX327843 BGT327832:BGT327843 BQP327832:BQP327843 CAL327832:CAL327843 CKH327832:CKH327843 CUD327832:CUD327843 DDZ327832:DDZ327843 DNV327832:DNV327843 DXR327832:DXR327843 EHN327832:EHN327843 ERJ327832:ERJ327843 FBF327832:FBF327843 FLB327832:FLB327843 FUX327832:FUX327843 GET327832:GET327843 GOP327832:GOP327843 GYL327832:GYL327843 HIH327832:HIH327843 HSD327832:HSD327843 IBZ327832:IBZ327843 ILV327832:ILV327843 IVR327832:IVR327843 JFN327832:JFN327843 JPJ327832:JPJ327843 JZF327832:JZF327843 KJB327832:KJB327843 KSX327832:KSX327843 LCT327832:LCT327843 LMP327832:LMP327843 LWL327832:LWL327843 MGH327832:MGH327843 MQD327832:MQD327843 MZZ327832:MZZ327843 NJV327832:NJV327843 NTR327832:NTR327843 ODN327832:ODN327843 ONJ327832:ONJ327843 OXF327832:OXF327843 PHB327832:PHB327843 PQX327832:PQX327843 QAT327832:QAT327843 QKP327832:QKP327843 QUL327832:QUL327843 REH327832:REH327843 ROD327832:ROD327843 RXZ327832:RXZ327843 SHV327832:SHV327843 SRR327832:SRR327843 TBN327832:TBN327843 TLJ327832:TLJ327843 TVF327832:TVF327843 UFB327832:UFB327843 UOX327832:UOX327843 UYT327832:UYT327843 VIP327832:VIP327843 VSL327832:VSL327843 WCH327832:WCH327843 WMD327832:WMD327843 WVZ327832:WVZ327843 R393368:R393379 JN393368:JN393379 TJ393368:TJ393379 ADF393368:ADF393379 ANB393368:ANB393379 AWX393368:AWX393379 BGT393368:BGT393379 BQP393368:BQP393379 CAL393368:CAL393379 CKH393368:CKH393379 CUD393368:CUD393379 DDZ393368:DDZ393379 DNV393368:DNV393379 DXR393368:DXR393379 EHN393368:EHN393379 ERJ393368:ERJ393379 FBF393368:FBF393379 FLB393368:FLB393379 FUX393368:FUX393379 GET393368:GET393379 GOP393368:GOP393379 GYL393368:GYL393379 HIH393368:HIH393379 HSD393368:HSD393379 IBZ393368:IBZ393379 ILV393368:ILV393379 IVR393368:IVR393379 JFN393368:JFN393379 JPJ393368:JPJ393379 JZF393368:JZF393379 KJB393368:KJB393379 KSX393368:KSX393379 LCT393368:LCT393379 LMP393368:LMP393379 LWL393368:LWL393379 MGH393368:MGH393379 MQD393368:MQD393379 MZZ393368:MZZ393379 NJV393368:NJV393379 NTR393368:NTR393379 ODN393368:ODN393379 ONJ393368:ONJ393379 OXF393368:OXF393379 PHB393368:PHB393379 PQX393368:PQX393379 QAT393368:QAT393379 QKP393368:QKP393379 QUL393368:QUL393379 REH393368:REH393379 ROD393368:ROD393379 RXZ393368:RXZ393379 SHV393368:SHV393379 SRR393368:SRR393379 TBN393368:TBN393379 TLJ393368:TLJ393379 TVF393368:TVF393379 UFB393368:UFB393379 UOX393368:UOX393379 UYT393368:UYT393379 VIP393368:VIP393379 VSL393368:VSL393379 WCH393368:WCH393379 WMD393368:WMD393379 WVZ393368:WVZ393379 R458904:R458915 JN458904:JN458915 TJ458904:TJ458915 ADF458904:ADF458915 ANB458904:ANB458915 AWX458904:AWX458915 BGT458904:BGT458915 BQP458904:BQP458915 CAL458904:CAL458915 CKH458904:CKH458915 CUD458904:CUD458915 DDZ458904:DDZ458915 DNV458904:DNV458915 DXR458904:DXR458915 EHN458904:EHN458915 ERJ458904:ERJ458915 FBF458904:FBF458915 FLB458904:FLB458915 FUX458904:FUX458915 GET458904:GET458915 GOP458904:GOP458915 GYL458904:GYL458915 HIH458904:HIH458915 HSD458904:HSD458915 IBZ458904:IBZ458915 ILV458904:ILV458915 IVR458904:IVR458915 JFN458904:JFN458915 JPJ458904:JPJ458915 JZF458904:JZF458915 KJB458904:KJB458915 KSX458904:KSX458915 LCT458904:LCT458915 LMP458904:LMP458915 LWL458904:LWL458915 MGH458904:MGH458915 MQD458904:MQD458915 MZZ458904:MZZ458915 NJV458904:NJV458915 NTR458904:NTR458915 ODN458904:ODN458915 ONJ458904:ONJ458915 OXF458904:OXF458915 PHB458904:PHB458915 PQX458904:PQX458915 QAT458904:QAT458915 QKP458904:QKP458915 QUL458904:QUL458915 REH458904:REH458915 ROD458904:ROD458915 RXZ458904:RXZ458915 SHV458904:SHV458915 SRR458904:SRR458915 TBN458904:TBN458915 TLJ458904:TLJ458915 TVF458904:TVF458915 UFB458904:UFB458915 UOX458904:UOX458915 UYT458904:UYT458915 VIP458904:VIP458915 VSL458904:VSL458915 WCH458904:WCH458915 WMD458904:WMD458915 WVZ458904:WVZ458915 R524440:R524451 JN524440:JN524451 TJ524440:TJ524451 ADF524440:ADF524451 ANB524440:ANB524451 AWX524440:AWX524451 BGT524440:BGT524451 BQP524440:BQP524451 CAL524440:CAL524451 CKH524440:CKH524451 CUD524440:CUD524451 DDZ524440:DDZ524451 DNV524440:DNV524451 DXR524440:DXR524451 EHN524440:EHN524451 ERJ524440:ERJ524451 FBF524440:FBF524451 FLB524440:FLB524451 FUX524440:FUX524451 GET524440:GET524451 GOP524440:GOP524451 GYL524440:GYL524451 HIH524440:HIH524451 HSD524440:HSD524451 IBZ524440:IBZ524451 ILV524440:ILV524451 IVR524440:IVR524451 JFN524440:JFN524451 JPJ524440:JPJ524451 JZF524440:JZF524451 KJB524440:KJB524451 KSX524440:KSX524451 LCT524440:LCT524451 LMP524440:LMP524451 LWL524440:LWL524451 MGH524440:MGH524451 MQD524440:MQD524451 MZZ524440:MZZ524451 NJV524440:NJV524451 NTR524440:NTR524451 ODN524440:ODN524451 ONJ524440:ONJ524451 OXF524440:OXF524451 PHB524440:PHB524451 PQX524440:PQX524451 QAT524440:QAT524451 QKP524440:QKP524451 QUL524440:QUL524451 REH524440:REH524451 ROD524440:ROD524451 RXZ524440:RXZ524451 SHV524440:SHV524451 SRR524440:SRR524451 TBN524440:TBN524451 TLJ524440:TLJ524451 TVF524440:TVF524451 UFB524440:UFB524451 UOX524440:UOX524451 UYT524440:UYT524451 VIP524440:VIP524451 VSL524440:VSL524451 WCH524440:WCH524451 WMD524440:WMD524451 WVZ524440:WVZ524451 R589976:R589987 JN589976:JN589987 TJ589976:TJ589987 ADF589976:ADF589987 ANB589976:ANB589987 AWX589976:AWX589987 BGT589976:BGT589987 BQP589976:BQP589987 CAL589976:CAL589987 CKH589976:CKH589987 CUD589976:CUD589987 DDZ589976:DDZ589987 DNV589976:DNV589987 DXR589976:DXR589987 EHN589976:EHN589987 ERJ589976:ERJ589987 FBF589976:FBF589987 FLB589976:FLB589987 FUX589976:FUX589987 GET589976:GET589987 GOP589976:GOP589987 GYL589976:GYL589987 HIH589976:HIH589987 HSD589976:HSD589987 IBZ589976:IBZ589987 ILV589976:ILV589987 IVR589976:IVR589987 JFN589976:JFN589987 JPJ589976:JPJ589987 JZF589976:JZF589987 KJB589976:KJB589987 KSX589976:KSX589987 LCT589976:LCT589987 LMP589976:LMP589987 LWL589976:LWL589987 MGH589976:MGH589987 MQD589976:MQD589987 MZZ589976:MZZ589987 NJV589976:NJV589987 NTR589976:NTR589987 ODN589976:ODN589987 ONJ589976:ONJ589987 OXF589976:OXF589987 PHB589976:PHB589987 PQX589976:PQX589987 QAT589976:QAT589987 QKP589976:QKP589987 QUL589976:QUL589987 REH589976:REH589987 ROD589976:ROD589987 RXZ589976:RXZ589987 SHV589976:SHV589987 SRR589976:SRR589987 TBN589976:TBN589987 TLJ589976:TLJ589987 TVF589976:TVF589987 UFB589976:UFB589987 UOX589976:UOX589987 UYT589976:UYT589987 VIP589976:VIP589987 VSL589976:VSL589987 WCH589976:WCH589987 WMD589976:WMD589987 WVZ589976:WVZ589987 R655512:R655523 JN655512:JN655523 TJ655512:TJ655523 ADF655512:ADF655523 ANB655512:ANB655523 AWX655512:AWX655523 BGT655512:BGT655523 BQP655512:BQP655523 CAL655512:CAL655523 CKH655512:CKH655523 CUD655512:CUD655523 DDZ655512:DDZ655523 DNV655512:DNV655523 DXR655512:DXR655523 EHN655512:EHN655523 ERJ655512:ERJ655523 FBF655512:FBF655523 FLB655512:FLB655523 FUX655512:FUX655523 GET655512:GET655523 GOP655512:GOP655523 GYL655512:GYL655523 HIH655512:HIH655523 HSD655512:HSD655523 IBZ655512:IBZ655523 ILV655512:ILV655523 IVR655512:IVR655523 JFN655512:JFN655523 JPJ655512:JPJ655523 JZF655512:JZF655523 KJB655512:KJB655523 KSX655512:KSX655523 LCT655512:LCT655523 LMP655512:LMP655523 LWL655512:LWL655523 MGH655512:MGH655523 MQD655512:MQD655523 MZZ655512:MZZ655523 NJV655512:NJV655523 NTR655512:NTR655523 ODN655512:ODN655523 ONJ655512:ONJ655523 OXF655512:OXF655523 PHB655512:PHB655523 PQX655512:PQX655523 QAT655512:QAT655523 QKP655512:QKP655523 QUL655512:QUL655523 REH655512:REH655523 ROD655512:ROD655523 RXZ655512:RXZ655523 SHV655512:SHV655523 SRR655512:SRR655523 TBN655512:TBN655523 TLJ655512:TLJ655523 TVF655512:TVF655523 UFB655512:UFB655523 UOX655512:UOX655523 UYT655512:UYT655523 VIP655512:VIP655523 VSL655512:VSL655523 WCH655512:WCH655523 WMD655512:WMD655523 WVZ655512:WVZ655523 R721048:R721059 JN721048:JN721059 TJ721048:TJ721059 ADF721048:ADF721059 ANB721048:ANB721059 AWX721048:AWX721059 BGT721048:BGT721059 BQP721048:BQP721059 CAL721048:CAL721059 CKH721048:CKH721059 CUD721048:CUD721059 DDZ721048:DDZ721059 DNV721048:DNV721059 DXR721048:DXR721059 EHN721048:EHN721059 ERJ721048:ERJ721059 FBF721048:FBF721059 FLB721048:FLB721059 FUX721048:FUX721059 GET721048:GET721059 GOP721048:GOP721059 GYL721048:GYL721059 HIH721048:HIH721059 HSD721048:HSD721059 IBZ721048:IBZ721059 ILV721048:ILV721059 IVR721048:IVR721059 JFN721048:JFN721059 JPJ721048:JPJ721059 JZF721048:JZF721059 KJB721048:KJB721059 KSX721048:KSX721059 LCT721048:LCT721059 LMP721048:LMP721059 LWL721048:LWL721059 MGH721048:MGH721059 MQD721048:MQD721059 MZZ721048:MZZ721059 NJV721048:NJV721059 NTR721048:NTR721059 ODN721048:ODN721059 ONJ721048:ONJ721059 OXF721048:OXF721059 PHB721048:PHB721059 PQX721048:PQX721059 QAT721048:QAT721059 QKP721048:QKP721059 QUL721048:QUL721059 REH721048:REH721059 ROD721048:ROD721059 RXZ721048:RXZ721059 SHV721048:SHV721059 SRR721048:SRR721059 TBN721048:TBN721059 TLJ721048:TLJ721059 TVF721048:TVF721059 UFB721048:UFB721059 UOX721048:UOX721059 UYT721048:UYT721059 VIP721048:VIP721059 VSL721048:VSL721059 WCH721048:WCH721059 WMD721048:WMD721059 WVZ721048:WVZ721059 R786584:R786595 JN786584:JN786595 TJ786584:TJ786595 ADF786584:ADF786595 ANB786584:ANB786595 AWX786584:AWX786595 BGT786584:BGT786595 BQP786584:BQP786595 CAL786584:CAL786595 CKH786584:CKH786595 CUD786584:CUD786595 DDZ786584:DDZ786595 DNV786584:DNV786595 DXR786584:DXR786595 EHN786584:EHN786595 ERJ786584:ERJ786595 FBF786584:FBF786595 FLB786584:FLB786595 FUX786584:FUX786595 GET786584:GET786595 GOP786584:GOP786595 GYL786584:GYL786595 HIH786584:HIH786595 HSD786584:HSD786595 IBZ786584:IBZ786595 ILV786584:ILV786595 IVR786584:IVR786595 JFN786584:JFN786595 JPJ786584:JPJ786595 JZF786584:JZF786595 KJB786584:KJB786595 KSX786584:KSX786595 LCT786584:LCT786595 LMP786584:LMP786595 LWL786584:LWL786595 MGH786584:MGH786595 MQD786584:MQD786595 MZZ786584:MZZ786595 NJV786584:NJV786595 NTR786584:NTR786595 ODN786584:ODN786595 ONJ786584:ONJ786595 OXF786584:OXF786595 PHB786584:PHB786595 PQX786584:PQX786595 QAT786584:QAT786595 QKP786584:QKP786595 QUL786584:QUL786595 REH786584:REH786595 ROD786584:ROD786595 RXZ786584:RXZ786595 SHV786584:SHV786595 SRR786584:SRR786595 TBN786584:TBN786595 TLJ786584:TLJ786595 TVF786584:TVF786595 UFB786584:UFB786595 UOX786584:UOX786595 UYT786584:UYT786595 VIP786584:VIP786595 VSL786584:VSL786595 WCH786584:WCH786595 WMD786584:WMD786595 WVZ786584:WVZ786595 R852120:R852131 JN852120:JN852131 TJ852120:TJ852131 ADF852120:ADF852131 ANB852120:ANB852131 AWX852120:AWX852131 BGT852120:BGT852131 BQP852120:BQP852131 CAL852120:CAL852131 CKH852120:CKH852131 CUD852120:CUD852131 DDZ852120:DDZ852131 DNV852120:DNV852131 DXR852120:DXR852131 EHN852120:EHN852131 ERJ852120:ERJ852131 FBF852120:FBF852131 FLB852120:FLB852131 FUX852120:FUX852131 GET852120:GET852131 GOP852120:GOP852131 GYL852120:GYL852131 HIH852120:HIH852131 HSD852120:HSD852131 IBZ852120:IBZ852131 ILV852120:ILV852131 IVR852120:IVR852131 JFN852120:JFN852131 JPJ852120:JPJ852131 JZF852120:JZF852131 KJB852120:KJB852131 KSX852120:KSX852131 LCT852120:LCT852131 LMP852120:LMP852131 LWL852120:LWL852131 MGH852120:MGH852131 MQD852120:MQD852131 MZZ852120:MZZ852131 NJV852120:NJV852131 NTR852120:NTR852131 ODN852120:ODN852131 ONJ852120:ONJ852131 OXF852120:OXF852131 PHB852120:PHB852131 PQX852120:PQX852131 QAT852120:QAT852131 QKP852120:QKP852131 QUL852120:QUL852131 REH852120:REH852131 ROD852120:ROD852131 RXZ852120:RXZ852131 SHV852120:SHV852131 SRR852120:SRR852131 TBN852120:TBN852131 TLJ852120:TLJ852131 TVF852120:TVF852131 UFB852120:UFB852131 UOX852120:UOX852131 UYT852120:UYT852131 VIP852120:VIP852131 VSL852120:VSL852131 WCH852120:WCH852131 WMD852120:WMD852131 WVZ852120:WVZ852131 R917656:R917667 JN917656:JN917667 TJ917656:TJ917667 ADF917656:ADF917667 ANB917656:ANB917667 AWX917656:AWX917667 BGT917656:BGT917667 BQP917656:BQP917667 CAL917656:CAL917667 CKH917656:CKH917667 CUD917656:CUD917667 DDZ917656:DDZ917667 DNV917656:DNV917667 DXR917656:DXR917667 EHN917656:EHN917667 ERJ917656:ERJ917667 FBF917656:FBF917667 FLB917656:FLB917667 FUX917656:FUX917667 GET917656:GET917667 GOP917656:GOP917667 GYL917656:GYL917667 HIH917656:HIH917667 HSD917656:HSD917667 IBZ917656:IBZ917667 ILV917656:ILV917667 IVR917656:IVR917667 JFN917656:JFN917667 JPJ917656:JPJ917667 JZF917656:JZF917667 KJB917656:KJB917667 KSX917656:KSX917667 LCT917656:LCT917667 LMP917656:LMP917667 LWL917656:LWL917667 MGH917656:MGH917667 MQD917656:MQD917667 MZZ917656:MZZ917667 NJV917656:NJV917667 NTR917656:NTR917667 ODN917656:ODN917667 ONJ917656:ONJ917667 OXF917656:OXF917667 PHB917656:PHB917667 PQX917656:PQX917667 QAT917656:QAT917667 QKP917656:QKP917667 QUL917656:QUL917667 REH917656:REH917667 ROD917656:ROD917667 RXZ917656:RXZ917667 SHV917656:SHV917667 SRR917656:SRR917667 TBN917656:TBN917667 TLJ917656:TLJ917667 TVF917656:TVF917667 UFB917656:UFB917667 UOX917656:UOX917667 UYT917656:UYT917667 VIP917656:VIP917667 VSL917656:VSL917667 WCH917656:WCH917667 WMD917656:WMD917667 WVZ917656:WVZ917667 R983192:R983203 JN983192:JN983203 TJ983192:TJ983203 ADF983192:ADF983203 ANB983192:ANB983203 AWX983192:AWX983203 BGT983192:BGT983203 BQP983192:BQP983203 CAL983192:CAL983203 CKH983192:CKH983203 CUD983192:CUD983203 DDZ983192:DDZ983203 DNV983192:DNV983203 DXR983192:DXR983203 EHN983192:EHN983203 ERJ983192:ERJ983203 FBF983192:FBF983203 FLB983192:FLB983203 FUX983192:FUX983203 GET983192:GET983203 GOP983192:GOP983203 GYL983192:GYL983203 HIH983192:HIH983203 HSD983192:HSD983203 IBZ983192:IBZ983203 ILV983192:ILV983203 IVR983192:IVR983203 JFN983192:JFN983203 JPJ983192:JPJ983203 JZF983192:JZF983203 KJB983192:KJB983203 KSX983192:KSX983203 LCT983192:LCT983203 LMP983192:LMP983203 LWL983192:LWL983203 MGH983192:MGH983203 MQD983192:MQD983203 MZZ983192:MZZ983203 NJV983192:NJV983203 NTR983192:NTR983203 ODN983192:ODN983203 ONJ983192:ONJ983203 OXF983192:OXF983203 PHB983192:PHB983203 PQX983192:PQX983203 QAT983192:QAT983203 QKP983192:QKP983203 QUL983192:QUL983203 REH983192:REH983203 ROD983192:ROD983203 RXZ983192:RXZ983203 SHV983192:SHV983203 SRR983192:SRR983203 TBN983192:TBN983203 TLJ983192:TLJ983203 TVF983192:TVF983203 UFB983192:UFB983203 UOX983192:UOX983203 UYT983192:UYT983203 VIP983192:VIP983203 VSL983192:VSL983203 WCH983192:WCH983203 WMD983192:WMD983203 WVZ983192:WVZ983203 R165:R166 JN165:JN166 TJ165:TJ166 ADF165:ADF166 ANB165:ANB166 AWX165:AWX166 BGT165:BGT166 BQP165:BQP166 CAL165:CAL166 CKH165:CKH166 CUD165:CUD166 DDZ165:DDZ166 DNV165:DNV166 DXR165:DXR166 EHN165:EHN166 ERJ165:ERJ166 FBF165:FBF166 FLB165:FLB166 FUX165:FUX166 GET165:GET166 GOP165:GOP166 GYL165:GYL166 HIH165:HIH166 HSD165:HSD166 IBZ165:IBZ166 ILV165:ILV166 IVR165:IVR166 JFN165:JFN166 JPJ165:JPJ166 JZF165:JZF166 KJB165:KJB166 KSX165:KSX166 LCT165:LCT166 LMP165:LMP166 LWL165:LWL166 MGH165:MGH166 MQD165:MQD166 MZZ165:MZZ166 NJV165:NJV166 NTR165:NTR166 ODN165:ODN166 ONJ165:ONJ166 OXF165:OXF166 PHB165:PHB166 PQX165:PQX166 QAT165:QAT166 QKP165:QKP166 QUL165:QUL166 REH165:REH166 ROD165:ROD166 RXZ165:RXZ166 SHV165:SHV166 SRR165:SRR166 TBN165:TBN166 TLJ165:TLJ166 TVF165:TVF166 UFB165:UFB166 UOX165:UOX166 UYT165:UYT166 VIP165:VIP166 VSL165:VSL166 WCH165:WCH166 WMD165:WMD166 WVZ165:WVZ166 R65701:R65702 JN65701:JN65702 TJ65701:TJ65702 ADF65701:ADF65702 ANB65701:ANB65702 AWX65701:AWX65702 BGT65701:BGT65702 BQP65701:BQP65702 CAL65701:CAL65702 CKH65701:CKH65702 CUD65701:CUD65702 DDZ65701:DDZ65702 DNV65701:DNV65702 DXR65701:DXR65702 EHN65701:EHN65702 ERJ65701:ERJ65702 FBF65701:FBF65702 FLB65701:FLB65702 FUX65701:FUX65702 GET65701:GET65702 GOP65701:GOP65702 GYL65701:GYL65702 HIH65701:HIH65702 HSD65701:HSD65702 IBZ65701:IBZ65702 ILV65701:ILV65702 IVR65701:IVR65702 JFN65701:JFN65702 JPJ65701:JPJ65702 JZF65701:JZF65702 KJB65701:KJB65702 KSX65701:KSX65702 LCT65701:LCT65702 LMP65701:LMP65702 LWL65701:LWL65702 MGH65701:MGH65702 MQD65701:MQD65702 MZZ65701:MZZ65702 NJV65701:NJV65702 NTR65701:NTR65702 ODN65701:ODN65702 ONJ65701:ONJ65702 OXF65701:OXF65702 PHB65701:PHB65702 PQX65701:PQX65702 QAT65701:QAT65702 QKP65701:QKP65702 QUL65701:QUL65702 REH65701:REH65702 ROD65701:ROD65702 RXZ65701:RXZ65702 SHV65701:SHV65702 SRR65701:SRR65702 TBN65701:TBN65702 TLJ65701:TLJ65702 TVF65701:TVF65702 UFB65701:UFB65702 UOX65701:UOX65702 UYT65701:UYT65702 VIP65701:VIP65702 VSL65701:VSL65702 WCH65701:WCH65702 WMD65701:WMD65702 WVZ65701:WVZ65702 R131237:R131238 JN131237:JN131238 TJ131237:TJ131238 ADF131237:ADF131238 ANB131237:ANB131238 AWX131237:AWX131238 BGT131237:BGT131238 BQP131237:BQP131238 CAL131237:CAL131238 CKH131237:CKH131238 CUD131237:CUD131238 DDZ131237:DDZ131238 DNV131237:DNV131238 DXR131237:DXR131238 EHN131237:EHN131238 ERJ131237:ERJ131238 FBF131237:FBF131238 FLB131237:FLB131238 FUX131237:FUX131238 GET131237:GET131238 GOP131237:GOP131238 GYL131237:GYL131238 HIH131237:HIH131238 HSD131237:HSD131238 IBZ131237:IBZ131238 ILV131237:ILV131238 IVR131237:IVR131238 JFN131237:JFN131238 JPJ131237:JPJ131238 JZF131237:JZF131238 KJB131237:KJB131238 KSX131237:KSX131238 LCT131237:LCT131238 LMP131237:LMP131238 LWL131237:LWL131238 MGH131237:MGH131238 MQD131237:MQD131238 MZZ131237:MZZ131238 NJV131237:NJV131238 NTR131237:NTR131238 ODN131237:ODN131238 ONJ131237:ONJ131238 OXF131237:OXF131238 PHB131237:PHB131238 PQX131237:PQX131238 QAT131237:QAT131238 QKP131237:QKP131238 QUL131237:QUL131238 REH131237:REH131238 ROD131237:ROD131238 RXZ131237:RXZ131238 SHV131237:SHV131238 SRR131237:SRR131238 TBN131237:TBN131238 TLJ131237:TLJ131238 TVF131237:TVF131238 UFB131237:UFB131238 UOX131237:UOX131238 UYT131237:UYT131238 VIP131237:VIP131238 VSL131237:VSL131238 WCH131237:WCH131238 WMD131237:WMD131238 WVZ131237:WVZ131238 R196773:R196774 JN196773:JN196774 TJ196773:TJ196774 ADF196773:ADF196774 ANB196773:ANB196774 AWX196773:AWX196774 BGT196773:BGT196774 BQP196773:BQP196774 CAL196773:CAL196774 CKH196773:CKH196774 CUD196773:CUD196774 DDZ196773:DDZ196774 DNV196773:DNV196774 DXR196773:DXR196774 EHN196773:EHN196774 ERJ196773:ERJ196774 FBF196773:FBF196774 FLB196773:FLB196774 FUX196773:FUX196774 GET196773:GET196774 GOP196773:GOP196774 GYL196773:GYL196774 HIH196773:HIH196774 HSD196773:HSD196774 IBZ196773:IBZ196774 ILV196773:ILV196774 IVR196773:IVR196774 JFN196773:JFN196774 JPJ196773:JPJ196774 JZF196773:JZF196774 KJB196773:KJB196774 KSX196773:KSX196774 LCT196773:LCT196774 LMP196773:LMP196774 LWL196773:LWL196774 MGH196773:MGH196774 MQD196773:MQD196774 MZZ196773:MZZ196774 NJV196773:NJV196774 NTR196773:NTR196774 ODN196773:ODN196774 ONJ196773:ONJ196774 OXF196773:OXF196774 PHB196773:PHB196774 PQX196773:PQX196774 QAT196773:QAT196774 QKP196773:QKP196774 QUL196773:QUL196774 REH196773:REH196774 ROD196773:ROD196774 RXZ196773:RXZ196774 SHV196773:SHV196774 SRR196773:SRR196774 TBN196773:TBN196774 TLJ196773:TLJ196774 TVF196773:TVF196774 UFB196773:UFB196774 UOX196773:UOX196774 UYT196773:UYT196774 VIP196773:VIP196774 VSL196773:VSL196774 WCH196773:WCH196774 WMD196773:WMD196774 WVZ196773:WVZ196774 R262309:R262310 JN262309:JN262310 TJ262309:TJ262310 ADF262309:ADF262310 ANB262309:ANB262310 AWX262309:AWX262310 BGT262309:BGT262310 BQP262309:BQP262310 CAL262309:CAL262310 CKH262309:CKH262310 CUD262309:CUD262310 DDZ262309:DDZ262310 DNV262309:DNV262310 DXR262309:DXR262310 EHN262309:EHN262310 ERJ262309:ERJ262310 FBF262309:FBF262310 FLB262309:FLB262310 FUX262309:FUX262310 GET262309:GET262310 GOP262309:GOP262310 GYL262309:GYL262310 HIH262309:HIH262310 HSD262309:HSD262310 IBZ262309:IBZ262310 ILV262309:ILV262310 IVR262309:IVR262310 JFN262309:JFN262310 JPJ262309:JPJ262310 JZF262309:JZF262310 KJB262309:KJB262310 KSX262309:KSX262310 LCT262309:LCT262310 LMP262309:LMP262310 LWL262309:LWL262310 MGH262309:MGH262310 MQD262309:MQD262310 MZZ262309:MZZ262310 NJV262309:NJV262310 NTR262309:NTR262310 ODN262309:ODN262310 ONJ262309:ONJ262310 OXF262309:OXF262310 PHB262309:PHB262310 PQX262309:PQX262310 QAT262309:QAT262310 QKP262309:QKP262310 QUL262309:QUL262310 REH262309:REH262310 ROD262309:ROD262310 RXZ262309:RXZ262310 SHV262309:SHV262310 SRR262309:SRR262310 TBN262309:TBN262310 TLJ262309:TLJ262310 TVF262309:TVF262310 UFB262309:UFB262310 UOX262309:UOX262310 UYT262309:UYT262310 VIP262309:VIP262310 VSL262309:VSL262310 WCH262309:WCH262310 WMD262309:WMD262310 WVZ262309:WVZ262310 R327845:R327846 JN327845:JN327846 TJ327845:TJ327846 ADF327845:ADF327846 ANB327845:ANB327846 AWX327845:AWX327846 BGT327845:BGT327846 BQP327845:BQP327846 CAL327845:CAL327846 CKH327845:CKH327846 CUD327845:CUD327846 DDZ327845:DDZ327846 DNV327845:DNV327846 DXR327845:DXR327846 EHN327845:EHN327846 ERJ327845:ERJ327846 FBF327845:FBF327846 FLB327845:FLB327846 FUX327845:FUX327846 GET327845:GET327846 GOP327845:GOP327846 GYL327845:GYL327846 HIH327845:HIH327846 HSD327845:HSD327846 IBZ327845:IBZ327846 ILV327845:ILV327846 IVR327845:IVR327846 JFN327845:JFN327846 JPJ327845:JPJ327846 JZF327845:JZF327846 KJB327845:KJB327846 KSX327845:KSX327846 LCT327845:LCT327846 LMP327845:LMP327846 LWL327845:LWL327846 MGH327845:MGH327846 MQD327845:MQD327846 MZZ327845:MZZ327846 NJV327845:NJV327846 NTR327845:NTR327846 ODN327845:ODN327846 ONJ327845:ONJ327846 OXF327845:OXF327846 PHB327845:PHB327846 PQX327845:PQX327846 QAT327845:QAT327846 QKP327845:QKP327846 QUL327845:QUL327846 REH327845:REH327846 ROD327845:ROD327846 RXZ327845:RXZ327846 SHV327845:SHV327846 SRR327845:SRR327846 TBN327845:TBN327846 TLJ327845:TLJ327846 TVF327845:TVF327846 UFB327845:UFB327846 UOX327845:UOX327846 UYT327845:UYT327846 VIP327845:VIP327846 VSL327845:VSL327846 WCH327845:WCH327846 WMD327845:WMD327846 WVZ327845:WVZ327846 R393381:R393382 JN393381:JN393382 TJ393381:TJ393382 ADF393381:ADF393382 ANB393381:ANB393382 AWX393381:AWX393382 BGT393381:BGT393382 BQP393381:BQP393382 CAL393381:CAL393382 CKH393381:CKH393382 CUD393381:CUD393382 DDZ393381:DDZ393382 DNV393381:DNV393382 DXR393381:DXR393382 EHN393381:EHN393382 ERJ393381:ERJ393382 FBF393381:FBF393382 FLB393381:FLB393382 FUX393381:FUX393382 GET393381:GET393382 GOP393381:GOP393382 GYL393381:GYL393382 HIH393381:HIH393382 HSD393381:HSD393382 IBZ393381:IBZ393382 ILV393381:ILV393382 IVR393381:IVR393382 JFN393381:JFN393382 JPJ393381:JPJ393382 JZF393381:JZF393382 KJB393381:KJB393382 KSX393381:KSX393382 LCT393381:LCT393382 LMP393381:LMP393382 LWL393381:LWL393382 MGH393381:MGH393382 MQD393381:MQD393382 MZZ393381:MZZ393382 NJV393381:NJV393382 NTR393381:NTR393382 ODN393381:ODN393382 ONJ393381:ONJ393382 OXF393381:OXF393382 PHB393381:PHB393382 PQX393381:PQX393382 QAT393381:QAT393382 QKP393381:QKP393382 QUL393381:QUL393382 REH393381:REH393382 ROD393381:ROD393382 RXZ393381:RXZ393382 SHV393381:SHV393382 SRR393381:SRR393382 TBN393381:TBN393382 TLJ393381:TLJ393382 TVF393381:TVF393382 UFB393381:UFB393382 UOX393381:UOX393382 UYT393381:UYT393382 VIP393381:VIP393382 VSL393381:VSL393382 WCH393381:WCH393382 WMD393381:WMD393382 WVZ393381:WVZ393382 R458917:R458918 JN458917:JN458918 TJ458917:TJ458918 ADF458917:ADF458918 ANB458917:ANB458918 AWX458917:AWX458918 BGT458917:BGT458918 BQP458917:BQP458918 CAL458917:CAL458918 CKH458917:CKH458918 CUD458917:CUD458918 DDZ458917:DDZ458918 DNV458917:DNV458918 DXR458917:DXR458918 EHN458917:EHN458918 ERJ458917:ERJ458918 FBF458917:FBF458918 FLB458917:FLB458918 FUX458917:FUX458918 GET458917:GET458918 GOP458917:GOP458918 GYL458917:GYL458918 HIH458917:HIH458918 HSD458917:HSD458918 IBZ458917:IBZ458918 ILV458917:ILV458918 IVR458917:IVR458918 JFN458917:JFN458918 JPJ458917:JPJ458918 JZF458917:JZF458918 KJB458917:KJB458918 KSX458917:KSX458918 LCT458917:LCT458918 LMP458917:LMP458918 LWL458917:LWL458918 MGH458917:MGH458918 MQD458917:MQD458918 MZZ458917:MZZ458918 NJV458917:NJV458918 NTR458917:NTR458918 ODN458917:ODN458918 ONJ458917:ONJ458918 OXF458917:OXF458918 PHB458917:PHB458918 PQX458917:PQX458918 QAT458917:QAT458918 QKP458917:QKP458918 QUL458917:QUL458918 REH458917:REH458918 ROD458917:ROD458918 RXZ458917:RXZ458918 SHV458917:SHV458918 SRR458917:SRR458918 TBN458917:TBN458918 TLJ458917:TLJ458918 TVF458917:TVF458918 UFB458917:UFB458918 UOX458917:UOX458918 UYT458917:UYT458918 VIP458917:VIP458918 VSL458917:VSL458918 WCH458917:WCH458918 WMD458917:WMD458918 WVZ458917:WVZ458918 R524453:R524454 JN524453:JN524454 TJ524453:TJ524454 ADF524453:ADF524454 ANB524453:ANB524454 AWX524453:AWX524454 BGT524453:BGT524454 BQP524453:BQP524454 CAL524453:CAL524454 CKH524453:CKH524454 CUD524453:CUD524454 DDZ524453:DDZ524454 DNV524453:DNV524454 DXR524453:DXR524454 EHN524453:EHN524454 ERJ524453:ERJ524454 FBF524453:FBF524454 FLB524453:FLB524454 FUX524453:FUX524454 GET524453:GET524454 GOP524453:GOP524454 GYL524453:GYL524454 HIH524453:HIH524454 HSD524453:HSD524454 IBZ524453:IBZ524454 ILV524453:ILV524454 IVR524453:IVR524454 JFN524453:JFN524454 JPJ524453:JPJ524454 JZF524453:JZF524454 KJB524453:KJB524454 KSX524453:KSX524454 LCT524453:LCT524454 LMP524453:LMP524454 LWL524453:LWL524454 MGH524453:MGH524454 MQD524453:MQD524454 MZZ524453:MZZ524454 NJV524453:NJV524454 NTR524453:NTR524454 ODN524453:ODN524454 ONJ524453:ONJ524454 OXF524453:OXF524454 PHB524453:PHB524454 PQX524453:PQX524454 QAT524453:QAT524454 QKP524453:QKP524454 QUL524453:QUL524454 REH524453:REH524454 ROD524453:ROD524454 RXZ524453:RXZ524454 SHV524453:SHV524454 SRR524453:SRR524454 TBN524453:TBN524454 TLJ524453:TLJ524454 TVF524453:TVF524454 UFB524453:UFB524454 UOX524453:UOX524454 UYT524453:UYT524454 VIP524453:VIP524454 VSL524453:VSL524454 WCH524453:WCH524454 WMD524453:WMD524454 WVZ524453:WVZ524454 R589989:R589990 JN589989:JN589990 TJ589989:TJ589990 ADF589989:ADF589990 ANB589989:ANB589990 AWX589989:AWX589990 BGT589989:BGT589990 BQP589989:BQP589990 CAL589989:CAL589990 CKH589989:CKH589990 CUD589989:CUD589990 DDZ589989:DDZ589990 DNV589989:DNV589990 DXR589989:DXR589990 EHN589989:EHN589990 ERJ589989:ERJ589990 FBF589989:FBF589990 FLB589989:FLB589990 FUX589989:FUX589990 GET589989:GET589990 GOP589989:GOP589990 GYL589989:GYL589990 HIH589989:HIH589990 HSD589989:HSD589990 IBZ589989:IBZ589990 ILV589989:ILV589990 IVR589989:IVR589990 JFN589989:JFN589990 JPJ589989:JPJ589990 JZF589989:JZF589990 KJB589989:KJB589990 KSX589989:KSX589990 LCT589989:LCT589990 LMP589989:LMP589990 LWL589989:LWL589990 MGH589989:MGH589990 MQD589989:MQD589990 MZZ589989:MZZ589990 NJV589989:NJV589990 NTR589989:NTR589990 ODN589989:ODN589990 ONJ589989:ONJ589990 OXF589989:OXF589990 PHB589989:PHB589990 PQX589989:PQX589990 QAT589989:QAT589990 QKP589989:QKP589990 QUL589989:QUL589990 REH589989:REH589990 ROD589989:ROD589990 RXZ589989:RXZ589990 SHV589989:SHV589990 SRR589989:SRR589990 TBN589989:TBN589990 TLJ589989:TLJ589990 TVF589989:TVF589990 UFB589989:UFB589990 UOX589989:UOX589990 UYT589989:UYT589990 VIP589989:VIP589990 VSL589989:VSL589990 WCH589989:WCH589990 WMD589989:WMD589990 WVZ589989:WVZ589990 R655525:R655526 JN655525:JN655526 TJ655525:TJ655526 ADF655525:ADF655526 ANB655525:ANB655526 AWX655525:AWX655526 BGT655525:BGT655526 BQP655525:BQP655526 CAL655525:CAL655526 CKH655525:CKH655526 CUD655525:CUD655526 DDZ655525:DDZ655526 DNV655525:DNV655526 DXR655525:DXR655526 EHN655525:EHN655526 ERJ655525:ERJ655526 FBF655525:FBF655526 FLB655525:FLB655526 FUX655525:FUX655526 GET655525:GET655526 GOP655525:GOP655526 GYL655525:GYL655526 HIH655525:HIH655526 HSD655525:HSD655526 IBZ655525:IBZ655526 ILV655525:ILV655526 IVR655525:IVR655526 JFN655525:JFN655526 JPJ655525:JPJ655526 JZF655525:JZF655526 KJB655525:KJB655526 KSX655525:KSX655526 LCT655525:LCT655526 LMP655525:LMP655526 LWL655525:LWL655526 MGH655525:MGH655526 MQD655525:MQD655526 MZZ655525:MZZ655526 NJV655525:NJV655526 NTR655525:NTR655526 ODN655525:ODN655526 ONJ655525:ONJ655526 OXF655525:OXF655526 PHB655525:PHB655526 PQX655525:PQX655526 QAT655525:QAT655526 QKP655525:QKP655526 QUL655525:QUL655526 REH655525:REH655526 ROD655525:ROD655526 RXZ655525:RXZ655526 SHV655525:SHV655526 SRR655525:SRR655526 TBN655525:TBN655526 TLJ655525:TLJ655526 TVF655525:TVF655526 UFB655525:UFB655526 UOX655525:UOX655526 UYT655525:UYT655526 VIP655525:VIP655526 VSL655525:VSL655526 WCH655525:WCH655526 WMD655525:WMD655526 WVZ655525:WVZ655526 R721061:R721062 JN721061:JN721062 TJ721061:TJ721062 ADF721061:ADF721062 ANB721061:ANB721062 AWX721061:AWX721062 BGT721061:BGT721062 BQP721061:BQP721062 CAL721061:CAL721062 CKH721061:CKH721062 CUD721061:CUD721062 DDZ721061:DDZ721062 DNV721061:DNV721062 DXR721061:DXR721062 EHN721061:EHN721062 ERJ721061:ERJ721062 FBF721061:FBF721062 FLB721061:FLB721062 FUX721061:FUX721062 GET721061:GET721062 GOP721061:GOP721062 GYL721061:GYL721062 HIH721061:HIH721062 HSD721061:HSD721062 IBZ721061:IBZ721062 ILV721061:ILV721062 IVR721061:IVR721062 JFN721061:JFN721062 JPJ721061:JPJ721062 JZF721061:JZF721062 KJB721061:KJB721062 KSX721061:KSX721062 LCT721061:LCT721062 LMP721061:LMP721062 LWL721061:LWL721062 MGH721061:MGH721062 MQD721061:MQD721062 MZZ721061:MZZ721062 NJV721061:NJV721062 NTR721061:NTR721062 ODN721061:ODN721062 ONJ721061:ONJ721062 OXF721061:OXF721062 PHB721061:PHB721062 PQX721061:PQX721062 QAT721061:QAT721062 QKP721061:QKP721062 QUL721061:QUL721062 REH721061:REH721062 ROD721061:ROD721062 RXZ721061:RXZ721062 SHV721061:SHV721062 SRR721061:SRR721062 TBN721061:TBN721062 TLJ721061:TLJ721062 TVF721061:TVF721062 UFB721061:UFB721062 UOX721061:UOX721062 UYT721061:UYT721062 VIP721061:VIP721062 VSL721061:VSL721062 WCH721061:WCH721062 WMD721061:WMD721062 WVZ721061:WVZ721062 R786597:R786598 JN786597:JN786598 TJ786597:TJ786598 ADF786597:ADF786598 ANB786597:ANB786598 AWX786597:AWX786598 BGT786597:BGT786598 BQP786597:BQP786598 CAL786597:CAL786598 CKH786597:CKH786598 CUD786597:CUD786598 DDZ786597:DDZ786598 DNV786597:DNV786598 DXR786597:DXR786598 EHN786597:EHN786598 ERJ786597:ERJ786598 FBF786597:FBF786598 FLB786597:FLB786598 FUX786597:FUX786598 GET786597:GET786598 GOP786597:GOP786598 GYL786597:GYL786598 HIH786597:HIH786598 HSD786597:HSD786598 IBZ786597:IBZ786598 ILV786597:ILV786598 IVR786597:IVR786598 JFN786597:JFN786598 JPJ786597:JPJ786598 JZF786597:JZF786598 KJB786597:KJB786598 KSX786597:KSX786598 LCT786597:LCT786598 LMP786597:LMP786598 LWL786597:LWL786598 MGH786597:MGH786598 MQD786597:MQD786598 MZZ786597:MZZ786598 NJV786597:NJV786598 NTR786597:NTR786598 ODN786597:ODN786598 ONJ786597:ONJ786598 OXF786597:OXF786598 PHB786597:PHB786598 PQX786597:PQX786598 QAT786597:QAT786598 QKP786597:QKP786598 QUL786597:QUL786598 REH786597:REH786598 ROD786597:ROD786598 RXZ786597:RXZ786598 SHV786597:SHV786598 SRR786597:SRR786598 TBN786597:TBN786598 TLJ786597:TLJ786598 TVF786597:TVF786598 UFB786597:UFB786598 UOX786597:UOX786598 UYT786597:UYT786598 VIP786597:VIP786598 VSL786597:VSL786598 WCH786597:WCH786598 WMD786597:WMD786598 WVZ786597:WVZ786598 R852133:R852134 JN852133:JN852134 TJ852133:TJ852134 ADF852133:ADF852134 ANB852133:ANB852134 AWX852133:AWX852134 BGT852133:BGT852134 BQP852133:BQP852134 CAL852133:CAL852134 CKH852133:CKH852134 CUD852133:CUD852134 DDZ852133:DDZ852134 DNV852133:DNV852134 DXR852133:DXR852134 EHN852133:EHN852134 ERJ852133:ERJ852134 FBF852133:FBF852134 FLB852133:FLB852134 FUX852133:FUX852134 GET852133:GET852134 GOP852133:GOP852134 GYL852133:GYL852134 HIH852133:HIH852134 HSD852133:HSD852134 IBZ852133:IBZ852134 ILV852133:ILV852134 IVR852133:IVR852134 JFN852133:JFN852134 JPJ852133:JPJ852134 JZF852133:JZF852134 KJB852133:KJB852134 KSX852133:KSX852134 LCT852133:LCT852134 LMP852133:LMP852134 LWL852133:LWL852134 MGH852133:MGH852134 MQD852133:MQD852134 MZZ852133:MZZ852134 NJV852133:NJV852134 NTR852133:NTR852134 ODN852133:ODN852134 ONJ852133:ONJ852134 OXF852133:OXF852134 PHB852133:PHB852134 PQX852133:PQX852134 QAT852133:QAT852134 QKP852133:QKP852134 QUL852133:QUL852134 REH852133:REH852134 ROD852133:ROD852134 RXZ852133:RXZ852134 SHV852133:SHV852134 SRR852133:SRR852134 TBN852133:TBN852134 TLJ852133:TLJ852134 TVF852133:TVF852134 UFB852133:UFB852134 UOX852133:UOX852134 UYT852133:UYT852134 VIP852133:VIP852134 VSL852133:VSL852134 WCH852133:WCH852134 WMD852133:WMD852134 WVZ852133:WVZ852134 R917669:R917670 JN917669:JN917670 TJ917669:TJ917670 ADF917669:ADF917670 ANB917669:ANB917670 AWX917669:AWX917670 BGT917669:BGT917670 BQP917669:BQP917670 CAL917669:CAL917670 CKH917669:CKH917670 CUD917669:CUD917670 DDZ917669:DDZ917670 DNV917669:DNV917670 DXR917669:DXR917670 EHN917669:EHN917670 ERJ917669:ERJ917670 FBF917669:FBF917670 FLB917669:FLB917670 FUX917669:FUX917670 GET917669:GET917670 GOP917669:GOP917670 GYL917669:GYL917670 HIH917669:HIH917670 HSD917669:HSD917670 IBZ917669:IBZ917670 ILV917669:ILV917670 IVR917669:IVR917670 JFN917669:JFN917670 JPJ917669:JPJ917670 JZF917669:JZF917670 KJB917669:KJB917670 KSX917669:KSX917670 LCT917669:LCT917670 LMP917669:LMP917670 LWL917669:LWL917670 MGH917669:MGH917670 MQD917669:MQD917670 MZZ917669:MZZ917670 NJV917669:NJV917670 NTR917669:NTR917670 ODN917669:ODN917670 ONJ917669:ONJ917670 OXF917669:OXF917670 PHB917669:PHB917670 PQX917669:PQX917670 QAT917669:QAT917670 QKP917669:QKP917670 QUL917669:QUL917670 REH917669:REH917670 ROD917669:ROD917670 RXZ917669:RXZ917670 SHV917669:SHV917670 SRR917669:SRR917670 TBN917669:TBN917670 TLJ917669:TLJ917670 TVF917669:TVF917670 UFB917669:UFB917670 UOX917669:UOX917670 UYT917669:UYT917670 VIP917669:VIP917670 VSL917669:VSL917670 WCH917669:WCH917670 WMD917669:WMD917670 WVZ917669:WVZ917670 R983205:R983206 JN983205:JN983206 TJ983205:TJ983206 ADF983205:ADF983206 ANB983205:ANB983206 AWX983205:AWX983206 BGT983205:BGT983206 BQP983205:BQP983206 CAL983205:CAL983206 CKH983205:CKH983206 CUD983205:CUD983206 DDZ983205:DDZ983206 DNV983205:DNV983206 DXR983205:DXR983206 EHN983205:EHN983206 ERJ983205:ERJ983206 FBF983205:FBF983206 FLB983205:FLB983206 FUX983205:FUX983206 GET983205:GET983206 GOP983205:GOP983206 GYL983205:GYL983206 HIH983205:HIH983206 HSD983205:HSD983206 IBZ983205:IBZ983206 ILV983205:ILV983206 IVR983205:IVR983206 JFN983205:JFN983206 JPJ983205:JPJ983206 JZF983205:JZF983206 KJB983205:KJB983206 KSX983205:KSX983206 LCT983205:LCT983206 LMP983205:LMP983206 LWL983205:LWL983206 MGH983205:MGH983206 MQD983205:MQD983206 MZZ983205:MZZ983206 NJV983205:NJV983206 NTR983205:NTR983206 ODN983205:ODN983206 ONJ983205:ONJ983206 OXF983205:OXF983206 PHB983205:PHB983206 PQX983205:PQX983206 QAT983205:QAT983206 QKP983205:QKP983206 QUL983205:QUL983206 REH983205:REH983206 ROD983205:ROD983206 RXZ983205:RXZ983206 SHV983205:SHV983206 SRR983205:SRR983206 TBN983205:TBN983206 TLJ983205:TLJ983206 TVF983205:TVF983206 UFB983205:UFB983206 UOX983205:UOX983206 UYT983205:UYT983206 VIP983205:VIP983206 VSL983205:VSL983206 WCH983205:WCH983206 WMD983205:WMD983206 WVZ983205:WVZ983206 AE10:AF13 KA10:KB13 TW10:TX13 ADS10:ADT13 ANO10:ANP13 AXK10:AXL13 BHG10:BHH13 BRC10:BRD13 CAY10:CAZ13 CKU10:CKV13 CUQ10:CUR13 DEM10:DEN13 DOI10:DOJ13 DYE10:DYF13 EIA10:EIB13 ERW10:ERX13 FBS10:FBT13 FLO10:FLP13 FVK10:FVL13 GFG10:GFH13 GPC10:GPD13 GYY10:GYZ13 HIU10:HIV13 HSQ10:HSR13 ICM10:ICN13 IMI10:IMJ13 IWE10:IWF13 JGA10:JGB13 JPW10:JPX13 JZS10:JZT13 KJO10:KJP13 KTK10:KTL13 LDG10:LDH13 LNC10:LND13 LWY10:LWZ13 MGU10:MGV13 MQQ10:MQR13 NAM10:NAN13 NKI10:NKJ13 NUE10:NUF13 OEA10:OEB13 ONW10:ONX13 OXS10:OXT13 PHO10:PHP13 PRK10:PRL13 QBG10:QBH13 QLC10:QLD13 QUY10:QUZ13 REU10:REV13 ROQ10:ROR13 RYM10:RYN13 SII10:SIJ13 SSE10:SSF13 TCA10:TCB13 TLW10:TLX13 TVS10:TVT13 UFO10:UFP13 UPK10:UPL13 UZG10:UZH13 VJC10:VJD13 VSY10:VSZ13 WCU10:WCV13 WMQ10:WMR13 WWM10:WWN13 AE65546:AF65549 KA65546:KB65549 TW65546:TX65549 ADS65546:ADT65549 ANO65546:ANP65549 AXK65546:AXL65549 BHG65546:BHH65549 BRC65546:BRD65549 CAY65546:CAZ65549 CKU65546:CKV65549 CUQ65546:CUR65549 DEM65546:DEN65549 DOI65546:DOJ65549 DYE65546:DYF65549 EIA65546:EIB65549 ERW65546:ERX65549 FBS65546:FBT65549 FLO65546:FLP65549 FVK65546:FVL65549 GFG65546:GFH65549 GPC65546:GPD65549 GYY65546:GYZ65549 HIU65546:HIV65549 HSQ65546:HSR65549 ICM65546:ICN65549 IMI65546:IMJ65549 IWE65546:IWF65549 JGA65546:JGB65549 JPW65546:JPX65549 JZS65546:JZT65549 KJO65546:KJP65549 KTK65546:KTL65549 LDG65546:LDH65549 LNC65546:LND65549 LWY65546:LWZ65549 MGU65546:MGV65549 MQQ65546:MQR65549 NAM65546:NAN65549 NKI65546:NKJ65549 NUE65546:NUF65549 OEA65546:OEB65549 ONW65546:ONX65549 OXS65546:OXT65549 PHO65546:PHP65549 PRK65546:PRL65549 QBG65546:QBH65549 QLC65546:QLD65549 QUY65546:QUZ65549 REU65546:REV65549 ROQ65546:ROR65549 RYM65546:RYN65549 SII65546:SIJ65549 SSE65546:SSF65549 TCA65546:TCB65549 TLW65546:TLX65549 TVS65546:TVT65549 UFO65546:UFP65549 UPK65546:UPL65549 UZG65546:UZH65549 VJC65546:VJD65549 VSY65546:VSZ65549 WCU65546:WCV65549 WMQ65546:WMR65549 WWM65546:WWN65549 AE131082:AF131085 KA131082:KB131085 TW131082:TX131085 ADS131082:ADT131085 ANO131082:ANP131085 AXK131082:AXL131085 BHG131082:BHH131085 BRC131082:BRD131085 CAY131082:CAZ131085 CKU131082:CKV131085 CUQ131082:CUR131085 DEM131082:DEN131085 DOI131082:DOJ131085 DYE131082:DYF131085 EIA131082:EIB131085 ERW131082:ERX131085 FBS131082:FBT131085 FLO131082:FLP131085 FVK131082:FVL131085 GFG131082:GFH131085 GPC131082:GPD131085 GYY131082:GYZ131085 HIU131082:HIV131085 HSQ131082:HSR131085 ICM131082:ICN131085 IMI131082:IMJ131085 IWE131082:IWF131085 JGA131082:JGB131085 JPW131082:JPX131085 JZS131082:JZT131085 KJO131082:KJP131085 KTK131082:KTL131085 LDG131082:LDH131085 LNC131082:LND131085 LWY131082:LWZ131085 MGU131082:MGV131085 MQQ131082:MQR131085 NAM131082:NAN131085 NKI131082:NKJ131085 NUE131082:NUF131085 OEA131082:OEB131085 ONW131082:ONX131085 OXS131082:OXT131085 PHO131082:PHP131085 PRK131082:PRL131085 QBG131082:QBH131085 QLC131082:QLD131085 QUY131082:QUZ131085 REU131082:REV131085 ROQ131082:ROR131085 RYM131082:RYN131085 SII131082:SIJ131085 SSE131082:SSF131085 TCA131082:TCB131085 TLW131082:TLX131085 TVS131082:TVT131085 UFO131082:UFP131085 UPK131082:UPL131085 UZG131082:UZH131085 VJC131082:VJD131085 VSY131082:VSZ131085 WCU131082:WCV131085 WMQ131082:WMR131085 WWM131082:WWN131085 AE196618:AF196621 KA196618:KB196621 TW196618:TX196621 ADS196618:ADT196621 ANO196618:ANP196621 AXK196618:AXL196621 BHG196618:BHH196621 BRC196618:BRD196621 CAY196618:CAZ196621 CKU196618:CKV196621 CUQ196618:CUR196621 DEM196618:DEN196621 DOI196618:DOJ196621 DYE196618:DYF196621 EIA196618:EIB196621 ERW196618:ERX196621 FBS196618:FBT196621 FLO196618:FLP196621 FVK196618:FVL196621 GFG196618:GFH196621 GPC196618:GPD196621 GYY196618:GYZ196621 HIU196618:HIV196621 HSQ196618:HSR196621 ICM196618:ICN196621 IMI196618:IMJ196621 IWE196618:IWF196621 JGA196618:JGB196621 JPW196618:JPX196621 JZS196618:JZT196621 KJO196618:KJP196621 KTK196618:KTL196621 LDG196618:LDH196621 LNC196618:LND196621 LWY196618:LWZ196621 MGU196618:MGV196621 MQQ196618:MQR196621 NAM196618:NAN196621 NKI196618:NKJ196621 NUE196618:NUF196621 OEA196618:OEB196621 ONW196618:ONX196621 OXS196618:OXT196621 PHO196618:PHP196621 PRK196618:PRL196621 QBG196618:QBH196621 QLC196618:QLD196621 QUY196618:QUZ196621 REU196618:REV196621 ROQ196618:ROR196621 RYM196618:RYN196621 SII196618:SIJ196621 SSE196618:SSF196621 TCA196618:TCB196621 TLW196618:TLX196621 TVS196618:TVT196621 UFO196618:UFP196621 UPK196618:UPL196621 UZG196618:UZH196621 VJC196618:VJD196621 VSY196618:VSZ196621 WCU196618:WCV196621 WMQ196618:WMR196621 WWM196618:WWN196621 AE262154:AF262157 KA262154:KB262157 TW262154:TX262157 ADS262154:ADT262157 ANO262154:ANP262157 AXK262154:AXL262157 BHG262154:BHH262157 BRC262154:BRD262157 CAY262154:CAZ262157 CKU262154:CKV262157 CUQ262154:CUR262157 DEM262154:DEN262157 DOI262154:DOJ262157 DYE262154:DYF262157 EIA262154:EIB262157 ERW262154:ERX262157 FBS262154:FBT262157 FLO262154:FLP262157 FVK262154:FVL262157 GFG262154:GFH262157 GPC262154:GPD262157 GYY262154:GYZ262157 HIU262154:HIV262157 HSQ262154:HSR262157 ICM262154:ICN262157 IMI262154:IMJ262157 IWE262154:IWF262157 JGA262154:JGB262157 JPW262154:JPX262157 JZS262154:JZT262157 KJO262154:KJP262157 KTK262154:KTL262157 LDG262154:LDH262157 LNC262154:LND262157 LWY262154:LWZ262157 MGU262154:MGV262157 MQQ262154:MQR262157 NAM262154:NAN262157 NKI262154:NKJ262157 NUE262154:NUF262157 OEA262154:OEB262157 ONW262154:ONX262157 OXS262154:OXT262157 PHO262154:PHP262157 PRK262154:PRL262157 QBG262154:QBH262157 QLC262154:QLD262157 QUY262154:QUZ262157 REU262154:REV262157 ROQ262154:ROR262157 RYM262154:RYN262157 SII262154:SIJ262157 SSE262154:SSF262157 TCA262154:TCB262157 TLW262154:TLX262157 TVS262154:TVT262157 UFO262154:UFP262157 UPK262154:UPL262157 UZG262154:UZH262157 VJC262154:VJD262157 VSY262154:VSZ262157 WCU262154:WCV262157 WMQ262154:WMR262157 WWM262154:WWN262157 AE327690:AF327693 KA327690:KB327693 TW327690:TX327693 ADS327690:ADT327693 ANO327690:ANP327693 AXK327690:AXL327693 BHG327690:BHH327693 BRC327690:BRD327693 CAY327690:CAZ327693 CKU327690:CKV327693 CUQ327690:CUR327693 DEM327690:DEN327693 DOI327690:DOJ327693 DYE327690:DYF327693 EIA327690:EIB327693 ERW327690:ERX327693 FBS327690:FBT327693 FLO327690:FLP327693 FVK327690:FVL327693 GFG327690:GFH327693 GPC327690:GPD327693 GYY327690:GYZ327693 HIU327690:HIV327693 HSQ327690:HSR327693 ICM327690:ICN327693 IMI327690:IMJ327693 IWE327690:IWF327693 JGA327690:JGB327693 JPW327690:JPX327693 JZS327690:JZT327693 KJO327690:KJP327693 KTK327690:KTL327693 LDG327690:LDH327693 LNC327690:LND327693 LWY327690:LWZ327693 MGU327690:MGV327693 MQQ327690:MQR327693 NAM327690:NAN327693 NKI327690:NKJ327693 NUE327690:NUF327693 OEA327690:OEB327693 ONW327690:ONX327693 OXS327690:OXT327693 PHO327690:PHP327693 PRK327690:PRL327693 QBG327690:QBH327693 QLC327690:QLD327693 QUY327690:QUZ327693 REU327690:REV327693 ROQ327690:ROR327693 RYM327690:RYN327693 SII327690:SIJ327693 SSE327690:SSF327693 TCA327690:TCB327693 TLW327690:TLX327693 TVS327690:TVT327693 UFO327690:UFP327693 UPK327690:UPL327693 UZG327690:UZH327693 VJC327690:VJD327693 VSY327690:VSZ327693 WCU327690:WCV327693 WMQ327690:WMR327693 WWM327690:WWN327693 AE393226:AF393229 KA393226:KB393229 TW393226:TX393229 ADS393226:ADT393229 ANO393226:ANP393229 AXK393226:AXL393229 BHG393226:BHH393229 BRC393226:BRD393229 CAY393226:CAZ393229 CKU393226:CKV393229 CUQ393226:CUR393229 DEM393226:DEN393229 DOI393226:DOJ393229 DYE393226:DYF393229 EIA393226:EIB393229 ERW393226:ERX393229 FBS393226:FBT393229 FLO393226:FLP393229 FVK393226:FVL393229 GFG393226:GFH393229 GPC393226:GPD393229 GYY393226:GYZ393229 HIU393226:HIV393229 HSQ393226:HSR393229 ICM393226:ICN393229 IMI393226:IMJ393229 IWE393226:IWF393229 JGA393226:JGB393229 JPW393226:JPX393229 JZS393226:JZT393229 KJO393226:KJP393229 KTK393226:KTL393229 LDG393226:LDH393229 LNC393226:LND393229 LWY393226:LWZ393229 MGU393226:MGV393229 MQQ393226:MQR393229 NAM393226:NAN393229 NKI393226:NKJ393229 NUE393226:NUF393229 OEA393226:OEB393229 ONW393226:ONX393229 OXS393226:OXT393229 PHO393226:PHP393229 PRK393226:PRL393229 QBG393226:QBH393229 QLC393226:QLD393229 QUY393226:QUZ393229 REU393226:REV393229 ROQ393226:ROR393229 RYM393226:RYN393229 SII393226:SIJ393229 SSE393226:SSF393229 TCA393226:TCB393229 TLW393226:TLX393229 TVS393226:TVT393229 UFO393226:UFP393229 UPK393226:UPL393229 UZG393226:UZH393229 VJC393226:VJD393229 VSY393226:VSZ393229 WCU393226:WCV393229 WMQ393226:WMR393229 WWM393226:WWN393229 AE458762:AF458765 KA458762:KB458765 TW458762:TX458765 ADS458762:ADT458765 ANO458762:ANP458765 AXK458762:AXL458765 BHG458762:BHH458765 BRC458762:BRD458765 CAY458762:CAZ458765 CKU458762:CKV458765 CUQ458762:CUR458765 DEM458762:DEN458765 DOI458762:DOJ458765 DYE458762:DYF458765 EIA458762:EIB458765 ERW458762:ERX458765 FBS458762:FBT458765 FLO458762:FLP458765 FVK458762:FVL458765 GFG458762:GFH458765 GPC458762:GPD458765 GYY458762:GYZ458765 HIU458762:HIV458765 HSQ458762:HSR458765 ICM458762:ICN458765 IMI458762:IMJ458765 IWE458762:IWF458765 JGA458762:JGB458765 JPW458762:JPX458765 JZS458762:JZT458765 KJO458762:KJP458765 KTK458762:KTL458765 LDG458762:LDH458765 LNC458762:LND458765 LWY458762:LWZ458765 MGU458762:MGV458765 MQQ458762:MQR458765 NAM458762:NAN458765 NKI458762:NKJ458765 NUE458762:NUF458765 OEA458762:OEB458765 ONW458762:ONX458765 OXS458762:OXT458765 PHO458762:PHP458765 PRK458762:PRL458765 QBG458762:QBH458765 QLC458762:QLD458765 QUY458762:QUZ458765 REU458762:REV458765 ROQ458762:ROR458765 RYM458762:RYN458765 SII458762:SIJ458765 SSE458762:SSF458765 TCA458762:TCB458765 TLW458762:TLX458765 TVS458762:TVT458765 UFO458762:UFP458765 UPK458762:UPL458765 UZG458762:UZH458765 VJC458762:VJD458765 VSY458762:VSZ458765 WCU458762:WCV458765 WMQ458762:WMR458765 WWM458762:WWN458765 AE524298:AF524301 KA524298:KB524301 TW524298:TX524301 ADS524298:ADT524301 ANO524298:ANP524301 AXK524298:AXL524301 BHG524298:BHH524301 BRC524298:BRD524301 CAY524298:CAZ524301 CKU524298:CKV524301 CUQ524298:CUR524301 DEM524298:DEN524301 DOI524298:DOJ524301 DYE524298:DYF524301 EIA524298:EIB524301 ERW524298:ERX524301 FBS524298:FBT524301 FLO524298:FLP524301 FVK524298:FVL524301 GFG524298:GFH524301 GPC524298:GPD524301 GYY524298:GYZ524301 HIU524298:HIV524301 HSQ524298:HSR524301 ICM524298:ICN524301 IMI524298:IMJ524301 IWE524298:IWF524301 JGA524298:JGB524301 JPW524298:JPX524301 JZS524298:JZT524301 KJO524298:KJP524301 KTK524298:KTL524301 LDG524298:LDH524301 LNC524298:LND524301 LWY524298:LWZ524301 MGU524298:MGV524301 MQQ524298:MQR524301 NAM524298:NAN524301 NKI524298:NKJ524301 NUE524298:NUF524301 OEA524298:OEB524301 ONW524298:ONX524301 OXS524298:OXT524301 PHO524298:PHP524301 PRK524298:PRL524301 QBG524298:QBH524301 QLC524298:QLD524301 QUY524298:QUZ524301 REU524298:REV524301 ROQ524298:ROR524301 RYM524298:RYN524301 SII524298:SIJ524301 SSE524298:SSF524301 TCA524298:TCB524301 TLW524298:TLX524301 TVS524298:TVT524301 UFO524298:UFP524301 UPK524298:UPL524301 UZG524298:UZH524301 VJC524298:VJD524301 VSY524298:VSZ524301 WCU524298:WCV524301 WMQ524298:WMR524301 WWM524298:WWN524301 AE589834:AF589837 KA589834:KB589837 TW589834:TX589837 ADS589834:ADT589837 ANO589834:ANP589837 AXK589834:AXL589837 BHG589834:BHH589837 BRC589834:BRD589837 CAY589834:CAZ589837 CKU589834:CKV589837 CUQ589834:CUR589837 DEM589834:DEN589837 DOI589834:DOJ589837 DYE589834:DYF589837 EIA589834:EIB589837 ERW589834:ERX589837 FBS589834:FBT589837 FLO589834:FLP589837 FVK589834:FVL589837 GFG589834:GFH589837 GPC589834:GPD589837 GYY589834:GYZ589837 HIU589834:HIV589837 HSQ589834:HSR589837 ICM589834:ICN589837 IMI589834:IMJ589837 IWE589834:IWF589837 JGA589834:JGB589837 JPW589834:JPX589837 JZS589834:JZT589837 KJO589834:KJP589837 KTK589834:KTL589837 LDG589834:LDH589837 LNC589834:LND589837 LWY589834:LWZ589837 MGU589834:MGV589837 MQQ589834:MQR589837 NAM589834:NAN589837 NKI589834:NKJ589837 NUE589834:NUF589837 OEA589834:OEB589837 ONW589834:ONX589837 OXS589834:OXT589837 PHO589834:PHP589837 PRK589834:PRL589837 QBG589834:QBH589837 QLC589834:QLD589837 QUY589834:QUZ589837 REU589834:REV589837 ROQ589834:ROR589837 RYM589834:RYN589837 SII589834:SIJ589837 SSE589834:SSF589837 TCA589834:TCB589837 TLW589834:TLX589837 TVS589834:TVT589837 UFO589834:UFP589837 UPK589834:UPL589837 UZG589834:UZH589837 VJC589834:VJD589837 VSY589834:VSZ589837 WCU589834:WCV589837 WMQ589834:WMR589837 WWM589834:WWN589837 AE655370:AF655373 KA655370:KB655373 TW655370:TX655373 ADS655370:ADT655373 ANO655370:ANP655373 AXK655370:AXL655373 BHG655370:BHH655373 BRC655370:BRD655373 CAY655370:CAZ655373 CKU655370:CKV655373 CUQ655370:CUR655373 DEM655370:DEN655373 DOI655370:DOJ655373 DYE655370:DYF655373 EIA655370:EIB655373 ERW655370:ERX655373 FBS655370:FBT655373 FLO655370:FLP655373 FVK655370:FVL655373 GFG655370:GFH655373 GPC655370:GPD655373 GYY655370:GYZ655373 HIU655370:HIV655373 HSQ655370:HSR655373 ICM655370:ICN655373 IMI655370:IMJ655373 IWE655370:IWF655373 JGA655370:JGB655373 JPW655370:JPX655373 JZS655370:JZT655373 KJO655370:KJP655373 KTK655370:KTL655373 LDG655370:LDH655373 LNC655370:LND655373 LWY655370:LWZ655373 MGU655370:MGV655373 MQQ655370:MQR655373 NAM655370:NAN655373 NKI655370:NKJ655373 NUE655370:NUF655373 OEA655370:OEB655373 ONW655370:ONX655373 OXS655370:OXT655373 PHO655370:PHP655373 PRK655370:PRL655373 QBG655370:QBH655373 QLC655370:QLD655373 QUY655370:QUZ655373 REU655370:REV655373 ROQ655370:ROR655373 RYM655370:RYN655373 SII655370:SIJ655373 SSE655370:SSF655373 TCA655370:TCB655373 TLW655370:TLX655373 TVS655370:TVT655373 UFO655370:UFP655373 UPK655370:UPL655373 UZG655370:UZH655373 VJC655370:VJD655373 VSY655370:VSZ655373 WCU655370:WCV655373 WMQ655370:WMR655373 WWM655370:WWN655373 AE720906:AF720909 KA720906:KB720909 TW720906:TX720909 ADS720906:ADT720909 ANO720906:ANP720909 AXK720906:AXL720909 BHG720906:BHH720909 BRC720906:BRD720909 CAY720906:CAZ720909 CKU720906:CKV720909 CUQ720906:CUR720909 DEM720906:DEN720909 DOI720906:DOJ720909 DYE720906:DYF720909 EIA720906:EIB720909 ERW720906:ERX720909 FBS720906:FBT720909 FLO720906:FLP720909 FVK720906:FVL720909 GFG720906:GFH720909 GPC720906:GPD720909 GYY720906:GYZ720909 HIU720906:HIV720909 HSQ720906:HSR720909 ICM720906:ICN720909 IMI720906:IMJ720909 IWE720906:IWF720909 JGA720906:JGB720909 JPW720906:JPX720909 JZS720906:JZT720909 KJO720906:KJP720909 KTK720906:KTL720909 LDG720906:LDH720909 LNC720906:LND720909 LWY720906:LWZ720909 MGU720906:MGV720909 MQQ720906:MQR720909 NAM720906:NAN720909 NKI720906:NKJ720909 NUE720906:NUF720909 OEA720906:OEB720909 ONW720906:ONX720909 OXS720906:OXT720909 PHO720906:PHP720909 PRK720906:PRL720909 QBG720906:QBH720909 QLC720906:QLD720909 QUY720906:QUZ720909 REU720906:REV720909 ROQ720906:ROR720909 RYM720906:RYN720909 SII720906:SIJ720909 SSE720906:SSF720909 TCA720906:TCB720909 TLW720906:TLX720909 TVS720906:TVT720909 UFO720906:UFP720909 UPK720906:UPL720909 UZG720906:UZH720909 VJC720906:VJD720909 VSY720906:VSZ720909 WCU720906:WCV720909 WMQ720906:WMR720909 WWM720906:WWN720909 AE786442:AF786445 KA786442:KB786445 TW786442:TX786445 ADS786442:ADT786445 ANO786442:ANP786445 AXK786442:AXL786445 BHG786442:BHH786445 BRC786442:BRD786445 CAY786442:CAZ786445 CKU786442:CKV786445 CUQ786442:CUR786445 DEM786442:DEN786445 DOI786442:DOJ786445 DYE786442:DYF786445 EIA786442:EIB786445 ERW786442:ERX786445 FBS786442:FBT786445 FLO786442:FLP786445 FVK786442:FVL786445 GFG786442:GFH786445 GPC786442:GPD786445 GYY786442:GYZ786445 HIU786442:HIV786445 HSQ786442:HSR786445 ICM786442:ICN786445 IMI786442:IMJ786445 IWE786442:IWF786445 JGA786442:JGB786445 JPW786442:JPX786445 JZS786442:JZT786445 KJO786442:KJP786445 KTK786442:KTL786445 LDG786442:LDH786445 LNC786442:LND786445 LWY786442:LWZ786445 MGU786442:MGV786445 MQQ786442:MQR786445 NAM786442:NAN786445 NKI786442:NKJ786445 NUE786442:NUF786445 OEA786442:OEB786445 ONW786442:ONX786445 OXS786442:OXT786445 PHO786442:PHP786445 PRK786442:PRL786445 QBG786442:QBH786445 QLC786442:QLD786445 QUY786442:QUZ786445 REU786442:REV786445 ROQ786442:ROR786445 RYM786442:RYN786445 SII786442:SIJ786445 SSE786442:SSF786445 TCA786442:TCB786445 TLW786442:TLX786445 TVS786442:TVT786445 UFO786442:UFP786445 UPK786442:UPL786445 UZG786442:UZH786445 VJC786442:VJD786445 VSY786442:VSZ786445 WCU786442:WCV786445 WMQ786442:WMR786445 WWM786442:WWN786445 AE851978:AF851981 KA851978:KB851981 TW851978:TX851981 ADS851978:ADT851981 ANO851978:ANP851981 AXK851978:AXL851981 BHG851978:BHH851981 BRC851978:BRD851981 CAY851978:CAZ851981 CKU851978:CKV851981 CUQ851978:CUR851981 DEM851978:DEN851981 DOI851978:DOJ851981 DYE851978:DYF851981 EIA851978:EIB851981 ERW851978:ERX851981 FBS851978:FBT851981 FLO851978:FLP851981 FVK851978:FVL851981 GFG851978:GFH851981 GPC851978:GPD851981 GYY851978:GYZ851981 HIU851978:HIV851981 HSQ851978:HSR851981 ICM851978:ICN851981 IMI851978:IMJ851981 IWE851978:IWF851981 JGA851978:JGB851981 JPW851978:JPX851981 JZS851978:JZT851981 KJO851978:KJP851981 KTK851978:KTL851981 LDG851978:LDH851981 LNC851978:LND851981 LWY851978:LWZ851981 MGU851978:MGV851981 MQQ851978:MQR851981 NAM851978:NAN851981 NKI851978:NKJ851981 NUE851978:NUF851981 OEA851978:OEB851981 ONW851978:ONX851981 OXS851978:OXT851981 PHO851978:PHP851981 PRK851978:PRL851981 QBG851978:QBH851981 QLC851978:QLD851981 QUY851978:QUZ851981 REU851978:REV851981 ROQ851978:ROR851981 RYM851978:RYN851981 SII851978:SIJ851981 SSE851978:SSF851981 TCA851978:TCB851981 TLW851978:TLX851981 TVS851978:TVT851981 UFO851978:UFP851981 UPK851978:UPL851981 UZG851978:UZH851981 VJC851978:VJD851981 VSY851978:VSZ851981 WCU851978:WCV851981 WMQ851978:WMR851981 WWM851978:WWN851981 AE917514:AF917517 KA917514:KB917517 TW917514:TX917517 ADS917514:ADT917517 ANO917514:ANP917517 AXK917514:AXL917517 BHG917514:BHH917517 BRC917514:BRD917517 CAY917514:CAZ917517 CKU917514:CKV917517 CUQ917514:CUR917517 DEM917514:DEN917517 DOI917514:DOJ917517 DYE917514:DYF917517 EIA917514:EIB917517 ERW917514:ERX917517 FBS917514:FBT917517 FLO917514:FLP917517 FVK917514:FVL917517 GFG917514:GFH917517 GPC917514:GPD917517 GYY917514:GYZ917517 HIU917514:HIV917517 HSQ917514:HSR917517 ICM917514:ICN917517 IMI917514:IMJ917517 IWE917514:IWF917517 JGA917514:JGB917517 JPW917514:JPX917517 JZS917514:JZT917517 KJO917514:KJP917517 KTK917514:KTL917517 LDG917514:LDH917517 LNC917514:LND917517 LWY917514:LWZ917517 MGU917514:MGV917517 MQQ917514:MQR917517 NAM917514:NAN917517 NKI917514:NKJ917517 NUE917514:NUF917517 OEA917514:OEB917517 ONW917514:ONX917517 OXS917514:OXT917517 PHO917514:PHP917517 PRK917514:PRL917517 QBG917514:QBH917517 QLC917514:QLD917517 QUY917514:QUZ917517 REU917514:REV917517 ROQ917514:ROR917517 RYM917514:RYN917517 SII917514:SIJ917517 SSE917514:SSF917517 TCA917514:TCB917517 TLW917514:TLX917517 TVS917514:TVT917517 UFO917514:UFP917517 UPK917514:UPL917517 UZG917514:UZH917517 VJC917514:VJD917517 VSY917514:VSZ917517 WCU917514:WCV917517 WMQ917514:WMR917517 WWM917514:WWN917517 AE983050:AF983053 KA983050:KB983053 TW983050:TX983053 ADS983050:ADT983053 ANO983050:ANP983053 AXK983050:AXL983053 BHG983050:BHH983053 BRC983050:BRD983053 CAY983050:CAZ983053 CKU983050:CKV983053 CUQ983050:CUR983053 DEM983050:DEN983053 DOI983050:DOJ983053 DYE983050:DYF983053 EIA983050:EIB983053 ERW983050:ERX983053 FBS983050:FBT983053 FLO983050:FLP983053 FVK983050:FVL983053 GFG983050:GFH983053 GPC983050:GPD983053 GYY983050:GYZ983053 HIU983050:HIV983053 HSQ983050:HSR983053 ICM983050:ICN983053 IMI983050:IMJ983053 IWE983050:IWF983053 JGA983050:JGB983053 JPW983050:JPX983053 JZS983050:JZT983053 KJO983050:KJP983053 KTK983050:KTL983053 LDG983050:LDH983053 LNC983050:LND983053 LWY983050:LWZ983053 MGU983050:MGV983053 MQQ983050:MQR983053 NAM983050:NAN983053 NKI983050:NKJ983053 NUE983050:NUF983053 OEA983050:OEB983053 ONW983050:ONX983053 OXS983050:OXT983053 PHO983050:PHP983053 PRK983050:PRL983053 QBG983050:QBH983053 QLC983050:QLD983053 QUY983050:QUZ983053 REU983050:REV983053 ROQ983050:ROR983053 RYM983050:RYN983053 SII983050:SIJ983053 SSE983050:SSF983053 TCA983050:TCB983053 TLW983050:TLX983053 TVS983050:TVT983053 UFO983050:UFP983053 UPK983050:UPL983053 UZG983050:UZH983053 VJC983050:VJD983053 VSY983050:VSZ983053 WCU983050:WCV983053 WMQ983050:WMR983053 WWM983050:WWN983053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7"/>
  <sheetViews>
    <sheetView workbookViewId="0">
      <selection activeCell="A3" sqref="A3"/>
    </sheetView>
  </sheetViews>
  <sheetFormatPr defaultRowHeight="12.75" x14ac:dyDescent="0.2"/>
  <cols>
    <col min="1" max="1" width="60.7109375" style="2" customWidth="1"/>
    <col min="2" max="2" width="10.7109375" style="37" customWidth="1"/>
    <col min="3" max="6" width="15.7109375" style="4" customWidth="1"/>
    <col min="7" max="7" width="6.7109375" style="1" customWidth="1"/>
  </cols>
  <sheetData>
    <row r="1" spans="1:7" ht="21" customHeight="1" x14ac:dyDescent="0.2">
      <c r="E1" s="25" t="s">
        <v>232</v>
      </c>
      <c r="F1" s="25"/>
      <c r="G1" s="25"/>
    </row>
    <row r="2" spans="1:7" ht="27.75" customHeight="1" x14ac:dyDescent="0.2">
      <c r="E2" s="25" t="s">
        <v>1</v>
      </c>
      <c r="F2" s="25"/>
      <c r="G2" s="25"/>
    </row>
    <row r="3" spans="1:7" ht="60" customHeight="1" x14ac:dyDescent="0.2">
      <c r="A3" s="5" t="s">
        <v>233</v>
      </c>
      <c r="B3" s="5"/>
      <c r="C3" s="5"/>
      <c r="D3" s="5"/>
      <c r="E3" s="5"/>
      <c r="F3" s="5"/>
      <c r="G3" s="38"/>
    </row>
    <row r="4" spans="1:7" x14ac:dyDescent="0.2">
      <c r="F4" s="4" t="s">
        <v>3</v>
      </c>
      <c r="G4" s="39"/>
    </row>
    <row r="5" spans="1:7" ht="28.5" customHeight="1" x14ac:dyDescent="0.2">
      <c r="A5" s="40" t="s">
        <v>4</v>
      </c>
      <c r="B5" s="40" t="s">
        <v>234</v>
      </c>
      <c r="C5" s="6" t="s">
        <v>6</v>
      </c>
      <c r="D5" s="6" t="s">
        <v>7</v>
      </c>
      <c r="E5" s="6" t="s">
        <v>8</v>
      </c>
      <c r="F5" s="6" t="s">
        <v>9</v>
      </c>
      <c r="G5" s="6"/>
    </row>
    <row r="6" spans="1:7" x14ac:dyDescent="0.2">
      <c r="A6" s="40"/>
      <c r="B6" s="40"/>
      <c r="C6" s="6"/>
      <c r="D6" s="6"/>
      <c r="E6" s="6"/>
      <c r="F6" s="7" t="s">
        <v>10</v>
      </c>
      <c r="G6" s="8" t="s">
        <v>11</v>
      </c>
    </row>
    <row r="7" spans="1:7" ht="9.9499999999999993" customHeight="1" x14ac:dyDescent="0.2">
      <c r="A7" s="9">
        <v>1</v>
      </c>
      <c r="B7" s="10">
        <v>2</v>
      </c>
      <c r="C7" s="10">
        <v>3</v>
      </c>
      <c r="D7" s="10">
        <v>4</v>
      </c>
      <c r="E7" s="10">
        <v>5</v>
      </c>
      <c r="F7" s="10">
        <v>6</v>
      </c>
      <c r="G7" s="10">
        <v>7</v>
      </c>
    </row>
    <row r="8" spans="1:7" x14ac:dyDescent="0.2">
      <c r="A8" s="9"/>
      <c r="B8" s="10"/>
      <c r="C8" s="10"/>
      <c r="D8" s="10"/>
      <c r="E8" s="10"/>
      <c r="F8" s="10"/>
      <c r="G8" s="10"/>
    </row>
    <row r="9" spans="1:7" ht="14.25" x14ac:dyDescent="0.2">
      <c r="A9" s="41" t="s">
        <v>235</v>
      </c>
      <c r="B9" s="42" t="s">
        <v>236</v>
      </c>
      <c r="C9" s="15"/>
      <c r="D9" s="15"/>
      <c r="E9" s="15"/>
      <c r="F9" s="15"/>
      <c r="G9" s="16"/>
    </row>
    <row r="10" spans="1:7" x14ac:dyDescent="0.2">
      <c r="A10" s="36" t="s">
        <v>237</v>
      </c>
      <c r="B10" s="42" t="s">
        <v>28</v>
      </c>
      <c r="C10" s="15">
        <v>169769.8</v>
      </c>
      <c r="D10" s="15">
        <v>163866</v>
      </c>
      <c r="E10" s="15">
        <v>142223.5</v>
      </c>
      <c r="F10" s="15">
        <v>-21642.5</v>
      </c>
      <c r="G10" s="16" t="s">
        <v>238</v>
      </c>
    </row>
    <row r="11" spans="1:7" ht="13.5" x14ac:dyDescent="0.25">
      <c r="A11" s="32" t="s">
        <v>239</v>
      </c>
      <c r="B11" s="42" t="s">
        <v>240</v>
      </c>
      <c r="C11" s="15"/>
      <c r="D11" s="15"/>
      <c r="E11" s="15"/>
      <c r="F11" s="15"/>
      <c r="G11" s="16" t="s">
        <v>31</v>
      </c>
    </row>
    <row r="12" spans="1:7" x14ac:dyDescent="0.2">
      <c r="A12" s="43" t="s">
        <v>241</v>
      </c>
      <c r="B12" s="44" t="s">
        <v>31</v>
      </c>
      <c r="C12" s="12">
        <v>169769.8</v>
      </c>
      <c r="D12" s="12">
        <v>163866</v>
      </c>
      <c r="E12" s="12">
        <v>142223.5</v>
      </c>
      <c r="F12" s="12">
        <v>-21642.5</v>
      </c>
      <c r="G12" s="13" t="s">
        <v>238</v>
      </c>
    </row>
    <row r="13" spans="1:7" x14ac:dyDescent="0.2">
      <c r="A13" s="45" t="s">
        <v>242</v>
      </c>
      <c r="B13" s="44" t="s">
        <v>236</v>
      </c>
      <c r="C13" s="12">
        <v>169769.8</v>
      </c>
      <c r="D13" s="12">
        <v>163866</v>
      </c>
      <c r="E13" s="12">
        <v>142223.5</v>
      </c>
      <c r="F13" s="12">
        <v>-21642.5</v>
      </c>
      <c r="G13" s="13" t="s">
        <v>238</v>
      </c>
    </row>
    <row r="14" spans="1:7" x14ac:dyDescent="0.2">
      <c r="A14" s="45"/>
      <c r="B14" s="44"/>
      <c r="C14" s="12"/>
      <c r="D14" s="12"/>
      <c r="E14" s="12"/>
      <c r="F14" s="12"/>
      <c r="G14" s="13"/>
    </row>
    <row r="15" spans="1:7" ht="14.25" x14ac:dyDescent="0.2">
      <c r="A15" s="41" t="s">
        <v>243</v>
      </c>
      <c r="B15" s="42" t="s">
        <v>244</v>
      </c>
      <c r="C15" s="15"/>
      <c r="D15" s="15"/>
      <c r="E15" s="15"/>
      <c r="F15" s="15"/>
      <c r="G15" s="16"/>
    </row>
    <row r="16" spans="1:7" x14ac:dyDescent="0.2">
      <c r="A16" s="36" t="s">
        <v>237</v>
      </c>
      <c r="B16" s="42" t="s">
        <v>28</v>
      </c>
      <c r="C16" s="15">
        <v>32961.300000000003</v>
      </c>
      <c r="D16" s="15">
        <v>34804.800000000003</v>
      </c>
      <c r="E16" s="15">
        <v>26997.9</v>
      </c>
      <c r="F16" s="15">
        <v>-7806.9</v>
      </c>
      <c r="G16" s="16" t="s">
        <v>245</v>
      </c>
    </row>
    <row r="17" spans="1:7" ht="13.5" x14ac:dyDescent="0.25">
      <c r="A17" s="32" t="s">
        <v>239</v>
      </c>
      <c r="B17" s="42" t="s">
        <v>240</v>
      </c>
      <c r="C17" s="15"/>
      <c r="D17" s="15"/>
      <c r="E17" s="15"/>
      <c r="F17" s="15"/>
      <c r="G17" s="16" t="s">
        <v>31</v>
      </c>
    </row>
    <row r="18" spans="1:7" x14ac:dyDescent="0.2">
      <c r="A18" s="43" t="s">
        <v>241</v>
      </c>
      <c r="B18" s="44" t="s">
        <v>31</v>
      </c>
      <c r="C18" s="12">
        <v>32961.300000000003</v>
      </c>
      <c r="D18" s="12">
        <v>34804.800000000003</v>
      </c>
      <c r="E18" s="12">
        <v>26997.9</v>
      </c>
      <c r="F18" s="12">
        <v>-7806.9</v>
      </c>
      <c r="G18" s="13" t="s">
        <v>245</v>
      </c>
    </row>
    <row r="19" spans="1:7" x14ac:dyDescent="0.2">
      <c r="A19" s="45" t="s">
        <v>246</v>
      </c>
      <c r="B19" s="44" t="s">
        <v>247</v>
      </c>
      <c r="C19" s="12">
        <v>32961.300000000003</v>
      </c>
      <c r="D19" s="12">
        <v>34804.800000000003</v>
      </c>
      <c r="E19" s="12">
        <v>26997.9</v>
      </c>
      <c r="F19" s="12">
        <v>-7806.9</v>
      </c>
      <c r="G19" s="13" t="s">
        <v>245</v>
      </c>
    </row>
    <row r="20" spans="1:7" x14ac:dyDescent="0.2">
      <c r="A20" s="45"/>
      <c r="B20" s="44"/>
      <c r="C20" s="12"/>
      <c r="D20" s="12"/>
      <c r="E20" s="12"/>
      <c r="F20" s="12"/>
      <c r="G20" s="13"/>
    </row>
    <row r="21" spans="1:7" ht="14.25" x14ac:dyDescent="0.2">
      <c r="A21" s="41" t="s">
        <v>248</v>
      </c>
      <c r="B21" s="42" t="s">
        <v>249</v>
      </c>
      <c r="C21" s="15"/>
      <c r="D21" s="15"/>
      <c r="E21" s="15"/>
      <c r="F21" s="15"/>
      <c r="G21" s="16"/>
    </row>
    <row r="22" spans="1:7" x14ac:dyDescent="0.2">
      <c r="A22" s="36" t="s">
        <v>237</v>
      </c>
      <c r="B22" s="42" t="s">
        <v>28</v>
      </c>
      <c r="C22" s="15">
        <v>17225.599999999999</v>
      </c>
      <c r="D22" s="15">
        <v>16964</v>
      </c>
      <c r="E22" s="15">
        <v>15999.8</v>
      </c>
      <c r="F22" s="15">
        <v>-964.2</v>
      </c>
      <c r="G22" s="16" t="s">
        <v>250</v>
      </c>
    </row>
    <row r="23" spans="1:7" ht="13.5" x14ac:dyDescent="0.25">
      <c r="A23" s="32" t="s">
        <v>239</v>
      </c>
      <c r="B23" s="42" t="s">
        <v>240</v>
      </c>
      <c r="C23" s="15"/>
      <c r="D23" s="15"/>
      <c r="E23" s="15"/>
      <c r="F23" s="15"/>
      <c r="G23" s="16" t="s">
        <v>31</v>
      </c>
    </row>
    <row r="24" spans="1:7" x14ac:dyDescent="0.2">
      <c r="A24" s="43" t="s">
        <v>241</v>
      </c>
      <c r="B24" s="44" t="s">
        <v>31</v>
      </c>
      <c r="C24" s="12">
        <v>17225.599999999999</v>
      </c>
      <c r="D24" s="12">
        <v>16964</v>
      </c>
      <c r="E24" s="12">
        <v>15999.8</v>
      </c>
      <c r="F24" s="12">
        <v>-964.2</v>
      </c>
      <c r="G24" s="13" t="s">
        <v>250</v>
      </c>
    </row>
    <row r="25" spans="1:7" x14ac:dyDescent="0.2">
      <c r="A25" s="45" t="s">
        <v>251</v>
      </c>
      <c r="B25" s="44" t="s">
        <v>252</v>
      </c>
      <c r="C25" s="12">
        <v>17225.599999999999</v>
      </c>
      <c r="D25" s="12">
        <v>16964</v>
      </c>
      <c r="E25" s="12">
        <v>15999.8</v>
      </c>
      <c r="F25" s="12">
        <v>-964.2</v>
      </c>
      <c r="G25" s="13" t="s">
        <v>250</v>
      </c>
    </row>
    <row r="26" spans="1:7" x14ac:dyDescent="0.2">
      <c r="A26" s="45"/>
      <c r="B26" s="44"/>
      <c r="C26" s="12"/>
      <c r="D26" s="12"/>
      <c r="E26" s="12"/>
      <c r="F26" s="12"/>
      <c r="G26" s="13"/>
    </row>
    <row r="27" spans="1:7" ht="14.25" x14ac:dyDescent="0.2">
      <c r="A27" s="41" t="s">
        <v>253</v>
      </c>
      <c r="B27" s="42" t="s">
        <v>254</v>
      </c>
      <c r="C27" s="15"/>
      <c r="D27" s="15"/>
      <c r="E27" s="15"/>
      <c r="F27" s="15"/>
      <c r="G27" s="16"/>
    </row>
    <row r="28" spans="1:7" x14ac:dyDescent="0.2">
      <c r="A28" s="36" t="s">
        <v>237</v>
      </c>
      <c r="B28" s="42" t="s">
        <v>28</v>
      </c>
      <c r="C28" s="15">
        <v>52178.5</v>
      </c>
      <c r="D28" s="15">
        <v>51745.5</v>
      </c>
      <c r="E28" s="15">
        <v>50633</v>
      </c>
      <c r="F28" s="15">
        <v>-1112.5</v>
      </c>
      <c r="G28" s="16" t="s">
        <v>255</v>
      </c>
    </row>
    <row r="29" spans="1:7" ht="13.5" x14ac:dyDescent="0.25">
      <c r="A29" s="32" t="s">
        <v>239</v>
      </c>
      <c r="B29" s="42" t="s">
        <v>240</v>
      </c>
      <c r="C29" s="15"/>
      <c r="D29" s="15"/>
      <c r="E29" s="15"/>
      <c r="F29" s="15"/>
      <c r="G29" s="16" t="s">
        <v>31</v>
      </c>
    </row>
    <row r="30" spans="1:7" x14ac:dyDescent="0.2">
      <c r="A30" s="43" t="s">
        <v>241</v>
      </c>
      <c r="B30" s="44" t="s">
        <v>31</v>
      </c>
      <c r="C30" s="12">
        <v>52178.5</v>
      </c>
      <c r="D30" s="12">
        <v>51745.5</v>
      </c>
      <c r="E30" s="12">
        <v>50633</v>
      </c>
      <c r="F30" s="12">
        <v>-1112.5</v>
      </c>
      <c r="G30" s="13" t="s">
        <v>255</v>
      </c>
    </row>
    <row r="31" spans="1:7" x14ac:dyDescent="0.2">
      <c r="A31" s="45" t="s">
        <v>256</v>
      </c>
      <c r="B31" s="44" t="s">
        <v>257</v>
      </c>
      <c r="C31" s="12">
        <v>52178.5</v>
      </c>
      <c r="D31" s="12">
        <v>51745.5</v>
      </c>
      <c r="E31" s="12">
        <v>50633</v>
      </c>
      <c r="F31" s="12">
        <v>-1112.5</v>
      </c>
      <c r="G31" s="13" t="s">
        <v>255</v>
      </c>
    </row>
    <row r="32" spans="1:7" x14ac:dyDescent="0.2">
      <c r="A32" s="45"/>
      <c r="B32" s="44"/>
      <c r="C32" s="12"/>
      <c r="D32" s="12"/>
      <c r="E32" s="12"/>
      <c r="F32" s="12"/>
      <c r="G32" s="13"/>
    </row>
    <row r="33" spans="1:7" ht="14.25" x14ac:dyDescent="0.2">
      <c r="A33" s="41" t="s">
        <v>258</v>
      </c>
      <c r="B33" s="42" t="s">
        <v>247</v>
      </c>
      <c r="C33" s="15"/>
      <c r="D33" s="15"/>
      <c r="E33" s="15"/>
      <c r="F33" s="15"/>
      <c r="G33" s="16"/>
    </row>
    <row r="34" spans="1:7" x14ac:dyDescent="0.2">
      <c r="A34" s="36" t="s">
        <v>237</v>
      </c>
      <c r="B34" s="42" t="s">
        <v>28</v>
      </c>
      <c r="C34" s="15">
        <v>523931.7</v>
      </c>
      <c r="D34" s="15">
        <v>500578.8</v>
      </c>
      <c r="E34" s="15">
        <v>351732.2</v>
      </c>
      <c r="F34" s="15">
        <v>-148846.6</v>
      </c>
      <c r="G34" s="16" t="s">
        <v>259</v>
      </c>
    </row>
    <row r="35" spans="1:7" ht="13.5" x14ac:dyDescent="0.25">
      <c r="A35" s="32" t="s">
        <v>239</v>
      </c>
      <c r="B35" s="42" t="s">
        <v>240</v>
      </c>
      <c r="C35" s="15"/>
      <c r="D35" s="15"/>
      <c r="E35" s="15"/>
      <c r="F35" s="15"/>
      <c r="G35" s="16" t="s">
        <v>31</v>
      </c>
    </row>
    <row r="36" spans="1:7" x14ac:dyDescent="0.2">
      <c r="A36" s="43" t="s">
        <v>241</v>
      </c>
      <c r="B36" s="44" t="s">
        <v>31</v>
      </c>
      <c r="C36" s="12">
        <v>483183</v>
      </c>
      <c r="D36" s="12">
        <v>443546.4</v>
      </c>
      <c r="E36" s="12">
        <v>320983.3</v>
      </c>
      <c r="F36" s="12">
        <v>-122563.1</v>
      </c>
      <c r="G36" s="13" t="s">
        <v>260</v>
      </c>
    </row>
    <row r="37" spans="1:7" x14ac:dyDescent="0.2">
      <c r="A37" s="45" t="s">
        <v>261</v>
      </c>
      <c r="B37" s="44" t="s">
        <v>262</v>
      </c>
      <c r="C37" s="12">
        <v>98493.5</v>
      </c>
      <c r="D37" s="12">
        <v>88168.8</v>
      </c>
      <c r="E37" s="12">
        <v>71584.600000000006</v>
      </c>
      <c r="F37" s="12">
        <v>-16584.2</v>
      </c>
      <c r="G37" s="13" t="s">
        <v>263</v>
      </c>
    </row>
    <row r="38" spans="1:7" x14ac:dyDescent="0.2">
      <c r="A38" s="45" t="s">
        <v>264</v>
      </c>
      <c r="B38" s="44" t="s">
        <v>265</v>
      </c>
      <c r="C38" s="12">
        <v>170724.7</v>
      </c>
      <c r="D38" s="12">
        <v>121004.9</v>
      </c>
      <c r="E38" s="12">
        <v>116090.5</v>
      </c>
      <c r="F38" s="12">
        <v>-4914.3999999999996</v>
      </c>
      <c r="G38" s="13" t="s">
        <v>266</v>
      </c>
    </row>
    <row r="39" spans="1:7" x14ac:dyDescent="0.2">
      <c r="A39" s="45" t="s">
        <v>267</v>
      </c>
      <c r="B39" s="44" t="s">
        <v>268</v>
      </c>
      <c r="C39" s="12">
        <v>211464.8</v>
      </c>
      <c r="D39" s="12">
        <v>231872.7</v>
      </c>
      <c r="E39" s="12">
        <v>131781.5</v>
      </c>
      <c r="F39" s="12">
        <v>-100091.2</v>
      </c>
      <c r="G39" s="13" t="s">
        <v>269</v>
      </c>
    </row>
    <row r="40" spans="1:7" x14ac:dyDescent="0.2">
      <c r="A40" s="45" t="s">
        <v>270</v>
      </c>
      <c r="B40" s="44" t="s">
        <v>271</v>
      </c>
      <c r="C40" s="12">
        <v>2500</v>
      </c>
      <c r="D40" s="12">
        <v>2500</v>
      </c>
      <c r="E40" s="12">
        <v>1526.7</v>
      </c>
      <c r="F40" s="12">
        <v>-973.3</v>
      </c>
      <c r="G40" s="13" t="s">
        <v>272</v>
      </c>
    </row>
    <row r="41" spans="1:7" ht="13.5" x14ac:dyDescent="0.25">
      <c r="A41" s="32" t="s">
        <v>273</v>
      </c>
      <c r="B41" s="42" t="s">
        <v>274</v>
      </c>
      <c r="C41" s="15"/>
      <c r="D41" s="15"/>
      <c r="E41" s="15"/>
      <c r="F41" s="15"/>
      <c r="G41" s="16" t="s">
        <v>31</v>
      </c>
    </row>
    <row r="42" spans="1:7" x14ac:dyDescent="0.2">
      <c r="A42" s="43" t="s">
        <v>241</v>
      </c>
      <c r="B42" s="44" t="s">
        <v>31</v>
      </c>
      <c r="C42" s="12"/>
      <c r="D42" s="12">
        <v>26970</v>
      </c>
      <c r="E42" s="12">
        <v>949.8</v>
      </c>
      <c r="F42" s="12">
        <v>-26020.2</v>
      </c>
      <c r="G42" s="13" t="s">
        <v>275</v>
      </c>
    </row>
    <row r="43" spans="1:7" x14ac:dyDescent="0.2">
      <c r="A43" s="45" t="s">
        <v>276</v>
      </c>
      <c r="B43" s="44" t="s">
        <v>277</v>
      </c>
      <c r="C43" s="12"/>
      <c r="D43" s="12">
        <v>26970</v>
      </c>
      <c r="E43" s="12">
        <v>949.8</v>
      </c>
      <c r="F43" s="12">
        <v>-26020.2</v>
      </c>
      <c r="G43" s="13" t="s">
        <v>275</v>
      </c>
    </row>
    <row r="44" spans="1:7" ht="13.5" x14ac:dyDescent="0.25">
      <c r="A44" s="32" t="s">
        <v>278</v>
      </c>
      <c r="B44" s="42" t="s">
        <v>279</v>
      </c>
      <c r="C44" s="15"/>
      <c r="D44" s="15"/>
      <c r="E44" s="15"/>
      <c r="F44" s="15"/>
      <c r="G44" s="16" t="s">
        <v>31</v>
      </c>
    </row>
    <row r="45" spans="1:7" x14ac:dyDescent="0.2">
      <c r="A45" s="43" t="s">
        <v>241</v>
      </c>
      <c r="B45" s="44" t="s">
        <v>31</v>
      </c>
      <c r="C45" s="12">
        <v>29480.7</v>
      </c>
      <c r="D45" s="12">
        <v>19057.900000000001</v>
      </c>
      <c r="E45" s="12">
        <v>19057.900000000001</v>
      </c>
      <c r="F45" s="12"/>
      <c r="G45" s="13" t="s">
        <v>79</v>
      </c>
    </row>
    <row r="46" spans="1:7" x14ac:dyDescent="0.2">
      <c r="A46" s="45" t="s">
        <v>280</v>
      </c>
      <c r="B46" s="44" t="s">
        <v>281</v>
      </c>
      <c r="C46" s="12">
        <v>29480.7</v>
      </c>
      <c r="D46" s="12">
        <v>19057.900000000001</v>
      </c>
      <c r="E46" s="12">
        <v>19057.900000000001</v>
      </c>
      <c r="F46" s="12"/>
      <c r="G46" s="13" t="s">
        <v>79</v>
      </c>
    </row>
    <row r="47" spans="1:7" ht="13.5" x14ac:dyDescent="0.25">
      <c r="A47" s="32" t="s">
        <v>282</v>
      </c>
      <c r="B47" s="42" t="s">
        <v>283</v>
      </c>
      <c r="C47" s="15"/>
      <c r="D47" s="15"/>
      <c r="E47" s="15"/>
      <c r="F47" s="15"/>
      <c r="G47" s="16" t="s">
        <v>31</v>
      </c>
    </row>
    <row r="48" spans="1:7" x14ac:dyDescent="0.2">
      <c r="A48" s="43" t="s">
        <v>241</v>
      </c>
      <c r="B48" s="44" t="s">
        <v>31</v>
      </c>
      <c r="C48" s="12">
        <v>11268</v>
      </c>
      <c r="D48" s="12">
        <v>11004.5</v>
      </c>
      <c r="E48" s="12">
        <v>10741.3</v>
      </c>
      <c r="F48" s="12">
        <v>-263.2</v>
      </c>
      <c r="G48" s="13" t="s">
        <v>122</v>
      </c>
    </row>
    <row r="49" spans="1:7" x14ac:dyDescent="0.2">
      <c r="A49" s="45" t="s">
        <v>284</v>
      </c>
      <c r="B49" s="44" t="s">
        <v>285</v>
      </c>
      <c r="C49" s="12">
        <v>10236.799999999999</v>
      </c>
      <c r="D49" s="12">
        <v>9973.2999999999993</v>
      </c>
      <c r="E49" s="12">
        <v>9710.1</v>
      </c>
      <c r="F49" s="12">
        <v>-263.2</v>
      </c>
      <c r="G49" s="13" t="s">
        <v>286</v>
      </c>
    </row>
    <row r="50" spans="1:7" x14ac:dyDescent="0.2">
      <c r="A50" s="45" t="s">
        <v>287</v>
      </c>
      <c r="B50" s="44" t="s">
        <v>288</v>
      </c>
      <c r="C50" s="12">
        <v>1031.2</v>
      </c>
      <c r="D50" s="12">
        <v>1031.2</v>
      </c>
      <c r="E50" s="12">
        <v>1031.2</v>
      </c>
      <c r="F50" s="12"/>
      <c r="G50" s="13" t="s">
        <v>79</v>
      </c>
    </row>
    <row r="51" spans="1:7" x14ac:dyDescent="0.2">
      <c r="A51" s="45"/>
      <c r="B51" s="44"/>
      <c r="C51" s="12"/>
      <c r="D51" s="12"/>
      <c r="E51" s="12"/>
      <c r="F51" s="12"/>
      <c r="G51" s="13"/>
    </row>
    <row r="52" spans="1:7" ht="14.25" x14ac:dyDescent="0.2">
      <c r="A52" s="41" t="s">
        <v>289</v>
      </c>
      <c r="B52" s="42" t="s">
        <v>290</v>
      </c>
      <c r="C52" s="15"/>
      <c r="D52" s="15"/>
      <c r="E52" s="15"/>
      <c r="F52" s="15"/>
      <c r="G52" s="16"/>
    </row>
    <row r="53" spans="1:7" x14ac:dyDescent="0.2">
      <c r="A53" s="36" t="s">
        <v>237</v>
      </c>
      <c r="B53" s="42" t="s">
        <v>28</v>
      </c>
      <c r="C53" s="15">
        <v>1397103.7</v>
      </c>
      <c r="D53" s="15">
        <v>1335245.2</v>
      </c>
      <c r="E53" s="15">
        <v>1270683.8999999999</v>
      </c>
      <c r="F53" s="15">
        <v>-64561.3</v>
      </c>
      <c r="G53" s="16" t="s">
        <v>291</v>
      </c>
    </row>
    <row r="54" spans="1:7" ht="13.5" x14ac:dyDescent="0.25">
      <c r="A54" s="32" t="s">
        <v>239</v>
      </c>
      <c r="B54" s="42" t="s">
        <v>240</v>
      </c>
      <c r="C54" s="15"/>
      <c r="D54" s="15"/>
      <c r="E54" s="15"/>
      <c r="F54" s="15"/>
      <c r="G54" s="16" t="s">
        <v>31</v>
      </c>
    </row>
    <row r="55" spans="1:7" x14ac:dyDescent="0.2">
      <c r="A55" s="43" t="s">
        <v>241</v>
      </c>
      <c r="B55" s="44" t="s">
        <v>31</v>
      </c>
      <c r="C55" s="12">
        <v>1397103.7</v>
      </c>
      <c r="D55" s="12">
        <v>1335245.2</v>
      </c>
      <c r="E55" s="12">
        <v>1270683.8999999999</v>
      </c>
      <c r="F55" s="12">
        <v>-64561.3</v>
      </c>
      <c r="G55" s="13" t="s">
        <v>291</v>
      </c>
    </row>
    <row r="56" spans="1:7" x14ac:dyDescent="0.2">
      <c r="A56" s="45" t="s">
        <v>292</v>
      </c>
      <c r="B56" s="44" t="s">
        <v>293</v>
      </c>
      <c r="C56" s="12">
        <v>107394.3</v>
      </c>
      <c r="D56" s="12">
        <v>101398.9</v>
      </c>
      <c r="E56" s="12">
        <v>91947.9</v>
      </c>
      <c r="F56" s="12">
        <v>-9451</v>
      </c>
      <c r="G56" s="13" t="s">
        <v>294</v>
      </c>
    </row>
    <row r="57" spans="1:7" x14ac:dyDescent="0.2">
      <c r="A57" s="45" t="s">
        <v>295</v>
      </c>
      <c r="B57" s="44" t="s">
        <v>296</v>
      </c>
      <c r="C57" s="12">
        <v>1251130.7</v>
      </c>
      <c r="D57" s="12">
        <v>1195724.3999999999</v>
      </c>
      <c r="E57" s="12">
        <v>1142839.8999999999</v>
      </c>
      <c r="F57" s="12">
        <v>-52884.5</v>
      </c>
      <c r="G57" s="13" t="s">
        <v>297</v>
      </c>
    </row>
    <row r="58" spans="1:7" x14ac:dyDescent="0.2">
      <c r="A58" s="45" t="s">
        <v>298</v>
      </c>
      <c r="B58" s="44" t="s">
        <v>299</v>
      </c>
      <c r="C58" s="12">
        <v>31213.9</v>
      </c>
      <c r="D58" s="12">
        <v>31345.7</v>
      </c>
      <c r="E58" s="12">
        <v>29751</v>
      </c>
      <c r="F58" s="12">
        <v>-1594.7</v>
      </c>
      <c r="G58" s="13" t="s">
        <v>300</v>
      </c>
    </row>
    <row r="59" spans="1:7" x14ac:dyDescent="0.2">
      <c r="A59" s="45" t="s">
        <v>301</v>
      </c>
      <c r="B59" s="44" t="s">
        <v>302</v>
      </c>
      <c r="C59" s="12">
        <v>7364.8</v>
      </c>
      <c r="D59" s="12">
        <v>6776.2</v>
      </c>
      <c r="E59" s="12">
        <v>6145</v>
      </c>
      <c r="F59" s="12">
        <v>-631.20000000000005</v>
      </c>
      <c r="G59" s="13" t="s">
        <v>294</v>
      </c>
    </row>
    <row r="60" spans="1:7" x14ac:dyDescent="0.2">
      <c r="A60" s="45"/>
      <c r="B60" s="44"/>
      <c r="C60" s="12"/>
      <c r="D60" s="12"/>
      <c r="E60" s="12"/>
      <c r="F60" s="12"/>
      <c r="G60" s="13"/>
    </row>
    <row r="61" spans="1:7" ht="14.25" x14ac:dyDescent="0.2">
      <c r="A61" s="41" t="s">
        <v>303</v>
      </c>
      <c r="B61" s="42" t="s">
        <v>304</v>
      </c>
      <c r="C61" s="15"/>
      <c r="D61" s="15"/>
      <c r="E61" s="15"/>
      <c r="F61" s="15"/>
      <c r="G61" s="16"/>
    </row>
    <row r="62" spans="1:7" x14ac:dyDescent="0.2">
      <c r="A62" s="36" t="s">
        <v>237</v>
      </c>
      <c r="B62" s="42" t="s">
        <v>28</v>
      </c>
      <c r="C62" s="15">
        <v>925941.6</v>
      </c>
      <c r="D62" s="15">
        <v>698257.7</v>
      </c>
      <c r="E62" s="15">
        <v>645336.1</v>
      </c>
      <c r="F62" s="15">
        <v>-52921.599999999999</v>
      </c>
      <c r="G62" s="16" t="s">
        <v>305</v>
      </c>
    </row>
    <row r="63" spans="1:7" ht="13.5" x14ac:dyDescent="0.25">
      <c r="A63" s="32" t="s">
        <v>239</v>
      </c>
      <c r="B63" s="42" t="s">
        <v>240</v>
      </c>
      <c r="C63" s="15"/>
      <c r="D63" s="15"/>
      <c r="E63" s="15"/>
      <c r="F63" s="15"/>
      <c r="G63" s="16" t="s">
        <v>31</v>
      </c>
    </row>
    <row r="64" spans="1:7" x14ac:dyDescent="0.2">
      <c r="A64" s="43" t="s">
        <v>241</v>
      </c>
      <c r="B64" s="44" t="s">
        <v>31</v>
      </c>
      <c r="C64" s="12">
        <v>8164.6</v>
      </c>
      <c r="D64" s="12">
        <v>10159.4</v>
      </c>
      <c r="E64" s="12">
        <v>9933.7999999999993</v>
      </c>
      <c r="F64" s="12">
        <v>-225.6</v>
      </c>
      <c r="G64" s="13" t="s">
        <v>116</v>
      </c>
    </row>
    <row r="65" spans="1:7" x14ac:dyDescent="0.2">
      <c r="A65" s="45" t="s">
        <v>306</v>
      </c>
      <c r="B65" s="44" t="s">
        <v>307</v>
      </c>
      <c r="C65" s="12">
        <v>8164.6</v>
      </c>
      <c r="D65" s="12">
        <v>10159.4</v>
      </c>
      <c r="E65" s="12">
        <v>9933.7999999999993</v>
      </c>
      <c r="F65" s="12">
        <v>-225.6</v>
      </c>
      <c r="G65" s="13" t="s">
        <v>116</v>
      </c>
    </row>
    <row r="66" spans="1:7" ht="13.5" x14ac:dyDescent="0.25">
      <c r="A66" s="32" t="s">
        <v>308</v>
      </c>
      <c r="B66" s="42" t="s">
        <v>309</v>
      </c>
      <c r="C66" s="15"/>
      <c r="D66" s="15"/>
      <c r="E66" s="15"/>
      <c r="F66" s="15"/>
      <c r="G66" s="16" t="s">
        <v>31</v>
      </c>
    </row>
    <row r="67" spans="1:7" x14ac:dyDescent="0.2">
      <c r="A67" s="43" t="s">
        <v>241</v>
      </c>
      <c r="B67" s="44" t="s">
        <v>31</v>
      </c>
      <c r="C67" s="12">
        <v>917777</v>
      </c>
      <c r="D67" s="12">
        <v>688098.3</v>
      </c>
      <c r="E67" s="12">
        <v>635402.30000000005</v>
      </c>
      <c r="F67" s="12">
        <v>-52696</v>
      </c>
      <c r="G67" s="13" t="s">
        <v>310</v>
      </c>
    </row>
    <row r="68" spans="1:7" x14ac:dyDescent="0.2">
      <c r="A68" s="45" t="s">
        <v>311</v>
      </c>
      <c r="B68" s="44" t="s">
        <v>312</v>
      </c>
      <c r="C68" s="12">
        <v>30845.8</v>
      </c>
      <c r="D68" s="12">
        <v>22304.400000000001</v>
      </c>
      <c r="E68" s="12">
        <v>21204</v>
      </c>
      <c r="F68" s="12">
        <v>-1100.4000000000001</v>
      </c>
      <c r="G68" s="13" t="s">
        <v>313</v>
      </c>
    </row>
    <row r="69" spans="1:7" x14ac:dyDescent="0.2">
      <c r="A69" s="45" t="s">
        <v>314</v>
      </c>
      <c r="B69" s="44" t="s">
        <v>315</v>
      </c>
      <c r="C69" s="12">
        <v>42501.9</v>
      </c>
      <c r="D69" s="12">
        <v>39762.199999999997</v>
      </c>
      <c r="E69" s="12">
        <v>35603.699999999997</v>
      </c>
      <c r="F69" s="12">
        <v>-4158.5</v>
      </c>
      <c r="G69" s="13" t="s">
        <v>316</v>
      </c>
    </row>
    <row r="70" spans="1:7" x14ac:dyDescent="0.2">
      <c r="A70" s="45" t="s">
        <v>317</v>
      </c>
      <c r="B70" s="44" t="s">
        <v>318</v>
      </c>
      <c r="C70" s="12">
        <v>10339.200000000001</v>
      </c>
      <c r="D70" s="12">
        <v>11430.7</v>
      </c>
      <c r="E70" s="12">
        <v>9763.2999999999993</v>
      </c>
      <c r="F70" s="12">
        <v>-1667.4</v>
      </c>
      <c r="G70" s="13" t="s">
        <v>319</v>
      </c>
    </row>
    <row r="71" spans="1:7" x14ac:dyDescent="0.2">
      <c r="A71" s="45" t="s">
        <v>320</v>
      </c>
      <c r="B71" s="44" t="s">
        <v>321</v>
      </c>
      <c r="C71" s="12">
        <v>9670</v>
      </c>
      <c r="D71" s="12">
        <v>7076.7</v>
      </c>
      <c r="E71" s="12">
        <v>3942.4</v>
      </c>
      <c r="F71" s="12">
        <v>-3134.3</v>
      </c>
      <c r="G71" s="13" t="s">
        <v>322</v>
      </c>
    </row>
    <row r="72" spans="1:7" x14ac:dyDescent="0.2">
      <c r="A72" s="45" t="s">
        <v>323</v>
      </c>
      <c r="B72" s="44" t="s">
        <v>324</v>
      </c>
      <c r="C72" s="12">
        <v>71382.5</v>
      </c>
      <c r="D72" s="12">
        <v>23643.3</v>
      </c>
      <c r="E72" s="12">
        <v>6651.5</v>
      </c>
      <c r="F72" s="12">
        <v>-16991.8</v>
      </c>
      <c r="G72" s="13" t="s">
        <v>325</v>
      </c>
    </row>
    <row r="73" spans="1:7" x14ac:dyDescent="0.2">
      <c r="A73" s="45" t="s">
        <v>326</v>
      </c>
      <c r="B73" s="44" t="s">
        <v>327</v>
      </c>
      <c r="C73" s="12">
        <v>32203.9</v>
      </c>
      <c r="D73" s="12">
        <v>42133</v>
      </c>
      <c r="E73" s="12">
        <v>37820.6</v>
      </c>
      <c r="F73" s="12">
        <v>-4312.3999999999996</v>
      </c>
      <c r="G73" s="13" t="s">
        <v>328</v>
      </c>
    </row>
    <row r="74" spans="1:7" x14ac:dyDescent="0.2">
      <c r="A74" s="45" t="s">
        <v>329</v>
      </c>
      <c r="B74" s="44" t="s">
        <v>330</v>
      </c>
      <c r="C74" s="12">
        <v>720833.7</v>
      </c>
      <c r="D74" s="12">
        <v>541748</v>
      </c>
      <c r="E74" s="12">
        <v>520416.9</v>
      </c>
      <c r="F74" s="12">
        <v>-21331.1</v>
      </c>
      <c r="G74" s="13" t="s">
        <v>331</v>
      </c>
    </row>
    <row r="75" spans="1:7" x14ac:dyDescent="0.2">
      <c r="A75" s="45"/>
      <c r="B75" s="44"/>
      <c r="C75" s="12"/>
      <c r="D75" s="12"/>
      <c r="E75" s="12"/>
      <c r="F75" s="12"/>
      <c r="G75" s="13"/>
    </row>
    <row r="76" spans="1:7" ht="14.25" x14ac:dyDescent="0.2">
      <c r="A76" s="41" t="s">
        <v>332</v>
      </c>
      <c r="B76" s="42" t="s">
        <v>333</v>
      </c>
      <c r="C76" s="15"/>
      <c r="D76" s="15"/>
      <c r="E76" s="15"/>
      <c r="F76" s="15"/>
      <c r="G76" s="16"/>
    </row>
    <row r="77" spans="1:7" x14ac:dyDescent="0.2">
      <c r="A77" s="36" t="s">
        <v>237</v>
      </c>
      <c r="B77" s="42" t="s">
        <v>28</v>
      </c>
      <c r="C77" s="15">
        <v>2815918.7</v>
      </c>
      <c r="D77" s="15">
        <v>2722470.9</v>
      </c>
      <c r="E77" s="15">
        <v>2562713.7999999998</v>
      </c>
      <c r="F77" s="15">
        <v>-159757.1</v>
      </c>
      <c r="G77" s="16" t="s">
        <v>334</v>
      </c>
    </row>
    <row r="78" spans="1:7" ht="13.5" x14ac:dyDescent="0.25">
      <c r="A78" s="32" t="s">
        <v>239</v>
      </c>
      <c r="B78" s="42" t="s">
        <v>240</v>
      </c>
      <c r="C78" s="15"/>
      <c r="D78" s="15"/>
      <c r="E78" s="15"/>
      <c r="F78" s="15"/>
      <c r="G78" s="16" t="s">
        <v>31</v>
      </c>
    </row>
    <row r="79" spans="1:7" x14ac:dyDescent="0.2">
      <c r="A79" s="43" t="s">
        <v>241</v>
      </c>
      <c r="B79" s="44" t="s">
        <v>31</v>
      </c>
      <c r="C79" s="12">
        <v>82900.3</v>
      </c>
      <c r="D79" s="12">
        <v>72346.3</v>
      </c>
      <c r="E79" s="12">
        <v>44810.8</v>
      </c>
      <c r="F79" s="12">
        <v>-27535.5</v>
      </c>
      <c r="G79" s="13" t="s">
        <v>335</v>
      </c>
    </row>
    <row r="80" spans="1:7" x14ac:dyDescent="0.2">
      <c r="A80" s="45" t="s">
        <v>336</v>
      </c>
      <c r="B80" s="44" t="s">
        <v>337</v>
      </c>
      <c r="C80" s="12">
        <v>12176.7</v>
      </c>
      <c r="D80" s="12">
        <v>13622.7</v>
      </c>
      <c r="E80" s="12">
        <v>11083.4</v>
      </c>
      <c r="F80" s="12">
        <v>-2539.3000000000002</v>
      </c>
      <c r="G80" s="13" t="s">
        <v>338</v>
      </c>
    </row>
    <row r="81" spans="1:7" x14ac:dyDescent="0.2">
      <c r="A81" s="45" t="s">
        <v>339</v>
      </c>
      <c r="B81" s="44" t="s">
        <v>340</v>
      </c>
      <c r="C81" s="12">
        <v>50450</v>
      </c>
      <c r="D81" s="12">
        <v>38450</v>
      </c>
      <c r="E81" s="12">
        <v>26968.799999999999</v>
      </c>
      <c r="F81" s="12">
        <v>-11481.2</v>
      </c>
      <c r="G81" s="13" t="s">
        <v>341</v>
      </c>
    </row>
    <row r="82" spans="1:7" x14ac:dyDescent="0.2">
      <c r="A82" s="45" t="s">
        <v>342</v>
      </c>
      <c r="B82" s="44" t="s">
        <v>343</v>
      </c>
      <c r="C82" s="12">
        <v>20273.599999999999</v>
      </c>
      <c r="D82" s="12">
        <v>20273.599999999999</v>
      </c>
      <c r="E82" s="12">
        <v>6758.5</v>
      </c>
      <c r="F82" s="12">
        <v>-13515.1</v>
      </c>
      <c r="G82" s="13" t="s">
        <v>344</v>
      </c>
    </row>
    <row r="83" spans="1:7" ht="13.5" x14ac:dyDescent="0.25">
      <c r="A83" s="32" t="s">
        <v>308</v>
      </c>
      <c r="B83" s="42" t="s">
        <v>309</v>
      </c>
      <c r="C83" s="15"/>
      <c r="D83" s="15"/>
      <c r="E83" s="15"/>
      <c r="F83" s="15"/>
      <c r="G83" s="16" t="s">
        <v>31</v>
      </c>
    </row>
    <row r="84" spans="1:7" x14ac:dyDescent="0.2">
      <c r="A84" s="43" t="s">
        <v>241</v>
      </c>
      <c r="B84" s="44" t="s">
        <v>31</v>
      </c>
      <c r="C84" s="12">
        <v>2523283.7000000002</v>
      </c>
      <c r="D84" s="12">
        <v>2487802.2000000002</v>
      </c>
      <c r="E84" s="12">
        <v>2360780.7999999998</v>
      </c>
      <c r="F84" s="12">
        <v>-127021.4</v>
      </c>
      <c r="G84" s="13" t="s">
        <v>300</v>
      </c>
    </row>
    <row r="85" spans="1:7" x14ac:dyDescent="0.2">
      <c r="A85" s="45" t="s">
        <v>345</v>
      </c>
      <c r="B85" s="44" t="s">
        <v>346</v>
      </c>
      <c r="C85" s="12">
        <v>20810</v>
      </c>
      <c r="D85" s="12">
        <v>19083.900000000001</v>
      </c>
      <c r="E85" s="12">
        <v>18855.5</v>
      </c>
      <c r="F85" s="12">
        <v>-228.4</v>
      </c>
      <c r="G85" s="13" t="s">
        <v>125</v>
      </c>
    </row>
    <row r="86" spans="1:7" x14ac:dyDescent="0.2">
      <c r="A86" s="45" t="s">
        <v>347</v>
      </c>
      <c r="B86" s="44" t="s">
        <v>348</v>
      </c>
      <c r="C86" s="12">
        <v>1315150.3</v>
      </c>
      <c r="D86" s="12">
        <v>1333490.1000000001</v>
      </c>
      <c r="E86" s="12">
        <v>1300358.8999999999</v>
      </c>
      <c r="F86" s="12">
        <v>-33131.199999999997</v>
      </c>
      <c r="G86" s="13" t="s">
        <v>349</v>
      </c>
    </row>
    <row r="87" spans="1:7" x14ac:dyDescent="0.2">
      <c r="A87" s="45" t="s">
        <v>350</v>
      </c>
      <c r="B87" s="44" t="s">
        <v>351</v>
      </c>
      <c r="C87" s="12">
        <v>27188.3</v>
      </c>
      <c r="D87" s="12">
        <v>28468.1</v>
      </c>
      <c r="E87" s="12">
        <v>28451.9</v>
      </c>
      <c r="F87" s="12">
        <v>-16.2</v>
      </c>
      <c r="G87" s="13" t="s">
        <v>352</v>
      </c>
    </row>
    <row r="88" spans="1:7" x14ac:dyDescent="0.2">
      <c r="A88" s="45" t="s">
        <v>353</v>
      </c>
      <c r="B88" s="44" t="s">
        <v>354</v>
      </c>
      <c r="C88" s="12">
        <v>173611.6</v>
      </c>
      <c r="D88" s="12">
        <v>157447.4</v>
      </c>
      <c r="E88" s="12">
        <v>157004.79999999999</v>
      </c>
      <c r="F88" s="12">
        <v>-442.6</v>
      </c>
      <c r="G88" s="13" t="s">
        <v>82</v>
      </c>
    </row>
    <row r="89" spans="1:7" x14ac:dyDescent="0.2">
      <c r="A89" s="45" t="s">
        <v>355</v>
      </c>
      <c r="B89" s="44" t="s">
        <v>356</v>
      </c>
      <c r="C89" s="12">
        <v>151601.70000000001</v>
      </c>
      <c r="D89" s="12">
        <v>154885.4</v>
      </c>
      <c r="E89" s="12">
        <v>102246</v>
      </c>
      <c r="F89" s="12">
        <v>-52639.4</v>
      </c>
      <c r="G89" s="13" t="s">
        <v>357</v>
      </c>
    </row>
    <row r="90" spans="1:7" x14ac:dyDescent="0.2">
      <c r="A90" s="45" t="s">
        <v>358</v>
      </c>
      <c r="B90" s="44" t="s">
        <v>359</v>
      </c>
      <c r="C90" s="12">
        <v>488778.1</v>
      </c>
      <c r="D90" s="12">
        <v>468903.7</v>
      </c>
      <c r="E90" s="12">
        <v>454009.3</v>
      </c>
      <c r="F90" s="12">
        <v>-14894.4</v>
      </c>
      <c r="G90" s="13" t="s">
        <v>230</v>
      </c>
    </row>
    <row r="91" spans="1:7" x14ac:dyDescent="0.2">
      <c r="A91" s="45" t="s">
        <v>360</v>
      </c>
      <c r="B91" s="44" t="s">
        <v>361</v>
      </c>
      <c r="C91" s="12">
        <v>346143.7</v>
      </c>
      <c r="D91" s="12">
        <v>325523.59999999998</v>
      </c>
      <c r="E91" s="12">
        <v>299854.40000000002</v>
      </c>
      <c r="F91" s="12">
        <v>-25669.200000000001</v>
      </c>
      <c r="G91" s="13" t="s">
        <v>362</v>
      </c>
    </row>
    <row r="92" spans="1:7" ht="13.5" x14ac:dyDescent="0.25">
      <c r="A92" s="32" t="s">
        <v>363</v>
      </c>
      <c r="B92" s="42" t="s">
        <v>364</v>
      </c>
      <c r="C92" s="15"/>
      <c r="D92" s="15"/>
      <c r="E92" s="15"/>
      <c r="F92" s="15"/>
      <c r="G92" s="16" t="s">
        <v>31</v>
      </c>
    </row>
    <row r="93" spans="1:7" x14ac:dyDescent="0.2">
      <c r="A93" s="43" t="s">
        <v>241</v>
      </c>
      <c r="B93" s="44" t="s">
        <v>31</v>
      </c>
      <c r="C93" s="12">
        <v>3548.9</v>
      </c>
      <c r="D93" s="12">
        <v>4212.3999999999996</v>
      </c>
      <c r="E93" s="12">
        <v>3864.6</v>
      </c>
      <c r="F93" s="12">
        <v>-347.8</v>
      </c>
      <c r="G93" s="13" t="s">
        <v>365</v>
      </c>
    </row>
    <row r="94" spans="1:7" x14ac:dyDescent="0.2">
      <c r="A94" s="45" t="s">
        <v>366</v>
      </c>
      <c r="B94" s="44" t="s">
        <v>367</v>
      </c>
      <c r="C94" s="12">
        <v>3548.9</v>
      </c>
      <c r="D94" s="12">
        <v>4212.3999999999996</v>
      </c>
      <c r="E94" s="12">
        <v>3864.6</v>
      </c>
      <c r="F94" s="12">
        <v>-347.8</v>
      </c>
      <c r="G94" s="13" t="s">
        <v>365</v>
      </c>
    </row>
    <row r="95" spans="1:7" ht="13.5" x14ac:dyDescent="0.25">
      <c r="A95" s="32" t="s">
        <v>278</v>
      </c>
      <c r="B95" s="42" t="s">
        <v>279</v>
      </c>
      <c r="C95" s="15"/>
      <c r="D95" s="15"/>
      <c r="E95" s="15"/>
      <c r="F95" s="15"/>
      <c r="G95" s="16" t="s">
        <v>31</v>
      </c>
    </row>
    <row r="96" spans="1:7" x14ac:dyDescent="0.2">
      <c r="A96" s="43" t="s">
        <v>241</v>
      </c>
      <c r="B96" s="44" t="s">
        <v>31</v>
      </c>
      <c r="C96" s="12">
        <v>78058.100000000006</v>
      </c>
      <c r="D96" s="12">
        <v>81648.100000000006</v>
      </c>
      <c r="E96" s="12">
        <v>77409</v>
      </c>
      <c r="F96" s="12">
        <v>-4239.1000000000004</v>
      </c>
      <c r="G96" s="13" t="s">
        <v>368</v>
      </c>
    </row>
    <row r="97" spans="1:7" x14ac:dyDescent="0.2">
      <c r="A97" s="45" t="s">
        <v>369</v>
      </c>
      <c r="B97" s="44" t="s">
        <v>370</v>
      </c>
      <c r="C97" s="12">
        <v>23956.9</v>
      </c>
      <c r="D97" s="12">
        <v>25604.1</v>
      </c>
      <c r="E97" s="12">
        <v>25557.3</v>
      </c>
      <c r="F97" s="12">
        <v>-46.8</v>
      </c>
      <c r="G97" s="13" t="s">
        <v>64</v>
      </c>
    </row>
    <row r="98" spans="1:7" x14ac:dyDescent="0.2">
      <c r="A98" s="45" t="s">
        <v>371</v>
      </c>
      <c r="B98" s="44" t="s">
        <v>372</v>
      </c>
      <c r="C98" s="12">
        <v>54101.2</v>
      </c>
      <c r="D98" s="12">
        <v>56044</v>
      </c>
      <c r="E98" s="12">
        <v>51851.7</v>
      </c>
      <c r="F98" s="12">
        <v>-4192.3</v>
      </c>
      <c r="G98" s="13" t="s">
        <v>373</v>
      </c>
    </row>
    <row r="99" spans="1:7" ht="13.5" x14ac:dyDescent="0.25">
      <c r="A99" s="32" t="s">
        <v>282</v>
      </c>
      <c r="B99" s="42" t="s">
        <v>283</v>
      </c>
      <c r="C99" s="15"/>
      <c r="D99" s="15"/>
      <c r="E99" s="15"/>
      <c r="F99" s="15"/>
      <c r="G99" s="16" t="s">
        <v>31</v>
      </c>
    </row>
    <row r="100" spans="1:7" x14ac:dyDescent="0.2">
      <c r="A100" s="43" t="s">
        <v>241</v>
      </c>
      <c r="B100" s="44" t="s">
        <v>31</v>
      </c>
      <c r="C100" s="12">
        <v>127862.3</v>
      </c>
      <c r="D100" s="12">
        <v>76196.5</v>
      </c>
      <c r="E100" s="12">
        <v>75586.899999999994</v>
      </c>
      <c r="F100" s="12">
        <v>-609.6</v>
      </c>
      <c r="G100" s="13" t="s">
        <v>374</v>
      </c>
    </row>
    <row r="101" spans="1:7" x14ac:dyDescent="0.2">
      <c r="A101" s="45" t="s">
        <v>375</v>
      </c>
      <c r="B101" s="44" t="s">
        <v>376</v>
      </c>
      <c r="C101" s="12">
        <v>12527.4</v>
      </c>
      <c r="D101" s="12">
        <v>12590.6</v>
      </c>
      <c r="E101" s="12">
        <v>12525.6</v>
      </c>
      <c r="F101" s="12">
        <v>-65</v>
      </c>
      <c r="G101" s="13" t="s">
        <v>377</v>
      </c>
    </row>
    <row r="102" spans="1:7" x14ac:dyDescent="0.2">
      <c r="A102" s="45" t="s">
        <v>284</v>
      </c>
      <c r="B102" s="44" t="s">
        <v>285</v>
      </c>
      <c r="C102" s="12">
        <v>50049</v>
      </c>
      <c r="D102" s="12">
        <v>56370</v>
      </c>
      <c r="E102" s="12">
        <v>56338.8</v>
      </c>
      <c r="F102" s="12">
        <v>-31.2</v>
      </c>
      <c r="G102" s="13" t="s">
        <v>352</v>
      </c>
    </row>
    <row r="103" spans="1:7" x14ac:dyDescent="0.2">
      <c r="A103" s="45" t="s">
        <v>287</v>
      </c>
      <c r="B103" s="44" t="s">
        <v>288</v>
      </c>
      <c r="C103" s="12">
        <v>65285.9</v>
      </c>
      <c r="D103" s="12">
        <v>7235.9</v>
      </c>
      <c r="E103" s="12">
        <v>6722.5</v>
      </c>
      <c r="F103" s="12">
        <v>-513.4</v>
      </c>
      <c r="G103" s="13" t="s">
        <v>29</v>
      </c>
    </row>
    <row r="104" spans="1:7" ht="13.5" x14ac:dyDescent="0.25">
      <c r="A104" s="32" t="s">
        <v>378</v>
      </c>
      <c r="B104" s="42" t="s">
        <v>379</v>
      </c>
      <c r="C104" s="15"/>
      <c r="D104" s="15"/>
      <c r="E104" s="15"/>
      <c r="F104" s="15"/>
      <c r="G104" s="16" t="s">
        <v>31</v>
      </c>
    </row>
    <row r="105" spans="1:7" x14ac:dyDescent="0.2">
      <c r="A105" s="43" t="s">
        <v>241</v>
      </c>
      <c r="B105" s="44" t="s">
        <v>31</v>
      </c>
      <c r="C105" s="12">
        <v>265.39999999999998</v>
      </c>
      <c r="D105" s="12">
        <v>265.39999999999998</v>
      </c>
      <c r="E105" s="12">
        <v>261.7</v>
      </c>
      <c r="F105" s="12">
        <v>-3.7</v>
      </c>
      <c r="G105" s="13" t="s">
        <v>380</v>
      </c>
    </row>
    <row r="106" spans="1:7" x14ac:dyDescent="0.2">
      <c r="A106" s="45" t="s">
        <v>381</v>
      </c>
      <c r="B106" s="44" t="s">
        <v>382</v>
      </c>
      <c r="C106" s="12">
        <v>101.7</v>
      </c>
      <c r="D106" s="12">
        <v>101.7</v>
      </c>
      <c r="E106" s="12">
        <v>98.9</v>
      </c>
      <c r="F106" s="12">
        <v>-2.8</v>
      </c>
      <c r="G106" s="13" t="s">
        <v>140</v>
      </c>
    </row>
    <row r="107" spans="1:7" x14ac:dyDescent="0.2">
      <c r="A107" s="45" t="s">
        <v>383</v>
      </c>
      <c r="B107" s="44" t="s">
        <v>384</v>
      </c>
      <c r="C107" s="12">
        <v>163.69999999999999</v>
      </c>
      <c r="D107" s="12">
        <v>163.69999999999999</v>
      </c>
      <c r="E107" s="12">
        <v>162.80000000000001</v>
      </c>
      <c r="F107" s="12">
        <v>-0.9</v>
      </c>
      <c r="G107" s="13" t="s">
        <v>377</v>
      </c>
    </row>
    <row r="108" spans="1:7" x14ac:dyDescent="0.2">
      <c r="A108" s="45"/>
      <c r="B108" s="44"/>
      <c r="C108" s="12"/>
      <c r="D108" s="12"/>
      <c r="E108" s="12"/>
      <c r="F108" s="12"/>
      <c r="G108" s="13"/>
    </row>
    <row r="109" spans="1:7" ht="28.5" x14ac:dyDescent="0.2">
      <c r="A109" s="41" t="s">
        <v>385</v>
      </c>
      <c r="B109" s="42" t="s">
        <v>386</v>
      </c>
      <c r="C109" s="15"/>
      <c r="D109" s="15"/>
      <c r="E109" s="15"/>
      <c r="F109" s="15"/>
      <c r="G109" s="16"/>
    </row>
    <row r="110" spans="1:7" x14ac:dyDescent="0.2">
      <c r="A110" s="36" t="s">
        <v>237</v>
      </c>
      <c r="B110" s="42" t="s">
        <v>28</v>
      </c>
      <c r="C110" s="15">
        <v>455013.9</v>
      </c>
      <c r="D110" s="15">
        <v>445271.8</v>
      </c>
      <c r="E110" s="15">
        <v>394088.3</v>
      </c>
      <c r="F110" s="15">
        <v>-51183.5</v>
      </c>
      <c r="G110" s="16" t="s">
        <v>166</v>
      </c>
    </row>
    <row r="111" spans="1:7" ht="13.5" x14ac:dyDescent="0.25">
      <c r="A111" s="32" t="s">
        <v>239</v>
      </c>
      <c r="B111" s="42" t="s">
        <v>240</v>
      </c>
      <c r="C111" s="15"/>
      <c r="D111" s="15"/>
      <c r="E111" s="15"/>
      <c r="F111" s="15"/>
      <c r="G111" s="16" t="s">
        <v>31</v>
      </c>
    </row>
    <row r="112" spans="1:7" x14ac:dyDescent="0.2">
      <c r="A112" s="43" t="s">
        <v>241</v>
      </c>
      <c r="B112" s="44" t="s">
        <v>31</v>
      </c>
      <c r="C112" s="12">
        <v>455013.9</v>
      </c>
      <c r="D112" s="12">
        <v>445271.8</v>
      </c>
      <c r="E112" s="12">
        <v>394088.3</v>
      </c>
      <c r="F112" s="12">
        <v>-51183.5</v>
      </c>
      <c r="G112" s="13" t="s">
        <v>166</v>
      </c>
    </row>
    <row r="113" spans="1:7" x14ac:dyDescent="0.2">
      <c r="A113" s="45" t="s">
        <v>387</v>
      </c>
      <c r="B113" s="44" t="s">
        <v>388</v>
      </c>
      <c r="C113" s="12">
        <v>38505</v>
      </c>
      <c r="D113" s="12">
        <v>43933.7</v>
      </c>
      <c r="E113" s="12">
        <v>38686.1</v>
      </c>
      <c r="F113" s="12">
        <v>-5247.6</v>
      </c>
      <c r="G113" s="13" t="s">
        <v>389</v>
      </c>
    </row>
    <row r="114" spans="1:7" ht="25.5" x14ac:dyDescent="0.2">
      <c r="A114" s="45" t="s">
        <v>390</v>
      </c>
      <c r="B114" s="44" t="s">
        <v>391</v>
      </c>
      <c r="C114" s="12">
        <v>416508.9</v>
      </c>
      <c r="D114" s="12">
        <v>401338.1</v>
      </c>
      <c r="E114" s="12">
        <v>355402.3</v>
      </c>
      <c r="F114" s="12">
        <v>-45935.8</v>
      </c>
      <c r="G114" s="13" t="s">
        <v>392</v>
      </c>
    </row>
    <row r="115" spans="1:7" x14ac:dyDescent="0.2">
      <c r="A115" s="45"/>
      <c r="B115" s="44"/>
      <c r="C115" s="12"/>
      <c r="D115" s="12"/>
      <c r="E115" s="12"/>
      <c r="F115" s="12"/>
      <c r="G115" s="13"/>
    </row>
    <row r="116" spans="1:7" ht="14.25" x14ac:dyDescent="0.2">
      <c r="A116" s="41" t="s">
        <v>393</v>
      </c>
      <c r="B116" s="42" t="s">
        <v>394</v>
      </c>
      <c r="C116" s="15"/>
      <c r="D116" s="15"/>
      <c r="E116" s="15"/>
      <c r="F116" s="15"/>
      <c r="G116" s="16"/>
    </row>
    <row r="117" spans="1:7" x14ac:dyDescent="0.2">
      <c r="A117" s="36" t="s">
        <v>237</v>
      </c>
      <c r="B117" s="42" t="s">
        <v>28</v>
      </c>
      <c r="C117" s="15">
        <v>746965.8</v>
      </c>
      <c r="D117" s="15">
        <v>729352.6</v>
      </c>
      <c r="E117" s="15">
        <v>703310.8</v>
      </c>
      <c r="F117" s="15">
        <v>-26041.8</v>
      </c>
      <c r="G117" s="16" t="s">
        <v>395</v>
      </c>
    </row>
    <row r="118" spans="1:7" ht="13.5" x14ac:dyDescent="0.25">
      <c r="A118" s="32" t="s">
        <v>396</v>
      </c>
      <c r="B118" s="42" t="s">
        <v>397</v>
      </c>
      <c r="C118" s="15"/>
      <c r="D118" s="15"/>
      <c r="E118" s="15"/>
      <c r="F118" s="15"/>
      <c r="G118" s="16" t="s">
        <v>31</v>
      </c>
    </row>
    <row r="119" spans="1:7" x14ac:dyDescent="0.2">
      <c r="A119" s="43" t="s">
        <v>241</v>
      </c>
      <c r="B119" s="44" t="s">
        <v>31</v>
      </c>
      <c r="C119" s="12">
        <v>634869.5</v>
      </c>
      <c r="D119" s="12">
        <v>615565.30000000005</v>
      </c>
      <c r="E119" s="12">
        <v>596909</v>
      </c>
      <c r="F119" s="12">
        <v>-18656.3</v>
      </c>
      <c r="G119" s="13" t="s">
        <v>398</v>
      </c>
    </row>
    <row r="120" spans="1:7" x14ac:dyDescent="0.2">
      <c r="A120" s="45" t="s">
        <v>399</v>
      </c>
      <c r="B120" s="44" t="s">
        <v>400</v>
      </c>
      <c r="C120" s="12">
        <v>12544.1</v>
      </c>
      <c r="D120" s="12">
        <v>12833.3</v>
      </c>
      <c r="E120" s="12">
        <v>12833</v>
      </c>
      <c r="F120" s="12">
        <v>-0.3</v>
      </c>
      <c r="G120" s="13" t="s">
        <v>79</v>
      </c>
    </row>
    <row r="121" spans="1:7" x14ac:dyDescent="0.2">
      <c r="A121" s="45" t="s">
        <v>401</v>
      </c>
      <c r="B121" s="44" t="s">
        <v>402</v>
      </c>
      <c r="C121" s="12">
        <v>229897.8</v>
      </c>
      <c r="D121" s="12">
        <v>279642.3</v>
      </c>
      <c r="E121" s="12">
        <v>267228.7</v>
      </c>
      <c r="F121" s="12">
        <v>-12413.6</v>
      </c>
      <c r="G121" s="13" t="s">
        <v>297</v>
      </c>
    </row>
    <row r="122" spans="1:7" x14ac:dyDescent="0.2">
      <c r="A122" s="45" t="s">
        <v>403</v>
      </c>
      <c r="B122" s="44" t="s">
        <v>404</v>
      </c>
      <c r="C122" s="12">
        <v>392427.6</v>
      </c>
      <c r="D122" s="12">
        <v>323089.7</v>
      </c>
      <c r="E122" s="12">
        <v>316847.3</v>
      </c>
      <c r="F122" s="12">
        <v>-6242.4</v>
      </c>
      <c r="G122" s="13" t="s">
        <v>405</v>
      </c>
    </row>
    <row r="123" spans="1:7" ht="13.5" x14ac:dyDescent="0.25">
      <c r="A123" s="32" t="s">
        <v>278</v>
      </c>
      <c r="B123" s="42" t="s">
        <v>279</v>
      </c>
      <c r="C123" s="15"/>
      <c r="D123" s="15"/>
      <c r="E123" s="15"/>
      <c r="F123" s="15"/>
      <c r="G123" s="16" t="s">
        <v>31</v>
      </c>
    </row>
    <row r="124" spans="1:7" x14ac:dyDescent="0.2">
      <c r="A124" s="43" t="s">
        <v>241</v>
      </c>
      <c r="B124" s="44" t="s">
        <v>31</v>
      </c>
      <c r="C124" s="12">
        <v>78305.2</v>
      </c>
      <c r="D124" s="12">
        <v>79871.899999999994</v>
      </c>
      <c r="E124" s="12">
        <v>73957.3</v>
      </c>
      <c r="F124" s="12">
        <v>-5914.6</v>
      </c>
      <c r="G124" s="13" t="s">
        <v>406</v>
      </c>
    </row>
    <row r="125" spans="1:7" x14ac:dyDescent="0.2">
      <c r="A125" s="45" t="s">
        <v>369</v>
      </c>
      <c r="B125" s="44" t="s">
        <v>370</v>
      </c>
      <c r="C125" s="12">
        <v>12011.3</v>
      </c>
      <c r="D125" s="12">
        <v>13773.9</v>
      </c>
      <c r="E125" s="12">
        <v>13701</v>
      </c>
      <c r="F125" s="12">
        <v>-72.900000000000006</v>
      </c>
      <c r="G125" s="13" t="s">
        <v>377</v>
      </c>
    </row>
    <row r="126" spans="1:7" x14ac:dyDescent="0.2">
      <c r="A126" s="45" t="s">
        <v>371</v>
      </c>
      <c r="B126" s="44" t="s">
        <v>372</v>
      </c>
      <c r="C126" s="12">
        <v>66293.899999999994</v>
      </c>
      <c r="D126" s="12">
        <v>66098</v>
      </c>
      <c r="E126" s="12">
        <v>60256.3</v>
      </c>
      <c r="F126" s="12">
        <v>-5841.7</v>
      </c>
      <c r="G126" s="13" t="s">
        <v>407</v>
      </c>
    </row>
    <row r="127" spans="1:7" ht="13.5" x14ac:dyDescent="0.25">
      <c r="A127" s="32" t="s">
        <v>282</v>
      </c>
      <c r="B127" s="42" t="s">
        <v>283</v>
      </c>
      <c r="C127" s="15"/>
      <c r="D127" s="15"/>
      <c r="E127" s="15"/>
      <c r="F127" s="15"/>
      <c r="G127" s="16" t="s">
        <v>31</v>
      </c>
    </row>
    <row r="128" spans="1:7" x14ac:dyDescent="0.2">
      <c r="A128" s="43" t="s">
        <v>241</v>
      </c>
      <c r="B128" s="44" t="s">
        <v>31</v>
      </c>
      <c r="C128" s="12">
        <v>30594</v>
      </c>
      <c r="D128" s="12">
        <v>30718.3</v>
      </c>
      <c r="E128" s="12">
        <v>30159.4</v>
      </c>
      <c r="F128" s="12">
        <v>-558.9</v>
      </c>
      <c r="G128" s="13" t="s">
        <v>119</v>
      </c>
    </row>
    <row r="129" spans="1:7" x14ac:dyDescent="0.2">
      <c r="A129" s="45" t="s">
        <v>284</v>
      </c>
      <c r="B129" s="44" t="s">
        <v>285</v>
      </c>
      <c r="C129" s="12">
        <v>30594</v>
      </c>
      <c r="D129" s="12">
        <v>30718.3</v>
      </c>
      <c r="E129" s="12">
        <v>30159.4</v>
      </c>
      <c r="F129" s="12">
        <v>-558.9</v>
      </c>
      <c r="G129" s="13" t="s">
        <v>119</v>
      </c>
    </row>
    <row r="130" spans="1:7" ht="13.5" x14ac:dyDescent="0.25">
      <c r="A130" s="32" t="s">
        <v>378</v>
      </c>
      <c r="B130" s="42" t="s">
        <v>379</v>
      </c>
      <c r="C130" s="15"/>
      <c r="D130" s="15"/>
      <c r="E130" s="15"/>
      <c r="F130" s="15"/>
      <c r="G130" s="16" t="s">
        <v>31</v>
      </c>
    </row>
    <row r="131" spans="1:7" x14ac:dyDescent="0.2">
      <c r="A131" s="43" t="s">
        <v>241</v>
      </c>
      <c r="B131" s="44" t="s">
        <v>31</v>
      </c>
      <c r="C131" s="12">
        <v>3197.1</v>
      </c>
      <c r="D131" s="12">
        <v>3197.1</v>
      </c>
      <c r="E131" s="12">
        <v>2285.1</v>
      </c>
      <c r="F131" s="12">
        <v>-912</v>
      </c>
      <c r="G131" s="13" t="s">
        <v>408</v>
      </c>
    </row>
    <row r="132" spans="1:7" x14ac:dyDescent="0.2">
      <c r="A132" s="45" t="s">
        <v>383</v>
      </c>
      <c r="B132" s="44" t="s">
        <v>384</v>
      </c>
      <c r="C132" s="12">
        <v>3197.1</v>
      </c>
      <c r="D132" s="12">
        <v>3197.1</v>
      </c>
      <c r="E132" s="12">
        <v>2285.1</v>
      </c>
      <c r="F132" s="12">
        <v>-912</v>
      </c>
      <c r="G132" s="13" t="s">
        <v>408</v>
      </c>
    </row>
    <row r="133" spans="1:7" x14ac:dyDescent="0.2">
      <c r="A133" s="45"/>
      <c r="B133" s="44"/>
      <c r="C133" s="12"/>
      <c r="D133" s="12"/>
      <c r="E133" s="12"/>
      <c r="F133" s="12"/>
      <c r="G133" s="13"/>
    </row>
    <row r="134" spans="1:7" ht="14.25" x14ac:dyDescent="0.2">
      <c r="A134" s="41" t="s">
        <v>409</v>
      </c>
      <c r="B134" s="42" t="s">
        <v>410</v>
      </c>
      <c r="C134" s="15"/>
      <c r="D134" s="15"/>
      <c r="E134" s="15"/>
      <c r="F134" s="15"/>
      <c r="G134" s="16"/>
    </row>
    <row r="135" spans="1:7" x14ac:dyDescent="0.2">
      <c r="A135" s="36" t="s">
        <v>237</v>
      </c>
      <c r="B135" s="42" t="s">
        <v>28</v>
      </c>
      <c r="C135" s="15">
        <v>4801743.0999999996</v>
      </c>
      <c r="D135" s="15">
        <v>3896812.8</v>
      </c>
      <c r="E135" s="15">
        <v>3536995.2</v>
      </c>
      <c r="F135" s="15">
        <v>-359817.6</v>
      </c>
      <c r="G135" s="16" t="s">
        <v>411</v>
      </c>
    </row>
    <row r="136" spans="1:7" ht="13.5" x14ac:dyDescent="0.25">
      <c r="A136" s="32" t="s">
        <v>239</v>
      </c>
      <c r="B136" s="42" t="s">
        <v>240</v>
      </c>
      <c r="C136" s="15"/>
      <c r="D136" s="15"/>
      <c r="E136" s="15"/>
      <c r="F136" s="15"/>
      <c r="G136" s="16" t="s">
        <v>31</v>
      </c>
    </row>
    <row r="137" spans="1:7" x14ac:dyDescent="0.2">
      <c r="A137" s="43" t="s">
        <v>241</v>
      </c>
      <c r="B137" s="44" t="s">
        <v>31</v>
      </c>
      <c r="C137" s="12">
        <v>69502.7</v>
      </c>
      <c r="D137" s="12">
        <v>90334.7</v>
      </c>
      <c r="E137" s="12">
        <v>84280.6</v>
      </c>
      <c r="F137" s="12">
        <v>-6054.1</v>
      </c>
      <c r="G137" s="13" t="s">
        <v>412</v>
      </c>
    </row>
    <row r="138" spans="1:7" x14ac:dyDescent="0.2">
      <c r="A138" s="45" t="s">
        <v>413</v>
      </c>
      <c r="B138" s="44" t="s">
        <v>249</v>
      </c>
      <c r="C138" s="12"/>
      <c r="D138" s="12">
        <v>670.9</v>
      </c>
      <c r="E138" s="12">
        <v>670.8</v>
      </c>
      <c r="F138" s="12">
        <v>-0.1</v>
      </c>
      <c r="G138" s="13" t="s">
        <v>79</v>
      </c>
    </row>
    <row r="139" spans="1:7" x14ac:dyDescent="0.2">
      <c r="A139" s="45" t="s">
        <v>414</v>
      </c>
      <c r="B139" s="44" t="s">
        <v>415</v>
      </c>
      <c r="C139" s="12">
        <v>69502.7</v>
      </c>
      <c r="D139" s="12">
        <v>89663.8</v>
      </c>
      <c r="E139" s="12">
        <v>83609.8</v>
      </c>
      <c r="F139" s="12">
        <v>-6054</v>
      </c>
      <c r="G139" s="13" t="s">
        <v>416</v>
      </c>
    </row>
    <row r="140" spans="1:7" ht="13.5" x14ac:dyDescent="0.25">
      <c r="A140" s="32" t="s">
        <v>273</v>
      </c>
      <c r="B140" s="42" t="s">
        <v>274</v>
      </c>
      <c r="C140" s="15"/>
      <c r="D140" s="15"/>
      <c r="E140" s="15"/>
      <c r="F140" s="15"/>
      <c r="G140" s="16" t="s">
        <v>31</v>
      </c>
    </row>
    <row r="141" spans="1:7" x14ac:dyDescent="0.2">
      <c r="A141" s="43" t="s">
        <v>241</v>
      </c>
      <c r="B141" s="44" t="s">
        <v>31</v>
      </c>
      <c r="C141" s="12">
        <v>4732240.4000000004</v>
      </c>
      <c r="D141" s="12">
        <v>3806478.1</v>
      </c>
      <c r="E141" s="12">
        <v>3452714.7</v>
      </c>
      <c r="F141" s="12">
        <v>-353763.4</v>
      </c>
      <c r="G141" s="13" t="s">
        <v>294</v>
      </c>
    </row>
    <row r="142" spans="1:7" ht="25.5" x14ac:dyDescent="0.2">
      <c r="A142" s="45" t="s">
        <v>417</v>
      </c>
      <c r="B142" s="44" t="s">
        <v>418</v>
      </c>
      <c r="C142" s="12">
        <v>38828.9</v>
      </c>
      <c r="D142" s="12">
        <v>35608.400000000001</v>
      </c>
      <c r="E142" s="12">
        <v>30848.9</v>
      </c>
      <c r="F142" s="12">
        <v>-4759.5</v>
      </c>
      <c r="G142" s="13" t="s">
        <v>419</v>
      </c>
    </row>
    <row r="143" spans="1:7" x14ac:dyDescent="0.2">
      <c r="A143" s="45" t="s">
        <v>420</v>
      </c>
      <c r="B143" s="44" t="s">
        <v>421</v>
      </c>
      <c r="C143" s="12">
        <v>76543.7</v>
      </c>
      <c r="D143" s="12">
        <v>77343.7</v>
      </c>
      <c r="E143" s="12">
        <v>51025.3</v>
      </c>
      <c r="F143" s="12">
        <v>-26318.400000000001</v>
      </c>
      <c r="G143" s="13" t="s">
        <v>357</v>
      </c>
    </row>
    <row r="144" spans="1:7" x14ac:dyDescent="0.2">
      <c r="A144" s="45" t="s">
        <v>422</v>
      </c>
      <c r="B144" s="44" t="s">
        <v>423</v>
      </c>
      <c r="C144" s="12">
        <v>140626.6</v>
      </c>
      <c r="D144" s="12">
        <v>140626.6</v>
      </c>
      <c r="E144" s="12">
        <v>109397.5</v>
      </c>
      <c r="F144" s="12">
        <v>-31229.1</v>
      </c>
      <c r="G144" s="13" t="s">
        <v>424</v>
      </c>
    </row>
    <row r="145" spans="1:7" x14ac:dyDescent="0.2">
      <c r="A145" s="45" t="s">
        <v>425</v>
      </c>
      <c r="B145" s="44" t="s">
        <v>426</v>
      </c>
      <c r="C145" s="12">
        <v>15815.8</v>
      </c>
      <c r="D145" s="12">
        <v>11987</v>
      </c>
      <c r="E145" s="12">
        <v>9718.5</v>
      </c>
      <c r="F145" s="12">
        <v>-2268.5</v>
      </c>
      <c r="G145" s="13" t="s">
        <v>427</v>
      </c>
    </row>
    <row r="146" spans="1:7" x14ac:dyDescent="0.2">
      <c r="A146" s="45" t="s">
        <v>428</v>
      </c>
      <c r="B146" s="44" t="s">
        <v>429</v>
      </c>
      <c r="C146" s="12">
        <v>25192.1</v>
      </c>
      <c r="D146" s="12">
        <v>25322.2</v>
      </c>
      <c r="E146" s="12">
        <v>23056.6</v>
      </c>
      <c r="F146" s="12">
        <v>-2265.6</v>
      </c>
      <c r="G146" s="13" t="s">
        <v>430</v>
      </c>
    </row>
    <row r="147" spans="1:7" ht="25.5" x14ac:dyDescent="0.2">
      <c r="A147" s="45" t="s">
        <v>431</v>
      </c>
      <c r="B147" s="44" t="s">
        <v>432</v>
      </c>
      <c r="C147" s="12">
        <v>350</v>
      </c>
      <c r="D147" s="12">
        <v>350</v>
      </c>
      <c r="E147" s="12"/>
      <c r="F147" s="12">
        <v>-350</v>
      </c>
      <c r="G147" s="13" t="s">
        <v>31</v>
      </c>
    </row>
    <row r="148" spans="1:7" x14ac:dyDescent="0.2">
      <c r="A148" s="45" t="s">
        <v>433</v>
      </c>
      <c r="B148" s="44" t="s">
        <v>434</v>
      </c>
      <c r="C148" s="12">
        <v>22825.9</v>
      </c>
      <c r="D148" s="12">
        <v>19255.5</v>
      </c>
      <c r="E148" s="12">
        <v>11625.1</v>
      </c>
      <c r="F148" s="12">
        <v>-7630.4</v>
      </c>
      <c r="G148" s="13" t="s">
        <v>435</v>
      </c>
    </row>
    <row r="149" spans="1:7" x14ac:dyDescent="0.2">
      <c r="A149" s="45" t="s">
        <v>436</v>
      </c>
      <c r="B149" s="44" t="s">
        <v>437</v>
      </c>
      <c r="C149" s="12">
        <v>16990</v>
      </c>
      <c r="D149" s="12">
        <v>10990</v>
      </c>
      <c r="E149" s="12">
        <v>5783.1</v>
      </c>
      <c r="F149" s="12">
        <v>-5206.8999999999996</v>
      </c>
      <c r="G149" s="13" t="s">
        <v>438</v>
      </c>
    </row>
    <row r="150" spans="1:7" x14ac:dyDescent="0.2">
      <c r="A150" s="45" t="s">
        <v>439</v>
      </c>
      <c r="B150" s="44" t="s">
        <v>440</v>
      </c>
      <c r="C150" s="12">
        <v>71589.3</v>
      </c>
      <c r="D150" s="12">
        <v>24776.7</v>
      </c>
      <c r="E150" s="12">
        <v>14923.1</v>
      </c>
      <c r="F150" s="12">
        <v>-9853.6</v>
      </c>
      <c r="G150" s="13" t="s">
        <v>441</v>
      </c>
    </row>
    <row r="151" spans="1:7" x14ac:dyDescent="0.2">
      <c r="A151" s="45" t="s">
        <v>442</v>
      </c>
      <c r="B151" s="44" t="s">
        <v>443</v>
      </c>
      <c r="C151" s="12">
        <v>551119.80000000005</v>
      </c>
      <c r="D151" s="12">
        <v>45193.7</v>
      </c>
      <c r="E151" s="12">
        <v>18000.599999999999</v>
      </c>
      <c r="F151" s="12">
        <v>-27193.1</v>
      </c>
      <c r="G151" s="13" t="s">
        <v>444</v>
      </c>
    </row>
    <row r="152" spans="1:7" x14ac:dyDescent="0.2">
      <c r="A152" s="45" t="s">
        <v>445</v>
      </c>
      <c r="B152" s="44" t="s">
        <v>446</v>
      </c>
      <c r="C152" s="12">
        <v>20297.400000000001</v>
      </c>
      <c r="D152" s="12">
        <v>49312.800000000003</v>
      </c>
      <c r="E152" s="12">
        <v>43404.4</v>
      </c>
      <c r="F152" s="12">
        <v>-5908.4</v>
      </c>
      <c r="G152" s="13" t="s">
        <v>447</v>
      </c>
    </row>
    <row r="153" spans="1:7" x14ac:dyDescent="0.2">
      <c r="A153" s="45" t="s">
        <v>448</v>
      </c>
      <c r="B153" s="44" t="s">
        <v>449</v>
      </c>
      <c r="C153" s="12"/>
      <c r="D153" s="12">
        <v>69.8</v>
      </c>
      <c r="E153" s="12"/>
      <c r="F153" s="12">
        <v>-69.8</v>
      </c>
      <c r="G153" s="13" t="s">
        <v>31</v>
      </c>
    </row>
    <row r="154" spans="1:7" x14ac:dyDescent="0.2">
      <c r="A154" s="45" t="s">
        <v>450</v>
      </c>
      <c r="B154" s="44" t="s">
        <v>451</v>
      </c>
      <c r="C154" s="12">
        <v>12604.2</v>
      </c>
      <c r="D154" s="12">
        <v>12604.2</v>
      </c>
      <c r="E154" s="12">
        <v>4793.1000000000004</v>
      </c>
      <c r="F154" s="12">
        <v>-7811.1</v>
      </c>
      <c r="G154" s="13" t="s">
        <v>452</v>
      </c>
    </row>
    <row r="155" spans="1:7" x14ac:dyDescent="0.2">
      <c r="A155" s="45" t="s">
        <v>453</v>
      </c>
      <c r="B155" s="44" t="s">
        <v>454</v>
      </c>
      <c r="C155" s="12">
        <v>3593887</v>
      </c>
      <c r="D155" s="12">
        <v>3249515.6</v>
      </c>
      <c r="E155" s="12">
        <v>3048556.9</v>
      </c>
      <c r="F155" s="12">
        <v>-200958.7</v>
      </c>
      <c r="G155" s="13" t="s">
        <v>455</v>
      </c>
    </row>
    <row r="156" spans="1:7" x14ac:dyDescent="0.2">
      <c r="A156" s="45" t="s">
        <v>456</v>
      </c>
      <c r="B156" s="44" t="s">
        <v>457</v>
      </c>
      <c r="C156" s="12">
        <v>20514.400000000001</v>
      </c>
      <c r="D156" s="12">
        <v>18450.5</v>
      </c>
      <c r="E156" s="12">
        <v>12795.3</v>
      </c>
      <c r="F156" s="12">
        <v>-5655.2</v>
      </c>
      <c r="G156" s="13" t="s">
        <v>458</v>
      </c>
    </row>
    <row r="157" spans="1:7" x14ac:dyDescent="0.2">
      <c r="A157" s="45" t="s">
        <v>459</v>
      </c>
      <c r="B157" s="44" t="s">
        <v>460</v>
      </c>
      <c r="C157" s="12">
        <v>45682</v>
      </c>
      <c r="D157" s="12">
        <v>5336.5</v>
      </c>
      <c r="E157" s="12">
        <v>5053</v>
      </c>
      <c r="F157" s="12">
        <v>-283.5</v>
      </c>
      <c r="G157" s="13" t="s">
        <v>461</v>
      </c>
    </row>
    <row r="158" spans="1:7" x14ac:dyDescent="0.2">
      <c r="A158" s="45" t="s">
        <v>462</v>
      </c>
      <c r="B158" s="44" t="s">
        <v>463</v>
      </c>
      <c r="C158" s="12">
        <v>61672.800000000003</v>
      </c>
      <c r="D158" s="12">
        <v>62034.400000000001</v>
      </c>
      <c r="E158" s="12">
        <v>46032.7</v>
      </c>
      <c r="F158" s="12">
        <v>-16001.7</v>
      </c>
      <c r="G158" s="13" t="s">
        <v>464</v>
      </c>
    </row>
    <row r="159" spans="1:7" x14ac:dyDescent="0.2">
      <c r="A159" s="45" t="s">
        <v>465</v>
      </c>
      <c r="B159" s="44" t="s">
        <v>466</v>
      </c>
      <c r="C159" s="12">
        <v>5200</v>
      </c>
      <c r="D159" s="12">
        <v>5200</v>
      </c>
      <c r="E159" s="12">
        <v>5200</v>
      </c>
      <c r="F159" s="12"/>
      <c r="G159" s="13" t="s">
        <v>79</v>
      </c>
    </row>
    <row r="160" spans="1:7" x14ac:dyDescent="0.2">
      <c r="A160" s="45" t="s">
        <v>467</v>
      </c>
      <c r="B160" s="44" t="s">
        <v>468</v>
      </c>
      <c r="C160" s="12">
        <v>9920.5</v>
      </c>
      <c r="D160" s="12">
        <v>9920.5</v>
      </c>
      <c r="E160" s="12">
        <v>9920.5</v>
      </c>
      <c r="F160" s="12"/>
      <c r="G160" s="13" t="s">
        <v>79</v>
      </c>
    </row>
    <row r="161" spans="1:7" x14ac:dyDescent="0.2">
      <c r="A161" s="45" t="s">
        <v>469</v>
      </c>
      <c r="B161" s="44" t="s">
        <v>470</v>
      </c>
      <c r="C161" s="12">
        <v>2580</v>
      </c>
      <c r="D161" s="12">
        <v>2580</v>
      </c>
      <c r="E161" s="12">
        <v>2580</v>
      </c>
      <c r="F161" s="12"/>
      <c r="G161" s="13" t="s">
        <v>79</v>
      </c>
    </row>
    <row r="162" spans="1:7" x14ac:dyDescent="0.2">
      <c r="A162" s="45"/>
      <c r="B162" s="44"/>
      <c r="C162" s="12"/>
      <c r="D162" s="12"/>
      <c r="E162" s="12"/>
      <c r="F162" s="12"/>
      <c r="G162" s="13"/>
    </row>
    <row r="163" spans="1:7" ht="28.5" x14ac:dyDescent="0.2">
      <c r="A163" s="41" t="s">
        <v>471</v>
      </c>
      <c r="B163" s="42" t="s">
        <v>472</v>
      </c>
      <c r="C163" s="15"/>
      <c r="D163" s="15"/>
      <c r="E163" s="15"/>
      <c r="F163" s="15"/>
      <c r="G163" s="16"/>
    </row>
    <row r="164" spans="1:7" x14ac:dyDescent="0.2">
      <c r="A164" s="36" t="s">
        <v>237</v>
      </c>
      <c r="B164" s="42" t="s">
        <v>28</v>
      </c>
      <c r="C164" s="15">
        <v>2470538.6</v>
      </c>
      <c r="D164" s="15">
        <v>2512915</v>
      </c>
      <c r="E164" s="15">
        <v>2051819.5</v>
      </c>
      <c r="F164" s="15">
        <v>-461095.5</v>
      </c>
      <c r="G164" s="16" t="s">
        <v>473</v>
      </c>
    </row>
    <row r="165" spans="1:7" ht="13.5" x14ac:dyDescent="0.25">
      <c r="A165" s="32" t="s">
        <v>239</v>
      </c>
      <c r="B165" s="42" t="s">
        <v>240</v>
      </c>
      <c r="C165" s="15"/>
      <c r="D165" s="15"/>
      <c r="E165" s="15"/>
      <c r="F165" s="15"/>
      <c r="G165" s="16" t="s">
        <v>31</v>
      </c>
    </row>
    <row r="166" spans="1:7" x14ac:dyDescent="0.2">
      <c r="A166" s="43" t="s">
        <v>241</v>
      </c>
      <c r="B166" s="44" t="s">
        <v>31</v>
      </c>
      <c r="C166" s="12">
        <v>1863.9</v>
      </c>
      <c r="D166" s="12">
        <v>1914.7</v>
      </c>
      <c r="E166" s="12">
        <v>1784.8</v>
      </c>
      <c r="F166" s="12">
        <v>-129.9</v>
      </c>
      <c r="G166" s="13" t="s">
        <v>416</v>
      </c>
    </row>
    <row r="167" spans="1:7" ht="25.5" x14ac:dyDescent="0.2">
      <c r="A167" s="45" t="s">
        <v>474</v>
      </c>
      <c r="B167" s="44" t="s">
        <v>475</v>
      </c>
      <c r="C167" s="12">
        <v>150</v>
      </c>
      <c r="D167" s="12"/>
      <c r="E167" s="12"/>
      <c r="F167" s="12"/>
      <c r="G167" s="13" t="s">
        <v>31</v>
      </c>
    </row>
    <row r="168" spans="1:7" x14ac:dyDescent="0.2">
      <c r="A168" s="45" t="s">
        <v>476</v>
      </c>
      <c r="B168" s="44" t="s">
        <v>477</v>
      </c>
      <c r="C168" s="12">
        <v>1713.9</v>
      </c>
      <c r="D168" s="12">
        <v>1645.4</v>
      </c>
      <c r="E168" s="12">
        <v>1515.5</v>
      </c>
      <c r="F168" s="12">
        <v>-129.9</v>
      </c>
      <c r="G168" s="13" t="s">
        <v>362</v>
      </c>
    </row>
    <row r="169" spans="1:7" x14ac:dyDescent="0.2">
      <c r="A169" s="45" t="s">
        <v>478</v>
      </c>
      <c r="B169" s="44" t="s">
        <v>479</v>
      </c>
      <c r="C169" s="12"/>
      <c r="D169" s="12">
        <v>269.3</v>
      </c>
      <c r="E169" s="12">
        <v>269.2</v>
      </c>
      <c r="F169" s="12">
        <v>-0.1</v>
      </c>
      <c r="G169" s="13" t="s">
        <v>79</v>
      </c>
    </row>
    <row r="170" spans="1:7" ht="13.5" x14ac:dyDescent="0.25">
      <c r="A170" s="32" t="s">
        <v>273</v>
      </c>
      <c r="B170" s="42" t="s">
        <v>274</v>
      </c>
      <c r="C170" s="15"/>
      <c r="D170" s="15"/>
      <c r="E170" s="15"/>
      <c r="F170" s="15"/>
      <c r="G170" s="16" t="s">
        <v>31</v>
      </c>
    </row>
    <row r="171" spans="1:7" x14ac:dyDescent="0.2">
      <c r="A171" s="43" t="s">
        <v>241</v>
      </c>
      <c r="B171" s="44" t="s">
        <v>31</v>
      </c>
      <c r="C171" s="12">
        <v>1663139.7</v>
      </c>
      <c r="D171" s="12">
        <v>1744715.4</v>
      </c>
      <c r="E171" s="12">
        <v>1465247.1</v>
      </c>
      <c r="F171" s="12">
        <v>-279468.3</v>
      </c>
      <c r="G171" s="13" t="s">
        <v>480</v>
      </c>
    </row>
    <row r="172" spans="1:7" x14ac:dyDescent="0.2">
      <c r="A172" s="45" t="s">
        <v>422</v>
      </c>
      <c r="B172" s="44" t="s">
        <v>423</v>
      </c>
      <c r="C172" s="12">
        <v>32500</v>
      </c>
      <c r="D172" s="12">
        <v>45392.6</v>
      </c>
      <c r="E172" s="12">
        <v>21240.5</v>
      </c>
      <c r="F172" s="12">
        <v>-24152.1</v>
      </c>
      <c r="G172" s="13" t="s">
        <v>481</v>
      </c>
    </row>
    <row r="173" spans="1:7" ht="38.25" x14ac:dyDescent="0.2">
      <c r="A173" s="45" t="s">
        <v>482</v>
      </c>
      <c r="B173" s="44" t="s">
        <v>483</v>
      </c>
      <c r="C173" s="12">
        <v>100</v>
      </c>
      <c r="D173" s="12"/>
      <c r="E173" s="12"/>
      <c r="F173" s="12"/>
      <c r="G173" s="13" t="s">
        <v>31</v>
      </c>
    </row>
    <row r="174" spans="1:7" ht="25.5" x14ac:dyDescent="0.2">
      <c r="A174" s="45" t="s">
        <v>484</v>
      </c>
      <c r="B174" s="44" t="s">
        <v>485</v>
      </c>
      <c r="C174" s="12">
        <v>50577.4</v>
      </c>
      <c r="D174" s="12">
        <v>40371.9</v>
      </c>
      <c r="E174" s="12">
        <v>26882.2</v>
      </c>
      <c r="F174" s="12">
        <v>-13489.7</v>
      </c>
      <c r="G174" s="13" t="s">
        <v>486</v>
      </c>
    </row>
    <row r="175" spans="1:7" x14ac:dyDescent="0.2">
      <c r="A175" s="45" t="s">
        <v>487</v>
      </c>
      <c r="B175" s="44" t="s">
        <v>488</v>
      </c>
      <c r="C175" s="12">
        <v>453260.4</v>
      </c>
      <c r="D175" s="12">
        <v>463198.9</v>
      </c>
      <c r="E175" s="12">
        <v>265093.8</v>
      </c>
      <c r="F175" s="12">
        <v>-198105.1</v>
      </c>
      <c r="G175" s="13" t="s">
        <v>489</v>
      </c>
    </row>
    <row r="176" spans="1:7" x14ac:dyDescent="0.2">
      <c r="A176" s="45" t="s">
        <v>490</v>
      </c>
      <c r="B176" s="44" t="s">
        <v>491</v>
      </c>
      <c r="C176" s="12">
        <v>3800</v>
      </c>
      <c r="D176" s="12">
        <v>8275.5</v>
      </c>
      <c r="E176" s="12">
        <v>7599.9</v>
      </c>
      <c r="F176" s="12">
        <v>-675.6</v>
      </c>
      <c r="G176" s="13" t="s">
        <v>492</v>
      </c>
    </row>
    <row r="177" spans="1:7" x14ac:dyDescent="0.2">
      <c r="A177" s="45" t="s">
        <v>493</v>
      </c>
      <c r="B177" s="44" t="s">
        <v>494</v>
      </c>
      <c r="C177" s="12">
        <v>48639.5</v>
      </c>
      <c r="D177" s="12">
        <v>50183.1</v>
      </c>
      <c r="E177" s="12">
        <v>25793.3</v>
      </c>
      <c r="F177" s="12">
        <v>-24389.8</v>
      </c>
      <c r="G177" s="13" t="s">
        <v>495</v>
      </c>
    </row>
    <row r="178" spans="1:7" x14ac:dyDescent="0.2">
      <c r="A178" s="45" t="s">
        <v>496</v>
      </c>
      <c r="B178" s="44" t="s">
        <v>497</v>
      </c>
      <c r="C178" s="12">
        <v>892584.2</v>
      </c>
      <c r="D178" s="12">
        <v>943064.2</v>
      </c>
      <c r="E178" s="12">
        <v>941734.7</v>
      </c>
      <c r="F178" s="12">
        <v>-1329.5</v>
      </c>
      <c r="G178" s="13" t="s">
        <v>352</v>
      </c>
    </row>
    <row r="179" spans="1:7" x14ac:dyDescent="0.2">
      <c r="A179" s="45" t="s">
        <v>498</v>
      </c>
      <c r="B179" s="44" t="s">
        <v>499</v>
      </c>
      <c r="C179" s="12">
        <v>500</v>
      </c>
      <c r="D179" s="12">
        <v>200</v>
      </c>
      <c r="E179" s="12"/>
      <c r="F179" s="12">
        <v>-200</v>
      </c>
      <c r="G179" s="13" t="s">
        <v>31</v>
      </c>
    </row>
    <row r="180" spans="1:7" ht="25.5" x14ac:dyDescent="0.2">
      <c r="A180" s="45" t="s">
        <v>500</v>
      </c>
      <c r="B180" s="44" t="s">
        <v>501</v>
      </c>
      <c r="C180" s="12">
        <v>75920.2</v>
      </c>
      <c r="D180" s="12">
        <v>81444.899999999994</v>
      </c>
      <c r="E180" s="12">
        <v>75662.7</v>
      </c>
      <c r="F180" s="12">
        <v>-5782.2</v>
      </c>
      <c r="G180" s="13" t="s">
        <v>29</v>
      </c>
    </row>
    <row r="181" spans="1:7" x14ac:dyDescent="0.2">
      <c r="A181" s="45" t="s">
        <v>502</v>
      </c>
      <c r="B181" s="44" t="s">
        <v>503</v>
      </c>
      <c r="C181" s="12">
        <v>10422.5</v>
      </c>
      <c r="D181" s="12">
        <v>860</v>
      </c>
      <c r="E181" s="12">
        <v>860</v>
      </c>
      <c r="F181" s="12"/>
      <c r="G181" s="13" t="s">
        <v>79</v>
      </c>
    </row>
    <row r="182" spans="1:7" x14ac:dyDescent="0.2">
      <c r="A182" s="45" t="s">
        <v>442</v>
      </c>
      <c r="B182" s="44" t="s">
        <v>443</v>
      </c>
      <c r="C182" s="12">
        <v>21217.1</v>
      </c>
      <c r="D182" s="12">
        <v>11592</v>
      </c>
      <c r="E182" s="12">
        <v>9176.2000000000007</v>
      </c>
      <c r="F182" s="12">
        <v>-2415.8000000000002</v>
      </c>
      <c r="G182" s="13" t="s">
        <v>504</v>
      </c>
    </row>
    <row r="183" spans="1:7" x14ac:dyDescent="0.2">
      <c r="A183" s="45" t="s">
        <v>505</v>
      </c>
      <c r="B183" s="44" t="s">
        <v>506</v>
      </c>
      <c r="C183" s="12">
        <v>2457.5</v>
      </c>
      <c r="D183" s="12">
        <v>2732.7</v>
      </c>
      <c r="E183" s="12">
        <v>2664.5</v>
      </c>
      <c r="F183" s="12">
        <v>-68.2</v>
      </c>
      <c r="G183" s="13" t="s">
        <v>349</v>
      </c>
    </row>
    <row r="184" spans="1:7" x14ac:dyDescent="0.2">
      <c r="A184" s="45" t="s">
        <v>507</v>
      </c>
      <c r="B184" s="44" t="s">
        <v>508</v>
      </c>
      <c r="C184" s="12">
        <v>3781</v>
      </c>
      <c r="D184" s="12">
        <v>3781</v>
      </c>
      <c r="E184" s="12">
        <v>3781</v>
      </c>
      <c r="F184" s="12"/>
      <c r="G184" s="13" t="s">
        <v>79</v>
      </c>
    </row>
    <row r="185" spans="1:7" x14ac:dyDescent="0.2">
      <c r="A185" s="45" t="s">
        <v>509</v>
      </c>
      <c r="B185" s="44" t="s">
        <v>510</v>
      </c>
      <c r="C185" s="12">
        <v>13359.1</v>
      </c>
      <c r="D185" s="12">
        <v>18243.5</v>
      </c>
      <c r="E185" s="12">
        <v>14217</v>
      </c>
      <c r="F185" s="12">
        <v>-4026.5</v>
      </c>
      <c r="G185" s="13" t="s">
        <v>511</v>
      </c>
    </row>
    <row r="186" spans="1:7" x14ac:dyDescent="0.2">
      <c r="A186" s="45" t="s">
        <v>453</v>
      </c>
      <c r="B186" s="44" t="s">
        <v>454</v>
      </c>
      <c r="C186" s="12">
        <v>39020.800000000003</v>
      </c>
      <c r="D186" s="12">
        <v>49761.9</v>
      </c>
      <c r="E186" s="12">
        <v>46357.9</v>
      </c>
      <c r="F186" s="12">
        <v>-3404</v>
      </c>
      <c r="G186" s="13" t="s">
        <v>416</v>
      </c>
    </row>
    <row r="187" spans="1:7" x14ac:dyDescent="0.2">
      <c r="A187" s="45" t="s">
        <v>512</v>
      </c>
      <c r="B187" s="44" t="s">
        <v>513</v>
      </c>
      <c r="C187" s="12">
        <v>15000</v>
      </c>
      <c r="D187" s="12">
        <v>25613.200000000001</v>
      </c>
      <c r="E187" s="12">
        <v>24183.3</v>
      </c>
      <c r="F187" s="12">
        <v>-1429.9</v>
      </c>
      <c r="G187" s="13" t="s">
        <v>514</v>
      </c>
    </row>
    <row r="188" spans="1:7" ht="13.5" x14ac:dyDescent="0.25">
      <c r="A188" s="32" t="s">
        <v>363</v>
      </c>
      <c r="B188" s="42" t="s">
        <v>364</v>
      </c>
      <c r="C188" s="15"/>
      <c r="D188" s="15"/>
      <c r="E188" s="15"/>
      <c r="F188" s="15"/>
      <c r="G188" s="16" t="s">
        <v>31</v>
      </c>
    </row>
    <row r="189" spans="1:7" x14ac:dyDescent="0.2">
      <c r="A189" s="43" t="s">
        <v>241</v>
      </c>
      <c r="B189" s="44" t="s">
        <v>31</v>
      </c>
      <c r="C189" s="12">
        <v>222789.1</v>
      </c>
      <c r="D189" s="12">
        <v>208130.1</v>
      </c>
      <c r="E189" s="12">
        <v>129843.8</v>
      </c>
      <c r="F189" s="12">
        <v>-78286.3</v>
      </c>
      <c r="G189" s="13" t="s">
        <v>515</v>
      </c>
    </row>
    <row r="190" spans="1:7" x14ac:dyDescent="0.2">
      <c r="A190" s="45" t="s">
        <v>516</v>
      </c>
      <c r="B190" s="44" t="s">
        <v>517</v>
      </c>
      <c r="C190" s="12">
        <v>21982.9</v>
      </c>
      <c r="D190" s="12">
        <v>25807.5</v>
      </c>
      <c r="E190" s="12">
        <v>22502.6</v>
      </c>
      <c r="F190" s="12">
        <v>-3304.9</v>
      </c>
      <c r="G190" s="13" t="s">
        <v>518</v>
      </c>
    </row>
    <row r="191" spans="1:7" x14ac:dyDescent="0.2">
      <c r="A191" s="45" t="s">
        <v>519</v>
      </c>
      <c r="B191" s="44" t="s">
        <v>520</v>
      </c>
      <c r="C191" s="12">
        <v>35591.199999999997</v>
      </c>
      <c r="D191" s="12">
        <v>41682</v>
      </c>
      <c r="E191" s="12">
        <v>16684.599999999999</v>
      </c>
      <c r="F191" s="12">
        <v>-24997.4</v>
      </c>
      <c r="G191" s="13" t="s">
        <v>521</v>
      </c>
    </row>
    <row r="192" spans="1:7" x14ac:dyDescent="0.2">
      <c r="A192" s="45" t="s">
        <v>522</v>
      </c>
      <c r="B192" s="44" t="s">
        <v>523</v>
      </c>
      <c r="C192" s="12">
        <v>31892.7</v>
      </c>
      <c r="D192" s="12">
        <v>29559.8</v>
      </c>
      <c r="E192" s="12">
        <v>7294</v>
      </c>
      <c r="F192" s="12">
        <v>-22265.8</v>
      </c>
      <c r="G192" s="13" t="s">
        <v>524</v>
      </c>
    </row>
    <row r="193" spans="1:7" x14ac:dyDescent="0.2">
      <c r="A193" s="45" t="s">
        <v>525</v>
      </c>
      <c r="B193" s="44" t="s">
        <v>526</v>
      </c>
      <c r="C193" s="12">
        <v>46167.1</v>
      </c>
      <c r="D193" s="12">
        <v>47225.3</v>
      </c>
      <c r="E193" s="12">
        <v>34358</v>
      </c>
      <c r="F193" s="12">
        <v>-12867.3</v>
      </c>
      <c r="G193" s="13" t="s">
        <v>128</v>
      </c>
    </row>
    <row r="194" spans="1:7" x14ac:dyDescent="0.2">
      <c r="A194" s="45" t="s">
        <v>527</v>
      </c>
      <c r="B194" s="44" t="s">
        <v>528</v>
      </c>
      <c r="C194" s="12">
        <v>74969</v>
      </c>
      <c r="D194" s="12">
        <v>52426.2</v>
      </c>
      <c r="E194" s="12">
        <v>46684.3</v>
      </c>
      <c r="F194" s="12">
        <v>-5741.9</v>
      </c>
      <c r="G194" s="13" t="s">
        <v>529</v>
      </c>
    </row>
    <row r="195" spans="1:7" x14ac:dyDescent="0.2">
      <c r="A195" s="45" t="s">
        <v>530</v>
      </c>
      <c r="B195" s="44" t="s">
        <v>531</v>
      </c>
      <c r="C195" s="12">
        <v>10050</v>
      </c>
      <c r="D195" s="12">
        <v>9050</v>
      </c>
      <c r="E195" s="12"/>
      <c r="F195" s="12">
        <v>-9050</v>
      </c>
      <c r="G195" s="13" t="s">
        <v>31</v>
      </c>
    </row>
    <row r="196" spans="1:7" x14ac:dyDescent="0.2">
      <c r="A196" s="45" t="s">
        <v>532</v>
      </c>
      <c r="B196" s="44" t="s">
        <v>533</v>
      </c>
      <c r="C196" s="12">
        <v>2136.1999999999998</v>
      </c>
      <c r="D196" s="12">
        <v>2379.3000000000002</v>
      </c>
      <c r="E196" s="12">
        <v>2320.4</v>
      </c>
      <c r="F196" s="12">
        <v>-58.9</v>
      </c>
      <c r="G196" s="13" t="s">
        <v>349</v>
      </c>
    </row>
    <row r="197" spans="1:7" ht="13.5" x14ac:dyDescent="0.25">
      <c r="A197" s="32" t="s">
        <v>534</v>
      </c>
      <c r="B197" s="42" t="s">
        <v>535</v>
      </c>
      <c r="C197" s="15"/>
      <c r="D197" s="15"/>
      <c r="E197" s="15"/>
      <c r="F197" s="15"/>
      <c r="G197" s="16" t="s">
        <v>31</v>
      </c>
    </row>
    <row r="198" spans="1:7" x14ac:dyDescent="0.2">
      <c r="A198" s="43" t="s">
        <v>241</v>
      </c>
      <c r="B198" s="44" t="s">
        <v>31</v>
      </c>
      <c r="C198" s="12">
        <v>406608.2</v>
      </c>
      <c r="D198" s="12">
        <v>377328.1</v>
      </c>
      <c r="E198" s="12">
        <v>292178.7</v>
      </c>
      <c r="F198" s="12">
        <v>-85149.4</v>
      </c>
      <c r="G198" s="13" t="s">
        <v>536</v>
      </c>
    </row>
    <row r="199" spans="1:7" x14ac:dyDescent="0.2">
      <c r="A199" s="45" t="s">
        <v>537</v>
      </c>
      <c r="B199" s="44" t="s">
        <v>538</v>
      </c>
      <c r="C199" s="12">
        <v>348986.4</v>
      </c>
      <c r="D199" s="12">
        <v>321756.5</v>
      </c>
      <c r="E199" s="12">
        <v>255471.7</v>
      </c>
      <c r="F199" s="12">
        <v>-66284.800000000003</v>
      </c>
      <c r="G199" s="13" t="s">
        <v>539</v>
      </c>
    </row>
    <row r="200" spans="1:7" x14ac:dyDescent="0.2">
      <c r="A200" s="45" t="s">
        <v>540</v>
      </c>
      <c r="B200" s="44" t="s">
        <v>541</v>
      </c>
      <c r="C200" s="12">
        <v>57621.8</v>
      </c>
      <c r="D200" s="12">
        <v>55571.6</v>
      </c>
      <c r="E200" s="12">
        <v>36707</v>
      </c>
      <c r="F200" s="12">
        <v>-18864.599999999999</v>
      </c>
      <c r="G200" s="13" t="s">
        <v>542</v>
      </c>
    </row>
    <row r="201" spans="1:7" ht="13.5" x14ac:dyDescent="0.25">
      <c r="A201" s="32" t="s">
        <v>282</v>
      </c>
      <c r="B201" s="42" t="s">
        <v>283</v>
      </c>
      <c r="C201" s="15"/>
      <c r="D201" s="15"/>
      <c r="E201" s="15"/>
      <c r="F201" s="15"/>
      <c r="G201" s="16" t="s">
        <v>31</v>
      </c>
    </row>
    <row r="202" spans="1:7" x14ac:dyDescent="0.2">
      <c r="A202" s="43" t="s">
        <v>241</v>
      </c>
      <c r="B202" s="44" t="s">
        <v>31</v>
      </c>
      <c r="C202" s="12">
        <v>173700.4</v>
      </c>
      <c r="D202" s="12">
        <v>178389.4</v>
      </c>
      <c r="E202" s="12">
        <v>161332.70000000001</v>
      </c>
      <c r="F202" s="12">
        <v>-17056.7</v>
      </c>
      <c r="G202" s="13" t="s">
        <v>543</v>
      </c>
    </row>
    <row r="203" spans="1:7" x14ac:dyDescent="0.2">
      <c r="A203" s="45" t="s">
        <v>375</v>
      </c>
      <c r="B203" s="44" t="s">
        <v>376</v>
      </c>
      <c r="C203" s="12">
        <v>98625.8</v>
      </c>
      <c r="D203" s="12">
        <v>107967.1</v>
      </c>
      <c r="E203" s="12">
        <v>100299.8</v>
      </c>
      <c r="F203" s="12">
        <v>-7667.3</v>
      </c>
      <c r="G203" s="13" t="s">
        <v>29</v>
      </c>
    </row>
    <row r="204" spans="1:7" x14ac:dyDescent="0.2">
      <c r="A204" s="45" t="s">
        <v>284</v>
      </c>
      <c r="B204" s="44" t="s">
        <v>285</v>
      </c>
      <c r="C204" s="12">
        <v>74547.3</v>
      </c>
      <c r="D204" s="12">
        <v>69917.3</v>
      </c>
      <c r="E204" s="12">
        <v>60533.1</v>
      </c>
      <c r="F204" s="12">
        <v>-9384.2000000000007</v>
      </c>
      <c r="G204" s="13" t="s">
        <v>419</v>
      </c>
    </row>
    <row r="205" spans="1:7" x14ac:dyDescent="0.2">
      <c r="A205" s="45" t="s">
        <v>544</v>
      </c>
      <c r="B205" s="44" t="s">
        <v>545</v>
      </c>
      <c r="C205" s="12">
        <v>527.29999999999995</v>
      </c>
      <c r="D205" s="12">
        <v>505</v>
      </c>
      <c r="E205" s="12">
        <v>499.9</v>
      </c>
      <c r="F205" s="12">
        <v>-5.0999999999999996</v>
      </c>
      <c r="G205" s="13" t="s">
        <v>546</v>
      </c>
    </row>
    <row r="206" spans="1:7" ht="13.5" x14ac:dyDescent="0.25">
      <c r="A206" s="32" t="s">
        <v>378</v>
      </c>
      <c r="B206" s="42" t="s">
        <v>379</v>
      </c>
      <c r="C206" s="15"/>
      <c r="D206" s="15"/>
      <c r="E206" s="15"/>
      <c r="F206" s="15"/>
      <c r="G206" s="16" t="s">
        <v>31</v>
      </c>
    </row>
    <row r="207" spans="1:7" x14ac:dyDescent="0.2">
      <c r="A207" s="43" t="s">
        <v>241</v>
      </c>
      <c r="B207" s="44" t="s">
        <v>31</v>
      </c>
      <c r="C207" s="12">
        <v>2437.3000000000002</v>
      </c>
      <c r="D207" s="12">
        <v>2437.3000000000002</v>
      </c>
      <c r="E207" s="12">
        <v>1432.4</v>
      </c>
      <c r="F207" s="12">
        <v>-1004.9</v>
      </c>
      <c r="G207" s="13" t="s">
        <v>547</v>
      </c>
    </row>
    <row r="208" spans="1:7" x14ac:dyDescent="0.2">
      <c r="A208" s="45" t="s">
        <v>381</v>
      </c>
      <c r="B208" s="44" t="s">
        <v>382</v>
      </c>
      <c r="C208" s="12">
        <v>2437.3000000000002</v>
      </c>
      <c r="D208" s="12">
        <v>2437.3000000000002</v>
      </c>
      <c r="E208" s="12">
        <v>1432.4</v>
      </c>
      <c r="F208" s="12">
        <v>-1004.9</v>
      </c>
      <c r="G208" s="13" t="s">
        <v>547</v>
      </c>
    </row>
    <row r="209" spans="1:7" x14ac:dyDescent="0.2">
      <c r="A209" s="45"/>
      <c r="B209" s="44"/>
      <c r="C209" s="12"/>
      <c r="D209" s="12"/>
      <c r="E209" s="12"/>
      <c r="F209" s="12"/>
      <c r="G209" s="13"/>
    </row>
    <row r="210" spans="1:7" ht="14.25" x14ac:dyDescent="0.2">
      <c r="A210" s="41" t="s">
        <v>548</v>
      </c>
      <c r="B210" s="42" t="s">
        <v>549</v>
      </c>
      <c r="C210" s="15"/>
      <c r="D210" s="15"/>
      <c r="E210" s="15"/>
      <c r="F210" s="15"/>
      <c r="G210" s="16"/>
    </row>
    <row r="211" spans="1:7" x14ac:dyDescent="0.2">
      <c r="A211" s="36" t="s">
        <v>237</v>
      </c>
      <c r="B211" s="42" t="s">
        <v>28</v>
      </c>
      <c r="C211" s="15">
        <v>2807404.3</v>
      </c>
      <c r="D211" s="15">
        <v>2900505.6</v>
      </c>
      <c r="E211" s="15">
        <v>2681908.9</v>
      </c>
      <c r="F211" s="15">
        <v>-218596.7</v>
      </c>
      <c r="G211" s="16" t="s">
        <v>373</v>
      </c>
    </row>
    <row r="212" spans="1:7" ht="13.5" x14ac:dyDescent="0.25">
      <c r="A212" s="32" t="s">
        <v>239</v>
      </c>
      <c r="B212" s="42" t="s">
        <v>240</v>
      </c>
      <c r="C212" s="15"/>
      <c r="D212" s="15"/>
      <c r="E212" s="15"/>
      <c r="F212" s="15"/>
      <c r="G212" s="16" t="s">
        <v>31</v>
      </c>
    </row>
    <row r="213" spans="1:7" x14ac:dyDescent="0.2">
      <c r="A213" s="43" t="s">
        <v>241</v>
      </c>
      <c r="B213" s="44" t="s">
        <v>31</v>
      </c>
      <c r="C213" s="12">
        <v>187766.9</v>
      </c>
      <c r="D213" s="12">
        <v>205438.1</v>
      </c>
      <c r="E213" s="12">
        <v>190119.8</v>
      </c>
      <c r="F213" s="12">
        <v>-15318.3</v>
      </c>
      <c r="G213" s="13" t="s">
        <v>373</v>
      </c>
    </row>
    <row r="214" spans="1:7" ht="25.5" x14ac:dyDescent="0.2">
      <c r="A214" s="45" t="s">
        <v>474</v>
      </c>
      <c r="B214" s="44" t="s">
        <v>475</v>
      </c>
      <c r="C214" s="12">
        <v>32262.9</v>
      </c>
      <c r="D214" s="12">
        <v>33896.800000000003</v>
      </c>
      <c r="E214" s="12">
        <v>32720</v>
      </c>
      <c r="F214" s="12">
        <v>-1176.8</v>
      </c>
      <c r="G214" s="13" t="s">
        <v>550</v>
      </c>
    </row>
    <row r="215" spans="1:7" ht="25.5" x14ac:dyDescent="0.2">
      <c r="A215" s="45" t="s">
        <v>551</v>
      </c>
      <c r="B215" s="44" t="s">
        <v>552</v>
      </c>
      <c r="C215" s="12">
        <v>47695.7</v>
      </c>
      <c r="D215" s="12">
        <v>51623.4</v>
      </c>
      <c r="E215" s="12">
        <v>47883.7</v>
      </c>
      <c r="F215" s="12">
        <v>-3739.7</v>
      </c>
      <c r="G215" s="13" t="s">
        <v>553</v>
      </c>
    </row>
    <row r="216" spans="1:7" ht="25.5" x14ac:dyDescent="0.2">
      <c r="A216" s="45" t="s">
        <v>554</v>
      </c>
      <c r="B216" s="44" t="s">
        <v>555</v>
      </c>
      <c r="C216" s="12">
        <v>1751.4</v>
      </c>
      <c r="D216" s="12">
        <v>2326.9</v>
      </c>
      <c r="E216" s="12">
        <v>2326.1999999999998</v>
      </c>
      <c r="F216" s="12">
        <v>-0.7</v>
      </c>
      <c r="G216" s="13" t="s">
        <v>79</v>
      </c>
    </row>
    <row r="217" spans="1:7" ht="25.5" x14ac:dyDescent="0.2">
      <c r="A217" s="45" t="s">
        <v>556</v>
      </c>
      <c r="B217" s="44" t="s">
        <v>557</v>
      </c>
      <c r="C217" s="12">
        <v>4199.8999999999996</v>
      </c>
      <c r="D217" s="12">
        <v>5157</v>
      </c>
      <c r="E217" s="12">
        <v>5123</v>
      </c>
      <c r="F217" s="12">
        <v>-34</v>
      </c>
      <c r="G217" s="13" t="s">
        <v>558</v>
      </c>
    </row>
    <row r="218" spans="1:7" x14ac:dyDescent="0.2">
      <c r="A218" s="45" t="s">
        <v>476</v>
      </c>
      <c r="B218" s="44" t="s">
        <v>477</v>
      </c>
      <c r="C218" s="12">
        <v>22487.1</v>
      </c>
      <c r="D218" s="12">
        <v>23416.3</v>
      </c>
      <c r="E218" s="12">
        <v>23107.9</v>
      </c>
      <c r="F218" s="12">
        <v>-308.39999999999998</v>
      </c>
      <c r="G218" s="13" t="s">
        <v>559</v>
      </c>
    </row>
    <row r="219" spans="1:7" ht="25.5" x14ac:dyDescent="0.2">
      <c r="A219" s="45" t="s">
        <v>560</v>
      </c>
      <c r="B219" s="44" t="s">
        <v>561</v>
      </c>
      <c r="C219" s="12">
        <v>39615.699999999997</v>
      </c>
      <c r="D219" s="12">
        <v>43365.1</v>
      </c>
      <c r="E219" s="12">
        <v>42889.1</v>
      </c>
      <c r="F219" s="12">
        <v>-476</v>
      </c>
      <c r="G219" s="13" t="s">
        <v>562</v>
      </c>
    </row>
    <row r="220" spans="1:7" x14ac:dyDescent="0.2">
      <c r="A220" s="45" t="s">
        <v>563</v>
      </c>
      <c r="B220" s="44" t="s">
        <v>564</v>
      </c>
      <c r="C220" s="12"/>
      <c r="D220" s="12">
        <v>9157.7999999999993</v>
      </c>
      <c r="E220" s="12">
        <v>400.9</v>
      </c>
      <c r="F220" s="12">
        <v>-8756.9</v>
      </c>
      <c r="G220" s="13" t="s">
        <v>565</v>
      </c>
    </row>
    <row r="221" spans="1:7" x14ac:dyDescent="0.2">
      <c r="A221" s="45" t="s">
        <v>566</v>
      </c>
      <c r="B221" s="44" t="s">
        <v>567</v>
      </c>
      <c r="C221" s="12">
        <v>39754.199999999997</v>
      </c>
      <c r="D221" s="12">
        <v>35800.800000000003</v>
      </c>
      <c r="E221" s="12">
        <v>34986.6</v>
      </c>
      <c r="F221" s="12">
        <v>-814.2</v>
      </c>
      <c r="G221" s="13" t="s">
        <v>111</v>
      </c>
    </row>
    <row r="222" spans="1:7" x14ac:dyDescent="0.2">
      <c r="A222" s="45" t="s">
        <v>478</v>
      </c>
      <c r="B222" s="44" t="s">
        <v>479</v>
      </c>
      <c r="C222" s="12"/>
      <c r="D222" s="12">
        <v>694</v>
      </c>
      <c r="E222" s="12">
        <v>682.7</v>
      </c>
      <c r="F222" s="12">
        <v>-11.3</v>
      </c>
      <c r="G222" s="13" t="s">
        <v>568</v>
      </c>
    </row>
    <row r="223" spans="1:7" ht="13.5" x14ac:dyDescent="0.25">
      <c r="A223" s="32" t="s">
        <v>273</v>
      </c>
      <c r="B223" s="42" t="s">
        <v>274</v>
      </c>
      <c r="C223" s="15"/>
      <c r="D223" s="15"/>
      <c r="E223" s="15"/>
      <c r="F223" s="15"/>
      <c r="G223" s="16" t="s">
        <v>31</v>
      </c>
    </row>
    <row r="224" spans="1:7" x14ac:dyDescent="0.2">
      <c r="A224" s="43" t="s">
        <v>241</v>
      </c>
      <c r="B224" s="44" t="s">
        <v>31</v>
      </c>
      <c r="C224" s="12">
        <v>120646.6</v>
      </c>
      <c r="D224" s="12">
        <v>140840.20000000001</v>
      </c>
      <c r="E224" s="12">
        <v>115516.1</v>
      </c>
      <c r="F224" s="12">
        <v>-25324.1</v>
      </c>
      <c r="G224" s="13" t="s">
        <v>569</v>
      </c>
    </row>
    <row r="225" spans="1:7" ht="38.25" x14ac:dyDescent="0.2">
      <c r="A225" s="45" t="s">
        <v>482</v>
      </c>
      <c r="B225" s="44" t="s">
        <v>483</v>
      </c>
      <c r="C225" s="12">
        <v>90250.2</v>
      </c>
      <c r="D225" s="12">
        <v>110230.5</v>
      </c>
      <c r="E225" s="12">
        <v>87438.7</v>
      </c>
      <c r="F225" s="12">
        <v>-22791.8</v>
      </c>
      <c r="G225" s="13" t="s">
        <v>570</v>
      </c>
    </row>
    <row r="226" spans="1:7" ht="25.5" x14ac:dyDescent="0.2">
      <c r="A226" s="45" t="s">
        <v>500</v>
      </c>
      <c r="B226" s="44" t="s">
        <v>501</v>
      </c>
      <c r="C226" s="12">
        <v>26477</v>
      </c>
      <c r="D226" s="12">
        <v>24556.3</v>
      </c>
      <c r="E226" s="12">
        <v>23135</v>
      </c>
      <c r="F226" s="12">
        <v>-1421.3</v>
      </c>
      <c r="G226" s="13" t="s">
        <v>571</v>
      </c>
    </row>
    <row r="227" spans="1:7" ht="25.5" x14ac:dyDescent="0.2">
      <c r="A227" s="45" t="s">
        <v>572</v>
      </c>
      <c r="B227" s="44" t="s">
        <v>573</v>
      </c>
      <c r="C227" s="12">
        <v>3919.4</v>
      </c>
      <c r="D227" s="12">
        <v>6053.4</v>
      </c>
      <c r="E227" s="12">
        <v>4942.3999999999996</v>
      </c>
      <c r="F227" s="12">
        <v>-1111</v>
      </c>
      <c r="G227" s="13" t="s">
        <v>574</v>
      </c>
    </row>
    <row r="228" spans="1:7" ht="13.5" x14ac:dyDescent="0.25">
      <c r="A228" s="32" t="s">
        <v>278</v>
      </c>
      <c r="B228" s="42" t="s">
        <v>279</v>
      </c>
      <c r="C228" s="15"/>
      <c r="D228" s="15"/>
      <c r="E228" s="15"/>
      <c r="F228" s="15"/>
      <c r="G228" s="16" t="s">
        <v>31</v>
      </c>
    </row>
    <row r="229" spans="1:7" x14ac:dyDescent="0.2">
      <c r="A229" s="43" t="s">
        <v>241</v>
      </c>
      <c r="B229" s="44" t="s">
        <v>31</v>
      </c>
      <c r="C229" s="12">
        <v>3480.5</v>
      </c>
      <c r="D229" s="12">
        <v>3429.9</v>
      </c>
      <c r="E229" s="12">
        <v>3311.8</v>
      </c>
      <c r="F229" s="12">
        <v>-118.1</v>
      </c>
      <c r="G229" s="13" t="s">
        <v>137</v>
      </c>
    </row>
    <row r="230" spans="1:7" ht="25.5" x14ac:dyDescent="0.2">
      <c r="A230" s="45" t="s">
        <v>575</v>
      </c>
      <c r="B230" s="44" t="s">
        <v>576</v>
      </c>
      <c r="C230" s="12">
        <v>3480.5</v>
      </c>
      <c r="D230" s="12">
        <v>3429.9</v>
      </c>
      <c r="E230" s="12">
        <v>3311.8</v>
      </c>
      <c r="F230" s="12">
        <v>-118.1</v>
      </c>
      <c r="G230" s="13" t="s">
        <v>137</v>
      </c>
    </row>
    <row r="231" spans="1:7" ht="13.5" x14ac:dyDescent="0.25">
      <c r="A231" s="32" t="s">
        <v>577</v>
      </c>
      <c r="B231" s="42" t="s">
        <v>578</v>
      </c>
      <c r="C231" s="15"/>
      <c r="D231" s="15"/>
      <c r="E231" s="15"/>
      <c r="F231" s="15"/>
      <c r="G231" s="16" t="s">
        <v>31</v>
      </c>
    </row>
    <row r="232" spans="1:7" x14ac:dyDescent="0.2">
      <c r="A232" s="43" t="s">
        <v>241</v>
      </c>
      <c r="B232" s="44" t="s">
        <v>31</v>
      </c>
      <c r="C232" s="12">
        <v>457800.3</v>
      </c>
      <c r="D232" s="12">
        <v>509461.1</v>
      </c>
      <c r="E232" s="12">
        <v>472063.5</v>
      </c>
      <c r="F232" s="12">
        <v>-37397.599999999999</v>
      </c>
      <c r="G232" s="13" t="s">
        <v>579</v>
      </c>
    </row>
    <row r="233" spans="1:7" x14ac:dyDescent="0.2">
      <c r="A233" s="45" t="s">
        <v>580</v>
      </c>
      <c r="B233" s="44" t="s">
        <v>581</v>
      </c>
      <c r="C233" s="12">
        <v>201657.8</v>
      </c>
      <c r="D233" s="12">
        <v>248804</v>
      </c>
      <c r="E233" s="12">
        <v>242412.6</v>
      </c>
      <c r="F233" s="12">
        <v>-6391.4</v>
      </c>
      <c r="G233" s="13" t="s">
        <v>286</v>
      </c>
    </row>
    <row r="234" spans="1:7" x14ac:dyDescent="0.2">
      <c r="A234" s="45" t="s">
        <v>582</v>
      </c>
      <c r="B234" s="44" t="s">
        <v>583</v>
      </c>
      <c r="C234" s="12">
        <v>79117.5</v>
      </c>
      <c r="D234" s="12">
        <v>83360.5</v>
      </c>
      <c r="E234" s="12">
        <v>71859.600000000006</v>
      </c>
      <c r="F234" s="12">
        <v>-11500.9</v>
      </c>
      <c r="G234" s="13" t="s">
        <v>584</v>
      </c>
    </row>
    <row r="235" spans="1:7" x14ac:dyDescent="0.2">
      <c r="A235" s="45" t="s">
        <v>585</v>
      </c>
      <c r="B235" s="44" t="s">
        <v>586</v>
      </c>
      <c r="C235" s="12">
        <v>7729.4</v>
      </c>
      <c r="D235" s="12">
        <v>7729.4</v>
      </c>
      <c r="E235" s="12">
        <v>7319.7</v>
      </c>
      <c r="F235" s="12">
        <v>-409.7</v>
      </c>
      <c r="G235" s="13" t="s">
        <v>461</v>
      </c>
    </row>
    <row r="236" spans="1:7" x14ac:dyDescent="0.2">
      <c r="A236" s="45" t="s">
        <v>587</v>
      </c>
      <c r="B236" s="44" t="s">
        <v>588</v>
      </c>
      <c r="C236" s="12">
        <v>13234.5</v>
      </c>
      <c r="D236" s="12">
        <v>8406.7000000000007</v>
      </c>
      <c r="E236" s="12">
        <v>8251.4</v>
      </c>
      <c r="F236" s="12">
        <v>-155.30000000000001</v>
      </c>
      <c r="G236" s="13" t="s">
        <v>119</v>
      </c>
    </row>
    <row r="237" spans="1:7" x14ac:dyDescent="0.2">
      <c r="A237" s="45" t="s">
        <v>589</v>
      </c>
      <c r="B237" s="44" t="s">
        <v>590</v>
      </c>
      <c r="C237" s="12">
        <v>136956.9</v>
      </c>
      <c r="D237" s="12">
        <v>144206.29999999999</v>
      </c>
      <c r="E237" s="12">
        <v>131538.29999999999</v>
      </c>
      <c r="F237" s="12">
        <v>-12668</v>
      </c>
      <c r="G237" s="13" t="s">
        <v>407</v>
      </c>
    </row>
    <row r="238" spans="1:7" x14ac:dyDescent="0.2">
      <c r="A238" s="45" t="s">
        <v>591</v>
      </c>
      <c r="B238" s="44" t="s">
        <v>592</v>
      </c>
      <c r="C238" s="12">
        <v>19104.2</v>
      </c>
      <c r="D238" s="12">
        <v>16954.2</v>
      </c>
      <c r="E238" s="12">
        <v>10682</v>
      </c>
      <c r="F238" s="12">
        <v>-6272.2</v>
      </c>
      <c r="G238" s="13" t="s">
        <v>593</v>
      </c>
    </row>
    <row r="239" spans="1:7" ht="13.5" x14ac:dyDescent="0.25">
      <c r="A239" s="32" t="s">
        <v>282</v>
      </c>
      <c r="B239" s="42" t="s">
        <v>283</v>
      </c>
      <c r="C239" s="15"/>
      <c r="D239" s="15"/>
      <c r="E239" s="15"/>
      <c r="F239" s="15"/>
      <c r="G239" s="16" t="s">
        <v>31</v>
      </c>
    </row>
    <row r="240" spans="1:7" x14ac:dyDescent="0.2">
      <c r="A240" s="43" t="s">
        <v>241</v>
      </c>
      <c r="B240" s="44" t="s">
        <v>31</v>
      </c>
      <c r="C240" s="12">
        <v>2011066.2</v>
      </c>
      <c r="D240" s="12">
        <v>2014692.5</v>
      </c>
      <c r="E240" s="12">
        <v>1880983.3</v>
      </c>
      <c r="F240" s="12">
        <v>-133709.20000000001</v>
      </c>
      <c r="G240" s="13" t="s">
        <v>594</v>
      </c>
    </row>
    <row r="241" spans="1:7" x14ac:dyDescent="0.2">
      <c r="A241" s="45" t="s">
        <v>595</v>
      </c>
      <c r="B241" s="44" t="s">
        <v>596</v>
      </c>
      <c r="C241" s="12">
        <v>154663.20000000001</v>
      </c>
      <c r="D241" s="12">
        <v>38687.699999999997</v>
      </c>
      <c r="E241" s="12">
        <v>30189</v>
      </c>
      <c r="F241" s="12">
        <v>-8498.7000000000007</v>
      </c>
      <c r="G241" s="13" t="s">
        <v>597</v>
      </c>
    </row>
    <row r="242" spans="1:7" x14ac:dyDescent="0.2">
      <c r="A242" s="45" t="s">
        <v>598</v>
      </c>
      <c r="B242" s="44" t="s">
        <v>599</v>
      </c>
      <c r="C242" s="12">
        <v>8523</v>
      </c>
      <c r="D242" s="12">
        <v>8231.1</v>
      </c>
      <c r="E242" s="12">
        <v>7525.8</v>
      </c>
      <c r="F242" s="12">
        <v>-705.3</v>
      </c>
      <c r="G242" s="13" t="s">
        <v>600</v>
      </c>
    </row>
    <row r="243" spans="1:7" x14ac:dyDescent="0.2">
      <c r="A243" s="45" t="s">
        <v>601</v>
      </c>
      <c r="B243" s="44" t="s">
        <v>602</v>
      </c>
      <c r="C243" s="12">
        <v>51465.5</v>
      </c>
      <c r="D243" s="12">
        <v>49988.4</v>
      </c>
      <c r="E243" s="12">
        <v>41475.9</v>
      </c>
      <c r="F243" s="12">
        <v>-8512.5</v>
      </c>
      <c r="G243" s="13" t="s">
        <v>603</v>
      </c>
    </row>
    <row r="244" spans="1:7" x14ac:dyDescent="0.2">
      <c r="A244" s="45" t="s">
        <v>604</v>
      </c>
      <c r="B244" s="44" t="s">
        <v>605</v>
      </c>
      <c r="C244" s="12">
        <v>127866.9</v>
      </c>
      <c r="D244" s="12">
        <v>128753.8</v>
      </c>
      <c r="E244" s="12">
        <v>123193.9</v>
      </c>
      <c r="F244" s="12">
        <v>-5559.9</v>
      </c>
      <c r="G244" s="13" t="s">
        <v>606</v>
      </c>
    </row>
    <row r="245" spans="1:7" x14ac:dyDescent="0.2">
      <c r="A245" s="45" t="s">
        <v>607</v>
      </c>
      <c r="B245" s="44" t="s">
        <v>608</v>
      </c>
      <c r="C245" s="12">
        <v>434405</v>
      </c>
      <c r="D245" s="12">
        <v>475112.1</v>
      </c>
      <c r="E245" s="12">
        <v>450090.9</v>
      </c>
      <c r="F245" s="12">
        <v>-25021.200000000001</v>
      </c>
      <c r="G245" s="13" t="s">
        <v>461</v>
      </c>
    </row>
    <row r="246" spans="1:7" x14ac:dyDescent="0.2">
      <c r="A246" s="45" t="s">
        <v>375</v>
      </c>
      <c r="B246" s="44" t="s">
        <v>376</v>
      </c>
      <c r="C246" s="12">
        <v>440524.4</v>
      </c>
      <c r="D246" s="12">
        <v>462956.6</v>
      </c>
      <c r="E246" s="12">
        <v>421553</v>
      </c>
      <c r="F246" s="12">
        <v>-41403.599999999999</v>
      </c>
      <c r="G246" s="13" t="s">
        <v>430</v>
      </c>
    </row>
    <row r="247" spans="1:7" x14ac:dyDescent="0.2">
      <c r="A247" s="45" t="s">
        <v>284</v>
      </c>
      <c r="B247" s="44" t="s">
        <v>285</v>
      </c>
      <c r="C247" s="12">
        <v>635827.30000000005</v>
      </c>
      <c r="D247" s="12">
        <v>688704.1</v>
      </c>
      <c r="E247" s="12">
        <v>682462.2</v>
      </c>
      <c r="F247" s="12">
        <v>-6241.9</v>
      </c>
      <c r="G247" s="13" t="s">
        <v>108</v>
      </c>
    </row>
    <row r="248" spans="1:7" x14ac:dyDescent="0.2">
      <c r="A248" s="45" t="s">
        <v>287</v>
      </c>
      <c r="B248" s="44" t="s">
        <v>288</v>
      </c>
      <c r="C248" s="12">
        <v>28250.1</v>
      </c>
      <c r="D248" s="12">
        <v>29940.1</v>
      </c>
      <c r="E248" s="12">
        <v>22976.7</v>
      </c>
      <c r="F248" s="12">
        <v>-6963.4</v>
      </c>
      <c r="G248" s="13" t="s">
        <v>609</v>
      </c>
    </row>
    <row r="249" spans="1:7" x14ac:dyDescent="0.2">
      <c r="A249" s="45" t="s">
        <v>544</v>
      </c>
      <c r="B249" s="44" t="s">
        <v>545</v>
      </c>
      <c r="C249" s="12">
        <v>11088.9</v>
      </c>
      <c r="D249" s="12">
        <v>10021.799999999999</v>
      </c>
      <c r="E249" s="12">
        <v>6250</v>
      </c>
      <c r="F249" s="12">
        <v>-3771.8</v>
      </c>
      <c r="G249" s="13" t="s">
        <v>515</v>
      </c>
    </row>
    <row r="250" spans="1:7" x14ac:dyDescent="0.2">
      <c r="A250" s="45" t="s">
        <v>610</v>
      </c>
      <c r="B250" s="44" t="s">
        <v>611</v>
      </c>
      <c r="C250" s="12">
        <v>43484.9</v>
      </c>
      <c r="D250" s="12">
        <v>45302.9</v>
      </c>
      <c r="E250" s="12">
        <v>43024.7</v>
      </c>
      <c r="F250" s="12">
        <v>-2278.1999999999998</v>
      </c>
      <c r="G250" s="13" t="s">
        <v>612</v>
      </c>
    </row>
    <row r="251" spans="1:7" x14ac:dyDescent="0.2">
      <c r="A251" s="45" t="s">
        <v>613</v>
      </c>
      <c r="B251" s="44" t="s">
        <v>614</v>
      </c>
      <c r="C251" s="12">
        <v>57931.3</v>
      </c>
      <c r="D251" s="12">
        <v>60137.2</v>
      </c>
      <c r="E251" s="12">
        <v>39963.5</v>
      </c>
      <c r="F251" s="12">
        <v>-20173.7</v>
      </c>
      <c r="G251" s="13" t="s">
        <v>615</v>
      </c>
    </row>
    <row r="252" spans="1:7" x14ac:dyDescent="0.2">
      <c r="A252" s="45" t="s">
        <v>616</v>
      </c>
      <c r="B252" s="44" t="s">
        <v>617</v>
      </c>
      <c r="C252" s="12">
        <v>17035.7</v>
      </c>
      <c r="D252" s="12">
        <v>16856.7</v>
      </c>
      <c r="E252" s="12">
        <v>12277.7</v>
      </c>
      <c r="F252" s="12">
        <v>-4579</v>
      </c>
      <c r="G252" s="13" t="s">
        <v>128</v>
      </c>
    </row>
    <row r="253" spans="1:7" ht="13.5" x14ac:dyDescent="0.25">
      <c r="A253" s="32" t="s">
        <v>378</v>
      </c>
      <c r="B253" s="42" t="s">
        <v>379</v>
      </c>
      <c r="C253" s="15"/>
      <c r="D253" s="15"/>
      <c r="E253" s="15"/>
      <c r="F253" s="15"/>
      <c r="G253" s="16" t="s">
        <v>31</v>
      </c>
    </row>
    <row r="254" spans="1:7" x14ac:dyDescent="0.2">
      <c r="A254" s="43" t="s">
        <v>241</v>
      </c>
      <c r="B254" s="44" t="s">
        <v>31</v>
      </c>
      <c r="C254" s="12">
        <v>26643.8</v>
      </c>
      <c r="D254" s="12">
        <v>26643.8</v>
      </c>
      <c r="E254" s="12">
        <v>19914.2</v>
      </c>
      <c r="F254" s="12">
        <v>-6729.6</v>
      </c>
      <c r="G254" s="13" t="s">
        <v>618</v>
      </c>
    </row>
    <row r="255" spans="1:7" x14ac:dyDescent="0.2">
      <c r="A255" s="45" t="s">
        <v>381</v>
      </c>
      <c r="B255" s="44" t="s">
        <v>382</v>
      </c>
      <c r="C255" s="12">
        <v>26643.8</v>
      </c>
      <c r="D255" s="12">
        <v>26643.8</v>
      </c>
      <c r="E255" s="12">
        <v>19914.2</v>
      </c>
      <c r="F255" s="12">
        <v>-6729.6</v>
      </c>
      <c r="G255" s="13" t="s">
        <v>618</v>
      </c>
    </row>
    <row r="256" spans="1:7" x14ac:dyDescent="0.2">
      <c r="A256" s="45"/>
      <c r="B256" s="44"/>
      <c r="C256" s="12"/>
      <c r="D256" s="12"/>
      <c r="E256" s="12"/>
      <c r="F256" s="12"/>
      <c r="G256" s="13"/>
    </row>
    <row r="257" spans="1:7" ht="28.5" x14ac:dyDescent="0.2">
      <c r="A257" s="41" t="s">
        <v>619</v>
      </c>
      <c r="B257" s="42" t="s">
        <v>620</v>
      </c>
      <c r="C257" s="15"/>
      <c r="D257" s="15"/>
      <c r="E257" s="15"/>
      <c r="F257" s="15"/>
      <c r="G257" s="16"/>
    </row>
    <row r="258" spans="1:7" x14ac:dyDescent="0.2">
      <c r="A258" s="36" t="s">
        <v>237</v>
      </c>
      <c r="B258" s="42" t="s">
        <v>28</v>
      </c>
      <c r="C258" s="15">
        <v>2213183.9</v>
      </c>
      <c r="D258" s="15">
        <v>1999171.3</v>
      </c>
      <c r="E258" s="15">
        <v>1645073.9</v>
      </c>
      <c r="F258" s="15">
        <v>-354097.4</v>
      </c>
      <c r="G258" s="16" t="s">
        <v>621</v>
      </c>
    </row>
    <row r="259" spans="1:7" ht="13.5" x14ac:dyDescent="0.25">
      <c r="A259" s="32" t="s">
        <v>239</v>
      </c>
      <c r="B259" s="42" t="s">
        <v>240</v>
      </c>
      <c r="C259" s="15"/>
      <c r="D259" s="15"/>
      <c r="E259" s="15"/>
      <c r="F259" s="15"/>
      <c r="G259" s="16" t="s">
        <v>31</v>
      </c>
    </row>
    <row r="260" spans="1:7" x14ac:dyDescent="0.2">
      <c r="A260" s="43" t="s">
        <v>241</v>
      </c>
      <c r="B260" s="44" t="s">
        <v>31</v>
      </c>
      <c r="C260" s="12">
        <v>5129.3999999999996</v>
      </c>
      <c r="D260" s="12">
        <v>6794.8</v>
      </c>
      <c r="E260" s="12">
        <v>6430.1</v>
      </c>
      <c r="F260" s="12">
        <v>-364.7</v>
      </c>
      <c r="G260" s="13" t="s">
        <v>622</v>
      </c>
    </row>
    <row r="261" spans="1:7" ht="25.5" x14ac:dyDescent="0.2">
      <c r="A261" s="45" t="s">
        <v>551</v>
      </c>
      <c r="B261" s="44" t="s">
        <v>552</v>
      </c>
      <c r="C261" s="12">
        <v>100</v>
      </c>
      <c r="D261" s="12"/>
      <c r="E261" s="12"/>
      <c r="F261" s="12"/>
      <c r="G261" s="13" t="s">
        <v>31</v>
      </c>
    </row>
    <row r="262" spans="1:7" ht="25.5" x14ac:dyDescent="0.2">
      <c r="A262" s="45" t="s">
        <v>556</v>
      </c>
      <c r="B262" s="44" t="s">
        <v>557</v>
      </c>
      <c r="C262" s="12">
        <v>5029.3999999999996</v>
      </c>
      <c r="D262" s="12">
        <v>6228.7</v>
      </c>
      <c r="E262" s="12">
        <v>5924.7</v>
      </c>
      <c r="F262" s="12">
        <v>-304</v>
      </c>
      <c r="G262" s="13" t="s">
        <v>313</v>
      </c>
    </row>
    <row r="263" spans="1:7" x14ac:dyDescent="0.2">
      <c r="A263" s="45" t="s">
        <v>478</v>
      </c>
      <c r="B263" s="44" t="s">
        <v>479</v>
      </c>
      <c r="C263" s="12"/>
      <c r="D263" s="12">
        <v>566.1</v>
      </c>
      <c r="E263" s="12">
        <v>505.4</v>
      </c>
      <c r="F263" s="12">
        <v>-60.7</v>
      </c>
      <c r="G263" s="13" t="s">
        <v>623</v>
      </c>
    </row>
    <row r="264" spans="1:7" ht="13.5" x14ac:dyDescent="0.25">
      <c r="A264" s="32" t="s">
        <v>273</v>
      </c>
      <c r="B264" s="42" t="s">
        <v>274</v>
      </c>
      <c r="C264" s="15"/>
      <c r="D264" s="15"/>
      <c r="E264" s="15"/>
      <c r="F264" s="15"/>
      <c r="G264" s="16" t="s">
        <v>31</v>
      </c>
    </row>
    <row r="265" spans="1:7" x14ac:dyDescent="0.2">
      <c r="A265" s="43" t="s">
        <v>241</v>
      </c>
      <c r="B265" s="44" t="s">
        <v>31</v>
      </c>
      <c r="C265" s="12">
        <v>52857.2</v>
      </c>
      <c r="D265" s="12">
        <v>53492.800000000003</v>
      </c>
      <c r="E265" s="12">
        <v>51248.1</v>
      </c>
      <c r="F265" s="12">
        <v>-2244.6999999999998</v>
      </c>
      <c r="G265" s="13" t="s">
        <v>624</v>
      </c>
    </row>
    <row r="266" spans="1:7" x14ac:dyDescent="0.2">
      <c r="A266" s="45" t="s">
        <v>625</v>
      </c>
      <c r="B266" s="44" t="s">
        <v>626</v>
      </c>
      <c r="C266" s="12">
        <v>52857.2</v>
      </c>
      <c r="D266" s="12">
        <v>53390.3</v>
      </c>
      <c r="E266" s="12">
        <v>51145.599999999999</v>
      </c>
      <c r="F266" s="12">
        <v>-2244.6999999999998</v>
      </c>
      <c r="G266" s="13" t="s">
        <v>624</v>
      </c>
    </row>
    <row r="267" spans="1:7" ht="38.25" x14ac:dyDescent="0.2">
      <c r="A267" s="45" t="s">
        <v>482</v>
      </c>
      <c r="B267" s="44" t="s">
        <v>483</v>
      </c>
      <c r="C267" s="12"/>
      <c r="D267" s="12">
        <v>102.5</v>
      </c>
      <c r="E267" s="12">
        <v>102.5</v>
      </c>
      <c r="F267" s="12"/>
      <c r="G267" s="13" t="s">
        <v>79</v>
      </c>
    </row>
    <row r="268" spans="1:7" ht="13.5" x14ac:dyDescent="0.25">
      <c r="A268" s="32" t="s">
        <v>278</v>
      </c>
      <c r="B268" s="42" t="s">
        <v>279</v>
      </c>
      <c r="C268" s="15"/>
      <c r="D268" s="15"/>
      <c r="E268" s="15"/>
      <c r="F268" s="15"/>
      <c r="G268" s="16" t="s">
        <v>31</v>
      </c>
    </row>
    <row r="269" spans="1:7" x14ac:dyDescent="0.2">
      <c r="A269" s="43" t="s">
        <v>241</v>
      </c>
      <c r="B269" s="44" t="s">
        <v>31</v>
      </c>
      <c r="C269" s="12">
        <v>1250586.8</v>
      </c>
      <c r="D269" s="12">
        <v>1057819</v>
      </c>
      <c r="E269" s="12">
        <v>770514.8</v>
      </c>
      <c r="F269" s="12">
        <v>-287304.2</v>
      </c>
      <c r="G269" s="13" t="s">
        <v>128</v>
      </c>
    </row>
    <row r="270" spans="1:7" x14ac:dyDescent="0.2">
      <c r="A270" s="45" t="s">
        <v>627</v>
      </c>
      <c r="B270" s="44" t="s">
        <v>628</v>
      </c>
      <c r="C270" s="12">
        <v>194664.1</v>
      </c>
      <c r="D270" s="12">
        <v>163065.29999999999</v>
      </c>
      <c r="E270" s="12">
        <v>157070.29999999999</v>
      </c>
      <c r="F270" s="12">
        <v>-5995</v>
      </c>
      <c r="G270" s="13" t="s">
        <v>629</v>
      </c>
    </row>
    <row r="271" spans="1:7" x14ac:dyDescent="0.2">
      <c r="A271" s="45" t="s">
        <v>630</v>
      </c>
      <c r="B271" s="44" t="s">
        <v>631</v>
      </c>
      <c r="C271" s="12">
        <v>3448.3</v>
      </c>
      <c r="D271" s="12">
        <v>5374.4</v>
      </c>
      <c r="E271" s="12">
        <v>5374.4</v>
      </c>
      <c r="F271" s="12"/>
      <c r="G271" s="13" t="s">
        <v>79</v>
      </c>
    </row>
    <row r="272" spans="1:7" ht="25.5" x14ac:dyDescent="0.2">
      <c r="A272" s="45" t="s">
        <v>575</v>
      </c>
      <c r="B272" s="44" t="s">
        <v>576</v>
      </c>
      <c r="C272" s="12">
        <v>32287.9</v>
      </c>
      <c r="D272" s="12">
        <v>37144.5</v>
      </c>
      <c r="E272" s="12">
        <v>36201.9</v>
      </c>
      <c r="F272" s="12">
        <v>-942.6</v>
      </c>
      <c r="G272" s="13" t="s">
        <v>349</v>
      </c>
    </row>
    <row r="273" spans="1:7" x14ac:dyDescent="0.2">
      <c r="A273" s="45" t="s">
        <v>280</v>
      </c>
      <c r="B273" s="44" t="s">
        <v>281</v>
      </c>
      <c r="C273" s="12">
        <v>119465.60000000001</v>
      </c>
      <c r="D273" s="12">
        <v>137171.70000000001</v>
      </c>
      <c r="E273" s="12">
        <v>135142.20000000001</v>
      </c>
      <c r="F273" s="12">
        <v>-2029.5</v>
      </c>
      <c r="G273" s="13" t="s">
        <v>632</v>
      </c>
    </row>
    <row r="274" spans="1:7" x14ac:dyDescent="0.2">
      <c r="A274" s="45" t="s">
        <v>633</v>
      </c>
      <c r="B274" s="44" t="s">
        <v>634</v>
      </c>
      <c r="C274" s="12">
        <v>52365.2</v>
      </c>
      <c r="D274" s="12">
        <v>48935</v>
      </c>
      <c r="E274" s="12">
        <v>39854.800000000003</v>
      </c>
      <c r="F274" s="12">
        <v>-9080.2000000000007</v>
      </c>
      <c r="G274" s="13" t="s">
        <v>338</v>
      </c>
    </row>
    <row r="275" spans="1:7" x14ac:dyDescent="0.2">
      <c r="A275" s="45" t="s">
        <v>635</v>
      </c>
      <c r="B275" s="44" t="s">
        <v>636</v>
      </c>
      <c r="C275" s="12">
        <v>440432.8</v>
      </c>
      <c r="D275" s="12">
        <v>363200.2</v>
      </c>
      <c r="E275" s="12">
        <v>333958.7</v>
      </c>
      <c r="F275" s="12">
        <v>-29241.5</v>
      </c>
      <c r="G275" s="13" t="s">
        <v>181</v>
      </c>
    </row>
    <row r="276" spans="1:7" x14ac:dyDescent="0.2">
      <c r="A276" s="45" t="s">
        <v>637</v>
      </c>
      <c r="B276" s="44" t="s">
        <v>638</v>
      </c>
      <c r="C276" s="12">
        <v>407922.9</v>
      </c>
      <c r="D276" s="12">
        <v>302927.90000000002</v>
      </c>
      <c r="E276" s="12">
        <v>62912.5</v>
      </c>
      <c r="F276" s="12">
        <v>-240015.4</v>
      </c>
      <c r="G276" s="13" t="s">
        <v>639</v>
      </c>
    </row>
    <row r="277" spans="1:7" ht="13.5" x14ac:dyDescent="0.25">
      <c r="A277" s="32" t="s">
        <v>282</v>
      </c>
      <c r="B277" s="42" t="s">
        <v>283</v>
      </c>
      <c r="C277" s="15"/>
      <c r="D277" s="15"/>
      <c r="E277" s="15"/>
      <c r="F277" s="15"/>
      <c r="G277" s="16" t="s">
        <v>31</v>
      </c>
    </row>
    <row r="278" spans="1:7" x14ac:dyDescent="0.2">
      <c r="A278" s="43" t="s">
        <v>241</v>
      </c>
      <c r="B278" s="44" t="s">
        <v>31</v>
      </c>
      <c r="C278" s="12">
        <v>272481.2</v>
      </c>
      <c r="D278" s="12">
        <v>295751.59999999998</v>
      </c>
      <c r="E278" s="12">
        <v>293134.3</v>
      </c>
      <c r="F278" s="12">
        <v>-2617.3000000000002</v>
      </c>
      <c r="G278" s="13" t="s">
        <v>108</v>
      </c>
    </row>
    <row r="279" spans="1:7" x14ac:dyDescent="0.2">
      <c r="A279" s="45" t="s">
        <v>375</v>
      </c>
      <c r="B279" s="44" t="s">
        <v>376</v>
      </c>
      <c r="C279" s="12">
        <v>66227.7</v>
      </c>
      <c r="D279" s="12">
        <v>78773.899999999994</v>
      </c>
      <c r="E279" s="12">
        <v>78509.7</v>
      </c>
      <c r="F279" s="12">
        <v>-264.2</v>
      </c>
      <c r="G279" s="13" t="s">
        <v>82</v>
      </c>
    </row>
    <row r="280" spans="1:7" x14ac:dyDescent="0.2">
      <c r="A280" s="45" t="s">
        <v>284</v>
      </c>
      <c r="B280" s="44" t="s">
        <v>285</v>
      </c>
      <c r="C280" s="12">
        <v>142811.1</v>
      </c>
      <c r="D280" s="12">
        <v>151114.4</v>
      </c>
      <c r="E280" s="12">
        <v>151091.79999999999</v>
      </c>
      <c r="F280" s="12">
        <v>-22.6</v>
      </c>
      <c r="G280" s="13" t="s">
        <v>79</v>
      </c>
    </row>
    <row r="281" spans="1:7" x14ac:dyDescent="0.2">
      <c r="A281" s="45" t="s">
        <v>640</v>
      </c>
      <c r="B281" s="44" t="s">
        <v>641</v>
      </c>
      <c r="C281" s="12">
        <v>53806.7</v>
      </c>
      <c r="D281" s="12">
        <v>56227.6</v>
      </c>
      <c r="E281" s="12">
        <v>56227.4</v>
      </c>
      <c r="F281" s="12">
        <v>-0.2</v>
      </c>
      <c r="G281" s="13" t="s">
        <v>79</v>
      </c>
    </row>
    <row r="282" spans="1:7" x14ac:dyDescent="0.2">
      <c r="A282" s="45" t="s">
        <v>287</v>
      </c>
      <c r="B282" s="44" t="s">
        <v>288</v>
      </c>
      <c r="C282" s="12">
        <v>9248.2000000000007</v>
      </c>
      <c r="D282" s="12">
        <v>9248.2000000000007</v>
      </c>
      <c r="E282" s="12">
        <v>6928.3</v>
      </c>
      <c r="F282" s="12">
        <v>-2319.9</v>
      </c>
      <c r="G282" s="13" t="s">
        <v>642</v>
      </c>
    </row>
    <row r="283" spans="1:7" x14ac:dyDescent="0.2">
      <c r="A283" s="45" t="s">
        <v>544</v>
      </c>
      <c r="B283" s="44" t="s">
        <v>545</v>
      </c>
      <c r="C283" s="12">
        <v>387.5</v>
      </c>
      <c r="D283" s="12">
        <v>387.5</v>
      </c>
      <c r="E283" s="12">
        <v>377.1</v>
      </c>
      <c r="F283" s="12">
        <v>-10.4</v>
      </c>
      <c r="G283" s="13" t="s">
        <v>37</v>
      </c>
    </row>
    <row r="284" spans="1:7" ht="13.5" x14ac:dyDescent="0.25">
      <c r="A284" s="32" t="s">
        <v>378</v>
      </c>
      <c r="B284" s="42" t="s">
        <v>379</v>
      </c>
      <c r="C284" s="15"/>
      <c r="D284" s="15"/>
      <c r="E284" s="15"/>
      <c r="F284" s="15"/>
      <c r="G284" s="16" t="s">
        <v>31</v>
      </c>
    </row>
    <row r="285" spans="1:7" x14ac:dyDescent="0.2">
      <c r="A285" s="43" t="s">
        <v>241</v>
      </c>
      <c r="B285" s="44" t="s">
        <v>31</v>
      </c>
      <c r="C285" s="12">
        <v>632129.30000000005</v>
      </c>
      <c r="D285" s="12">
        <v>585313.1</v>
      </c>
      <c r="E285" s="12">
        <v>523746.5</v>
      </c>
      <c r="F285" s="12">
        <v>-61566.6</v>
      </c>
      <c r="G285" s="13" t="s">
        <v>316</v>
      </c>
    </row>
    <row r="286" spans="1:7" x14ac:dyDescent="0.2">
      <c r="A286" s="45" t="s">
        <v>643</v>
      </c>
      <c r="B286" s="44" t="s">
        <v>644</v>
      </c>
      <c r="C286" s="12">
        <v>25396.3</v>
      </c>
      <c r="D286" s="12">
        <v>24479.1</v>
      </c>
      <c r="E286" s="12">
        <v>23632.6</v>
      </c>
      <c r="F286" s="12">
        <v>-846.5</v>
      </c>
      <c r="G286" s="13" t="s">
        <v>550</v>
      </c>
    </row>
    <row r="287" spans="1:7" x14ac:dyDescent="0.2">
      <c r="A287" s="45" t="s">
        <v>645</v>
      </c>
      <c r="B287" s="44" t="s">
        <v>646</v>
      </c>
      <c r="C287" s="12">
        <v>153500</v>
      </c>
      <c r="D287" s="12">
        <v>152860.29999999999</v>
      </c>
      <c r="E287" s="12">
        <v>142488.70000000001</v>
      </c>
      <c r="F287" s="12">
        <v>-10371.6</v>
      </c>
      <c r="G287" s="13" t="s">
        <v>416</v>
      </c>
    </row>
    <row r="288" spans="1:7" x14ac:dyDescent="0.2">
      <c r="A288" s="45" t="s">
        <v>381</v>
      </c>
      <c r="B288" s="44" t="s">
        <v>382</v>
      </c>
      <c r="C288" s="12">
        <v>125911.3</v>
      </c>
      <c r="D288" s="12">
        <v>88221.1</v>
      </c>
      <c r="E288" s="12">
        <v>84421.4</v>
      </c>
      <c r="F288" s="12">
        <v>-3799.7</v>
      </c>
      <c r="G288" s="13" t="s">
        <v>606</v>
      </c>
    </row>
    <row r="289" spans="1:7" x14ac:dyDescent="0.2">
      <c r="A289" s="45" t="s">
        <v>647</v>
      </c>
      <c r="B289" s="44" t="s">
        <v>648</v>
      </c>
      <c r="C289" s="12">
        <v>34446.400000000001</v>
      </c>
      <c r="D289" s="12">
        <v>32305.8</v>
      </c>
      <c r="E289" s="12">
        <v>11467.3</v>
      </c>
      <c r="F289" s="12">
        <v>-20838.5</v>
      </c>
      <c r="G289" s="13" t="s">
        <v>649</v>
      </c>
    </row>
    <row r="290" spans="1:7" x14ac:dyDescent="0.2">
      <c r="A290" s="45" t="s">
        <v>650</v>
      </c>
      <c r="B290" s="44" t="s">
        <v>651</v>
      </c>
      <c r="C290" s="12">
        <v>1000</v>
      </c>
      <c r="D290" s="12">
        <v>1000</v>
      </c>
      <c r="E290" s="12">
        <v>557.79999999999995</v>
      </c>
      <c r="F290" s="12">
        <v>-442.2</v>
      </c>
      <c r="G290" s="13" t="s">
        <v>652</v>
      </c>
    </row>
    <row r="291" spans="1:7" x14ac:dyDescent="0.2">
      <c r="A291" s="45" t="s">
        <v>653</v>
      </c>
      <c r="B291" s="44" t="s">
        <v>654</v>
      </c>
      <c r="C291" s="12">
        <v>146826.70000000001</v>
      </c>
      <c r="D291" s="12">
        <v>149426.5</v>
      </c>
      <c r="E291" s="12">
        <v>145556.1</v>
      </c>
      <c r="F291" s="12">
        <v>-3870.4</v>
      </c>
      <c r="G291" s="13" t="s">
        <v>286</v>
      </c>
    </row>
    <row r="292" spans="1:7" x14ac:dyDescent="0.2">
      <c r="A292" s="45" t="s">
        <v>655</v>
      </c>
      <c r="B292" s="44" t="s">
        <v>656</v>
      </c>
      <c r="C292" s="12">
        <v>90097.9</v>
      </c>
      <c r="D292" s="12">
        <v>90097.9</v>
      </c>
      <c r="E292" s="12">
        <v>81933.3</v>
      </c>
      <c r="F292" s="12">
        <v>-8164.6</v>
      </c>
      <c r="G292" s="13" t="s">
        <v>657</v>
      </c>
    </row>
    <row r="293" spans="1:7" x14ac:dyDescent="0.2">
      <c r="A293" s="45" t="s">
        <v>658</v>
      </c>
      <c r="B293" s="44" t="s">
        <v>659</v>
      </c>
      <c r="C293" s="12">
        <v>8446.6</v>
      </c>
      <c r="D293" s="12">
        <v>8849.9</v>
      </c>
      <c r="E293" s="12">
        <v>7399.4</v>
      </c>
      <c r="F293" s="12">
        <v>-1450.5</v>
      </c>
      <c r="G293" s="13" t="s">
        <v>660</v>
      </c>
    </row>
    <row r="294" spans="1:7" x14ac:dyDescent="0.2">
      <c r="A294" s="45" t="s">
        <v>383</v>
      </c>
      <c r="B294" s="44" t="s">
        <v>384</v>
      </c>
      <c r="C294" s="12">
        <v>34846</v>
      </c>
      <c r="D294" s="12">
        <v>26118.6</v>
      </c>
      <c r="E294" s="12">
        <v>19743.7</v>
      </c>
      <c r="F294" s="12">
        <v>-6374.9</v>
      </c>
      <c r="G294" s="13" t="s">
        <v>661</v>
      </c>
    </row>
    <row r="295" spans="1:7" x14ac:dyDescent="0.2">
      <c r="A295" s="45" t="s">
        <v>662</v>
      </c>
      <c r="B295" s="44" t="s">
        <v>663</v>
      </c>
      <c r="C295" s="12">
        <v>11658.1</v>
      </c>
      <c r="D295" s="12">
        <v>11953.9</v>
      </c>
      <c r="E295" s="12">
        <v>6546.3</v>
      </c>
      <c r="F295" s="12">
        <v>-5407.6</v>
      </c>
      <c r="G295" s="13" t="s">
        <v>664</v>
      </c>
    </row>
    <row r="296" spans="1:7" x14ac:dyDescent="0.2">
      <c r="A296" s="45"/>
      <c r="B296" s="44"/>
      <c r="C296" s="12"/>
      <c r="D296" s="12"/>
      <c r="E296" s="12"/>
      <c r="F296" s="12"/>
      <c r="G296" s="13"/>
    </row>
    <row r="297" spans="1:7" ht="28.5" x14ac:dyDescent="0.2">
      <c r="A297" s="41" t="s">
        <v>665</v>
      </c>
      <c r="B297" s="42" t="s">
        <v>666</v>
      </c>
      <c r="C297" s="15"/>
      <c r="D297" s="15"/>
      <c r="E297" s="15"/>
      <c r="F297" s="15"/>
      <c r="G297" s="16"/>
    </row>
    <row r="298" spans="1:7" x14ac:dyDescent="0.2">
      <c r="A298" s="36" t="s">
        <v>237</v>
      </c>
      <c r="B298" s="42" t="s">
        <v>28</v>
      </c>
      <c r="C298" s="15">
        <v>88576.7</v>
      </c>
      <c r="D298" s="15">
        <v>94690.4</v>
      </c>
      <c r="E298" s="15">
        <v>93769</v>
      </c>
      <c r="F298" s="15">
        <v>-921.4</v>
      </c>
      <c r="G298" s="16" t="s">
        <v>546</v>
      </c>
    </row>
    <row r="299" spans="1:7" ht="13.5" x14ac:dyDescent="0.25">
      <c r="A299" s="32" t="s">
        <v>239</v>
      </c>
      <c r="B299" s="42" t="s">
        <v>240</v>
      </c>
      <c r="C299" s="15"/>
      <c r="D299" s="15"/>
      <c r="E299" s="15"/>
      <c r="F299" s="15"/>
      <c r="G299" s="16" t="s">
        <v>31</v>
      </c>
    </row>
    <row r="300" spans="1:7" x14ac:dyDescent="0.2">
      <c r="A300" s="43" t="s">
        <v>241</v>
      </c>
      <c r="B300" s="44" t="s">
        <v>31</v>
      </c>
      <c r="C300" s="12">
        <v>88576.7</v>
      </c>
      <c r="D300" s="12">
        <v>94690.4</v>
      </c>
      <c r="E300" s="12">
        <v>93769</v>
      </c>
      <c r="F300" s="12">
        <v>-921.4</v>
      </c>
      <c r="G300" s="13" t="s">
        <v>546</v>
      </c>
    </row>
    <row r="301" spans="1:7" x14ac:dyDescent="0.2">
      <c r="A301" s="45" t="s">
        <v>667</v>
      </c>
      <c r="B301" s="44" t="s">
        <v>668</v>
      </c>
      <c r="C301" s="12">
        <v>23641.8</v>
      </c>
      <c r="D301" s="12">
        <v>28416.3</v>
      </c>
      <c r="E301" s="12">
        <v>28341.4</v>
      </c>
      <c r="F301" s="12">
        <v>-74.900000000000006</v>
      </c>
      <c r="G301" s="13" t="s">
        <v>82</v>
      </c>
    </row>
    <row r="302" spans="1:7" x14ac:dyDescent="0.2">
      <c r="A302" s="45" t="s">
        <v>669</v>
      </c>
      <c r="B302" s="44" t="s">
        <v>670</v>
      </c>
      <c r="C302" s="12">
        <v>61734.9</v>
      </c>
      <c r="D302" s="12">
        <v>63074.1</v>
      </c>
      <c r="E302" s="12">
        <v>62238.6</v>
      </c>
      <c r="F302" s="12">
        <v>-835.5</v>
      </c>
      <c r="G302" s="13" t="s">
        <v>559</v>
      </c>
    </row>
    <row r="303" spans="1:7" x14ac:dyDescent="0.2">
      <c r="A303" s="45" t="s">
        <v>671</v>
      </c>
      <c r="B303" s="44" t="s">
        <v>672</v>
      </c>
      <c r="C303" s="12">
        <v>3200</v>
      </c>
      <c r="D303" s="12">
        <v>3200</v>
      </c>
      <c r="E303" s="12">
        <v>3189</v>
      </c>
      <c r="F303" s="12">
        <v>-11</v>
      </c>
      <c r="G303" s="13" t="s">
        <v>82</v>
      </c>
    </row>
    <row r="304" spans="1:7" x14ac:dyDescent="0.2">
      <c r="A304" s="45"/>
      <c r="B304" s="44"/>
      <c r="C304" s="12"/>
      <c r="D304" s="12"/>
      <c r="E304" s="12"/>
      <c r="F304" s="12"/>
      <c r="G304" s="13"/>
    </row>
    <row r="305" spans="1:7" ht="14.25" x14ac:dyDescent="0.2">
      <c r="A305" s="41" t="s">
        <v>673</v>
      </c>
      <c r="B305" s="42" t="s">
        <v>674</v>
      </c>
      <c r="C305" s="15"/>
      <c r="D305" s="15"/>
      <c r="E305" s="15"/>
      <c r="F305" s="15"/>
      <c r="G305" s="16"/>
    </row>
    <row r="306" spans="1:7" x14ac:dyDescent="0.2">
      <c r="A306" s="36" t="s">
        <v>237</v>
      </c>
      <c r="B306" s="42" t="s">
        <v>28</v>
      </c>
      <c r="C306" s="15">
        <v>48012.3</v>
      </c>
      <c r="D306" s="15">
        <v>26643.9</v>
      </c>
      <c r="E306" s="15">
        <v>17141.7</v>
      </c>
      <c r="F306" s="15">
        <v>-9502.2000000000007</v>
      </c>
      <c r="G306" s="16" t="s">
        <v>675</v>
      </c>
    </row>
    <row r="307" spans="1:7" ht="13.5" x14ac:dyDescent="0.25">
      <c r="A307" s="32" t="s">
        <v>273</v>
      </c>
      <c r="B307" s="42" t="s">
        <v>274</v>
      </c>
      <c r="C307" s="15"/>
      <c r="D307" s="15"/>
      <c r="E307" s="15"/>
      <c r="F307" s="15"/>
      <c r="G307" s="16" t="s">
        <v>31</v>
      </c>
    </row>
    <row r="308" spans="1:7" x14ac:dyDescent="0.2">
      <c r="A308" s="43" t="s">
        <v>241</v>
      </c>
      <c r="B308" s="44" t="s">
        <v>31</v>
      </c>
      <c r="C308" s="12">
        <v>48012.3</v>
      </c>
      <c r="D308" s="12">
        <v>26643.9</v>
      </c>
      <c r="E308" s="12">
        <v>17141.7</v>
      </c>
      <c r="F308" s="12">
        <v>-9502.2000000000007</v>
      </c>
      <c r="G308" s="13" t="s">
        <v>675</v>
      </c>
    </row>
    <row r="309" spans="1:7" x14ac:dyDescent="0.2">
      <c r="A309" s="45" t="s">
        <v>676</v>
      </c>
      <c r="B309" s="44" t="s">
        <v>677</v>
      </c>
      <c r="C309" s="12">
        <v>5782.3</v>
      </c>
      <c r="D309" s="12">
        <v>5223.3999999999996</v>
      </c>
      <c r="E309" s="12">
        <v>5010.3999999999996</v>
      </c>
      <c r="F309" s="12">
        <v>-213</v>
      </c>
      <c r="G309" s="13" t="s">
        <v>266</v>
      </c>
    </row>
    <row r="310" spans="1:7" x14ac:dyDescent="0.2">
      <c r="A310" s="45" t="s">
        <v>678</v>
      </c>
      <c r="B310" s="44" t="s">
        <v>679</v>
      </c>
      <c r="C310" s="12">
        <v>10992</v>
      </c>
      <c r="D310" s="12">
        <v>9492</v>
      </c>
      <c r="E310" s="12">
        <v>4803.7</v>
      </c>
      <c r="F310" s="12">
        <v>-4688.3</v>
      </c>
      <c r="G310" s="13" t="s">
        <v>680</v>
      </c>
    </row>
    <row r="311" spans="1:7" x14ac:dyDescent="0.2">
      <c r="A311" s="45" t="s">
        <v>681</v>
      </c>
      <c r="B311" s="44" t="s">
        <v>682</v>
      </c>
      <c r="C311" s="12">
        <v>12300</v>
      </c>
      <c r="D311" s="12">
        <v>1600</v>
      </c>
      <c r="E311" s="12"/>
      <c r="F311" s="12">
        <v>-1600</v>
      </c>
      <c r="G311" s="13" t="s">
        <v>31</v>
      </c>
    </row>
    <row r="312" spans="1:7" x14ac:dyDescent="0.2">
      <c r="A312" s="45" t="s">
        <v>276</v>
      </c>
      <c r="B312" s="44" t="s">
        <v>277</v>
      </c>
      <c r="C312" s="12">
        <v>11609.5</v>
      </c>
      <c r="D312" s="12">
        <v>3000</v>
      </c>
      <c r="E312" s="12"/>
      <c r="F312" s="12">
        <v>-3000</v>
      </c>
      <c r="G312" s="13" t="s">
        <v>31</v>
      </c>
    </row>
    <row r="313" spans="1:7" x14ac:dyDescent="0.2">
      <c r="A313" s="45" t="s">
        <v>683</v>
      </c>
      <c r="B313" s="44" t="s">
        <v>684</v>
      </c>
      <c r="C313" s="12">
        <v>7328.5</v>
      </c>
      <c r="D313" s="12">
        <v>7328.5</v>
      </c>
      <c r="E313" s="12">
        <v>7327.6</v>
      </c>
      <c r="F313" s="12">
        <v>-0.9</v>
      </c>
      <c r="G313" s="13" t="s">
        <v>79</v>
      </c>
    </row>
    <row r="314" spans="1:7" x14ac:dyDescent="0.2">
      <c r="A314" s="45"/>
      <c r="B314" s="44"/>
      <c r="C314" s="12"/>
      <c r="D314" s="12"/>
      <c r="E314" s="12"/>
      <c r="F314" s="12"/>
      <c r="G314" s="13"/>
    </row>
    <row r="315" spans="1:7" ht="14.25" x14ac:dyDescent="0.2">
      <c r="A315" s="41" t="s">
        <v>685</v>
      </c>
      <c r="B315" s="42" t="s">
        <v>686</v>
      </c>
      <c r="C315" s="15"/>
      <c r="D315" s="15"/>
      <c r="E315" s="15"/>
      <c r="F315" s="15"/>
      <c r="G315" s="16"/>
    </row>
    <row r="316" spans="1:7" x14ac:dyDescent="0.2">
      <c r="A316" s="36" t="s">
        <v>237</v>
      </c>
      <c r="B316" s="42" t="s">
        <v>28</v>
      </c>
      <c r="C316" s="15">
        <v>3927.9</v>
      </c>
      <c r="D316" s="15">
        <v>4396.7</v>
      </c>
      <c r="E316" s="15">
        <v>4141.6000000000004</v>
      </c>
      <c r="F316" s="15">
        <v>-255.1</v>
      </c>
      <c r="G316" s="16" t="s">
        <v>571</v>
      </c>
    </row>
    <row r="317" spans="1:7" ht="13.5" x14ac:dyDescent="0.25">
      <c r="A317" s="32" t="s">
        <v>239</v>
      </c>
      <c r="B317" s="42" t="s">
        <v>240</v>
      </c>
      <c r="C317" s="15"/>
      <c r="D317" s="15"/>
      <c r="E317" s="15"/>
      <c r="F317" s="15"/>
      <c r="G317" s="16" t="s">
        <v>31</v>
      </c>
    </row>
    <row r="318" spans="1:7" x14ac:dyDescent="0.2">
      <c r="A318" s="43" t="s">
        <v>241</v>
      </c>
      <c r="B318" s="44" t="s">
        <v>31</v>
      </c>
      <c r="C318" s="12">
        <v>3927.9</v>
      </c>
      <c r="D318" s="12">
        <v>4396.7</v>
      </c>
      <c r="E318" s="12">
        <v>4141.6000000000004</v>
      </c>
      <c r="F318" s="12">
        <v>-255.1</v>
      </c>
      <c r="G318" s="13" t="s">
        <v>571</v>
      </c>
    </row>
    <row r="319" spans="1:7" x14ac:dyDescent="0.2">
      <c r="A319" s="45" t="s">
        <v>687</v>
      </c>
      <c r="B319" s="44" t="s">
        <v>688</v>
      </c>
      <c r="C319" s="12">
        <v>3527.9</v>
      </c>
      <c r="D319" s="12">
        <v>3916.7</v>
      </c>
      <c r="E319" s="12">
        <v>3662</v>
      </c>
      <c r="F319" s="12">
        <v>-254.7</v>
      </c>
      <c r="G319" s="13" t="s">
        <v>689</v>
      </c>
    </row>
    <row r="320" spans="1:7" x14ac:dyDescent="0.2">
      <c r="A320" s="45" t="s">
        <v>690</v>
      </c>
      <c r="B320" s="44" t="s">
        <v>691</v>
      </c>
      <c r="C320" s="12">
        <v>400</v>
      </c>
      <c r="D320" s="12">
        <v>480</v>
      </c>
      <c r="E320" s="12">
        <v>479.7</v>
      </c>
      <c r="F320" s="12">
        <v>-0.3</v>
      </c>
      <c r="G320" s="13" t="s">
        <v>352</v>
      </c>
    </row>
    <row r="321" spans="1:7" x14ac:dyDescent="0.2">
      <c r="A321" s="45"/>
      <c r="B321" s="44"/>
      <c r="C321" s="12"/>
      <c r="D321" s="12"/>
      <c r="E321" s="12"/>
      <c r="F321" s="12"/>
      <c r="G321" s="13"/>
    </row>
    <row r="322" spans="1:7" ht="14.25" x14ac:dyDescent="0.2">
      <c r="A322" s="41" t="s">
        <v>692</v>
      </c>
      <c r="B322" s="42" t="s">
        <v>693</v>
      </c>
      <c r="C322" s="15"/>
      <c r="D322" s="15"/>
      <c r="E322" s="15"/>
      <c r="F322" s="15"/>
      <c r="G322" s="16"/>
    </row>
    <row r="323" spans="1:7" x14ac:dyDescent="0.2">
      <c r="A323" s="36" t="s">
        <v>237</v>
      </c>
      <c r="B323" s="42" t="s">
        <v>28</v>
      </c>
      <c r="C323" s="15">
        <v>14190.6</v>
      </c>
      <c r="D323" s="15">
        <v>17030.2</v>
      </c>
      <c r="E323" s="15">
        <v>16595.3</v>
      </c>
      <c r="F323" s="15">
        <v>-434.9</v>
      </c>
      <c r="G323" s="16" t="s">
        <v>286</v>
      </c>
    </row>
    <row r="324" spans="1:7" ht="13.5" x14ac:dyDescent="0.25">
      <c r="A324" s="32" t="s">
        <v>273</v>
      </c>
      <c r="B324" s="42" t="s">
        <v>274</v>
      </c>
      <c r="C324" s="15"/>
      <c r="D324" s="15"/>
      <c r="E324" s="15"/>
      <c r="F324" s="15"/>
      <c r="G324" s="16" t="s">
        <v>31</v>
      </c>
    </row>
    <row r="325" spans="1:7" x14ac:dyDescent="0.2">
      <c r="A325" s="43" t="s">
        <v>241</v>
      </c>
      <c r="B325" s="44" t="s">
        <v>31</v>
      </c>
      <c r="C325" s="12">
        <v>14190.6</v>
      </c>
      <c r="D325" s="12">
        <v>17030.2</v>
      </c>
      <c r="E325" s="12">
        <v>16595.3</v>
      </c>
      <c r="F325" s="12">
        <v>-434.9</v>
      </c>
      <c r="G325" s="13" t="s">
        <v>286</v>
      </c>
    </row>
    <row r="326" spans="1:7" x14ac:dyDescent="0.2">
      <c r="A326" s="45" t="s">
        <v>694</v>
      </c>
      <c r="B326" s="44" t="s">
        <v>695</v>
      </c>
      <c r="C326" s="12">
        <v>3030.6</v>
      </c>
      <c r="D326" s="12">
        <v>3760.4</v>
      </c>
      <c r="E326" s="12">
        <v>3329.7</v>
      </c>
      <c r="F326" s="12">
        <v>-430.7</v>
      </c>
      <c r="G326" s="13" t="s">
        <v>166</v>
      </c>
    </row>
    <row r="327" spans="1:7" x14ac:dyDescent="0.2">
      <c r="A327" s="45" t="s">
        <v>696</v>
      </c>
      <c r="B327" s="44" t="s">
        <v>697</v>
      </c>
      <c r="C327" s="12">
        <v>11160</v>
      </c>
      <c r="D327" s="12">
        <v>13269.8</v>
      </c>
      <c r="E327" s="12">
        <v>13265.6</v>
      </c>
      <c r="F327" s="12">
        <v>-4.2</v>
      </c>
      <c r="G327" s="13" t="s">
        <v>79</v>
      </c>
    </row>
    <row r="328" spans="1:7" x14ac:dyDescent="0.2">
      <c r="A328" s="45"/>
      <c r="B328" s="44"/>
      <c r="C328" s="12"/>
      <c r="D328" s="12"/>
      <c r="E328" s="12"/>
      <c r="F328" s="12"/>
      <c r="G328" s="13"/>
    </row>
    <row r="329" spans="1:7" ht="14.25" x14ac:dyDescent="0.2">
      <c r="A329" s="41" t="s">
        <v>698</v>
      </c>
      <c r="B329" s="42" t="s">
        <v>699</v>
      </c>
      <c r="C329" s="15"/>
      <c r="D329" s="15"/>
      <c r="E329" s="15"/>
      <c r="F329" s="15"/>
      <c r="G329" s="16"/>
    </row>
    <row r="330" spans="1:7" x14ac:dyDescent="0.2">
      <c r="A330" s="36" t="s">
        <v>237</v>
      </c>
      <c r="B330" s="42" t="s">
        <v>28</v>
      </c>
      <c r="C330" s="15">
        <v>121779.2</v>
      </c>
      <c r="D330" s="15">
        <v>128975.2</v>
      </c>
      <c r="E330" s="15">
        <v>122441.4</v>
      </c>
      <c r="F330" s="15">
        <v>-6533.8</v>
      </c>
      <c r="G330" s="16" t="s">
        <v>300</v>
      </c>
    </row>
    <row r="331" spans="1:7" ht="13.5" x14ac:dyDescent="0.25">
      <c r="A331" s="32" t="s">
        <v>308</v>
      </c>
      <c r="B331" s="42" t="s">
        <v>309</v>
      </c>
      <c r="C331" s="15"/>
      <c r="D331" s="15"/>
      <c r="E331" s="15"/>
      <c r="F331" s="15"/>
      <c r="G331" s="16" t="s">
        <v>31</v>
      </c>
    </row>
    <row r="332" spans="1:7" x14ac:dyDescent="0.2">
      <c r="A332" s="43" t="s">
        <v>241</v>
      </c>
      <c r="B332" s="44" t="s">
        <v>31</v>
      </c>
      <c r="C332" s="12">
        <v>121779.2</v>
      </c>
      <c r="D332" s="12">
        <v>128975.2</v>
      </c>
      <c r="E332" s="12">
        <v>122441.4</v>
      </c>
      <c r="F332" s="12">
        <v>-6533.8</v>
      </c>
      <c r="G332" s="13" t="s">
        <v>300</v>
      </c>
    </row>
    <row r="333" spans="1:7" x14ac:dyDescent="0.2">
      <c r="A333" s="45" t="s">
        <v>700</v>
      </c>
      <c r="B333" s="44" t="s">
        <v>701</v>
      </c>
      <c r="C333" s="12">
        <v>121779.2</v>
      </c>
      <c r="D333" s="12">
        <v>128975.2</v>
      </c>
      <c r="E333" s="12">
        <v>122441.4</v>
      </c>
      <c r="F333" s="12">
        <v>-6533.8</v>
      </c>
      <c r="G333" s="13" t="s">
        <v>300</v>
      </c>
    </row>
    <row r="334" spans="1:7" x14ac:dyDescent="0.2">
      <c r="A334" s="45"/>
      <c r="B334" s="44"/>
      <c r="C334" s="12"/>
      <c r="D334" s="12"/>
      <c r="E334" s="12"/>
      <c r="F334" s="12"/>
      <c r="G334" s="13"/>
    </row>
    <row r="335" spans="1:7" ht="28.5" x14ac:dyDescent="0.2">
      <c r="A335" s="41" t="s">
        <v>702</v>
      </c>
      <c r="B335" s="42" t="s">
        <v>703</v>
      </c>
      <c r="C335" s="15"/>
      <c r="D335" s="15"/>
      <c r="E335" s="15"/>
      <c r="F335" s="15"/>
      <c r="G335" s="16"/>
    </row>
    <row r="336" spans="1:7" x14ac:dyDescent="0.2">
      <c r="A336" s="36" t="s">
        <v>237</v>
      </c>
      <c r="B336" s="42" t="s">
        <v>28</v>
      </c>
      <c r="C336" s="15">
        <v>44350</v>
      </c>
      <c r="D336" s="15">
        <v>38505</v>
      </c>
      <c r="E336" s="15">
        <v>28278.5</v>
      </c>
      <c r="F336" s="15">
        <v>-10226.5</v>
      </c>
      <c r="G336" s="16" t="s">
        <v>704</v>
      </c>
    </row>
    <row r="337" spans="1:7" ht="13.5" x14ac:dyDescent="0.25">
      <c r="A337" s="32" t="s">
        <v>278</v>
      </c>
      <c r="B337" s="42" t="s">
        <v>279</v>
      </c>
      <c r="C337" s="15"/>
      <c r="D337" s="15"/>
      <c r="E337" s="15"/>
      <c r="F337" s="15"/>
      <c r="G337" s="16" t="s">
        <v>31</v>
      </c>
    </row>
    <row r="338" spans="1:7" x14ac:dyDescent="0.2">
      <c r="A338" s="43" t="s">
        <v>241</v>
      </c>
      <c r="B338" s="44" t="s">
        <v>31</v>
      </c>
      <c r="C338" s="12">
        <v>44350</v>
      </c>
      <c r="D338" s="12">
        <v>38505</v>
      </c>
      <c r="E338" s="12">
        <v>28278.5</v>
      </c>
      <c r="F338" s="12">
        <v>-10226.5</v>
      </c>
      <c r="G338" s="13" t="s">
        <v>704</v>
      </c>
    </row>
    <row r="339" spans="1:7" x14ac:dyDescent="0.2">
      <c r="A339" s="45" t="s">
        <v>705</v>
      </c>
      <c r="B339" s="44" t="s">
        <v>706</v>
      </c>
      <c r="C339" s="12">
        <v>44350</v>
      </c>
      <c r="D339" s="12">
        <v>38505</v>
      </c>
      <c r="E339" s="12">
        <v>28278.5</v>
      </c>
      <c r="F339" s="12">
        <v>-10226.5</v>
      </c>
      <c r="G339" s="13" t="s">
        <v>704</v>
      </c>
    </row>
    <row r="340" spans="1:7" x14ac:dyDescent="0.2">
      <c r="A340" s="45"/>
      <c r="B340" s="44"/>
      <c r="C340" s="12"/>
      <c r="D340" s="12"/>
      <c r="E340" s="12"/>
      <c r="F340" s="12"/>
      <c r="G340" s="13"/>
    </row>
    <row r="341" spans="1:7" ht="14.25" x14ac:dyDescent="0.2">
      <c r="A341" s="41" t="s">
        <v>707</v>
      </c>
      <c r="B341" s="42" t="s">
        <v>708</v>
      </c>
      <c r="C341" s="15"/>
      <c r="D341" s="15"/>
      <c r="E341" s="15"/>
      <c r="F341" s="15"/>
      <c r="G341" s="16"/>
    </row>
    <row r="342" spans="1:7" x14ac:dyDescent="0.2">
      <c r="A342" s="36" t="s">
        <v>237</v>
      </c>
      <c r="B342" s="42" t="s">
        <v>28</v>
      </c>
      <c r="C342" s="15">
        <v>42792.800000000003</v>
      </c>
      <c r="D342" s="15">
        <v>43129</v>
      </c>
      <c r="E342" s="15">
        <v>20702.7</v>
      </c>
      <c r="F342" s="15">
        <v>-22426.3</v>
      </c>
      <c r="G342" s="16" t="s">
        <v>709</v>
      </c>
    </row>
    <row r="343" spans="1:7" ht="13.5" x14ac:dyDescent="0.25">
      <c r="A343" s="32" t="s">
        <v>239</v>
      </c>
      <c r="B343" s="42" t="s">
        <v>240</v>
      </c>
      <c r="C343" s="15"/>
      <c r="D343" s="15"/>
      <c r="E343" s="15"/>
      <c r="F343" s="15"/>
      <c r="G343" s="16" t="s">
        <v>31</v>
      </c>
    </row>
    <row r="344" spans="1:7" x14ac:dyDescent="0.2">
      <c r="A344" s="43" t="s">
        <v>241</v>
      </c>
      <c r="B344" s="44" t="s">
        <v>31</v>
      </c>
      <c r="C344" s="12">
        <v>42792.800000000003</v>
      </c>
      <c r="D344" s="12">
        <v>43129</v>
      </c>
      <c r="E344" s="12">
        <v>20702.7</v>
      </c>
      <c r="F344" s="12">
        <v>-22426.3</v>
      </c>
      <c r="G344" s="13" t="s">
        <v>709</v>
      </c>
    </row>
    <row r="345" spans="1:7" x14ac:dyDescent="0.2">
      <c r="A345" s="45" t="s">
        <v>710</v>
      </c>
      <c r="B345" s="44" t="s">
        <v>711</v>
      </c>
      <c r="C345" s="12">
        <v>42792.800000000003</v>
      </c>
      <c r="D345" s="12">
        <v>43129</v>
      </c>
      <c r="E345" s="12">
        <v>20702.7</v>
      </c>
      <c r="F345" s="12">
        <v>-22426.3</v>
      </c>
      <c r="G345" s="13" t="s">
        <v>709</v>
      </c>
    </row>
    <row r="346" spans="1:7" x14ac:dyDescent="0.2">
      <c r="A346" s="45"/>
      <c r="B346" s="44"/>
      <c r="C346" s="12"/>
      <c r="D346" s="12"/>
      <c r="E346" s="12"/>
      <c r="F346" s="12"/>
      <c r="G346" s="13"/>
    </row>
    <row r="347" spans="1:7" ht="28.5" x14ac:dyDescent="0.2">
      <c r="A347" s="41" t="s">
        <v>712</v>
      </c>
      <c r="B347" s="42" t="s">
        <v>713</v>
      </c>
      <c r="C347" s="15"/>
      <c r="D347" s="15"/>
      <c r="E347" s="15"/>
      <c r="F347" s="15"/>
      <c r="G347" s="16"/>
    </row>
    <row r="348" spans="1:7" x14ac:dyDescent="0.2">
      <c r="A348" s="36" t="s">
        <v>237</v>
      </c>
      <c r="B348" s="42" t="s">
        <v>28</v>
      </c>
      <c r="C348" s="15">
        <v>27050.1</v>
      </c>
      <c r="D348" s="15">
        <v>27633.200000000001</v>
      </c>
      <c r="E348" s="15">
        <v>20241</v>
      </c>
      <c r="F348" s="15">
        <v>-7392.2</v>
      </c>
      <c r="G348" s="16" t="s">
        <v>714</v>
      </c>
    </row>
    <row r="349" spans="1:7" ht="13.5" x14ac:dyDescent="0.25">
      <c r="A349" s="32" t="s">
        <v>239</v>
      </c>
      <c r="B349" s="42" t="s">
        <v>240</v>
      </c>
      <c r="C349" s="15"/>
      <c r="D349" s="15"/>
      <c r="E349" s="15"/>
      <c r="F349" s="15"/>
      <c r="G349" s="16" t="s">
        <v>31</v>
      </c>
    </row>
    <row r="350" spans="1:7" x14ac:dyDescent="0.2">
      <c r="A350" s="43" t="s">
        <v>241</v>
      </c>
      <c r="B350" s="44" t="s">
        <v>31</v>
      </c>
      <c r="C350" s="12">
        <v>17050.099999999999</v>
      </c>
      <c r="D350" s="12">
        <v>14051.3</v>
      </c>
      <c r="E350" s="12">
        <v>10575.8</v>
      </c>
      <c r="F350" s="12">
        <v>-3475.5</v>
      </c>
      <c r="G350" s="13" t="s">
        <v>715</v>
      </c>
    </row>
    <row r="351" spans="1:7" ht="25.5" x14ac:dyDescent="0.2">
      <c r="A351" s="45" t="s">
        <v>474</v>
      </c>
      <c r="B351" s="44" t="s">
        <v>475</v>
      </c>
      <c r="C351" s="12">
        <v>50</v>
      </c>
      <c r="D351" s="12">
        <v>525</v>
      </c>
      <c r="E351" s="12">
        <v>259</v>
      </c>
      <c r="F351" s="12">
        <v>-266</v>
      </c>
      <c r="G351" s="13" t="s">
        <v>716</v>
      </c>
    </row>
    <row r="352" spans="1:7" ht="25.5" x14ac:dyDescent="0.2">
      <c r="A352" s="45" t="s">
        <v>551</v>
      </c>
      <c r="B352" s="44" t="s">
        <v>552</v>
      </c>
      <c r="C352" s="12">
        <v>150</v>
      </c>
      <c r="D352" s="12">
        <v>855</v>
      </c>
      <c r="E352" s="12">
        <v>545</v>
      </c>
      <c r="F352" s="12">
        <v>-310</v>
      </c>
      <c r="G352" s="13" t="s">
        <v>717</v>
      </c>
    </row>
    <row r="353" spans="1:7" ht="25.5" x14ac:dyDescent="0.2">
      <c r="A353" s="45" t="s">
        <v>556</v>
      </c>
      <c r="B353" s="44" t="s">
        <v>557</v>
      </c>
      <c r="C353" s="12">
        <v>175</v>
      </c>
      <c r="D353" s="12">
        <v>90</v>
      </c>
      <c r="E353" s="12"/>
      <c r="F353" s="12">
        <v>-90</v>
      </c>
      <c r="G353" s="13" t="s">
        <v>31</v>
      </c>
    </row>
    <row r="354" spans="1:7" x14ac:dyDescent="0.2">
      <c r="A354" s="45" t="s">
        <v>476</v>
      </c>
      <c r="B354" s="44" t="s">
        <v>477</v>
      </c>
      <c r="C354" s="12"/>
      <c r="D354" s="12">
        <v>150</v>
      </c>
      <c r="E354" s="12">
        <v>135</v>
      </c>
      <c r="F354" s="12">
        <v>-15</v>
      </c>
      <c r="G354" s="13" t="s">
        <v>718</v>
      </c>
    </row>
    <row r="355" spans="1:7" ht="25.5" x14ac:dyDescent="0.2">
      <c r="A355" s="45" t="s">
        <v>560</v>
      </c>
      <c r="B355" s="44" t="s">
        <v>561</v>
      </c>
      <c r="C355" s="12"/>
      <c r="D355" s="12">
        <v>215</v>
      </c>
      <c r="E355" s="12">
        <v>111.5</v>
      </c>
      <c r="F355" s="12">
        <v>-103.5</v>
      </c>
      <c r="G355" s="13" t="s">
        <v>719</v>
      </c>
    </row>
    <row r="356" spans="1:7" x14ac:dyDescent="0.2">
      <c r="A356" s="45" t="s">
        <v>563</v>
      </c>
      <c r="B356" s="44" t="s">
        <v>564</v>
      </c>
      <c r="C356" s="12">
        <v>13310</v>
      </c>
      <c r="D356" s="12">
        <v>9093.5</v>
      </c>
      <c r="E356" s="12">
        <v>6646.6</v>
      </c>
      <c r="F356" s="12">
        <v>-2446.9</v>
      </c>
      <c r="G356" s="13" t="s">
        <v>720</v>
      </c>
    </row>
    <row r="357" spans="1:7" x14ac:dyDescent="0.2">
      <c r="A357" s="45" t="s">
        <v>566</v>
      </c>
      <c r="B357" s="44" t="s">
        <v>567</v>
      </c>
      <c r="C357" s="12"/>
      <c r="D357" s="12">
        <v>1350</v>
      </c>
      <c r="E357" s="12">
        <v>1322.7</v>
      </c>
      <c r="F357" s="12">
        <v>-27.3</v>
      </c>
      <c r="G357" s="13" t="s">
        <v>721</v>
      </c>
    </row>
    <row r="358" spans="1:7" x14ac:dyDescent="0.2">
      <c r="A358" s="45" t="s">
        <v>478</v>
      </c>
      <c r="B358" s="44" t="s">
        <v>479</v>
      </c>
      <c r="C358" s="12">
        <v>3365.1</v>
      </c>
      <c r="D358" s="12">
        <v>1772.8</v>
      </c>
      <c r="E358" s="12">
        <v>1556.1</v>
      </c>
      <c r="F358" s="12">
        <v>-216.7</v>
      </c>
      <c r="G358" s="13" t="s">
        <v>722</v>
      </c>
    </row>
    <row r="359" spans="1:7" ht="13.5" x14ac:dyDescent="0.25">
      <c r="A359" s="32" t="s">
        <v>273</v>
      </c>
      <c r="B359" s="42" t="s">
        <v>274</v>
      </c>
      <c r="C359" s="15"/>
      <c r="D359" s="15"/>
      <c r="E359" s="15"/>
      <c r="F359" s="15"/>
      <c r="G359" s="16" t="s">
        <v>31</v>
      </c>
    </row>
    <row r="360" spans="1:7" x14ac:dyDescent="0.2">
      <c r="A360" s="43" t="s">
        <v>241</v>
      </c>
      <c r="B360" s="44" t="s">
        <v>31</v>
      </c>
      <c r="C360" s="12">
        <v>9375</v>
      </c>
      <c r="D360" s="12">
        <v>12675.9</v>
      </c>
      <c r="E360" s="12">
        <v>9145.2000000000007</v>
      </c>
      <c r="F360" s="12">
        <v>-3530.7</v>
      </c>
      <c r="G360" s="13" t="s">
        <v>723</v>
      </c>
    </row>
    <row r="361" spans="1:7" ht="38.25" x14ac:dyDescent="0.2">
      <c r="A361" s="45" t="s">
        <v>482</v>
      </c>
      <c r="B361" s="44" t="s">
        <v>483</v>
      </c>
      <c r="C361" s="12">
        <v>6900</v>
      </c>
      <c r="D361" s="12">
        <v>7107.5</v>
      </c>
      <c r="E361" s="12">
        <v>6726.7</v>
      </c>
      <c r="F361" s="12">
        <v>-380.8</v>
      </c>
      <c r="G361" s="13" t="s">
        <v>622</v>
      </c>
    </row>
    <row r="362" spans="1:7" ht="25.5" x14ac:dyDescent="0.2">
      <c r="A362" s="45" t="s">
        <v>500</v>
      </c>
      <c r="B362" s="44" t="s">
        <v>501</v>
      </c>
      <c r="C362" s="12">
        <v>1275</v>
      </c>
      <c r="D362" s="12">
        <v>4418.3999999999996</v>
      </c>
      <c r="E362" s="12">
        <v>1388.5</v>
      </c>
      <c r="F362" s="12">
        <v>-3029.9</v>
      </c>
      <c r="G362" s="13" t="s">
        <v>724</v>
      </c>
    </row>
    <row r="363" spans="1:7" ht="25.5" x14ac:dyDescent="0.2">
      <c r="A363" s="45" t="s">
        <v>572</v>
      </c>
      <c r="B363" s="44" t="s">
        <v>573</v>
      </c>
      <c r="C363" s="12">
        <v>1200</v>
      </c>
      <c r="D363" s="12">
        <v>1150</v>
      </c>
      <c r="E363" s="12">
        <v>1030</v>
      </c>
      <c r="F363" s="12">
        <v>-120</v>
      </c>
      <c r="G363" s="13" t="s">
        <v>152</v>
      </c>
    </row>
    <row r="364" spans="1:7" ht="13.5" x14ac:dyDescent="0.25">
      <c r="A364" s="32" t="s">
        <v>278</v>
      </c>
      <c r="B364" s="42" t="s">
        <v>279</v>
      </c>
      <c r="C364" s="15"/>
      <c r="D364" s="15"/>
      <c r="E364" s="15"/>
      <c r="F364" s="15"/>
      <c r="G364" s="16" t="s">
        <v>31</v>
      </c>
    </row>
    <row r="365" spans="1:7" x14ac:dyDescent="0.2">
      <c r="A365" s="43" t="s">
        <v>241</v>
      </c>
      <c r="B365" s="44" t="s">
        <v>31</v>
      </c>
      <c r="C365" s="12">
        <v>625</v>
      </c>
      <c r="D365" s="12">
        <v>906</v>
      </c>
      <c r="E365" s="12">
        <v>520</v>
      </c>
      <c r="F365" s="12">
        <v>-386</v>
      </c>
      <c r="G365" s="13" t="s">
        <v>725</v>
      </c>
    </row>
    <row r="366" spans="1:7" ht="25.5" x14ac:dyDescent="0.2">
      <c r="A366" s="45" t="s">
        <v>575</v>
      </c>
      <c r="B366" s="44" t="s">
        <v>576</v>
      </c>
      <c r="C366" s="12">
        <v>625</v>
      </c>
      <c r="D366" s="12">
        <v>906</v>
      </c>
      <c r="E366" s="12">
        <v>520</v>
      </c>
      <c r="F366" s="12">
        <v>-386</v>
      </c>
      <c r="G366" s="13" t="s">
        <v>725</v>
      </c>
    </row>
    <row r="367" spans="1:7" x14ac:dyDescent="0.2">
      <c r="A367" s="45"/>
      <c r="B367" s="44"/>
      <c r="C367" s="12"/>
      <c r="D367" s="12"/>
      <c r="E367" s="12"/>
      <c r="F367" s="12"/>
      <c r="G367" s="13"/>
    </row>
    <row r="368" spans="1:7" ht="14.25" x14ac:dyDescent="0.2">
      <c r="A368" s="41" t="s">
        <v>726</v>
      </c>
      <c r="B368" s="42" t="s">
        <v>727</v>
      </c>
      <c r="C368" s="15"/>
      <c r="D368" s="15"/>
      <c r="E368" s="15"/>
      <c r="F368" s="15"/>
      <c r="G368" s="16"/>
    </row>
    <row r="369" spans="1:7" x14ac:dyDescent="0.2">
      <c r="A369" s="36" t="s">
        <v>237</v>
      </c>
      <c r="B369" s="42" t="s">
        <v>28</v>
      </c>
      <c r="C369" s="15">
        <v>26710.400000000001</v>
      </c>
      <c r="D369" s="15">
        <v>35939.599999999999</v>
      </c>
      <c r="E369" s="15">
        <v>27595.8</v>
      </c>
      <c r="F369" s="15">
        <v>-8343.7999999999993</v>
      </c>
      <c r="G369" s="16" t="s">
        <v>40</v>
      </c>
    </row>
    <row r="370" spans="1:7" ht="13.5" x14ac:dyDescent="0.25">
      <c r="A370" s="32" t="s">
        <v>273</v>
      </c>
      <c r="B370" s="42" t="s">
        <v>274</v>
      </c>
      <c r="C370" s="15"/>
      <c r="D370" s="15"/>
      <c r="E370" s="15"/>
      <c r="F370" s="15"/>
      <c r="G370" s="16" t="s">
        <v>31</v>
      </c>
    </row>
    <row r="371" spans="1:7" x14ac:dyDescent="0.2">
      <c r="A371" s="43" t="s">
        <v>241</v>
      </c>
      <c r="B371" s="44" t="s">
        <v>31</v>
      </c>
      <c r="C371" s="12">
        <v>26710.400000000001</v>
      </c>
      <c r="D371" s="12">
        <v>35939.599999999999</v>
      </c>
      <c r="E371" s="12">
        <v>27595.8</v>
      </c>
      <c r="F371" s="12">
        <v>-8343.7999999999993</v>
      </c>
      <c r="G371" s="13" t="s">
        <v>40</v>
      </c>
    </row>
    <row r="372" spans="1:7" x14ac:dyDescent="0.2">
      <c r="A372" s="45" t="s">
        <v>420</v>
      </c>
      <c r="B372" s="44" t="s">
        <v>421</v>
      </c>
      <c r="C372" s="12">
        <v>20406.8</v>
      </c>
      <c r="D372" s="12">
        <v>30471.8</v>
      </c>
      <c r="E372" s="12">
        <v>22637.4</v>
      </c>
      <c r="F372" s="12">
        <v>-7834.4</v>
      </c>
      <c r="G372" s="13" t="s">
        <v>728</v>
      </c>
    </row>
    <row r="373" spans="1:7" x14ac:dyDescent="0.2">
      <c r="A373" s="45" t="s">
        <v>729</v>
      </c>
      <c r="B373" s="44" t="s">
        <v>730</v>
      </c>
      <c r="C373" s="12">
        <v>6303.6</v>
      </c>
      <c r="D373" s="12">
        <v>5467.8</v>
      </c>
      <c r="E373" s="12">
        <v>4958.3999999999996</v>
      </c>
      <c r="F373" s="12">
        <v>-509.4</v>
      </c>
      <c r="G373" s="13" t="s">
        <v>294</v>
      </c>
    </row>
    <row r="374" spans="1:7" x14ac:dyDescent="0.2">
      <c r="A374" s="45"/>
      <c r="B374" s="44"/>
      <c r="C374" s="12"/>
      <c r="D374" s="12"/>
      <c r="E374" s="12"/>
      <c r="F374" s="12"/>
      <c r="G374" s="13"/>
    </row>
    <row r="375" spans="1:7" ht="28.5" x14ac:dyDescent="0.2">
      <c r="A375" s="41" t="s">
        <v>731</v>
      </c>
      <c r="B375" s="42" t="s">
        <v>732</v>
      </c>
      <c r="C375" s="15"/>
      <c r="D375" s="15"/>
      <c r="E375" s="15"/>
      <c r="F375" s="15"/>
      <c r="G375" s="16"/>
    </row>
    <row r="376" spans="1:7" x14ac:dyDescent="0.2">
      <c r="A376" s="36" t="s">
        <v>237</v>
      </c>
      <c r="B376" s="42" t="s">
        <v>28</v>
      </c>
      <c r="C376" s="15">
        <v>68400</v>
      </c>
      <c r="D376" s="15">
        <v>68400</v>
      </c>
      <c r="E376" s="15">
        <v>38466.9</v>
      </c>
      <c r="F376" s="15">
        <v>-29933.1</v>
      </c>
      <c r="G376" s="16" t="s">
        <v>733</v>
      </c>
    </row>
    <row r="377" spans="1:7" ht="13.5" x14ac:dyDescent="0.25">
      <c r="A377" s="32" t="s">
        <v>273</v>
      </c>
      <c r="B377" s="42" t="s">
        <v>274</v>
      </c>
      <c r="C377" s="15"/>
      <c r="D377" s="15"/>
      <c r="E377" s="15"/>
      <c r="F377" s="15"/>
      <c r="G377" s="16" t="s">
        <v>31</v>
      </c>
    </row>
    <row r="378" spans="1:7" x14ac:dyDescent="0.2">
      <c r="A378" s="43" t="s">
        <v>241</v>
      </c>
      <c r="B378" s="44" t="s">
        <v>31</v>
      </c>
      <c r="C378" s="12">
        <v>68400</v>
      </c>
      <c r="D378" s="12">
        <v>68400</v>
      </c>
      <c r="E378" s="12">
        <v>38466.9</v>
      </c>
      <c r="F378" s="12">
        <v>-29933.1</v>
      </c>
      <c r="G378" s="13" t="s">
        <v>733</v>
      </c>
    </row>
    <row r="379" spans="1:7" x14ac:dyDescent="0.2">
      <c r="A379" s="45" t="s">
        <v>734</v>
      </c>
      <c r="B379" s="44" t="s">
        <v>735</v>
      </c>
      <c r="C379" s="12">
        <v>68400</v>
      </c>
      <c r="D379" s="12">
        <v>68400</v>
      </c>
      <c r="E379" s="12">
        <v>38466.9</v>
      </c>
      <c r="F379" s="12">
        <v>-29933.1</v>
      </c>
      <c r="G379" s="13" t="s">
        <v>733</v>
      </c>
    </row>
    <row r="380" spans="1:7" x14ac:dyDescent="0.2">
      <c r="A380" s="45"/>
      <c r="B380" s="44"/>
      <c r="C380" s="12"/>
      <c r="D380" s="12"/>
      <c r="E380" s="12"/>
      <c r="F380" s="12"/>
      <c r="G380" s="13"/>
    </row>
    <row r="381" spans="1:7" ht="28.5" x14ac:dyDescent="0.2">
      <c r="A381" s="41" t="s">
        <v>736</v>
      </c>
      <c r="B381" s="42" t="s">
        <v>737</v>
      </c>
      <c r="C381" s="15"/>
      <c r="D381" s="15"/>
      <c r="E381" s="15"/>
      <c r="F381" s="15"/>
      <c r="G381" s="16"/>
    </row>
    <row r="382" spans="1:7" x14ac:dyDescent="0.2">
      <c r="A382" s="36" t="s">
        <v>237</v>
      </c>
      <c r="B382" s="42" t="s">
        <v>28</v>
      </c>
      <c r="C382" s="15">
        <v>217303.4</v>
      </c>
      <c r="D382" s="15">
        <v>224606.9</v>
      </c>
      <c r="E382" s="15">
        <v>179931.2</v>
      </c>
      <c r="F382" s="15">
        <v>-44675.7</v>
      </c>
      <c r="G382" s="16" t="s">
        <v>738</v>
      </c>
    </row>
    <row r="383" spans="1:7" ht="13.5" x14ac:dyDescent="0.25">
      <c r="A383" s="32" t="s">
        <v>273</v>
      </c>
      <c r="B383" s="42" t="s">
        <v>274</v>
      </c>
      <c r="C383" s="15"/>
      <c r="D383" s="15"/>
      <c r="E383" s="15"/>
      <c r="F383" s="15"/>
      <c r="G383" s="16" t="s">
        <v>31</v>
      </c>
    </row>
    <row r="384" spans="1:7" x14ac:dyDescent="0.2">
      <c r="A384" s="43" t="s">
        <v>241</v>
      </c>
      <c r="B384" s="44" t="s">
        <v>31</v>
      </c>
      <c r="C384" s="12">
        <v>217303.4</v>
      </c>
      <c r="D384" s="12">
        <v>224606.9</v>
      </c>
      <c r="E384" s="12">
        <v>179931.2</v>
      </c>
      <c r="F384" s="12">
        <v>-44675.7</v>
      </c>
      <c r="G384" s="13" t="s">
        <v>738</v>
      </c>
    </row>
    <row r="385" spans="1:7" x14ac:dyDescent="0.2">
      <c r="A385" s="45" t="s">
        <v>487</v>
      </c>
      <c r="B385" s="44" t="s">
        <v>488</v>
      </c>
      <c r="C385" s="12">
        <v>1000</v>
      </c>
      <c r="D385" s="12">
        <v>500</v>
      </c>
      <c r="E385" s="12"/>
      <c r="F385" s="12">
        <v>-500</v>
      </c>
      <c r="G385" s="13" t="s">
        <v>31</v>
      </c>
    </row>
    <row r="386" spans="1:7" x14ac:dyDescent="0.2">
      <c r="A386" s="45" t="s">
        <v>490</v>
      </c>
      <c r="B386" s="44" t="s">
        <v>491</v>
      </c>
      <c r="C386" s="12">
        <v>33901</v>
      </c>
      <c r="D386" s="12">
        <v>33901</v>
      </c>
      <c r="E386" s="12">
        <v>7739.3</v>
      </c>
      <c r="F386" s="12">
        <v>-26161.7</v>
      </c>
      <c r="G386" s="13" t="s">
        <v>739</v>
      </c>
    </row>
    <row r="387" spans="1:7" x14ac:dyDescent="0.2">
      <c r="A387" s="45" t="s">
        <v>498</v>
      </c>
      <c r="B387" s="44" t="s">
        <v>499</v>
      </c>
      <c r="C387" s="12">
        <v>182402.4</v>
      </c>
      <c r="D387" s="12">
        <v>190205.9</v>
      </c>
      <c r="E387" s="12">
        <v>172191.9</v>
      </c>
      <c r="F387" s="12">
        <v>-18014</v>
      </c>
      <c r="G387" s="13" t="s">
        <v>740</v>
      </c>
    </row>
    <row r="388" spans="1:7" x14ac:dyDescent="0.2">
      <c r="A388" s="45"/>
      <c r="B388" s="44"/>
      <c r="C388" s="12"/>
      <c r="D388" s="12"/>
      <c r="E388" s="12"/>
      <c r="F388" s="12"/>
      <c r="G388" s="13"/>
    </row>
    <row r="389" spans="1:7" ht="14.25" x14ac:dyDescent="0.2">
      <c r="A389" s="41" t="s">
        <v>741</v>
      </c>
      <c r="B389" s="42" t="s">
        <v>742</v>
      </c>
      <c r="C389" s="15"/>
      <c r="D389" s="15"/>
      <c r="E389" s="15"/>
      <c r="F389" s="15"/>
      <c r="G389" s="16"/>
    </row>
    <row r="390" spans="1:7" x14ac:dyDescent="0.2">
      <c r="A390" s="36" t="s">
        <v>237</v>
      </c>
      <c r="B390" s="42" t="s">
        <v>28</v>
      </c>
      <c r="C390" s="15">
        <v>1722.5</v>
      </c>
      <c r="D390" s="15">
        <v>2021.6</v>
      </c>
      <c r="E390" s="15">
        <v>1918.8</v>
      </c>
      <c r="F390" s="15">
        <v>-102.8</v>
      </c>
      <c r="G390" s="16" t="s">
        <v>300</v>
      </c>
    </row>
    <row r="391" spans="1:7" ht="13.5" x14ac:dyDescent="0.25">
      <c r="A391" s="32" t="s">
        <v>577</v>
      </c>
      <c r="B391" s="42" t="s">
        <v>578</v>
      </c>
      <c r="C391" s="15"/>
      <c r="D391" s="15"/>
      <c r="E391" s="15"/>
      <c r="F391" s="15"/>
      <c r="G391" s="16" t="s">
        <v>31</v>
      </c>
    </row>
    <row r="392" spans="1:7" x14ac:dyDescent="0.2">
      <c r="A392" s="43" t="s">
        <v>241</v>
      </c>
      <c r="B392" s="44" t="s">
        <v>31</v>
      </c>
      <c r="C392" s="12">
        <v>1722.5</v>
      </c>
      <c r="D392" s="12">
        <v>2021.6</v>
      </c>
      <c r="E392" s="12">
        <v>1918.8</v>
      </c>
      <c r="F392" s="12">
        <v>-102.8</v>
      </c>
      <c r="G392" s="13" t="s">
        <v>300</v>
      </c>
    </row>
    <row r="393" spans="1:7" x14ac:dyDescent="0.2">
      <c r="A393" s="45" t="s">
        <v>743</v>
      </c>
      <c r="B393" s="44" t="s">
        <v>744</v>
      </c>
      <c r="C393" s="12">
        <v>1722.5</v>
      </c>
      <c r="D393" s="12">
        <v>2021.6</v>
      </c>
      <c r="E393" s="12">
        <v>1918.8</v>
      </c>
      <c r="F393" s="12">
        <v>-102.8</v>
      </c>
      <c r="G393" s="13" t="s">
        <v>300</v>
      </c>
    </row>
    <row r="394" spans="1:7" x14ac:dyDescent="0.2">
      <c r="A394" s="45"/>
      <c r="B394" s="44"/>
      <c r="C394" s="12"/>
      <c r="D394" s="12"/>
      <c r="E394" s="12"/>
      <c r="F394" s="12"/>
      <c r="G394" s="13"/>
    </row>
    <row r="395" spans="1:7" ht="14.25" x14ac:dyDescent="0.2">
      <c r="A395" s="41" t="s">
        <v>745</v>
      </c>
      <c r="B395" s="42" t="s">
        <v>746</v>
      </c>
      <c r="C395" s="15"/>
      <c r="D395" s="15"/>
      <c r="E395" s="15"/>
      <c r="F395" s="15"/>
      <c r="G395" s="16"/>
    </row>
    <row r="396" spans="1:7" x14ac:dyDescent="0.2">
      <c r="A396" s="36" t="s">
        <v>237</v>
      </c>
      <c r="B396" s="42" t="s">
        <v>28</v>
      </c>
      <c r="C396" s="15">
        <v>1296.4000000000001</v>
      </c>
      <c r="D396" s="15">
        <v>1556.6</v>
      </c>
      <c r="E396" s="15">
        <v>1548.2</v>
      </c>
      <c r="F396" s="15">
        <v>-8.4</v>
      </c>
      <c r="G396" s="16" t="s">
        <v>377</v>
      </c>
    </row>
    <row r="397" spans="1:7" ht="13.5" x14ac:dyDescent="0.25">
      <c r="A397" s="32" t="s">
        <v>396</v>
      </c>
      <c r="B397" s="42" t="s">
        <v>397</v>
      </c>
      <c r="C397" s="15"/>
      <c r="D397" s="15"/>
      <c r="E397" s="15"/>
      <c r="F397" s="15"/>
      <c r="G397" s="16" t="s">
        <v>31</v>
      </c>
    </row>
    <row r="398" spans="1:7" x14ac:dyDescent="0.2">
      <c r="A398" s="43" t="s">
        <v>241</v>
      </c>
      <c r="B398" s="44" t="s">
        <v>31</v>
      </c>
      <c r="C398" s="12">
        <v>1296.4000000000001</v>
      </c>
      <c r="D398" s="12">
        <v>1556.6</v>
      </c>
      <c r="E398" s="12">
        <v>1548.2</v>
      </c>
      <c r="F398" s="12">
        <v>-8.4</v>
      </c>
      <c r="G398" s="13" t="s">
        <v>377</v>
      </c>
    </row>
    <row r="399" spans="1:7" x14ac:dyDescent="0.2">
      <c r="A399" s="45" t="s">
        <v>747</v>
      </c>
      <c r="B399" s="44" t="s">
        <v>748</v>
      </c>
      <c r="C399" s="12">
        <v>1296.4000000000001</v>
      </c>
      <c r="D399" s="12">
        <v>1556.6</v>
      </c>
      <c r="E399" s="12">
        <v>1548.2</v>
      </c>
      <c r="F399" s="12">
        <v>-8.4</v>
      </c>
      <c r="G399" s="13" t="s">
        <v>377</v>
      </c>
    </row>
    <row r="400" spans="1:7" x14ac:dyDescent="0.2">
      <c r="A400" s="45"/>
      <c r="B400" s="44"/>
      <c r="C400" s="12"/>
      <c r="D400" s="12"/>
      <c r="E400" s="12"/>
      <c r="F400" s="12"/>
      <c r="G400" s="13"/>
    </row>
    <row r="401" spans="1:7" ht="14.25" x14ac:dyDescent="0.2">
      <c r="A401" s="41" t="s">
        <v>749</v>
      </c>
      <c r="B401" s="42" t="s">
        <v>262</v>
      </c>
      <c r="C401" s="15"/>
      <c r="D401" s="15"/>
      <c r="E401" s="15"/>
      <c r="F401" s="15"/>
      <c r="G401" s="16"/>
    </row>
    <row r="402" spans="1:7" x14ac:dyDescent="0.2">
      <c r="A402" s="36" t="s">
        <v>237</v>
      </c>
      <c r="B402" s="42" t="s">
        <v>28</v>
      </c>
      <c r="C402" s="15">
        <v>412616.9</v>
      </c>
      <c r="D402" s="15">
        <v>414139.4</v>
      </c>
      <c r="E402" s="15">
        <v>407628.79999999999</v>
      </c>
      <c r="F402" s="15">
        <v>-6510.6</v>
      </c>
      <c r="G402" s="16" t="s">
        <v>568</v>
      </c>
    </row>
    <row r="403" spans="1:7" ht="13.5" x14ac:dyDescent="0.25">
      <c r="A403" s="32" t="s">
        <v>308</v>
      </c>
      <c r="B403" s="42" t="s">
        <v>309</v>
      </c>
      <c r="C403" s="15"/>
      <c r="D403" s="15"/>
      <c r="E403" s="15"/>
      <c r="F403" s="15"/>
      <c r="G403" s="16" t="s">
        <v>31</v>
      </c>
    </row>
    <row r="404" spans="1:7" x14ac:dyDescent="0.2">
      <c r="A404" s="43" t="s">
        <v>241</v>
      </c>
      <c r="B404" s="44" t="s">
        <v>31</v>
      </c>
      <c r="C404" s="12">
        <v>412616.9</v>
      </c>
      <c r="D404" s="12">
        <v>414139.4</v>
      </c>
      <c r="E404" s="12">
        <v>407628.79999999999</v>
      </c>
      <c r="F404" s="12">
        <v>-6510.6</v>
      </c>
      <c r="G404" s="13" t="s">
        <v>568</v>
      </c>
    </row>
    <row r="405" spans="1:7" x14ac:dyDescent="0.2">
      <c r="A405" s="45" t="s">
        <v>750</v>
      </c>
      <c r="B405" s="44" t="s">
        <v>751</v>
      </c>
      <c r="C405" s="12">
        <v>14224.8</v>
      </c>
      <c r="D405" s="12">
        <v>14682.8</v>
      </c>
      <c r="E405" s="12">
        <v>13374.5</v>
      </c>
      <c r="F405" s="12">
        <v>-1308.3</v>
      </c>
      <c r="G405" s="13" t="s">
        <v>430</v>
      </c>
    </row>
    <row r="406" spans="1:7" x14ac:dyDescent="0.2">
      <c r="A406" s="45" t="s">
        <v>752</v>
      </c>
      <c r="B406" s="44" t="s">
        <v>753</v>
      </c>
      <c r="C406" s="12">
        <v>398392.1</v>
      </c>
      <c r="D406" s="12">
        <v>399456.6</v>
      </c>
      <c r="E406" s="12">
        <v>394254.3</v>
      </c>
      <c r="F406" s="12">
        <v>-5202.3</v>
      </c>
      <c r="G406" s="13" t="s">
        <v>559</v>
      </c>
    </row>
    <row r="407" spans="1:7" x14ac:dyDescent="0.2">
      <c r="A407" s="45"/>
      <c r="B407" s="44"/>
      <c r="C407" s="12"/>
      <c r="D407" s="12"/>
      <c r="E407" s="12"/>
      <c r="F407" s="12"/>
      <c r="G407" s="13"/>
    </row>
    <row r="408" spans="1:7" ht="14.25" x14ac:dyDescent="0.2">
      <c r="A408" s="41" t="s">
        <v>754</v>
      </c>
      <c r="B408" s="42" t="s">
        <v>265</v>
      </c>
      <c r="C408" s="15"/>
      <c r="D408" s="15"/>
      <c r="E408" s="15"/>
      <c r="F408" s="15"/>
      <c r="G408" s="16"/>
    </row>
    <row r="409" spans="1:7" x14ac:dyDescent="0.2">
      <c r="A409" s="36" t="s">
        <v>237</v>
      </c>
      <c r="B409" s="42" t="s">
        <v>28</v>
      </c>
      <c r="C409" s="15">
        <v>12240.1</v>
      </c>
      <c r="D409" s="15">
        <v>12240.1</v>
      </c>
      <c r="E409" s="15">
        <v>9131.7000000000007</v>
      </c>
      <c r="F409" s="15">
        <v>-3108.4</v>
      </c>
      <c r="G409" s="16" t="s">
        <v>755</v>
      </c>
    </row>
    <row r="410" spans="1:7" ht="13.5" x14ac:dyDescent="0.25">
      <c r="A410" s="32" t="s">
        <v>308</v>
      </c>
      <c r="B410" s="42" t="s">
        <v>309</v>
      </c>
      <c r="C410" s="15"/>
      <c r="D410" s="15"/>
      <c r="E410" s="15"/>
      <c r="F410" s="15"/>
      <c r="G410" s="16" t="s">
        <v>31</v>
      </c>
    </row>
    <row r="411" spans="1:7" x14ac:dyDescent="0.2">
      <c r="A411" s="43" t="s">
        <v>241</v>
      </c>
      <c r="B411" s="44" t="s">
        <v>31</v>
      </c>
      <c r="C411" s="12">
        <v>12240.1</v>
      </c>
      <c r="D411" s="12">
        <v>12240.1</v>
      </c>
      <c r="E411" s="12">
        <v>9131.7000000000007</v>
      </c>
      <c r="F411" s="12">
        <v>-3108.4</v>
      </c>
      <c r="G411" s="13" t="s">
        <v>755</v>
      </c>
    </row>
    <row r="412" spans="1:7" x14ac:dyDescent="0.2">
      <c r="A412" s="45" t="s">
        <v>756</v>
      </c>
      <c r="B412" s="44" t="s">
        <v>757</v>
      </c>
      <c r="C412" s="12">
        <v>12240.1</v>
      </c>
      <c r="D412" s="12">
        <v>12240.1</v>
      </c>
      <c r="E412" s="12">
        <v>9131.7000000000007</v>
      </c>
      <c r="F412" s="12">
        <v>-3108.4</v>
      </c>
      <c r="G412" s="13" t="s">
        <v>755</v>
      </c>
    </row>
    <row r="413" spans="1:7" x14ac:dyDescent="0.2">
      <c r="A413" s="45"/>
      <c r="B413" s="44"/>
      <c r="C413" s="12"/>
      <c r="D413" s="12"/>
      <c r="E413" s="12"/>
      <c r="F413" s="12"/>
      <c r="G413" s="13"/>
    </row>
    <row r="414" spans="1:7" ht="14.25" x14ac:dyDescent="0.2">
      <c r="A414" s="41" t="s">
        <v>758</v>
      </c>
      <c r="B414" s="42" t="s">
        <v>268</v>
      </c>
      <c r="C414" s="15"/>
      <c r="D414" s="15"/>
      <c r="E414" s="15"/>
      <c r="F414" s="15"/>
      <c r="G414" s="16"/>
    </row>
    <row r="415" spans="1:7" x14ac:dyDescent="0.2">
      <c r="A415" s="36" t="s">
        <v>237</v>
      </c>
      <c r="B415" s="42" t="s">
        <v>28</v>
      </c>
      <c r="C415" s="15">
        <v>343950.9</v>
      </c>
      <c r="D415" s="15">
        <v>349119.3</v>
      </c>
      <c r="E415" s="15">
        <v>334632.3</v>
      </c>
      <c r="F415" s="15">
        <v>-14487</v>
      </c>
      <c r="G415" s="16" t="s">
        <v>266</v>
      </c>
    </row>
    <row r="416" spans="1:7" ht="13.5" x14ac:dyDescent="0.25">
      <c r="A416" s="32" t="s">
        <v>308</v>
      </c>
      <c r="B416" s="42" t="s">
        <v>309</v>
      </c>
      <c r="C416" s="15"/>
      <c r="D416" s="15"/>
      <c r="E416" s="15"/>
      <c r="F416" s="15"/>
      <c r="G416" s="16" t="s">
        <v>31</v>
      </c>
    </row>
    <row r="417" spans="1:7" x14ac:dyDescent="0.2">
      <c r="A417" s="43" t="s">
        <v>241</v>
      </c>
      <c r="B417" s="44" t="s">
        <v>31</v>
      </c>
      <c r="C417" s="12">
        <v>343950.9</v>
      </c>
      <c r="D417" s="12">
        <v>349119.3</v>
      </c>
      <c r="E417" s="12">
        <v>334632.3</v>
      </c>
      <c r="F417" s="12">
        <v>-14487</v>
      </c>
      <c r="G417" s="13" t="s">
        <v>266</v>
      </c>
    </row>
    <row r="418" spans="1:7" x14ac:dyDescent="0.2">
      <c r="A418" s="45" t="s">
        <v>759</v>
      </c>
      <c r="B418" s="44" t="s">
        <v>760</v>
      </c>
      <c r="C418" s="12">
        <v>343950.9</v>
      </c>
      <c r="D418" s="12">
        <v>349119.3</v>
      </c>
      <c r="E418" s="12">
        <v>334632.3</v>
      </c>
      <c r="F418" s="12">
        <v>-14487</v>
      </c>
      <c r="G418" s="13" t="s">
        <v>266</v>
      </c>
    </row>
    <row r="419" spans="1:7" x14ac:dyDescent="0.2">
      <c r="A419" s="45"/>
      <c r="B419" s="44"/>
      <c r="C419" s="12"/>
      <c r="D419" s="12"/>
      <c r="E419" s="12"/>
      <c r="F419" s="12"/>
      <c r="G419" s="13"/>
    </row>
    <row r="420" spans="1:7" ht="14.25" x14ac:dyDescent="0.2">
      <c r="A420" s="41" t="s">
        <v>761</v>
      </c>
      <c r="B420" s="42" t="s">
        <v>252</v>
      </c>
      <c r="C420" s="15"/>
      <c r="D420" s="15"/>
      <c r="E420" s="15"/>
      <c r="F420" s="15"/>
      <c r="G420" s="16"/>
    </row>
    <row r="421" spans="1:7" x14ac:dyDescent="0.2">
      <c r="A421" s="36" t="s">
        <v>237</v>
      </c>
      <c r="B421" s="42" t="s">
        <v>28</v>
      </c>
      <c r="C421" s="15">
        <v>13620.8</v>
      </c>
      <c r="D421" s="15">
        <v>13806.2</v>
      </c>
      <c r="E421" s="15">
        <v>11077.1</v>
      </c>
      <c r="F421" s="15">
        <v>-2729.1</v>
      </c>
      <c r="G421" s="16" t="s">
        <v>762</v>
      </c>
    </row>
    <row r="422" spans="1:7" ht="13.5" x14ac:dyDescent="0.25">
      <c r="A422" s="32" t="s">
        <v>239</v>
      </c>
      <c r="B422" s="42" t="s">
        <v>240</v>
      </c>
      <c r="C422" s="15"/>
      <c r="D422" s="15"/>
      <c r="E422" s="15"/>
      <c r="F422" s="15"/>
      <c r="G422" s="16" t="s">
        <v>31</v>
      </c>
    </row>
    <row r="423" spans="1:7" x14ac:dyDescent="0.2">
      <c r="A423" s="43" t="s">
        <v>241</v>
      </c>
      <c r="B423" s="44" t="s">
        <v>31</v>
      </c>
      <c r="C423" s="12">
        <v>13620.8</v>
      </c>
      <c r="D423" s="12">
        <v>13806.2</v>
      </c>
      <c r="E423" s="12">
        <v>11077.1</v>
      </c>
      <c r="F423" s="12">
        <v>-2729.1</v>
      </c>
      <c r="G423" s="13" t="s">
        <v>762</v>
      </c>
    </row>
    <row r="424" spans="1:7" x14ac:dyDescent="0.2">
      <c r="A424" s="45" t="s">
        <v>763</v>
      </c>
      <c r="B424" s="44" t="s">
        <v>764</v>
      </c>
      <c r="C424" s="12">
        <v>13620.8</v>
      </c>
      <c r="D424" s="12">
        <v>13806.2</v>
      </c>
      <c r="E424" s="12">
        <v>11077.1</v>
      </c>
      <c r="F424" s="12">
        <v>-2729.1</v>
      </c>
      <c r="G424" s="13" t="s">
        <v>762</v>
      </c>
    </row>
    <row r="425" spans="1:7" x14ac:dyDescent="0.2">
      <c r="A425" s="45"/>
      <c r="B425" s="44"/>
      <c r="C425" s="12"/>
      <c r="D425" s="12"/>
      <c r="E425" s="12"/>
      <c r="F425" s="12"/>
      <c r="G425" s="13"/>
    </row>
    <row r="426" spans="1:7" ht="14.25" x14ac:dyDescent="0.2">
      <c r="A426" s="41" t="s">
        <v>765</v>
      </c>
      <c r="B426" s="42" t="s">
        <v>764</v>
      </c>
      <c r="C426" s="15"/>
      <c r="D426" s="15"/>
      <c r="E426" s="15"/>
      <c r="F426" s="15"/>
      <c r="G426" s="16"/>
    </row>
    <row r="427" spans="1:7" x14ac:dyDescent="0.2">
      <c r="A427" s="36" t="s">
        <v>237</v>
      </c>
      <c r="B427" s="42" t="s">
        <v>28</v>
      </c>
      <c r="C427" s="15">
        <v>310649.59999999998</v>
      </c>
      <c r="D427" s="15">
        <v>295478.90000000002</v>
      </c>
      <c r="E427" s="15">
        <v>247306</v>
      </c>
      <c r="F427" s="15">
        <v>-48172.9</v>
      </c>
      <c r="G427" s="16" t="s">
        <v>766</v>
      </c>
    </row>
    <row r="428" spans="1:7" ht="13.5" x14ac:dyDescent="0.25">
      <c r="A428" s="32" t="s">
        <v>239</v>
      </c>
      <c r="B428" s="42" t="s">
        <v>240</v>
      </c>
      <c r="C428" s="15"/>
      <c r="D428" s="15"/>
      <c r="E428" s="15"/>
      <c r="F428" s="15"/>
      <c r="G428" s="16" t="s">
        <v>31</v>
      </c>
    </row>
    <row r="429" spans="1:7" x14ac:dyDescent="0.2">
      <c r="A429" s="43" t="s">
        <v>241</v>
      </c>
      <c r="B429" s="44" t="s">
        <v>31</v>
      </c>
      <c r="C429" s="12">
        <v>310649.59999999998</v>
      </c>
      <c r="D429" s="12">
        <v>295478.90000000002</v>
      </c>
      <c r="E429" s="12">
        <v>247306</v>
      </c>
      <c r="F429" s="12">
        <v>-48172.9</v>
      </c>
      <c r="G429" s="13" t="s">
        <v>766</v>
      </c>
    </row>
    <row r="430" spans="1:7" x14ac:dyDescent="0.2">
      <c r="A430" s="45" t="s">
        <v>767</v>
      </c>
      <c r="B430" s="44" t="s">
        <v>768</v>
      </c>
      <c r="C430" s="12">
        <v>310649.59999999998</v>
      </c>
      <c r="D430" s="12">
        <v>295478.90000000002</v>
      </c>
      <c r="E430" s="12">
        <v>247306</v>
      </c>
      <c r="F430" s="12">
        <v>-48172.9</v>
      </c>
      <c r="G430" s="13" t="s">
        <v>766</v>
      </c>
    </row>
    <row r="431" spans="1:7" x14ac:dyDescent="0.2">
      <c r="A431" s="45"/>
      <c r="B431" s="44"/>
      <c r="C431" s="12"/>
      <c r="D431" s="12"/>
      <c r="E431" s="12"/>
      <c r="F431" s="12"/>
      <c r="G431" s="13"/>
    </row>
    <row r="432" spans="1:7" ht="28.5" x14ac:dyDescent="0.2">
      <c r="A432" s="41" t="s">
        <v>769</v>
      </c>
      <c r="B432" s="42" t="s">
        <v>770</v>
      </c>
      <c r="C432" s="15"/>
      <c r="D432" s="15"/>
      <c r="E432" s="15"/>
      <c r="F432" s="15"/>
      <c r="G432" s="16"/>
    </row>
    <row r="433" spans="1:7" x14ac:dyDescent="0.2">
      <c r="A433" s="36" t="s">
        <v>237</v>
      </c>
      <c r="B433" s="42" t="s">
        <v>28</v>
      </c>
      <c r="C433" s="15">
        <v>7665</v>
      </c>
      <c r="D433" s="15">
        <v>7798.2</v>
      </c>
      <c r="E433" s="15">
        <v>6785.8</v>
      </c>
      <c r="F433" s="15">
        <v>-1012.4</v>
      </c>
      <c r="G433" s="16" t="s">
        <v>771</v>
      </c>
    </row>
    <row r="434" spans="1:7" ht="13.5" x14ac:dyDescent="0.25">
      <c r="A434" s="32" t="s">
        <v>239</v>
      </c>
      <c r="B434" s="42" t="s">
        <v>240</v>
      </c>
      <c r="C434" s="15"/>
      <c r="D434" s="15"/>
      <c r="E434" s="15"/>
      <c r="F434" s="15"/>
      <c r="G434" s="16" t="s">
        <v>31</v>
      </c>
    </row>
    <row r="435" spans="1:7" x14ac:dyDescent="0.2">
      <c r="A435" s="43" t="s">
        <v>241</v>
      </c>
      <c r="B435" s="44" t="s">
        <v>31</v>
      </c>
      <c r="C435" s="12">
        <v>7665</v>
      </c>
      <c r="D435" s="12">
        <v>7798.2</v>
      </c>
      <c r="E435" s="12">
        <v>6785.8</v>
      </c>
      <c r="F435" s="12">
        <v>-1012.4</v>
      </c>
      <c r="G435" s="13" t="s">
        <v>771</v>
      </c>
    </row>
    <row r="436" spans="1:7" x14ac:dyDescent="0.2">
      <c r="A436" s="45" t="s">
        <v>772</v>
      </c>
      <c r="B436" s="44" t="s">
        <v>773</v>
      </c>
      <c r="C436" s="12">
        <v>7665</v>
      </c>
      <c r="D436" s="12">
        <v>7798.2</v>
      </c>
      <c r="E436" s="12">
        <v>6785.8</v>
      </c>
      <c r="F436" s="12">
        <v>-1012.4</v>
      </c>
      <c r="G436" s="13" t="s">
        <v>771</v>
      </c>
    </row>
    <row r="437" spans="1:7" x14ac:dyDescent="0.2">
      <c r="A437" s="45"/>
      <c r="B437" s="44"/>
      <c r="C437" s="12"/>
      <c r="D437" s="12"/>
      <c r="E437" s="12"/>
      <c r="F437" s="12"/>
      <c r="G437" s="13"/>
    </row>
    <row r="438" spans="1:7" ht="14.25" x14ac:dyDescent="0.2">
      <c r="A438" s="41" t="s">
        <v>774</v>
      </c>
      <c r="B438" s="42" t="s">
        <v>775</v>
      </c>
      <c r="C438" s="15"/>
      <c r="D438" s="15"/>
      <c r="E438" s="15"/>
      <c r="F438" s="15"/>
      <c r="G438" s="16"/>
    </row>
    <row r="439" spans="1:7" x14ac:dyDescent="0.2">
      <c r="A439" s="36" t="s">
        <v>237</v>
      </c>
      <c r="B439" s="42" t="s">
        <v>28</v>
      </c>
      <c r="C439" s="15">
        <v>10483.200000000001</v>
      </c>
      <c r="D439" s="15">
        <v>9307.2999999999993</v>
      </c>
      <c r="E439" s="15">
        <v>8501.9</v>
      </c>
      <c r="F439" s="15">
        <v>-805.4</v>
      </c>
      <c r="G439" s="16" t="s">
        <v>776</v>
      </c>
    </row>
    <row r="440" spans="1:7" ht="13.5" x14ac:dyDescent="0.25">
      <c r="A440" s="32" t="s">
        <v>577</v>
      </c>
      <c r="B440" s="42" t="s">
        <v>578</v>
      </c>
      <c r="C440" s="15"/>
      <c r="D440" s="15"/>
      <c r="E440" s="15"/>
      <c r="F440" s="15"/>
      <c r="G440" s="16" t="s">
        <v>31</v>
      </c>
    </row>
    <row r="441" spans="1:7" x14ac:dyDescent="0.2">
      <c r="A441" s="43" t="s">
        <v>241</v>
      </c>
      <c r="B441" s="44" t="s">
        <v>31</v>
      </c>
      <c r="C441" s="12">
        <v>10483.200000000001</v>
      </c>
      <c r="D441" s="12">
        <v>9307.2999999999993</v>
      </c>
      <c r="E441" s="12">
        <v>8501.9</v>
      </c>
      <c r="F441" s="12">
        <v>-805.4</v>
      </c>
      <c r="G441" s="13" t="s">
        <v>776</v>
      </c>
    </row>
    <row r="442" spans="1:7" x14ac:dyDescent="0.2">
      <c r="A442" s="45" t="s">
        <v>777</v>
      </c>
      <c r="B442" s="44" t="s">
        <v>778</v>
      </c>
      <c r="C442" s="12">
        <v>10483.200000000001</v>
      </c>
      <c r="D442" s="12">
        <v>9307.2999999999993</v>
      </c>
      <c r="E442" s="12">
        <v>8501.9</v>
      </c>
      <c r="F442" s="12">
        <v>-805.4</v>
      </c>
      <c r="G442" s="13" t="s">
        <v>776</v>
      </c>
    </row>
    <row r="443" spans="1:7" x14ac:dyDescent="0.2">
      <c r="A443" s="45"/>
      <c r="B443" s="44"/>
      <c r="C443" s="12"/>
      <c r="D443" s="12"/>
      <c r="E443" s="12"/>
      <c r="F443" s="12"/>
      <c r="G443" s="13"/>
    </row>
    <row r="444" spans="1:7" ht="14.25" x14ac:dyDescent="0.2">
      <c r="A444" s="41" t="s">
        <v>779</v>
      </c>
      <c r="B444" s="42" t="s">
        <v>780</v>
      </c>
      <c r="C444" s="15"/>
      <c r="D444" s="15"/>
      <c r="E444" s="15"/>
      <c r="F444" s="15"/>
      <c r="G444" s="16"/>
    </row>
    <row r="445" spans="1:7" x14ac:dyDescent="0.2">
      <c r="A445" s="36" t="s">
        <v>237</v>
      </c>
      <c r="B445" s="42" t="s">
        <v>28</v>
      </c>
      <c r="C445" s="15">
        <v>24030.7</v>
      </c>
      <c r="D445" s="15">
        <v>25121.4</v>
      </c>
      <c r="E445" s="15">
        <v>24819.9</v>
      </c>
      <c r="F445" s="15">
        <v>-301.5</v>
      </c>
      <c r="G445" s="16" t="s">
        <v>125</v>
      </c>
    </row>
    <row r="446" spans="1:7" ht="13.5" x14ac:dyDescent="0.25">
      <c r="A446" s="32" t="s">
        <v>273</v>
      </c>
      <c r="B446" s="42" t="s">
        <v>274</v>
      </c>
      <c r="C446" s="15"/>
      <c r="D446" s="15"/>
      <c r="E446" s="15"/>
      <c r="F446" s="15"/>
      <c r="G446" s="16" t="s">
        <v>31</v>
      </c>
    </row>
    <row r="447" spans="1:7" x14ac:dyDescent="0.2">
      <c r="A447" s="43" t="s">
        <v>241</v>
      </c>
      <c r="B447" s="44" t="s">
        <v>31</v>
      </c>
      <c r="C447" s="12">
        <v>24030.7</v>
      </c>
      <c r="D447" s="12">
        <v>25121.4</v>
      </c>
      <c r="E447" s="12">
        <v>24819.9</v>
      </c>
      <c r="F447" s="12">
        <v>-301.5</v>
      </c>
      <c r="G447" s="13" t="s">
        <v>125</v>
      </c>
    </row>
    <row r="448" spans="1:7" x14ac:dyDescent="0.2">
      <c r="A448" s="45" t="s">
        <v>781</v>
      </c>
      <c r="B448" s="44" t="s">
        <v>782</v>
      </c>
      <c r="C448" s="12">
        <v>24030.7</v>
      </c>
      <c r="D448" s="12">
        <v>25121.4</v>
      </c>
      <c r="E448" s="12">
        <v>24819.9</v>
      </c>
      <c r="F448" s="12">
        <v>-301.5</v>
      </c>
      <c r="G448" s="13" t="s">
        <v>125</v>
      </c>
    </row>
    <row r="449" spans="1:7" x14ac:dyDescent="0.2">
      <c r="A449" s="45"/>
      <c r="B449" s="44"/>
      <c r="C449" s="12"/>
      <c r="D449" s="12"/>
      <c r="E449" s="12"/>
      <c r="F449" s="12"/>
      <c r="G449" s="13"/>
    </row>
    <row r="450" spans="1:7" ht="14.25" x14ac:dyDescent="0.2">
      <c r="A450" s="41" t="s">
        <v>783</v>
      </c>
      <c r="B450" s="42" t="s">
        <v>784</v>
      </c>
      <c r="C450" s="15"/>
      <c r="D450" s="15"/>
      <c r="E450" s="15"/>
      <c r="F450" s="15"/>
      <c r="G450" s="16"/>
    </row>
    <row r="451" spans="1:7" x14ac:dyDescent="0.2">
      <c r="A451" s="36" t="s">
        <v>237</v>
      </c>
      <c r="B451" s="42" t="s">
        <v>28</v>
      </c>
      <c r="C451" s="15">
        <v>257662.7</v>
      </c>
      <c r="D451" s="15">
        <v>304237.3</v>
      </c>
      <c r="E451" s="15">
        <v>275032.7</v>
      </c>
      <c r="F451" s="15">
        <v>-29204.6</v>
      </c>
      <c r="G451" s="16" t="s">
        <v>543</v>
      </c>
    </row>
    <row r="452" spans="1:7" ht="13.5" x14ac:dyDescent="0.25">
      <c r="A452" s="32" t="s">
        <v>308</v>
      </c>
      <c r="B452" s="42" t="s">
        <v>309</v>
      </c>
      <c r="C452" s="15"/>
      <c r="D452" s="15"/>
      <c r="E452" s="15"/>
      <c r="F452" s="15"/>
      <c r="G452" s="16" t="s">
        <v>31</v>
      </c>
    </row>
    <row r="453" spans="1:7" x14ac:dyDescent="0.2">
      <c r="A453" s="43" t="s">
        <v>241</v>
      </c>
      <c r="B453" s="44" t="s">
        <v>31</v>
      </c>
      <c r="C453" s="12">
        <v>251682.4</v>
      </c>
      <c r="D453" s="12">
        <v>295494.90000000002</v>
      </c>
      <c r="E453" s="12">
        <v>267252.7</v>
      </c>
      <c r="F453" s="12">
        <v>-28242.2</v>
      </c>
      <c r="G453" s="13" t="s">
        <v>543</v>
      </c>
    </row>
    <row r="454" spans="1:7" x14ac:dyDescent="0.2">
      <c r="A454" s="45" t="s">
        <v>785</v>
      </c>
      <c r="B454" s="44" t="s">
        <v>786</v>
      </c>
      <c r="C454" s="12">
        <v>221326.5</v>
      </c>
      <c r="D454" s="12">
        <v>253739</v>
      </c>
      <c r="E454" s="12">
        <v>227994.8</v>
      </c>
      <c r="F454" s="12">
        <v>-25744.2</v>
      </c>
      <c r="G454" s="13" t="s">
        <v>787</v>
      </c>
    </row>
    <row r="455" spans="1:7" x14ac:dyDescent="0.2">
      <c r="A455" s="45" t="s">
        <v>788</v>
      </c>
      <c r="B455" s="44" t="s">
        <v>789</v>
      </c>
      <c r="C455" s="12">
        <v>30355.9</v>
      </c>
      <c r="D455" s="12">
        <v>41755.9</v>
      </c>
      <c r="E455" s="12">
        <v>39257.9</v>
      </c>
      <c r="F455" s="12">
        <v>-2498</v>
      </c>
      <c r="G455" s="13" t="s">
        <v>790</v>
      </c>
    </row>
    <row r="456" spans="1:7" ht="13.5" x14ac:dyDescent="0.25">
      <c r="A456" s="32" t="s">
        <v>273</v>
      </c>
      <c r="B456" s="42" t="s">
        <v>274</v>
      </c>
      <c r="C456" s="15"/>
      <c r="D456" s="15"/>
      <c r="E456" s="15"/>
      <c r="F456" s="15"/>
      <c r="G456" s="16" t="s">
        <v>31</v>
      </c>
    </row>
    <row r="457" spans="1:7" x14ac:dyDescent="0.2">
      <c r="A457" s="43" t="s">
        <v>241</v>
      </c>
      <c r="B457" s="44" t="s">
        <v>31</v>
      </c>
      <c r="C457" s="12">
        <v>5980.3</v>
      </c>
      <c r="D457" s="12">
        <v>8742.4</v>
      </c>
      <c r="E457" s="12">
        <v>7780</v>
      </c>
      <c r="F457" s="12">
        <v>-962.4</v>
      </c>
      <c r="G457" s="13" t="s">
        <v>529</v>
      </c>
    </row>
    <row r="458" spans="1:7" x14ac:dyDescent="0.2">
      <c r="A458" s="45" t="s">
        <v>791</v>
      </c>
      <c r="B458" s="44" t="s">
        <v>792</v>
      </c>
      <c r="C458" s="12">
        <v>5980.3</v>
      </c>
      <c r="D458" s="12">
        <v>8742.4</v>
      </c>
      <c r="E458" s="12">
        <v>7780</v>
      </c>
      <c r="F458" s="12">
        <v>-962.4</v>
      </c>
      <c r="G458" s="13" t="s">
        <v>529</v>
      </c>
    </row>
    <row r="459" spans="1:7" x14ac:dyDescent="0.2">
      <c r="A459" s="45"/>
      <c r="B459" s="44"/>
      <c r="C459" s="12"/>
      <c r="D459" s="12"/>
      <c r="E459" s="12"/>
      <c r="F459" s="12"/>
      <c r="G459" s="13"/>
    </row>
    <row r="460" spans="1:7" ht="14.25" x14ac:dyDescent="0.2">
      <c r="A460" s="41" t="s">
        <v>793</v>
      </c>
      <c r="B460" s="42" t="s">
        <v>794</v>
      </c>
      <c r="C460" s="15"/>
      <c r="D460" s="15"/>
      <c r="E460" s="15"/>
      <c r="F460" s="15"/>
      <c r="G460" s="16"/>
    </row>
    <row r="461" spans="1:7" x14ac:dyDescent="0.2">
      <c r="A461" s="36" t="s">
        <v>237</v>
      </c>
      <c r="B461" s="42" t="s">
        <v>28</v>
      </c>
      <c r="C461" s="15">
        <v>24128</v>
      </c>
      <c r="D461" s="15">
        <v>24128</v>
      </c>
      <c r="E461" s="15">
        <v>16654.599999999999</v>
      </c>
      <c r="F461" s="15">
        <v>-7473.4</v>
      </c>
      <c r="G461" s="16" t="s">
        <v>795</v>
      </c>
    </row>
    <row r="462" spans="1:7" ht="13.5" x14ac:dyDescent="0.25">
      <c r="A462" s="32" t="s">
        <v>239</v>
      </c>
      <c r="B462" s="42" t="s">
        <v>240</v>
      </c>
      <c r="C462" s="15"/>
      <c r="D462" s="15"/>
      <c r="E462" s="15"/>
      <c r="F462" s="15"/>
      <c r="G462" s="16" t="s">
        <v>31</v>
      </c>
    </row>
    <row r="463" spans="1:7" x14ac:dyDescent="0.2">
      <c r="A463" s="43" t="s">
        <v>241</v>
      </c>
      <c r="B463" s="44" t="s">
        <v>31</v>
      </c>
      <c r="C463" s="12">
        <v>24128</v>
      </c>
      <c r="D463" s="12">
        <v>24128</v>
      </c>
      <c r="E463" s="12">
        <v>16654.599999999999</v>
      </c>
      <c r="F463" s="12">
        <v>-7473.4</v>
      </c>
      <c r="G463" s="13" t="s">
        <v>795</v>
      </c>
    </row>
    <row r="464" spans="1:7" x14ac:dyDescent="0.2">
      <c r="A464" s="45" t="s">
        <v>796</v>
      </c>
      <c r="B464" s="44" t="s">
        <v>797</v>
      </c>
      <c r="C464" s="12">
        <v>24128</v>
      </c>
      <c r="D464" s="12">
        <v>24128</v>
      </c>
      <c r="E464" s="12">
        <v>16654.599999999999</v>
      </c>
      <c r="F464" s="12">
        <v>-7473.4</v>
      </c>
      <c r="G464" s="13" t="s">
        <v>795</v>
      </c>
    </row>
    <row r="465" spans="1:7" x14ac:dyDescent="0.2">
      <c r="A465" s="45"/>
      <c r="B465" s="44"/>
      <c r="C465" s="12"/>
      <c r="D465" s="12"/>
      <c r="E465" s="12"/>
      <c r="F465" s="12"/>
      <c r="G465" s="13"/>
    </row>
    <row r="466" spans="1:7" ht="14.25" x14ac:dyDescent="0.2">
      <c r="A466" s="41" t="s">
        <v>798</v>
      </c>
      <c r="B466" s="42" t="s">
        <v>799</v>
      </c>
      <c r="C466" s="15"/>
      <c r="D466" s="15"/>
      <c r="E466" s="15"/>
      <c r="F466" s="15"/>
      <c r="G466" s="16"/>
    </row>
    <row r="467" spans="1:7" x14ac:dyDescent="0.2">
      <c r="A467" s="36" t="s">
        <v>237</v>
      </c>
      <c r="B467" s="42" t="s">
        <v>28</v>
      </c>
      <c r="C467" s="15">
        <v>127952.1</v>
      </c>
      <c r="D467" s="15">
        <v>127405.7</v>
      </c>
      <c r="E467" s="15">
        <v>124672</v>
      </c>
      <c r="F467" s="15">
        <v>-2733.7</v>
      </c>
      <c r="G467" s="16" t="s">
        <v>255</v>
      </c>
    </row>
    <row r="468" spans="1:7" ht="13.5" x14ac:dyDescent="0.25">
      <c r="A468" s="32" t="s">
        <v>239</v>
      </c>
      <c r="B468" s="42" t="s">
        <v>240</v>
      </c>
      <c r="C468" s="15"/>
      <c r="D468" s="15"/>
      <c r="E468" s="15"/>
      <c r="F468" s="15"/>
      <c r="G468" s="16" t="s">
        <v>31</v>
      </c>
    </row>
    <row r="469" spans="1:7" ht="13.5" x14ac:dyDescent="0.25">
      <c r="A469" s="32" t="s">
        <v>308</v>
      </c>
      <c r="B469" s="42" t="s">
        <v>309</v>
      </c>
      <c r="C469" s="15"/>
      <c r="D469" s="15"/>
      <c r="E469" s="15"/>
      <c r="F469" s="15"/>
      <c r="G469" s="16" t="s">
        <v>31</v>
      </c>
    </row>
    <row r="470" spans="1:7" x14ac:dyDescent="0.2">
      <c r="A470" s="43" t="s">
        <v>241</v>
      </c>
      <c r="B470" s="44" t="s">
        <v>31</v>
      </c>
      <c r="C470" s="12">
        <v>127952.1</v>
      </c>
      <c r="D470" s="12">
        <v>127405.7</v>
      </c>
      <c r="E470" s="12">
        <v>124672</v>
      </c>
      <c r="F470" s="12">
        <v>-2733.7</v>
      </c>
      <c r="G470" s="13" t="s">
        <v>255</v>
      </c>
    </row>
    <row r="471" spans="1:7" x14ac:dyDescent="0.2">
      <c r="A471" s="45" t="s">
        <v>800</v>
      </c>
      <c r="B471" s="44" t="s">
        <v>801</v>
      </c>
      <c r="C471" s="12">
        <v>1818.3</v>
      </c>
      <c r="D471" s="12">
        <v>1277.4000000000001</v>
      </c>
      <c r="E471" s="12">
        <v>373.6</v>
      </c>
      <c r="F471" s="12">
        <v>-903.8</v>
      </c>
      <c r="G471" s="13" t="s">
        <v>802</v>
      </c>
    </row>
    <row r="472" spans="1:7" x14ac:dyDescent="0.2">
      <c r="A472" s="45" t="s">
        <v>788</v>
      </c>
      <c r="B472" s="44" t="s">
        <v>789</v>
      </c>
      <c r="C472" s="12">
        <v>126133.8</v>
      </c>
      <c r="D472" s="12">
        <v>126128.3</v>
      </c>
      <c r="E472" s="12">
        <v>124298.4</v>
      </c>
      <c r="F472" s="12">
        <v>-1829.9</v>
      </c>
      <c r="G472" s="13" t="s">
        <v>632</v>
      </c>
    </row>
    <row r="473" spans="1:7" x14ac:dyDescent="0.2">
      <c r="A473" s="45"/>
      <c r="B473" s="44"/>
      <c r="C473" s="12"/>
      <c r="D473" s="12"/>
      <c r="E473" s="12"/>
      <c r="F473" s="12"/>
      <c r="G473" s="13"/>
    </row>
    <row r="474" spans="1:7" ht="28.5" x14ac:dyDescent="0.2">
      <c r="A474" s="41" t="s">
        <v>803</v>
      </c>
      <c r="B474" s="42" t="s">
        <v>804</v>
      </c>
      <c r="C474" s="15"/>
      <c r="D474" s="15"/>
      <c r="E474" s="15"/>
      <c r="F474" s="15"/>
      <c r="G474" s="16"/>
    </row>
    <row r="475" spans="1:7" x14ac:dyDescent="0.2">
      <c r="A475" s="36" t="s">
        <v>237</v>
      </c>
      <c r="B475" s="42" t="s">
        <v>28</v>
      </c>
      <c r="C475" s="15">
        <v>3955.6</v>
      </c>
      <c r="D475" s="15">
        <v>4258.7</v>
      </c>
      <c r="E475" s="15">
        <v>3833.5</v>
      </c>
      <c r="F475" s="15">
        <v>-425.2</v>
      </c>
      <c r="G475" s="16" t="s">
        <v>718</v>
      </c>
    </row>
    <row r="476" spans="1:7" ht="13.5" x14ac:dyDescent="0.25">
      <c r="A476" s="32" t="s">
        <v>239</v>
      </c>
      <c r="B476" s="42" t="s">
        <v>240</v>
      </c>
      <c r="C476" s="15"/>
      <c r="D476" s="15"/>
      <c r="E476" s="15"/>
      <c r="F476" s="15"/>
      <c r="G476" s="16" t="s">
        <v>31</v>
      </c>
    </row>
    <row r="477" spans="1:7" x14ac:dyDescent="0.2">
      <c r="A477" s="43" t="s">
        <v>241</v>
      </c>
      <c r="B477" s="44" t="s">
        <v>31</v>
      </c>
      <c r="C477" s="12">
        <v>3955.6</v>
      </c>
      <c r="D477" s="12">
        <v>4258.7</v>
      </c>
      <c r="E477" s="12">
        <v>3833.5</v>
      </c>
      <c r="F477" s="12">
        <v>-425.2</v>
      </c>
      <c r="G477" s="13" t="s">
        <v>718</v>
      </c>
    </row>
    <row r="478" spans="1:7" x14ac:dyDescent="0.2">
      <c r="A478" s="45" t="s">
        <v>805</v>
      </c>
      <c r="B478" s="44" t="s">
        <v>770</v>
      </c>
      <c r="C478" s="12">
        <v>3955.6</v>
      </c>
      <c r="D478" s="12">
        <v>4258.7</v>
      </c>
      <c r="E478" s="12">
        <v>3833.5</v>
      </c>
      <c r="F478" s="12">
        <v>-425.2</v>
      </c>
      <c r="G478" s="13" t="s">
        <v>718</v>
      </c>
    </row>
    <row r="479" spans="1:7" x14ac:dyDescent="0.2">
      <c r="A479" s="45"/>
      <c r="B479" s="44"/>
      <c r="C479" s="12"/>
      <c r="D479" s="12"/>
      <c r="E479" s="12"/>
      <c r="F479" s="12"/>
      <c r="G479" s="13"/>
    </row>
    <row r="480" spans="1:7" ht="28.5" x14ac:dyDescent="0.2">
      <c r="A480" s="41" t="s">
        <v>806</v>
      </c>
      <c r="B480" s="42" t="s">
        <v>807</v>
      </c>
      <c r="C480" s="15"/>
      <c r="D480" s="15"/>
      <c r="E480" s="15"/>
      <c r="F480" s="15"/>
      <c r="G480" s="16"/>
    </row>
    <row r="481" spans="1:7" x14ac:dyDescent="0.2">
      <c r="A481" s="36" t="s">
        <v>237</v>
      </c>
      <c r="B481" s="42" t="s">
        <v>28</v>
      </c>
      <c r="C481" s="15">
        <v>5616.3</v>
      </c>
      <c r="D481" s="15">
        <v>6186.3</v>
      </c>
      <c r="E481" s="15">
        <v>6098.1</v>
      </c>
      <c r="F481" s="15">
        <v>-88.2</v>
      </c>
      <c r="G481" s="16" t="s">
        <v>380</v>
      </c>
    </row>
    <row r="482" spans="1:7" ht="13.5" x14ac:dyDescent="0.25">
      <c r="A482" s="32" t="s">
        <v>239</v>
      </c>
      <c r="B482" s="42" t="s">
        <v>240</v>
      </c>
      <c r="C482" s="15"/>
      <c r="D482" s="15"/>
      <c r="E482" s="15"/>
      <c r="F482" s="15"/>
      <c r="G482" s="16" t="s">
        <v>31</v>
      </c>
    </row>
    <row r="483" spans="1:7" x14ac:dyDescent="0.2">
      <c r="A483" s="43" t="s">
        <v>241</v>
      </c>
      <c r="B483" s="44" t="s">
        <v>31</v>
      </c>
      <c r="C483" s="12">
        <v>5616.3</v>
      </c>
      <c r="D483" s="12">
        <v>6186.3</v>
      </c>
      <c r="E483" s="12">
        <v>6098.1</v>
      </c>
      <c r="F483" s="12">
        <v>-88.2</v>
      </c>
      <c r="G483" s="13" t="s">
        <v>380</v>
      </c>
    </row>
    <row r="484" spans="1:7" x14ac:dyDescent="0.2">
      <c r="A484" s="45" t="s">
        <v>301</v>
      </c>
      <c r="B484" s="44" t="s">
        <v>302</v>
      </c>
      <c r="C484" s="12">
        <v>5616.3</v>
      </c>
      <c r="D484" s="12">
        <v>6186.3</v>
      </c>
      <c r="E484" s="12">
        <v>6098.1</v>
      </c>
      <c r="F484" s="12">
        <v>-88.2</v>
      </c>
      <c r="G484" s="13" t="s">
        <v>380</v>
      </c>
    </row>
    <row r="485" spans="1:7" x14ac:dyDescent="0.2">
      <c r="A485" s="45"/>
      <c r="B485" s="44"/>
      <c r="C485" s="12"/>
      <c r="D485" s="12"/>
      <c r="E485" s="12"/>
      <c r="F485" s="12"/>
      <c r="G485" s="13"/>
    </row>
    <row r="486" spans="1:7" ht="28.5" x14ac:dyDescent="0.2">
      <c r="A486" s="41" t="s">
        <v>808</v>
      </c>
      <c r="B486" s="42" t="s">
        <v>809</v>
      </c>
      <c r="C486" s="15"/>
      <c r="D486" s="15"/>
      <c r="E486" s="15"/>
      <c r="F486" s="15"/>
      <c r="G486" s="16"/>
    </row>
    <row r="487" spans="1:7" x14ac:dyDescent="0.2">
      <c r="A487" s="36" t="s">
        <v>237</v>
      </c>
      <c r="B487" s="42" t="s">
        <v>28</v>
      </c>
      <c r="C487" s="15">
        <v>14391.4</v>
      </c>
      <c r="D487" s="15">
        <v>27210.400000000001</v>
      </c>
      <c r="E487" s="15">
        <v>25867.200000000001</v>
      </c>
      <c r="F487" s="15">
        <v>-1343.2</v>
      </c>
      <c r="G487" s="16" t="s">
        <v>313</v>
      </c>
    </row>
    <row r="488" spans="1:7" ht="13.5" x14ac:dyDescent="0.25">
      <c r="A488" s="32" t="s">
        <v>308</v>
      </c>
      <c r="B488" s="42" t="s">
        <v>309</v>
      </c>
      <c r="C488" s="15"/>
      <c r="D488" s="15"/>
      <c r="E488" s="15"/>
      <c r="F488" s="15"/>
      <c r="G488" s="16" t="s">
        <v>31</v>
      </c>
    </row>
    <row r="489" spans="1:7" x14ac:dyDescent="0.2">
      <c r="A489" s="43" t="s">
        <v>241</v>
      </c>
      <c r="B489" s="44" t="s">
        <v>31</v>
      </c>
      <c r="C489" s="12">
        <v>14391.4</v>
      </c>
      <c r="D489" s="12">
        <v>27210.400000000001</v>
      </c>
      <c r="E489" s="12">
        <v>25867.200000000001</v>
      </c>
      <c r="F489" s="12">
        <v>-1343.2</v>
      </c>
      <c r="G489" s="13" t="s">
        <v>313</v>
      </c>
    </row>
    <row r="490" spans="1:7" x14ac:dyDescent="0.2">
      <c r="A490" s="45" t="s">
        <v>810</v>
      </c>
      <c r="B490" s="44" t="s">
        <v>811</v>
      </c>
      <c r="C490" s="12">
        <v>14391.4</v>
      </c>
      <c r="D490" s="12">
        <v>27210.400000000001</v>
      </c>
      <c r="E490" s="12">
        <v>25867.200000000001</v>
      </c>
      <c r="F490" s="12">
        <v>-1343.2</v>
      </c>
      <c r="G490" s="13" t="s">
        <v>313</v>
      </c>
    </row>
    <row r="491" spans="1:7" x14ac:dyDescent="0.2">
      <c r="A491" s="45"/>
      <c r="B491" s="44"/>
      <c r="C491" s="12"/>
      <c r="D491" s="12"/>
      <c r="E491" s="12"/>
      <c r="F491" s="12"/>
      <c r="G491" s="13"/>
    </row>
    <row r="492" spans="1:7" ht="14.25" x14ac:dyDescent="0.2">
      <c r="A492" s="41" t="s">
        <v>812</v>
      </c>
      <c r="B492" s="42" t="s">
        <v>293</v>
      </c>
      <c r="C492" s="15"/>
      <c r="D492" s="15"/>
      <c r="E492" s="15"/>
      <c r="F492" s="15"/>
      <c r="G492" s="16"/>
    </row>
    <row r="493" spans="1:7" x14ac:dyDescent="0.2">
      <c r="A493" s="36" t="s">
        <v>237</v>
      </c>
      <c r="B493" s="42" t="s">
        <v>28</v>
      </c>
      <c r="C493" s="15">
        <v>24526</v>
      </c>
      <c r="D493" s="15">
        <v>24797.9</v>
      </c>
      <c r="E493" s="15">
        <v>18170.3</v>
      </c>
      <c r="F493" s="15">
        <v>-6627.6</v>
      </c>
      <c r="G493" s="16" t="s">
        <v>813</v>
      </c>
    </row>
    <row r="494" spans="1:7" ht="13.5" x14ac:dyDescent="0.25">
      <c r="A494" s="32" t="s">
        <v>239</v>
      </c>
      <c r="B494" s="42" t="s">
        <v>240</v>
      </c>
      <c r="C494" s="15"/>
      <c r="D494" s="15"/>
      <c r="E494" s="15"/>
      <c r="F494" s="15"/>
      <c r="G494" s="16" t="s">
        <v>31</v>
      </c>
    </row>
    <row r="495" spans="1:7" x14ac:dyDescent="0.2">
      <c r="A495" s="43" t="s">
        <v>241</v>
      </c>
      <c r="B495" s="44" t="s">
        <v>31</v>
      </c>
      <c r="C495" s="12">
        <v>24526</v>
      </c>
      <c r="D495" s="12">
        <v>24797.9</v>
      </c>
      <c r="E495" s="12">
        <v>18170.3</v>
      </c>
      <c r="F495" s="12">
        <v>-6627.6</v>
      </c>
      <c r="G495" s="13" t="s">
        <v>813</v>
      </c>
    </row>
    <row r="496" spans="1:7" x14ac:dyDescent="0.2">
      <c r="A496" s="45" t="s">
        <v>563</v>
      </c>
      <c r="B496" s="44" t="s">
        <v>564</v>
      </c>
      <c r="C496" s="12">
        <v>10325.799999999999</v>
      </c>
      <c r="D496" s="12">
        <v>11189</v>
      </c>
      <c r="E496" s="12">
        <v>7332.3</v>
      </c>
      <c r="F496" s="12">
        <v>-3856.7</v>
      </c>
      <c r="G496" s="13" t="s">
        <v>814</v>
      </c>
    </row>
    <row r="497" spans="1:7" x14ac:dyDescent="0.2">
      <c r="A497" s="45" t="s">
        <v>566</v>
      </c>
      <c r="B497" s="44" t="s">
        <v>567</v>
      </c>
      <c r="C497" s="12">
        <v>14200.2</v>
      </c>
      <c r="D497" s="12">
        <v>13608.9</v>
      </c>
      <c r="E497" s="12">
        <v>10838.1</v>
      </c>
      <c r="F497" s="12">
        <v>-2770.8</v>
      </c>
      <c r="G497" s="13" t="s">
        <v>815</v>
      </c>
    </row>
    <row r="498" spans="1:7" x14ac:dyDescent="0.2">
      <c r="A498" s="45"/>
      <c r="B498" s="44"/>
      <c r="C498" s="12"/>
      <c r="D498" s="12"/>
      <c r="E498" s="12"/>
      <c r="F498" s="12"/>
      <c r="G498" s="13"/>
    </row>
    <row r="499" spans="1:7" ht="14.25" x14ac:dyDescent="0.2">
      <c r="A499" s="41" t="s">
        <v>816</v>
      </c>
      <c r="B499" s="42" t="s">
        <v>296</v>
      </c>
      <c r="C499" s="15"/>
      <c r="D499" s="15"/>
      <c r="E499" s="15"/>
      <c r="F499" s="15"/>
      <c r="G499" s="16"/>
    </row>
    <row r="500" spans="1:7" x14ac:dyDescent="0.2">
      <c r="A500" s="36" t="s">
        <v>237</v>
      </c>
      <c r="B500" s="42" t="s">
        <v>28</v>
      </c>
      <c r="C500" s="15">
        <v>17663</v>
      </c>
      <c r="D500" s="15">
        <v>17637.7</v>
      </c>
      <c r="E500" s="15">
        <v>16779.3</v>
      </c>
      <c r="F500" s="15">
        <v>-858.4</v>
      </c>
      <c r="G500" s="16" t="s">
        <v>313</v>
      </c>
    </row>
    <row r="501" spans="1:7" ht="13.5" x14ac:dyDescent="0.25">
      <c r="A501" s="32" t="s">
        <v>308</v>
      </c>
      <c r="B501" s="42" t="s">
        <v>309</v>
      </c>
      <c r="C501" s="15"/>
      <c r="D501" s="15"/>
      <c r="E501" s="15"/>
      <c r="F501" s="15"/>
      <c r="G501" s="16" t="s">
        <v>31</v>
      </c>
    </row>
    <row r="502" spans="1:7" x14ac:dyDescent="0.2">
      <c r="A502" s="43" t="s">
        <v>241</v>
      </c>
      <c r="B502" s="44" t="s">
        <v>31</v>
      </c>
      <c r="C502" s="12">
        <v>17663</v>
      </c>
      <c r="D502" s="12">
        <v>17637.7</v>
      </c>
      <c r="E502" s="12">
        <v>16779.3</v>
      </c>
      <c r="F502" s="12">
        <v>-858.4</v>
      </c>
      <c r="G502" s="13" t="s">
        <v>313</v>
      </c>
    </row>
    <row r="503" spans="1:7" x14ac:dyDescent="0.2">
      <c r="A503" s="45" t="s">
        <v>817</v>
      </c>
      <c r="B503" s="44" t="s">
        <v>818</v>
      </c>
      <c r="C503" s="12">
        <v>17663</v>
      </c>
      <c r="D503" s="12">
        <v>17637.7</v>
      </c>
      <c r="E503" s="12">
        <v>16779.3</v>
      </c>
      <c r="F503" s="12">
        <v>-858.4</v>
      </c>
      <c r="G503" s="13" t="s">
        <v>313</v>
      </c>
    </row>
    <row r="504" spans="1:7" x14ac:dyDescent="0.2">
      <c r="A504" s="45"/>
      <c r="B504" s="44"/>
      <c r="C504" s="12"/>
      <c r="D504" s="12"/>
      <c r="E504" s="12"/>
      <c r="F504" s="12"/>
      <c r="G504" s="13"/>
    </row>
    <row r="505" spans="1:7" ht="42.75" x14ac:dyDescent="0.2">
      <c r="A505" s="41" t="s">
        <v>819</v>
      </c>
      <c r="B505" s="42" t="s">
        <v>820</v>
      </c>
      <c r="C505" s="15"/>
      <c r="D505" s="15"/>
      <c r="E505" s="15"/>
      <c r="F505" s="15"/>
      <c r="G505" s="16"/>
    </row>
    <row r="506" spans="1:7" x14ac:dyDescent="0.2">
      <c r="A506" s="36" t="s">
        <v>237</v>
      </c>
      <c r="B506" s="42" t="s">
        <v>28</v>
      </c>
      <c r="C506" s="15">
        <v>122583</v>
      </c>
      <c r="D506" s="15">
        <v>122583</v>
      </c>
      <c r="E506" s="15">
        <v>122583</v>
      </c>
      <c r="F506" s="15"/>
      <c r="G506" s="16" t="s">
        <v>79</v>
      </c>
    </row>
    <row r="507" spans="1:7" ht="13.5" x14ac:dyDescent="0.25">
      <c r="A507" s="32" t="s">
        <v>577</v>
      </c>
      <c r="B507" s="42" t="s">
        <v>578</v>
      </c>
      <c r="C507" s="15"/>
      <c r="D507" s="15"/>
      <c r="E507" s="15"/>
      <c r="F507" s="15"/>
      <c r="G507" s="16" t="s">
        <v>31</v>
      </c>
    </row>
    <row r="508" spans="1:7" x14ac:dyDescent="0.2">
      <c r="A508" s="43" t="s">
        <v>241</v>
      </c>
      <c r="B508" s="44" t="s">
        <v>31</v>
      </c>
      <c r="C508" s="12">
        <v>122583</v>
      </c>
      <c r="D508" s="12">
        <v>122583</v>
      </c>
      <c r="E508" s="12">
        <v>122583</v>
      </c>
      <c r="F508" s="12"/>
      <c r="G508" s="13" t="s">
        <v>79</v>
      </c>
    </row>
    <row r="509" spans="1:7" x14ac:dyDescent="0.2">
      <c r="A509" s="45" t="s">
        <v>821</v>
      </c>
      <c r="B509" s="44" t="s">
        <v>822</v>
      </c>
      <c r="C509" s="12">
        <v>122583</v>
      </c>
      <c r="D509" s="12">
        <v>122583</v>
      </c>
      <c r="E509" s="12">
        <v>122583</v>
      </c>
      <c r="F509" s="12"/>
      <c r="G509" s="13" t="s">
        <v>79</v>
      </c>
    </row>
    <row r="510" spans="1:7" x14ac:dyDescent="0.2">
      <c r="A510" s="45"/>
      <c r="B510" s="44"/>
      <c r="C510" s="12"/>
      <c r="D510" s="12"/>
      <c r="E510" s="12"/>
      <c r="F510" s="12"/>
      <c r="G510" s="13"/>
    </row>
    <row r="511" spans="1:7" ht="14.25" x14ac:dyDescent="0.2">
      <c r="A511" s="41" t="s">
        <v>823</v>
      </c>
      <c r="B511" s="42" t="s">
        <v>299</v>
      </c>
      <c r="C511" s="15"/>
      <c r="D511" s="15"/>
      <c r="E511" s="15"/>
      <c r="F511" s="15"/>
      <c r="G511" s="16"/>
    </row>
    <row r="512" spans="1:7" x14ac:dyDescent="0.2">
      <c r="A512" s="36" t="s">
        <v>237</v>
      </c>
      <c r="B512" s="42" t="s">
        <v>28</v>
      </c>
      <c r="C512" s="15">
        <v>201064.7</v>
      </c>
      <c r="D512" s="15">
        <v>178332</v>
      </c>
      <c r="E512" s="15">
        <v>115782.7</v>
      </c>
      <c r="F512" s="15">
        <v>-62549.3</v>
      </c>
      <c r="G512" s="16" t="s">
        <v>824</v>
      </c>
    </row>
    <row r="513" spans="1:7" ht="13.5" x14ac:dyDescent="0.25">
      <c r="A513" s="32" t="s">
        <v>282</v>
      </c>
      <c r="B513" s="42" t="s">
        <v>283</v>
      </c>
      <c r="C513" s="15"/>
      <c r="D513" s="15"/>
      <c r="E513" s="15"/>
      <c r="F513" s="15"/>
      <c r="G513" s="16" t="s">
        <v>31</v>
      </c>
    </row>
    <row r="514" spans="1:7" x14ac:dyDescent="0.2">
      <c r="A514" s="43" t="s">
        <v>241</v>
      </c>
      <c r="B514" s="44" t="s">
        <v>31</v>
      </c>
      <c r="C514" s="12">
        <v>201064.7</v>
      </c>
      <c r="D514" s="12">
        <v>178332</v>
      </c>
      <c r="E514" s="12">
        <v>115782.7</v>
      </c>
      <c r="F514" s="12">
        <v>-62549.3</v>
      </c>
      <c r="G514" s="13" t="s">
        <v>824</v>
      </c>
    </row>
    <row r="515" spans="1:7" x14ac:dyDescent="0.2">
      <c r="A515" s="45" t="s">
        <v>825</v>
      </c>
      <c r="B515" s="44" t="s">
        <v>826</v>
      </c>
      <c r="C515" s="12">
        <v>62908.3</v>
      </c>
      <c r="D515" s="12">
        <v>34413.4</v>
      </c>
      <c r="E515" s="12">
        <v>8772.1</v>
      </c>
      <c r="F515" s="12">
        <v>-25641.3</v>
      </c>
      <c r="G515" s="13" t="s">
        <v>827</v>
      </c>
    </row>
    <row r="516" spans="1:7" x14ac:dyDescent="0.2">
      <c r="A516" s="45" t="s">
        <v>828</v>
      </c>
      <c r="B516" s="44" t="s">
        <v>829</v>
      </c>
      <c r="C516" s="12">
        <v>1000</v>
      </c>
      <c r="D516" s="12">
        <v>80.599999999999994</v>
      </c>
      <c r="E516" s="12">
        <v>70</v>
      </c>
      <c r="F516" s="12">
        <v>-10.6</v>
      </c>
      <c r="G516" s="13" t="s">
        <v>238</v>
      </c>
    </row>
    <row r="517" spans="1:7" x14ac:dyDescent="0.2">
      <c r="A517" s="45" t="s">
        <v>598</v>
      </c>
      <c r="B517" s="44" t="s">
        <v>599</v>
      </c>
      <c r="C517" s="12">
        <v>3000</v>
      </c>
      <c r="D517" s="12">
        <v>3095.3</v>
      </c>
      <c r="E517" s="12">
        <v>2063.6</v>
      </c>
      <c r="F517" s="12">
        <v>-1031.7</v>
      </c>
      <c r="G517" s="13" t="s">
        <v>830</v>
      </c>
    </row>
    <row r="518" spans="1:7" x14ac:dyDescent="0.2">
      <c r="A518" s="45" t="s">
        <v>604</v>
      </c>
      <c r="B518" s="44" t="s">
        <v>605</v>
      </c>
      <c r="C518" s="12">
        <v>134156.4</v>
      </c>
      <c r="D518" s="12">
        <v>140742.70000000001</v>
      </c>
      <c r="E518" s="12">
        <v>104876.9</v>
      </c>
      <c r="F518" s="12">
        <v>-35865.800000000003</v>
      </c>
      <c r="G518" s="13" t="s">
        <v>831</v>
      </c>
    </row>
    <row r="519" spans="1:7" x14ac:dyDescent="0.2">
      <c r="A519" s="45"/>
      <c r="B519" s="44"/>
      <c r="C519" s="12"/>
      <c r="D519" s="12"/>
      <c r="E519" s="12"/>
      <c r="F519" s="12"/>
      <c r="G519" s="13"/>
    </row>
    <row r="520" spans="1:7" ht="14.25" x14ac:dyDescent="0.2">
      <c r="A520" s="41" t="s">
        <v>832</v>
      </c>
      <c r="B520" s="42" t="s">
        <v>833</v>
      </c>
      <c r="C520" s="15"/>
      <c r="D520" s="15"/>
      <c r="E520" s="15"/>
      <c r="F520" s="15"/>
      <c r="G520" s="16"/>
    </row>
    <row r="521" spans="1:7" x14ac:dyDescent="0.2">
      <c r="A521" s="36" t="s">
        <v>237</v>
      </c>
      <c r="B521" s="42" t="s">
        <v>28</v>
      </c>
      <c r="C521" s="15">
        <v>20272.5</v>
      </c>
      <c r="D521" s="15">
        <v>24172.799999999999</v>
      </c>
      <c r="E521" s="15">
        <v>18456.400000000001</v>
      </c>
      <c r="F521" s="15">
        <v>-5716.4</v>
      </c>
      <c r="G521" s="16" t="s">
        <v>834</v>
      </c>
    </row>
    <row r="522" spans="1:7" ht="13.5" x14ac:dyDescent="0.25">
      <c r="A522" s="32" t="s">
        <v>273</v>
      </c>
      <c r="B522" s="42" t="s">
        <v>274</v>
      </c>
      <c r="C522" s="15"/>
      <c r="D522" s="15"/>
      <c r="E522" s="15"/>
      <c r="F522" s="15"/>
      <c r="G522" s="16" t="s">
        <v>31</v>
      </c>
    </row>
    <row r="523" spans="1:7" x14ac:dyDescent="0.2">
      <c r="A523" s="43" t="s">
        <v>241</v>
      </c>
      <c r="B523" s="44" t="s">
        <v>31</v>
      </c>
      <c r="C523" s="12">
        <v>20272.5</v>
      </c>
      <c r="D523" s="12">
        <v>24172.799999999999</v>
      </c>
      <c r="E523" s="12">
        <v>18456.400000000001</v>
      </c>
      <c r="F523" s="12">
        <v>-5716.4</v>
      </c>
      <c r="G523" s="13" t="s">
        <v>834</v>
      </c>
    </row>
    <row r="524" spans="1:7" x14ac:dyDescent="0.2">
      <c r="A524" s="45" t="s">
        <v>502</v>
      </c>
      <c r="B524" s="44" t="s">
        <v>503</v>
      </c>
      <c r="C524" s="12">
        <v>20272.5</v>
      </c>
      <c r="D524" s="12">
        <v>24172.799999999999</v>
      </c>
      <c r="E524" s="12">
        <v>18456.400000000001</v>
      </c>
      <c r="F524" s="12">
        <v>-5716.4</v>
      </c>
      <c r="G524" s="13" t="s">
        <v>834</v>
      </c>
    </row>
    <row r="525" spans="1:7" x14ac:dyDescent="0.2">
      <c r="A525" s="45"/>
      <c r="B525" s="44"/>
      <c r="C525" s="12"/>
      <c r="D525" s="12"/>
      <c r="E525" s="12"/>
      <c r="F525" s="12"/>
      <c r="G525" s="13"/>
    </row>
    <row r="526" spans="1:7" ht="14.25" x14ac:dyDescent="0.2">
      <c r="A526" s="41" t="s">
        <v>835</v>
      </c>
      <c r="B526" s="42" t="s">
        <v>836</v>
      </c>
      <c r="C526" s="15"/>
      <c r="D526" s="15"/>
      <c r="E526" s="15"/>
      <c r="F526" s="15"/>
      <c r="G526" s="16"/>
    </row>
    <row r="527" spans="1:7" x14ac:dyDescent="0.2">
      <c r="A527" s="36" t="s">
        <v>237</v>
      </c>
      <c r="B527" s="42" t="s">
        <v>28</v>
      </c>
      <c r="C527" s="15">
        <v>25573134.699999999</v>
      </c>
      <c r="D527" s="15">
        <v>25636761.600000001</v>
      </c>
      <c r="E527" s="15">
        <v>24627821.100000001</v>
      </c>
      <c r="F527" s="15">
        <v>-1008940.5</v>
      </c>
      <c r="G527" s="16" t="s">
        <v>331</v>
      </c>
    </row>
    <row r="528" spans="1:7" ht="13.5" x14ac:dyDescent="0.25">
      <c r="A528" s="32" t="s">
        <v>239</v>
      </c>
      <c r="B528" s="42" t="s">
        <v>240</v>
      </c>
      <c r="C528" s="15"/>
      <c r="D528" s="15"/>
      <c r="E528" s="15"/>
      <c r="F528" s="15"/>
      <c r="G528" s="16" t="s">
        <v>31</v>
      </c>
    </row>
    <row r="529" spans="1:7" x14ac:dyDescent="0.2">
      <c r="A529" s="43" t="s">
        <v>241</v>
      </c>
      <c r="B529" s="44" t="s">
        <v>31</v>
      </c>
      <c r="C529" s="12">
        <v>5044760.3</v>
      </c>
      <c r="D529" s="12">
        <v>4537230.9000000004</v>
      </c>
      <c r="E529" s="12">
        <v>4149756.7</v>
      </c>
      <c r="F529" s="12">
        <v>-387474.2</v>
      </c>
      <c r="G529" s="13" t="s">
        <v>837</v>
      </c>
    </row>
    <row r="530" spans="1:7" x14ac:dyDescent="0.2">
      <c r="A530" s="45" t="s">
        <v>292</v>
      </c>
      <c r="B530" s="44" t="s">
        <v>293</v>
      </c>
      <c r="C530" s="12">
        <v>21936</v>
      </c>
      <c r="D530" s="12">
        <v>22472.2</v>
      </c>
      <c r="E530" s="12">
        <v>21865.599999999999</v>
      </c>
      <c r="F530" s="12">
        <v>-606.6</v>
      </c>
      <c r="G530" s="13" t="s">
        <v>37</v>
      </c>
    </row>
    <row r="531" spans="1:7" x14ac:dyDescent="0.2">
      <c r="A531" s="45" t="s">
        <v>838</v>
      </c>
      <c r="B531" s="44" t="s">
        <v>839</v>
      </c>
      <c r="C531" s="12">
        <v>60930.8</v>
      </c>
      <c r="D531" s="12">
        <v>60930.8</v>
      </c>
      <c r="E531" s="12">
        <v>55192.1</v>
      </c>
      <c r="F531" s="12">
        <v>-5738.7</v>
      </c>
      <c r="G531" s="13" t="s">
        <v>840</v>
      </c>
    </row>
    <row r="532" spans="1:7" x14ac:dyDescent="0.2">
      <c r="A532" s="45" t="s">
        <v>841</v>
      </c>
      <c r="B532" s="44" t="s">
        <v>842</v>
      </c>
      <c r="C532" s="12">
        <v>70000</v>
      </c>
      <c r="D532" s="12">
        <v>122430</v>
      </c>
      <c r="E532" s="12">
        <v>42482.8</v>
      </c>
      <c r="F532" s="12">
        <v>-79947.199999999997</v>
      </c>
      <c r="G532" s="13" t="s">
        <v>843</v>
      </c>
    </row>
    <row r="533" spans="1:7" x14ac:dyDescent="0.2">
      <c r="A533" s="45" t="s">
        <v>844</v>
      </c>
      <c r="B533" s="44" t="s">
        <v>845</v>
      </c>
      <c r="C533" s="12">
        <v>15000</v>
      </c>
      <c r="D533" s="12">
        <v>15000</v>
      </c>
      <c r="E533" s="12">
        <v>14308.6</v>
      </c>
      <c r="F533" s="12">
        <v>-691.4</v>
      </c>
      <c r="G533" s="13" t="s">
        <v>846</v>
      </c>
    </row>
    <row r="534" spans="1:7" x14ac:dyDescent="0.2">
      <c r="A534" s="45" t="s">
        <v>847</v>
      </c>
      <c r="B534" s="44" t="s">
        <v>848</v>
      </c>
      <c r="C534" s="12">
        <v>140000</v>
      </c>
      <c r="D534" s="12">
        <v>9000</v>
      </c>
      <c r="E534" s="12"/>
      <c r="F534" s="12">
        <v>-9000</v>
      </c>
      <c r="G534" s="13" t="s">
        <v>31</v>
      </c>
    </row>
    <row r="535" spans="1:7" x14ac:dyDescent="0.2">
      <c r="A535" s="45" t="s">
        <v>849</v>
      </c>
      <c r="B535" s="44" t="s">
        <v>850</v>
      </c>
      <c r="C535" s="12">
        <v>675746.5</v>
      </c>
      <c r="D535" s="12">
        <v>247508.1</v>
      </c>
      <c r="E535" s="12">
        <v>15511.7</v>
      </c>
      <c r="F535" s="12">
        <v>-231996.4</v>
      </c>
      <c r="G535" s="13" t="s">
        <v>851</v>
      </c>
    </row>
    <row r="536" spans="1:7" x14ac:dyDescent="0.2">
      <c r="A536" s="45" t="s">
        <v>852</v>
      </c>
      <c r="B536" s="44" t="s">
        <v>853</v>
      </c>
      <c r="C536" s="12">
        <v>1935007.2</v>
      </c>
      <c r="D536" s="12">
        <v>2172822.7000000002</v>
      </c>
      <c r="E536" s="12">
        <v>2172822.7000000002</v>
      </c>
      <c r="F536" s="12"/>
      <c r="G536" s="13" t="s">
        <v>79</v>
      </c>
    </row>
    <row r="537" spans="1:7" x14ac:dyDescent="0.2">
      <c r="A537" s="45" t="s">
        <v>854</v>
      </c>
      <c r="B537" s="44" t="s">
        <v>855</v>
      </c>
      <c r="C537" s="12">
        <v>173619.20000000001</v>
      </c>
      <c r="D537" s="12">
        <v>210046.5</v>
      </c>
      <c r="E537" s="12">
        <v>200081.7</v>
      </c>
      <c r="F537" s="12">
        <v>-9964.7999999999993</v>
      </c>
      <c r="G537" s="13" t="s">
        <v>34</v>
      </c>
    </row>
    <row r="538" spans="1:7" x14ac:dyDescent="0.2">
      <c r="A538" s="45" t="s">
        <v>856</v>
      </c>
      <c r="B538" s="44" t="s">
        <v>857</v>
      </c>
      <c r="C538" s="12">
        <v>7928.2</v>
      </c>
      <c r="D538" s="12">
        <v>7928.2</v>
      </c>
      <c r="E538" s="12">
        <v>7928.2</v>
      </c>
      <c r="F538" s="12"/>
      <c r="G538" s="13" t="s">
        <v>79</v>
      </c>
    </row>
    <row r="539" spans="1:7" x14ac:dyDescent="0.2">
      <c r="A539" s="45" t="s">
        <v>858</v>
      </c>
      <c r="B539" s="44" t="s">
        <v>859</v>
      </c>
      <c r="C539" s="12">
        <v>1486900</v>
      </c>
      <c r="D539" s="12">
        <v>1211400</v>
      </c>
      <c r="E539" s="12">
        <v>1207437.6000000001</v>
      </c>
      <c r="F539" s="12">
        <v>-3962.4</v>
      </c>
      <c r="G539" s="13" t="s">
        <v>82</v>
      </c>
    </row>
    <row r="540" spans="1:7" x14ac:dyDescent="0.2">
      <c r="A540" s="45" t="s">
        <v>860</v>
      </c>
      <c r="B540" s="44" t="s">
        <v>861</v>
      </c>
      <c r="C540" s="12">
        <v>457692.4</v>
      </c>
      <c r="D540" s="12">
        <v>457692.4</v>
      </c>
      <c r="E540" s="12">
        <v>412125.9</v>
      </c>
      <c r="F540" s="12">
        <v>-45566.5</v>
      </c>
      <c r="G540" s="13" t="s">
        <v>718</v>
      </c>
    </row>
    <row r="541" spans="1:7" ht="13.5" x14ac:dyDescent="0.25">
      <c r="A541" s="32" t="s">
        <v>273</v>
      </c>
      <c r="B541" s="42" t="s">
        <v>274</v>
      </c>
      <c r="C541" s="15"/>
      <c r="D541" s="15"/>
      <c r="E541" s="15"/>
      <c r="F541" s="15"/>
      <c r="G541" s="16" t="s">
        <v>31</v>
      </c>
    </row>
    <row r="542" spans="1:7" x14ac:dyDescent="0.2">
      <c r="A542" s="43" t="s">
        <v>241</v>
      </c>
      <c r="B542" s="44" t="s">
        <v>31</v>
      </c>
      <c r="C542" s="12">
        <v>808059.7</v>
      </c>
      <c r="D542" s="12">
        <v>808059.7</v>
      </c>
      <c r="E542" s="12">
        <v>766979.8</v>
      </c>
      <c r="F542" s="12">
        <v>-41079.9</v>
      </c>
      <c r="G542" s="13" t="s">
        <v>300</v>
      </c>
    </row>
    <row r="543" spans="1:7" x14ac:dyDescent="0.2">
      <c r="A543" s="45" t="s">
        <v>422</v>
      </c>
      <c r="B543" s="44" t="s">
        <v>423</v>
      </c>
      <c r="C543" s="12">
        <v>41440</v>
      </c>
      <c r="D543" s="12">
        <v>41440</v>
      </c>
      <c r="E543" s="12">
        <v>21240</v>
      </c>
      <c r="F543" s="12">
        <v>-20200</v>
      </c>
      <c r="G543" s="13" t="s">
        <v>862</v>
      </c>
    </row>
    <row r="544" spans="1:7" x14ac:dyDescent="0.2">
      <c r="A544" s="45" t="s">
        <v>453</v>
      </c>
      <c r="B544" s="44" t="s">
        <v>454</v>
      </c>
      <c r="C544" s="12">
        <v>766619.7</v>
      </c>
      <c r="D544" s="12">
        <v>766619.7</v>
      </c>
      <c r="E544" s="12">
        <v>745739.8</v>
      </c>
      <c r="F544" s="12">
        <v>-20879.900000000001</v>
      </c>
      <c r="G544" s="13" t="s">
        <v>37</v>
      </c>
    </row>
    <row r="545" spans="1:7" ht="13.5" x14ac:dyDescent="0.25">
      <c r="A545" s="32" t="s">
        <v>278</v>
      </c>
      <c r="B545" s="42" t="s">
        <v>279</v>
      </c>
      <c r="C545" s="15"/>
      <c r="D545" s="15"/>
      <c r="E545" s="15"/>
      <c r="F545" s="15"/>
      <c r="G545" s="16" t="s">
        <v>31</v>
      </c>
    </row>
    <row r="546" spans="1:7" x14ac:dyDescent="0.2">
      <c r="A546" s="43" t="s">
        <v>241</v>
      </c>
      <c r="B546" s="44" t="s">
        <v>31</v>
      </c>
      <c r="C546" s="12">
        <v>2831330</v>
      </c>
      <c r="D546" s="12">
        <v>2813648.3</v>
      </c>
      <c r="E546" s="12">
        <v>2813648.3</v>
      </c>
      <c r="F546" s="12"/>
      <c r="G546" s="13" t="s">
        <v>79</v>
      </c>
    </row>
    <row r="547" spans="1:7" x14ac:dyDescent="0.2">
      <c r="A547" s="45" t="s">
        <v>635</v>
      </c>
      <c r="B547" s="44" t="s">
        <v>636</v>
      </c>
      <c r="C547" s="12">
        <v>72278.3</v>
      </c>
      <c r="D547" s="12">
        <v>72278.3</v>
      </c>
      <c r="E547" s="12">
        <v>72278.3</v>
      </c>
      <c r="F547" s="12"/>
      <c r="G547" s="13" t="s">
        <v>79</v>
      </c>
    </row>
    <row r="548" spans="1:7" x14ac:dyDescent="0.2">
      <c r="A548" s="45" t="s">
        <v>637</v>
      </c>
      <c r="B548" s="44" t="s">
        <v>638</v>
      </c>
      <c r="C548" s="12">
        <v>39786.6</v>
      </c>
      <c r="D548" s="12">
        <v>22104.9</v>
      </c>
      <c r="E548" s="12">
        <v>22104.9</v>
      </c>
      <c r="F548" s="12"/>
      <c r="G548" s="13" t="s">
        <v>79</v>
      </c>
    </row>
    <row r="549" spans="1:7" x14ac:dyDescent="0.2">
      <c r="A549" s="45" t="s">
        <v>863</v>
      </c>
      <c r="B549" s="44" t="s">
        <v>864</v>
      </c>
      <c r="C549" s="12">
        <v>2719265.1</v>
      </c>
      <c r="D549" s="12">
        <v>2719265.1</v>
      </c>
      <c r="E549" s="12">
        <v>2719265.1</v>
      </c>
      <c r="F549" s="12"/>
      <c r="G549" s="13" t="s">
        <v>79</v>
      </c>
    </row>
    <row r="550" spans="1:7" ht="13.5" x14ac:dyDescent="0.25">
      <c r="A550" s="32" t="s">
        <v>577</v>
      </c>
      <c r="B550" s="42" t="s">
        <v>578</v>
      </c>
      <c r="C550" s="15"/>
      <c r="D550" s="15"/>
      <c r="E550" s="15"/>
      <c r="F550" s="15"/>
      <c r="G550" s="16" t="s">
        <v>31</v>
      </c>
    </row>
    <row r="551" spans="1:7" x14ac:dyDescent="0.2">
      <c r="A551" s="43" t="s">
        <v>241</v>
      </c>
      <c r="B551" s="44" t="s">
        <v>31</v>
      </c>
      <c r="C551" s="12">
        <v>196544.5</v>
      </c>
      <c r="D551" s="12">
        <v>212405.2</v>
      </c>
      <c r="E551" s="12">
        <v>204473.7</v>
      </c>
      <c r="F551" s="12">
        <v>-7931.5</v>
      </c>
      <c r="G551" s="13" t="s">
        <v>629</v>
      </c>
    </row>
    <row r="552" spans="1:7" x14ac:dyDescent="0.2">
      <c r="A552" s="45" t="s">
        <v>591</v>
      </c>
      <c r="B552" s="44" t="s">
        <v>592</v>
      </c>
      <c r="C552" s="12">
        <v>3000</v>
      </c>
      <c r="D552" s="12">
        <v>3000</v>
      </c>
      <c r="E552" s="12">
        <v>170</v>
      </c>
      <c r="F552" s="12">
        <v>-2830</v>
      </c>
      <c r="G552" s="13" t="s">
        <v>865</v>
      </c>
    </row>
    <row r="553" spans="1:7" x14ac:dyDescent="0.2">
      <c r="A553" s="45" t="s">
        <v>866</v>
      </c>
      <c r="B553" s="44" t="s">
        <v>867</v>
      </c>
      <c r="C553" s="12">
        <v>193544.5</v>
      </c>
      <c r="D553" s="12">
        <v>209405.2</v>
      </c>
      <c r="E553" s="12">
        <v>204303.7</v>
      </c>
      <c r="F553" s="12">
        <v>-5101.5</v>
      </c>
      <c r="G553" s="13" t="s">
        <v>122</v>
      </c>
    </row>
    <row r="554" spans="1:7" ht="13.5" x14ac:dyDescent="0.25">
      <c r="A554" s="32" t="s">
        <v>282</v>
      </c>
      <c r="B554" s="42" t="s">
        <v>283</v>
      </c>
      <c r="C554" s="15"/>
      <c r="D554" s="15"/>
      <c r="E554" s="15"/>
      <c r="F554" s="15"/>
      <c r="G554" s="16" t="s">
        <v>31</v>
      </c>
    </row>
    <row r="555" spans="1:7" x14ac:dyDescent="0.2">
      <c r="A555" s="43" t="s">
        <v>241</v>
      </c>
      <c r="B555" s="44" t="s">
        <v>31</v>
      </c>
      <c r="C555" s="12">
        <v>7782078.2999999998</v>
      </c>
      <c r="D555" s="12">
        <v>8787042.6999999993</v>
      </c>
      <c r="E555" s="12">
        <v>8477874</v>
      </c>
      <c r="F555" s="12">
        <v>-309168.7</v>
      </c>
      <c r="G555" s="13" t="s">
        <v>550</v>
      </c>
    </row>
    <row r="556" spans="1:7" x14ac:dyDescent="0.2">
      <c r="A556" s="45" t="s">
        <v>598</v>
      </c>
      <c r="B556" s="44" t="s">
        <v>599</v>
      </c>
      <c r="C556" s="12">
        <v>1000</v>
      </c>
      <c r="D556" s="12">
        <v>1000</v>
      </c>
      <c r="E556" s="12">
        <v>770.8</v>
      </c>
      <c r="F556" s="12">
        <v>-229.2</v>
      </c>
      <c r="G556" s="13" t="s">
        <v>868</v>
      </c>
    </row>
    <row r="557" spans="1:7" x14ac:dyDescent="0.2">
      <c r="A557" s="45" t="s">
        <v>604</v>
      </c>
      <c r="B557" s="44" t="s">
        <v>605</v>
      </c>
      <c r="C557" s="12">
        <v>20300</v>
      </c>
      <c r="D557" s="12">
        <v>16100</v>
      </c>
      <c r="E557" s="12">
        <v>11077.8</v>
      </c>
      <c r="F557" s="12">
        <v>-5022.2</v>
      </c>
      <c r="G557" s="13" t="s">
        <v>869</v>
      </c>
    </row>
    <row r="558" spans="1:7" x14ac:dyDescent="0.2">
      <c r="A558" s="45" t="s">
        <v>613</v>
      </c>
      <c r="B558" s="44" t="s">
        <v>614</v>
      </c>
      <c r="C558" s="12"/>
      <c r="D558" s="12">
        <v>3494.1</v>
      </c>
      <c r="E558" s="12">
        <v>2635.8</v>
      </c>
      <c r="F558" s="12">
        <v>-858.3</v>
      </c>
      <c r="G558" s="13" t="s">
        <v>870</v>
      </c>
    </row>
    <row r="559" spans="1:7" x14ac:dyDescent="0.2">
      <c r="A559" s="45" t="s">
        <v>871</v>
      </c>
      <c r="B559" s="44" t="s">
        <v>872</v>
      </c>
      <c r="C559" s="12">
        <v>7760778.2999999998</v>
      </c>
      <c r="D559" s="12">
        <v>8766448.5999999996</v>
      </c>
      <c r="E559" s="12">
        <v>8463389.5999999996</v>
      </c>
      <c r="F559" s="12">
        <v>-303059</v>
      </c>
      <c r="G559" s="13" t="s">
        <v>550</v>
      </c>
    </row>
    <row r="560" spans="1:7" ht="13.5" x14ac:dyDescent="0.25">
      <c r="A560" s="32" t="s">
        <v>378</v>
      </c>
      <c r="B560" s="42" t="s">
        <v>379</v>
      </c>
      <c r="C560" s="15"/>
      <c r="D560" s="15"/>
      <c r="E560" s="15"/>
      <c r="F560" s="15"/>
      <c r="G560" s="16" t="s">
        <v>31</v>
      </c>
    </row>
    <row r="561" spans="1:7" x14ac:dyDescent="0.2">
      <c r="A561" s="43" t="s">
        <v>241</v>
      </c>
      <c r="B561" s="44" t="s">
        <v>31</v>
      </c>
      <c r="C561" s="12">
        <v>8910361.9000000004</v>
      </c>
      <c r="D561" s="12">
        <v>8478374.8000000007</v>
      </c>
      <c r="E561" s="12">
        <v>8215088.7000000002</v>
      </c>
      <c r="F561" s="12">
        <v>-263286.09999999998</v>
      </c>
      <c r="G561" s="13" t="s">
        <v>873</v>
      </c>
    </row>
    <row r="562" spans="1:7" x14ac:dyDescent="0.2">
      <c r="A562" s="45" t="s">
        <v>650</v>
      </c>
      <c r="B562" s="44" t="s">
        <v>651</v>
      </c>
      <c r="C562" s="12">
        <v>28500</v>
      </c>
      <c r="D562" s="12">
        <v>15500</v>
      </c>
      <c r="E562" s="12">
        <v>10473.4</v>
      </c>
      <c r="F562" s="12">
        <v>-5026.6000000000004</v>
      </c>
      <c r="G562" s="13" t="s">
        <v>874</v>
      </c>
    </row>
    <row r="563" spans="1:7" x14ac:dyDescent="0.2">
      <c r="A563" s="45" t="s">
        <v>875</v>
      </c>
      <c r="B563" s="44" t="s">
        <v>876</v>
      </c>
      <c r="C563" s="12">
        <v>732077</v>
      </c>
      <c r="D563" s="12">
        <v>1058373.3999999999</v>
      </c>
      <c r="E563" s="12">
        <v>1050468.2</v>
      </c>
      <c r="F563" s="12">
        <v>-7905.2</v>
      </c>
      <c r="G563" s="13" t="s">
        <v>558</v>
      </c>
    </row>
    <row r="564" spans="1:7" ht="25.5" x14ac:dyDescent="0.2">
      <c r="A564" s="45" t="s">
        <v>877</v>
      </c>
      <c r="B564" s="44" t="s">
        <v>878</v>
      </c>
      <c r="C564" s="12">
        <v>50000</v>
      </c>
      <c r="D564" s="12">
        <v>50000</v>
      </c>
      <c r="E564" s="12">
        <v>44863.4</v>
      </c>
      <c r="F564" s="12">
        <v>-5136.6000000000004</v>
      </c>
      <c r="G564" s="13" t="s">
        <v>879</v>
      </c>
    </row>
    <row r="565" spans="1:7" x14ac:dyDescent="0.2">
      <c r="A565" s="45" t="s">
        <v>880</v>
      </c>
      <c r="B565" s="44" t="s">
        <v>881</v>
      </c>
      <c r="C565" s="12">
        <v>5003579.3</v>
      </c>
      <c r="D565" s="12">
        <v>4962384.5999999996</v>
      </c>
      <c r="E565" s="12">
        <v>4918801</v>
      </c>
      <c r="F565" s="12">
        <v>-43583.6</v>
      </c>
      <c r="G565" s="13" t="s">
        <v>108</v>
      </c>
    </row>
    <row r="566" spans="1:7" x14ac:dyDescent="0.2">
      <c r="A566" s="45" t="s">
        <v>882</v>
      </c>
      <c r="B566" s="44" t="s">
        <v>883</v>
      </c>
      <c r="C566" s="12">
        <v>2839685.8</v>
      </c>
      <c r="D566" s="12">
        <v>2137721.9</v>
      </c>
      <c r="E566" s="12">
        <v>1987721.9</v>
      </c>
      <c r="F566" s="12">
        <v>-150000</v>
      </c>
      <c r="G566" s="13" t="s">
        <v>884</v>
      </c>
    </row>
    <row r="567" spans="1:7" x14ac:dyDescent="0.2">
      <c r="A567" s="45" t="s">
        <v>383</v>
      </c>
      <c r="B567" s="44" t="s">
        <v>384</v>
      </c>
      <c r="C567" s="12">
        <v>7050</v>
      </c>
      <c r="D567" s="12">
        <v>3550</v>
      </c>
      <c r="E567" s="12">
        <v>2855.6</v>
      </c>
      <c r="F567" s="12">
        <v>-694.4</v>
      </c>
      <c r="G567" s="13" t="s">
        <v>885</v>
      </c>
    </row>
    <row r="568" spans="1:7" ht="25.5" x14ac:dyDescent="0.2">
      <c r="A568" s="45" t="s">
        <v>886</v>
      </c>
      <c r="B568" s="44" t="s">
        <v>887</v>
      </c>
      <c r="C568" s="12">
        <v>40</v>
      </c>
      <c r="D568" s="12">
        <v>40</v>
      </c>
      <c r="E568" s="12">
        <v>0.8</v>
      </c>
      <c r="F568" s="12">
        <v>-39.200000000000003</v>
      </c>
      <c r="G568" s="13" t="s">
        <v>888</v>
      </c>
    </row>
    <row r="569" spans="1:7" ht="38.25" x14ac:dyDescent="0.2">
      <c r="A569" s="45" t="s">
        <v>889</v>
      </c>
      <c r="B569" s="44" t="s">
        <v>890</v>
      </c>
      <c r="C569" s="12">
        <v>34452</v>
      </c>
      <c r="D569" s="12">
        <v>34452</v>
      </c>
      <c r="E569" s="12">
        <v>23872.5</v>
      </c>
      <c r="F569" s="12">
        <v>-10579.5</v>
      </c>
      <c r="G569" s="13" t="s">
        <v>458</v>
      </c>
    </row>
    <row r="570" spans="1:7" x14ac:dyDescent="0.2">
      <c r="A570" s="45" t="s">
        <v>891</v>
      </c>
      <c r="B570" s="44" t="s">
        <v>892</v>
      </c>
      <c r="C570" s="12">
        <v>214977.8</v>
      </c>
      <c r="D570" s="12">
        <v>216352.9</v>
      </c>
      <c r="E570" s="12">
        <v>176031.9</v>
      </c>
      <c r="F570" s="12">
        <v>-40321</v>
      </c>
      <c r="G570" s="13" t="s">
        <v>338</v>
      </c>
    </row>
    <row r="571" spans="1:7" x14ac:dyDescent="0.2">
      <c r="A571" s="45"/>
      <c r="B571" s="44"/>
      <c r="C571" s="12"/>
      <c r="D571" s="12"/>
      <c r="E571" s="12"/>
      <c r="F571" s="12"/>
      <c r="G571" s="13"/>
    </row>
    <row r="572" spans="1:7" x14ac:dyDescent="0.2">
      <c r="A572" s="36" t="s">
        <v>893</v>
      </c>
      <c r="B572" s="42" t="s">
        <v>31</v>
      </c>
      <c r="C572" s="15">
        <v>47664200</v>
      </c>
      <c r="D572" s="15">
        <v>46346212.600000001</v>
      </c>
      <c r="E572" s="15">
        <v>43073923.299999997</v>
      </c>
      <c r="F572" s="15">
        <v>-3272289.3</v>
      </c>
      <c r="G572" s="16" t="s">
        <v>29</v>
      </c>
    </row>
    <row r="576" spans="1:7" x14ac:dyDescent="0.2">
      <c r="A576" s="2" t="s">
        <v>96</v>
      </c>
      <c r="E576" s="23" t="s">
        <v>92</v>
      </c>
    </row>
    <row r="579" spans="1:5" x14ac:dyDescent="0.2">
      <c r="A579" s="2" t="s">
        <v>86</v>
      </c>
      <c r="E579" s="23" t="s">
        <v>87</v>
      </c>
    </row>
    <row r="582" spans="1:5" x14ac:dyDescent="0.2">
      <c r="A582" s="2" t="s">
        <v>86</v>
      </c>
      <c r="E582" s="4" t="s">
        <v>88</v>
      </c>
    </row>
    <row r="585" spans="1:5" x14ac:dyDescent="0.2">
      <c r="A585" s="2" t="s">
        <v>93</v>
      </c>
      <c r="E585" s="23" t="s">
        <v>89</v>
      </c>
    </row>
    <row r="588" spans="1:5" x14ac:dyDescent="0.2">
      <c r="A588" s="2" t="s">
        <v>94</v>
      </c>
      <c r="E588" s="23" t="s">
        <v>90</v>
      </c>
    </row>
    <row r="591" spans="1:5" x14ac:dyDescent="0.2">
      <c r="A591" s="2" t="s">
        <v>894</v>
      </c>
      <c r="E591" s="23" t="s">
        <v>895</v>
      </c>
    </row>
    <row r="594" spans="1:5" x14ac:dyDescent="0.2">
      <c r="A594" s="2" t="s">
        <v>896</v>
      </c>
      <c r="E594" s="23" t="s">
        <v>897</v>
      </c>
    </row>
    <row r="597" spans="1:5" x14ac:dyDescent="0.2">
      <c r="A597" s="2" t="s">
        <v>95</v>
      </c>
      <c r="E597" s="23" t="s">
        <v>91</v>
      </c>
    </row>
  </sheetData>
  <mergeCells count="2">
    <mergeCell ref="E1:G1"/>
    <mergeCell ref="E2:G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80"/>
  <sheetViews>
    <sheetView workbookViewId="0">
      <selection activeCell="A3" sqref="A3:G3"/>
    </sheetView>
  </sheetViews>
  <sheetFormatPr defaultRowHeight="12.75" x14ac:dyDescent="0.2"/>
  <cols>
    <col min="1" max="1" width="60.7109375" style="2" customWidth="1"/>
    <col min="2" max="2" width="10.7109375" style="37" customWidth="1"/>
    <col min="3" max="6" width="15.7109375" style="4" customWidth="1"/>
    <col min="7" max="7" width="6.7109375" style="1" customWidth="1"/>
  </cols>
  <sheetData>
    <row r="1" spans="1:7" x14ac:dyDescent="0.2">
      <c r="E1" s="46" t="s">
        <v>898</v>
      </c>
      <c r="F1" s="47"/>
      <c r="G1" s="48"/>
    </row>
    <row r="2" spans="1:7" ht="27" customHeight="1" x14ac:dyDescent="0.2">
      <c r="E2" s="46" t="s">
        <v>1</v>
      </c>
      <c r="F2" s="47"/>
      <c r="G2" s="47"/>
    </row>
    <row r="3" spans="1:7" ht="60" customHeight="1" x14ac:dyDescent="0.2">
      <c r="A3" s="49" t="s">
        <v>899</v>
      </c>
      <c r="B3" s="49"/>
      <c r="C3" s="49"/>
      <c r="D3" s="49"/>
      <c r="E3" s="49"/>
      <c r="F3" s="49"/>
      <c r="G3" s="50"/>
    </row>
    <row r="4" spans="1:7" x14ac:dyDescent="0.2">
      <c r="F4" s="4" t="s">
        <v>3</v>
      </c>
      <c r="G4" s="39"/>
    </row>
    <row r="5" spans="1:7" ht="28.5" customHeight="1" x14ac:dyDescent="0.2">
      <c r="A5" s="51" t="s">
        <v>4</v>
      </c>
      <c r="B5" s="51" t="s">
        <v>234</v>
      </c>
      <c r="C5" s="52" t="s">
        <v>6</v>
      </c>
      <c r="D5" s="52" t="s">
        <v>7</v>
      </c>
      <c r="E5" s="52" t="s">
        <v>8</v>
      </c>
      <c r="F5" s="52" t="s">
        <v>9</v>
      </c>
      <c r="G5" s="52"/>
    </row>
    <row r="6" spans="1:7" x14ac:dyDescent="0.2">
      <c r="A6" s="51"/>
      <c r="B6" s="51"/>
      <c r="C6" s="52"/>
      <c r="D6" s="52"/>
      <c r="E6" s="52"/>
      <c r="F6" s="7" t="s">
        <v>10</v>
      </c>
      <c r="G6" s="8" t="s">
        <v>11</v>
      </c>
    </row>
    <row r="7" spans="1:7" ht="9.9499999999999993" customHeight="1" x14ac:dyDescent="0.2">
      <c r="A7" s="9">
        <v>1</v>
      </c>
      <c r="B7" s="10">
        <v>2</v>
      </c>
      <c r="C7" s="10">
        <v>3</v>
      </c>
      <c r="D7" s="10">
        <v>4</v>
      </c>
      <c r="E7" s="10">
        <v>5</v>
      </c>
      <c r="F7" s="10">
        <v>6</v>
      </c>
      <c r="G7" s="10">
        <v>7</v>
      </c>
    </row>
    <row r="8" spans="1:7" x14ac:dyDescent="0.2">
      <c r="A8" s="53" t="s">
        <v>235</v>
      </c>
      <c r="B8" s="42" t="s">
        <v>236</v>
      </c>
      <c r="C8" s="15">
        <v>169769.8</v>
      </c>
      <c r="D8" s="15">
        <v>163866</v>
      </c>
      <c r="E8" s="15">
        <v>142223.5</v>
      </c>
      <c r="F8" s="15">
        <v>-21642.5</v>
      </c>
      <c r="G8" s="16" t="s">
        <v>238</v>
      </c>
    </row>
    <row r="9" spans="1:7" x14ac:dyDescent="0.2">
      <c r="A9" s="53" t="s">
        <v>243</v>
      </c>
      <c r="B9" s="42" t="s">
        <v>244</v>
      </c>
      <c r="C9" s="15">
        <v>32961.300000000003</v>
      </c>
      <c r="D9" s="15">
        <v>34804.800000000003</v>
      </c>
      <c r="E9" s="15">
        <v>26997.9</v>
      </c>
      <c r="F9" s="15">
        <v>-7806.9</v>
      </c>
      <c r="G9" s="16" t="s">
        <v>245</v>
      </c>
    </row>
    <row r="10" spans="1:7" x14ac:dyDescent="0.2">
      <c r="A10" s="53" t="s">
        <v>248</v>
      </c>
      <c r="B10" s="42" t="s">
        <v>249</v>
      </c>
      <c r="C10" s="15">
        <v>17225.599999999999</v>
      </c>
      <c r="D10" s="15">
        <v>16964</v>
      </c>
      <c r="E10" s="15">
        <v>15999.8</v>
      </c>
      <c r="F10" s="15">
        <v>-964.2</v>
      </c>
      <c r="G10" s="16" t="s">
        <v>250</v>
      </c>
    </row>
    <row r="11" spans="1:7" x14ac:dyDescent="0.2">
      <c r="A11" s="53" t="s">
        <v>253</v>
      </c>
      <c r="B11" s="42" t="s">
        <v>254</v>
      </c>
      <c r="C11" s="15">
        <v>52178.5</v>
      </c>
      <c r="D11" s="15">
        <v>51745.5</v>
      </c>
      <c r="E11" s="15">
        <v>50633</v>
      </c>
      <c r="F11" s="15">
        <v>-1112.5</v>
      </c>
      <c r="G11" s="16" t="s">
        <v>255</v>
      </c>
    </row>
    <row r="12" spans="1:7" x14ac:dyDescent="0.2">
      <c r="A12" s="53" t="s">
        <v>258</v>
      </c>
      <c r="B12" s="42" t="s">
        <v>247</v>
      </c>
      <c r="C12" s="15">
        <v>523931.7</v>
      </c>
      <c r="D12" s="15">
        <v>500578.8</v>
      </c>
      <c r="E12" s="15">
        <v>351732.2</v>
      </c>
      <c r="F12" s="15">
        <v>-148846.6</v>
      </c>
      <c r="G12" s="16" t="s">
        <v>259</v>
      </c>
    </row>
    <row r="13" spans="1:7" x14ac:dyDescent="0.2">
      <c r="A13" s="53" t="s">
        <v>289</v>
      </c>
      <c r="B13" s="42" t="s">
        <v>290</v>
      </c>
      <c r="C13" s="15">
        <v>1397103.7</v>
      </c>
      <c r="D13" s="15">
        <v>1335245.2</v>
      </c>
      <c r="E13" s="15">
        <v>1270683.8999999999</v>
      </c>
      <c r="F13" s="15">
        <v>-64561.3</v>
      </c>
      <c r="G13" s="16" t="s">
        <v>291</v>
      </c>
    </row>
    <row r="14" spans="1:7" x14ac:dyDescent="0.2">
      <c r="A14" s="53" t="s">
        <v>303</v>
      </c>
      <c r="B14" s="42" t="s">
        <v>304</v>
      </c>
      <c r="C14" s="15">
        <v>925941.6</v>
      </c>
      <c r="D14" s="15">
        <v>698257.7</v>
      </c>
      <c r="E14" s="15">
        <v>645336.1</v>
      </c>
      <c r="F14" s="15">
        <v>-52921.599999999999</v>
      </c>
      <c r="G14" s="16" t="s">
        <v>305</v>
      </c>
    </row>
    <row r="15" spans="1:7" x14ac:dyDescent="0.2">
      <c r="A15" s="53" t="s">
        <v>332</v>
      </c>
      <c r="B15" s="42" t="s">
        <v>333</v>
      </c>
      <c r="C15" s="15">
        <v>2815918.7</v>
      </c>
      <c r="D15" s="15">
        <v>2722470.9</v>
      </c>
      <c r="E15" s="15">
        <v>2562713.7999999998</v>
      </c>
      <c r="F15" s="15">
        <v>-159757.1</v>
      </c>
      <c r="G15" s="16" t="s">
        <v>334</v>
      </c>
    </row>
    <row r="16" spans="1:7" x14ac:dyDescent="0.2">
      <c r="A16" s="53" t="s">
        <v>385</v>
      </c>
      <c r="B16" s="42" t="s">
        <v>386</v>
      </c>
      <c r="C16" s="15">
        <v>455013.9</v>
      </c>
      <c r="D16" s="15">
        <v>445271.8</v>
      </c>
      <c r="E16" s="15">
        <v>394088.3</v>
      </c>
      <c r="F16" s="15">
        <v>-51183.5</v>
      </c>
      <c r="G16" s="16" t="s">
        <v>166</v>
      </c>
    </row>
    <row r="17" spans="1:7" x14ac:dyDescent="0.2">
      <c r="A17" s="53" t="s">
        <v>393</v>
      </c>
      <c r="B17" s="42" t="s">
        <v>394</v>
      </c>
      <c r="C17" s="15">
        <v>746965.8</v>
      </c>
      <c r="D17" s="15">
        <v>729352.6</v>
      </c>
      <c r="E17" s="15">
        <v>703310.8</v>
      </c>
      <c r="F17" s="15">
        <v>-26041.8</v>
      </c>
      <c r="G17" s="16" t="s">
        <v>395</v>
      </c>
    </row>
    <row r="18" spans="1:7" x14ac:dyDescent="0.2">
      <c r="A18" s="53" t="s">
        <v>409</v>
      </c>
      <c r="B18" s="42" t="s">
        <v>410</v>
      </c>
      <c r="C18" s="15">
        <v>4801743.0999999996</v>
      </c>
      <c r="D18" s="15">
        <v>3896812.8</v>
      </c>
      <c r="E18" s="15">
        <v>3536995.2</v>
      </c>
      <c r="F18" s="15">
        <v>-359817.6</v>
      </c>
      <c r="G18" s="16" t="s">
        <v>411</v>
      </c>
    </row>
    <row r="19" spans="1:7" ht="25.5" x14ac:dyDescent="0.2">
      <c r="A19" s="53" t="s">
        <v>471</v>
      </c>
      <c r="B19" s="42" t="s">
        <v>472</v>
      </c>
      <c r="C19" s="15">
        <v>2470538.6</v>
      </c>
      <c r="D19" s="15">
        <v>2512915</v>
      </c>
      <c r="E19" s="15">
        <v>2051819.5</v>
      </c>
      <c r="F19" s="15">
        <v>-461095.5</v>
      </c>
      <c r="G19" s="16" t="s">
        <v>473</v>
      </c>
    </row>
    <row r="20" spans="1:7" x14ac:dyDescent="0.2">
      <c r="A20" s="53" t="s">
        <v>548</v>
      </c>
      <c r="B20" s="42" t="s">
        <v>549</v>
      </c>
      <c r="C20" s="15">
        <v>2807404.3</v>
      </c>
      <c r="D20" s="15">
        <v>2900505.6</v>
      </c>
      <c r="E20" s="15">
        <v>2681908.9</v>
      </c>
      <c r="F20" s="15">
        <v>-218596.7</v>
      </c>
      <c r="G20" s="16" t="s">
        <v>373</v>
      </c>
    </row>
    <row r="21" spans="1:7" x14ac:dyDescent="0.2">
      <c r="A21" s="53" t="s">
        <v>619</v>
      </c>
      <c r="B21" s="42" t="s">
        <v>620</v>
      </c>
      <c r="C21" s="15">
        <v>2213183.9</v>
      </c>
      <c r="D21" s="15">
        <v>1999171.3</v>
      </c>
      <c r="E21" s="15">
        <v>1645073.9</v>
      </c>
      <c r="F21" s="15">
        <v>-354097.4</v>
      </c>
      <c r="G21" s="16" t="s">
        <v>621</v>
      </c>
    </row>
    <row r="22" spans="1:7" x14ac:dyDescent="0.2">
      <c r="A22" s="53" t="s">
        <v>665</v>
      </c>
      <c r="B22" s="42" t="s">
        <v>666</v>
      </c>
      <c r="C22" s="15">
        <v>88576.7</v>
      </c>
      <c r="D22" s="15">
        <v>94690.4</v>
      </c>
      <c r="E22" s="15">
        <v>93769</v>
      </c>
      <c r="F22" s="15">
        <v>-921.4</v>
      </c>
      <c r="G22" s="16" t="s">
        <v>546</v>
      </c>
    </row>
    <row r="23" spans="1:7" x14ac:dyDescent="0.2">
      <c r="A23" s="53" t="s">
        <v>673</v>
      </c>
      <c r="B23" s="42" t="s">
        <v>674</v>
      </c>
      <c r="C23" s="15">
        <v>48012.3</v>
      </c>
      <c r="D23" s="15">
        <v>26643.9</v>
      </c>
      <c r="E23" s="15">
        <v>17141.7</v>
      </c>
      <c r="F23" s="15">
        <v>-9502.2000000000007</v>
      </c>
      <c r="G23" s="16" t="s">
        <v>675</v>
      </c>
    </row>
    <row r="24" spans="1:7" x14ac:dyDescent="0.2">
      <c r="A24" s="53" t="s">
        <v>685</v>
      </c>
      <c r="B24" s="42" t="s">
        <v>686</v>
      </c>
      <c r="C24" s="15">
        <v>3927.9</v>
      </c>
      <c r="D24" s="15">
        <v>4396.7</v>
      </c>
      <c r="E24" s="15">
        <v>4141.6000000000004</v>
      </c>
      <c r="F24" s="15">
        <v>-255.1</v>
      </c>
      <c r="G24" s="16" t="s">
        <v>571</v>
      </c>
    </row>
    <row r="25" spans="1:7" x14ac:dyDescent="0.2">
      <c r="A25" s="53" t="s">
        <v>692</v>
      </c>
      <c r="B25" s="42" t="s">
        <v>693</v>
      </c>
      <c r="C25" s="15">
        <v>14190.6</v>
      </c>
      <c r="D25" s="15">
        <v>17030.2</v>
      </c>
      <c r="E25" s="15">
        <v>16595.3</v>
      </c>
      <c r="F25" s="15">
        <v>-434.9</v>
      </c>
      <c r="G25" s="16" t="s">
        <v>286</v>
      </c>
    </row>
    <row r="26" spans="1:7" x14ac:dyDescent="0.2">
      <c r="A26" s="53" t="s">
        <v>698</v>
      </c>
      <c r="B26" s="42" t="s">
        <v>699</v>
      </c>
      <c r="C26" s="15">
        <v>121779.2</v>
      </c>
      <c r="D26" s="15">
        <v>128975.2</v>
      </c>
      <c r="E26" s="15">
        <v>122441.4</v>
      </c>
      <c r="F26" s="15">
        <v>-6533.8</v>
      </c>
      <c r="G26" s="16" t="s">
        <v>300</v>
      </c>
    </row>
    <row r="27" spans="1:7" x14ac:dyDescent="0.2">
      <c r="A27" s="53" t="s">
        <v>702</v>
      </c>
      <c r="B27" s="42" t="s">
        <v>703</v>
      </c>
      <c r="C27" s="15">
        <v>44350</v>
      </c>
      <c r="D27" s="15">
        <v>38505</v>
      </c>
      <c r="E27" s="15">
        <v>28278.5</v>
      </c>
      <c r="F27" s="15">
        <v>-10226.5</v>
      </c>
      <c r="G27" s="16" t="s">
        <v>704</v>
      </c>
    </row>
    <row r="28" spans="1:7" x14ac:dyDescent="0.2">
      <c r="A28" s="53" t="s">
        <v>707</v>
      </c>
      <c r="B28" s="42" t="s">
        <v>708</v>
      </c>
      <c r="C28" s="15">
        <v>42792.800000000003</v>
      </c>
      <c r="D28" s="15">
        <v>43129</v>
      </c>
      <c r="E28" s="15">
        <v>20702.7</v>
      </c>
      <c r="F28" s="15">
        <v>-22426.3</v>
      </c>
      <c r="G28" s="16" t="s">
        <v>709</v>
      </c>
    </row>
    <row r="29" spans="1:7" x14ac:dyDescent="0.2">
      <c r="A29" s="53" t="s">
        <v>712</v>
      </c>
      <c r="B29" s="42" t="s">
        <v>713</v>
      </c>
      <c r="C29" s="15">
        <v>27050.1</v>
      </c>
      <c r="D29" s="15">
        <v>27633.200000000001</v>
      </c>
      <c r="E29" s="15">
        <v>20241</v>
      </c>
      <c r="F29" s="15">
        <v>-7392.2</v>
      </c>
      <c r="G29" s="16" t="s">
        <v>714</v>
      </c>
    </row>
    <row r="30" spans="1:7" x14ac:dyDescent="0.2">
      <c r="A30" s="53" t="s">
        <v>726</v>
      </c>
      <c r="B30" s="42" t="s">
        <v>727</v>
      </c>
      <c r="C30" s="15">
        <v>26710.400000000001</v>
      </c>
      <c r="D30" s="15">
        <v>35939.599999999999</v>
      </c>
      <c r="E30" s="15">
        <v>27595.8</v>
      </c>
      <c r="F30" s="15">
        <v>-8343.7999999999993</v>
      </c>
      <c r="G30" s="16" t="s">
        <v>40</v>
      </c>
    </row>
    <row r="31" spans="1:7" x14ac:dyDescent="0.2">
      <c r="A31" s="53" t="s">
        <v>731</v>
      </c>
      <c r="B31" s="42" t="s">
        <v>732</v>
      </c>
      <c r="C31" s="15">
        <v>68400</v>
      </c>
      <c r="D31" s="15">
        <v>68400</v>
      </c>
      <c r="E31" s="15">
        <v>38466.9</v>
      </c>
      <c r="F31" s="15">
        <v>-29933.1</v>
      </c>
      <c r="G31" s="16" t="s">
        <v>733</v>
      </c>
    </row>
    <row r="32" spans="1:7" x14ac:dyDescent="0.2">
      <c r="A32" s="53" t="s">
        <v>736</v>
      </c>
      <c r="B32" s="42" t="s">
        <v>737</v>
      </c>
      <c r="C32" s="15">
        <v>217303.4</v>
      </c>
      <c r="D32" s="15">
        <v>224606.9</v>
      </c>
      <c r="E32" s="15">
        <v>179931.2</v>
      </c>
      <c r="F32" s="15">
        <v>-44675.7</v>
      </c>
      <c r="G32" s="16" t="s">
        <v>738</v>
      </c>
    </row>
    <row r="33" spans="1:7" x14ac:dyDescent="0.2">
      <c r="A33" s="53" t="s">
        <v>741</v>
      </c>
      <c r="B33" s="42" t="s">
        <v>742</v>
      </c>
      <c r="C33" s="15">
        <v>1722.5</v>
      </c>
      <c r="D33" s="15">
        <v>2021.6</v>
      </c>
      <c r="E33" s="15">
        <v>1918.8</v>
      </c>
      <c r="F33" s="15">
        <v>-102.8</v>
      </c>
      <c r="G33" s="16" t="s">
        <v>300</v>
      </c>
    </row>
    <row r="34" spans="1:7" x14ac:dyDescent="0.2">
      <c r="A34" s="53" t="s">
        <v>745</v>
      </c>
      <c r="B34" s="42" t="s">
        <v>746</v>
      </c>
      <c r="C34" s="15">
        <v>1296.4000000000001</v>
      </c>
      <c r="D34" s="15">
        <v>1556.6</v>
      </c>
      <c r="E34" s="15">
        <v>1548.2</v>
      </c>
      <c r="F34" s="15">
        <v>-8.4</v>
      </c>
      <c r="G34" s="16" t="s">
        <v>377</v>
      </c>
    </row>
    <row r="35" spans="1:7" x14ac:dyDescent="0.2">
      <c r="A35" s="53" t="s">
        <v>749</v>
      </c>
      <c r="B35" s="42" t="s">
        <v>262</v>
      </c>
      <c r="C35" s="15">
        <v>412616.9</v>
      </c>
      <c r="D35" s="15">
        <v>414139.4</v>
      </c>
      <c r="E35" s="15">
        <v>407628.79999999999</v>
      </c>
      <c r="F35" s="15">
        <v>-6510.6</v>
      </c>
      <c r="G35" s="16" t="s">
        <v>568</v>
      </c>
    </row>
    <row r="36" spans="1:7" x14ac:dyDescent="0.2">
      <c r="A36" s="53" t="s">
        <v>754</v>
      </c>
      <c r="B36" s="42" t="s">
        <v>265</v>
      </c>
      <c r="C36" s="15">
        <v>12240.1</v>
      </c>
      <c r="D36" s="15">
        <v>12240.1</v>
      </c>
      <c r="E36" s="15">
        <v>9131.7000000000007</v>
      </c>
      <c r="F36" s="15">
        <v>-3108.4</v>
      </c>
      <c r="G36" s="16" t="s">
        <v>755</v>
      </c>
    </row>
    <row r="37" spans="1:7" x14ac:dyDescent="0.2">
      <c r="A37" s="53" t="s">
        <v>758</v>
      </c>
      <c r="B37" s="42" t="s">
        <v>268</v>
      </c>
      <c r="C37" s="15">
        <v>343950.9</v>
      </c>
      <c r="D37" s="15">
        <v>349119.3</v>
      </c>
      <c r="E37" s="15">
        <v>334632.3</v>
      </c>
      <c r="F37" s="15">
        <v>-14487</v>
      </c>
      <c r="G37" s="16" t="s">
        <v>266</v>
      </c>
    </row>
    <row r="38" spans="1:7" x14ac:dyDescent="0.2">
      <c r="A38" s="53" t="s">
        <v>761</v>
      </c>
      <c r="B38" s="42" t="s">
        <v>252</v>
      </c>
      <c r="C38" s="15">
        <v>13620.8</v>
      </c>
      <c r="D38" s="15">
        <v>13806.2</v>
      </c>
      <c r="E38" s="15">
        <v>11077.1</v>
      </c>
      <c r="F38" s="15">
        <v>-2729.1</v>
      </c>
      <c r="G38" s="16" t="s">
        <v>762</v>
      </c>
    </row>
    <row r="39" spans="1:7" x14ac:dyDescent="0.2">
      <c r="A39" s="53" t="s">
        <v>765</v>
      </c>
      <c r="B39" s="42" t="s">
        <v>764</v>
      </c>
      <c r="C39" s="15">
        <v>310649.59999999998</v>
      </c>
      <c r="D39" s="15">
        <v>295478.90000000002</v>
      </c>
      <c r="E39" s="15">
        <v>247306</v>
      </c>
      <c r="F39" s="15">
        <v>-48172.9</v>
      </c>
      <c r="G39" s="16" t="s">
        <v>766</v>
      </c>
    </row>
    <row r="40" spans="1:7" ht="25.5" x14ac:dyDescent="0.2">
      <c r="A40" s="53" t="s">
        <v>769</v>
      </c>
      <c r="B40" s="42" t="s">
        <v>770</v>
      </c>
      <c r="C40" s="15">
        <v>7665</v>
      </c>
      <c r="D40" s="15">
        <v>7798.2</v>
      </c>
      <c r="E40" s="15">
        <v>6785.8</v>
      </c>
      <c r="F40" s="15">
        <v>-1012.4</v>
      </c>
      <c r="G40" s="16" t="s">
        <v>771</v>
      </c>
    </row>
    <row r="41" spans="1:7" x14ac:dyDescent="0.2">
      <c r="A41" s="53" t="s">
        <v>774</v>
      </c>
      <c r="B41" s="42" t="s">
        <v>775</v>
      </c>
      <c r="C41" s="15">
        <v>10483.200000000001</v>
      </c>
      <c r="D41" s="15">
        <v>9307.2999999999993</v>
      </c>
      <c r="E41" s="15">
        <v>8501.9</v>
      </c>
      <c r="F41" s="15">
        <v>-805.4</v>
      </c>
      <c r="G41" s="16" t="s">
        <v>776</v>
      </c>
    </row>
    <row r="42" spans="1:7" x14ac:dyDescent="0.2">
      <c r="A42" s="53" t="s">
        <v>779</v>
      </c>
      <c r="B42" s="42" t="s">
        <v>780</v>
      </c>
      <c r="C42" s="15">
        <v>24030.7</v>
      </c>
      <c r="D42" s="15">
        <v>25121.4</v>
      </c>
      <c r="E42" s="15">
        <v>24819.9</v>
      </c>
      <c r="F42" s="15">
        <v>-301.5</v>
      </c>
      <c r="G42" s="16" t="s">
        <v>125</v>
      </c>
    </row>
    <row r="43" spans="1:7" x14ac:dyDescent="0.2">
      <c r="A43" s="53" t="s">
        <v>783</v>
      </c>
      <c r="B43" s="42" t="s">
        <v>784</v>
      </c>
      <c r="C43" s="15">
        <v>257662.7</v>
      </c>
      <c r="D43" s="15">
        <v>304237.3</v>
      </c>
      <c r="E43" s="15">
        <v>275032.7</v>
      </c>
      <c r="F43" s="15">
        <v>-29204.6</v>
      </c>
      <c r="G43" s="16" t="s">
        <v>543</v>
      </c>
    </row>
    <row r="44" spans="1:7" x14ac:dyDescent="0.2">
      <c r="A44" s="53" t="s">
        <v>793</v>
      </c>
      <c r="B44" s="42" t="s">
        <v>794</v>
      </c>
      <c r="C44" s="15">
        <v>24128</v>
      </c>
      <c r="D44" s="15">
        <v>24128</v>
      </c>
      <c r="E44" s="15">
        <v>16654.599999999999</v>
      </c>
      <c r="F44" s="15">
        <v>-7473.4</v>
      </c>
      <c r="G44" s="16" t="s">
        <v>795</v>
      </c>
    </row>
    <row r="45" spans="1:7" x14ac:dyDescent="0.2">
      <c r="A45" s="53" t="s">
        <v>798</v>
      </c>
      <c r="B45" s="42" t="s">
        <v>799</v>
      </c>
      <c r="C45" s="15">
        <v>127952.1</v>
      </c>
      <c r="D45" s="15">
        <v>127405.7</v>
      </c>
      <c r="E45" s="15">
        <v>124672</v>
      </c>
      <c r="F45" s="15">
        <v>-2733.7</v>
      </c>
      <c r="G45" s="16" t="s">
        <v>255</v>
      </c>
    </row>
    <row r="46" spans="1:7" ht="25.5" x14ac:dyDescent="0.2">
      <c r="A46" s="53" t="s">
        <v>803</v>
      </c>
      <c r="B46" s="42" t="s">
        <v>804</v>
      </c>
      <c r="C46" s="15">
        <v>3955.6</v>
      </c>
      <c r="D46" s="15">
        <v>4258.7</v>
      </c>
      <c r="E46" s="15">
        <v>3833.5</v>
      </c>
      <c r="F46" s="15">
        <v>-425.2</v>
      </c>
      <c r="G46" s="16" t="s">
        <v>718</v>
      </c>
    </row>
    <row r="47" spans="1:7" ht="25.5" x14ac:dyDescent="0.2">
      <c r="A47" s="53" t="s">
        <v>806</v>
      </c>
      <c r="B47" s="42" t="s">
        <v>807</v>
      </c>
      <c r="C47" s="15">
        <v>5616.3</v>
      </c>
      <c r="D47" s="15">
        <v>6186.3</v>
      </c>
      <c r="E47" s="15">
        <v>6098.1</v>
      </c>
      <c r="F47" s="15">
        <v>-88.2</v>
      </c>
      <c r="G47" s="16" t="s">
        <v>380</v>
      </c>
    </row>
    <row r="48" spans="1:7" x14ac:dyDescent="0.2">
      <c r="A48" s="53" t="s">
        <v>808</v>
      </c>
      <c r="B48" s="42" t="s">
        <v>809</v>
      </c>
      <c r="C48" s="15">
        <v>14391.4</v>
      </c>
      <c r="D48" s="15">
        <v>27210.400000000001</v>
      </c>
      <c r="E48" s="15">
        <v>25867.200000000001</v>
      </c>
      <c r="F48" s="15">
        <v>-1343.2</v>
      </c>
      <c r="G48" s="16" t="s">
        <v>313</v>
      </c>
    </row>
    <row r="49" spans="1:7" x14ac:dyDescent="0.2">
      <c r="A49" s="53" t="s">
        <v>812</v>
      </c>
      <c r="B49" s="42" t="s">
        <v>293</v>
      </c>
      <c r="C49" s="15">
        <v>24526</v>
      </c>
      <c r="D49" s="15">
        <v>24797.9</v>
      </c>
      <c r="E49" s="15">
        <v>18170.3</v>
      </c>
      <c r="F49" s="15">
        <v>-6627.6</v>
      </c>
      <c r="G49" s="16" t="s">
        <v>813</v>
      </c>
    </row>
    <row r="50" spans="1:7" x14ac:dyDescent="0.2">
      <c r="A50" s="53" t="s">
        <v>816</v>
      </c>
      <c r="B50" s="42" t="s">
        <v>296</v>
      </c>
      <c r="C50" s="15">
        <v>17663</v>
      </c>
      <c r="D50" s="15">
        <v>17637.7</v>
      </c>
      <c r="E50" s="15">
        <v>16779.3</v>
      </c>
      <c r="F50" s="15">
        <v>-858.4</v>
      </c>
      <c r="G50" s="16" t="s">
        <v>313</v>
      </c>
    </row>
    <row r="51" spans="1:7" ht="25.5" x14ac:dyDescent="0.2">
      <c r="A51" s="53" t="s">
        <v>819</v>
      </c>
      <c r="B51" s="42" t="s">
        <v>820</v>
      </c>
      <c r="C51" s="15">
        <v>122583</v>
      </c>
      <c r="D51" s="15">
        <v>122583</v>
      </c>
      <c r="E51" s="15">
        <v>122583</v>
      </c>
      <c r="F51" s="15"/>
      <c r="G51" s="16" t="s">
        <v>79</v>
      </c>
    </row>
    <row r="52" spans="1:7" x14ac:dyDescent="0.2">
      <c r="A52" s="53" t="s">
        <v>823</v>
      </c>
      <c r="B52" s="42" t="s">
        <v>299</v>
      </c>
      <c r="C52" s="15">
        <v>201064.7</v>
      </c>
      <c r="D52" s="15">
        <v>178332</v>
      </c>
      <c r="E52" s="15">
        <v>115782.7</v>
      </c>
      <c r="F52" s="15">
        <v>-62549.3</v>
      </c>
      <c r="G52" s="16" t="s">
        <v>824</v>
      </c>
    </row>
    <row r="53" spans="1:7" x14ac:dyDescent="0.2">
      <c r="A53" s="53" t="s">
        <v>832</v>
      </c>
      <c r="B53" s="42" t="s">
        <v>833</v>
      </c>
      <c r="C53" s="15">
        <v>20272.5</v>
      </c>
      <c r="D53" s="15">
        <v>24172.799999999999</v>
      </c>
      <c r="E53" s="15">
        <v>18456.400000000001</v>
      </c>
      <c r="F53" s="15">
        <v>-5716.4</v>
      </c>
      <c r="G53" s="16" t="s">
        <v>834</v>
      </c>
    </row>
    <row r="54" spans="1:7" x14ac:dyDescent="0.2">
      <c r="A54" s="53" t="s">
        <v>835</v>
      </c>
      <c r="B54" s="42" t="s">
        <v>836</v>
      </c>
      <c r="C54" s="15">
        <v>25573134.699999999</v>
      </c>
      <c r="D54" s="15">
        <v>25636761.600000001</v>
      </c>
      <c r="E54" s="15">
        <v>24627821.100000001</v>
      </c>
      <c r="F54" s="15">
        <v>-1008940.5</v>
      </c>
      <c r="G54" s="16" t="s">
        <v>331</v>
      </c>
    </row>
    <row r="55" spans="1:7" x14ac:dyDescent="0.2">
      <c r="A55" s="53"/>
      <c r="B55" s="42"/>
      <c r="C55" s="15"/>
      <c r="D55" s="15"/>
      <c r="E55" s="15"/>
      <c r="F55" s="15"/>
      <c r="G55" s="16"/>
    </row>
    <row r="56" spans="1:7" x14ac:dyDescent="0.2">
      <c r="A56" s="54" t="s">
        <v>893</v>
      </c>
      <c r="B56" s="42" t="s">
        <v>31</v>
      </c>
      <c r="C56" s="15">
        <v>47664200</v>
      </c>
      <c r="D56" s="15">
        <v>46346212.600000001</v>
      </c>
      <c r="E56" s="15">
        <v>43073923.299999997</v>
      </c>
      <c r="F56" s="15">
        <v>-3272289.3</v>
      </c>
      <c r="G56" s="16" t="s">
        <v>29</v>
      </c>
    </row>
    <row r="59" spans="1:7" x14ac:dyDescent="0.2">
      <c r="A59" s="2" t="s">
        <v>96</v>
      </c>
      <c r="E59" s="23" t="s">
        <v>92</v>
      </c>
    </row>
    <row r="62" spans="1:7" x14ac:dyDescent="0.2">
      <c r="A62" s="2" t="s">
        <v>86</v>
      </c>
      <c r="E62" s="23" t="s">
        <v>87</v>
      </c>
    </row>
    <row r="65" spans="1:5" x14ac:dyDescent="0.2">
      <c r="A65" s="2" t="s">
        <v>86</v>
      </c>
      <c r="E65" s="4" t="s">
        <v>88</v>
      </c>
    </row>
    <row r="68" spans="1:5" x14ac:dyDescent="0.2">
      <c r="A68" s="2" t="s">
        <v>93</v>
      </c>
      <c r="E68" s="23" t="s">
        <v>89</v>
      </c>
    </row>
    <row r="71" spans="1:5" x14ac:dyDescent="0.2">
      <c r="A71" s="2" t="s">
        <v>94</v>
      </c>
      <c r="E71" s="23" t="s">
        <v>90</v>
      </c>
    </row>
    <row r="74" spans="1:5" x14ac:dyDescent="0.2">
      <c r="A74" s="2" t="s">
        <v>894</v>
      </c>
      <c r="E74" s="23" t="s">
        <v>895</v>
      </c>
    </row>
    <row r="77" spans="1:5" x14ac:dyDescent="0.2">
      <c r="A77" s="2" t="s">
        <v>896</v>
      </c>
      <c r="E77" s="23" t="s">
        <v>897</v>
      </c>
    </row>
    <row r="80" spans="1:5" x14ac:dyDescent="0.2">
      <c r="A80" s="2" t="s">
        <v>95</v>
      </c>
      <c r="E80" s="23" t="s">
        <v>91</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workbookViewId="0">
      <selection activeCell="A3" sqref="A3:G3"/>
    </sheetView>
  </sheetViews>
  <sheetFormatPr defaultRowHeight="12.75" x14ac:dyDescent="0.2"/>
  <cols>
    <col min="1" max="1" width="60.7109375" style="2" customWidth="1"/>
    <col min="2" max="2" width="10.7109375" style="37" customWidth="1"/>
    <col min="3" max="6" width="15.7109375" style="4" customWidth="1"/>
    <col min="7" max="7" width="6.7109375" style="1" customWidth="1"/>
    <col min="9" max="9" width="14.7109375" customWidth="1"/>
    <col min="10" max="10" width="11.7109375" bestFit="1" customWidth="1"/>
  </cols>
  <sheetData>
    <row r="1" spans="1:10" x14ac:dyDescent="0.2">
      <c r="E1" s="46" t="s">
        <v>900</v>
      </c>
      <c r="F1" s="47"/>
      <c r="G1" s="48"/>
    </row>
    <row r="2" spans="1:10" ht="24" customHeight="1" x14ac:dyDescent="0.2">
      <c r="E2" s="46" t="s">
        <v>1</v>
      </c>
      <c r="F2" s="47"/>
      <c r="G2" s="47"/>
    </row>
    <row r="3" spans="1:10" ht="60" customHeight="1" x14ac:dyDescent="0.2">
      <c r="A3" s="49" t="s">
        <v>901</v>
      </c>
      <c r="B3" s="49"/>
      <c r="C3" s="49"/>
      <c r="D3" s="49"/>
      <c r="E3" s="49"/>
      <c r="F3" s="49"/>
      <c r="G3" s="50"/>
    </row>
    <row r="4" spans="1:10" x14ac:dyDescent="0.2">
      <c r="F4" s="4" t="s">
        <v>3</v>
      </c>
      <c r="G4" s="39"/>
    </row>
    <row r="5" spans="1:10" ht="28.5" customHeight="1" x14ac:dyDescent="0.2">
      <c r="A5" s="51" t="s">
        <v>4</v>
      </c>
      <c r="B5" s="51" t="s">
        <v>234</v>
      </c>
      <c r="C5" s="52" t="s">
        <v>6</v>
      </c>
      <c r="D5" s="52" t="s">
        <v>7</v>
      </c>
      <c r="E5" s="52" t="s">
        <v>8</v>
      </c>
      <c r="F5" s="52" t="s">
        <v>9</v>
      </c>
      <c r="G5" s="52"/>
    </row>
    <row r="6" spans="1:10" x14ac:dyDescent="0.2">
      <c r="A6" s="51"/>
      <c r="B6" s="51"/>
      <c r="C6" s="52"/>
      <c r="D6" s="52"/>
      <c r="E6" s="52"/>
      <c r="F6" s="7" t="s">
        <v>10</v>
      </c>
      <c r="G6" s="8" t="s">
        <v>11</v>
      </c>
    </row>
    <row r="7" spans="1:10" ht="9.9499999999999993" customHeight="1" x14ac:dyDescent="0.2">
      <c r="A7" s="9">
        <v>1</v>
      </c>
      <c r="B7" s="10">
        <v>2</v>
      </c>
      <c r="C7" s="10">
        <v>3</v>
      </c>
      <c r="D7" s="10">
        <v>4</v>
      </c>
      <c r="E7" s="10">
        <v>5</v>
      </c>
      <c r="F7" s="10">
        <v>6</v>
      </c>
      <c r="G7" s="10">
        <v>7</v>
      </c>
    </row>
    <row r="8" spans="1:10" x14ac:dyDescent="0.2">
      <c r="A8" s="53" t="s">
        <v>235</v>
      </c>
      <c r="B8" s="42" t="s">
        <v>236</v>
      </c>
      <c r="C8" s="15">
        <v>166955.79999999999</v>
      </c>
      <c r="D8" s="15">
        <v>161627.6</v>
      </c>
      <c r="E8" s="15">
        <v>140976.70000000001</v>
      </c>
      <c r="F8" s="15">
        <v>-20650.900000000001</v>
      </c>
      <c r="G8" s="16" t="s">
        <v>518</v>
      </c>
      <c r="J8" s="24"/>
    </row>
    <row r="9" spans="1:10" x14ac:dyDescent="0.2">
      <c r="A9" s="53" t="s">
        <v>243</v>
      </c>
      <c r="B9" s="42" t="s">
        <v>244</v>
      </c>
      <c r="C9" s="15">
        <v>32961.300000000003</v>
      </c>
      <c r="D9" s="15">
        <v>34504.800000000003</v>
      </c>
      <c r="E9" s="15">
        <v>26681.1</v>
      </c>
      <c r="F9" s="15">
        <v>-7823.7</v>
      </c>
      <c r="G9" s="16" t="s">
        <v>902</v>
      </c>
    </row>
    <row r="10" spans="1:10" x14ac:dyDescent="0.2">
      <c r="A10" s="53" t="s">
        <v>248</v>
      </c>
      <c r="B10" s="42" t="s">
        <v>249</v>
      </c>
      <c r="C10" s="15">
        <v>17225.599999999999</v>
      </c>
      <c r="D10" s="15">
        <v>16964</v>
      </c>
      <c r="E10" s="15">
        <v>15999.8</v>
      </c>
      <c r="F10" s="15">
        <v>-964.2</v>
      </c>
      <c r="G10" s="16" t="s">
        <v>250</v>
      </c>
    </row>
    <row r="11" spans="1:10" x14ac:dyDescent="0.2">
      <c r="A11" s="53" t="s">
        <v>253</v>
      </c>
      <c r="B11" s="42" t="s">
        <v>254</v>
      </c>
      <c r="C11" s="15">
        <v>52108.5</v>
      </c>
      <c r="D11" s="15">
        <v>51675.5</v>
      </c>
      <c r="E11" s="15">
        <v>50633</v>
      </c>
      <c r="F11" s="15">
        <v>-1042.5</v>
      </c>
      <c r="G11" s="16" t="s">
        <v>721</v>
      </c>
    </row>
    <row r="12" spans="1:10" x14ac:dyDescent="0.2">
      <c r="A12" s="53" t="s">
        <v>258</v>
      </c>
      <c r="B12" s="42" t="s">
        <v>247</v>
      </c>
      <c r="C12" s="15">
        <v>330186.8</v>
      </c>
      <c r="D12" s="15">
        <v>309160.8</v>
      </c>
      <c r="E12" s="15">
        <v>283279</v>
      </c>
      <c r="F12" s="15">
        <v>-25881.8</v>
      </c>
      <c r="G12" s="16" t="s">
        <v>903</v>
      </c>
    </row>
    <row r="13" spans="1:10" x14ac:dyDescent="0.2">
      <c r="A13" s="53" t="s">
        <v>289</v>
      </c>
      <c r="B13" s="42" t="s">
        <v>290</v>
      </c>
      <c r="C13" s="15">
        <v>1288043.7</v>
      </c>
      <c r="D13" s="15">
        <v>1285790.3</v>
      </c>
      <c r="E13" s="15">
        <v>1239556.1000000001</v>
      </c>
      <c r="F13" s="15">
        <v>-46234.2</v>
      </c>
      <c r="G13" s="16" t="s">
        <v>395</v>
      </c>
    </row>
    <row r="14" spans="1:10" x14ac:dyDescent="0.2">
      <c r="A14" s="53" t="s">
        <v>303</v>
      </c>
      <c r="B14" s="42" t="s">
        <v>304</v>
      </c>
      <c r="C14" s="15">
        <v>766602.6</v>
      </c>
      <c r="D14" s="15">
        <v>678672.8</v>
      </c>
      <c r="E14" s="15">
        <v>626630.9</v>
      </c>
      <c r="F14" s="15">
        <v>-52041.9</v>
      </c>
      <c r="G14" s="16" t="s">
        <v>310</v>
      </c>
    </row>
    <row r="15" spans="1:10" x14ac:dyDescent="0.2">
      <c r="A15" s="53" t="s">
        <v>332</v>
      </c>
      <c r="B15" s="42" t="s">
        <v>333</v>
      </c>
      <c r="C15" s="15">
        <v>2600187</v>
      </c>
      <c r="D15" s="15">
        <v>2532826.4</v>
      </c>
      <c r="E15" s="15">
        <v>2473113.6000000001</v>
      </c>
      <c r="F15" s="15">
        <v>-59712.800000000003</v>
      </c>
      <c r="G15" s="16" t="s">
        <v>122</v>
      </c>
    </row>
    <row r="16" spans="1:10" x14ac:dyDescent="0.2">
      <c r="A16" s="53" t="s">
        <v>385</v>
      </c>
      <c r="B16" s="42" t="s">
        <v>386</v>
      </c>
      <c r="C16" s="15">
        <v>416213.9</v>
      </c>
      <c r="D16" s="15">
        <v>412954</v>
      </c>
      <c r="E16" s="15">
        <v>366757.8</v>
      </c>
      <c r="F16" s="15">
        <v>-46196.2</v>
      </c>
      <c r="G16" s="16" t="s">
        <v>904</v>
      </c>
    </row>
    <row r="17" spans="1:7" x14ac:dyDescent="0.2">
      <c r="A17" s="53" t="s">
        <v>393</v>
      </c>
      <c r="B17" s="42" t="s">
        <v>394</v>
      </c>
      <c r="C17" s="15">
        <v>703621.3</v>
      </c>
      <c r="D17" s="15">
        <v>686008.1</v>
      </c>
      <c r="E17" s="15">
        <v>675869</v>
      </c>
      <c r="F17" s="15">
        <v>-10139.1</v>
      </c>
      <c r="G17" s="16" t="s">
        <v>632</v>
      </c>
    </row>
    <row r="18" spans="1:7" x14ac:dyDescent="0.2">
      <c r="A18" s="53" t="s">
        <v>409</v>
      </c>
      <c r="B18" s="42" t="s">
        <v>410</v>
      </c>
      <c r="C18" s="15">
        <v>2526647.2000000002</v>
      </c>
      <c r="D18" s="15">
        <v>2467151.2000000002</v>
      </c>
      <c r="E18" s="15">
        <v>2343303.2000000002</v>
      </c>
      <c r="F18" s="15">
        <v>-123848</v>
      </c>
      <c r="G18" s="16" t="s">
        <v>612</v>
      </c>
    </row>
    <row r="19" spans="1:7" ht="25.5" x14ac:dyDescent="0.2">
      <c r="A19" s="53" t="s">
        <v>471</v>
      </c>
      <c r="B19" s="42" t="s">
        <v>472</v>
      </c>
      <c r="C19" s="15">
        <v>1976236.7</v>
      </c>
      <c r="D19" s="15">
        <v>2068595.3</v>
      </c>
      <c r="E19" s="15">
        <v>1830399.3</v>
      </c>
      <c r="F19" s="15">
        <v>-238196</v>
      </c>
      <c r="G19" s="16" t="s">
        <v>166</v>
      </c>
    </row>
    <row r="20" spans="1:7" x14ac:dyDescent="0.2">
      <c r="A20" s="53" t="s">
        <v>548</v>
      </c>
      <c r="B20" s="42" t="s">
        <v>549</v>
      </c>
      <c r="C20" s="15">
        <v>2493714.7000000002</v>
      </c>
      <c r="D20" s="15">
        <v>2783419.4</v>
      </c>
      <c r="E20" s="15">
        <v>2623816.5</v>
      </c>
      <c r="F20" s="15">
        <v>-159602.9</v>
      </c>
      <c r="G20" s="16" t="s">
        <v>250</v>
      </c>
    </row>
    <row r="21" spans="1:7" x14ac:dyDescent="0.2">
      <c r="A21" s="53" t="s">
        <v>619</v>
      </c>
      <c r="B21" s="42" t="s">
        <v>620</v>
      </c>
      <c r="C21" s="15">
        <v>1642426.3</v>
      </c>
      <c r="D21" s="15">
        <v>1458044.4</v>
      </c>
      <c r="E21" s="15">
        <v>1367730.9</v>
      </c>
      <c r="F21" s="15">
        <v>-90313.5</v>
      </c>
      <c r="G21" s="16" t="s">
        <v>455</v>
      </c>
    </row>
    <row r="22" spans="1:7" x14ac:dyDescent="0.2">
      <c r="A22" s="53" t="s">
        <v>665</v>
      </c>
      <c r="B22" s="42" t="s">
        <v>666</v>
      </c>
      <c r="C22" s="15">
        <v>83690.399999999994</v>
      </c>
      <c r="D22" s="15">
        <v>90212.4</v>
      </c>
      <c r="E22" s="15">
        <v>90212.4</v>
      </c>
      <c r="F22" s="15"/>
      <c r="G22" s="16" t="s">
        <v>79</v>
      </c>
    </row>
    <row r="23" spans="1:7" x14ac:dyDescent="0.2">
      <c r="A23" s="53" t="s">
        <v>673</v>
      </c>
      <c r="B23" s="42" t="s">
        <v>674</v>
      </c>
      <c r="C23" s="15">
        <v>47791.1</v>
      </c>
      <c r="D23" s="15">
        <v>26637.9</v>
      </c>
      <c r="E23" s="15">
        <v>17137.099999999999</v>
      </c>
      <c r="F23" s="15">
        <v>-9500.7999999999993</v>
      </c>
      <c r="G23" s="16" t="s">
        <v>675</v>
      </c>
    </row>
    <row r="24" spans="1:7" x14ac:dyDescent="0.2">
      <c r="A24" s="53" t="s">
        <v>685</v>
      </c>
      <c r="B24" s="42" t="s">
        <v>686</v>
      </c>
      <c r="C24" s="15">
        <v>3427.9</v>
      </c>
      <c r="D24" s="15">
        <v>3796.7</v>
      </c>
      <c r="E24" s="15">
        <v>3374.4</v>
      </c>
      <c r="F24" s="15">
        <v>-422.3</v>
      </c>
      <c r="G24" s="16" t="s">
        <v>905</v>
      </c>
    </row>
    <row r="25" spans="1:7" x14ac:dyDescent="0.2">
      <c r="A25" s="53" t="s">
        <v>692</v>
      </c>
      <c r="B25" s="42" t="s">
        <v>693</v>
      </c>
      <c r="C25" s="15">
        <v>13690.6</v>
      </c>
      <c r="D25" s="15">
        <v>16530.2</v>
      </c>
      <c r="E25" s="15">
        <v>15997.8</v>
      </c>
      <c r="F25" s="15">
        <v>-532.4</v>
      </c>
      <c r="G25" s="16" t="s">
        <v>230</v>
      </c>
    </row>
    <row r="26" spans="1:7" x14ac:dyDescent="0.2">
      <c r="A26" s="53" t="s">
        <v>698</v>
      </c>
      <c r="B26" s="42" t="s">
        <v>699</v>
      </c>
      <c r="C26" s="15">
        <v>119670</v>
      </c>
      <c r="D26" s="15">
        <v>127905</v>
      </c>
      <c r="E26" s="15">
        <v>121866.6</v>
      </c>
      <c r="F26" s="15">
        <v>-6038.4</v>
      </c>
      <c r="G26" s="16" t="s">
        <v>34</v>
      </c>
    </row>
    <row r="27" spans="1:7" x14ac:dyDescent="0.2">
      <c r="A27" s="53" t="s">
        <v>702</v>
      </c>
      <c r="B27" s="42" t="s">
        <v>703</v>
      </c>
      <c r="C27" s="15"/>
      <c r="D27" s="15">
        <v>115</v>
      </c>
      <c r="E27" s="15"/>
      <c r="F27" s="15">
        <v>-115</v>
      </c>
      <c r="G27" s="16" t="s">
        <v>31</v>
      </c>
    </row>
    <row r="28" spans="1:7" x14ac:dyDescent="0.2">
      <c r="A28" s="53" t="s">
        <v>707</v>
      </c>
      <c r="B28" s="42" t="s">
        <v>708</v>
      </c>
      <c r="C28" s="15">
        <v>42172.2</v>
      </c>
      <c r="D28" s="15">
        <v>42678.400000000001</v>
      </c>
      <c r="E28" s="15">
        <v>20549.8</v>
      </c>
      <c r="F28" s="15">
        <v>-22128.6</v>
      </c>
      <c r="G28" s="16" t="s">
        <v>906</v>
      </c>
    </row>
    <row r="29" spans="1:7" x14ac:dyDescent="0.2">
      <c r="A29" s="53" t="s">
        <v>712</v>
      </c>
      <c r="B29" s="42" t="s">
        <v>713</v>
      </c>
      <c r="C29" s="15">
        <v>18877.5</v>
      </c>
      <c r="D29" s="15">
        <v>23203.4</v>
      </c>
      <c r="E29" s="15">
        <v>18208.7</v>
      </c>
      <c r="F29" s="15">
        <v>-4994.7</v>
      </c>
      <c r="G29" s="16" t="s">
        <v>907</v>
      </c>
    </row>
    <row r="30" spans="1:7" x14ac:dyDescent="0.2">
      <c r="A30" s="53" t="s">
        <v>726</v>
      </c>
      <c r="B30" s="42" t="s">
        <v>727</v>
      </c>
      <c r="C30" s="15">
        <v>26710.400000000001</v>
      </c>
      <c r="D30" s="15">
        <v>30874.6</v>
      </c>
      <c r="E30" s="15">
        <v>24709.3</v>
      </c>
      <c r="F30" s="15">
        <v>-6165.3</v>
      </c>
      <c r="G30" s="16" t="s">
        <v>908</v>
      </c>
    </row>
    <row r="31" spans="1:7" x14ac:dyDescent="0.2">
      <c r="A31" s="53" t="s">
        <v>731</v>
      </c>
      <c r="B31" s="42" t="s">
        <v>732</v>
      </c>
      <c r="C31" s="15"/>
      <c r="D31" s="15"/>
      <c r="E31" s="15"/>
      <c r="F31" s="15"/>
      <c r="G31" s="16" t="s">
        <v>31</v>
      </c>
    </row>
    <row r="32" spans="1:7" x14ac:dyDescent="0.2">
      <c r="A32" s="53" t="s">
        <v>736</v>
      </c>
      <c r="B32" s="42" t="s">
        <v>737</v>
      </c>
      <c r="C32" s="15">
        <v>172303.4</v>
      </c>
      <c r="D32" s="15">
        <v>179127.2</v>
      </c>
      <c r="E32" s="15">
        <v>130512.3</v>
      </c>
      <c r="F32" s="15">
        <v>-48614.9</v>
      </c>
      <c r="G32" s="16" t="s">
        <v>909</v>
      </c>
    </row>
    <row r="33" spans="1:7" x14ac:dyDescent="0.2">
      <c r="A33" s="53" t="s">
        <v>741</v>
      </c>
      <c r="B33" s="42" t="s">
        <v>742</v>
      </c>
      <c r="C33" s="15">
        <v>1659.5</v>
      </c>
      <c r="D33" s="15">
        <v>1958.6</v>
      </c>
      <c r="E33" s="15">
        <v>1918.8</v>
      </c>
      <c r="F33" s="15">
        <v>-39.799999999999997</v>
      </c>
      <c r="G33" s="16" t="s">
        <v>721</v>
      </c>
    </row>
    <row r="34" spans="1:7" x14ac:dyDescent="0.2">
      <c r="A34" s="53" t="s">
        <v>745</v>
      </c>
      <c r="B34" s="42" t="s">
        <v>746</v>
      </c>
      <c r="C34" s="15">
        <v>1296.4000000000001</v>
      </c>
      <c r="D34" s="15">
        <v>1556.6</v>
      </c>
      <c r="E34" s="15">
        <v>1548.2</v>
      </c>
      <c r="F34" s="15">
        <v>-8.4</v>
      </c>
      <c r="G34" s="16" t="s">
        <v>377</v>
      </c>
    </row>
    <row r="35" spans="1:7" x14ac:dyDescent="0.2">
      <c r="A35" s="53" t="s">
        <v>749</v>
      </c>
      <c r="B35" s="42" t="s">
        <v>262</v>
      </c>
      <c r="C35" s="15">
        <v>411807.4</v>
      </c>
      <c r="D35" s="15">
        <v>413125.4</v>
      </c>
      <c r="E35" s="15">
        <v>406717.3</v>
      </c>
      <c r="F35" s="15">
        <v>-6408.1</v>
      </c>
      <c r="G35" s="16" t="s">
        <v>568</v>
      </c>
    </row>
    <row r="36" spans="1:7" x14ac:dyDescent="0.2">
      <c r="A36" s="53" t="s">
        <v>754</v>
      </c>
      <c r="B36" s="42" t="s">
        <v>265</v>
      </c>
      <c r="C36" s="15">
        <v>12240.1</v>
      </c>
      <c r="D36" s="15">
        <v>12240.1</v>
      </c>
      <c r="E36" s="15">
        <v>9131.7000000000007</v>
      </c>
      <c r="F36" s="15">
        <v>-3108.4</v>
      </c>
      <c r="G36" s="16" t="s">
        <v>755</v>
      </c>
    </row>
    <row r="37" spans="1:7" x14ac:dyDescent="0.2">
      <c r="A37" s="53" t="s">
        <v>758</v>
      </c>
      <c r="B37" s="42" t="s">
        <v>268</v>
      </c>
      <c r="C37" s="15">
        <v>343799.9</v>
      </c>
      <c r="D37" s="15">
        <v>345510.5</v>
      </c>
      <c r="E37" s="15">
        <v>329752.3</v>
      </c>
      <c r="F37" s="15">
        <v>-15758.2</v>
      </c>
      <c r="G37" s="16" t="s">
        <v>846</v>
      </c>
    </row>
    <row r="38" spans="1:7" x14ac:dyDescent="0.2">
      <c r="A38" s="53" t="s">
        <v>761</v>
      </c>
      <c r="B38" s="42" t="s">
        <v>252</v>
      </c>
      <c r="C38" s="15">
        <v>13620.8</v>
      </c>
      <c r="D38" s="15">
        <v>13302.2</v>
      </c>
      <c r="E38" s="15">
        <v>10615.8</v>
      </c>
      <c r="F38" s="15">
        <v>-2686.4</v>
      </c>
      <c r="G38" s="16" t="s">
        <v>910</v>
      </c>
    </row>
    <row r="39" spans="1:7" x14ac:dyDescent="0.2">
      <c r="A39" s="53" t="s">
        <v>765</v>
      </c>
      <c r="B39" s="42" t="s">
        <v>764</v>
      </c>
      <c r="C39" s="15">
        <v>309523.09999999998</v>
      </c>
      <c r="D39" s="15">
        <v>293167.90000000002</v>
      </c>
      <c r="E39" s="15">
        <v>246191.4</v>
      </c>
      <c r="F39" s="15">
        <v>-46976.5</v>
      </c>
      <c r="G39" s="16" t="s">
        <v>480</v>
      </c>
    </row>
    <row r="40" spans="1:7" ht="25.5" x14ac:dyDescent="0.2">
      <c r="A40" s="53" t="s">
        <v>769</v>
      </c>
      <c r="B40" s="42" t="s">
        <v>770</v>
      </c>
      <c r="C40" s="15">
        <v>7665</v>
      </c>
      <c r="D40" s="15">
        <v>7798.2</v>
      </c>
      <c r="E40" s="15">
        <v>6785.8</v>
      </c>
      <c r="F40" s="15">
        <v>-1012.4</v>
      </c>
      <c r="G40" s="16" t="s">
        <v>771</v>
      </c>
    </row>
    <row r="41" spans="1:7" x14ac:dyDescent="0.2">
      <c r="A41" s="53" t="s">
        <v>774</v>
      </c>
      <c r="B41" s="42" t="s">
        <v>775</v>
      </c>
      <c r="C41" s="15">
        <v>7483.2</v>
      </c>
      <c r="D41" s="15">
        <v>8057.3</v>
      </c>
      <c r="E41" s="15">
        <v>7496.7</v>
      </c>
      <c r="F41" s="15">
        <v>-560.6</v>
      </c>
      <c r="G41" s="16" t="s">
        <v>884</v>
      </c>
    </row>
    <row r="42" spans="1:7" x14ac:dyDescent="0.2">
      <c r="A42" s="53" t="s">
        <v>779</v>
      </c>
      <c r="B42" s="42" t="s">
        <v>780</v>
      </c>
      <c r="C42" s="15">
        <v>23680.7</v>
      </c>
      <c r="D42" s="15">
        <v>23191.4</v>
      </c>
      <c r="E42" s="15">
        <v>22822.1</v>
      </c>
      <c r="F42" s="15">
        <v>-369.3</v>
      </c>
      <c r="G42" s="16" t="s">
        <v>568</v>
      </c>
    </row>
    <row r="43" spans="1:7" x14ac:dyDescent="0.2">
      <c r="A43" s="53" t="s">
        <v>783</v>
      </c>
      <c r="B43" s="42" t="s">
        <v>784</v>
      </c>
      <c r="C43" s="15">
        <v>251811.20000000001</v>
      </c>
      <c r="D43" s="15">
        <v>298385.8</v>
      </c>
      <c r="E43" s="15">
        <v>273072.3</v>
      </c>
      <c r="F43" s="15">
        <v>-25313.5</v>
      </c>
      <c r="G43" s="16" t="s">
        <v>837</v>
      </c>
    </row>
    <row r="44" spans="1:7" x14ac:dyDescent="0.2">
      <c r="A44" s="53" t="s">
        <v>793</v>
      </c>
      <c r="B44" s="42" t="s">
        <v>794</v>
      </c>
      <c r="C44" s="15">
        <v>24128</v>
      </c>
      <c r="D44" s="15">
        <v>24128</v>
      </c>
      <c r="E44" s="15">
        <v>16654.599999999999</v>
      </c>
      <c r="F44" s="15">
        <v>-7473.4</v>
      </c>
      <c r="G44" s="16" t="s">
        <v>795</v>
      </c>
    </row>
    <row r="45" spans="1:7" x14ac:dyDescent="0.2">
      <c r="A45" s="53" t="s">
        <v>798</v>
      </c>
      <c r="B45" s="42" t="s">
        <v>799</v>
      </c>
      <c r="C45" s="15">
        <v>126067.3</v>
      </c>
      <c r="D45" s="15">
        <v>124563.3</v>
      </c>
      <c r="E45" s="15">
        <v>122783.3</v>
      </c>
      <c r="F45" s="15">
        <v>-1780</v>
      </c>
      <c r="G45" s="16" t="s">
        <v>380</v>
      </c>
    </row>
    <row r="46" spans="1:7" ht="25.5" x14ac:dyDescent="0.2">
      <c r="A46" s="53" t="s">
        <v>803</v>
      </c>
      <c r="B46" s="42" t="s">
        <v>804</v>
      </c>
      <c r="C46" s="15">
        <v>3955.6</v>
      </c>
      <c r="D46" s="15">
        <v>4258.7</v>
      </c>
      <c r="E46" s="15">
        <v>3833.5</v>
      </c>
      <c r="F46" s="15">
        <v>-425.2</v>
      </c>
      <c r="G46" s="16" t="s">
        <v>718</v>
      </c>
    </row>
    <row r="47" spans="1:7" ht="25.5" x14ac:dyDescent="0.2">
      <c r="A47" s="53" t="s">
        <v>806</v>
      </c>
      <c r="B47" s="42" t="s">
        <v>807</v>
      </c>
      <c r="C47" s="15">
        <v>5616.3</v>
      </c>
      <c r="D47" s="15">
        <v>6186.3</v>
      </c>
      <c r="E47" s="15">
        <v>6098.1</v>
      </c>
      <c r="F47" s="15">
        <v>-88.2</v>
      </c>
      <c r="G47" s="16" t="s">
        <v>380</v>
      </c>
    </row>
    <row r="48" spans="1:7" x14ac:dyDescent="0.2">
      <c r="A48" s="53" t="s">
        <v>808</v>
      </c>
      <c r="B48" s="42" t="s">
        <v>809</v>
      </c>
      <c r="C48" s="15">
        <v>14391.4</v>
      </c>
      <c r="D48" s="15">
        <v>27210.400000000001</v>
      </c>
      <c r="E48" s="15">
        <v>25867.200000000001</v>
      </c>
      <c r="F48" s="15">
        <v>-1343.2</v>
      </c>
      <c r="G48" s="16" t="s">
        <v>313</v>
      </c>
    </row>
    <row r="49" spans="1:9" x14ac:dyDescent="0.2">
      <c r="A49" s="53" t="s">
        <v>812</v>
      </c>
      <c r="B49" s="42" t="s">
        <v>293</v>
      </c>
      <c r="C49" s="15">
        <v>20924</v>
      </c>
      <c r="D49" s="15">
        <v>19951.599999999999</v>
      </c>
      <c r="E49" s="15">
        <v>13397.7</v>
      </c>
      <c r="F49" s="15">
        <v>-6553.9</v>
      </c>
      <c r="G49" s="16" t="s">
        <v>911</v>
      </c>
    </row>
    <row r="50" spans="1:9" x14ac:dyDescent="0.2">
      <c r="A50" s="53" t="s">
        <v>816</v>
      </c>
      <c r="B50" s="42" t="s">
        <v>296</v>
      </c>
      <c r="C50" s="15">
        <v>17458.5</v>
      </c>
      <c r="D50" s="15">
        <v>17083.2</v>
      </c>
      <c r="E50" s="15">
        <v>16219.8</v>
      </c>
      <c r="F50" s="15">
        <v>-863.4</v>
      </c>
      <c r="G50" s="16" t="s">
        <v>300</v>
      </c>
    </row>
    <row r="51" spans="1:9" ht="25.5" x14ac:dyDescent="0.2">
      <c r="A51" s="53" t="s">
        <v>819</v>
      </c>
      <c r="B51" s="42" t="s">
        <v>820</v>
      </c>
      <c r="C51" s="15">
        <v>122583</v>
      </c>
      <c r="D51" s="15">
        <v>122583</v>
      </c>
      <c r="E51" s="15">
        <v>122583</v>
      </c>
      <c r="F51" s="15"/>
      <c r="G51" s="16" t="s">
        <v>79</v>
      </c>
    </row>
    <row r="52" spans="1:9" x14ac:dyDescent="0.2">
      <c r="A52" s="53" t="s">
        <v>823</v>
      </c>
      <c r="B52" s="42" t="s">
        <v>299</v>
      </c>
      <c r="C52" s="15">
        <v>37741.199999999997</v>
      </c>
      <c r="D52" s="15">
        <v>9246.2999999999993</v>
      </c>
      <c r="E52" s="15">
        <v>6976.3</v>
      </c>
      <c r="F52" s="15">
        <v>-2270</v>
      </c>
      <c r="G52" s="16" t="s">
        <v>870</v>
      </c>
    </row>
    <row r="53" spans="1:9" x14ac:dyDescent="0.2">
      <c r="A53" s="53" t="s">
        <v>832</v>
      </c>
      <c r="B53" s="42" t="s">
        <v>833</v>
      </c>
      <c r="C53" s="15"/>
      <c r="D53" s="15"/>
      <c r="E53" s="15"/>
      <c r="F53" s="15"/>
      <c r="G53" s="16" t="s">
        <v>31</v>
      </c>
    </row>
    <row r="54" spans="1:9" x14ac:dyDescent="0.2">
      <c r="A54" s="53" t="s">
        <v>835</v>
      </c>
      <c r="B54" s="42" t="s">
        <v>836</v>
      </c>
      <c r="C54" s="15">
        <v>25573134.699999999</v>
      </c>
      <c r="D54" s="15">
        <v>25636761.600000001</v>
      </c>
      <c r="E54" s="15">
        <v>24627821.100000001</v>
      </c>
      <c r="F54" s="15">
        <v>-1008940.5</v>
      </c>
      <c r="G54" s="16" t="s">
        <v>331</v>
      </c>
    </row>
    <row r="55" spans="1:9" x14ac:dyDescent="0.2">
      <c r="A55" s="54" t="s">
        <v>893</v>
      </c>
      <c r="B55" s="42" t="s">
        <v>31</v>
      </c>
      <c r="C55" s="15">
        <v>42872052.200000003</v>
      </c>
      <c r="D55" s="15">
        <v>42898741.799999997</v>
      </c>
      <c r="E55" s="15">
        <v>40785602.299999997</v>
      </c>
      <c r="F55" s="15">
        <v>-2113139.2999999998</v>
      </c>
      <c r="G55" s="16" t="s">
        <v>313</v>
      </c>
      <c r="I55" s="24"/>
    </row>
    <row r="58" spans="1:9" x14ac:dyDescent="0.2">
      <c r="A58" s="2" t="s">
        <v>96</v>
      </c>
      <c r="E58" s="23" t="s">
        <v>92</v>
      </c>
    </row>
    <row r="61" spans="1:9" x14ac:dyDescent="0.2">
      <c r="A61" s="2" t="s">
        <v>86</v>
      </c>
      <c r="E61" s="23" t="s">
        <v>87</v>
      </c>
    </row>
    <row r="64" spans="1:9" x14ac:dyDescent="0.2">
      <c r="A64" s="2" t="s">
        <v>86</v>
      </c>
      <c r="E64" s="4" t="s">
        <v>88</v>
      </c>
    </row>
    <row r="67" spans="1:5" x14ac:dyDescent="0.2">
      <c r="A67" s="2" t="s">
        <v>912</v>
      </c>
      <c r="E67" s="23" t="s">
        <v>89</v>
      </c>
    </row>
    <row r="70" spans="1:5" x14ac:dyDescent="0.2">
      <c r="A70" s="2" t="s">
        <v>94</v>
      </c>
      <c r="E70" s="23" t="s">
        <v>90</v>
      </c>
    </row>
    <row r="73" spans="1:5" x14ac:dyDescent="0.2">
      <c r="A73" s="2" t="s">
        <v>894</v>
      </c>
      <c r="E73" s="23" t="s">
        <v>895</v>
      </c>
    </row>
    <row r="76" spans="1:5" x14ac:dyDescent="0.2">
      <c r="A76" s="2" t="s">
        <v>896</v>
      </c>
      <c r="E76" s="23" t="s">
        <v>897</v>
      </c>
    </row>
    <row r="79" spans="1:5" x14ac:dyDescent="0.2">
      <c r="A79" s="2" t="s">
        <v>95</v>
      </c>
      <c r="E79" s="23" t="s">
        <v>91</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9"/>
  <sheetViews>
    <sheetView workbookViewId="0">
      <selection activeCell="A3" sqref="A3:G3"/>
    </sheetView>
  </sheetViews>
  <sheetFormatPr defaultRowHeight="12.75" x14ac:dyDescent="0.2"/>
  <cols>
    <col min="1" max="1" width="59.42578125" style="2" customWidth="1"/>
    <col min="2" max="2" width="10.7109375" style="37" customWidth="1"/>
    <col min="3" max="6" width="15.7109375" style="4" customWidth="1"/>
    <col min="7" max="7" width="8.42578125" style="1" customWidth="1"/>
    <col min="9" max="9" width="9.140625" customWidth="1"/>
  </cols>
  <sheetData>
    <row r="1" spans="1:10" x14ac:dyDescent="0.2">
      <c r="E1" s="25" t="s">
        <v>913</v>
      </c>
      <c r="F1" s="55"/>
      <c r="G1" s="55"/>
    </row>
    <row r="2" spans="1:10" ht="27.75" customHeight="1" x14ac:dyDescent="0.2">
      <c r="E2" s="25" t="s">
        <v>1</v>
      </c>
      <c r="F2" s="55"/>
      <c r="G2" s="55"/>
    </row>
    <row r="3" spans="1:10" ht="60" customHeight="1" x14ac:dyDescent="0.2">
      <c r="A3" s="49" t="s">
        <v>914</v>
      </c>
      <c r="B3" s="49"/>
      <c r="C3" s="49"/>
      <c r="D3" s="49"/>
      <c r="E3" s="49"/>
      <c r="F3" s="49"/>
      <c r="G3" s="50"/>
    </row>
    <row r="4" spans="1:10" x14ac:dyDescent="0.2">
      <c r="F4" s="4" t="s">
        <v>3</v>
      </c>
      <c r="G4" s="39"/>
    </row>
    <row r="5" spans="1:10" ht="28.5" customHeight="1" x14ac:dyDescent="0.2">
      <c r="A5" s="51" t="s">
        <v>4</v>
      </c>
      <c r="B5" s="51" t="s">
        <v>234</v>
      </c>
      <c r="C5" s="52" t="s">
        <v>6</v>
      </c>
      <c r="D5" s="52" t="s">
        <v>7</v>
      </c>
      <c r="E5" s="52" t="s">
        <v>8</v>
      </c>
      <c r="F5" s="52" t="s">
        <v>9</v>
      </c>
      <c r="G5" s="52"/>
    </row>
    <row r="6" spans="1:10" x14ac:dyDescent="0.2">
      <c r="A6" s="51"/>
      <c r="B6" s="51"/>
      <c r="C6" s="52"/>
      <c r="D6" s="52"/>
      <c r="E6" s="52"/>
      <c r="F6" s="7" t="s">
        <v>10</v>
      </c>
      <c r="G6" s="8" t="s">
        <v>11</v>
      </c>
    </row>
    <row r="7" spans="1:10" ht="9.9499999999999993" customHeight="1" x14ac:dyDescent="0.2">
      <c r="A7" s="9">
        <v>1</v>
      </c>
      <c r="B7" s="10">
        <v>2</v>
      </c>
      <c r="C7" s="10">
        <v>3</v>
      </c>
      <c r="D7" s="10">
        <v>4</v>
      </c>
      <c r="E7" s="10">
        <v>5</v>
      </c>
      <c r="F7" s="10">
        <v>6</v>
      </c>
      <c r="G7" s="10">
        <v>7</v>
      </c>
    </row>
    <row r="8" spans="1:10" x14ac:dyDescent="0.2">
      <c r="A8" s="53" t="s">
        <v>235</v>
      </c>
      <c r="B8" s="42" t="s">
        <v>236</v>
      </c>
      <c r="C8" s="15">
        <v>1115</v>
      </c>
      <c r="D8" s="15">
        <v>1115</v>
      </c>
      <c r="E8" s="15">
        <v>790.5</v>
      </c>
      <c r="F8" s="15">
        <v>-324.39999999999998</v>
      </c>
      <c r="G8" s="16" t="s">
        <v>915</v>
      </c>
    </row>
    <row r="9" spans="1:10" x14ac:dyDescent="0.2">
      <c r="A9" s="53" t="s">
        <v>243</v>
      </c>
      <c r="B9" s="42" t="s">
        <v>244</v>
      </c>
      <c r="C9" s="15"/>
      <c r="D9" s="15">
        <v>300</v>
      </c>
      <c r="E9" s="15">
        <v>316.8</v>
      </c>
      <c r="F9" s="15">
        <v>16.8</v>
      </c>
      <c r="G9" s="16" t="s">
        <v>916</v>
      </c>
      <c r="J9" s="24"/>
    </row>
    <row r="10" spans="1:10" x14ac:dyDescent="0.2">
      <c r="A10" s="53" t="s">
        <v>248</v>
      </c>
      <c r="B10" s="42" t="s">
        <v>249</v>
      </c>
      <c r="C10" s="15"/>
      <c r="D10" s="15"/>
      <c r="E10" s="15"/>
      <c r="F10" s="15"/>
      <c r="G10" s="16" t="s">
        <v>31</v>
      </c>
    </row>
    <row r="11" spans="1:10" x14ac:dyDescent="0.2">
      <c r="A11" s="53" t="s">
        <v>253</v>
      </c>
      <c r="B11" s="42" t="s">
        <v>254</v>
      </c>
      <c r="C11" s="15">
        <v>70</v>
      </c>
      <c r="D11" s="15">
        <v>70</v>
      </c>
      <c r="E11" s="15"/>
      <c r="F11" s="15">
        <v>-70</v>
      </c>
      <c r="G11" s="16" t="s">
        <v>31</v>
      </c>
    </row>
    <row r="12" spans="1:10" x14ac:dyDescent="0.2">
      <c r="A12" s="53" t="s">
        <v>258</v>
      </c>
      <c r="B12" s="42" t="s">
        <v>247</v>
      </c>
      <c r="C12" s="15">
        <v>54637.9</v>
      </c>
      <c r="D12" s="15">
        <v>50979.5</v>
      </c>
      <c r="E12" s="15">
        <v>50002.2</v>
      </c>
      <c r="F12" s="15">
        <v>-977.3</v>
      </c>
      <c r="G12" s="16" t="s">
        <v>405</v>
      </c>
    </row>
    <row r="13" spans="1:10" x14ac:dyDescent="0.2">
      <c r="A13" s="53" t="s">
        <v>289</v>
      </c>
      <c r="B13" s="42" t="s">
        <v>290</v>
      </c>
      <c r="C13" s="15">
        <v>38780.400000000001</v>
      </c>
      <c r="D13" s="15">
        <v>31475.3</v>
      </c>
      <c r="E13" s="15">
        <v>26797</v>
      </c>
      <c r="F13" s="15">
        <v>-4678.3</v>
      </c>
      <c r="G13" s="16" t="s">
        <v>917</v>
      </c>
    </row>
    <row r="14" spans="1:10" x14ac:dyDescent="0.2">
      <c r="A14" s="53" t="s">
        <v>303</v>
      </c>
      <c r="B14" s="42" t="s">
        <v>304</v>
      </c>
      <c r="C14" s="15">
        <v>11356</v>
      </c>
      <c r="D14" s="15">
        <v>13562</v>
      </c>
      <c r="E14" s="15">
        <v>13025</v>
      </c>
      <c r="F14" s="15">
        <v>-537</v>
      </c>
      <c r="G14" s="16" t="s">
        <v>918</v>
      </c>
    </row>
    <row r="15" spans="1:10" x14ac:dyDescent="0.2">
      <c r="A15" s="53" t="s">
        <v>332</v>
      </c>
      <c r="B15" s="42" t="s">
        <v>333</v>
      </c>
      <c r="C15" s="15">
        <v>132412.5</v>
      </c>
      <c r="D15" s="15">
        <v>120111.6</v>
      </c>
      <c r="E15" s="15">
        <v>87010.1</v>
      </c>
      <c r="F15" s="15">
        <v>-33101.5</v>
      </c>
      <c r="G15" s="16" t="s">
        <v>260</v>
      </c>
    </row>
    <row r="16" spans="1:10" x14ac:dyDescent="0.2">
      <c r="A16" s="53" t="s">
        <v>385</v>
      </c>
      <c r="B16" s="42" t="s">
        <v>386</v>
      </c>
      <c r="C16" s="15">
        <v>38800</v>
      </c>
      <c r="D16" s="15">
        <v>32317.8</v>
      </c>
      <c r="E16" s="15">
        <v>27330.5</v>
      </c>
      <c r="F16" s="15">
        <v>-4987.2</v>
      </c>
      <c r="G16" s="16" t="s">
        <v>919</v>
      </c>
    </row>
    <row r="17" spans="1:7" x14ac:dyDescent="0.2">
      <c r="A17" s="53" t="s">
        <v>393</v>
      </c>
      <c r="B17" s="42" t="s">
        <v>394</v>
      </c>
      <c r="C17" s="15">
        <v>34000</v>
      </c>
      <c r="D17" s="15">
        <v>34000</v>
      </c>
      <c r="E17" s="15">
        <v>27238.5</v>
      </c>
      <c r="F17" s="15">
        <v>-6761.5</v>
      </c>
      <c r="G17" s="16" t="s">
        <v>738</v>
      </c>
    </row>
    <row r="18" spans="1:7" x14ac:dyDescent="0.2">
      <c r="A18" s="53" t="s">
        <v>409</v>
      </c>
      <c r="B18" s="42" t="s">
        <v>410</v>
      </c>
      <c r="C18" s="15">
        <v>486374.40000000002</v>
      </c>
      <c r="D18" s="15">
        <v>72353</v>
      </c>
      <c r="E18" s="15">
        <v>52010.3</v>
      </c>
      <c r="F18" s="15">
        <v>-20342.599999999999</v>
      </c>
      <c r="G18" s="16" t="s">
        <v>920</v>
      </c>
    </row>
    <row r="19" spans="1:7" ht="25.5" x14ac:dyDescent="0.2">
      <c r="A19" s="53" t="s">
        <v>471</v>
      </c>
      <c r="B19" s="42" t="s">
        <v>472</v>
      </c>
      <c r="C19" s="15">
        <v>67838.3</v>
      </c>
      <c r="D19" s="15">
        <v>66425.5</v>
      </c>
      <c r="E19" s="15">
        <v>55277.7</v>
      </c>
      <c r="F19" s="15">
        <v>-11147.8</v>
      </c>
      <c r="G19" s="16" t="s">
        <v>921</v>
      </c>
    </row>
    <row r="20" spans="1:7" x14ac:dyDescent="0.2">
      <c r="A20" s="53" t="s">
        <v>548</v>
      </c>
      <c r="B20" s="42" t="s">
        <v>549</v>
      </c>
      <c r="C20" s="15">
        <v>48974.7</v>
      </c>
      <c r="D20" s="15">
        <v>48999.199999999997</v>
      </c>
      <c r="E20" s="15">
        <v>34702.9</v>
      </c>
      <c r="F20" s="15">
        <v>-14296.4</v>
      </c>
      <c r="G20" s="16" t="s">
        <v>922</v>
      </c>
    </row>
    <row r="21" spans="1:7" x14ac:dyDescent="0.2">
      <c r="A21" s="53" t="s">
        <v>619</v>
      </c>
      <c r="B21" s="42" t="s">
        <v>620</v>
      </c>
      <c r="C21" s="15">
        <v>200854.6</v>
      </c>
      <c r="D21" s="15">
        <v>181625.60000000001</v>
      </c>
      <c r="E21" s="15">
        <v>177660</v>
      </c>
      <c r="F21" s="15">
        <v>-3965.7</v>
      </c>
      <c r="G21" s="16" t="s">
        <v>116</v>
      </c>
    </row>
    <row r="22" spans="1:7" x14ac:dyDescent="0.2">
      <c r="A22" s="53" t="s">
        <v>665</v>
      </c>
      <c r="B22" s="42" t="s">
        <v>666</v>
      </c>
      <c r="C22" s="15">
        <v>3850</v>
      </c>
      <c r="D22" s="15">
        <v>3850</v>
      </c>
      <c r="E22" s="15">
        <v>3056.4</v>
      </c>
      <c r="F22" s="15">
        <v>-793.6</v>
      </c>
      <c r="G22" s="16" t="s">
        <v>539</v>
      </c>
    </row>
    <row r="23" spans="1:7" x14ac:dyDescent="0.2">
      <c r="A23" s="53" t="s">
        <v>673</v>
      </c>
      <c r="B23" s="42" t="s">
        <v>674</v>
      </c>
      <c r="C23" s="15">
        <v>221.2</v>
      </c>
      <c r="D23" s="15">
        <v>6</v>
      </c>
      <c r="E23" s="15">
        <v>4.5999999999999996</v>
      </c>
      <c r="F23" s="15">
        <v>-1.4</v>
      </c>
      <c r="G23" s="16" t="s">
        <v>609</v>
      </c>
    </row>
    <row r="24" spans="1:7" x14ac:dyDescent="0.2">
      <c r="A24" s="53" t="s">
        <v>685</v>
      </c>
      <c r="B24" s="42" t="s">
        <v>686</v>
      </c>
      <c r="C24" s="15">
        <v>500</v>
      </c>
      <c r="D24" s="15">
        <v>600</v>
      </c>
      <c r="E24" s="15">
        <v>767.2</v>
      </c>
      <c r="F24" s="15">
        <v>167.2</v>
      </c>
      <c r="G24" s="16" t="s">
        <v>923</v>
      </c>
    </row>
    <row r="25" spans="1:7" x14ac:dyDescent="0.2">
      <c r="A25" s="53" t="s">
        <v>692</v>
      </c>
      <c r="B25" s="42" t="s">
        <v>693</v>
      </c>
      <c r="C25" s="15">
        <v>500</v>
      </c>
      <c r="D25" s="15">
        <v>500</v>
      </c>
      <c r="E25" s="15">
        <v>597.5</v>
      </c>
      <c r="F25" s="15">
        <v>97.5</v>
      </c>
      <c r="G25" s="16" t="s">
        <v>924</v>
      </c>
    </row>
    <row r="26" spans="1:7" x14ac:dyDescent="0.2">
      <c r="A26" s="53" t="s">
        <v>698</v>
      </c>
      <c r="B26" s="42" t="s">
        <v>699</v>
      </c>
      <c r="C26" s="15">
        <v>2109.1999999999998</v>
      </c>
      <c r="D26" s="15">
        <v>1070.2</v>
      </c>
      <c r="E26" s="15">
        <v>574.79999999999995</v>
      </c>
      <c r="F26" s="15">
        <v>-495.5</v>
      </c>
      <c r="G26" s="16" t="s">
        <v>925</v>
      </c>
    </row>
    <row r="27" spans="1:7" x14ac:dyDescent="0.2">
      <c r="A27" s="53" t="s">
        <v>702</v>
      </c>
      <c r="B27" s="42" t="s">
        <v>703</v>
      </c>
      <c r="C27" s="15">
        <v>44350</v>
      </c>
      <c r="D27" s="15">
        <v>38390</v>
      </c>
      <c r="E27" s="15">
        <v>28278.5</v>
      </c>
      <c r="F27" s="15">
        <v>-10111.5</v>
      </c>
      <c r="G27" s="16" t="s">
        <v>926</v>
      </c>
    </row>
    <row r="28" spans="1:7" x14ac:dyDescent="0.2">
      <c r="A28" s="53" t="s">
        <v>707</v>
      </c>
      <c r="B28" s="42" t="s">
        <v>708</v>
      </c>
      <c r="C28" s="15">
        <v>620.6</v>
      </c>
      <c r="D28" s="15">
        <v>450.6</v>
      </c>
      <c r="E28" s="15">
        <v>152.9</v>
      </c>
      <c r="F28" s="15">
        <v>-297.7</v>
      </c>
      <c r="G28" s="16" t="s">
        <v>927</v>
      </c>
    </row>
    <row r="29" spans="1:7" x14ac:dyDescent="0.2">
      <c r="A29" s="53" t="s">
        <v>712</v>
      </c>
      <c r="B29" s="42" t="s">
        <v>713</v>
      </c>
      <c r="C29" s="15">
        <v>541</v>
      </c>
      <c r="D29" s="15">
        <v>541</v>
      </c>
      <c r="E29" s="15">
        <v>258.2</v>
      </c>
      <c r="F29" s="15">
        <v>-282.8</v>
      </c>
      <c r="G29" s="16" t="s">
        <v>928</v>
      </c>
    </row>
    <row r="30" spans="1:7" x14ac:dyDescent="0.2">
      <c r="A30" s="53" t="s">
        <v>726</v>
      </c>
      <c r="B30" s="42" t="s">
        <v>727</v>
      </c>
      <c r="C30" s="15"/>
      <c r="D30" s="15"/>
      <c r="E30" s="15">
        <v>200.3</v>
      </c>
      <c r="F30" s="15">
        <v>200.4</v>
      </c>
      <c r="G30" s="16" t="s">
        <v>31</v>
      </c>
    </row>
    <row r="31" spans="1:7" x14ac:dyDescent="0.2">
      <c r="A31" s="53" t="s">
        <v>731</v>
      </c>
      <c r="B31" s="42" t="s">
        <v>732</v>
      </c>
      <c r="C31" s="15">
        <v>68400</v>
      </c>
      <c r="D31" s="15">
        <v>68400</v>
      </c>
      <c r="E31" s="15">
        <v>38466.9</v>
      </c>
      <c r="F31" s="15">
        <v>-29933.1</v>
      </c>
      <c r="G31" s="16" t="s">
        <v>733</v>
      </c>
    </row>
    <row r="32" spans="1:7" x14ac:dyDescent="0.2">
      <c r="A32" s="53" t="s">
        <v>736</v>
      </c>
      <c r="B32" s="42" t="s">
        <v>737</v>
      </c>
      <c r="C32" s="15">
        <v>45000</v>
      </c>
      <c r="D32" s="15">
        <v>45000</v>
      </c>
      <c r="E32" s="15">
        <v>49394.9</v>
      </c>
      <c r="F32" s="15">
        <v>4394.8999999999996</v>
      </c>
      <c r="G32" s="16" t="s">
        <v>929</v>
      </c>
    </row>
    <row r="33" spans="1:7" x14ac:dyDescent="0.2">
      <c r="A33" s="53" t="s">
        <v>741</v>
      </c>
      <c r="B33" s="42" t="s">
        <v>742</v>
      </c>
      <c r="C33" s="15">
        <v>63</v>
      </c>
      <c r="D33" s="15">
        <v>63</v>
      </c>
      <c r="E33" s="15"/>
      <c r="F33" s="15">
        <v>-63</v>
      </c>
      <c r="G33" s="16" t="s">
        <v>31</v>
      </c>
    </row>
    <row r="34" spans="1:7" x14ac:dyDescent="0.2">
      <c r="A34" s="53" t="s">
        <v>745</v>
      </c>
      <c r="B34" s="42" t="s">
        <v>746</v>
      </c>
      <c r="C34" s="15"/>
      <c r="D34" s="15"/>
      <c r="E34" s="15"/>
      <c r="F34" s="15"/>
      <c r="G34" s="16" t="s">
        <v>31</v>
      </c>
    </row>
    <row r="35" spans="1:7" x14ac:dyDescent="0.2">
      <c r="A35" s="53" t="s">
        <v>749</v>
      </c>
      <c r="B35" s="42" t="s">
        <v>262</v>
      </c>
      <c r="C35" s="15">
        <v>809.5</v>
      </c>
      <c r="D35" s="15">
        <v>1014</v>
      </c>
      <c r="E35" s="15">
        <v>911.5</v>
      </c>
      <c r="F35" s="15">
        <v>-102.5</v>
      </c>
      <c r="G35" s="16" t="s">
        <v>787</v>
      </c>
    </row>
    <row r="36" spans="1:7" x14ac:dyDescent="0.2">
      <c r="A36" s="53" t="s">
        <v>754</v>
      </c>
      <c r="B36" s="42" t="s">
        <v>265</v>
      </c>
      <c r="C36" s="15"/>
      <c r="D36" s="15"/>
      <c r="E36" s="15"/>
      <c r="F36" s="15"/>
      <c r="G36" s="16" t="s">
        <v>31</v>
      </c>
    </row>
    <row r="37" spans="1:7" x14ac:dyDescent="0.2">
      <c r="A37" s="53" t="s">
        <v>758</v>
      </c>
      <c r="B37" s="42" t="s">
        <v>268</v>
      </c>
      <c r="C37" s="15">
        <v>151</v>
      </c>
      <c r="D37" s="15">
        <v>3608.8</v>
      </c>
      <c r="E37" s="15">
        <v>4880</v>
      </c>
      <c r="F37" s="15">
        <v>1271.2</v>
      </c>
      <c r="G37" s="16" t="s">
        <v>930</v>
      </c>
    </row>
    <row r="38" spans="1:7" x14ac:dyDescent="0.2">
      <c r="A38" s="53" t="s">
        <v>761</v>
      </c>
      <c r="B38" s="42" t="s">
        <v>252</v>
      </c>
      <c r="C38" s="15"/>
      <c r="D38" s="15">
        <v>504</v>
      </c>
      <c r="E38" s="15">
        <v>461.3</v>
      </c>
      <c r="F38" s="15">
        <v>-42.7</v>
      </c>
      <c r="G38" s="16" t="s">
        <v>837</v>
      </c>
    </row>
    <row r="39" spans="1:7" x14ac:dyDescent="0.2">
      <c r="A39" s="53" t="s">
        <v>765</v>
      </c>
      <c r="B39" s="42" t="s">
        <v>764</v>
      </c>
      <c r="C39" s="15"/>
      <c r="D39" s="15"/>
      <c r="E39" s="15"/>
      <c r="F39" s="15"/>
      <c r="G39" s="16" t="s">
        <v>31</v>
      </c>
    </row>
    <row r="40" spans="1:7" ht="25.5" x14ac:dyDescent="0.2">
      <c r="A40" s="53" t="s">
        <v>769</v>
      </c>
      <c r="B40" s="42" t="s">
        <v>770</v>
      </c>
      <c r="C40" s="15"/>
      <c r="D40" s="15"/>
      <c r="E40" s="15"/>
      <c r="F40" s="15"/>
      <c r="G40" s="16" t="s">
        <v>31</v>
      </c>
    </row>
    <row r="41" spans="1:7" x14ac:dyDescent="0.2">
      <c r="A41" s="53" t="s">
        <v>774</v>
      </c>
      <c r="B41" s="42" t="s">
        <v>775</v>
      </c>
      <c r="C41" s="15">
        <v>3000</v>
      </c>
      <c r="D41" s="15">
        <v>1250</v>
      </c>
      <c r="E41" s="15">
        <v>1005.2</v>
      </c>
      <c r="F41" s="15">
        <v>-244.9</v>
      </c>
      <c r="G41" s="16" t="s">
        <v>885</v>
      </c>
    </row>
    <row r="42" spans="1:7" x14ac:dyDescent="0.2">
      <c r="A42" s="53" t="s">
        <v>779</v>
      </c>
      <c r="B42" s="42" t="s">
        <v>780</v>
      </c>
      <c r="C42" s="15">
        <v>350</v>
      </c>
      <c r="D42" s="15">
        <v>1930</v>
      </c>
      <c r="E42" s="15">
        <v>1997.8</v>
      </c>
      <c r="F42" s="15">
        <v>67.8</v>
      </c>
      <c r="G42" s="16" t="s">
        <v>931</v>
      </c>
    </row>
    <row r="43" spans="1:7" x14ac:dyDescent="0.2">
      <c r="A43" s="53" t="s">
        <v>783</v>
      </c>
      <c r="B43" s="42" t="s">
        <v>784</v>
      </c>
      <c r="C43" s="15">
        <v>5851.5</v>
      </c>
      <c r="D43" s="15">
        <v>5851.5</v>
      </c>
      <c r="E43" s="15">
        <v>1960.4</v>
      </c>
      <c r="F43" s="15">
        <v>-3891.1</v>
      </c>
      <c r="G43" s="16" t="s">
        <v>932</v>
      </c>
    </row>
    <row r="44" spans="1:7" x14ac:dyDescent="0.2">
      <c r="A44" s="53" t="s">
        <v>793</v>
      </c>
      <c r="B44" s="42" t="s">
        <v>794</v>
      </c>
      <c r="C44" s="15"/>
      <c r="D44" s="15"/>
      <c r="E44" s="15"/>
      <c r="F44" s="15"/>
      <c r="G44" s="16" t="s">
        <v>31</v>
      </c>
    </row>
    <row r="45" spans="1:7" x14ac:dyDescent="0.2">
      <c r="A45" s="53" t="s">
        <v>798</v>
      </c>
      <c r="B45" s="42" t="s">
        <v>799</v>
      </c>
      <c r="C45" s="15">
        <v>66.5</v>
      </c>
      <c r="D45" s="15">
        <v>1565</v>
      </c>
      <c r="E45" s="15">
        <v>1515.1</v>
      </c>
      <c r="F45" s="15">
        <v>-49.9</v>
      </c>
      <c r="G45" s="16" t="s">
        <v>230</v>
      </c>
    </row>
    <row r="46" spans="1:7" ht="25.5" x14ac:dyDescent="0.2">
      <c r="A46" s="53" t="s">
        <v>803</v>
      </c>
      <c r="B46" s="42" t="s">
        <v>804</v>
      </c>
      <c r="C46" s="15"/>
      <c r="D46" s="15"/>
      <c r="E46" s="15"/>
      <c r="F46" s="15"/>
      <c r="G46" s="16" t="s">
        <v>31</v>
      </c>
    </row>
    <row r="47" spans="1:7" ht="26.25" customHeight="1" x14ac:dyDescent="0.2">
      <c r="A47" s="53" t="s">
        <v>806</v>
      </c>
      <c r="B47" s="42" t="s">
        <v>807</v>
      </c>
      <c r="C47" s="15"/>
      <c r="D47" s="15"/>
      <c r="E47" s="15"/>
      <c r="F47" s="15"/>
      <c r="G47" s="16" t="s">
        <v>31</v>
      </c>
    </row>
    <row r="48" spans="1:7" x14ac:dyDescent="0.2">
      <c r="A48" s="53" t="s">
        <v>808</v>
      </c>
      <c r="B48" s="42" t="s">
        <v>809</v>
      </c>
      <c r="C48" s="15"/>
      <c r="D48" s="15"/>
      <c r="E48" s="15"/>
      <c r="F48" s="15"/>
      <c r="G48" s="16" t="s">
        <v>31</v>
      </c>
    </row>
    <row r="49" spans="1:9" x14ac:dyDescent="0.2">
      <c r="A49" s="53" t="s">
        <v>812</v>
      </c>
      <c r="B49" s="42" t="s">
        <v>293</v>
      </c>
      <c r="C49" s="15">
        <v>2125</v>
      </c>
      <c r="D49" s="15">
        <v>4425</v>
      </c>
      <c r="E49" s="15">
        <v>4625.3</v>
      </c>
      <c r="F49" s="15">
        <v>200.4</v>
      </c>
      <c r="G49" s="16" t="s">
        <v>933</v>
      </c>
    </row>
    <row r="50" spans="1:9" x14ac:dyDescent="0.2">
      <c r="A50" s="53" t="s">
        <v>816</v>
      </c>
      <c r="B50" s="42" t="s">
        <v>296</v>
      </c>
      <c r="C50" s="15">
        <v>204.5</v>
      </c>
      <c r="D50" s="15">
        <v>554.5</v>
      </c>
      <c r="E50" s="15">
        <v>559.5</v>
      </c>
      <c r="F50" s="15">
        <v>4.9000000000000004</v>
      </c>
      <c r="G50" s="16" t="s">
        <v>934</v>
      </c>
    </row>
    <row r="51" spans="1:9" ht="25.5" x14ac:dyDescent="0.2">
      <c r="A51" s="53" t="s">
        <v>819</v>
      </c>
      <c r="B51" s="42" t="s">
        <v>820</v>
      </c>
      <c r="C51" s="15"/>
      <c r="D51" s="15"/>
      <c r="E51" s="15"/>
      <c r="F51" s="15"/>
      <c r="G51" s="16" t="s">
        <v>31</v>
      </c>
    </row>
    <row r="52" spans="1:9" x14ac:dyDescent="0.2">
      <c r="A52" s="53" t="s">
        <v>823</v>
      </c>
      <c r="B52" s="42" t="s">
        <v>299</v>
      </c>
      <c r="C52" s="15"/>
      <c r="D52" s="15">
        <v>91.3</v>
      </c>
      <c r="E52" s="15">
        <v>616.20000000000005</v>
      </c>
      <c r="F52" s="15">
        <v>524.9</v>
      </c>
      <c r="G52" s="16" t="s">
        <v>48</v>
      </c>
    </row>
    <row r="53" spans="1:9" x14ac:dyDescent="0.2">
      <c r="A53" s="53" t="s">
        <v>832</v>
      </c>
      <c r="B53" s="42" t="s">
        <v>833</v>
      </c>
      <c r="C53" s="15"/>
      <c r="D53" s="15"/>
      <c r="E53" s="15"/>
      <c r="F53" s="15"/>
      <c r="G53" s="16" t="s">
        <v>31</v>
      </c>
    </row>
    <row r="54" spans="1:9" x14ac:dyDescent="0.2">
      <c r="A54" s="53" t="s">
        <v>835</v>
      </c>
      <c r="B54" s="42" t="s">
        <v>836</v>
      </c>
      <c r="C54" s="15"/>
      <c r="D54" s="15"/>
      <c r="E54" s="15"/>
      <c r="F54" s="15"/>
      <c r="G54" s="16" t="s">
        <v>31</v>
      </c>
    </row>
    <row r="55" spans="1:9" x14ac:dyDescent="0.2">
      <c r="A55" s="54" t="s">
        <v>893</v>
      </c>
      <c r="B55" s="42" t="s">
        <v>31</v>
      </c>
      <c r="C55" s="15">
        <v>1293926.8</v>
      </c>
      <c r="D55" s="15">
        <v>832999.6</v>
      </c>
      <c r="E55" s="15">
        <v>692446</v>
      </c>
      <c r="F55" s="15">
        <v>-140553.79999999999</v>
      </c>
      <c r="G55" s="16" t="s">
        <v>935</v>
      </c>
      <c r="I55" s="24"/>
    </row>
    <row r="58" spans="1:9" x14ac:dyDescent="0.2">
      <c r="A58" s="2" t="s">
        <v>96</v>
      </c>
      <c r="E58" s="23" t="s">
        <v>92</v>
      </c>
    </row>
    <row r="61" spans="1:9" x14ac:dyDescent="0.2">
      <c r="A61" s="2" t="s">
        <v>86</v>
      </c>
      <c r="E61" s="23" t="s">
        <v>87</v>
      </c>
    </row>
    <row r="64" spans="1:9" x14ac:dyDescent="0.2">
      <c r="A64" s="2" t="s">
        <v>86</v>
      </c>
      <c r="E64" s="4" t="s">
        <v>88</v>
      </c>
    </row>
    <row r="67" spans="1:5" x14ac:dyDescent="0.2">
      <c r="A67" s="2" t="s">
        <v>912</v>
      </c>
      <c r="E67" s="23" t="s">
        <v>89</v>
      </c>
    </row>
    <row r="70" spans="1:5" x14ac:dyDescent="0.2">
      <c r="A70" s="2" t="s">
        <v>94</v>
      </c>
      <c r="E70" s="23" t="s">
        <v>90</v>
      </c>
    </row>
    <row r="73" spans="1:5" x14ac:dyDescent="0.2">
      <c r="A73" s="2" t="s">
        <v>894</v>
      </c>
      <c r="E73" s="23" t="s">
        <v>895</v>
      </c>
    </row>
    <row r="76" spans="1:5" x14ac:dyDescent="0.2">
      <c r="A76" s="2" t="s">
        <v>896</v>
      </c>
      <c r="E76" s="23" t="s">
        <v>897</v>
      </c>
    </row>
    <row r="79" spans="1:5" x14ac:dyDescent="0.2">
      <c r="A79" s="2" t="s">
        <v>95</v>
      </c>
      <c r="E79" s="23" t="s">
        <v>91</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workbookViewId="0">
      <selection activeCell="A2" sqref="A2"/>
    </sheetView>
  </sheetViews>
  <sheetFormatPr defaultRowHeight="12.75" x14ac:dyDescent="0.2"/>
  <cols>
    <col min="1" max="1" width="60.7109375" style="2" customWidth="1"/>
    <col min="2" max="2" width="10.7109375" style="37" customWidth="1"/>
    <col min="3" max="6" width="15.7109375" style="4" customWidth="1"/>
    <col min="7" max="7" width="6.7109375" style="1" customWidth="1"/>
    <col min="10" max="10" width="10.7109375" bestFit="1" customWidth="1"/>
  </cols>
  <sheetData>
    <row r="1" spans="1:10" x14ac:dyDescent="0.2">
      <c r="E1" s="25" t="s">
        <v>936</v>
      </c>
      <c r="F1" s="55"/>
      <c r="G1" s="55"/>
    </row>
    <row r="2" spans="1:10" ht="26.25" customHeight="1" x14ac:dyDescent="0.2">
      <c r="E2" s="25" t="s">
        <v>1</v>
      </c>
      <c r="F2" s="55"/>
      <c r="G2" s="55"/>
    </row>
    <row r="3" spans="1:10" ht="60" customHeight="1" x14ac:dyDescent="0.2">
      <c r="A3" s="49" t="s">
        <v>937</v>
      </c>
      <c r="B3" s="49"/>
      <c r="C3" s="49"/>
      <c r="D3" s="49"/>
      <c r="E3" s="49"/>
      <c r="F3" s="49"/>
      <c r="G3" s="50"/>
    </row>
    <row r="4" spans="1:10" x14ac:dyDescent="0.2">
      <c r="F4" s="4" t="s">
        <v>3</v>
      </c>
      <c r="G4" s="39"/>
    </row>
    <row r="5" spans="1:10" ht="28.5" customHeight="1" x14ac:dyDescent="0.2">
      <c r="A5" s="51" t="s">
        <v>4</v>
      </c>
      <c r="B5" s="51" t="s">
        <v>234</v>
      </c>
      <c r="C5" s="52" t="s">
        <v>6</v>
      </c>
      <c r="D5" s="52" t="s">
        <v>7</v>
      </c>
      <c r="E5" s="52" t="s">
        <v>8</v>
      </c>
      <c r="F5" s="52" t="s">
        <v>9</v>
      </c>
      <c r="G5" s="52"/>
    </row>
    <row r="6" spans="1:10" x14ac:dyDescent="0.2">
      <c r="A6" s="51"/>
      <c r="B6" s="51"/>
      <c r="C6" s="52"/>
      <c r="D6" s="52"/>
      <c r="E6" s="52"/>
      <c r="F6" s="7" t="s">
        <v>10</v>
      </c>
      <c r="G6" s="8" t="s">
        <v>11</v>
      </c>
    </row>
    <row r="7" spans="1:10" ht="9.9499999999999993" customHeight="1" x14ac:dyDescent="0.2">
      <c r="A7" s="9">
        <v>1</v>
      </c>
      <c r="B7" s="10">
        <v>2</v>
      </c>
      <c r="C7" s="10">
        <v>3</v>
      </c>
      <c r="D7" s="10">
        <v>4</v>
      </c>
      <c r="E7" s="10">
        <v>5</v>
      </c>
      <c r="F7" s="10">
        <v>6</v>
      </c>
      <c r="G7" s="10">
        <v>7</v>
      </c>
    </row>
    <row r="8" spans="1:10" x14ac:dyDescent="0.2">
      <c r="A8" s="53" t="s">
        <v>235</v>
      </c>
      <c r="B8" s="42" t="s">
        <v>236</v>
      </c>
      <c r="C8" s="15">
        <v>1699</v>
      </c>
      <c r="D8" s="15">
        <v>1123.4000000000001</v>
      </c>
      <c r="E8" s="15">
        <v>456.3</v>
      </c>
      <c r="F8" s="15">
        <v>-667.1</v>
      </c>
      <c r="G8" s="16" t="s">
        <v>938</v>
      </c>
    </row>
    <row r="9" spans="1:10" x14ac:dyDescent="0.2">
      <c r="A9" s="53" t="s">
        <v>243</v>
      </c>
      <c r="B9" s="42" t="s">
        <v>244</v>
      </c>
      <c r="C9" s="15"/>
      <c r="D9" s="15"/>
      <c r="E9" s="15"/>
      <c r="F9" s="15"/>
      <c r="G9" s="16" t="s">
        <v>31</v>
      </c>
    </row>
    <row r="10" spans="1:10" x14ac:dyDescent="0.2">
      <c r="A10" s="53" t="s">
        <v>248</v>
      </c>
      <c r="B10" s="42" t="s">
        <v>249</v>
      </c>
      <c r="C10" s="15"/>
      <c r="D10" s="15"/>
      <c r="E10" s="15"/>
      <c r="F10" s="15"/>
      <c r="G10" s="16" t="s">
        <v>31</v>
      </c>
      <c r="J10" s="24">
        <f>SUM(E8:E55)</f>
        <v>1595875</v>
      </c>
    </row>
    <row r="11" spans="1:10" x14ac:dyDescent="0.2">
      <c r="A11" s="53" t="s">
        <v>253</v>
      </c>
      <c r="B11" s="42" t="s">
        <v>254</v>
      </c>
      <c r="C11" s="15"/>
      <c r="D11" s="15"/>
      <c r="E11" s="15"/>
      <c r="F11" s="15"/>
      <c r="G11" s="16" t="s">
        <v>31</v>
      </c>
    </row>
    <row r="12" spans="1:10" x14ac:dyDescent="0.2">
      <c r="A12" s="53" t="s">
        <v>258</v>
      </c>
      <c r="B12" s="42" t="s">
        <v>247</v>
      </c>
      <c r="C12" s="15">
        <v>139107</v>
      </c>
      <c r="D12" s="15">
        <v>140438.5</v>
      </c>
      <c r="E12" s="15">
        <v>18451</v>
      </c>
      <c r="F12" s="15">
        <v>-121987.5</v>
      </c>
      <c r="G12" s="16" t="s">
        <v>939</v>
      </c>
    </row>
    <row r="13" spans="1:10" x14ac:dyDescent="0.2">
      <c r="A13" s="53" t="s">
        <v>289</v>
      </c>
      <c r="B13" s="42" t="s">
        <v>290</v>
      </c>
      <c r="C13" s="15">
        <v>70279.600000000006</v>
      </c>
      <c r="D13" s="15">
        <v>17979.599999999999</v>
      </c>
      <c r="E13" s="15">
        <v>4330.8</v>
      </c>
      <c r="F13" s="15">
        <v>-13648.8</v>
      </c>
      <c r="G13" s="16" t="s">
        <v>940</v>
      </c>
    </row>
    <row r="14" spans="1:10" x14ac:dyDescent="0.2">
      <c r="A14" s="53" t="s">
        <v>303</v>
      </c>
      <c r="B14" s="42" t="s">
        <v>304</v>
      </c>
      <c r="C14" s="15">
        <v>147983</v>
      </c>
      <c r="D14" s="15">
        <v>6022.9</v>
      </c>
      <c r="E14" s="15">
        <v>5680.2</v>
      </c>
      <c r="F14" s="15">
        <v>-342.7</v>
      </c>
      <c r="G14" s="16" t="s">
        <v>250</v>
      </c>
    </row>
    <row r="15" spans="1:10" x14ac:dyDescent="0.2">
      <c r="A15" s="53" t="s">
        <v>332</v>
      </c>
      <c r="B15" s="42" t="s">
        <v>333</v>
      </c>
      <c r="C15" s="15">
        <v>83319.199999999997</v>
      </c>
      <c r="D15" s="15">
        <v>69532.899999999994</v>
      </c>
      <c r="E15" s="15">
        <v>2590.1</v>
      </c>
      <c r="F15" s="15">
        <v>-66942.8</v>
      </c>
      <c r="G15" s="16" t="s">
        <v>941</v>
      </c>
    </row>
    <row r="16" spans="1:10" x14ac:dyDescent="0.2">
      <c r="A16" s="53" t="s">
        <v>385</v>
      </c>
      <c r="B16" s="42" t="s">
        <v>386</v>
      </c>
      <c r="C16" s="15"/>
      <c r="D16" s="15"/>
      <c r="E16" s="15"/>
      <c r="F16" s="15"/>
      <c r="G16" s="16" t="s">
        <v>31</v>
      </c>
    </row>
    <row r="17" spans="1:7" x14ac:dyDescent="0.2">
      <c r="A17" s="53" t="s">
        <v>393</v>
      </c>
      <c r="B17" s="42" t="s">
        <v>394</v>
      </c>
      <c r="C17" s="15">
        <v>9344.5</v>
      </c>
      <c r="D17" s="15">
        <v>9344.5</v>
      </c>
      <c r="E17" s="15">
        <v>203.3</v>
      </c>
      <c r="F17" s="15">
        <v>-9141.2000000000007</v>
      </c>
      <c r="G17" s="16" t="s">
        <v>942</v>
      </c>
    </row>
    <row r="18" spans="1:7" x14ac:dyDescent="0.2">
      <c r="A18" s="53" t="s">
        <v>409</v>
      </c>
      <c r="B18" s="42" t="s">
        <v>410</v>
      </c>
      <c r="C18" s="15">
        <v>1788721.5</v>
      </c>
      <c r="D18" s="15">
        <v>1357308.6</v>
      </c>
      <c r="E18" s="15">
        <v>1141681.7</v>
      </c>
      <c r="F18" s="15">
        <v>-215626.9</v>
      </c>
      <c r="G18" s="16" t="s">
        <v>943</v>
      </c>
    </row>
    <row r="19" spans="1:7" ht="25.5" x14ac:dyDescent="0.2">
      <c r="A19" s="53" t="s">
        <v>471</v>
      </c>
      <c r="B19" s="42" t="s">
        <v>472</v>
      </c>
      <c r="C19" s="15">
        <v>426463.6</v>
      </c>
      <c r="D19" s="15">
        <v>377894.2</v>
      </c>
      <c r="E19" s="15">
        <v>166142.5</v>
      </c>
      <c r="F19" s="15">
        <v>-211751.7</v>
      </c>
      <c r="G19" s="16" t="s">
        <v>944</v>
      </c>
    </row>
    <row r="20" spans="1:7" x14ac:dyDescent="0.2">
      <c r="A20" s="53" t="s">
        <v>548</v>
      </c>
      <c r="B20" s="42" t="s">
        <v>549</v>
      </c>
      <c r="C20" s="15">
        <v>264714.90000000002</v>
      </c>
      <c r="D20" s="15">
        <v>68086.899999999994</v>
      </c>
      <c r="E20" s="15">
        <v>23389.5</v>
      </c>
      <c r="F20" s="15">
        <v>-44697.4</v>
      </c>
      <c r="G20" s="16" t="s">
        <v>945</v>
      </c>
    </row>
    <row r="21" spans="1:7" x14ac:dyDescent="0.2">
      <c r="A21" s="53" t="s">
        <v>619</v>
      </c>
      <c r="B21" s="42" t="s">
        <v>620</v>
      </c>
      <c r="C21" s="15">
        <v>369903</v>
      </c>
      <c r="D21" s="15">
        <v>359501.3</v>
      </c>
      <c r="E21" s="15">
        <v>99683</v>
      </c>
      <c r="F21" s="15">
        <v>-259818.3</v>
      </c>
      <c r="G21" s="16" t="s">
        <v>946</v>
      </c>
    </row>
    <row r="22" spans="1:7" x14ac:dyDescent="0.2">
      <c r="A22" s="53" t="s">
        <v>665</v>
      </c>
      <c r="B22" s="42" t="s">
        <v>666</v>
      </c>
      <c r="C22" s="15">
        <v>1036.3</v>
      </c>
      <c r="D22" s="15">
        <v>628</v>
      </c>
      <c r="E22" s="15">
        <v>500.2</v>
      </c>
      <c r="F22" s="15">
        <v>-127.8</v>
      </c>
      <c r="G22" s="16" t="s">
        <v>815</v>
      </c>
    </row>
    <row r="23" spans="1:7" x14ac:dyDescent="0.2">
      <c r="A23" s="53" t="s">
        <v>673</v>
      </c>
      <c r="B23" s="42" t="s">
        <v>674</v>
      </c>
      <c r="C23" s="15"/>
      <c r="D23" s="15"/>
      <c r="E23" s="15"/>
      <c r="F23" s="15"/>
      <c r="G23" s="16" t="s">
        <v>31</v>
      </c>
    </row>
    <row r="24" spans="1:7" x14ac:dyDescent="0.2">
      <c r="A24" s="53" t="s">
        <v>685</v>
      </c>
      <c r="B24" s="42" t="s">
        <v>686</v>
      </c>
      <c r="C24" s="15"/>
      <c r="D24" s="15"/>
      <c r="E24" s="15"/>
      <c r="F24" s="15"/>
      <c r="G24" s="16" t="s">
        <v>31</v>
      </c>
    </row>
    <row r="25" spans="1:7" x14ac:dyDescent="0.2">
      <c r="A25" s="53" t="s">
        <v>692</v>
      </c>
      <c r="B25" s="42" t="s">
        <v>693</v>
      </c>
      <c r="C25" s="15"/>
      <c r="D25" s="15"/>
      <c r="E25" s="15"/>
      <c r="F25" s="15"/>
      <c r="G25" s="16" t="s">
        <v>31</v>
      </c>
    </row>
    <row r="26" spans="1:7" x14ac:dyDescent="0.2">
      <c r="A26" s="53" t="s">
        <v>698</v>
      </c>
      <c r="B26" s="42" t="s">
        <v>699</v>
      </c>
      <c r="C26" s="15"/>
      <c r="D26" s="15"/>
      <c r="E26" s="15"/>
      <c r="F26" s="15"/>
      <c r="G26" s="16" t="s">
        <v>31</v>
      </c>
    </row>
    <row r="27" spans="1:7" x14ac:dyDescent="0.2">
      <c r="A27" s="53" t="s">
        <v>702</v>
      </c>
      <c r="B27" s="42" t="s">
        <v>703</v>
      </c>
      <c r="C27" s="15"/>
      <c r="D27" s="15"/>
      <c r="E27" s="15"/>
      <c r="F27" s="15"/>
      <c r="G27" s="16" t="s">
        <v>31</v>
      </c>
    </row>
    <row r="28" spans="1:7" x14ac:dyDescent="0.2">
      <c r="A28" s="53" t="s">
        <v>707</v>
      </c>
      <c r="B28" s="42" t="s">
        <v>708</v>
      </c>
      <c r="C28" s="15"/>
      <c r="D28" s="15"/>
      <c r="E28" s="15"/>
      <c r="F28" s="15"/>
      <c r="G28" s="16" t="s">
        <v>31</v>
      </c>
    </row>
    <row r="29" spans="1:7" x14ac:dyDescent="0.2">
      <c r="A29" s="53" t="s">
        <v>712</v>
      </c>
      <c r="B29" s="42" t="s">
        <v>713</v>
      </c>
      <c r="C29" s="15">
        <v>7631.6</v>
      </c>
      <c r="D29" s="15">
        <v>3888.8</v>
      </c>
      <c r="E29" s="15">
        <v>1774.1</v>
      </c>
      <c r="F29" s="15">
        <v>-2114.6999999999998</v>
      </c>
      <c r="G29" s="16" t="s">
        <v>947</v>
      </c>
    </row>
    <row r="30" spans="1:7" x14ac:dyDescent="0.2">
      <c r="A30" s="53" t="s">
        <v>726</v>
      </c>
      <c r="B30" s="42" t="s">
        <v>727</v>
      </c>
      <c r="C30" s="15"/>
      <c r="D30" s="15">
        <v>5065</v>
      </c>
      <c r="E30" s="15">
        <v>2686.2</v>
      </c>
      <c r="F30" s="15">
        <v>-2378.8000000000002</v>
      </c>
      <c r="G30" s="16" t="s">
        <v>948</v>
      </c>
    </row>
    <row r="31" spans="1:7" x14ac:dyDescent="0.2">
      <c r="A31" s="53" t="s">
        <v>731</v>
      </c>
      <c r="B31" s="42" t="s">
        <v>732</v>
      </c>
      <c r="C31" s="15"/>
      <c r="D31" s="15"/>
      <c r="E31" s="15"/>
      <c r="F31" s="15"/>
      <c r="G31" s="16" t="s">
        <v>31</v>
      </c>
    </row>
    <row r="32" spans="1:7" x14ac:dyDescent="0.2">
      <c r="A32" s="53" t="s">
        <v>736</v>
      </c>
      <c r="B32" s="42" t="s">
        <v>737</v>
      </c>
      <c r="C32" s="15"/>
      <c r="D32" s="15">
        <v>479.7</v>
      </c>
      <c r="E32" s="15">
        <v>24</v>
      </c>
      <c r="F32" s="15">
        <v>-455.7</v>
      </c>
      <c r="G32" s="16" t="s">
        <v>949</v>
      </c>
    </row>
    <row r="33" spans="1:7" x14ac:dyDescent="0.2">
      <c r="A33" s="53" t="s">
        <v>741</v>
      </c>
      <c r="B33" s="42" t="s">
        <v>742</v>
      </c>
      <c r="C33" s="15"/>
      <c r="D33" s="15"/>
      <c r="E33" s="15"/>
      <c r="F33" s="15"/>
      <c r="G33" s="16" t="s">
        <v>31</v>
      </c>
    </row>
    <row r="34" spans="1:7" x14ac:dyDescent="0.2">
      <c r="A34" s="53" t="s">
        <v>745</v>
      </c>
      <c r="B34" s="42" t="s">
        <v>746</v>
      </c>
      <c r="C34" s="15"/>
      <c r="D34" s="15"/>
      <c r="E34" s="15"/>
      <c r="F34" s="15"/>
      <c r="G34" s="16" t="s">
        <v>31</v>
      </c>
    </row>
    <row r="35" spans="1:7" x14ac:dyDescent="0.2">
      <c r="A35" s="53" t="s">
        <v>749</v>
      </c>
      <c r="B35" s="42" t="s">
        <v>262</v>
      </c>
      <c r="C35" s="15"/>
      <c r="D35" s="15"/>
      <c r="E35" s="15"/>
      <c r="F35" s="15"/>
      <c r="G35" s="16" t="s">
        <v>31</v>
      </c>
    </row>
    <row r="36" spans="1:7" x14ac:dyDescent="0.2">
      <c r="A36" s="53" t="s">
        <v>754</v>
      </c>
      <c r="B36" s="42" t="s">
        <v>265</v>
      </c>
      <c r="C36" s="15"/>
      <c r="D36" s="15"/>
      <c r="E36" s="15"/>
      <c r="F36" s="15"/>
      <c r="G36" s="16" t="s">
        <v>31</v>
      </c>
    </row>
    <row r="37" spans="1:7" x14ac:dyDescent="0.2">
      <c r="A37" s="53" t="s">
        <v>758</v>
      </c>
      <c r="B37" s="42" t="s">
        <v>268</v>
      </c>
      <c r="C37" s="15"/>
      <c r="D37" s="15"/>
      <c r="E37" s="15"/>
      <c r="F37" s="15"/>
      <c r="G37" s="16" t="s">
        <v>31</v>
      </c>
    </row>
    <row r="38" spans="1:7" x14ac:dyDescent="0.2">
      <c r="A38" s="53" t="s">
        <v>761</v>
      </c>
      <c r="B38" s="42" t="s">
        <v>252</v>
      </c>
      <c r="C38" s="15"/>
      <c r="D38" s="15"/>
      <c r="E38" s="15"/>
      <c r="F38" s="15"/>
      <c r="G38" s="16" t="s">
        <v>31</v>
      </c>
    </row>
    <row r="39" spans="1:7" x14ac:dyDescent="0.2">
      <c r="A39" s="53" t="s">
        <v>765</v>
      </c>
      <c r="B39" s="42" t="s">
        <v>764</v>
      </c>
      <c r="C39" s="15">
        <v>1126.5</v>
      </c>
      <c r="D39" s="15">
        <v>2311</v>
      </c>
      <c r="E39" s="15">
        <v>1114.5999999999999</v>
      </c>
      <c r="F39" s="15">
        <v>-1196.4000000000001</v>
      </c>
      <c r="G39" s="16" t="s">
        <v>906</v>
      </c>
    </row>
    <row r="40" spans="1:7" ht="25.5" x14ac:dyDescent="0.2">
      <c r="A40" s="53" t="s">
        <v>769</v>
      </c>
      <c r="B40" s="42" t="s">
        <v>770</v>
      </c>
      <c r="C40" s="15"/>
      <c r="D40" s="15"/>
      <c r="E40" s="15"/>
      <c r="F40" s="15"/>
      <c r="G40" s="16" t="s">
        <v>31</v>
      </c>
    </row>
    <row r="41" spans="1:7" x14ac:dyDescent="0.2">
      <c r="A41" s="53" t="s">
        <v>774</v>
      </c>
      <c r="B41" s="42" t="s">
        <v>775</v>
      </c>
      <c r="C41" s="15"/>
      <c r="D41" s="15"/>
      <c r="E41" s="15"/>
      <c r="F41" s="15"/>
      <c r="G41" s="16" t="s">
        <v>31</v>
      </c>
    </row>
    <row r="42" spans="1:7" x14ac:dyDescent="0.2">
      <c r="A42" s="53" t="s">
        <v>779</v>
      </c>
      <c r="B42" s="42" t="s">
        <v>780</v>
      </c>
      <c r="C42" s="15"/>
      <c r="D42" s="15"/>
      <c r="E42" s="15"/>
      <c r="F42" s="15"/>
      <c r="G42" s="16" t="s">
        <v>31</v>
      </c>
    </row>
    <row r="43" spans="1:7" x14ac:dyDescent="0.2">
      <c r="A43" s="53" t="s">
        <v>783</v>
      </c>
      <c r="B43" s="42" t="s">
        <v>784</v>
      </c>
      <c r="C43" s="15"/>
      <c r="D43" s="15"/>
      <c r="E43" s="15"/>
      <c r="F43" s="15"/>
      <c r="G43" s="16" t="s">
        <v>31</v>
      </c>
    </row>
    <row r="44" spans="1:7" x14ac:dyDescent="0.2">
      <c r="A44" s="53" t="s">
        <v>793</v>
      </c>
      <c r="B44" s="42" t="s">
        <v>794</v>
      </c>
      <c r="C44" s="15"/>
      <c r="D44" s="15"/>
      <c r="E44" s="15"/>
      <c r="F44" s="15"/>
      <c r="G44" s="16" t="s">
        <v>31</v>
      </c>
    </row>
    <row r="45" spans="1:7" x14ac:dyDescent="0.2">
      <c r="A45" s="53" t="s">
        <v>798</v>
      </c>
      <c r="B45" s="42" t="s">
        <v>799</v>
      </c>
      <c r="C45" s="15">
        <v>1818.3</v>
      </c>
      <c r="D45" s="15">
        <v>1277.4000000000001</v>
      </c>
      <c r="E45" s="15">
        <v>373.6</v>
      </c>
      <c r="F45" s="15">
        <v>-903.8</v>
      </c>
      <c r="G45" s="16" t="s">
        <v>802</v>
      </c>
    </row>
    <row r="46" spans="1:7" ht="25.5" x14ac:dyDescent="0.2">
      <c r="A46" s="53" t="s">
        <v>803</v>
      </c>
      <c r="B46" s="42" t="s">
        <v>804</v>
      </c>
      <c r="C46" s="15"/>
      <c r="D46" s="15"/>
      <c r="E46" s="15"/>
      <c r="F46" s="15"/>
      <c r="G46" s="16" t="s">
        <v>31</v>
      </c>
    </row>
    <row r="47" spans="1:7" ht="25.5" x14ac:dyDescent="0.2">
      <c r="A47" s="53" t="s">
        <v>806</v>
      </c>
      <c r="B47" s="42" t="s">
        <v>807</v>
      </c>
      <c r="C47" s="15"/>
      <c r="D47" s="15"/>
      <c r="E47" s="15"/>
      <c r="F47" s="15"/>
      <c r="G47" s="16" t="s">
        <v>31</v>
      </c>
    </row>
    <row r="48" spans="1:7" x14ac:dyDescent="0.2">
      <c r="A48" s="53" t="s">
        <v>808</v>
      </c>
      <c r="B48" s="42" t="s">
        <v>809</v>
      </c>
      <c r="C48" s="15"/>
      <c r="D48" s="15"/>
      <c r="E48" s="15"/>
      <c r="F48" s="15"/>
      <c r="G48" s="16" t="s">
        <v>31</v>
      </c>
    </row>
    <row r="49" spans="1:7" x14ac:dyDescent="0.2">
      <c r="A49" s="53" t="s">
        <v>812</v>
      </c>
      <c r="B49" s="42" t="s">
        <v>293</v>
      </c>
      <c r="C49" s="15">
        <v>1477</v>
      </c>
      <c r="D49" s="15">
        <v>421.3</v>
      </c>
      <c r="E49" s="15">
        <v>147.30000000000001</v>
      </c>
      <c r="F49" s="15">
        <v>-274</v>
      </c>
      <c r="G49" s="16" t="s">
        <v>950</v>
      </c>
    </row>
    <row r="50" spans="1:7" x14ac:dyDescent="0.2">
      <c r="A50" s="53" t="s">
        <v>816</v>
      </c>
      <c r="B50" s="42" t="s">
        <v>296</v>
      </c>
      <c r="C50" s="15"/>
      <c r="D50" s="15"/>
      <c r="E50" s="15"/>
      <c r="F50" s="15"/>
      <c r="G50" s="16" t="s">
        <v>31</v>
      </c>
    </row>
    <row r="51" spans="1:7" ht="25.5" x14ac:dyDescent="0.2">
      <c r="A51" s="53" t="s">
        <v>819</v>
      </c>
      <c r="B51" s="42" t="s">
        <v>820</v>
      </c>
      <c r="C51" s="15"/>
      <c r="D51" s="15"/>
      <c r="E51" s="15"/>
      <c r="F51" s="15"/>
      <c r="G51" s="16" t="s">
        <v>31</v>
      </c>
    </row>
    <row r="52" spans="1:7" x14ac:dyDescent="0.2">
      <c r="A52" s="53" t="s">
        <v>823</v>
      </c>
      <c r="B52" s="42" t="s">
        <v>299</v>
      </c>
      <c r="C52" s="15">
        <v>163323.5</v>
      </c>
      <c r="D52" s="15">
        <v>168994.4</v>
      </c>
      <c r="E52" s="15">
        <v>108190.2</v>
      </c>
      <c r="F52" s="15">
        <v>-60804.2</v>
      </c>
      <c r="G52" s="16" t="s">
        <v>951</v>
      </c>
    </row>
    <row r="53" spans="1:7" x14ac:dyDescent="0.2">
      <c r="A53" s="53" t="s">
        <v>832</v>
      </c>
      <c r="B53" s="42" t="s">
        <v>833</v>
      </c>
      <c r="C53" s="15">
        <v>20272.5</v>
      </c>
      <c r="D53" s="15">
        <v>24172.799999999999</v>
      </c>
      <c r="E53" s="15">
        <v>18456.400000000001</v>
      </c>
      <c r="F53" s="15">
        <v>-5716.4</v>
      </c>
      <c r="G53" s="16" t="s">
        <v>834</v>
      </c>
    </row>
    <row r="54" spans="1:7" x14ac:dyDescent="0.2">
      <c r="A54" s="53" t="s">
        <v>835</v>
      </c>
      <c r="B54" s="42" t="s">
        <v>836</v>
      </c>
      <c r="C54" s="15"/>
      <c r="D54" s="15"/>
      <c r="E54" s="15"/>
      <c r="F54" s="15"/>
      <c r="G54" s="16" t="s">
        <v>31</v>
      </c>
    </row>
    <row r="55" spans="1:7" x14ac:dyDescent="0.2">
      <c r="A55" s="53"/>
      <c r="B55" s="42"/>
      <c r="C55" s="15"/>
      <c r="D55" s="15"/>
      <c r="E55" s="15"/>
      <c r="F55" s="15"/>
      <c r="G55" s="16"/>
    </row>
    <row r="56" spans="1:7" x14ac:dyDescent="0.2">
      <c r="A56" s="54" t="s">
        <v>893</v>
      </c>
      <c r="B56" s="42" t="s">
        <v>31</v>
      </c>
      <c r="C56" s="15">
        <v>3498221</v>
      </c>
      <c r="D56" s="15">
        <v>2614471.2000000002</v>
      </c>
      <c r="E56" s="15">
        <v>1595875</v>
      </c>
      <c r="F56" s="15">
        <v>-1018596.1</v>
      </c>
      <c r="G56" s="16" t="s">
        <v>952</v>
      </c>
    </row>
    <row r="59" spans="1:7" x14ac:dyDescent="0.2">
      <c r="A59" s="2" t="s">
        <v>96</v>
      </c>
      <c r="E59" s="23" t="s">
        <v>92</v>
      </c>
    </row>
    <row r="62" spans="1:7" x14ac:dyDescent="0.2">
      <c r="A62" s="2" t="s">
        <v>86</v>
      </c>
      <c r="E62" s="23" t="s">
        <v>87</v>
      </c>
    </row>
    <row r="65" spans="1:5" x14ac:dyDescent="0.2">
      <c r="A65" s="2" t="s">
        <v>86</v>
      </c>
      <c r="E65" s="4" t="s">
        <v>88</v>
      </c>
    </row>
    <row r="68" spans="1:5" x14ac:dyDescent="0.2">
      <c r="A68" s="2" t="s">
        <v>93</v>
      </c>
      <c r="E68" s="23" t="s">
        <v>89</v>
      </c>
    </row>
    <row r="71" spans="1:5" x14ac:dyDescent="0.2">
      <c r="A71" s="2" t="s">
        <v>94</v>
      </c>
      <c r="E71" s="23" t="s">
        <v>90</v>
      </c>
    </row>
    <row r="74" spans="1:5" x14ac:dyDescent="0.2">
      <c r="A74" s="2" t="s">
        <v>894</v>
      </c>
      <c r="E74" s="23" t="s">
        <v>895</v>
      </c>
    </row>
    <row r="77" spans="1:5" x14ac:dyDescent="0.2">
      <c r="A77" s="2" t="s">
        <v>896</v>
      </c>
      <c r="E77" s="23" t="s">
        <v>897</v>
      </c>
    </row>
    <row r="80" spans="1:5" x14ac:dyDescent="0.2">
      <c r="A80" s="2" t="s">
        <v>95</v>
      </c>
      <c r="E80" s="23" t="s">
        <v>91</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94"/>
  <sheetViews>
    <sheetView workbookViewId="0">
      <selection activeCell="A4" sqref="A4:G4"/>
    </sheetView>
  </sheetViews>
  <sheetFormatPr defaultRowHeight="12.75" x14ac:dyDescent="0.2"/>
  <cols>
    <col min="1" max="1" width="60.7109375" style="2" customWidth="1"/>
    <col min="2" max="2" width="10.7109375" style="37" customWidth="1"/>
    <col min="3" max="6" width="15.7109375" style="4" customWidth="1"/>
    <col min="7" max="7" width="6.7109375" style="1" customWidth="1"/>
    <col min="9" max="9" width="11.7109375" bestFit="1" customWidth="1"/>
  </cols>
  <sheetData>
    <row r="2" spans="1:7" x14ac:dyDescent="0.2">
      <c r="E2" s="25" t="s">
        <v>953</v>
      </c>
      <c r="F2" s="55"/>
      <c r="G2" s="56"/>
    </row>
    <row r="3" spans="1:7" ht="34.5" customHeight="1" x14ac:dyDescent="0.2">
      <c r="E3" s="25" t="s">
        <v>1</v>
      </c>
      <c r="F3" s="55"/>
      <c r="G3" s="55"/>
    </row>
    <row r="4" spans="1:7" ht="69" customHeight="1" x14ac:dyDescent="0.2">
      <c r="A4" s="49" t="s">
        <v>954</v>
      </c>
      <c r="B4" s="49"/>
      <c r="C4" s="49"/>
      <c r="D4" s="49"/>
      <c r="E4" s="49"/>
      <c r="F4" s="49"/>
      <c r="G4" s="50"/>
    </row>
    <row r="5" spans="1:7" ht="14.25" customHeight="1" x14ac:dyDescent="0.2">
      <c r="A5" s="57"/>
      <c r="B5" s="57"/>
      <c r="C5" s="57"/>
      <c r="D5" s="57"/>
      <c r="E5" s="57"/>
      <c r="F5" s="57"/>
      <c r="G5" s="38"/>
    </row>
    <row r="6" spans="1:7" x14ac:dyDescent="0.2">
      <c r="F6" s="4" t="s">
        <v>3</v>
      </c>
      <c r="G6" s="39"/>
    </row>
    <row r="7" spans="1:7" ht="28.5" customHeight="1" x14ac:dyDescent="0.2">
      <c r="A7" s="51" t="s">
        <v>4</v>
      </c>
      <c r="B7" s="51" t="s">
        <v>234</v>
      </c>
      <c r="C7" s="52" t="s">
        <v>6</v>
      </c>
      <c r="D7" s="52" t="s">
        <v>7</v>
      </c>
      <c r="E7" s="52" t="s">
        <v>8</v>
      </c>
      <c r="F7" s="52" t="s">
        <v>9</v>
      </c>
      <c r="G7" s="52"/>
    </row>
    <row r="8" spans="1:7" ht="18.75" customHeight="1" x14ac:dyDescent="0.2">
      <c r="A8" s="51"/>
      <c r="B8" s="51"/>
      <c r="C8" s="52"/>
      <c r="D8" s="52"/>
      <c r="E8" s="52"/>
      <c r="F8" s="7" t="s">
        <v>10</v>
      </c>
      <c r="G8" s="8" t="s">
        <v>11</v>
      </c>
    </row>
    <row r="9" spans="1:7" ht="14.25" customHeight="1" x14ac:dyDescent="0.2">
      <c r="A9" s="9">
        <v>1</v>
      </c>
      <c r="B9" s="10">
        <v>2</v>
      </c>
      <c r="C9" s="10">
        <v>3</v>
      </c>
      <c r="D9" s="10">
        <v>4</v>
      </c>
      <c r="E9" s="10">
        <v>5</v>
      </c>
      <c r="F9" s="10">
        <v>6</v>
      </c>
      <c r="G9" s="10">
        <v>7</v>
      </c>
    </row>
    <row r="10" spans="1:7" ht="16.5" customHeight="1" x14ac:dyDescent="0.2">
      <c r="A10" s="53" t="s">
        <v>955</v>
      </c>
      <c r="B10" s="42" t="s">
        <v>240</v>
      </c>
      <c r="C10" s="15">
        <v>8550032.6999999993</v>
      </c>
      <c r="D10" s="15">
        <v>7948384.2000000002</v>
      </c>
      <c r="E10" s="15">
        <v>7147841</v>
      </c>
      <c r="F10" s="15">
        <v>-800543.2</v>
      </c>
      <c r="G10" s="16" t="s">
        <v>787</v>
      </c>
    </row>
    <row r="11" spans="1:7" ht="14.25" customHeight="1" x14ac:dyDescent="0.2">
      <c r="A11" s="58" t="s">
        <v>956</v>
      </c>
      <c r="B11" s="44" t="s">
        <v>957</v>
      </c>
      <c r="C11" s="12">
        <v>2315824.7000000002</v>
      </c>
      <c r="D11" s="12">
        <v>2230757.7999999998</v>
      </c>
      <c r="E11" s="12">
        <v>2058034.5</v>
      </c>
      <c r="F11" s="12">
        <v>-172723.3</v>
      </c>
      <c r="G11" s="13" t="s">
        <v>310</v>
      </c>
    </row>
    <row r="12" spans="1:7" ht="14.25" customHeight="1" x14ac:dyDescent="0.2">
      <c r="A12" s="58" t="s">
        <v>958</v>
      </c>
      <c r="B12" s="44" t="s">
        <v>959</v>
      </c>
      <c r="C12" s="12">
        <v>642428.30000000005</v>
      </c>
      <c r="D12" s="12">
        <v>642976.5</v>
      </c>
      <c r="E12" s="12">
        <v>497909.9</v>
      </c>
      <c r="F12" s="12">
        <v>-145066.6</v>
      </c>
      <c r="G12" s="13" t="s">
        <v>536</v>
      </c>
    </row>
    <row r="13" spans="1:7" ht="14.25" customHeight="1" x14ac:dyDescent="0.2">
      <c r="A13" s="58" t="s">
        <v>960</v>
      </c>
      <c r="B13" s="44" t="s">
        <v>961</v>
      </c>
      <c r="C13" s="12">
        <v>203873.4</v>
      </c>
      <c r="D13" s="12">
        <v>218575</v>
      </c>
      <c r="E13" s="12">
        <v>194101.9</v>
      </c>
      <c r="F13" s="12">
        <v>-24473.1</v>
      </c>
      <c r="G13" s="13" t="s">
        <v>904</v>
      </c>
    </row>
    <row r="14" spans="1:7" ht="14.25" customHeight="1" x14ac:dyDescent="0.2">
      <c r="A14" s="58" t="s">
        <v>962</v>
      </c>
      <c r="B14" s="44" t="s">
        <v>963</v>
      </c>
      <c r="C14" s="12">
        <v>32462.9</v>
      </c>
      <c r="D14" s="12">
        <v>34421.800000000003</v>
      </c>
      <c r="E14" s="12">
        <v>32979</v>
      </c>
      <c r="F14" s="12">
        <v>-1442.8</v>
      </c>
      <c r="G14" s="13" t="s">
        <v>624</v>
      </c>
    </row>
    <row r="15" spans="1:7" ht="14.25" customHeight="1" x14ac:dyDescent="0.2">
      <c r="A15" s="58" t="s">
        <v>964</v>
      </c>
      <c r="B15" s="44" t="s">
        <v>965</v>
      </c>
      <c r="C15" s="12">
        <v>1294296.3999999999</v>
      </c>
      <c r="D15" s="12">
        <v>761763.3</v>
      </c>
      <c r="E15" s="12">
        <v>364419.7</v>
      </c>
      <c r="F15" s="12">
        <v>-397343.6</v>
      </c>
      <c r="G15" s="13" t="s">
        <v>966</v>
      </c>
    </row>
    <row r="16" spans="1:7" ht="14.25" customHeight="1" x14ac:dyDescent="0.2">
      <c r="A16" s="58" t="s">
        <v>967</v>
      </c>
      <c r="B16" s="44" t="s">
        <v>968</v>
      </c>
      <c r="C16" s="12">
        <v>1944592.4</v>
      </c>
      <c r="D16" s="12">
        <v>1669092.4</v>
      </c>
      <c r="E16" s="12">
        <v>1619563.4</v>
      </c>
      <c r="F16" s="12">
        <v>-49529</v>
      </c>
      <c r="G16" s="13" t="s">
        <v>398</v>
      </c>
    </row>
    <row r="17" spans="1:7" ht="14.25" customHeight="1" x14ac:dyDescent="0.2">
      <c r="A17" s="58" t="s">
        <v>969</v>
      </c>
      <c r="B17" s="44" t="s">
        <v>970</v>
      </c>
      <c r="C17" s="12">
        <v>2116554.6</v>
      </c>
      <c r="D17" s="12">
        <v>2390797.4</v>
      </c>
      <c r="E17" s="12">
        <v>2380832.6</v>
      </c>
      <c r="F17" s="12">
        <v>-9964.7999999999993</v>
      </c>
      <c r="G17" s="13" t="s">
        <v>971</v>
      </c>
    </row>
    <row r="18" spans="1:7" ht="16.5" customHeight="1" x14ac:dyDescent="0.2">
      <c r="A18" s="53" t="s">
        <v>972</v>
      </c>
      <c r="B18" s="42" t="s">
        <v>397</v>
      </c>
      <c r="C18" s="15">
        <v>636165.9</v>
      </c>
      <c r="D18" s="15">
        <v>617121.9</v>
      </c>
      <c r="E18" s="15">
        <v>598457.19999999995</v>
      </c>
      <c r="F18" s="15">
        <v>-18664.7</v>
      </c>
      <c r="G18" s="16" t="s">
        <v>398</v>
      </c>
    </row>
    <row r="19" spans="1:7" ht="14.25" customHeight="1" x14ac:dyDescent="0.2">
      <c r="A19" s="58" t="s">
        <v>973</v>
      </c>
      <c r="B19" s="44" t="s">
        <v>974</v>
      </c>
      <c r="C19" s="12">
        <v>392427.6</v>
      </c>
      <c r="D19" s="12">
        <v>323089.7</v>
      </c>
      <c r="E19" s="12">
        <v>316847.3</v>
      </c>
      <c r="F19" s="12">
        <v>-6242.4</v>
      </c>
      <c r="G19" s="13" t="s">
        <v>405</v>
      </c>
    </row>
    <row r="20" spans="1:7" ht="14.25" customHeight="1" x14ac:dyDescent="0.2">
      <c r="A20" s="58" t="s">
        <v>975</v>
      </c>
      <c r="B20" s="44" t="s">
        <v>976</v>
      </c>
      <c r="C20" s="12">
        <v>243738.3</v>
      </c>
      <c r="D20" s="12">
        <v>294032.2</v>
      </c>
      <c r="E20" s="12">
        <v>281609.90000000002</v>
      </c>
      <c r="F20" s="12">
        <v>-12422.3</v>
      </c>
      <c r="G20" s="13" t="s">
        <v>624</v>
      </c>
    </row>
    <row r="21" spans="1:7" ht="16.5" customHeight="1" x14ac:dyDescent="0.2">
      <c r="A21" s="53" t="s">
        <v>977</v>
      </c>
      <c r="B21" s="42" t="s">
        <v>309</v>
      </c>
      <c r="C21" s="15">
        <v>4743336.7</v>
      </c>
      <c r="D21" s="15">
        <v>4548123.2</v>
      </c>
      <c r="E21" s="15">
        <v>4304588.5999999996</v>
      </c>
      <c r="F21" s="15">
        <v>-243534.6</v>
      </c>
      <c r="G21" s="16" t="s">
        <v>622</v>
      </c>
    </row>
    <row r="22" spans="1:7" ht="14.25" customHeight="1" x14ac:dyDescent="0.2">
      <c r="A22" s="58" t="s">
        <v>978</v>
      </c>
      <c r="B22" s="44" t="s">
        <v>979</v>
      </c>
      <c r="C22" s="12">
        <v>2534146.2000000002</v>
      </c>
      <c r="D22" s="12">
        <v>2564817.9</v>
      </c>
      <c r="E22" s="12">
        <v>2433622</v>
      </c>
      <c r="F22" s="12">
        <v>-131195.9</v>
      </c>
      <c r="G22" s="13" t="s">
        <v>300</v>
      </c>
    </row>
    <row r="23" spans="1:7" ht="14.25" customHeight="1" x14ac:dyDescent="0.2">
      <c r="A23" s="58" t="s">
        <v>980</v>
      </c>
      <c r="B23" s="44" t="s">
        <v>981</v>
      </c>
      <c r="C23" s="12">
        <v>346143.7</v>
      </c>
      <c r="D23" s="12">
        <v>325523.59999999998</v>
      </c>
      <c r="E23" s="12">
        <v>299854.40000000002</v>
      </c>
      <c r="F23" s="12">
        <v>-25669.200000000001</v>
      </c>
      <c r="G23" s="13" t="s">
        <v>362</v>
      </c>
    </row>
    <row r="24" spans="1:7" ht="14.25" customHeight="1" x14ac:dyDescent="0.2">
      <c r="A24" s="58" t="s">
        <v>982</v>
      </c>
      <c r="B24" s="44" t="s">
        <v>983</v>
      </c>
      <c r="C24" s="12">
        <v>983414.2</v>
      </c>
      <c r="D24" s="12">
        <v>939486.8</v>
      </c>
      <c r="E24" s="12">
        <v>883157.6</v>
      </c>
      <c r="F24" s="12">
        <v>-56329.2</v>
      </c>
      <c r="G24" s="13" t="s">
        <v>790</v>
      </c>
    </row>
    <row r="25" spans="1:7" ht="14.25" customHeight="1" x14ac:dyDescent="0.2">
      <c r="A25" s="58" t="s">
        <v>329</v>
      </c>
      <c r="B25" s="44" t="s">
        <v>984</v>
      </c>
      <c r="C25" s="12">
        <v>720833.7</v>
      </c>
      <c r="D25" s="12">
        <v>541748</v>
      </c>
      <c r="E25" s="12">
        <v>520416.9</v>
      </c>
      <c r="F25" s="12">
        <v>-21331.1</v>
      </c>
      <c r="G25" s="13" t="s">
        <v>331</v>
      </c>
    </row>
    <row r="26" spans="1:7" ht="14.25" customHeight="1" x14ac:dyDescent="0.2">
      <c r="A26" s="58" t="s">
        <v>985</v>
      </c>
      <c r="B26" s="44" t="s">
        <v>986</v>
      </c>
      <c r="C26" s="12">
        <v>1818.3</v>
      </c>
      <c r="D26" s="12">
        <v>1277.4000000000001</v>
      </c>
      <c r="E26" s="12">
        <v>373.6</v>
      </c>
      <c r="F26" s="12">
        <v>-903.8</v>
      </c>
      <c r="G26" s="13" t="s">
        <v>802</v>
      </c>
    </row>
    <row r="27" spans="1:7" ht="24" x14ac:dyDescent="0.2">
      <c r="A27" s="58" t="s">
        <v>987</v>
      </c>
      <c r="B27" s="44" t="s">
        <v>988</v>
      </c>
      <c r="C27" s="12">
        <v>156980.6</v>
      </c>
      <c r="D27" s="12">
        <v>175269.5</v>
      </c>
      <c r="E27" s="12">
        <v>167164.1</v>
      </c>
      <c r="F27" s="12">
        <v>-8105.4</v>
      </c>
      <c r="G27" s="13" t="s">
        <v>846</v>
      </c>
    </row>
    <row r="28" spans="1:7" ht="16.5" customHeight="1" x14ac:dyDescent="0.2">
      <c r="A28" s="53" t="s">
        <v>989</v>
      </c>
      <c r="B28" s="42" t="s">
        <v>274</v>
      </c>
      <c r="C28" s="15">
        <v>7811218.7999999998</v>
      </c>
      <c r="D28" s="15">
        <v>7023889.2999999998</v>
      </c>
      <c r="E28" s="15">
        <v>6192587.9000000004</v>
      </c>
      <c r="F28" s="15">
        <v>-831301.4</v>
      </c>
      <c r="G28" s="16" t="s">
        <v>990</v>
      </c>
    </row>
    <row r="29" spans="1:7" ht="14.25" customHeight="1" x14ac:dyDescent="0.2">
      <c r="A29" s="58" t="s">
        <v>991</v>
      </c>
      <c r="B29" s="44" t="s">
        <v>992</v>
      </c>
      <c r="C29" s="12">
        <v>381791.6</v>
      </c>
      <c r="D29" s="12">
        <v>402896.8</v>
      </c>
      <c r="E29" s="12">
        <v>292469.5</v>
      </c>
      <c r="F29" s="12">
        <v>-110427.3</v>
      </c>
      <c r="G29" s="13" t="s">
        <v>993</v>
      </c>
    </row>
    <row r="30" spans="1:7" ht="14.25" customHeight="1" x14ac:dyDescent="0.2">
      <c r="A30" s="58" t="s">
        <v>994</v>
      </c>
      <c r="B30" s="44" t="s">
        <v>995</v>
      </c>
      <c r="C30" s="12">
        <v>1723850.5</v>
      </c>
      <c r="D30" s="12">
        <v>1773563.5</v>
      </c>
      <c r="E30" s="12">
        <v>1482946.9</v>
      </c>
      <c r="F30" s="12">
        <v>-290616.59999999998</v>
      </c>
      <c r="G30" s="13" t="s">
        <v>660</v>
      </c>
    </row>
    <row r="31" spans="1:7" ht="14.25" customHeight="1" x14ac:dyDescent="0.2">
      <c r="A31" s="58" t="s">
        <v>996</v>
      </c>
      <c r="B31" s="44" t="s">
        <v>997</v>
      </c>
      <c r="C31" s="12">
        <v>704039.5</v>
      </c>
      <c r="D31" s="12">
        <v>161120.70000000001</v>
      </c>
      <c r="E31" s="12">
        <v>102912.5</v>
      </c>
      <c r="F31" s="12">
        <v>-58208.2</v>
      </c>
      <c r="G31" s="13" t="s">
        <v>998</v>
      </c>
    </row>
    <row r="32" spans="1:7" ht="14.25" customHeight="1" x14ac:dyDescent="0.2">
      <c r="A32" s="58" t="s">
        <v>999</v>
      </c>
      <c r="B32" s="44" t="s">
        <v>1000</v>
      </c>
      <c r="C32" s="12">
        <v>18842.7</v>
      </c>
      <c r="D32" s="12">
        <v>19117.900000000001</v>
      </c>
      <c r="E32" s="12">
        <v>11238.6</v>
      </c>
      <c r="F32" s="12">
        <v>-7879.3</v>
      </c>
      <c r="G32" s="13" t="s">
        <v>547</v>
      </c>
    </row>
    <row r="33" spans="1:7" ht="14.25" customHeight="1" x14ac:dyDescent="0.2">
      <c r="A33" s="58" t="s">
        <v>1001</v>
      </c>
      <c r="B33" s="44" t="s">
        <v>1002</v>
      </c>
      <c r="C33" s="12">
        <v>4527396.7</v>
      </c>
      <c r="D33" s="12">
        <v>4151718.6</v>
      </c>
      <c r="E33" s="12">
        <v>3904535.7</v>
      </c>
      <c r="F33" s="12">
        <v>-247182.9</v>
      </c>
      <c r="G33" s="13" t="s">
        <v>790</v>
      </c>
    </row>
    <row r="34" spans="1:7" ht="14.25" customHeight="1" x14ac:dyDescent="0.2">
      <c r="A34" s="58" t="s">
        <v>1003</v>
      </c>
      <c r="B34" s="44" t="s">
        <v>1004</v>
      </c>
      <c r="C34" s="12">
        <v>5980.3</v>
      </c>
      <c r="D34" s="12">
        <v>8742.4</v>
      </c>
      <c r="E34" s="12">
        <v>7780</v>
      </c>
      <c r="F34" s="12">
        <v>-962.4</v>
      </c>
      <c r="G34" s="13" t="s">
        <v>529</v>
      </c>
    </row>
    <row r="35" spans="1:7" ht="13.5" customHeight="1" x14ac:dyDescent="0.2">
      <c r="A35" s="58" t="s">
        <v>1005</v>
      </c>
      <c r="B35" s="44" t="s">
        <v>1006</v>
      </c>
      <c r="C35" s="12">
        <v>242925.7</v>
      </c>
      <c r="D35" s="12">
        <v>271315.90000000002</v>
      </c>
      <c r="E35" s="12">
        <v>190278.3</v>
      </c>
      <c r="F35" s="12">
        <v>-81037.600000000006</v>
      </c>
      <c r="G35" s="13" t="s">
        <v>341</v>
      </c>
    </row>
    <row r="36" spans="1:7" ht="14.25" customHeight="1" x14ac:dyDescent="0.2">
      <c r="A36" s="58" t="s">
        <v>1007</v>
      </c>
      <c r="B36" s="44" t="s">
        <v>1008</v>
      </c>
      <c r="C36" s="12">
        <v>206041.8</v>
      </c>
      <c r="D36" s="12">
        <v>235063.5</v>
      </c>
      <c r="E36" s="12">
        <v>200426.4</v>
      </c>
      <c r="F36" s="12">
        <v>-34637.1</v>
      </c>
      <c r="G36" s="13" t="s">
        <v>1009</v>
      </c>
    </row>
    <row r="37" spans="1:7" ht="13.5" customHeight="1" x14ac:dyDescent="0.2">
      <c r="A37" s="58" t="s">
        <v>1010</v>
      </c>
      <c r="B37" s="44" t="s">
        <v>1011</v>
      </c>
      <c r="C37" s="12">
        <v>350</v>
      </c>
      <c r="D37" s="12">
        <v>350</v>
      </c>
      <c r="E37" s="12"/>
      <c r="F37" s="12">
        <v>-350</v>
      </c>
      <c r="G37" s="13" t="s">
        <v>31</v>
      </c>
    </row>
    <row r="38" spans="1:7" ht="16.5" customHeight="1" x14ac:dyDescent="0.2">
      <c r="A38" s="53" t="s">
        <v>1012</v>
      </c>
      <c r="B38" s="42" t="s">
        <v>364</v>
      </c>
      <c r="C38" s="15">
        <v>226338</v>
      </c>
      <c r="D38" s="15">
        <v>212342.5</v>
      </c>
      <c r="E38" s="15">
        <v>133708.4</v>
      </c>
      <c r="F38" s="15">
        <v>-78634.100000000006</v>
      </c>
      <c r="G38" s="16" t="s">
        <v>593</v>
      </c>
    </row>
    <row r="39" spans="1:7" ht="14.25" customHeight="1" x14ac:dyDescent="0.2">
      <c r="A39" s="58" t="s">
        <v>1013</v>
      </c>
      <c r="B39" s="44" t="s">
        <v>1014</v>
      </c>
      <c r="C39" s="12">
        <v>35441.599999999999</v>
      </c>
      <c r="D39" s="12">
        <v>33772.199999999997</v>
      </c>
      <c r="E39" s="12">
        <v>11158.6</v>
      </c>
      <c r="F39" s="12">
        <v>-22613.599999999999</v>
      </c>
      <c r="G39" s="13" t="s">
        <v>1015</v>
      </c>
    </row>
    <row r="40" spans="1:7" ht="14.25" customHeight="1" x14ac:dyDescent="0.2">
      <c r="A40" s="58" t="s">
        <v>1016</v>
      </c>
      <c r="B40" s="44" t="s">
        <v>1017</v>
      </c>
      <c r="C40" s="12">
        <v>121136.1</v>
      </c>
      <c r="D40" s="12">
        <v>99651.5</v>
      </c>
      <c r="E40" s="12">
        <v>81042.3</v>
      </c>
      <c r="F40" s="12">
        <v>-18609.2</v>
      </c>
      <c r="G40" s="13" t="s">
        <v>1018</v>
      </c>
    </row>
    <row r="41" spans="1:7" ht="14.25" customHeight="1" x14ac:dyDescent="0.2">
      <c r="A41" s="58" t="s">
        <v>1019</v>
      </c>
      <c r="B41" s="44" t="s">
        <v>1020</v>
      </c>
      <c r="C41" s="12">
        <v>10050</v>
      </c>
      <c r="D41" s="12">
        <v>9050</v>
      </c>
      <c r="E41" s="12"/>
      <c r="F41" s="12">
        <v>-9050</v>
      </c>
      <c r="G41" s="13" t="s">
        <v>31</v>
      </c>
    </row>
    <row r="42" spans="1:7" ht="14.25" customHeight="1" x14ac:dyDescent="0.2">
      <c r="A42" s="58" t="s">
        <v>1021</v>
      </c>
      <c r="B42" s="44" t="s">
        <v>1022</v>
      </c>
      <c r="C42" s="12">
        <v>59710.3</v>
      </c>
      <c r="D42" s="12">
        <v>69868.800000000003</v>
      </c>
      <c r="E42" s="12">
        <v>41507.5</v>
      </c>
      <c r="F42" s="12">
        <v>-28361.3</v>
      </c>
      <c r="G42" s="13" t="s">
        <v>1023</v>
      </c>
    </row>
    <row r="43" spans="1:7" ht="25.5" x14ac:dyDescent="0.2">
      <c r="A43" s="53" t="s">
        <v>1024</v>
      </c>
      <c r="B43" s="42" t="s">
        <v>535</v>
      </c>
      <c r="C43" s="15">
        <v>406608.2</v>
      </c>
      <c r="D43" s="15">
        <v>377328.1</v>
      </c>
      <c r="E43" s="15">
        <v>292178.7</v>
      </c>
      <c r="F43" s="15">
        <v>-85149.4</v>
      </c>
      <c r="G43" s="16" t="s">
        <v>536</v>
      </c>
    </row>
    <row r="44" spans="1:7" ht="14.25" customHeight="1" x14ac:dyDescent="0.2">
      <c r="A44" s="58" t="s">
        <v>1025</v>
      </c>
      <c r="B44" s="44" t="s">
        <v>1026</v>
      </c>
      <c r="C44" s="12">
        <v>57621.8</v>
      </c>
      <c r="D44" s="12">
        <v>55571.6</v>
      </c>
      <c r="E44" s="12">
        <v>36707</v>
      </c>
      <c r="F44" s="12">
        <v>-18864.599999999999</v>
      </c>
      <c r="G44" s="13" t="s">
        <v>542</v>
      </c>
    </row>
    <row r="45" spans="1:7" ht="14.25" customHeight="1" x14ac:dyDescent="0.2">
      <c r="A45" s="58" t="s">
        <v>1027</v>
      </c>
      <c r="B45" s="44" t="s">
        <v>1028</v>
      </c>
      <c r="C45" s="12">
        <v>348986.4</v>
      </c>
      <c r="D45" s="12">
        <v>321756.5</v>
      </c>
      <c r="E45" s="12">
        <v>255471.7</v>
      </c>
      <c r="F45" s="12">
        <v>-66284.800000000003</v>
      </c>
      <c r="G45" s="13" t="s">
        <v>539</v>
      </c>
    </row>
    <row r="46" spans="1:7" ht="16.5" customHeight="1" x14ac:dyDescent="0.2">
      <c r="A46" s="53" t="s">
        <v>1029</v>
      </c>
      <c r="B46" s="42" t="s">
        <v>279</v>
      </c>
      <c r="C46" s="15">
        <v>4316216.3</v>
      </c>
      <c r="D46" s="15">
        <v>4094886.1</v>
      </c>
      <c r="E46" s="15">
        <v>3786697.5</v>
      </c>
      <c r="F46" s="15">
        <v>-308188.5</v>
      </c>
      <c r="G46" s="16" t="s">
        <v>373</v>
      </c>
    </row>
    <row r="47" spans="1:7" ht="14.25" customHeight="1" x14ac:dyDescent="0.2">
      <c r="A47" s="58" t="s">
        <v>1030</v>
      </c>
      <c r="B47" s="44" t="s">
        <v>1031</v>
      </c>
      <c r="C47" s="12">
        <v>44350</v>
      </c>
      <c r="D47" s="12">
        <v>38505</v>
      </c>
      <c r="E47" s="12">
        <v>28278.5</v>
      </c>
      <c r="F47" s="12">
        <v>-10226.5</v>
      </c>
      <c r="G47" s="13" t="s">
        <v>704</v>
      </c>
    </row>
    <row r="48" spans="1:7" ht="14.25" customHeight="1" x14ac:dyDescent="0.2">
      <c r="A48" s="58" t="s">
        <v>1032</v>
      </c>
      <c r="B48" s="44" t="s">
        <v>1033</v>
      </c>
      <c r="C48" s="12">
        <v>39416.5</v>
      </c>
      <c r="D48" s="12">
        <v>44752.4</v>
      </c>
      <c r="E48" s="12">
        <v>44632.7</v>
      </c>
      <c r="F48" s="12">
        <v>-119.7</v>
      </c>
      <c r="G48" s="13" t="s">
        <v>82</v>
      </c>
    </row>
    <row r="49" spans="1:7" ht="14.25" customHeight="1" x14ac:dyDescent="0.2">
      <c r="A49" s="58" t="s">
        <v>1034</v>
      </c>
      <c r="B49" s="44" t="s">
        <v>1035</v>
      </c>
      <c r="C49" s="12">
        <v>269341.40000000002</v>
      </c>
      <c r="D49" s="12">
        <v>278371.59999999998</v>
      </c>
      <c r="E49" s="12">
        <v>266308</v>
      </c>
      <c r="F49" s="12">
        <v>-12063.6</v>
      </c>
      <c r="G49" s="13" t="s">
        <v>606</v>
      </c>
    </row>
    <row r="50" spans="1:7" ht="14.25" customHeight="1" x14ac:dyDescent="0.2">
      <c r="A50" s="58" t="s">
        <v>1036</v>
      </c>
      <c r="B50" s="44" t="s">
        <v>1037</v>
      </c>
      <c r="C50" s="12">
        <v>707375.2</v>
      </c>
      <c r="D50" s="12">
        <v>598543.80000000005</v>
      </c>
      <c r="E50" s="12">
        <v>563307.30000000005</v>
      </c>
      <c r="F50" s="12">
        <v>-35236.5</v>
      </c>
      <c r="G50" s="13" t="s">
        <v>334</v>
      </c>
    </row>
    <row r="51" spans="1:7" ht="14.25" customHeight="1" x14ac:dyDescent="0.2">
      <c r="A51" s="58" t="s">
        <v>1038</v>
      </c>
      <c r="B51" s="44" t="s">
        <v>1039</v>
      </c>
      <c r="C51" s="12">
        <v>36393.4</v>
      </c>
      <c r="D51" s="12">
        <v>41480.400000000001</v>
      </c>
      <c r="E51" s="12">
        <v>40033.699999999997</v>
      </c>
      <c r="F51" s="12">
        <v>-1446.7</v>
      </c>
      <c r="G51" s="13" t="s">
        <v>550</v>
      </c>
    </row>
    <row r="52" spans="1:7" ht="13.5" customHeight="1" x14ac:dyDescent="0.2">
      <c r="A52" s="58" t="s">
        <v>1040</v>
      </c>
      <c r="B52" s="44" t="s">
        <v>1041</v>
      </c>
      <c r="C52" s="12">
        <v>3219339.8</v>
      </c>
      <c r="D52" s="12">
        <v>3093232.9</v>
      </c>
      <c r="E52" s="12">
        <v>2844137.3</v>
      </c>
      <c r="F52" s="12">
        <v>-249095.6</v>
      </c>
      <c r="G52" s="13" t="s">
        <v>181</v>
      </c>
    </row>
    <row r="53" spans="1:7" ht="16.5" customHeight="1" x14ac:dyDescent="0.2">
      <c r="A53" s="53" t="s">
        <v>1042</v>
      </c>
      <c r="B53" s="42" t="s">
        <v>578</v>
      </c>
      <c r="C53" s="15">
        <v>789133.5</v>
      </c>
      <c r="D53" s="15">
        <v>855778.2</v>
      </c>
      <c r="E53" s="15">
        <v>809540.8</v>
      </c>
      <c r="F53" s="15">
        <v>-46237.4</v>
      </c>
      <c r="G53" s="16" t="s">
        <v>622</v>
      </c>
    </row>
    <row r="54" spans="1:7" ht="13.5" customHeight="1" x14ac:dyDescent="0.2">
      <c r="A54" s="58" t="s">
        <v>1043</v>
      </c>
      <c r="B54" s="44" t="s">
        <v>1044</v>
      </c>
      <c r="C54" s="12">
        <v>352605.6</v>
      </c>
      <c r="D54" s="12">
        <v>373565.7</v>
      </c>
      <c r="E54" s="12">
        <v>346693.9</v>
      </c>
      <c r="F54" s="12">
        <v>-26871.8</v>
      </c>
      <c r="G54" s="13" t="s">
        <v>553</v>
      </c>
    </row>
    <row r="55" spans="1:7" ht="13.5" customHeight="1" x14ac:dyDescent="0.2">
      <c r="A55" s="58" t="s">
        <v>1045</v>
      </c>
      <c r="B55" s="44" t="s">
        <v>1046</v>
      </c>
      <c r="C55" s="12">
        <v>294009.8</v>
      </c>
      <c r="D55" s="12">
        <v>340571.2</v>
      </c>
      <c r="E55" s="12">
        <v>322523.59999999998</v>
      </c>
      <c r="F55" s="12">
        <v>-18047.599999999999</v>
      </c>
      <c r="G55" s="13" t="s">
        <v>461</v>
      </c>
    </row>
    <row r="56" spans="1:7" ht="13.5" customHeight="1" x14ac:dyDescent="0.2">
      <c r="A56" s="58" t="s">
        <v>1047</v>
      </c>
      <c r="B56" s="44" t="s">
        <v>1048</v>
      </c>
      <c r="C56" s="12">
        <v>140795.6</v>
      </c>
      <c r="D56" s="12">
        <v>139619.70000000001</v>
      </c>
      <c r="E56" s="12">
        <v>138404.5</v>
      </c>
      <c r="F56" s="12">
        <v>-1215.2</v>
      </c>
      <c r="G56" s="13" t="s">
        <v>108</v>
      </c>
    </row>
    <row r="57" spans="1:7" ht="24" x14ac:dyDescent="0.2">
      <c r="A57" s="58" t="s">
        <v>1049</v>
      </c>
      <c r="B57" s="44" t="s">
        <v>1050</v>
      </c>
      <c r="C57" s="12">
        <v>1722.5</v>
      </c>
      <c r="D57" s="12">
        <v>2021.6</v>
      </c>
      <c r="E57" s="12">
        <v>1918.8</v>
      </c>
      <c r="F57" s="12">
        <v>-102.8</v>
      </c>
      <c r="G57" s="13" t="s">
        <v>300</v>
      </c>
    </row>
    <row r="58" spans="1:7" ht="16.5" customHeight="1" x14ac:dyDescent="0.2">
      <c r="A58" s="53" t="s">
        <v>1051</v>
      </c>
      <c r="B58" s="42" t="s">
        <v>283</v>
      </c>
      <c r="C58" s="15">
        <v>10610115.1</v>
      </c>
      <c r="D58" s="15">
        <v>11572127.5</v>
      </c>
      <c r="E58" s="15">
        <v>11045594.6</v>
      </c>
      <c r="F58" s="15">
        <v>-526532.9</v>
      </c>
      <c r="G58" s="16" t="s">
        <v>846</v>
      </c>
    </row>
    <row r="59" spans="1:7" ht="14.25" customHeight="1" x14ac:dyDescent="0.2">
      <c r="A59" s="58" t="s">
        <v>1052</v>
      </c>
      <c r="B59" s="44" t="s">
        <v>1053</v>
      </c>
      <c r="C59" s="12">
        <v>63908.3</v>
      </c>
      <c r="D59" s="12">
        <v>34494</v>
      </c>
      <c r="E59" s="12">
        <v>8842.1</v>
      </c>
      <c r="F59" s="12">
        <v>-25651.9</v>
      </c>
      <c r="G59" s="13" t="s">
        <v>1054</v>
      </c>
    </row>
    <row r="60" spans="1:7" ht="14.25" customHeight="1" x14ac:dyDescent="0.2">
      <c r="A60" s="58" t="s">
        <v>1055</v>
      </c>
      <c r="B60" s="44" t="s">
        <v>1056</v>
      </c>
      <c r="C60" s="12">
        <v>346311.8</v>
      </c>
      <c r="D60" s="12">
        <v>347911.3</v>
      </c>
      <c r="E60" s="12">
        <v>290984.7</v>
      </c>
      <c r="F60" s="12">
        <v>-56926.6</v>
      </c>
      <c r="G60" s="13" t="s">
        <v>660</v>
      </c>
    </row>
    <row r="61" spans="1:7" ht="14.25" customHeight="1" x14ac:dyDescent="0.2">
      <c r="A61" s="58" t="s">
        <v>1057</v>
      </c>
      <c r="B61" s="44" t="s">
        <v>1058</v>
      </c>
      <c r="C61" s="12">
        <v>1052310.3</v>
      </c>
      <c r="D61" s="12">
        <v>1137400.3</v>
      </c>
      <c r="E61" s="12">
        <v>1062978.8999999999</v>
      </c>
      <c r="F61" s="12">
        <v>-74421.399999999994</v>
      </c>
      <c r="G61" s="13" t="s">
        <v>689</v>
      </c>
    </row>
    <row r="62" spans="1:7" ht="14.25" customHeight="1" x14ac:dyDescent="0.2">
      <c r="A62" s="58" t="s">
        <v>1059</v>
      </c>
      <c r="B62" s="44" t="s">
        <v>1060</v>
      </c>
      <c r="C62" s="12">
        <v>997872.2</v>
      </c>
      <c r="D62" s="12">
        <v>1063025</v>
      </c>
      <c r="E62" s="12">
        <v>1046522.7</v>
      </c>
      <c r="F62" s="12">
        <v>-16502.3</v>
      </c>
      <c r="G62" s="13" t="s">
        <v>568</v>
      </c>
    </row>
    <row r="63" spans="1:7" ht="14.25" customHeight="1" x14ac:dyDescent="0.2">
      <c r="A63" s="58" t="s">
        <v>1061</v>
      </c>
      <c r="B63" s="44" t="s">
        <v>1062</v>
      </c>
      <c r="C63" s="12">
        <v>7966009.9000000004</v>
      </c>
      <c r="D63" s="12">
        <v>8922838.1999999993</v>
      </c>
      <c r="E63" s="12">
        <v>8586672.3000000007</v>
      </c>
      <c r="F63" s="12">
        <v>-336165.9</v>
      </c>
      <c r="G63" s="13" t="s">
        <v>1063</v>
      </c>
    </row>
    <row r="64" spans="1:7" ht="14.25" customHeight="1" x14ac:dyDescent="0.2">
      <c r="A64" s="58" t="s">
        <v>1064</v>
      </c>
      <c r="B64" s="44" t="s">
        <v>1065</v>
      </c>
      <c r="C64" s="12">
        <v>12003.7</v>
      </c>
      <c r="D64" s="12">
        <v>10914.3</v>
      </c>
      <c r="E64" s="12">
        <v>7127</v>
      </c>
      <c r="F64" s="12">
        <v>-3787.3</v>
      </c>
      <c r="G64" s="13" t="s">
        <v>1066</v>
      </c>
    </row>
    <row r="65" spans="1:9" ht="14.25" customHeight="1" x14ac:dyDescent="0.2">
      <c r="A65" s="58" t="s">
        <v>1067</v>
      </c>
      <c r="B65" s="44" t="s">
        <v>1068</v>
      </c>
      <c r="C65" s="12">
        <v>171698.9</v>
      </c>
      <c r="D65" s="12">
        <v>55544.4</v>
      </c>
      <c r="E65" s="12">
        <v>42466.7</v>
      </c>
      <c r="F65" s="12">
        <v>-13077.7</v>
      </c>
      <c r="G65" s="13" t="s">
        <v>1069</v>
      </c>
    </row>
    <row r="66" spans="1:9" ht="16.5" customHeight="1" x14ac:dyDescent="0.2">
      <c r="A66" s="53" t="s">
        <v>1070</v>
      </c>
      <c r="B66" s="42" t="s">
        <v>379</v>
      </c>
      <c r="C66" s="15">
        <v>9575034.8000000007</v>
      </c>
      <c r="D66" s="15">
        <v>9096231.5</v>
      </c>
      <c r="E66" s="15">
        <v>8762728.5999999996</v>
      </c>
      <c r="F66" s="15">
        <v>-333502.90000000002</v>
      </c>
      <c r="G66" s="16" t="s">
        <v>629</v>
      </c>
    </row>
    <row r="67" spans="1:9" ht="14.25" customHeight="1" x14ac:dyDescent="0.2">
      <c r="A67" s="58" t="s">
        <v>1071</v>
      </c>
      <c r="B67" s="44" t="s">
        <v>1072</v>
      </c>
      <c r="C67" s="12">
        <v>146826.70000000001</v>
      </c>
      <c r="D67" s="12">
        <v>149426.5</v>
      </c>
      <c r="E67" s="12">
        <v>145556.1</v>
      </c>
      <c r="F67" s="12">
        <v>-3870.4</v>
      </c>
      <c r="G67" s="13" t="s">
        <v>286</v>
      </c>
    </row>
    <row r="68" spans="1:9" ht="14.25" customHeight="1" x14ac:dyDescent="0.2">
      <c r="A68" s="58" t="s">
        <v>1073</v>
      </c>
      <c r="B68" s="44" t="s">
        <v>1074</v>
      </c>
      <c r="C68" s="12">
        <v>153500</v>
      </c>
      <c r="D68" s="12">
        <v>152860.29999999999</v>
      </c>
      <c r="E68" s="12">
        <v>142488.70000000001</v>
      </c>
      <c r="F68" s="12">
        <v>-10371.6</v>
      </c>
      <c r="G68" s="13" t="s">
        <v>416</v>
      </c>
    </row>
    <row r="69" spans="1:9" ht="14.25" customHeight="1" x14ac:dyDescent="0.2">
      <c r="A69" s="58" t="s">
        <v>1075</v>
      </c>
      <c r="B69" s="44" t="s">
        <v>1076</v>
      </c>
      <c r="C69" s="12">
        <v>155094.1</v>
      </c>
      <c r="D69" s="12">
        <v>117403.9</v>
      </c>
      <c r="E69" s="12">
        <v>105867</v>
      </c>
      <c r="F69" s="12">
        <v>-11536.9</v>
      </c>
      <c r="G69" s="13" t="s">
        <v>1077</v>
      </c>
    </row>
    <row r="70" spans="1:9" ht="14.25" customHeight="1" x14ac:dyDescent="0.2">
      <c r="A70" s="58" t="s">
        <v>1078</v>
      </c>
      <c r="B70" s="44" t="s">
        <v>1079</v>
      </c>
      <c r="C70" s="12">
        <v>34446.400000000001</v>
      </c>
      <c r="D70" s="12">
        <v>32305.8</v>
      </c>
      <c r="E70" s="12">
        <v>11467.3</v>
      </c>
      <c r="F70" s="12">
        <v>-20838.5</v>
      </c>
      <c r="G70" s="13" t="s">
        <v>649</v>
      </c>
    </row>
    <row r="71" spans="1:9" ht="14.25" customHeight="1" x14ac:dyDescent="0.2">
      <c r="A71" s="58" t="s">
        <v>1080</v>
      </c>
      <c r="B71" s="44" t="s">
        <v>1081</v>
      </c>
      <c r="C71" s="12">
        <v>29500</v>
      </c>
      <c r="D71" s="12">
        <v>16500</v>
      </c>
      <c r="E71" s="12">
        <v>11031.2</v>
      </c>
      <c r="F71" s="12">
        <v>-5468.8</v>
      </c>
      <c r="G71" s="13" t="s">
        <v>1082</v>
      </c>
    </row>
    <row r="72" spans="1:9" ht="14.25" customHeight="1" x14ac:dyDescent="0.2">
      <c r="A72" s="58" t="s">
        <v>1083</v>
      </c>
      <c r="B72" s="44" t="s">
        <v>1084</v>
      </c>
      <c r="C72" s="12">
        <v>90097.9</v>
      </c>
      <c r="D72" s="12">
        <v>90097.9</v>
      </c>
      <c r="E72" s="12">
        <v>81933.3</v>
      </c>
      <c r="F72" s="12">
        <v>-8164.6</v>
      </c>
      <c r="G72" s="13" t="s">
        <v>657</v>
      </c>
    </row>
    <row r="73" spans="1:9" ht="14.25" customHeight="1" x14ac:dyDescent="0.2">
      <c r="A73" s="58" t="s">
        <v>1085</v>
      </c>
      <c r="B73" s="44" t="s">
        <v>1086</v>
      </c>
      <c r="C73" s="12">
        <v>8965569.6999999993</v>
      </c>
      <c r="D73" s="12">
        <v>8537637.0999999996</v>
      </c>
      <c r="E73" s="12">
        <v>8264385.0999999996</v>
      </c>
      <c r="F73" s="12">
        <v>-273252</v>
      </c>
      <c r="G73" s="13" t="s">
        <v>230</v>
      </c>
    </row>
    <row r="74" spans="1:9" ht="14.25" customHeight="1" x14ac:dyDescent="0.2">
      <c r="A74" s="58"/>
      <c r="B74" s="44"/>
      <c r="C74" s="12"/>
      <c r="D74" s="12"/>
      <c r="E74" s="12"/>
      <c r="F74" s="12"/>
      <c r="G74" s="13"/>
    </row>
    <row r="75" spans="1:9" ht="15" customHeight="1" x14ac:dyDescent="0.2">
      <c r="A75" s="54" t="s">
        <v>893</v>
      </c>
      <c r="B75" s="42" t="s">
        <v>31</v>
      </c>
      <c r="C75" s="15">
        <v>47664200</v>
      </c>
      <c r="D75" s="15">
        <v>46346212.600000001</v>
      </c>
      <c r="E75" s="15">
        <v>43073923.299999997</v>
      </c>
      <c r="F75" s="15">
        <v>-3272289.3</v>
      </c>
      <c r="G75" s="16" t="s">
        <v>29</v>
      </c>
      <c r="I75" s="24"/>
    </row>
    <row r="79" spans="1:9" x14ac:dyDescent="0.2">
      <c r="A79" s="2" t="s">
        <v>96</v>
      </c>
      <c r="E79" s="23" t="s">
        <v>92</v>
      </c>
    </row>
    <row r="82" spans="1:5" x14ac:dyDescent="0.2">
      <c r="A82" s="2" t="s">
        <v>86</v>
      </c>
      <c r="E82" s="23" t="s">
        <v>87</v>
      </c>
    </row>
    <row r="85" spans="1:5" x14ac:dyDescent="0.2">
      <c r="A85" s="2" t="s">
        <v>86</v>
      </c>
      <c r="E85" s="4" t="s">
        <v>88</v>
      </c>
    </row>
    <row r="88" spans="1:5" x14ac:dyDescent="0.2">
      <c r="A88" s="2" t="s">
        <v>93</v>
      </c>
      <c r="E88" s="23" t="s">
        <v>89</v>
      </c>
    </row>
    <row r="91" spans="1:5" x14ac:dyDescent="0.2">
      <c r="A91" s="2" t="s">
        <v>94</v>
      </c>
      <c r="E91" s="23" t="s">
        <v>90</v>
      </c>
    </row>
    <row r="94" spans="1:5" x14ac:dyDescent="0.2">
      <c r="A94" s="2" t="s">
        <v>95</v>
      </c>
      <c r="E94" s="23" t="s">
        <v>91</v>
      </c>
    </row>
  </sheetData>
  <mergeCells count="9">
    <mergeCell ref="E2:G2"/>
    <mergeCell ref="E3:G3"/>
    <mergeCell ref="A4:G4"/>
    <mergeCell ref="A7:A8"/>
    <mergeCell ref="B7:B8"/>
    <mergeCell ref="C7:C8"/>
    <mergeCell ref="D7:D8"/>
    <mergeCell ref="E7:E8"/>
    <mergeCell ref="F7:G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5"/>
  <sheetViews>
    <sheetView workbookViewId="0">
      <selection activeCell="A3" sqref="A3:G3"/>
    </sheetView>
  </sheetViews>
  <sheetFormatPr defaultRowHeight="12.75" x14ac:dyDescent="0.2"/>
  <cols>
    <col min="1" max="1" width="60.7109375" style="2" customWidth="1"/>
    <col min="2" max="2" width="10.7109375" style="37" customWidth="1"/>
    <col min="3" max="6" width="15.7109375" style="4" customWidth="1"/>
    <col min="7" max="7" width="6.7109375" style="1" customWidth="1"/>
  </cols>
  <sheetData>
    <row r="1" spans="1:7" x14ac:dyDescent="0.2">
      <c r="E1" s="25" t="s">
        <v>1087</v>
      </c>
      <c r="F1" s="55"/>
      <c r="G1" s="55"/>
    </row>
    <row r="2" spans="1:7" ht="30" customHeight="1" x14ac:dyDescent="0.2">
      <c r="E2" s="25" t="s">
        <v>1</v>
      </c>
      <c r="F2" s="55"/>
      <c r="G2" s="55"/>
    </row>
    <row r="3" spans="1:7" ht="60" customHeight="1" x14ac:dyDescent="0.2">
      <c r="A3" s="49" t="s">
        <v>1088</v>
      </c>
      <c r="B3" s="49"/>
      <c r="C3" s="49"/>
      <c r="D3" s="49"/>
      <c r="E3" s="49"/>
      <c r="F3" s="49"/>
      <c r="G3" s="50"/>
    </row>
    <row r="4" spans="1:7" x14ac:dyDescent="0.2">
      <c r="F4" s="4" t="s">
        <v>3</v>
      </c>
      <c r="G4" s="39"/>
    </row>
    <row r="5" spans="1:7" ht="28.5" customHeight="1" x14ac:dyDescent="0.2">
      <c r="A5" s="51" t="s">
        <v>4</v>
      </c>
      <c r="B5" s="51" t="s">
        <v>234</v>
      </c>
      <c r="C5" s="52" t="s">
        <v>6</v>
      </c>
      <c r="D5" s="52" t="s">
        <v>7</v>
      </c>
      <c r="E5" s="52" t="s">
        <v>8</v>
      </c>
      <c r="F5" s="52" t="s">
        <v>9</v>
      </c>
      <c r="G5" s="52"/>
    </row>
    <row r="6" spans="1:7" x14ac:dyDescent="0.2">
      <c r="A6" s="51"/>
      <c r="B6" s="51"/>
      <c r="C6" s="52"/>
      <c r="D6" s="52"/>
      <c r="E6" s="52"/>
      <c r="F6" s="7" t="s">
        <v>10</v>
      </c>
      <c r="G6" s="8" t="s">
        <v>11</v>
      </c>
    </row>
    <row r="7" spans="1:7" ht="9.9499999999999993" customHeight="1" x14ac:dyDescent="0.2">
      <c r="A7" s="9">
        <v>1</v>
      </c>
      <c r="B7" s="10">
        <v>2</v>
      </c>
      <c r="C7" s="10">
        <v>3</v>
      </c>
      <c r="D7" s="10">
        <v>4</v>
      </c>
      <c r="E7" s="10">
        <v>5</v>
      </c>
      <c r="F7" s="10">
        <v>6</v>
      </c>
      <c r="G7" s="10">
        <v>7</v>
      </c>
    </row>
    <row r="8" spans="1:7" x14ac:dyDescent="0.2">
      <c r="A8" s="53" t="s">
        <v>235</v>
      </c>
      <c r="B8" s="42" t="s">
        <v>236</v>
      </c>
      <c r="C8" s="15">
        <v>109397.4</v>
      </c>
      <c r="D8" s="15">
        <v>99221.1</v>
      </c>
      <c r="E8" s="15">
        <v>92482.7</v>
      </c>
      <c r="F8" s="15">
        <v>-6738.4</v>
      </c>
      <c r="G8" s="16" t="s">
        <v>416</v>
      </c>
    </row>
    <row r="9" spans="1:7" x14ac:dyDescent="0.2">
      <c r="A9" s="53" t="s">
        <v>243</v>
      </c>
      <c r="B9" s="42" t="s">
        <v>244</v>
      </c>
      <c r="C9" s="15">
        <v>13706.8</v>
      </c>
      <c r="D9" s="15">
        <v>16934.8</v>
      </c>
      <c r="E9" s="15">
        <v>15324.5</v>
      </c>
      <c r="F9" s="15">
        <v>-1610.3</v>
      </c>
      <c r="G9" s="16" t="s">
        <v>740</v>
      </c>
    </row>
    <row r="10" spans="1:7" x14ac:dyDescent="0.2">
      <c r="A10" s="53" t="s">
        <v>248</v>
      </c>
      <c r="B10" s="42" t="s">
        <v>249</v>
      </c>
      <c r="C10" s="15">
        <v>10852.1</v>
      </c>
      <c r="D10" s="15">
        <v>10590.5</v>
      </c>
      <c r="E10" s="15">
        <v>9975.9</v>
      </c>
      <c r="F10" s="15">
        <v>-614.6</v>
      </c>
      <c r="G10" s="16" t="s">
        <v>571</v>
      </c>
    </row>
    <row r="11" spans="1:7" x14ac:dyDescent="0.2">
      <c r="A11" s="53" t="s">
        <v>253</v>
      </c>
      <c r="B11" s="42" t="s">
        <v>254</v>
      </c>
      <c r="C11" s="15">
        <v>43219</v>
      </c>
      <c r="D11" s="15">
        <v>41753</v>
      </c>
      <c r="E11" s="15">
        <v>41744.199999999997</v>
      </c>
      <c r="F11" s="15">
        <v>-8.8000000000000007</v>
      </c>
      <c r="G11" s="16" t="s">
        <v>79</v>
      </c>
    </row>
    <row r="12" spans="1:7" x14ac:dyDescent="0.2">
      <c r="A12" s="53" t="s">
        <v>258</v>
      </c>
      <c r="B12" s="42" t="s">
        <v>247</v>
      </c>
      <c r="C12" s="15">
        <v>116084</v>
      </c>
      <c r="D12" s="15">
        <v>101013.1</v>
      </c>
      <c r="E12" s="15">
        <v>98332.9</v>
      </c>
      <c r="F12" s="15">
        <v>-2680.2</v>
      </c>
      <c r="G12" s="16" t="s">
        <v>37</v>
      </c>
    </row>
    <row r="13" spans="1:7" x14ac:dyDescent="0.2">
      <c r="A13" s="53" t="s">
        <v>289</v>
      </c>
      <c r="B13" s="42" t="s">
        <v>290</v>
      </c>
      <c r="C13" s="15">
        <v>931121</v>
      </c>
      <c r="D13" s="15">
        <v>951899.9</v>
      </c>
      <c r="E13" s="15">
        <v>946409.9</v>
      </c>
      <c r="F13" s="15">
        <v>-5490</v>
      </c>
      <c r="G13" s="16" t="s">
        <v>102</v>
      </c>
    </row>
    <row r="14" spans="1:7" x14ac:dyDescent="0.2">
      <c r="A14" s="53" t="s">
        <v>303</v>
      </c>
      <c r="B14" s="42" t="s">
        <v>304</v>
      </c>
      <c r="C14" s="15">
        <v>353104.5</v>
      </c>
      <c r="D14" s="15">
        <v>349516.9</v>
      </c>
      <c r="E14" s="15">
        <v>344593.8</v>
      </c>
      <c r="F14" s="15">
        <v>-4923.1000000000004</v>
      </c>
      <c r="G14" s="16" t="s">
        <v>380</v>
      </c>
    </row>
    <row r="15" spans="1:7" x14ac:dyDescent="0.2">
      <c r="A15" s="53" t="s">
        <v>332</v>
      </c>
      <c r="B15" s="42" t="s">
        <v>333</v>
      </c>
      <c r="C15" s="15">
        <v>1839751.2</v>
      </c>
      <c r="D15" s="15">
        <v>1801322.7</v>
      </c>
      <c r="E15" s="15">
        <v>1796571.8</v>
      </c>
      <c r="F15" s="15">
        <v>-4750.8999999999996</v>
      </c>
      <c r="G15" s="16" t="s">
        <v>82</v>
      </c>
    </row>
    <row r="16" spans="1:7" x14ac:dyDescent="0.2">
      <c r="A16" s="53" t="s">
        <v>385</v>
      </c>
      <c r="B16" s="42" t="s">
        <v>386</v>
      </c>
      <c r="C16" s="15">
        <v>53849.2</v>
      </c>
      <c r="D16" s="15">
        <v>57578.1</v>
      </c>
      <c r="E16" s="15">
        <v>56563</v>
      </c>
      <c r="F16" s="15">
        <v>-1015.1</v>
      </c>
      <c r="G16" s="16" t="s">
        <v>119</v>
      </c>
    </row>
    <row r="17" spans="1:7" x14ac:dyDescent="0.2">
      <c r="A17" s="53" t="s">
        <v>393</v>
      </c>
      <c r="B17" s="42" t="s">
        <v>394</v>
      </c>
      <c r="C17" s="15">
        <v>489314.4</v>
      </c>
      <c r="D17" s="15">
        <v>424201.2</v>
      </c>
      <c r="E17" s="15">
        <v>424179.7</v>
      </c>
      <c r="F17" s="15">
        <v>-21.5</v>
      </c>
      <c r="G17" s="16" t="s">
        <v>79</v>
      </c>
    </row>
    <row r="18" spans="1:7" x14ac:dyDescent="0.2">
      <c r="A18" s="53" t="s">
        <v>409</v>
      </c>
      <c r="B18" s="42" t="s">
        <v>410</v>
      </c>
      <c r="C18" s="15">
        <v>143221</v>
      </c>
      <c r="D18" s="15">
        <v>127907.6</v>
      </c>
      <c r="E18" s="15">
        <v>121509.1</v>
      </c>
      <c r="F18" s="15">
        <v>-6398.5</v>
      </c>
      <c r="G18" s="16" t="s">
        <v>612</v>
      </c>
    </row>
    <row r="19" spans="1:7" ht="25.5" x14ac:dyDescent="0.2">
      <c r="A19" s="53" t="s">
        <v>471</v>
      </c>
      <c r="B19" s="42" t="s">
        <v>472</v>
      </c>
      <c r="C19" s="15">
        <v>198633.7</v>
      </c>
      <c r="D19" s="15">
        <v>227037.1</v>
      </c>
      <c r="E19" s="15">
        <v>224061.4</v>
      </c>
      <c r="F19" s="15">
        <v>-2975.7</v>
      </c>
      <c r="G19" s="16" t="s">
        <v>559</v>
      </c>
    </row>
    <row r="20" spans="1:7" x14ac:dyDescent="0.2">
      <c r="A20" s="53" t="s">
        <v>548</v>
      </c>
      <c r="B20" s="42" t="s">
        <v>549</v>
      </c>
      <c r="C20" s="15">
        <v>453675.8</v>
      </c>
      <c r="D20" s="15">
        <v>491161.8</v>
      </c>
      <c r="E20" s="15">
        <v>483686.5</v>
      </c>
      <c r="F20" s="15">
        <v>-7475.3</v>
      </c>
      <c r="G20" s="16" t="s">
        <v>632</v>
      </c>
    </row>
    <row r="21" spans="1:7" x14ac:dyDescent="0.2">
      <c r="A21" s="53" t="s">
        <v>619</v>
      </c>
      <c r="B21" s="42" t="s">
        <v>620</v>
      </c>
      <c r="C21" s="15">
        <v>495212</v>
      </c>
      <c r="D21" s="15">
        <v>496649.1</v>
      </c>
      <c r="E21" s="15">
        <v>491293.2</v>
      </c>
      <c r="F21" s="15">
        <v>-5355.9</v>
      </c>
      <c r="G21" s="16" t="s">
        <v>562</v>
      </c>
    </row>
    <row r="22" spans="1:7" x14ac:dyDescent="0.2">
      <c r="A22" s="53" t="s">
        <v>665</v>
      </c>
      <c r="B22" s="42" t="s">
        <v>666</v>
      </c>
      <c r="C22" s="15">
        <v>71411.399999999994</v>
      </c>
      <c r="D22" s="15">
        <v>74550.399999999994</v>
      </c>
      <c r="E22" s="15">
        <v>74550.399999999994</v>
      </c>
      <c r="F22" s="15"/>
      <c r="G22" s="16" t="s">
        <v>79</v>
      </c>
    </row>
    <row r="23" spans="1:7" x14ac:dyDescent="0.2">
      <c r="A23" s="53" t="s">
        <v>673</v>
      </c>
      <c r="B23" s="42" t="s">
        <v>674</v>
      </c>
      <c r="C23" s="15">
        <v>4558.2</v>
      </c>
      <c r="D23" s="15">
        <v>3999.3</v>
      </c>
      <c r="E23" s="15">
        <v>3999.3</v>
      </c>
      <c r="F23" s="15"/>
      <c r="G23" s="16" t="s">
        <v>79</v>
      </c>
    </row>
    <row r="24" spans="1:7" x14ac:dyDescent="0.2">
      <c r="A24" s="53" t="s">
        <v>685</v>
      </c>
      <c r="B24" s="42" t="s">
        <v>686</v>
      </c>
      <c r="C24" s="15">
        <v>1823.2</v>
      </c>
      <c r="D24" s="15">
        <v>2192</v>
      </c>
      <c r="E24" s="15">
        <v>2183.1</v>
      </c>
      <c r="F24" s="15">
        <v>-8.9</v>
      </c>
      <c r="G24" s="16" t="s">
        <v>971</v>
      </c>
    </row>
    <row r="25" spans="1:7" x14ac:dyDescent="0.2">
      <c r="A25" s="53" t="s">
        <v>692</v>
      </c>
      <c r="B25" s="42" t="s">
        <v>693</v>
      </c>
      <c r="C25" s="15">
        <v>2296.6999999999998</v>
      </c>
      <c r="D25" s="15">
        <v>2930.5</v>
      </c>
      <c r="E25" s="15">
        <v>2930.5</v>
      </c>
      <c r="F25" s="15"/>
      <c r="G25" s="16" t="s">
        <v>79</v>
      </c>
    </row>
    <row r="26" spans="1:7" x14ac:dyDescent="0.2">
      <c r="A26" s="53" t="s">
        <v>698</v>
      </c>
      <c r="B26" s="42" t="s">
        <v>699</v>
      </c>
      <c r="C26" s="15">
        <v>97994.9</v>
      </c>
      <c r="D26" s="15">
        <v>94704.9</v>
      </c>
      <c r="E26" s="15">
        <v>89911.3</v>
      </c>
      <c r="F26" s="15">
        <v>-4793.6000000000004</v>
      </c>
      <c r="G26" s="16" t="s">
        <v>300</v>
      </c>
    </row>
    <row r="27" spans="1:7" x14ac:dyDescent="0.2">
      <c r="A27" s="53" t="s">
        <v>702</v>
      </c>
      <c r="B27" s="42" t="s">
        <v>703</v>
      </c>
      <c r="C27" s="15">
        <v>16131</v>
      </c>
      <c r="D27" s="15">
        <v>14088.4</v>
      </c>
      <c r="E27" s="15">
        <v>14085.8</v>
      </c>
      <c r="F27" s="15">
        <v>-2.6</v>
      </c>
      <c r="G27" s="16" t="s">
        <v>79</v>
      </c>
    </row>
    <row r="28" spans="1:7" x14ac:dyDescent="0.2">
      <c r="A28" s="53" t="s">
        <v>707</v>
      </c>
      <c r="B28" s="42" t="s">
        <v>708</v>
      </c>
      <c r="C28" s="15">
        <v>16192.5</v>
      </c>
      <c r="D28" s="15">
        <v>8836.2000000000007</v>
      </c>
      <c r="E28" s="15">
        <v>8497.9</v>
      </c>
      <c r="F28" s="15">
        <v>-338.3</v>
      </c>
      <c r="G28" s="16" t="s">
        <v>1063</v>
      </c>
    </row>
    <row r="29" spans="1:7" x14ac:dyDescent="0.2">
      <c r="A29" s="53" t="s">
        <v>712</v>
      </c>
      <c r="B29" s="42" t="s">
        <v>713</v>
      </c>
      <c r="C29" s="15">
        <v>3226.6</v>
      </c>
      <c r="D29" s="15">
        <v>2752.9</v>
      </c>
      <c r="E29" s="15">
        <v>2752.9</v>
      </c>
      <c r="F29" s="15"/>
      <c r="G29" s="16" t="s">
        <v>79</v>
      </c>
    </row>
    <row r="30" spans="1:7" x14ac:dyDescent="0.2">
      <c r="A30" s="53" t="s">
        <v>726</v>
      </c>
      <c r="B30" s="42" t="s">
        <v>727</v>
      </c>
      <c r="C30" s="15">
        <v>4792</v>
      </c>
      <c r="D30" s="15">
        <v>3856.2</v>
      </c>
      <c r="E30" s="15">
        <v>3615.6</v>
      </c>
      <c r="F30" s="15">
        <v>-240.6</v>
      </c>
      <c r="G30" s="16" t="s">
        <v>455</v>
      </c>
    </row>
    <row r="31" spans="1:7" x14ac:dyDescent="0.2">
      <c r="A31" s="53" t="s">
        <v>731</v>
      </c>
      <c r="B31" s="42" t="s">
        <v>732</v>
      </c>
      <c r="C31" s="15">
        <v>50363</v>
      </c>
      <c r="D31" s="15">
        <v>39875.4</v>
      </c>
      <c r="E31" s="15">
        <v>32509.5</v>
      </c>
      <c r="F31" s="15">
        <v>-7365.9</v>
      </c>
      <c r="G31" s="16" t="s">
        <v>1089</v>
      </c>
    </row>
    <row r="32" spans="1:7" x14ac:dyDescent="0.2">
      <c r="A32" s="53" t="s">
        <v>736</v>
      </c>
      <c r="B32" s="42" t="s">
        <v>737</v>
      </c>
      <c r="C32" s="15">
        <v>112010.9</v>
      </c>
      <c r="D32" s="15">
        <v>116380</v>
      </c>
      <c r="E32" s="15">
        <v>116007.9</v>
      </c>
      <c r="F32" s="15">
        <v>-372.1</v>
      </c>
      <c r="G32" s="16" t="s">
        <v>82</v>
      </c>
    </row>
    <row r="33" spans="1:7" x14ac:dyDescent="0.2">
      <c r="A33" s="53" t="s">
        <v>741</v>
      </c>
      <c r="B33" s="42" t="s">
        <v>742</v>
      </c>
      <c r="C33" s="15">
        <v>388.9</v>
      </c>
      <c r="D33" s="15">
        <v>658.2</v>
      </c>
      <c r="E33" s="15">
        <v>631.5</v>
      </c>
      <c r="F33" s="15">
        <v>-26.7</v>
      </c>
      <c r="G33" s="16" t="s">
        <v>266</v>
      </c>
    </row>
    <row r="34" spans="1:7" x14ac:dyDescent="0.2">
      <c r="A34" s="53" t="s">
        <v>745</v>
      </c>
      <c r="B34" s="42" t="s">
        <v>746</v>
      </c>
      <c r="C34" s="15">
        <v>900.8</v>
      </c>
      <c r="D34" s="15">
        <v>1161</v>
      </c>
      <c r="E34" s="15">
        <v>1160.9000000000001</v>
      </c>
      <c r="F34" s="15">
        <v>-0.1</v>
      </c>
      <c r="G34" s="16" t="s">
        <v>79</v>
      </c>
    </row>
    <row r="35" spans="1:7" x14ac:dyDescent="0.2">
      <c r="A35" s="53" t="s">
        <v>749</v>
      </c>
      <c r="B35" s="42" t="s">
        <v>262</v>
      </c>
      <c r="C35" s="15">
        <v>339285.8</v>
      </c>
      <c r="D35" s="15">
        <v>335074.8</v>
      </c>
      <c r="E35" s="15">
        <v>332189.3</v>
      </c>
      <c r="F35" s="15">
        <v>-2885.5</v>
      </c>
      <c r="G35" s="16" t="s">
        <v>108</v>
      </c>
    </row>
    <row r="36" spans="1:7" x14ac:dyDescent="0.2">
      <c r="A36" s="53" t="s">
        <v>754</v>
      </c>
      <c r="B36" s="42" t="s">
        <v>265</v>
      </c>
      <c r="C36" s="15">
        <v>5474.1</v>
      </c>
      <c r="D36" s="15">
        <v>5474.1</v>
      </c>
      <c r="E36" s="15">
        <v>5049</v>
      </c>
      <c r="F36" s="15">
        <v>-425.1</v>
      </c>
      <c r="G36" s="16" t="s">
        <v>1090</v>
      </c>
    </row>
    <row r="37" spans="1:7" x14ac:dyDescent="0.2">
      <c r="A37" s="53" t="s">
        <v>758</v>
      </c>
      <c r="B37" s="42" t="s">
        <v>268</v>
      </c>
      <c r="C37" s="15">
        <v>302373.5</v>
      </c>
      <c r="D37" s="15">
        <v>307541.90000000002</v>
      </c>
      <c r="E37" s="15">
        <v>299825.8</v>
      </c>
      <c r="F37" s="15">
        <v>-7716.1</v>
      </c>
      <c r="G37" s="16" t="s">
        <v>349</v>
      </c>
    </row>
    <row r="38" spans="1:7" x14ac:dyDescent="0.2">
      <c r="A38" s="53" t="s">
        <v>761</v>
      </c>
      <c r="B38" s="42" t="s">
        <v>252</v>
      </c>
      <c r="C38" s="15">
        <v>7430.7</v>
      </c>
      <c r="D38" s="15">
        <v>7112.1</v>
      </c>
      <c r="E38" s="15">
        <v>6581.1</v>
      </c>
      <c r="F38" s="15">
        <v>-531</v>
      </c>
      <c r="G38" s="16" t="s">
        <v>373</v>
      </c>
    </row>
    <row r="39" spans="1:7" x14ac:dyDescent="0.2">
      <c r="A39" s="53" t="s">
        <v>765</v>
      </c>
      <c r="B39" s="42" t="s">
        <v>764</v>
      </c>
      <c r="C39" s="15">
        <v>11881.5</v>
      </c>
      <c r="D39" s="15">
        <v>16416</v>
      </c>
      <c r="E39" s="15">
        <v>15881.8</v>
      </c>
      <c r="F39" s="15">
        <v>-534.20000000000005</v>
      </c>
      <c r="G39" s="16" t="s">
        <v>1091</v>
      </c>
    </row>
    <row r="40" spans="1:7" ht="25.5" x14ac:dyDescent="0.2">
      <c r="A40" s="53" t="s">
        <v>769</v>
      </c>
      <c r="B40" s="42" t="s">
        <v>770</v>
      </c>
      <c r="C40" s="15">
        <v>5476.3</v>
      </c>
      <c r="D40" s="15">
        <v>5609.5</v>
      </c>
      <c r="E40" s="15">
        <v>5225.3</v>
      </c>
      <c r="F40" s="15">
        <v>-384.2</v>
      </c>
      <c r="G40" s="16" t="s">
        <v>416</v>
      </c>
    </row>
    <row r="41" spans="1:7" x14ac:dyDescent="0.2">
      <c r="A41" s="53" t="s">
        <v>774</v>
      </c>
      <c r="B41" s="42" t="s">
        <v>775</v>
      </c>
      <c r="C41" s="15">
        <v>5790</v>
      </c>
      <c r="D41" s="15">
        <v>6664.1</v>
      </c>
      <c r="E41" s="15">
        <v>6554.4</v>
      </c>
      <c r="F41" s="15">
        <v>-109.7</v>
      </c>
      <c r="G41" s="16" t="s">
        <v>568</v>
      </c>
    </row>
    <row r="42" spans="1:7" x14ac:dyDescent="0.2">
      <c r="A42" s="53" t="s">
        <v>779</v>
      </c>
      <c r="B42" s="42" t="s">
        <v>780</v>
      </c>
      <c r="C42" s="15">
        <v>16448.099999999999</v>
      </c>
      <c r="D42" s="15">
        <v>16684.599999999999</v>
      </c>
      <c r="E42" s="15">
        <v>16684.599999999999</v>
      </c>
      <c r="F42" s="15"/>
      <c r="G42" s="16" t="s">
        <v>79</v>
      </c>
    </row>
    <row r="43" spans="1:7" x14ac:dyDescent="0.2">
      <c r="A43" s="53" t="s">
        <v>783</v>
      </c>
      <c r="B43" s="42" t="s">
        <v>784</v>
      </c>
      <c r="C43" s="15">
        <v>137879.70000000001</v>
      </c>
      <c r="D43" s="15">
        <v>184454.3</v>
      </c>
      <c r="E43" s="15">
        <v>177926.3</v>
      </c>
      <c r="F43" s="15">
        <v>-6528</v>
      </c>
      <c r="G43" s="16" t="s">
        <v>550</v>
      </c>
    </row>
    <row r="44" spans="1:7" x14ac:dyDescent="0.2">
      <c r="A44" s="53" t="s">
        <v>793</v>
      </c>
      <c r="B44" s="42" t="s">
        <v>794</v>
      </c>
      <c r="C44" s="15">
        <v>16793.099999999999</v>
      </c>
      <c r="D44" s="15">
        <v>10293.1</v>
      </c>
      <c r="E44" s="15">
        <v>6157.4</v>
      </c>
      <c r="F44" s="15">
        <v>-4135.7</v>
      </c>
      <c r="G44" s="16" t="s">
        <v>1092</v>
      </c>
    </row>
    <row r="45" spans="1:7" x14ac:dyDescent="0.2">
      <c r="A45" s="53" t="s">
        <v>798</v>
      </c>
      <c r="B45" s="42" t="s">
        <v>799</v>
      </c>
      <c r="C45" s="15">
        <v>63868.9</v>
      </c>
      <c r="D45" s="15">
        <v>62364.9</v>
      </c>
      <c r="E45" s="15">
        <v>62364.9</v>
      </c>
      <c r="F45" s="15"/>
      <c r="G45" s="16" t="s">
        <v>79</v>
      </c>
    </row>
    <row r="46" spans="1:7" ht="25.5" x14ac:dyDescent="0.2">
      <c r="A46" s="53" t="s">
        <v>803</v>
      </c>
      <c r="B46" s="42" t="s">
        <v>804</v>
      </c>
      <c r="C46" s="15">
        <v>1960.8</v>
      </c>
      <c r="D46" s="15">
        <v>2263.9</v>
      </c>
      <c r="E46" s="15">
        <v>2261.3000000000002</v>
      </c>
      <c r="F46" s="15">
        <v>-2.6</v>
      </c>
      <c r="G46" s="16" t="s">
        <v>352</v>
      </c>
    </row>
    <row r="47" spans="1:7" ht="25.5" x14ac:dyDescent="0.2">
      <c r="A47" s="53" t="s">
        <v>806</v>
      </c>
      <c r="B47" s="42" t="s">
        <v>807</v>
      </c>
      <c r="C47" s="15">
        <v>3572.8</v>
      </c>
      <c r="D47" s="15">
        <v>4339.3</v>
      </c>
      <c r="E47" s="15">
        <v>4252.5</v>
      </c>
      <c r="F47" s="15">
        <v>-86.8</v>
      </c>
      <c r="G47" s="16" t="s">
        <v>721</v>
      </c>
    </row>
    <row r="48" spans="1:7" x14ac:dyDescent="0.2">
      <c r="A48" s="53" t="s">
        <v>808</v>
      </c>
      <c r="B48" s="42" t="s">
        <v>809</v>
      </c>
      <c r="C48" s="15">
        <v>9374.7000000000007</v>
      </c>
      <c r="D48" s="15">
        <v>8723.7000000000007</v>
      </c>
      <c r="E48" s="15">
        <v>7840.4</v>
      </c>
      <c r="F48" s="15">
        <v>-883.3</v>
      </c>
      <c r="G48" s="16" t="s">
        <v>787</v>
      </c>
    </row>
    <row r="49" spans="1:7" x14ac:dyDescent="0.2">
      <c r="A49" s="53" t="s">
        <v>812</v>
      </c>
      <c r="B49" s="42" t="s">
        <v>293</v>
      </c>
      <c r="C49" s="15">
        <v>8621.4</v>
      </c>
      <c r="D49" s="15">
        <v>7478.4</v>
      </c>
      <c r="E49" s="15">
        <v>7451.9</v>
      </c>
      <c r="F49" s="15">
        <v>-26.5</v>
      </c>
      <c r="G49" s="16" t="s">
        <v>971</v>
      </c>
    </row>
    <row r="50" spans="1:7" x14ac:dyDescent="0.2">
      <c r="A50" s="53" t="s">
        <v>816</v>
      </c>
      <c r="B50" s="42" t="s">
        <v>296</v>
      </c>
      <c r="C50" s="15">
        <v>10512.7</v>
      </c>
      <c r="D50" s="15">
        <v>10137.4</v>
      </c>
      <c r="E50" s="15">
        <v>9479.2999999999993</v>
      </c>
      <c r="F50" s="15">
        <v>-658.1</v>
      </c>
      <c r="G50" s="16" t="s">
        <v>689</v>
      </c>
    </row>
    <row r="51" spans="1:7" x14ac:dyDescent="0.2">
      <c r="A51" s="53" t="s">
        <v>835</v>
      </c>
      <c r="B51" s="42" t="s">
        <v>836</v>
      </c>
      <c r="C51" s="15">
        <v>646746.5</v>
      </c>
      <c r="D51" s="15">
        <v>228008.1</v>
      </c>
      <c r="E51" s="15"/>
      <c r="F51" s="15">
        <v>-228008.1</v>
      </c>
      <c r="G51" s="16" t="s">
        <v>31</v>
      </c>
    </row>
    <row r="52" spans="1:7" x14ac:dyDescent="0.2">
      <c r="A52" s="53"/>
      <c r="B52" s="42"/>
      <c r="C52" s="15"/>
      <c r="D52" s="15"/>
      <c r="E52" s="15"/>
      <c r="F52" s="15"/>
      <c r="G52" s="16"/>
    </row>
    <row r="53" spans="1:7" x14ac:dyDescent="0.2">
      <c r="A53" s="54" t="s">
        <v>893</v>
      </c>
      <c r="B53" s="42" t="s">
        <v>31</v>
      </c>
      <c r="C53" s="15">
        <v>7226722.7999999998</v>
      </c>
      <c r="D53" s="15">
        <v>6781412.5</v>
      </c>
      <c r="E53" s="15">
        <v>6465290.5999999996</v>
      </c>
      <c r="F53" s="15">
        <v>-316121.90000000002</v>
      </c>
      <c r="G53" s="16" t="s">
        <v>34</v>
      </c>
    </row>
    <row r="57" spans="1:7" x14ac:dyDescent="0.2">
      <c r="A57" s="2" t="s">
        <v>96</v>
      </c>
      <c r="E57" s="23" t="s">
        <v>92</v>
      </c>
    </row>
    <row r="60" spans="1:7" x14ac:dyDescent="0.2">
      <c r="A60" s="2" t="s">
        <v>86</v>
      </c>
      <c r="E60" s="23" t="s">
        <v>87</v>
      </c>
    </row>
    <row r="63" spans="1:7" x14ac:dyDescent="0.2">
      <c r="A63" s="2" t="s">
        <v>86</v>
      </c>
      <c r="E63" s="4" t="s">
        <v>88</v>
      </c>
    </row>
    <row r="66" spans="1:5" x14ac:dyDescent="0.2">
      <c r="A66" s="2" t="s">
        <v>93</v>
      </c>
      <c r="E66" s="23" t="s">
        <v>89</v>
      </c>
    </row>
    <row r="69" spans="1:5" x14ac:dyDescent="0.2">
      <c r="A69" s="2" t="s">
        <v>94</v>
      </c>
      <c r="E69" s="23" t="s">
        <v>90</v>
      </c>
    </row>
    <row r="72" spans="1:5" x14ac:dyDescent="0.2">
      <c r="A72" s="2" t="s">
        <v>1093</v>
      </c>
      <c r="E72" s="23" t="s">
        <v>1094</v>
      </c>
    </row>
    <row r="75" spans="1:5" x14ac:dyDescent="0.2">
      <c r="A75" s="2" t="s">
        <v>95</v>
      </c>
      <c r="E75" s="23" t="s">
        <v>91</v>
      </c>
    </row>
  </sheetData>
  <mergeCells count="9">
    <mergeCell ref="E1:G1"/>
    <mergeCell ref="E2:G2"/>
    <mergeCell ref="A3:G3"/>
    <mergeCell ref="A5:A6"/>
    <mergeCell ref="B5:B6"/>
    <mergeCell ref="C5:C6"/>
    <mergeCell ref="D5:D6"/>
    <mergeCell ref="E5:E6"/>
    <mergeCell ref="F5:G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vt:i4>
      </vt:variant>
      <vt:variant>
        <vt:lpstr>Именованные диапазоны</vt:lpstr>
      </vt:variant>
      <vt:variant>
        <vt:i4>1</vt:i4>
      </vt:variant>
    </vt:vector>
  </HeadingPairs>
  <TitlesOfParts>
    <vt:vector size="23" baseType="lpstr">
      <vt:lpstr>F-1</vt:lpstr>
      <vt:lpstr>F-2</vt:lpstr>
      <vt:lpstr>F-3</vt:lpstr>
      <vt:lpstr>F-3.1</vt:lpstr>
      <vt:lpstr>F-3.2</vt:lpstr>
      <vt:lpstr>F-3.3</vt:lpstr>
      <vt:lpstr>F-3.4</vt:lpstr>
      <vt:lpstr>F-4</vt:lpstr>
      <vt:lpstr>F-5</vt:lpstr>
      <vt:lpstr>F-6</vt:lpstr>
      <vt:lpstr>F-6.1</vt:lpstr>
      <vt:lpstr>F-6.2</vt:lpstr>
      <vt:lpstr>F-7</vt:lpstr>
      <vt:lpstr>F-7.1</vt:lpstr>
      <vt:lpstr>F-7.1.1</vt:lpstr>
      <vt:lpstr>F-8</vt:lpstr>
      <vt:lpstr>F-9</vt:lpstr>
      <vt:lpstr>F-10</vt:lpstr>
      <vt:lpstr>F-11</vt:lpstr>
      <vt:lpstr>F-12</vt:lpstr>
      <vt:lpstr>F-13</vt:lpstr>
      <vt:lpstr>F-14</vt:lpstr>
      <vt:lpstr>'F-1'!Заголовки_для_печати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Nadejda Slova</dc:creator>
  <cp:lastModifiedBy>Belaia, Diana</cp:lastModifiedBy>
  <cp:lastPrinted>2020-06-05T05:23:17Z</cp:lastPrinted>
  <dcterms:created xsi:type="dcterms:W3CDTF">2020-05-28T09:32:26Z</dcterms:created>
  <dcterms:modified xsi:type="dcterms:W3CDTF">2021-10-05T08:32:24Z</dcterms:modified>
</cp:coreProperties>
</file>